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2.xml" ContentType="application/vnd.openxmlformats-officedocument.drawingml.chart+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D:\My Projects\SCM421 - Excel\"/>
    </mc:Choice>
  </mc:AlternateContent>
  <xr:revisionPtr revIDLastSave="0" documentId="13_ncr:1_{78A3E7C9-D7BA-48C9-AFD2-2B313BEDF8E2}" xr6:coauthVersionLast="44" xr6:coauthVersionMax="44" xr10:uidLastSave="{00000000-0000-0000-0000-000000000000}"/>
  <bookViews>
    <workbookView xWindow="6690" yWindow="3585" windowWidth="21270" windowHeight="11325" firstSheet="11" activeTab="16" xr2:uid="{00000000-000D-0000-FFFF-FFFF00000000}"/>
  </bookViews>
  <sheets>
    <sheet name="Cover" sheetId="14" r:id="rId1"/>
    <sheet name="Part I-Regression1 " sheetId="1" r:id="rId2"/>
    <sheet name="Part I-Regression 2" sheetId="10" r:id="rId3"/>
    <sheet name="Part I-Predictions" sheetId="13" r:id="rId4"/>
    <sheet name="Part I- Answers" sheetId="11" r:id="rId5"/>
    <sheet name="Part II-PriceVsDemand_2016" sheetId="22" r:id="rId6"/>
    <sheet name="Part II-PriceVsDemand_2017a" sheetId="23" r:id="rId7"/>
    <sheet name="Part II-PriceVsDemand_2017b2" sheetId="24" r:id="rId8"/>
    <sheet name="Part II-PriceVsDemand_2018a" sheetId="25" r:id="rId9"/>
    <sheet name="Part II-PriceVsDemand_2018b" sheetId="26" r:id="rId10"/>
    <sheet name="Part III-JA Smith" sheetId="15" r:id="rId11"/>
    <sheet name="PART IV-1" sheetId="16" r:id="rId12"/>
    <sheet name="PART IV-2" sheetId="17" r:id="rId13"/>
    <sheet name="PART IV-3" sheetId="18" r:id="rId14"/>
    <sheet name="PART IV-4" sheetId="19" r:id="rId15"/>
    <sheet name="PART IV-5" sheetId="21" r:id="rId16"/>
    <sheet name="Part V-Forcast Dates" sheetId="20" r:id="rId17"/>
  </sheets>
  <externalReferences>
    <externalReference r:id="rId18"/>
    <externalReference r:id="rId19"/>
    <externalReference r:id="rId20"/>
  </externalReferences>
  <definedNames>
    <definedName name="_xlnm._FilterDatabase" localSheetId="16" hidden="1">'Part V-Forcast Dates'!#REF!</definedName>
    <definedName name="_xlchart.v1.0" hidden="1">'Part I-Predictions'!$O$6</definedName>
    <definedName name="_xlchart.v1.1" hidden="1">'Part I-Predictions'!$O$7:$O$371</definedName>
    <definedName name="a" localSheetId="5">'Part II-PriceVsDemand_2016'!$B$1</definedName>
    <definedName name="a" localSheetId="6">'Part II-PriceVsDemand_2017a'!#REF!</definedName>
    <definedName name="a" localSheetId="7">'Part II-PriceVsDemand_2017b2'!#REF!</definedName>
    <definedName name="a" localSheetId="8">'Part II-PriceVsDemand_2018a'!#REF!</definedName>
    <definedName name="a" localSheetId="9">'Part II-PriceVsDemand_2018b'!#REF!</definedName>
    <definedName name="a">[1]PriceVsDemand_2016!$M$2</definedName>
    <definedName name="a_" localSheetId="5">[2]PriceVsDemand_2017a!$B$1</definedName>
    <definedName name="a_" localSheetId="6">'Part II-PriceVsDemand_2017a'!$B$1</definedName>
    <definedName name="a_" localSheetId="7">'Part II-PriceVsDemand_2017b2'!$B$1</definedName>
    <definedName name="a_" localSheetId="8">[2]PriceVsDemand_2017a!$B$1</definedName>
    <definedName name="a_" localSheetId="9">[2]PriceVsDemand_2017a!$B$1</definedName>
    <definedName name="a_">[1]PriceVsDemand_2017a!$I$1</definedName>
    <definedName name="a__">'Part II-PriceVsDemand_2017b2'!$B$1</definedName>
    <definedName name="a_2017">#REF!</definedName>
    <definedName name="a_2017b">[2]PriceVsDemand_2017b2!$B$1</definedName>
    <definedName name="a_2018">[2]PriceVsDemand_2018a!$B$1</definedName>
    <definedName name="a2018b">[2]PriceVsDemand_2018b!$B$1</definedName>
    <definedName name="aa">[1]PriceVsDemand_2018a!$H$1</definedName>
    <definedName name="ab">[1]PriceVsDemand_2017b!$J$1</definedName>
    <definedName name="abb">[1]PriceVsDemand_2018b!$I$1</definedName>
    <definedName name="b" localSheetId="5">'Part II-PriceVsDemand_2016'!$B$2</definedName>
    <definedName name="b" localSheetId="6">'Part II-PriceVsDemand_2017a'!#REF!</definedName>
    <definedName name="b" localSheetId="7">'Part II-PriceVsDemand_2017b2'!#REF!</definedName>
    <definedName name="b" localSheetId="8">'Part II-PriceVsDemand_2018a'!#REF!</definedName>
    <definedName name="b" localSheetId="9">'Part II-PriceVsDemand_2018b'!#REF!</definedName>
    <definedName name="b">[1]PriceVsDemand_2016!$M$3</definedName>
    <definedName name="b_" localSheetId="5">[2]PriceVsDemand_2017a!$B$2</definedName>
    <definedName name="b_" localSheetId="6">'Part II-PriceVsDemand_2017a'!$B$2</definedName>
    <definedName name="b_" localSheetId="7">'Part II-PriceVsDemand_2017b2'!$B$2</definedName>
    <definedName name="b_" localSheetId="8">[2]PriceVsDemand_2017a!$B$2</definedName>
    <definedName name="b_" localSheetId="9">[2]PriceVsDemand_2017a!$B$2</definedName>
    <definedName name="b_">[1]PriceVsDemand_2017a!$I$2</definedName>
    <definedName name="b_2017">#REF!</definedName>
    <definedName name="b_2017b">[2]PriceVsDemand_2017b2!$B$2</definedName>
    <definedName name="b_2018">[2]PriceVsDemand_2018a!$B$2</definedName>
    <definedName name="b2018b">[2]PriceVsDemand_2018b!$B$2</definedName>
    <definedName name="ba">[1]PriceVsDemand_2018a!$H$2</definedName>
    <definedName name="bb">[1]PriceVsDemand_2017b!$J$2</definedName>
    <definedName name="bbb">[1]PriceVsDemand_2018b!$I$2</definedName>
    <definedName name="Bins">#REF!</definedName>
    <definedName name="c_" localSheetId="6">'Part II-PriceVsDemand_2017a'!$B$3</definedName>
    <definedName name="c_" localSheetId="7">'Part II-PriceVsDemand_2017b2'!$B$3</definedName>
    <definedName name="c_" localSheetId="8">'Part II-PriceVsDemand_2018a'!#REF!</definedName>
    <definedName name="c_" localSheetId="9">'Part II-PriceVsDemand_2018b'!#REF!</definedName>
    <definedName name="c_">'Part II-PriceVsDemand_2016'!$B$3</definedName>
    <definedName name="c_2017">#REF!</definedName>
    <definedName name="c_2017b">[2]PriceVsDemand_2017b2!$B$3</definedName>
    <definedName name="c_2018">[2]PriceVsDemand_2018a!$B$3</definedName>
    <definedName name="c_2018b">[2]PriceVsDemand_2018b!$B$3</definedName>
    <definedName name="ca">[1]PriceVsDemand_2018a!$H$3</definedName>
    <definedName name="cb">[1]PriceVsDemand_2017b!$J$3</definedName>
    <definedName name="cbb">[1]PriceVsDemand_2018b!$I$3</definedName>
    <definedName name="_xlnm.Extract" localSheetId="16">'Part V-Forcast Dates'!$A$1</definedName>
    <definedName name="Holiday" localSheetId="3">'Part I-Predictions'!$H$3</definedName>
    <definedName name="Holiday" localSheetId="11">[1]ZamazonHistoricalData!$L$2</definedName>
    <definedName name="Holiday" localSheetId="12">[1]ZamazonHistoricalData!$L$2</definedName>
    <definedName name="Holiday" localSheetId="13">[1]ZamazonHistoricalData!$L$2</definedName>
    <definedName name="Holiday" localSheetId="14">[1]ZamazonHistoricalData!$L$2</definedName>
    <definedName name="Holiday">'Part I-Regression 2'!$H$3</definedName>
    <definedName name="Intercept" localSheetId="3">'Part I-Predictions'!$A$3</definedName>
    <definedName name="Intercept" localSheetId="11">[1]ZamazonHistoricalData!$E$2</definedName>
    <definedName name="Intercept" localSheetId="12">[1]ZamazonHistoricalData!$E$2</definedName>
    <definedName name="Intercept" localSheetId="13">[1]ZamazonHistoricalData!$E$2</definedName>
    <definedName name="Intercept" localSheetId="14">[1]ZamazonHistoricalData!$E$2</definedName>
    <definedName name="Intercept">'Part I-Regression 2'!$A$3</definedName>
    <definedName name="mySigma" localSheetId="5">#REF!</definedName>
    <definedName name="mySigma" localSheetId="6">'Part II-PriceVsDemand_2017a'!#REF!</definedName>
    <definedName name="mySigma" localSheetId="7">'Part II-PriceVsDemand_2017b2'!#REF!</definedName>
    <definedName name="mySigma" localSheetId="8">'Part II-PriceVsDemand_2018a'!#REF!</definedName>
    <definedName name="mySigma" localSheetId="9">'Part II-PriceVsDemand_2018b'!#REF!</definedName>
    <definedName name="mySigma">#REF!</definedName>
    <definedName name="NumItemsToPick" localSheetId="3">'Part I-Predictions'!$D$3</definedName>
    <definedName name="NumItemsToPick" localSheetId="11">[1]ZamazonHistoricalData!$H$2</definedName>
    <definedName name="NumItemsToPick" localSheetId="12">[1]ZamazonHistoricalData!$H$2</definedName>
    <definedName name="NumItemsToPick" localSheetId="13">[1]ZamazonHistoricalData!$H$2</definedName>
    <definedName name="NumItemsToPick" localSheetId="14">[1]ZamazonHistoricalData!$H$2</definedName>
    <definedName name="NumItemsToPick">'Part I-Regression 2'!$D$3</definedName>
    <definedName name="NumLooseItemsInQueueToStow" localSheetId="3">'Part I-Predictions'!$C$3</definedName>
    <definedName name="NumLooseItemsInQueueToStow" localSheetId="11">[1]ZamazonHistoricalData!$G$2</definedName>
    <definedName name="NumLooseItemsInQueueToStow" localSheetId="12">[1]ZamazonHistoricalData!$G$2</definedName>
    <definedName name="NumLooseItemsInQueueToStow" localSheetId="13">[1]ZamazonHistoricalData!$G$2</definedName>
    <definedName name="NumLooseItemsInQueueToStow" localSheetId="14">[1]ZamazonHistoricalData!$G$2</definedName>
    <definedName name="NumLooseItemsInQueueToStow">'Part I-Regression 2'!$C$3</definedName>
    <definedName name="NumPackagesInQueueToStow" localSheetId="3">'Part I-Predictions'!$B$3</definedName>
    <definedName name="NumPackagesInQueueToStow" localSheetId="11">[1]ZamazonHistoricalData!$F$2</definedName>
    <definedName name="NumPackagesInQueueToStow" localSheetId="12">[1]ZamazonHistoricalData!$F$2</definedName>
    <definedName name="NumPackagesInQueueToStow" localSheetId="13">[1]ZamazonHistoricalData!$F$2</definedName>
    <definedName name="NumPackagesInQueueToStow" localSheetId="14">[1]ZamazonHistoricalData!$F$2</definedName>
    <definedName name="NumPackagesInQueueToStow">'Part I-Regression 2'!$B$3</definedName>
    <definedName name="PriceVsDemand_2018b" localSheetId="5">'Part II-PriceVsDemand_2016'!#REF!</definedName>
    <definedName name="PriceVsDemand_2018b" localSheetId="6">[2]PriceVsDemand_2016!#REF!</definedName>
    <definedName name="PriceVsDemand_2018b" localSheetId="7">[2]PriceVsDemand_2016!#REF!</definedName>
    <definedName name="PriceVsDemand_2018b" localSheetId="8">[2]PriceVsDemand_2016!#REF!</definedName>
    <definedName name="PriceVsDemand_2018b" localSheetId="9">[2]PriceVsDemand_2016!#REF!</definedName>
    <definedName name="PriceVsDemand_2018b">[1]PriceVsDemand_2016!#REF!</definedName>
    <definedName name="Saturday" localSheetId="3">'Part I-Predictions'!$G$3</definedName>
    <definedName name="Saturday" localSheetId="11">[1]ZamazonHistoricalData!$K$2</definedName>
    <definedName name="Saturday" localSheetId="12">[1]ZamazonHistoricalData!$K$2</definedName>
    <definedName name="Saturday" localSheetId="13">[1]ZamazonHistoricalData!$K$2</definedName>
    <definedName name="Saturday" localSheetId="14">[1]ZamazonHistoricalData!$K$2</definedName>
    <definedName name="Saturday">'Part I-Regression 2'!$G$3</definedName>
    <definedName name="solver_adj" localSheetId="5" hidden="1">'Part II-PriceVsDemand_2016'!$B$1:$B$3</definedName>
    <definedName name="solver_adj" localSheetId="6" hidden="1">'Part II-PriceVsDemand_2017a'!$B$1:$B$3</definedName>
    <definedName name="solver_adj" localSheetId="7" hidden="1">'Part II-PriceVsDemand_2017b2'!$B$1:$B$3</definedName>
    <definedName name="solver_adj" localSheetId="8" hidden="1">'Part II-PriceVsDemand_2018a'!$B$1:$B$3</definedName>
    <definedName name="solver_adj" localSheetId="9" hidden="1">'Part II-PriceVsDemand_2018b'!$B$1:$B$3</definedName>
    <definedName name="solver_cvg" localSheetId="5" hidden="1">0.00000000000001</definedName>
    <definedName name="solver_cvg" localSheetId="6" hidden="1">0.00000000000001</definedName>
    <definedName name="solver_cvg" localSheetId="7" hidden="1">1E-23</definedName>
    <definedName name="solver_cvg" localSheetId="8" hidden="1">0.000000000000001</definedName>
    <definedName name="solver_cvg" localSheetId="9" hidden="1">0.000000000000001</definedName>
    <definedName name="solver_drv" localSheetId="5" hidden="1">1</definedName>
    <definedName name="solver_drv" localSheetId="6" hidden="1">1</definedName>
    <definedName name="solver_drv" localSheetId="7" hidden="1">1</definedName>
    <definedName name="solver_drv" localSheetId="8" hidden="1">1</definedName>
    <definedName name="solver_drv" localSheetId="9" hidden="1">1</definedName>
    <definedName name="solver_eng" localSheetId="5" hidden="1">1</definedName>
    <definedName name="solver_eng" localSheetId="6" hidden="1">1</definedName>
    <definedName name="solver_eng" localSheetId="7" hidden="1">1</definedName>
    <definedName name="solver_eng" localSheetId="8" hidden="1">1</definedName>
    <definedName name="solver_eng" localSheetId="9" hidden="1">1</definedName>
    <definedName name="solver_est" localSheetId="5" hidden="1">1</definedName>
    <definedName name="solver_est" localSheetId="6" hidden="1">1</definedName>
    <definedName name="solver_est" localSheetId="7" hidden="1">1</definedName>
    <definedName name="solver_est" localSheetId="8" hidden="1">1</definedName>
    <definedName name="solver_est" localSheetId="9" hidden="1">1</definedName>
    <definedName name="solver_itr" localSheetId="5" hidden="1">2147483647</definedName>
    <definedName name="solver_itr" localSheetId="6" hidden="1">2147483647</definedName>
    <definedName name="solver_itr" localSheetId="7" hidden="1">2147483647</definedName>
    <definedName name="solver_itr" localSheetId="8" hidden="1">2147483647</definedName>
    <definedName name="solver_itr" localSheetId="9" hidden="1">2147483647</definedName>
    <definedName name="solver_mip" localSheetId="5" hidden="1">2147483647</definedName>
    <definedName name="solver_mip" localSheetId="6" hidden="1">2147483647</definedName>
    <definedName name="solver_mip" localSheetId="7" hidden="1">2147483647</definedName>
    <definedName name="solver_mip" localSheetId="8" hidden="1">2147483647</definedName>
    <definedName name="solver_mip" localSheetId="9" hidden="1">2147483647</definedName>
    <definedName name="solver_mni" localSheetId="5" hidden="1">30</definedName>
    <definedName name="solver_mni" localSheetId="6" hidden="1">30</definedName>
    <definedName name="solver_mni" localSheetId="7" hidden="1">30</definedName>
    <definedName name="solver_mni" localSheetId="8" hidden="1">30</definedName>
    <definedName name="solver_mni" localSheetId="9" hidden="1">30</definedName>
    <definedName name="solver_mrt" localSheetId="5" hidden="1">0.075</definedName>
    <definedName name="solver_mrt" localSheetId="6" hidden="1">0.075</definedName>
    <definedName name="solver_mrt" localSheetId="7" hidden="1">0.075</definedName>
    <definedName name="solver_mrt" localSheetId="8" hidden="1">0.075</definedName>
    <definedName name="solver_mrt" localSheetId="9" hidden="1">0.075</definedName>
    <definedName name="solver_msl" localSheetId="5" hidden="1">1</definedName>
    <definedName name="solver_msl" localSheetId="6" hidden="1">1</definedName>
    <definedName name="solver_msl" localSheetId="7" hidden="1">1</definedName>
    <definedName name="solver_msl" localSheetId="8" hidden="1">1</definedName>
    <definedName name="solver_msl" localSheetId="9" hidden="1">1</definedName>
    <definedName name="solver_neg" localSheetId="5" hidden="1">1</definedName>
    <definedName name="solver_neg" localSheetId="6" hidden="1">1</definedName>
    <definedName name="solver_neg" localSheetId="7" hidden="1">2</definedName>
    <definedName name="solver_neg" localSheetId="8" hidden="1">2</definedName>
    <definedName name="solver_neg" localSheetId="9" hidden="1">2</definedName>
    <definedName name="solver_nod" localSheetId="5" hidden="1">2147483647</definedName>
    <definedName name="solver_nod" localSheetId="6" hidden="1">2147483647</definedName>
    <definedName name="solver_nod" localSheetId="7" hidden="1">2147483647</definedName>
    <definedName name="solver_nod" localSheetId="8" hidden="1">2147483647</definedName>
    <definedName name="solver_nod" localSheetId="9" hidden="1">2147483647</definedName>
    <definedName name="solver_num" localSheetId="5" hidden="1">0</definedName>
    <definedName name="solver_num" localSheetId="6" hidden="1">0</definedName>
    <definedName name="solver_num" localSheetId="7" hidden="1">0</definedName>
    <definedName name="solver_num" localSheetId="8" hidden="1">0</definedName>
    <definedName name="solver_num" localSheetId="9" hidden="1">0</definedName>
    <definedName name="solver_nwt" localSheetId="5" hidden="1">1</definedName>
    <definedName name="solver_nwt" localSheetId="6" hidden="1">1</definedName>
    <definedName name="solver_nwt" localSheetId="7" hidden="1">1</definedName>
    <definedName name="solver_nwt" localSheetId="8" hidden="1">1</definedName>
    <definedName name="solver_nwt" localSheetId="9" hidden="1">1</definedName>
    <definedName name="solver_opt" localSheetId="5" hidden="1">'Part II-PriceVsDemand_2016'!$E$5</definedName>
    <definedName name="solver_opt" localSheetId="6" hidden="1">'Part II-PriceVsDemand_2017a'!$E$5</definedName>
    <definedName name="solver_opt" localSheetId="7" hidden="1">'Part II-PriceVsDemand_2017b2'!$E$5</definedName>
    <definedName name="solver_opt" localSheetId="8" hidden="1">'Part II-PriceVsDemand_2018a'!$E$4</definedName>
    <definedName name="solver_opt" localSheetId="9" hidden="1">'Part II-PriceVsDemand_2018b'!$E$4</definedName>
    <definedName name="solver_pre" localSheetId="5" hidden="1">0.000001</definedName>
    <definedName name="solver_pre" localSheetId="6" hidden="1">0.000001</definedName>
    <definedName name="solver_pre" localSheetId="7" hidden="1">0.000001</definedName>
    <definedName name="solver_pre" localSheetId="8" hidden="1">0.00000001</definedName>
    <definedName name="solver_pre" localSheetId="9" hidden="1">0.00000001</definedName>
    <definedName name="solver_rbv" localSheetId="5" hidden="1">2</definedName>
    <definedName name="solver_rbv" localSheetId="6" hidden="1">2</definedName>
    <definedName name="solver_rbv" localSheetId="7" hidden="1">2</definedName>
    <definedName name="solver_rbv" localSheetId="8" hidden="1">2</definedName>
    <definedName name="solver_rbv" localSheetId="9" hidden="1">2</definedName>
    <definedName name="solver_rlx" localSheetId="5" hidden="1">2</definedName>
    <definedName name="solver_rlx" localSheetId="6" hidden="1">2</definedName>
    <definedName name="solver_rlx" localSheetId="7" hidden="1">2</definedName>
    <definedName name="solver_rlx" localSheetId="8" hidden="1">2</definedName>
    <definedName name="solver_rlx" localSheetId="9" hidden="1">2</definedName>
    <definedName name="solver_rsd" localSheetId="5" hidden="1">0</definedName>
    <definedName name="solver_rsd" localSheetId="6" hidden="1">0</definedName>
    <definedName name="solver_rsd" localSheetId="7" hidden="1">0</definedName>
    <definedName name="solver_rsd" localSheetId="8" hidden="1">0</definedName>
    <definedName name="solver_rsd" localSheetId="9" hidden="1">0</definedName>
    <definedName name="solver_scl" localSheetId="5" hidden="1">1</definedName>
    <definedName name="solver_scl" localSheetId="6" hidden="1">1</definedName>
    <definedName name="solver_scl" localSheetId="7" hidden="1">1</definedName>
    <definedName name="solver_scl" localSheetId="8" hidden="1">1</definedName>
    <definedName name="solver_scl" localSheetId="9" hidden="1">1</definedName>
    <definedName name="solver_sho" localSheetId="5" hidden="1">2</definedName>
    <definedName name="solver_sho" localSheetId="6" hidden="1">2</definedName>
    <definedName name="solver_sho" localSheetId="7" hidden="1">2</definedName>
    <definedName name="solver_sho" localSheetId="8" hidden="1">2</definedName>
    <definedName name="solver_sho" localSheetId="9" hidden="1">2</definedName>
    <definedName name="solver_ssz" localSheetId="5" hidden="1">100</definedName>
    <definedName name="solver_ssz" localSheetId="6" hidden="1">100</definedName>
    <definedName name="solver_ssz" localSheetId="7" hidden="1">100</definedName>
    <definedName name="solver_ssz" localSheetId="8" hidden="1">100</definedName>
    <definedName name="solver_ssz" localSheetId="9" hidden="1">100</definedName>
    <definedName name="solver_tim" localSheetId="5" hidden="1">2147483647</definedName>
    <definedName name="solver_tim" localSheetId="6" hidden="1">2147483647</definedName>
    <definedName name="solver_tim" localSheetId="7" hidden="1">2147483647</definedName>
    <definedName name="solver_tim" localSheetId="8" hidden="1">2147483647</definedName>
    <definedName name="solver_tim" localSheetId="9" hidden="1">2147483647</definedName>
    <definedName name="solver_tol" localSheetId="5" hidden="1">0.01</definedName>
    <definedName name="solver_tol" localSheetId="6" hidden="1">0.01</definedName>
    <definedName name="solver_tol" localSheetId="7" hidden="1">0.01</definedName>
    <definedName name="solver_tol" localSheetId="8" hidden="1">0.01</definedName>
    <definedName name="solver_tol" localSheetId="9" hidden="1">0.01</definedName>
    <definedName name="solver_typ" localSheetId="5" hidden="1">2</definedName>
    <definedName name="solver_typ" localSheetId="6" hidden="1">2</definedName>
    <definedName name="solver_typ" localSheetId="7" hidden="1">2</definedName>
    <definedName name="solver_typ" localSheetId="8" hidden="1">2</definedName>
    <definedName name="solver_typ" localSheetId="9" hidden="1">2</definedName>
    <definedName name="solver_val" localSheetId="5" hidden="1">0</definedName>
    <definedName name="solver_val" localSheetId="6" hidden="1">0</definedName>
    <definedName name="solver_val" localSheetId="7" hidden="1">0</definedName>
    <definedName name="solver_val" localSheetId="8" hidden="1">0</definedName>
    <definedName name="solver_val" localSheetId="9" hidden="1">0</definedName>
    <definedName name="solver_ver" localSheetId="5" hidden="1">3</definedName>
    <definedName name="solver_ver" localSheetId="6" hidden="1">3</definedName>
    <definedName name="solver_ver" localSheetId="7" hidden="1">3</definedName>
    <definedName name="solver_ver" localSheetId="8" hidden="1">3</definedName>
    <definedName name="solver_ver" localSheetId="9" hidden="1">3</definedName>
    <definedName name="Thursday" localSheetId="3">'Part I-Predictions'!$F$3</definedName>
    <definedName name="Thursday" localSheetId="11">[1]ZamazonHistoricalData!$J$2</definedName>
    <definedName name="Thursday" localSheetId="12">[1]ZamazonHistoricalData!$J$2</definedName>
    <definedName name="Thursday" localSheetId="13">[1]ZamazonHistoricalData!$J$2</definedName>
    <definedName name="Thursday" localSheetId="14">[1]ZamazonHistoricalData!$J$2</definedName>
    <definedName name="Thursday">'Part I-Regression 2'!$F$3</definedName>
    <definedName name="Wednesday" localSheetId="3">'Part I-Predictions'!$E$3</definedName>
    <definedName name="Wednesday" localSheetId="11">[1]ZamazonHistoricalData!$I$2</definedName>
    <definedName name="Wednesday" localSheetId="12">[1]ZamazonHistoricalData!$I$2</definedName>
    <definedName name="Wednesday" localSheetId="13">[1]ZamazonHistoricalData!$I$2</definedName>
    <definedName name="Wednesday" localSheetId="14">[1]ZamazonHistoricalData!$I$2</definedName>
    <definedName name="Wednesday">'Part I-Regression 2'!$E$3</definedName>
  </definedNames>
  <calcPr calcId="191029" concurrentCalc="0"/>
  <pivotCaches>
    <pivotCache cacheId="0" r:id="rId21"/>
    <pivotCache cacheId="1" r:id="rId22"/>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6" i="26" l="1"/>
  <c r="D26" i="26"/>
  <c r="E26" i="26"/>
  <c r="A7" i="26"/>
  <c r="A8" i="26"/>
  <c r="A9" i="26"/>
  <c r="A10" i="26"/>
  <c r="A11" i="26"/>
  <c r="A12" i="26"/>
  <c r="A13" i="26"/>
  <c r="A14" i="26"/>
  <c r="A15" i="26"/>
  <c r="A16" i="26"/>
  <c r="A17" i="26"/>
  <c r="A18" i="26"/>
  <c r="A19" i="26"/>
  <c r="A20" i="26"/>
  <c r="A21" i="26"/>
  <c r="A22" i="26"/>
  <c r="A23" i="26"/>
  <c r="A24" i="26"/>
  <c r="A25" i="26"/>
  <c r="C25" i="26"/>
  <c r="D25" i="26"/>
  <c r="E25" i="26"/>
  <c r="C24" i="26"/>
  <c r="D24" i="26"/>
  <c r="E24" i="26"/>
  <c r="C23" i="26"/>
  <c r="D23" i="26"/>
  <c r="E23" i="26"/>
  <c r="C22" i="26"/>
  <c r="D22" i="26"/>
  <c r="E22" i="26"/>
  <c r="C21" i="26"/>
  <c r="D21" i="26"/>
  <c r="E21" i="26"/>
  <c r="C20" i="26"/>
  <c r="D20" i="26"/>
  <c r="E20" i="26"/>
  <c r="C19" i="26"/>
  <c r="D19" i="26"/>
  <c r="E19" i="26"/>
  <c r="C18" i="26"/>
  <c r="D18" i="26"/>
  <c r="E18" i="26"/>
  <c r="C17" i="26"/>
  <c r="D17" i="26"/>
  <c r="E17" i="26"/>
  <c r="C16" i="26"/>
  <c r="D16" i="26"/>
  <c r="E16" i="26"/>
  <c r="C15" i="26"/>
  <c r="D15" i="26"/>
  <c r="E15" i="26"/>
  <c r="C14" i="26"/>
  <c r="D14" i="26"/>
  <c r="E14" i="26"/>
  <c r="C13" i="26"/>
  <c r="D13" i="26"/>
  <c r="E13" i="26"/>
  <c r="C12" i="26"/>
  <c r="D12" i="26"/>
  <c r="E12" i="26"/>
  <c r="C11" i="26"/>
  <c r="D11" i="26"/>
  <c r="E11" i="26"/>
  <c r="C10" i="26"/>
  <c r="D10" i="26"/>
  <c r="E10" i="26"/>
  <c r="C9" i="26"/>
  <c r="D9" i="26"/>
  <c r="E9" i="26"/>
  <c r="C8" i="26"/>
  <c r="D8" i="26"/>
  <c r="E8" i="26"/>
  <c r="C7" i="26"/>
  <c r="D7" i="26"/>
  <c r="E7" i="26"/>
  <c r="C6" i="26"/>
  <c r="D6" i="26"/>
  <c r="E6" i="26"/>
  <c r="E4" i="26"/>
  <c r="C26" i="25"/>
  <c r="D26" i="25"/>
  <c r="E26" i="25"/>
  <c r="A7" i="25"/>
  <c r="A8" i="25"/>
  <c r="A9" i="25"/>
  <c r="A10" i="25"/>
  <c r="A11" i="25"/>
  <c r="A12" i="25"/>
  <c r="A13" i="25"/>
  <c r="A14" i="25"/>
  <c r="A15" i="25"/>
  <c r="A16" i="25"/>
  <c r="A17" i="25"/>
  <c r="A18" i="25"/>
  <c r="A19" i="25"/>
  <c r="A20" i="25"/>
  <c r="A21" i="25"/>
  <c r="A22" i="25"/>
  <c r="A23" i="25"/>
  <c r="A24" i="25"/>
  <c r="A25" i="25"/>
  <c r="C25" i="25"/>
  <c r="D25" i="25"/>
  <c r="E25" i="25"/>
  <c r="C24" i="25"/>
  <c r="D24" i="25"/>
  <c r="E24" i="25"/>
  <c r="C23" i="25"/>
  <c r="D23" i="25"/>
  <c r="E23" i="25"/>
  <c r="C22" i="25"/>
  <c r="D22" i="25"/>
  <c r="E22" i="25"/>
  <c r="C21" i="25"/>
  <c r="D21" i="25"/>
  <c r="E21" i="25"/>
  <c r="C20" i="25"/>
  <c r="D20" i="25"/>
  <c r="E20" i="25"/>
  <c r="C19" i="25"/>
  <c r="D19" i="25"/>
  <c r="E19" i="25"/>
  <c r="C18" i="25"/>
  <c r="D18" i="25"/>
  <c r="E18" i="25"/>
  <c r="C17" i="25"/>
  <c r="D17" i="25"/>
  <c r="E17" i="25"/>
  <c r="C16" i="25"/>
  <c r="D16" i="25"/>
  <c r="E16" i="25"/>
  <c r="C15" i="25"/>
  <c r="D15" i="25"/>
  <c r="E15" i="25"/>
  <c r="C14" i="25"/>
  <c r="D14" i="25"/>
  <c r="E14" i="25"/>
  <c r="C13" i="25"/>
  <c r="D13" i="25"/>
  <c r="E13" i="25"/>
  <c r="C12" i="25"/>
  <c r="D12" i="25"/>
  <c r="E12" i="25"/>
  <c r="C11" i="25"/>
  <c r="D11" i="25"/>
  <c r="E11" i="25"/>
  <c r="C10" i="25"/>
  <c r="D10" i="25"/>
  <c r="E10" i="25"/>
  <c r="C9" i="25"/>
  <c r="D9" i="25"/>
  <c r="E9" i="25"/>
  <c r="C8" i="25"/>
  <c r="D8" i="25"/>
  <c r="E8" i="25"/>
  <c r="C7" i="25"/>
  <c r="D7" i="25"/>
  <c r="E7" i="25"/>
  <c r="C6" i="25"/>
  <c r="D6" i="25"/>
  <c r="E6" i="25"/>
  <c r="E4" i="25"/>
  <c r="C110" i="24"/>
  <c r="D110" i="24"/>
  <c r="E110" i="24"/>
  <c r="C109" i="24"/>
  <c r="D109" i="24"/>
  <c r="E109" i="24"/>
  <c r="C108" i="24"/>
  <c r="D108" i="24"/>
  <c r="E108" i="24"/>
  <c r="C107" i="24"/>
  <c r="D107" i="24"/>
  <c r="E107" i="24"/>
  <c r="C106" i="24"/>
  <c r="D106" i="24"/>
  <c r="E106" i="24"/>
  <c r="C105" i="24"/>
  <c r="D105" i="24"/>
  <c r="E105" i="24"/>
  <c r="C104" i="24"/>
  <c r="D104" i="24"/>
  <c r="E104" i="24"/>
  <c r="C103" i="24"/>
  <c r="D103" i="24"/>
  <c r="E103" i="24"/>
  <c r="C102" i="24"/>
  <c r="D102" i="24"/>
  <c r="E102" i="24"/>
  <c r="C101" i="24"/>
  <c r="D101" i="24"/>
  <c r="E101" i="24"/>
  <c r="C100" i="24"/>
  <c r="D100" i="24"/>
  <c r="E100" i="24"/>
  <c r="C99" i="24"/>
  <c r="D99" i="24"/>
  <c r="E99" i="24"/>
  <c r="C98" i="24"/>
  <c r="D98" i="24"/>
  <c r="E98" i="24"/>
  <c r="C97" i="24"/>
  <c r="D97" i="24"/>
  <c r="E97" i="24"/>
  <c r="C96" i="24"/>
  <c r="D96" i="24"/>
  <c r="E96" i="24"/>
  <c r="C95" i="24"/>
  <c r="D95" i="24"/>
  <c r="E95" i="24"/>
  <c r="C94" i="24"/>
  <c r="D94" i="24"/>
  <c r="E94" i="24"/>
  <c r="C93" i="24"/>
  <c r="D93" i="24"/>
  <c r="E93" i="24"/>
  <c r="C92" i="24"/>
  <c r="D92" i="24"/>
  <c r="E92" i="24"/>
  <c r="C91" i="24"/>
  <c r="D91" i="24"/>
  <c r="E91" i="24"/>
  <c r="C90" i="24"/>
  <c r="D90" i="24"/>
  <c r="E90" i="24"/>
  <c r="C89" i="24"/>
  <c r="D89" i="24"/>
  <c r="E89" i="24"/>
  <c r="C88" i="24"/>
  <c r="D88" i="24"/>
  <c r="E88" i="24"/>
  <c r="C87" i="24"/>
  <c r="D87" i="24"/>
  <c r="E87" i="24"/>
  <c r="C86" i="24"/>
  <c r="D86" i="24"/>
  <c r="E86" i="24"/>
  <c r="C85" i="24"/>
  <c r="D85" i="24"/>
  <c r="E85" i="24"/>
  <c r="C84" i="24"/>
  <c r="D84" i="24"/>
  <c r="E84" i="24"/>
  <c r="C83" i="24"/>
  <c r="D83" i="24"/>
  <c r="E83" i="24"/>
  <c r="C82" i="24"/>
  <c r="D82" i="24"/>
  <c r="E82" i="24"/>
  <c r="C81" i="24"/>
  <c r="D81" i="24"/>
  <c r="E81" i="24"/>
  <c r="C80" i="24"/>
  <c r="D80" i="24"/>
  <c r="E80" i="24"/>
  <c r="C79" i="24"/>
  <c r="D79" i="24"/>
  <c r="E79" i="24"/>
  <c r="C78" i="24"/>
  <c r="D78" i="24"/>
  <c r="E78" i="24"/>
  <c r="C77" i="24"/>
  <c r="D77" i="24"/>
  <c r="E77" i="24"/>
  <c r="C76" i="24"/>
  <c r="D76" i="24"/>
  <c r="E76" i="24"/>
  <c r="C75" i="24"/>
  <c r="D75" i="24"/>
  <c r="E75" i="24"/>
  <c r="C74" i="24"/>
  <c r="D74" i="24"/>
  <c r="E74" i="24"/>
  <c r="C73" i="24"/>
  <c r="D73" i="24"/>
  <c r="E73" i="24"/>
  <c r="C72" i="24"/>
  <c r="D72" i="24"/>
  <c r="E72" i="24"/>
  <c r="C71" i="24"/>
  <c r="D71" i="24"/>
  <c r="E71" i="24"/>
  <c r="C70" i="24"/>
  <c r="D70" i="24"/>
  <c r="E70" i="24"/>
  <c r="C69" i="24"/>
  <c r="D69" i="24"/>
  <c r="E69" i="24"/>
  <c r="C68" i="24"/>
  <c r="D68" i="24"/>
  <c r="E68" i="24"/>
  <c r="C67" i="24"/>
  <c r="D67" i="24"/>
  <c r="E67" i="24"/>
  <c r="C66" i="24"/>
  <c r="D66" i="24"/>
  <c r="E66" i="24"/>
  <c r="C65" i="24"/>
  <c r="D65" i="24"/>
  <c r="E65" i="24"/>
  <c r="C64" i="24"/>
  <c r="D64" i="24"/>
  <c r="E64" i="24"/>
  <c r="C63" i="24"/>
  <c r="D63" i="24"/>
  <c r="E63" i="24"/>
  <c r="C62" i="24"/>
  <c r="D62" i="24"/>
  <c r="E62" i="24"/>
  <c r="C61" i="24"/>
  <c r="D61" i="24"/>
  <c r="E61" i="24"/>
  <c r="C60" i="24"/>
  <c r="D60" i="24"/>
  <c r="E60" i="24"/>
  <c r="C59" i="24"/>
  <c r="D59" i="24"/>
  <c r="E59" i="24"/>
  <c r="C58" i="24"/>
  <c r="D58" i="24"/>
  <c r="E58" i="24"/>
  <c r="C57" i="24"/>
  <c r="D57" i="24"/>
  <c r="E57" i="24"/>
  <c r="C56" i="24"/>
  <c r="D56" i="24"/>
  <c r="E56" i="24"/>
  <c r="C55" i="24"/>
  <c r="D55" i="24"/>
  <c r="E55" i="24"/>
  <c r="C54" i="24"/>
  <c r="D54" i="24"/>
  <c r="E54" i="24"/>
  <c r="C53" i="24"/>
  <c r="D53" i="24"/>
  <c r="E53" i="24"/>
  <c r="C52" i="24"/>
  <c r="D52" i="24"/>
  <c r="E52" i="24"/>
  <c r="C51" i="24"/>
  <c r="D51" i="24"/>
  <c r="E51" i="24"/>
  <c r="C50" i="24"/>
  <c r="D50" i="24"/>
  <c r="E50" i="24"/>
  <c r="C49" i="24"/>
  <c r="D49" i="24"/>
  <c r="E49" i="24"/>
  <c r="C48" i="24"/>
  <c r="D48" i="24"/>
  <c r="E48" i="24"/>
  <c r="C47" i="24"/>
  <c r="D47" i="24"/>
  <c r="E47" i="24"/>
  <c r="C46" i="24"/>
  <c r="D46" i="24"/>
  <c r="E46" i="24"/>
  <c r="C45" i="24"/>
  <c r="D45" i="24"/>
  <c r="E45" i="24"/>
  <c r="C44" i="24"/>
  <c r="D44" i="24"/>
  <c r="E44" i="24"/>
  <c r="C43" i="24"/>
  <c r="D43" i="24"/>
  <c r="E43" i="24"/>
  <c r="C42" i="24"/>
  <c r="D42" i="24"/>
  <c r="E42" i="24"/>
  <c r="C41" i="24"/>
  <c r="D41" i="24"/>
  <c r="E41" i="24"/>
  <c r="C40" i="24"/>
  <c r="D40" i="24"/>
  <c r="E40" i="24"/>
  <c r="C39" i="24"/>
  <c r="D39" i="24"/>
  <c r="E39" i="24"/>
  <c r="C38" i="24"/>
  <c r="D38" i="24"/>
  <c r="E38" i="24"/>
  <c r="C37" i="24"/>
  <c r="D37" i="24"/>
  <c r="E37" i="24"/>
  <c r="C36" i="24"/>
  <c r="D36" i="24"/>
  <c r="E36" i="24"/>
  <c r="C35" i="24"/>
  <c r="D35" i="24"/>
  <c r="E35" i="24"/>
  <c r="C34" i="24"/>
  <c r="D34" i="24"/>
  <c r="E34" i="24"/>
  <c r="C33" i="24"/>
  <c r="D33" i="24"/>
  <c r="E33" i="24"/>
  <c r="C32" i="24"/>
  <c r="D32" i="24"/>
  <c r="E32" i="24"/>
  <c r="C31" i="24"/>
  <c r="D31" i="24"/>
  <c r="E31" i="24"/>
  <c r="C30" i="24"/>
  <c r="D30" i="24"/>
  <c r="E30" i="24"/>
  <c r="C29" i="24"/>
  <c r="D29" i="24"/>
  <c r="E29" i="24"/>
  <c r="C28" i="24"/>
  <c r="D28" i="24"/>
  <c r="E28" i="24"/>
  <c r="C27" i="24"/>
  <c r="D27" i="24"/>
  <c r="E27" i="24"/>
  <c r="C26" i="24"/>
  <c r="D26" i="24"/>
  <c r="E26" i="24"/>
  <c r="C25" i="24"/>
  <c r="D25" i="24"/>
  <c r="E25" i="24"/>
  <c r="C24" i="24"/>
  <c r="D24" i="24"/>
  <c r="E24" i="24"/>
  <c r="C23" i="24"/>
  <c r="D23" i="24"/>
  <c r="E23" i="24"/>
  <c r="C22" i="24"/>
  <c r="D22" i="24"/>
  <c r="E22" i="24"/>
  <c r="C21" i="24"/>
  <c r="D21" i="24"/>
  <c r="E21" i="24"/>
  <c r="C20" i="24"/>
  <c r="D20" i="24"/>
  <c r="E20" i="24"/>
  <c r="C19" i="24"/>
  <c r="D19" i="24"/>
  <c r="E19" i="24"/>
  <c r="C18" i="24"/>
  <c r="D18" i="24"/>
  <c r="E18" i="24"/>
  <c r="C17" i="24"/>
  <c r="D17" i="24"/>
  <c r="E17" i="24"/>
  <c r="C16" i="24"/>
  <c r="D16" i="24"/>
  <c r="E16" i="24"/>
  <c r="C15" i="24"/>
  <c r="D15" i="24"/>
  <c r="E15" i="24"/>
  <c r="C14" i="24"/>
  <c r="D14" i="24"/>
  <c r="E14" i="24"/>
  <c r="C13" i="24"/>
  <c r="D13" i="24"/>
  <c r="E13" i="24"/>
  <c r="C12" i="24"/>
  <c r="D12" i="24"/>
  <c r="E12" i="24"/>
  <c r="C11" i="24"/>
  <c r="D11" i="24"/>
  <c r="E11" i="24"/>
  <c r="C10" i="24"/>
  <c r="D10" i="24"/>
  <c r="E10" i="24"/>
  <c r="C9" i="24"/>
  <c r="D9" i="24"/>
  <c r="E9" i="24"/>
  <c r="C8" i="24"/>
  <c r="D8" i="24"/>
  <c r="E8" i="24"/>
  <c r="C7" i="24"/>
  <c r="D7" i="24"/>
  <c r="E7" i="24"/>
  <c r="E5" i="24"/>
  <c r="C110" i="23"/>
  <c r="D110" i="23"/>
  <c r="E110" i="23"/>
  <c r="C109" i="23"/>
  <c r="D109" i="23"/>
  <c r="E109" i="23"/>
  <c r="C108" i="23"/>
  <c r="D108" i="23"/>
  <c r="E108" i="23"/>
  <c r="C107" i="23"/>
  <c r="D107" i="23"/>
  <c r="E107" i="23"/>
  <c r="C106" i="23"/>
  <c r="D106" i="23"/>
  <c r="E106" i="23"/>
  <c r="C105" i="23"/>
  <c r="D105" i="23"/>
  <c r="E105" i="23"/>
  <c r="C104" i="23"/>
  <c r="D104" i="23"/>
  <c r="E104" i="23"/>
  <c r="C103" i="23"/>
  <c r="D103" i="23"/>
  <c r="E103" i="23"/>
  <c r="C102" i="23"/>
  <c r="D102" i="23"/>
  <c r="E102" i="23"/>
  <c r="C101" i="23"/>
  <c r="D101" i="23"/>
  <c r="E101" i="23"/>
  <c r="C100" i="23"/>
  <c r="D100" i="23"/>
  <c r="E100" i="23"/>
  <c r="C99" i="23"/>
  <c r="D99" i="23"/>
  <c r="E99" i="23"/>
  <c r="C98" i="23"/>
  <c r="D98" i="23"/>
  <c r="E98" i="23"/>
  <c r="C97" i="23"/>
  <c r="D97" i="23"/>
  <c r="E97" i="23"/>
  <c r="C96" i="23"/>
  <c r="D96" i="23"/>
  <c r="E96" i="23"/>
  <c r="C95" i="23"/>
  <c r="D95" i="23"/>
  <c r="E95" i="23"/>
  <c r="C94" i="23"/>
  <c r="D94" i="23"/>
  <c r="E94" i="23"/>
  <c r="C93" i="23"/>
  <c r="D93" i="23"/>
  <c r="E93" i="23"/>
  <c r="C92" i="23"/>
  <c r="D92" i="23"/>
  <c r="E92" i="23"/>
  <c r="C91" i="23"/>
  <c r="D91" i="23"/>
  <c r="E91" i="23"/>
  <c r="C90" i="23"/>
  <c r="D90" i="23"/>
  <c r="E90" i="23"/>
  <c r="C89" i="23"/>
  <c r="D89" i="23"/>
  <c r="E89" i="23"/>
  <c r="C88" i="23"/>
  <c r="D88" i="23"/>
  <c r="E88" i="23"/>
  <c r="C87" i="23"/>
  <c r="D87" i="23"/>
  <c r="E87" i="23"/>
  <c r="C86" i="23"/>
  <c r="D86" i="23"/>
  <c r="E86" i="23"/>
  <c r="C85" i="23"/>
  <c r="D85" i="23"/>
  <c r="E85" i="23"/>
  <c r="C84" i="23"/>
  <c r="D84" i="23"/>
  <c r="E84" i="23"/>
  <c r="C83" i="23"/>
  <c r="D83" i="23"/>
  <c r="E83" i="23"/>
  <c r="C82" i="23"/>
  <c r="D82" i="23"/>
  <c r="E82" i="23"/>
  <c r="C81" i="23"/>
  <c r="D81" i="23"/>
  <c r="E81" i="23"/>
  <c r="C80" i="23"/>
  <c r="D80" i="23"/>
  <c r="E80" i="23"/>
  <c r="C79" i="23"/>
  <c r="D79" i="23"/>
  <c r="E79" i="23"/>
  <c r="C78" i="23"/>
  <c r="D78" i="23"/>
  <c r="E78" i="23"/>
  <c r="C77" i="23"/>
  <c r="D77" i="23"/>
  <c r="E77" i="23"/>
  <c r="C76" i="23"/>
  <c r="D76" i="23"/>
  <c r="E76" i="23"/>
  <c r="C75" i="23"/>
  <c r="D75" i="23"/>
  <c r="E75" i="23"/>
  <c r="C74" i="23"/>
  <c r="D74" i="23"/>
  <c r="E74" i="23"/>
  <c r="C73" i="23"/>
  <c r="D73" i="23"/>
  <c r="E73" i="23"/>
  <c r="C72" i="23"/>
  <c r="D72" i="23"/>
  <c r="E72" i="23"/>
  <c r="C71" i="23"/>
  <c r="D71" i="23"/>
  <c r="E71" i="23"/>
  <c r="C70" i="23"/>
  <c r="D70" i="23"/>
  <c r="E70" i="23"/>
  <c r="C69" i="23"/>
  <c r="D69" i="23"/>
  <c r="E69" i="23"/>
  <c r="C68" i="23"/>
  <c r="D68" i="23"/>
  <c r="E68" i="23"/>
  <c r="C67" i="23"/>
  <c r="D67" i="23"/>
  <c r="E67" i="23"/>
  <c r="C66" i="23"/>
  <c r="D66" i="23"/>
  <c r="E66" i="23"/>
  <c r="C65" i="23"/>
  <c r="D65" i="23"/>
  <c r="E65" i="23"/>
  <c r="C64" i="23"/>
  <c r="D64" i="23"/>
  <c r="E64" i="23"/>
  <c r="C63" i="23"/>
  <c r="D63" i="23"/>
  <c r="E63" i="23"/>
  <c r="C62" i="23"/>
  <c r="D62" i="23"/>
  <c r="E62" i="23"/>
  <c r="C61" i="23"/>
  <c r="D61" i="23"/>
  <c r="E61" i="23"/>
  <c r="C60" i="23"/>
  <c r="D60" i="23"/>
  <c r="E60" i="23"/>
  <c r="C59" i="23"/>
  <c r="D59" i="23"/>
  <c r="E59" i="23"/>
  <c r="C58" i="23"/>
  <c r="D58" i="23"/>
  <c r="E58" i="23"/>
  <c r="C57" i="23"/>
  <c r="D57" i="23"/>
  <c r="E57" i="23"/>
  <c r="C56" i="23"/>
  <c r="D56" i="23"/>
  <c r="E56" i="23"/>
  <c r="C55" i="23"/>
  <c r="D55" i="23"/>
  <c r="E55" i="23"/>
  <c r="C54" i="23"/>
  <c r="D54" i="23"/>
  <c r="E54" i="23"/>
  <c r="C53" i="23"/>
  <c r="D53" i="23"/>
  <c r="E53" i="23"/>
  <c r="C52" i="23"/>
  <c r="D52" i="23"/>
  <c r="E52" i="23"/>
  <c r="C51" i="23"/>
  <c r="D51" i="23"/>
  <c r="E51" i="23"/>
  <c r="C50" i="23"/>
  <c r="D50" i="23"/>
  <c r="E50" i="23"/>
  <c r="C49" i="23"/>
  <c r="D49" i="23"/>
  <c r="E49" i="23"/>
  <c r="C48" i="23"/>
  <c r="D48" i="23"/>
  <c r="E48" i="23"/>
  <c r="C47" i="23"/>
  <c r="D47" i="23"/>
  <c r="E47" i="23"/>
  <c r="C46" i="23"/>
  <c r="D46" i="23"/>
  <c r="E46" i="23"/>
  <c r="C45" i="23"/>
  <c r="D45" i="23"/>
  <c r="E45" i="23"/>
  <c r="C44" i="23"/>
  <c r="D44" i="23"/>
  <c r="E44" i="23"/>
  <c r="C43" i="23"/>
  <c r="D43" i="23"/>
  <c r="E43" i="23"/>
  <c r="C42" i="23"/>
  <c r="D42" i="23"/>
  <c r="E42" i="23"/>
  <c r="C41" i="23"/>
  <c r="D41" i="23"/>
  <c r="E41" i="23"/>
  <c r="C40" i="23"/>
  <c r="D40" i="23"/>
  <c r="E40" i="23"/>
  <c r="C39" i="23"/>
  <c r="D39" i="23"/>
  <c r="E39" i="23"/>
  <c r="C38" i="23"/>
  <c r="D38" i="23"/>
  <c r="E38" i="23"/>
  <c r="C37" i="23"/>
  <c r="D37" i="23"/>
  <c r="E37" i="23"/>
  <c r="C36" i="23"/>
  <c r="D36" i="23"/>
  <c r="E36" i="23"/>
  <c r="C35" i="23"/>
  <c r="D35" i="23"/>
  <c r="E35" i="23"/>
  <c r="C34" i="23"/>
  <c r="D34" i="23"/>
  <c r="E34" i="23"/>
  <c r="C33" i="23"/>
  <c r="D33" i="23"/>
  <c r="E33" i="23"/>
  <c r="C32" i="23"/>
  <c r="D32" i="23"/>
  <c r="E32" i="23"/>
  <c r="C31" i="23"/>
  <c r="D31" i="23"/>
  <c r="E31" i="23"/>
  <c r="C30" i="23"/>
  <c r="D30" i="23"/>
  <c r="E30" i="23"/>
  <c r="C29" i="23"/>
  <c r="D29" i="23"/>
  <c r="E29" i="23"/>
  <c r="C28" i="23"/>
  <c r="D28" i="23"/>
  <c r="E28" i="23"/>
  <c r="C27" i="23"/>
  <c r="D27" i="23"/>
  <c r="E27" i="23"/>
  <c r="C26" i="23"/>
  <c r="D26" i="23"/>
  <c r="E26" i="23"/>
  <c r="C25" i="23"/>
  <c r="D25" i="23"/>
  <c r="E25" i="23"/>
  <c r="C24" i="23"/>
  <c r="D24" i="23"/>
  <c r="E24" i="23"/>
  <c r="C23" i="23"/>
  <c r="D23" i="23"/>
  <c r="E23" i="23"/>
  <c r="C22" i="23"/>
  <c r="D22" i="23"/>
  <c r="E22" i="23"/>
  <c r="C21" i="23"/>
  <c r="D21" i="23"/>
  <c r="E21" i="23"/>
  <c r="C20" i="23"/>
  <c r="D20" i="23"/>
  <c r="E20" i="23"/>
  <c r="C19" i="23"/>
  <c r="D19" i="23"/>
  <c r="E19" i="23"/>
  <c r="C18" i="23"/>
  <c r="D18" i="23"/>
  <c r="E18" i="23"/>
  <c r="C17" i="23"/>
  <c r="D17" i="23"/>
  <c r="E17" i="23"/>
  <c r="C16" i="23"/>
  <c r="D16" i="23"/>
  <c r="E16" i="23"/>
  <c r="C15" i="23"/>
  <c r="D15" i="23"/>
  <c r="E15" i="23"/>
  <c r="C14" i="23"/>
  <c r="D14" i="23"/>
  <c r="E14" i="23"/>
  <c r="C13" i="23"/>
  <c r="D13" i="23"/>
  <c r="E13" i="23"/>
  <c r="C12" i="23"/>
  <c r="D12" i="23"/>
  <c r="E12" i="23"/>
  <c r="C11" i="23"/>
  <c r="D11" i="23"/>
  <c r="E11" i="23"/>
  <c r="C10" i="23"/>
  <c r="D10" i="23"/>
  <c r="E10" i="23"/>
  <c r="C9" i="23"/>
  <c r="D9" i="23"/>
  <c r="E9" i="23"/>
  <c r="C8" i="23"/>
  <c r="D8" i="23"/>
  <c r="E8" i="23"/>
  <c r="C7" i="23"/>
  <c r="D7" i="23"/>
  <c r="E7" i="23"/>
  <c r="E5" i="23"/>
  <c r="C26" i="22"/>
  <c r="D26" i="22"/>
  <c r="E26" i="22"/>
  <c r="C25" i="22"/>
  <c r="D25" i="22"/>
  <c r="E25" i="22"/>
  <c r="C24" i="22"/>
  <c r="D24" i="22"/>
  <c r="E24" i="22"/>
  <c r="C23" i="22"/>
  <c r="D23" i="22"/>
  <c r="E23" i="22"/>
  <c r="C22" i="22"/>
  <c r="D22" i="22"/>
  <c r="E22" i="22"/>
  <c r="C21" i="22"/>
  <c r="D21" i="22"/>
  <c r="E21" i="22"/>
  <c r="C20" i="22"/>
  <c r="D20" i="22"/>
  <c r="E20" i="22"/>
  <c r="C19" i="22"/>
  <c r="D19" i="22"/>
  <c r="E19" i="22"/>
  <c r="C18" i="22"/>
  <c r="D18" i="22"/>
  <c r="E18" i="22"/>
  <c r="C17" i="22"/>
  <c r="D17" i="22"/>
  <c r="E17" i="22"/>
  <c r="C16" i="22"/>
  <c r="D16" i="22"/>
  <c r="E16" i="22"/>
  <c r="C15" i="22"/>
  <c r="D15" i="22"/>
  <c r="E15" i="22"/>
  <c r="C14" i="22"/>
  <c r="D14" i="22"/>
  <c r="E14" i="22"/>
  <c r="C13" i="22"/>
  <c r="D13" i="22"/>
  <c r="E13" i="22"/>
  <c r="C12" i="22"/>
  <c r="D12" i="22"/>
  <c r="E12" i="22"/>
  <c r="C11" i="22"/>
  <c r="D11" i="22"/>
  <c r="E11" i="22"/>
  <c r="C10" i="22"/>
  <c r="D10" i="22"/>
  <c r="E10" i="22"/>
  <c r="C9" i="22"/>
  <c r="D9" i="22"/>
  <c r="E9" i="22"/>
  <c r="C8" i="22"/>
  <c r="D8" i="22"/>
  <c r="E8" i="22"/>
  <c r="C7" i="22"/>
  <c r="D7" i="22"/>
  <c r="E7" i="22"/>
  <c r="E5" i="22"/>
  <c r="B44" i="20"/>
  <c r="E44" i="20"/>
  <c r="D44" i="20"/>
  <c r="B43" i="20"/>
  <c r="C43" i="20"/>
  <c r="B42" i="20"/>
  <c r="D42" i="20"/>
  <c r="C42" i="20"/>
  <c r="E42" i="20"/>
  <c r="B41" i="20"/>
  <c r="E41" i="20"/>
  <c r="D41" i="20"/>
  <c r="C41" i="20"/>
  <c r="F41" i="20"/>
  <c r="B40" i="20"/>
  <c r="E40" i="20"/>
  <c r="D40" i="20"/>
  <c r="B39" i="20"/>
  <c r="C39" i="20"/>
  <c r="B38" i="20"/>
  <c r="D38" i="20"/>
  <c r="C38" i="20"/>
  <c r="E38" i="20"/>
  <c r="B37" i="20"/>
  <c r="E37" i="20"/>
  <c r="D37" i="20"/>
  <c r="C37" i="20"/>
  <c r="F37" i="20"/>
  <c r="B36" i="20"/>
  <c r="E36" i="20"/>
  <c r="D36" i="20"/>
  <c r="B35" i="20"/>
  <c r="C35" i="20"/>
  <c r="B34" i="20"/>
  <c r="D34" i="20"/>
  <c r="C34" i="20"/>
  <c r="E34" i="20"/>
  <c r="B33" i="20"/>
  <c r="E33" i="20"/>
  <c r="D33" i="20"/>
  <c r="C33" i="20"/>
  <c r="F33" i="20"/>
  <c r="B32" i="20"/>
  <c r="E32" i="20"/>
  <c r="D32" i="20"/>
  <c r="B31" i="20"/>
  <c r="C31" i="20"/>
  <c r="B30" i="20"/>
  <c r="D30" i="20"/>
  <c r="C30" i="20"/>
  <c r="E30" i="20"/>
  <c r="B29" i="20"/>
  <c r="E29" i="20"/>
  <c r="D29" i="20"/>
  <c r="C29" i="20"/>
  <c r="F29" i="20"/>
  <c r="B28" i="20"/>
  <c r="E28" i="20"/>
  <c r="D28" i="20"/>
  <c r="B27" i="20"/>
  <c r="C27" i="20"/>
  <c r="B26" i="20"/>
  <c r="D26" i="20"/>
  <c r="C26" i="20"/>
  <c r="E26" i="20"/>
  <c r="B25" i="20"/>
  <c r="E25" i="20"/>
  <c r="D25" i="20"/>
  <c r="C25" i="20"/>
  <c r="F25" i="20"/>
  <c r="B24" i="20"/>
  <c r="E24" i="20"/>
  <c r="D24" i="20"/>
  <c r="B23" i="20"/>
  <c r="C23" i="20"/>
  <c r="B22" i="20"/>
  <c r="D22" i="20"/>
  <c r="C22" i="20"/>
  <c r="E22" i="20"/>
  <c r="B21" i="20"/>
  <c r="E21" i="20"/>
  <c r="D21" i="20"/>
  <c r="C21" i="20"/>
  <c r="F21" i="20"/>
  <c r="B20" i="20"/>
  <c r="E20" i="20"/>
  <c r="D20" i="20"/>
  <c r="B19" i="20"/>
  <c r="C19" i="20"/>
  <c r="B18" i="20"/>
  <c r="D18" i="20"/>
  <c r="C18" i="20"/>
  <c r="E18" i="20"/>
  <c r="B17" i="20"/>
  <c r="E17" i="20"/>
  <c r="D17" i="20"/>
  <c r="C17" i="20"/>
  <c r="F17" i="20"/>
  <c r="B16" i="20"/>
  <c r="E16" i="20"/>
  <c r="D16" i="20"/>
  <c r="B15" i="20"/>
  <c r="C15" i="20"/>
  <c r="B14" i="20"/>
  <c r="D14" i="20"/>
  <c r="C14" i="20"/>
  <c r="E14" i="20"/>
  <c r="B13" i="20"/>
  <c r="E13" i="20"/>
  <c r="D13" i="20"/>
  <c r="C13" i="20"/>
  <c r="F13" i="20"/>
  <c r="B12" i="20"/>
  <c r="E12" i="20"/>
  <c r="D12" i="20"/>
  <c r="B11" i="20"/>
  <c r="E11" i="20"/>
  <c r="B10" i="20"/>
  <c r="D10" i="20"/>
  <c r="C10" i="20"/>
  <c r="E10" i="20"/>
  <c r="B9" i="20"/>
  <c r="E9" i="20"/>
  <c r="D9" i="20"/>
  <c r="C9" i="20"/>
  <c r="F9" i="20"/>
  <c r="B8" i="20"/>
  <c r="E8" i="20"/>
  <c r="D8" i="20"/>
  <c r="B7" i="20"/>
  <c r="E7" i="20"/>
  <c r="B6" i="20"/>
  <c r="C6" i="20"/>
  <c r="E6" i="20"/>
  <c r="B5" i="20"/>
  <c r="E5" i="20"/>
  <c r="D5" i="20"/>
  <c r="C5" i="20"/>
  <c r="F5" i="20"/>
  <c r="B4" i="20"/>
  <c r="E4" i="20"/>
  <c r="D4" i="20"/>
  <c r="B3" i="20"/>
  <c r="C3" i="20"/>
  <c r="B2" i="20"/>
  <c r="C2" i="20"/>
  <c r="D2" i="20"/>
  <c r="F14" i="20"/>
  <c r="F22" i="20"/>
  <c r="F30" i="20"/>
  <c r="F38" i="20"/>
  <c r="F10" i="20"/>
  <c r="F18" i="20"/>
  <c r="F26" i="20"/>
  <c r="F34" i="20"/>
  <c r="F42" i="20"/>
  <c r="D6" i="20"/>
  <c r="F6" i="20"/>
  <c r="C7" i="20"/>
  <c r="C11" i="20"/>
  <c r="E2" i="20"/>
  <c r="F2" i="20"/>
  <c r="D3" i="20"/>
  <c r="E3" i="20"/>
  <c r="F3" i="20"/>
  <c r="C4" i="20"/>
  <c r="F4" i="20"/>
  <c r="D7" i="20"/>
  <c r="C8" i="20"/>
  <c r="F8" i="20"/>
  <c r="D11" i="20"/>
  <c r="C12" i="20"/>
  <c r="F12" i="20"/>
  <c r="D15" i="20"/>
  <c r="E15" i="20"/>
  <c r="F15" i="20"/>
  <c r="C16" i="20"/>
  <c r="F16" i="20"/>
  <c r="D19" i="20"/>
  <c r="E19" i="20"/>
  <c r="F19" i="20"/>
  <c r="C20" i="20"/>
  <c r="F20" i="20"/>
  <c r="D23" i="20"/>
  <c r="E23" i="20"/>
  <c r="F23" i="20"/>
  <c r="C24" i="20"/>
  <c r="F24" i="20"/>
  <c r="D27" i="20"/>
  <c r="E27" i="20"/>
  <c r="F27" i="20"/>
  <c r="C28" i="20"/>
  <c r="F28" i="20"/>
  <c r="D31" i="20"/>
  <c r="E31" i="20"/>
  <c r="F31" i="20"/>
  <c r="C32" i="20"/>
  <c r="F32" i="20"/>
  <c r="D35" i="20"/>
  <c r="E35" i="20"/>
  <c r="F35" i="20"/>
  <c r="C36" i="20"/>
  <c r="F36" i="20"/>
  <c r="D39" i="20"/>
  <c r="E39" i="20"/>
  <c r="F39" i="20"/>
  <c r="C40" i="20"/>
  <c r="F40" i="20"/>
  <c r="D43" i="20"/>
  <c r="E43" i="20"/>
  <c r="F43" i="20"/>
  <c r="C44" i="20"/>
  <c r="F44" i="20"/>
  <c r="F9996" i="15"/>
  <c r="E9996" i="15"/>
  <c r="D9996" i="15"/>
  <c r="F9995" i="15"/>
  <c r="E9995" i="15"/>
  <c r="D9995" i="15"/>
  <c r="F9994" i="15"/>
  <c r="E9994" i="15"/>
  <c r="D9994" i="15"/>
  <c r="F9993" i="15"/>
  <c r="E9993" i="15"/>
  <c r="D9993" i="15"/>
  <c r="F9992" i="15"/>
  <c r="E9992" i="15"/>
  <c r="D9992" i="15"/>
  <c r="F9991" i="15"/>
  <c r="E9991" i="15"/>
  <c r="D9991" i="15"/>
  <c r="F9990" i="15"/>
  <c r="E9990" i="15"/>
  <c r="D9990" i="15"/>
  <c r="F9989" i="15"/>
  <c r="E9989" i="15"/>
  <c r="D9989" i="15"/>
  <c r="F9988" i="15"/>
  <c r="E9988" i="15"/>
  <c r="D9988" i="15"/>
  <c r="F9987" i="15"/>
  <c r="E9987" i="15"/>
  <c r="D9987" i="15"/>
  <c r="F9986" i="15"/>
  <c r="E9986" i="15"/>
  <c r="D9986" i="15"/>
  <c r="F9985" i="15"/>
  <c r="E9985" i="15"/>
  <c r="D9985" i="15"/>
  <c r="F9984" i="15"/>
  <c r="E9984" i="15"/>
  <c r="D9984" i="15"/>
  <c r="F9983" i="15"/>
  <c r="E9983" i="15"/>
  <c r="D9983" i="15"/>
  <c r="F9982" i="15"/>
  <c r="E9982" i="15"/>
  <c r="D9982" i="15"/>
  <c r="F9981" i="15"/>
  <c r="E9981" i="15"/>
  <c r="D9981" i="15"/>
  <c r="F9980" i="15"/>
  <c r="E9980" i="15"/>
  <c r="D9980" i="15"/>
  <c r="F9979" i="15"/>
  <c r="E9979" i="15"/>
  <c r="D9979" i="15"/>
  <c r="F9978" i="15"/>
  <c r="E9978" i="15"/>
  <c r="D9978" i="15"/>
  <c r="F9977" i="15"/>
  <c r="E9977" i="15"/>
  <c r="D9977" i="15"/>
  <c r="F9976" i="15"/>
  <c r="E9976" i="15"/>
  <c r="D9976" i="15"/>
  <c r="F9975" i="15"/>
  <c r="E9975" i="15"/>
  <c r="D9975" i="15"/>
  <c r="F9974" i="15"/>
  <c r="E9974" i="15"/>
  <c r="D9974" i="15"/>
  <c r="F9973" i="15"/>
  <c r="E9973" i="15"/>
  <c r="D9973" i="15"/>
  <c r="F9972" i="15"/>
  <c r="E9972" i="15"/>
  <c r="D9972" i="15"/>
  <c r="F9971" i="15"/>
  <c r="E9971" i="15"/>
  <c r="D9971" i="15"/>
  <c r="F9970" i="15"/>
  <c r="E9970" i="15"/>
  <c r="D9970" i="15"/>
  <c r="F9969" i="15"/>
  <c r="E9969" i="15"/>
  <c r="D9969" i="15"/>
  <c r="F9968" i="15"/>
  <c r="E9968" i="15"/>
  <c r="D9968" i="15"/>
  <c r="F9967" i="15"/>
  <c r="E9967" i="15"/>
  <c r="D9967" i="15"/>
  <c r="F9966" i="15"/>
  <c r="E9966" i="15"/>
  <c r="D9966" i="15"/>
  <c r="F9965" i="15"/>
  <c r="E9965" i="15"/>
  <c r="D9965" i="15"/>
  <c r="F9964" i="15"/>
  <c r="E9964" i="15"/>
  <c r="D9964" i="15"/>
  <c r="F9963" i="15"/>
  <c r="E9963" i="15"/>
  <c r="D9963" i="15"/>
  <c r="F9962" i="15"/>
  <c r="E9962" i="15"/>
  <c r="D9962" i="15"/>
  <c r="F9961" i="15"/>
  <c r="E9961" i="15"/>
  <c r="D9961" i="15"/>
  <c r="F9960" i="15"/>
  <c r="E9960" i="15"/>
  <c r="D9960" i="15"/>
  <c r="F9959" i="15"/>
  <c r="E9959" i="15"/>
  <c r="D9959" i="15"/>
  <c r="F9958" i="15"/>
  <c r="E9958" i="15"/>
  <c r="D9958" i="15"/>
  <c r="F9957" i="15"/>
  <c r="E9957" i="15"/>
  <c r="D9957" i="15"/>
  <c r="F9956" i="15"/>
  <c r="E9956" i="15"/>
  <c r="D9956" i="15"/>
  <c r="F9955" i="15"/>
  <c r="E9955" i="15"/>
  <c r="D9955" i="15"/>
  <c r="F9954" i="15"/>
  <c r="E9954" i="15"/>
  <c r="D9954" i="15"/>
  <c r="F9953" i="15"/>
  <c r="E9953" i="15"/>
  <c r="D9953" i="15"/>
  <c r="F9952" i="15"/>
  <c r="E9952" i="15"/>
  <c r="D9952" i="15"/>
  <c r="F9951" i="15"/>
  <c r="E9951" i="15"/>
  <c r="D9951" i="15"/>
  <c r="F9950" i="15"/>
  <c r="E9950" i="15"/>
  <c r="D9950" i="15"/>
  <c r="F9949" i="15"/>
  <c r="E9949" i="15"/>
  <c r="D9949" i="15"/>
  <c r="F9948" i="15"/>
  <c r="E9948" i="15"/>
  <c r="D9948" i="15"/>
  <c r="F9947" i="15"/>
  <c r="E9947" i="15"/>
  <c r="D9947" i="15"/>
  <c r="F9946" i="15"/>
  <c r="E9946" i="15"/>
  <c r="D9946" i="15"/>
  <c r="F9945" i="15"/>
  <c r="E9945" i="15"/>
  <c r="D9945" i="15"/>
  <c r="F9944" i="15"/>
  <c r="E9944" i="15"/>
  <c r="D9944" i="15"/>
  <c r="F9943" i="15"/>
  <c r="E9943" i="15"/>
  <c r="D9943" i="15"/>
  <c r="F9942" i="15"/>
  <c r="E9942" i="15"/>
  <c r="D9942" i="15"/>
  <c r="F9941" i="15"/>
  <c r="E9941" i="15"/>
  <c r="D9941" i="15"/>
  <c r="F9940" i="15"/>
  <c r="E9940" i="15"/>
  <c r="D9940" i="15"/>
  <c r="F9939" i="15"/>
  <c r="E9939" i="15"/>
  <c r="D9939" i="15"/>
  <c r="F9938" i="15"/>
  <c r="E9938" i="15"/>
  <c r="D9938" i="15"/>
  <c r="F9937" i="15"/>
  <c r="E9937" i="15"/>
  <c r="D9937" i="15"/>
  <c r="F9936" i="15"/>
  <c r="E9936" i="15"/>
  <c r="D9936" i="15"/>
  <c r="F9935" i="15"/>
  <c r="E9935" i="15"/>
  <c r="D9935" i="15"/>
  <c r="F9934" i="15"/>
  <c r="E9934" i="15"/>
  <c r="D9934" i="15"/>
  <c r="F9933" i="15"/>
  <c r="E9933" i="15"/>
  <c r="D9933" i="15"/>
  <c r="F9932" i="15"/>
  <c r="E9932" i="15"/>
  <c r="D9932" i="15"/>
  <c r="F9931" i="15"/>
  <c r="E9931" i="15"/>
  <c r="D9931" i="15"/>
  <c r="F9930" i="15"/>
  <c r="E9930" i="15"/>
  <c r="D9930" i="15"/>
  <c r="F9929" i="15"/>
  <c r="E9929" i="15"/>
  <c r="D9929" i="15"/>
  <c r="F9928" i="15"/>
  <c r="E9928" i="15"/>
  <c r="D9928" i="15"/>
  <c r="F9927" i="15"/>
  <c r="E9927" i="15"/>
  <c r="D9927" i="15"/>
  <c r="F9926" i="15"/>
  <c r="E9926" i="15"/>
  <c r="D9926" i="15"/>
  <c r="F9925" i="15"/>
  <c r="E9925" i="15"/>
  <c r="D9925" i="15"/>
  <c r="F9924" i="15"/>
  <c r="E9924" i="15"/>
  <c r="D9924" i="15"/>
  <c r="F9923" i="15"/>
  <c r="E9923" i="15"/>
  <c r="D9923" i="15"/>
  <c r="F9922" i="15"/>
  <c r="E9922" i="15"/>
  <c r="D9922" i="15"/>
  <c r="F9921" i="15"/>
  <c r="E9921" i="15"/>
  <c r="D9921" i="15"/>
  <c r="F9920" i="15"/>
  <c r="E9920" i="15"/>
  <c r="D9920" i="15"/>
  <c r="F9919" i="15"/>
  <c r="E9919" i="15"/>
  <c r="D9919" i="15"/>
  <c r="F9918" i="15"/>
  <c r="E9918" i="15"/>
  <c r="D9918" i="15"/>
  <c r="F9917" i="15"/>
  <c r="E9917" i="15"/>
  <c r="D9917" i="15"/>
  <c r="F9916" i="15"/>
  <c r="E9916" i="15"/>
  <c r="D9916" i="15"/>
  <c r="F9915" i="15"/>
  <c r="E9915" i="15"/>
  <c r="D9915" i="15"/>
  <c r="F9914" i="15"/>
  <c r="E9914" i="15"/>
  <c r="D9914" i="15"/>
  <c r="F9913" i="15"/>
  <c r="E9913" i="15"/>
  <c r="D9913" i="15"/>
  <c r="F9912" i="15"/>
  <c r="E9912" i="15"/>
  <c r="D9912" i="15"/>
  <c r="F9911" i="15"/>
  <c r="E9911" i="15"/>
  <c r="D9911" i="15"/>
  <c r="F9910" i="15"/>
  <c r="E9910" i="15"/>
  <c r="D9910" i="15"/>
  <c r="F9909" i="15"/>
  <c r="E9909" i="15"/>
  <c r="D9909" i="15"/>
  <c r="F9908" i="15"/>
  <c r="E9908" i="15"/>
  <c r="D9908" i="15"/>
  <c r="F9907" i="15"/>
  <c r="E9907" i="15"/>
  <c r="D9907" i="15"/>
  <c r="F9906" i="15"/>
  <c r="E9906" i="15"/>
  <c r="D9906" i="15"/>
  <c r="F9905" i="15"/>
  <c r="E9905" i="15"/>
  <c r="D9905" i="15"/>
  <c r="F9904" i="15"/>
  <c r="E9904" i="15"/>
  <c r="D9904" i="15"/>
  <c r="F9903" i="15"/>
  <c r="E9903" i="15"/>
  <c r="D9903" i="15"/>
  <c r="F9902" i="15"/>
  <c r="E9902" i="15"/>
  <c r="D9902" i="15"/>
  <c r="F9901" i="15"/>
  <c r="E9901" i="15"/>
  <c r="D9901" i="15"/>
  <c r="F9900" i="15"/>
  <c r="E9900" i="15"/>
  <c r="D9900" i="15"/>
  <c r="F9899" i="15"/>
  <c r="E9899" i="15"/>
  <c r="D9899" i="15"/>
  <c r="F9898" i="15"/>
  <c r="E9898" i="15"/>
  <c r="D9898" i="15"/>
  <c r="F9897" i="15"/>
  <c r="E9897" i="15"/>
  <c r="D9897" i="15"/>
  <c r="F9896" i="15"/>
  <c r="E9896" i="15"/>
  <c r="D9896" i="15"/>
  <c r="F9895" i="15"/>
  <c r="E9895" i="15"/>
  <c r="D9895" i="15"/>
  <c r="F9894" i="15"/>
  <c r="E9894" i="15"/>
  <c r="D9894" i="15"/>
  <c r="F9893" i="15"/>
  <c r="E9893" i="15"/>
  <c r="D9893" i="15"/>
  <c r="F9892" i="15"/>
  <c r="E9892" i="15"/>
  <c r="D9892" i="15"/>
  <c r="F9891" i="15"/>
  <c r="E9891" i="15"/>
  <c r="D9891" i="15"/>
  <c r="F9890" i="15"/>
  <c r="E9890" i="15"/>
  <c r="D9890" i="15"/>
  <c r="F9889" i="15"/>
  <c r="E9889" i="15"/>
  <c r="D9889" i="15"/>
  <c r="F9888" i="15"/>
  <c r="E9888" i="15"/>
  <c r="D9888" i="15"/>
  <c r="F9887" i="15"/>
  <c r="E9887" i="15"/>
  <c r="D9887" i="15"/>
  <c r="F9886" i="15"/>
  <c r="E9886" i="15"/>
  <c r="D9886" i="15"/>
  <c r="F9885" i="15"/>
  <c r="E9885" i="15"/>
  <c r="D9885" i="15"/>
  <c r="F9884" i="15"/>
  <c r="E9884" i="15"/>
  <c r="D9884" i="15"/>
  <c r="F9883" i="15"/>
  <c r="E9883" i="15"/>
  <c r="D9883" i="15"/>
  <c r="F9882" i="15"/>
  <c r="E9882" i="15"/>
  <c r="D9882" i="15"/>
  <c r="F9881" i="15"/>
  <c r="E9881" i="15"/>
  <c r="D9881" i="15"/>
  <c r="F9880" i="15"/>
  <c r="E9880" i="15"/>
  <c r="D9880" i="15"/>
  <c r="F9879" i="15"/>
  <c r="E9879" i="15"/>
  <c r="D9879" i="15"/>
  <c r="F9878" i="15"/>
  <c r="E9878" i="15"/>
  <c r="D9878" i="15"/>
  <c r="F9877" i="15"/>
  <c r="E9877" i="15"/>
  <c r="D9877" i="15"/>
  <c r="F9876" i="15"/>
  <c r="E9876" i="15"/>
  <c r="D9876" i="15"/>
  <c r="F9875" i="15"/>
  <c r="E9875" i="15"/>
  <c r="D9875" i="15"/>
  <c r="F9874" i="15"/>
  <c r="E9874" i="15"/>
  <c r="D9874" i="15"/>
  <c r="F9873" i="15"/>
  <c r="E9873" i="15"/>
  <c r="D9873" i="15"/>
  <c r="F9872" i="15"/>
  <c r="E9872" i="15"/>
  <c r="D9872" i="15"/>
  <c r="F9871" i="15"/>
  <c r="E9871" i="15"/>
  <c r="D9871" i="15"/>
  <c r="F9870" i="15"/>
  <c r="E9870" i="15"/>
  <c r="D9870" i="15"/>
  <c r="F9869" i="15"/>
  <c r="E9869" i="15"/>
  <c r="D9869" i="15"/>
  <c r="F9868" i="15"/>
  <c r="E9868" i="15"/>
  <c r="D9868" i="15"/>
  <c r="F9867" i="15"/>
  <c r="E9867" i="15"/>
  <c r="D9867" i="15"/>
  <c r="F9866" i="15"/>
  <c r="E9866" i="15"/>
  <c r="D9866" i="15"/>
  <c r="F9865" i="15"/>
  <c r="E9865" i="15"/>
  <c r="D9865" i="15"/>
  <c r="F9864" i="15"/>
  <c r="E9864" i="15"/>
  <c r="D9864" i="15"/>
  <c r="F9863" i="15"/>
  <c r="E9863" i="15"/>
  <c r="D9863" i="15"/>
  <c r="F9862" i="15"/>
  <c r="E9862" i="15"/>
  <c r="D9862" i="15"/>
  <c r="F9861" i="15"/>
  <c r="E9861" i="15"/>
  <c r="D9861" i="15"/>
  <c r="F9860" i="15"/>
  <c r="E9860" i="15"/>
  <c r="D9860" i="15"/>
  <c r="F9859" i="15"/>
  <c r="E9859" i="15"/>
  <c r="D9859" i="15"/>
  <c r="F9858" i="15"/>
  <c r="E9858" i="15"/>
  <c r="D9858" i="15"/>
  <c r="F9857" i="15"/>
  <c r="E9857" i="15"/>
  <c r="D9857" i="15"/>
  <c r="F9856" i="15"/>
  <c r="E9856" i="15"/>
  <c r="D9856" i="15"/>
  <c r="F9855" i="15"/>
  <c r="E9855" i="15"/>
  <c r="D9855" i="15"/>
  <c r="F9854" i="15"/>
  <c r="E9854" i="15"/>
  <c r="D9854" i="15"/>
  <c r="F9853" i="15"/>
  <c r="E9853" i="15"/>
  <c r="D9853" i="15"/>
  <c r="F9852" i="15"/>
  <c r="E9852" i="15"/>
  <c r="D9852" i="15"/>
  <c r="F9851" i="15"/>
  <c r="E9851" i="15"/>
  <c r="D9851" i="15"/>
  <c r="F9850" i="15"/>
  <c r="E9850" i="15"/>
  <c r="D9850" i="15"/>
  <c r="F9849" i="15"/>
  <c r="E9849" i="15"/>
  <c r="D9849" i="15"/>
  <c r="F9848" i="15"/>
  <c r="E9848" i="15"/>
  <c r="D9848" i="15"/>
  <c r="F9847" i="15"/>
  <c r="E9847" i="15"/>
  <c r="D9847" i="15"/>
  <c r="F9846" i="15"/>
  <c r="E9846" i="15"/>
  <c r="D9846" i="15"/>
  <c r="F9845" i="15"/>
  <c r="E9845" i="15"/>
  <c r="D9845" i="15"/>
  <c r="F9844" i="15"/>
  <c r="E9844" i="15"/>
  <c r="D9844" i="15"/>
  <c r="F9843" i="15"/>
  <c r="E9843" i="15"/>
  <c r="D9843" i="15"/>
  <c r="F9842" i="15"/>
  <c r="E9842" i="15"/>
  <c r="D9842" i="15"/>
  <c r="F9841" i="15"/>
  <c r="E9841" i="15"/>
  <c r="D9841" i="15"/>
  <c r="F9840" i="15"/>
  <c r="E9840" i="15"/>
  <c r="D9840" i="15"/>
  <c r="F9839" i="15"/>
  <c r="E9839" i="15"/>
  <c r="D9839" i="15"/>
  <c r="F9838" i="15"/>
  <c r="E9838" i="15"/>
  <c r="D9838" i="15"/>
  <c r="F9837" i="15"/>
  <c r="E9837" i="15"/>
  <c r="D9837" i="15"/>
  <c r="F9836" i="15"/>
  <c r="E9836" i="15"/>
  <c r="D9836" i="15"/>
  <c r="F9835" i="15"/>
  <c r="E9835" i="15"/>
  <c r="D9835" i="15"/>
  <c r="F9834" i="15"/>
  <c r="E9834" i="15"/>
  <c r="D9834" i="15"/>
  <c r="F9833" i="15"/>
  <c r="E9833" i="15"/>
  <c r="D9833" i="15"/>
  <c r="F9832" i="15"/>
  <c r="E9832" i="15"/>
  <c r="D9832" i="15"/>
  <c r="F9831" i="15"/>
  <c r="E9831" i="15"/>
  <c r="D9831" i="15"/>
  <c r="F9830" i="15"/>
  <c r="E9830" i="15"/>
  <c r="D9830" i="15"/>
  <c r="F9829" i="15"/>
  <c r="E9829" i="15"/>
  <c r="D9829" i="15"/>
  <c r="F9828" i="15"/>
  <c r="E9828" i="15"/>
  <c r="D9828" i="15"/>
  <c r="F9827" i="15"/>
  <c r="E9827" i="15"/>
  <c r="D9827" i="15"/>
  <c r="F9826" i="15"/>
  <c r="E9826" i="15"/>
  <c r="D9826" i="15"/>
  <c r="F9825" i="15"/>
  <c r="E9825" i="15"/>
  <c r="D9825" i="15"/>
  <c r="F9824" i="15"/>
  <c r="E9824" i="15"/>
  <c r="D9824" i="15"/>
  <c r="F9823" i="15"/>
  <c r="E9823" i="15"/>
  <c r="D9823" i="15"/>
  <c r="F9822" i="15"/>
  <c r="E9822" i="15"/>
  <c r="D9822" i="15"/>
  <c r="F9821" i="15"/>
  <c r="E9821" i="15"/>
  <c r="D9821" i="15"/>
  <c r="F9820" i="15"/>
  <c r="E9820" i="15"/>
  <c r="D9820" i="15"/>
  <c r="F9819" i="15"/>
  <c r="E9819" i="15"/>
  <c r="D9819" i="15"/>
  <c r="F9818" i="15"/>
  <c r="E9818" i="15"/>
  <c r="D9818" i="15"/>
  <c r="F9817" i="15"/>
  <c r="E9817" i="15"/>
  <c r="D9817" i="15"/>
  <c r="F9816" i="15"/>
  <c r="E9816" i="15"/>
  <c r="D9816" i="15"/>
  <c r="F9815" i="15"/>
  <c r="E9815" i="15"/>
  <c r="D9815" i="15"/>
  <c r="F9814" i="15"/>
  <c r="E9814" i="15"/>
  <c r="D9814" i="15"/>
  <c r="F9813" i="15"/>
  <c r="E9813" i="15"/>
  <c r="D9813" i="15"/>
  <c r="F9812" i="15"/>
  <c r="E9812" i="15"/>
  <c r="D9812" i="15"/>
  <c r="F9811" i="15"/>
  <c r="E9811" i="15"/>
  <c r="D9811" i="15"/>
  <c r="F9810" i="15"/>
  <c r="E9810" i="15"/>
  <c r="D9810" i="15"/>
  <c r="F9809" i="15"/>
  <c r="E9809" i="15"/>
  <c r="D9809" i="15"/>
  <c r="F9808" i="15"/>
  <c r="E9808" i="15"/>
  <c r="D9808" i="15"/>
  <c r="F9807" i="15"/>
  <c r="E9807" i="15"/>
  <c r="D9807" i="15"/>
  <c r="F9806" i="15"/>
  <c r="E9806" i="15"/>
  <c r="D9806" i="15"/>
  <c r="F9805" i="15"/>
  <c r="E9805" i="15"/>
  <c r="D9805" i="15"/>
  <c r="F9804" i="15"/>
  <c r="E9804" i="15"/>
  <c r="D9804" i="15"/>
  <c r="F9803" i="15"/>
  <c r="E9803" i="15"/>
  <c r="D9803" i="15"/>
  <c r="F9802" i="15"/>
  <c r="E9802" i="15"/>
  <c r="D9802" i="15"/>
  <c r="F9801" i="15"/>
  <c r="E9801" i="15"/>
  <c r="D9801" i="15"/>
  <c r="F9800" i="15"/>
  <c r="E9800" i="15"/>
  <c r="D9800" i="15"/>
  <c r="F9799" i="15"/>
  <c r="E9799" i="15"/>
  <c r="D9799" i="15"/>
  <c r="F9798" i="15"/>
  <c r="E9798" i="15"/>
  <c r="D9798" i="15"/>
  <c r="F9797" i="15"/>
  <c r="E9797" i="15"/>
  <c r="D9797" i="15"/>
  <c r="F9796" i="15"/>
  <c r="E9796" i="15"/>
  <c r="D9796" i="15"/>
  <c r="F9795" i="15"/>
  <c r="E9795" i="15"/>
  <c r="D9795" i="15"/>
  <c r="F9794" i="15"/>
  <c r="E9794" i="15"/>
  <c r="D9794" i="15"/>
  <c r="F9793" i="15"/>
  <c r="E9793" i="15"/>
  <c r="D9793" i="15"/>
  <c r="F9792" i="15"/>
  <c r="E9792" i="15"/>
  <c r="D9792" i="15"/>
  <c r="F9791" i="15"/>
  <c r="E9791" i="15"/>
  <c r="D9791" i="15"/>
  <c r="F9790" i="15"/>
  <c r="E9790" i="15"/>
  <c r="D9790" i="15"/>
  <c r="F9789" i="15"/>
  <c r="E9789" i="15"/>
  <c r="D9789" i="15"/>
  <c r="F9788" i="15"/>
  <c r="E9788" i="15"/>
  <c r="D9788" i="15"/>
  <c r="F9787" i="15"/>
  <c r="E9787" i="15"/>
  <c r="D9787" i="15"/>
  <c r="F9786" i="15"/>
  <c r="E9786" i="15"/>
  <c r="D9786" i="15"/>
  <c r="F9785" i="15"/>
  <c r="E9785" i="15"/>
  <c r="D9785" i="15"/>
  <c r="F9784" i="15"/>
  <c r="E9784" i="15"/>
  <c r="D9784" i="15"/>
  <c r="F9783" i="15"/>
  <c r="E9783" i="15"/>
  <c r="D9783" i="15"/>
  <c r="F9782" i="15"/>
  <c r="E9782" i="15"/>
  <c r="D9782" i="15"/>
  <c r="F9781" i="15"/>
  <c r="E9781" i="15"/>
  <c r="D9781" i="15"/>
  <c r="F9780" i="15"/>
  <c r="E9780" i="15"/>
  <c r="D9780" i="15"/>
  <c r="F9779" i="15"/>
  <c r="E9779" i="15"/>
  <c r="D9779" i="15"/>
  <c r="F9778" i="15"/>
  <c r="E9778" i="15"/>
  <c r="D9778" i="15"/>
  <c r="F9777" i="15"/>
  <c r="E9777" i="15"/>
  <c r="D9777" i="15"/>
  <c r="F9776" i="15"/>
  <c r="E9776" i="15"/>
  <c r="D9776" i="15"/>
  <c r="F9775" i="15"/>
  <c r="E9775" i="15"/>
  <c r="D9775" i="15"/>
  <c r="F9774" i="15"/>
  <c r="E9774" i="15"/>
  <c r="D9774" i="15"/>
  <c r="F9773" i="15"/>
  <c r="E9773" i="15"/>
  <c r="D9773" i="15"/>
  <c r="F9772" i="15"/>
  <c r="E9772" i="15"/>
  <c r="D9772" i="15"/>
  <c r="F9771" i="15"/>
  <c r="E9771" i="15"/>
  <c r="D9771" i="15"/>
  <c r="F9770" i="15"/>
  <c r="E9770" i="15"/>
  <c r="D9770" i="15"/>
  <c r="F9769" i="15"/>
  <c r="E9769" i="15"/>
  <c r="D9769" i="15"/>
  <c r="F9768" i="15"/>
  <c r="E9768" i="15"/>
  <c r="D9768" i="15"/>
  <c r="F9767" i="15"/>
  <c r="E9767" i="15"/>
  <c r="D9767" i="15"/>
  <c r="F9766" i="15"/>
  <c r="E9766" i="15"/>
  <c r="D9766" i="15"/>
  <c r="F9765" i="15"/>
  <c r="E9765" i="15"/>
  <c r="D9765" i="15"/>
  <c r="F9764" i="15"/>
  <c r="E9764" i="15"/>
  <c r="D9764" i="15"/>
  <c r="F9763" i="15"/>
  <c r="E9763" i="15"/>
  <c r="D9763" i="15"/>
  <c r="F9762" i="15"/>
  <c r="E9762" i="15"/>
  <c r="D9762" i="15"/>
  <c r="F9761" i="15"/>
  <c r="E9761" i="15"/>
  <c r="D9761" i="15"/>
  <c r="F9760" i="15"/>
  <c r="E9760" i="15"/>
  <c r="D9760" i="15"/>
  <c r="F9759" i="15"/>
  <c r="E9759" i="15"/>
  <c r="D9759" i="15"/>
  <c r="F9758" i="15"/>
  <c r="E9758" i="15"/>
  <c r="D9758" i="15"/>
  <c r="F9757" i="15"/>
  <c r="E9757" i="15"/>
  <c r="D9757" i="15"/>
  <c r="F9756" i="15"/>
  <c r="E9756" i="15"/>
  <c r="D9756" i="15"/>
  <c r="F9755" i="15"/>
  <c r="E9755" i="15"/>
  <c r="D9755" i="15"/>
  <c r="F9754" i="15"/>
  <c r="E9754" i="15"/>
  <c r="D9754" i="15"/>
  <c r="F9753" i="15"/>
  <c r="E9753" i="15"/>
  <c r="D9753" i="15"/>
  <c r="F9752" i="15"/>
  <c r="E9752" i="15"/>
  <c r="D9752" i="15"/>
  <c r="F9751" i="15"/>
  <c r="E9751" i="15"/>
  <c r="D9751" i="15"/>
  <c r="F9750" i="15"/>
  <c r="E9750" i="15"/>
  <c r="D9750" i="15"/>
  <c r="F9749" i="15"/>
  <c r="E9749" i="15"/>
  <c r="D9749" i="15"/>
  <c r="F9748" i="15"/>
  <c r="E9748" i="15"/>
  <c r="D9748" i="15"/>
  <c r="F9747" i="15"/>
  <c r="E9747" i="15"/>
  <c r="D9747" i="15"/>
  <c r="F9746" i="15"/>
  <c r="E9746" i="15"/>
  <c r="D9746" i="15"/>
  <c r="F9745" i="15"/>
  <c r="E9745" i="15"/>
  <c r="D9745" i="15"/>
  <c r="F9744" i="15"/>
  <c r="E9744" i="15"/>
  <c r="D9744" i="15"/>
  <c r="F9743" i="15"/>
  <c r="E9743" i="15"/>
  <c r="D9743" i="15"/>
  <c r="F9742" i="15"/>
  <c r="E9742" i="15"/>
  <c r="D9742" i="15"/>
  <c r="F9741" i="15"/>
  <c r="E9741" i="15"/>
  <c r="D9741" i="15"/>
  <c r="F9740" i="15"/>
  <c r="E9740" i="15"/>
  <c r="D9740" i="15"/>
  <c r="F9739" i="15"/>
  <c r="E9739" i="15"/>
  <c r="D9739" i="15"/>
  <c r="F9738" i="15"/>
  <c r="E9738" i="15"/>
  <c r="D9738" i="15"/>
  <c r="F9737" i="15"/>
  <c r="E9737" i="15"/>
  <c r="D9737" i="15"/>
  <c r="F9736" i="15"/>
  <c r="E9736" i="15"/>
  <c r="D9736" i="15"/>
  <c r="F9735" i="15"/>
  <c r="E9735" i="15"/>
  <c r="D9735" i="15"/>
  <c r="F9734" i="15"/>
  <c r="E9734" i="15"/>
  <c r="D9734" i="15"/>
  <c r="F9733" i="15"/>
  <c r="E9733" i="15"/>
  <c r="D9733" i="15"/>
  <c r="F9732" i="15"/>
  <c r="E9732" i="15"/>
  <c r="D9732" i="15"/>
  <c r="F9731" i="15"/>
  <c r="E9731" i="15"/>
  <c r="D9731" i="15"/>
  <c r="F9730" i="15"/>
  <c r="E9730" i="15"/>
  <c r="D9730" i="15"/>
  <c r="F9729" i="15"/>
  <c r="E9729" i="15"/>
  <c r="D9729" i="15"/>
  <c r="F9728" i="15"/>
  <c r="E9728" i="15"/>
  <c r="D9728" i="15"/>
  <c r="F9727" i="15"/>
  <c r="E9727" i="15"/>
  <c r="D9727" i="15"/>
  <c r="F9726" i="15"/>
  <c r="E9726" i="15"/>
  <c r="D9726" i="15"/>
  <c r="F9725" i="15"/>
  <c r="E9725" i="15"/>
  <c r="D9725" i="15"/>
  <c r="F9724" i="15"/>
  <c r="E9724" i="15"/>
  <c r="D9724" i="15"/>
  <c r="F9723" i="15"/>
  <c r="E9723" i="15"/>
  <c r="D9723" i="15"/>
  <c r="F9722" i="15"/>
  <c r="E9722" i="15"/>
  <c r="D9722" i="15"/>
  <c r="F9721" i="15"/>
  <c r="E9721" i="15"/>
  <c r="D9721" i="15"/>
  <c r="F9720" i="15"/>
  <c r="E9720" i="15"/>
  <c r="D9720" i="15"/>
  <c r="F9719" i="15"/>
  <c r="E9719" i="15"/>
  <c r="D9719" i="15"/>
  <c r="F9718" i="15"/>
  <c r="E9718" i="15"/>
  <c r="D9718" i="15"/>
  <c r="F9717" i="15"/>
  <c r="E9717" i="15"/>
  <c r="D9717" i="15"/>
  <c r="F9716" i="15"/>
  <c r="E9716" i="15"/>
  <c r="D9716" i="15"/>
  <c r="F9715" i="15"/>
  <c r="E9715" i="15"/>
  <c r="D9715" i="15"/>
  <c r="F9714" i="15"/>
  <c r="E9714" i="15"/>
  <c r="D9714" i="15"/>
  <c r="F9713" i="15"/>
  <c r="E9713" i="15"/>
  <c r="D9713" i="15"/>
  <c r="F9712" i="15"/>
  <c r="E9712" i="15"/>
  <c r="D9712" i="15"/>
  <c r="F9711" i="15"/>
  <c r="E9711" i="15"/>
  <c r="D9711" i="15"/>
  <c r="F9710" i="15"/>
  <c r="E9710" i="15"/>
  <c r="D9710" i="15"/>
  <c r="F9709" i="15"/>
  <c r="E9709" i="15"/>
  <c r="D9709" i="15"/>
  <c r="F9708" i="15"/>
  <c r="E9708" i="15"/>
  <c r="D9708" i="15"/>
  <c r="F9707" i="15"/>
  <c r="E9707" i="15"/>
  <c r="D9707" i="15"/>
  <c r="F9706" i="15"/>
  <c r="E9706" i="15"/>
  <c r="D9706" i="15"/>
  <c r="F9705" i="15"/>
  <c r="E9705" i="15"/>
  <c r="D9705" i="15"/>
  <c r="F9704" i="15"/>
  <c r="E9704" i="15"/>
  <c r="D9704" i="15"/>
  <c r="F9703" i="15"/>
  <c r="E9703" i="15"/>
  <c r="D9703" i="15"/>
  <c r="F9702" i="15"/>
  <c r="E9702" i="15"/>
  <c r="D9702" i="15"/>
  <c r="F9701" i="15"/>
  <c r="E9701" i="15"/>
  <c r="D9701" i="15"/>
  <c r="F9700" i="15"/>
  <c r="E9700" i="15"/>
  <c r="D9700" i="15"/>
  <c r="F9699" i="15"/>
  <c r="E9699" i="15"/>
  <c r="D9699" i="15"/>
  <c r="F9698" i="15"/>
  <c r="E9698" i="15"/>
  <c r="D9698" i="15"/>
  <c r="F9697" i="15"/>
  <c r="E9697" i="15"/>
  <c r="D9697" i="15"/>
  <c r="F9696" i="15"/>
  <c r="E9696" i="15"/>
  <c r="D9696" i="15"/>
  <c r="F9695" i="15"/>
  <c r="E9695" i="15"/>
  <c r="D9695" i="15"/>
  <c r="F9694" i="15"/>
  <c r="E9694" i="15"/>
  <c r="D9694" i="15"/>
  <c r="F9693" i="15"/>
  <c r="E9693" i="15"/>
  <c r="D9693" i="15"/>
  <c r="F9692" i="15"/>
  <c r="E9692" i="15"/>
  <c r="D9692" i="15"/>
  <c r="F9691" i="15"/>
  <c r="E9691" i="15"/>
  <c r="D9691" i="15"/>
  <c r="F9690" i="15"/>
  <c r="E9690" i="15"/>
  <c r="D9690" i="15"/>
  <c r="F9689" i="15"/>
  <c r="E9689" i="15"/>
  <c r="D9689" i="15"/>
  <c r="F9688" i="15"/>
  <c r="E9688" i="15"/>
  <c r="D9688" i="15"/>
  <c r="F9687" i="15"/>
  <c r="E9687" i="15"/>
  <c r="D9687" i="15"/>
  <c r="F9686" i="15"/>
  <c r="E9686" i="15"/>
  <c r="D9686" i="15"/>
  <c r="F9685" i="15"/>
  <c r="E9685" i="15"/>
  <c r="D9685" i="15"/>
  <c r="F9684" i="15"/>
  <c r="E9684" i="15"/>
  <c r="D9684" i="15"/>
  <c r="F9683" i="15"/>
  <c r="E9683" i="15"/>
  <c r="D9683" i="15"/>
  <c r="F9682" i="15"/>
  <c r="E9682" i="15"/>
  <c r="D9682" i="15"/>
  <c r="F9681" i="15"/>
  <c r="E9681" i="15"/>
  <c r="D9681" i="15"/>
  <c r="F9680" i="15"/>
  <c r="E9680" i="15"/>
  <c r="D9680" i="15"/>
  <c r="F9679" i="15"/>
  <c r="E9679" i="15"/>
  <c r="D9679" i="15"/>
  <c r="F9678" i="15"/>
  <c r="E9678" i="15"/>
  <c r="D9678" i="15"/>
  <c r="F9677" i="15"/>
  <c r="E9677" i="15"/>
  <c r="D9677" i="15"/>
  <c r="F9676" i="15"/>
  <c r="E9676" i="15"/>
  <c r="D9676" i="15"/>
  <c r="F9675" i="15"/>
  <c r="E9675" i="15"/>
  <c r="D9675" i="15"/>
  <c r="F9674" i="15"/>
  <c r="E9674" i="15"/>
  <c r="D9674" i="15"/>
  <c r="F9673" i="15"/>
  <c r="E9673" i="15"/>
  <c r="D9673" i="15"/>
  <c r="F9672" i="15"/>
  <c r="E9672" i="15"/>
  <c r="D9672" i="15"/>
  <c r="F9671" i="15"/>
  <c r="E9671" i="15"/>
  <c r="D9671" i="15"/>
  <c r="F9670" i="15"/>
  <c r="E9670" i="15"/>
  <c r="D9670" i="15"/>
  <c r="F9669" i="15"/>
  <c r="E9669" i="15"/>
  <c r="D9669" i="15"/>
  <c r="F9668" i="15"/>
  <c r="E9668" i="15"/>
  <c r="D9668" i="15"/>
  <c r="F9667" i="15"/>
  <c r="E9667" i="15"/>
  <c r="D9667" i="15"/>
  <c r="F9666" i="15"/>
  <c r="E9666" i="15"/>
  <c r="D9666" i="15"/>
  <c r="F9665" i="15"/>
  <c r="E9665" i="15"/>
  <c r="D9665" i="15"/>
  <c r="F9664" i="15"/>
  <c r="E9664" i="15"/>
  <c r="D9664" i="15"/>
  <c r="F9663" i="15"/>
  <c r="E9663" i="15"/>
  <c r="D9663" i="15"/>
  <c r="F9662" i="15"/>
  <c r="E9662" i="15"/>
  <c r="D9662" i="15"/>
  <c r="F9661" i="15"/>
  <c r="E9661" i="15"/>
  <c r="D9661" i="15"/>
  <c r="F9660" i="15"/>
  <c r="E9660" i="15"/>
  <c r="D9660" i="15"/>
  <c r="F9659" i="15"/>
  <c r="E9659" i="15"/>
  <c r="D9659" i="15"/>
  <c r="F9658" i="15"/>
  <c r="E9658" i="15"/>
  <c r="D9658" i="15"/>
  <c r="F9657" i="15"/>
  <c r="E9657" i="15"/>
  <c r="D9657" i="15"/>
  <c r="F9656" i="15"/>
  <c r="E9656" i="15"/>
  <c r="D9656" i="15"/>
  <c r="F9655" i="15"/>
  <c r="E9655" i="15"/>
  <c r="D9655" i="15"/>
  <c r="F9654" i="15"/>
  <c r="E9654" i="15"/>
  <c r="D9654" i="15"/>
  <c r="F9653" i="15"/>
  <c r="E9653" i="15"/>
  <c r="D9653" i="15"/>
  <c r="F9652" i="15"/>
  <c r="E9652" i="15"/>
  <c r="D9652" i="15"/>
  <c r="F9651" i="15"/>
  <c r="E9651" i="15"/>
  <c r="D9651" i="15"/>
  <c r="F9650" i="15"/>
  <c r="E9650" i="15"/>
  <c r="D9650" i="15"/>
  <c r="F9649" i="15"/>
  <c r="E9649" i="15"/>
  <c r="D9649" i="15"/>
  <c r="F9648" i="15"/>
  <c r="E9648" i="15"/>
  <c r="D9648" i="15"/>
  <c r="F9647" i="15"/>
  <c r="E9647" i="15"/>
  <c r="D9647" i="15"/>
  <c r="F9646" i="15"/>
  <c r="E9646" i="15"/>
  <c r="D9646" i="15"/>
  <c r="F9645" i="15"/>
  <c r="E9645" i="15"/>
  <c r="D9645" i="15"/>
  <c r="F9644" i="15"/>
  <c r="E9644" i="15"/>
  <c r="D9644" i="15"/>
  <c r="F9643" i="15"/>
  <c r="E9643" i="15"/>
  <c r="D9643" i="15"/>
  <c r="F9642" i="15"/>
  <c r="E9642" i="15"/>
  <c r="D9642" i="15"/>
  <c r="F9641" i="15"/>
  <c r="E9641" i="15"/>
  <c r="D9641" i="15"/>
  <c r="F9640" i="15"/>
  <c r="E9640" i="15"/>
  <c r="D9640" i="15"/>
  <c r="F9639" i="15"/>
  <c r="E9639" i="15"/>
  <c r="D9639" i="15"/>
  <c r="F9638" i="15"/>
  <c r="E9638" i="15"/>
  <c r="D9638" i="15"/>
  <c r="F9637" i="15"/>
  <c r="E9637" i="15"/>
  <c r="D9637" i="15"/>
  <c r="F9636" i="15"/>
  <c r="E9636" i="15"/>
  <c r="D9636" i="15"/>
  <c r="F9635" i="15"/>
  <c r="E9635" i="15"/>
  <c r="D9635" i="15"/>
  <c r="F9634" i="15"/>
  <c r="E9634" i="15"/>
  <c r="D9634" i="15"/>
  <c r="F9633" i="15"/>
  <c r="E9633" i="15"/>
  <c r="D9633" i="15"/>
  <c r="F9632" i="15"/>
  <c r="E9632" i="15"/>
  <c r="D9632" i="15"/>
  <c r="F9631" i="15"/>
  <c r="E9631" i="15"/>
  <c r="D9631" i="15"/>
  <c r="F9630" i="15"/>
  <c r="E9630" i="15"/>
  <c r="D9630" i="15"/>
  <c r="F9629" i="15"/>
  <c r="E9629" i="15"/>
  <c r="D9629" i="15"/>
  <c r="F9628" i="15"/>
  <c r="E9628" i="15"/>
  <c r="D9628" i="15"/>
  <c r="F9627" i="15"/>
  <c r="E9627" i="15"/>
  <c r="D9627" i="15"/>
  <c r="F9626" i="15"/>
  <c r="E9626" i="15"/>
  <c r="D9626" i="15"/>
  <c r="F9625" i="15"/>
  <c r="E9625" i="15"/>
  <c r="D9625" i="15"/>
  <c r="F9624" i="15"/>
  <c r="E9624" i="15"/>
  <c r="D9624" i="15"/>
  <c r="F9623" i="15"/>
  <c r="E9623" i="15"/>
  <c r="D9623" i="15"/>
  <c r="F9622" i="15"/>
  <c r="E9622" i="15"/>
  <c r="D9622" i="15"/>
  <c r="F9621" i="15"/>
  <c r="E9621" i="15"/>
  <c r="D9621" i="15"/>
  <c r="F9620" i="15"/>
  <c r="E9620" i="15"/>
  <c r="D9620" i="15"/>
  <c r="F9619" i="15"/>
  <c r="E9619" i="15"/>
  <c r="D9619" i="15"/>
  <c r="F9618" i="15"/>
  <c r="E9618" i="15"/>
  <c r="D9618" i="15"/>
  <c r="F9617" i="15"/>
  <c r="E9617" i="15"/>
  <c r="D9617" i="15"/>
  <c r="F9616" i="15"/>
  <c r="E9616" i="15"/>
  <c r="D9616" i="15"/>
  <c r="F9615" i="15"/>
  <c r="E9615" i="15"/>
  <c r="D9615" i="15"/>
  <c r="F9614" i="15"/>
  <c r="E9614" i="15"/>
  <c r="D9614" i="15"/>
  <c r="F9613" i="15"/>
  <c r="E9613" i="15"/>
  <c r="D9613" i="15"/>
  <c r="F9612" i="15"/>
  <c r="E9612" i="15"/>
  <c r="D9612" i="15"/>
  <c r="F9611" i="15"/>
  <c r="E9611" i="15"/>
  <c r="D9611" i="15"/>
  <c r="F9610" i="15"/>
  <c r="E9610" i="15"/>
  <c r="D9610" i="15"/>
  <c r="F9609" i="15"/>
  <c r="E9609" i="15"/>
  <c r="D9609" i="15"/>
  <c r="F9608" i="15"/>
  <c r="E9608" i="15"/>
  <c r="D9608" i="15"/>
  <c r="F9607" i="15"/>
  <c r="E9607" i="15"/>
  <c r="D9607" i="15"/>
  <c r="F9606" i="15"/>
  <c r="E9606" i="15"/>
  <c r="D9606" i="15"/>
  <c r="F9605" i="15"/>
  <c r="E9605" i="15"/>
  <c r="D9605" i="15"/>
  <c r="F9604" i="15"/>
  <c r="E9604" i="15"/>
  <c r="D9604" i="15"/>
  <c r="F9603" i="15"/>
  <c r="E9603" i="15"/>
  <c r="D9603" i="15"/>
  <c r="F9602" i="15"/>
  <c r="E9602" i="15"/>
  <c r="D9602" i="15"/>
  <c r="F9601" i="15"/>
  <c r="E9601" i="15"/>
  <c r="D9601" i="15"/>
  <c r="F9600" i="15"/>
  <c r="E9600" i="15"/>
  <c r="D9600" i="15"/>
  <c r="F9599" i="15"/>
  <c r="E9599" i="15"/>
  <c r="D9599" i="15"/>
  <c r="F9598" i="15"/>
  <c r="E9598" i="15"/>
  <c r="D9598" i="15"/>
  <c r="F9597" i="15"/>
  <c r="E9597" i="15"/>
  <c r="D9597" i="15"/>
  <c r="F9596" i="15"/>
  <c r="E9596" i="15"/>
  <c r="D9596" i="15"/>
  <c r="F9595" i="15"/>
  <c r="E9595" i="15"/>
  <c r="D9595" i="15"/>
  <c r="F9594" i="15"/>
  <c r="E9594" i="15"/>
  <c r="D9594" i="15"/>
  <c r="F9593" i="15"/>
  <c r="E9593" i="15"/>
  <c r="D9593" i="15"/>
  <c r="F9592" i="15"/>
  <c r="E9592" i="15"/>
  <c r="D9592" i="15"/>
  <c r="F9591" i="15"/>
  <c r="E9591" i="15"/>
  <c r="D9591" i="15"/>
  <c r="F9590" i="15"/>
  <c r="E9590" i="15"/>
  <c r="D9590" i="15"/>
  <c r="F9589" i="15"/>
  <c r="E9589" i="15"/>
  <c r="D9589" i="15"/>
  <c r="F9588" i="15"/>
  <c r="E9588" i="15"/>
  <c r="D9588" i="15"/>
  <c r="F9587" i="15"/>
  <c r="E9587" i="15"/>
  <c r="D9587" i="15"/>
  <c r="F9586" i="15"/>
  <c r="E9586" i="15"/>
  <c r="D9586" i="15"/>
  <c r="F9585" i="15"/>
  <c r="E9585" i="15"/>
  <c r="D9585" i="15"/>
  <c r="F9584" i="15"/>
  <c r="E9584" i="15"/>
  <c r="D9584" i="15"/>
  <c r="F9583" i="15"/>
  <c r="E9583" i="15"/>
  <c r="D9583" i="15"/>
  <c r="F9582" i="15"/>
  <c r="E9582" i="15"/>
  <c r="D9582" i="15"/>
  <c r="F9581" i="15"/>
  <c r="E9581" i="15"/>
  <c r="D9581" i="15"/>
  <c r="F9580" i="15"/>
  <c r="E9580" i="15"/>
  <c r="D9580" i="15"/>
  <c r="F9579" i="15"/>
  <c r="E9579" i="15"/>
  <c r="D9579" i="15"/>
  <c r="F9578" i="15"/>
  <c r="E9578" i="15"/>
  <c r="D9578" i="15"/>
  <c r="F9577" i="15"/>
  <c r="E9577" i="15"/>
  <c r="D9577" i="15"/>
  <c r="F9576" i="15"/>
  <c r="E9576" i="15"/>
  <c r="D9576" i="15"/>
  <c r="F9575" i="15"/>
  <c r="E9575" i="15"/>
  <c r="D9575" i="15"/>
  <c r="F9574" i="15"/>
  <c r="E9574" i="15"/>
  <c r="D9574" i="15"/>
  <c r="F9573" i="15"/>
  <c r="E9573" i="15"/>
  <c r="D9573" i="15"/>
  <c r="F9572" i="15"/>
  <c r="E9572" i="15"/>
  <c r="D9572" i="15"/>
  <c r="F9571" i="15"/>
  <c r="E9571" i="15"/>
  <c r="D9571" i="15"/>
  <c r="F9570" i="15"/>
  <c r="E9570" i="15"/>
  <c r="D9570" i="15"/>
  <c r="F9569" i="15"/>
  <c r="E9569" i="15"/>
  <c r="D9569" i="15"/>
  <c r="F9568" i="15"/>
  <c r="E9568" i="15"/>
  <c r="D9568" i="15"/>
  <c r="F9567" i="15"/>
  <c r="E9567" i="15"/>
  <c r="D9567" i="15"/>
  <c r="F9566" i="15"/>
  <c r="E9566" i="15"/>
  <c r="D9566" i="15"/>
  <c r="F9565" i="15"/>
  <c r="E9565" i="15"/>
  <c r="D9565" i="15"/>
  <c r="F9564" i="15"/>
  <c r="E9564" i="15"/>
  <c r="D9564" i="15"/>
  <c r="F9563" i="15"/>
  <c r="E9563" i="15"/>
  <c r="D9563" i="15"/>
  <c r="F9562" i="15"/>
  <c r="E9562" i="15"/>
  <c r="D9562" i="15"/>
  <c r="F9561" i="15"/>
  <c r="E9561" i="15"/>
  <c r="D9561" i="15"/>
  <c r="F9560" i="15"/>
  <c r="E9560" i="15"/>
  <c r="D9560" i="15"/>
  <c r="F9559" i="15"/>
  <c r="E9559" i="15"/>
  <c r="D9559" i="15"/>
  <c r="F9558" i="15"/>
  <c r="E9558" i="15"/>
  <c r="D9558" i="15"/>
  <c r="F9557" i="15"/>
  <c r="E9557" i="15"/>
  <c r="D9557" i="15"/>
  <c r="F9556" i="15"/>
  <c r="E9556" i="15"/>
  <c r="D9556" i="15"/>
  <c r="F9555" i="15"/>
  <c r="E9555" i="15"/>
  <c r="D9555" i="15"/>
  <c r="F9554" i="15"/>
  <c r="E9554" i="15"/>
  <c r="D9554" i="15"/>
  <c r="F9553" i="15"/>
  <c r="E9553" i="15"/>
  <c r="D9553" i="15"/>
  <c r="F9552" i="15"/>
  <c r="E9552" i="15"/>
  <c r="D9552" i="15"/>
  <c r="F9551" i="15"/>
  <c r="E9551" i="15"/>
  <c r="D9551" i="15"/>
  <c r="F9550" i="15"/>
  <c r="E9550" i="15"/>
  <c r="D9550" i="15"/>
  <c r="F9549" i="15"/>
  <c r="E9549" i="15"/>
  <c r="D9549" i="15"/>
  <c r="F9548" i="15"/>
  <c r="E9548" i="15"/>
  <c r="D9548" i="15"/>
  <c r="F9547" i="15"/>
  <c r="E9547" i="15"/>
  <c r="D9547" i="15"/>
  <c r="F9546" i="15"/>
  <c r="E9546" i="15"/>
  <c r="D9546" i="15"/>
  <c r="F9545" i="15"/>
  <c r="E9545" i="15"/>
  <c r="D9545" i="15"/>
  <c r="F9544" i="15"/>
  <c r="E9544" i="15"/>
  <c r="D9544" i="15"/>
  <c r="F9543" i="15"/>
  <c r="E9543" i="15"/>
  <c r="D9543" i="15"/>
  <c r="F9542" i="15"/>
  <c r="E9542" i="15"/>
  <c r="D9542" i="15"/>
  <c r="F9541" i="15"/>
  <c r="E9541" i="15"/>
  <c r="D9541" i="15"/>
  <c r="F9540" i="15"/>
  <c r="E9540" i="15"/>
  <c r="D9540" i="15"/>
  <c r="F9539" i="15"/>
  <c r="E9539" i="15"/>
  <c r="D9539" i="15"/>
  <c r="F9538" i="15"/>
  <c r="E9538" i="15"/>
  <c r="D9538" i="15"/>
  <c r="F9537" i="15"/>
  <c r="E9537" i="15"/>
  <c r="D9537" i="15"/>
  <c r="F9536" i="15"/>
  <c r="E9536" i="15"/>
  <c r="D9536" i="15"/>
  <c r="F9535" i="15"/>
  <c r="E9535" i="15"/>
  <c r="D9535" i="15"/>
  <c r="F9534" i="15"/>
  <c r="E9534" i="15"/>
  <c r="D9534" i="15"/>
  <c r="F9533" i="15"/>
  <c r="E9533" i="15"/>
  <c r="D9533" i="15"/>
  <c r="F9532" i="15"/>
  <c r="E9532" i="15"/>
  <c r="D9532" i="15"/>
  <c r="F9531" i="15"/>
  <c r="E9531" i="15"/>
  <c r="D9531" i="15"/>
  <c r="F9530" i="15"/>
  <c r="E9530" i="15"/>
  <c r="D9530" i="15"/>
  <c r="F9529" i="15"/>
  <c r="E9529" i="15"/>
  <c r="D9529" i="15"/>
  <c r="F9528" i="15"/>
  <c r="E9528" i="15"/>
  <c r="D9528" i="15"/>
  <c r="F9527" i="15"/>
  <c r="E9527" i="15"/>
  <c r="D9527" i="15"/>
  <c r="F9526" i="15"/>
  <c r="E9526" i="15"/>
  <c r="D9526" i="15"/>
  <c r="F9525" i="15"/>
  <c r="E9525" i="15"/>
  <c r="D9525" i="15"/>
  <c r="F9524" i="15"/>
  <c r="E9524" i="15"/>
  <c r="D9524" i="15"/>
  <c r="F9523" i="15"/>
  <c r="E9523" i="15"/>
  <c r="D9523" i="15"/>
  <c r="F9522" i="15"/>
  <c r="E9522" i="15"/>
  <c r="D9522" i="15"/>
  <c r="F9521" i="15"/>
  <c r="E9521" i="15"/>
  <c r="D9521" i="15"/>
  <c r="F9520" i="15"/>
  <c r="E9520" i="15"/>
  <c r="D9520" i="15"/>
  <c r="F9519" i="15"/>
  <c r="E9519" i="15"/>
  <c r="D9519" i="15"/>
  <c r="F9518" i="15"/>
  <c r="E9518" i="15"/>
  <c r="D9518" i="15"/>
  <c r="F9517" i="15"/>
  <c r="E9517" i="15"/>
  <c r="D9517" i="15"/>
  <c r="F9516" i="15"/>
  <c r="E9516" i="15"/>
  <c r="D9516" i="15"/>
  <c r="F9515" i="15"/>
  <c r="E9515" i="15"/>
  <c r="D9515" i="15"/>
  <c r="F9514" i="15"/>
  <c r="E9514" i="15"/>
  <c r="D9514" i="15"/>
  <c r="F9513" i="15"/>
  <c r="E9513" i="15"/>
  <c r="D9513" i="15"/>
  <c r="F9512" i="15"/>
  <c r="E9512" i="15"/>
  <c r="D9512" i="15"/>
  <c r="F9511" i="15"/>
  <c r="E9511" i="15"/>
  <c r="D9511" i="15"/>
  <c r="F9510" i="15"/>
  <c r="E9510" i="15"/>
  <c r="D9510" i="15"/>
  <c r="F9509" i="15"/>
  <c r="E9509" i="15"/>
  <c r="D9509" i="15"/>
  <c r="F9508" i="15"/>
  <c r="E9508" i="15"/>
  <c r="D9508" i="15"/>
  <c r="F9507" i="15"/>
  <c r="E9507" i="15"/>
  <c r="D9507" i="15"/>
  <c r="F9506" i="15"/>
  <c r="E9506" i="15"/>
  <c r="D9506" i="15"/>
  <c r="F9505" i="15"/>
  <c r="E9505" i="15"/>
  <c r="D9505" i="15"/>
  <c r="F9504" i="15"/>
  <c r="E9504" i="15"/>
  <c r="D9504" i="15"/>
  <c r="F9503" i="15"/>
  <c r="E9503" i="15"/>
  <c r="D9503" i="15"/>
  <c r="F9502" i="15"/>
  <c r="E9502" i="15"/>
  <c r="D9502" i="15"/>
  <c r="F9501" i="15"/>
  <c r="E9501" i="15"/>
  <c r="D9501" i="15"/>
  <c r="F9500" i="15"/>
  <c r="E9500" i="15"/>
  <c r="D9500" i="15"/>
  <c r="F9499" i="15"/>
  <c r="E9499" i="15"/>
  <c r="D9499" i="15"/>
  <c r="F9498" i="15"/>
  <c r="E9498" i="15"/>
  <c r="D9498" i="15"/>
  <c r="F9497" i="15"/>
  <c r="E9497" i="15"/>
  <c r="D9497" i="15"/>
  <c r="F9496" i="15"/>
  <c r="E9496" i="15"/>
  <c r="D9496" i="15"/>
  <c r="F9495" i="15"/>
  <c r="E9495" i="15"/>
  <c r="D9495" i="15"/>
  <c r="F9494" i="15"/>
  <c r="E9494" i="15"/>
  <c r="D9494" i="15"/>
  <c r="F9493" i="15"/>
  <c r="E9493" i="15"/>
  <c r="D9493" i="15"/>
  <c r="F9492" i="15"/>
  <c r="E9492" i="15"/>
  <c r="D9492" i="15"/>
  <c r="F9491" i="15"/>
  <c r="E9491" i="15"/>
  <c r="D9491" i="15"/>
  <c r="F9490" i="15"/>
  <c r="E9490" i="15"/>
  <c r="D9490" i="15"/>
  <c r="F9489" i="15"/>
  <c r="E9489" i="15"/>
  <c r="D9489" i="15"/>
  <c r="F9488" i="15"/>
  <c r="E9488" i="15"/>
  <c r="D9488" i="15"/>
  <c r="F9487" i="15"/>
  <c r="E9487" i="15"/>
  <c r="D9487" i="15"/>
  <c r="F9486" i="15"/>
  <c r="E9486" i="15"/>
  <c r="D9486" i="15"/>
  <c r="F9485" i="15"/>
  <c r="E9485" i="15"/>
  <c r="D9485" i="15"/>
  <c r="F9484" i="15"/>
  <c r="E9484" i="15"/>
  <c r="D9484" i="15"/>
  <c r="F9483" i="15"/>
  <c r="E9483" i="15"/>
  <c r="D9483" i="15"/>
  <c r="F9482" i="15"/>
  <c r="E9482" i="15"/>
  <c r="D9482" i="15"/>
  <c r="F9481" i="15"/>
  <c r="E9481" i="15"/>
  <c r="D9481" i="15"/>
  <c r="F9480" i="15"/>
  <c r="E9480" i="15"/>
  <c r="D9480" i="15"/>
  <c r="F9479" i="15"/>
  <c r="E9479" i="15"/>
  <c r="D9479" i="15"/>
  <c r="F9478" i="15"/>
  <c r="E9478" i="15"/>
  <c r="D9478" i="15"/>
  <c r="F9477" i="15"/>
  <c r="E9477" i="15"/>
  <c r="D9477" i="15"/>
  <c r="F9476" i="15"/>
  <c r="E9476" i="15"/>
  <c r="D9476" i="15"/>
  <c r="F9475" i="15"/>
  <c r="E9475" i="15"/>
  <c r="D9475" i="15"/>
  <c r="F9474" i="15"/>
  <c r="E9474" i="15"/>
  <c r="D9474" i="15"/>
  <c r="F9473" i="15"/>
  <c r="E9473" i="15"/>
  <c r="D9473" i="15"/>
  <c r="F9472" i="15"/>
  <c r="E9472" i="15"/>
  <c r="D9472" i="15"/>
  <c r="F9471" i="15"/>
  <c r="E9471" i="15"/>
  <c r="D9471" i="15"/>
  <c r="F9470" i="15"/>
  <c r="E9470" i="15"/>
  <c r="D9470" i="15"/>
  <c r="F9469" i="15"/>
  <c r="E9469" i="15"/>
  <c r="D9469" i="15"/>
  <c r="F9468" i="15"/>
  <c r="E9468" i="15"/>
  <c r="D9468" i="15"/>
  <c r="F9467" i="15"/>
  <c r="E9467" i="15"/>
  <c r="D9467" i="15"/>
  <c r="F9466" i="15"/>
  <c r="E9466" i="15"/>
  <c r="D9466" i="15"/>
  <c r="F9465" i="15"/>
  <c r="E9465" i="15"/>
  <c r="D9465" i="15"/>
  <c r="F9464" i="15"/>
  <c r="E9464" i="15"/>
  <c r="D9464" i="15"/>
  <c r="F9463" i="15"/>
  <c r="E9463" i="15"/>
  <c r="D9463" i="15"/>
  <c r="F9462" i="15"/>
  <c r="E9462" i="15"/>
  <c r="D9462" i="15"/>
  <c r="F9461" i="15"/>
  <c r="E9461" i="15"/>
  <c r="D9461" i="15"/>
  <c r="F9460" i="15"/>
  <c r="E9460" i="15"/>
  <c r="D9460" i="15"/>
  <c r="F9459" i="15"/>
  <c r="E9459" i="15"/>
  <c r="D9459" i="15"/>
  <c r="F9458" i="15"/>
  <c r="E9458" i="15"/>
  <c r="D9458" i="15"/>
  <c r="F9457" i="15"/>
  <c r="E9457" i="15"/>
  <c r="D9457" i="15"/>
  <c r="F9456" i="15"/>
  <c r="E9456" i="15"/>
  <c r="D9456" i="15"/>
  <c r="F9455" i="15"/>
  <c r="E9455" i="15"/>
  <c r="D9455" i="15"/>
  <c r="F9454" i="15"/>
  <c r="E9454" i="15"/>
  <c r="D9454" i="15"/>
  <c r="F9453" i="15"/>
  <c r="E9453" i="15"/>
  <c r="D9453" i="15"/>
  <c r="F9452" i="15"/>
  <c r="E9452" i="15"/>
  <c r="D9452" i="15"/>
  <c r="F9451" i="15"/>
  <c r="E9451" i="15"/>
  <c r="D9451" i="15"/>
  <c r="F9450" i="15"/>
  <c r="E9450" i="15"/>
  <c r="D9450" i="15"/>
  <c r="F9449" i="15"/>
  <c r="E9449" i="15"/>
  <c r="D9449" i="15"/>
  <c r="F9448" i="15"/>
  <c r="E9448" i="15"/>
  <c r="D9448" i="15"/>
  <c r="F9447" i="15"/>
  <c r="E9447" i="15"/>
  <c r="D9447" i="15"/>
  <c r="F9446" i="15"/>
  <c r="E9446" i="15"/>
  <c r="D9446" i="15"/>
  <c r="F9445" i="15"/>
  <c r="E9445" i="15"/>
  <c r="D9445" i="15"/>
  <c r="F9444" i="15"/>
  <c r="E9444" i="15"/>
  <c r="D9444" i="15"/>
  <c r="F9443" i="15"/>
  <c r="E9443" i="15"/>
  <c r="D9443" i="15"/>
  <c r="F9442" i="15"/>
  <c r="E9442" i="15"/>
  <c r="D9442" i="15"/>
  <c r="F9441" i="15"/>
  <c r="E9441" i="15"/>
  <c r="D9441" i="15"/>
  <c r="F9440" i="15"/>
  <c r="E9440" i="15"/>
  <c r="D9440" i="15"/>
  <c r="F9439" i="15"/>
  <c r="E9439" i="15"/>
  <c r="D9439" i="15"/>
  <c r="F9438" i="15"/>
  <c r="E9438" i="15"/>
  <c r="D9438" i="15"/>
  <c r="F9437" i="15"/>
  <c r="E9437" i="15"/>
  <c r="D9437" i="15"/>
  <c r="F9436" i="15"/>
  <c r="E9436" i="15"/>
  <c r="D9436" i="15"/>
  <c r="F9435" i="15"/>
  <c r="E9435" i="15"/>
  <c r="D9435" i="15"/>
  <c r="F9434" i="15"/>
  <c r="E9434" i="15"/>
  <c r="D9434" i="15"/>
  <c r="F9433" i="15"/>
  <c r="E9433" i="15"/>
  <c r="D9433" i="15"/>
  <c r="F9432" i="15"/>
  <c r="E9432" i="15"/>
  <c r="D9432" i="15"/>
  <c r="F9431" i="15"/>
  <c r="E9431" i="15"/>
  <c r="D9431" i="15"/>
  <c r="F9430" i="15"/>
  <c r="E9430" i="15"/>
  <c r="D9430" i="15"/>
  <c r="F9429" i="15"/>
  <c r="E9429" i="15"/>
  <c r="D9429" i="15"/>
  <c r="F9428" i="15"/>
  <c r="E9428" i="15"/>
  <c r="D9428" i="15"/>
  <c r="F9427" i="15"/>
  <c r="E9427" i="15"/>
  <c r="D9427" i="15"/>
  <c r="F9426" i="15"/>
  <c r="E9426" i="15"/>
  <c r="D9426" i="15"/>
  <c r="F9425" i="15"/>
  <c r="E9425" i="15"/>
  <c r="D9425" i="15"/>
  <c r="F9424" i="15"/>
  <c r="E9424" i="15"/>
  <c r="D9424" i="15"/>
  <c r="F9423" i="15"/>
  <c r="E9423" i="15"/>
  <c r="D9423" i="15"/>
  <c r="F9422" i="15"/>
  <c r="E9422" i="15"/>
  <c r="D9422" i="15"/>
  <c r="F9421" i="15"/>
  <c r="E9421" i="15"/>
  <c r="D9421" i="15"/>
  <c r="F9420" i="15"/>
  <c r="E9420" i="15"/>
  <c r="D9420" i="15"/>
  <c r="F9419" i="15"/>
  <c r="E9419" i="15"/>
  <c r="D9419" i="15"/>
  <c r="F9418" i="15"/>
  <c r="E9418" i="15"/>
  <c r="D9418" i="15"/>
  <c r="F9417" i="15"/>
  <c r="E9417" i="15"/>
  <c r="D9417" i="15"/>
  <c r="F9416" i="15"/>
  <c r="E9416" i="15"/>
  <c r="D9416" i="15"/>
  <c r="F9415" i="15"/>
  <c r="E9415" i="15"/>
  <c r="D9415" i="15"/>
  <c r="F9414" i="15"/>
  <c r="E9414" i="15"/>
  <c r="D9414" i="15"/>
  <c r="F9413" i="15"/>
  <c r="E9413" i="15"/>
  <c r="D9413" i="15"/>
  <c r="F9412" i="15"/>
  <c r="E9412" i="15"/>
  <c r="D9412" i="15"/>
  <c r="F9411" i="15"/>
  <c r="E9411" i="15"/>
  <c r="D9411" i="15"/>
  <c r="F9410" i="15"/>
  <c r="E9410" i="15"/>
  <c r="D9410" i="15"/>
  <c r="F9409" i="15"/>
  <c r="E9409" i="15"/>
  <c r="D9409" i="15"/>
  <c r="F9408" i="15"/>
  <c r="E9408" i="15"/>
  <c r="D9408" i="15"/>
  <c r="F9407" i="15"/>
  <c r="E9407" i="15"/>
  <c r="D9407" i="15"/>
  <c r="F9406" i="15"/>
  <c r="E9406" i="15"/>
  <c r="D9406" i="15"/>
  <c r="F9405" i="15"/>
  <c r="E9405" i="15"/>
  <c r="D9405" i="15"/>
  <c r="F9404" i="15"/>
  <c r="E9404" i="15"/>
  <c r="D9404" i="15"/>
  <c r="F9403" i="15"/>
  <c r="E9403" i="15"/>
  <c r="D9403" i="15"/>
  <c r="F9402" i="15"/>
  <c r="E9402" i="15"/>
  <c r="D9402" i="15"/>
  <c r="F9401" i="15"/>
  <c r="E9401" i="15"/>
  <c r="D9401" i="15"/>
  <c r="F9400" i="15"/>
  <c r="E9400" i="15"/>
  <c r="D9400" i="15"/>
  <c r="F9399" i="15"/>
  <c r="E9399" i="15"/>
  <c r="D9399" i="15"/>
  <c r="F9398" i="15"/>
  <c r="E9398" i="15"/>
  <c r="D9398" i="15"/>
  <c r="F9397" i="15"/>
  <c r="E9397" i="15"/>
  <c r="D9397" i="15"/>
  <c r="F9396" i="15"/>
  <c r="E9396" i="15"/>
  <c r="D9396" i="15"/>
  <c r="F9395" i="15"/>
  <c r="E9395" i="15"/>
  <c r="D9395" i="15"/>
  <c r="F9394" i="15"/>
  <c r="E9394" i="15"/>
  <c r="D9394" i="15"/>
  <c r="F9393" i="15"/>
  <c r="E9393" i="15"/>
  <c r="D9393" i="15"/>
  <c r="F9392" i="15"/>
  <c r="E9392" i="15"/>
  <c r="D9392" i="15"/>
  <c r="F9391" i="15"/>
  <c r="E9391" i="15"/>
  <c r="D9391" i="15"/>
  <c r="F9390" i="15"/>
  <c r="E9390" i="15"/>
  <c r="D9390" i="15"/>
  <c r="F9389" i="15"/>
  <c r="E9389" i="15"/>
  <c r="D9389" i="15"/>
  <c r="F9388" i="15"/>
  <c r="E9388" i="15"/>
  <c r="D9388" i="15"/>
  <c r="F9387" i="15"/>
  <c r="E9387" i="15"/>
  <c r="D9387" i="15"/>
  <c r="F9386" i="15"/>
  <c r="E9386" i="15"/>
  <c r="D9386" i="15"/>
  <c r="F9385" i="15"/>
  <c r="E9385" i="15"/>
  <c r="D9385" i="15"/>
  <c r="F9384" i="15"/>
  <c r="E9384" i="15"/>
  <c r="D9384" i="15"/>
  <c r="F9383" i="15"/>
  <c r="E9383" i="15"/>
  <c r="D9383" i="15"/>
  <c r="F9382" i="15"/>
  <c r="E9382" i="15"/>
  <c r="D9382" i="15"/>
  <c r="F9381" i="15"/>
  <c r="E9381" i="15"/>
  <c r="D9381" i="15"/>
  <c r="F9380" i="15"/>
  <c r="E9380" i="15"/>
  <c r="D9380" i="15"/>
  <c r="F9379" i="15"/>
  <c r="E9379" i="15"/>
  <c r="D9379" i="15"/>
  <c r="F9378" i="15"/>
  <c r="E9378" i="15"/>
  <c r="D9378" i="15"/>
  <c r="F9377" i="15"/>
  <c r="E9377" i="15"/>
  <c r="D9377" i="15"/>
  <c r="F9376" i="15"/>
  <c r="E9376" i="15"/>
  <c r="D9376" i="15"/>
  <c r="F9375" i="15"/>
  <c r="E9375" i="15"/>
  <c r="D9375" i="15"/>
  <c r="F9374" i="15"/>
  <c r="E9374" i="15"/>
  <c r="D9374" i="15"/>
  <c r="F9373" i="15"/>
  <c r="E9373" i="15"/>
  <c r="D9373" i="15"/>
  <c r="F9372" i="15"/>
  <c r="E9372" i="15"/>
  <c r="D9372" i="15"/>
  <c r="F9371" i="15"/>
  <c r="E9371" i="15"/>
  <c r="D9371" i="15"/>
  <c r="F9370" i="15"/>
  <c r="E9370" i="15"/>
  <c r="D9370" i="15"/>
  <c r="F9369" i="15"/>
  <c r="E9369" i="15"/>
  <c r="D9369" i="15"/>
  <c r="F9368" i="15"/>
  <c r="E9368" i="15"/>
  <c r="D9368" i="15"/>
  <c r="F9367" i="15"/>
  <c r="E9367" i="15"/>
  <c r="D9367" i="15"/>
  <c r="F9366" i="15"/>
  <c r="E9366" i="15"/>
  <c r="D9366" i="15"/>
  <c r="F9365" i="15"/>
  <c r="E9365" i="15"/>
  <c r="D9365" i="15"/>
  <c r="F9364" i="15"/>
  <c r="E9364" i="15"/>
  <c r="D9364" i="15"/>
  <c r="F9363" i="15"/>
  <c r="E9363" i="15"/>
  <c r="D9363" i="15"/>
  <c r="F9362" i="15"/>
  <c r="E9362" i="15"/>
  <c r="D9362" i="15"/>
  <c r="F9361" i="15"/>
  <c r="E9361" i="15"/>
  <c r="D9361" i="15"/>
  <c r="F9360" i="15"/>
  <c r="E9360" i="15"/>
  <c r="D9360" i="15"/>
  <c r="F9359" i="15"/>
  <c r="E9359" i="15"/>
  <c r="D9359" i="15"/>
  <c r="F9358" i="15"/>
  <c r="E9358" i="15"/>
  <c r="D9358" i="15"/>
  <c r="F9357" i="15"/>
  <c r="E9357" i="15"/>
  <c r="D9357" i="15"/>
  <c r="F9356" i="15"/>
  <c r="E9356" i="15"/>
  <c r="D9356" i="15"/>
  <c r="F9355" i="15"/>
  <c r="E9355" i="15"/>
  <c r="D9355" i="15"/>
  <c r="F9354" i="15"/>
  <c r="E9354" i="15"/>
  <c r="D9354" i="15"/>
  <c r="F9353" i="15"/>
  <c r="E9353" i="15"/>
  <c r="D9353" i="15"/>
  <c r="F9352" i="15"/>
  <c r="E9352" i="15"/>
  <c r="D9352" i="15"/>
  <c r="F9351" i="15"/>
  <c r="E9351" i="15"/>
  <c r="D9351" i="15"/>
  <c r="F9350" i="15"/>
  <c r="E9350" i="15"/>
  <c r="D9350" i="15"/>
  <c r="F9349" i="15"/>
  <c r="E9349" i="15"/>
  <c r="D9349" i="15"/>
  <c r="F9348" i="15"/>
  <c r="E9348" i="15"/>
  <c r="D9348" i="15"/>
  <c r="F9347" i="15"/>
  <c r="E9347" i="15"/>
  <c r="D9347" i="15"/>
  <c r="F9346" i="15"/>
  <c r="E9346" i="15"/>
  <c r="D9346" i="15"/>
  <c r="F9345" i="15"/>
  <c r="E9345" i="15"/>
  <c r="D9345" i="15"/>
  <c r="F9344" i="15"/>
  <c r="E9344" i="15"/>
  <c r="D9344" i="15"/>
  <c r="F9343" i="15"/>
  <c r="E9343" i="15"/>
  <c r="D9343" i="15"/>
  <c r="F9342" i="15"/>
  <c r="E9342" i="15"/>
  <c r="D9342" i="15"/>
  <c r="F9341" i="15"/>
  <c r="E9341" i="15"/>
  <c r="D9341" i="15"/>
  <c r="F9340" i="15"/>
  <c r="E9340" i="15"/>
  <c r="D9340" i="15"/>
  <c r="F9339" i="15"/>
  <c r="E9339" i="15"/>
  <c r="D9339" i="15"/>
  <c r="F9338" i="15"/>
  <c r="E9338" i="15"/>
  <c r="D9338" i="15"/>
  <c r="F9337" i="15"/>
  <c r="E9337" i="15"/>
  <c r="D9337" i="15"/>
  <c r="F9336" i="15"/>
  <c r="E9336" i="15"/>
  <c r="D9336" i="15"/>
  <c r="F9335" i="15"/>
  <c r="E9335" i="15"/>
  <c r="D9335" i="15"/>
  <c r="F9334" i="15"/>
  <c r="E9334" i="15"/>
  <c r="D9334" i="15"/>
  <c r="F9333" i="15"/>
  <c r="E9333" i="15"/>
  <c r="D9333" i="15"/>
  <c r="F9332" i="15"/>
  <c r="E9332" i="15"/>
  <c r="D9332" i="15"/>
  <c r="F9331" i="15"/>
  <c r="E9331" i="15"/>
  <c r="D9331" i="15"/>
  <c r="F9330" i="15"/>
  <c r="E9330" i="15"/>
  <c r="D9330" i="15"/>
  <c r="F9329" i="15"/>
  <c r="E9329" i="15"/>
  <c r="D9329" i="15"/>
  <c r="F9328" i="15"/>
  <c r="E9328" i="15"/>
  <c r="D9328" i="15"/>
  <c r="F9327" i="15"/>
  <c r="E9327" i="15"/>
  <c r="D9327" i="15"/>
  <c r="F9326" i="15"/>
  <c r="E9326" i="15"/>
  <c r="D9326" i="15"/>
  <c r="F9325" i="15"/>
  <c r="E9325" i="15"/>
  <c r="D9325" i="15"/>
  <c r="F9324" i="15"/>
  <c r="E9324" i="15"/>
  <c r="D9324" i="15"/>
  <c r="F9323" i="15"/>
  <c r="E9323" i="15"/>
  <c r="D9323" i="15"/>
  <c r="F9322" i="15"/>
  <c r="E9322" i="15"/>
  <c r="D9322" i="15"/>
  <c r="F9321" i="15"/>
  <c r="E9321" i="15"/>
  <c r="D9321" i="15"/>
  <c r="F9320" i="15"/>
  <c r="E9320" i="15"/>
  <c r="D9320" i="15"/>
  <c r="F9319" i="15"/>
  <c r="E9319" i="15"/>
  <c r="D9319" i="15"/>
  <c r="F9318" i="15"/>
  <c r="E9318" i="15"/>
  <c r="D9318" i="15"/>
  <c r="F9317" i="15"/>
  <c r="E9317" i="15"/>
  <c r="D9317" i="15"/>
  <c r="F9316" i="15"/>
  <c r="E9316" i="15"/>
  <c r="D9316" i="15"/>
  <c r="F9315" i="15"/>
  <c r="E9315" i="15"/>
  <c r="D9315" i="15"/>
  <c r="F9314" i="15"/>
  <c r="E9314" i="15"/>
  <c r="D9314" i="15"/>
  <c r="F9313" i="15"/>
  <c r="E9313" i="15"/>
  <c r="D9313" i="15"/>
  <c r="F9312" i="15"/>
  <c r="E9312" i="15"/>
  <c r="D9312" i="15"/>
  <c r="F9311" i="15"/>
  <c r="E9311" i="15"/>
  <c r="D9311" i="15"/>
  <c r="F9310" i="15"/>
  <c r="E9310" i="15"/>
  <c r="D9310" i="15"/>
  <c r="F9309" i="15"/>
  <c r="E9309" i="15"/>
  <c r="D9309" i="15"/>
  <c r="F9308" i="15"/>
  <c r="E9308" i="15"/>
  <c r="D9308" i="15"/>
  <c r="F9307" i="15"/>
  <c r="E9307" i="15"/>
  <c r="D9307" i="15"/>
  <c r="F9306" i="15"/>
  <c r="E9306" i="15"/>
  <c r="D9306" i="15"/>
  <c r="F9305" i="15"/>
  <c r="E9305" i="15"/>
  <c r="D9305" i="15"/>
  <c r="F9304" i="15"/>
  <c r="E9304" i="15"/>
  <c r="D9304" i="15"/>
  <c r="F9303" i="15"/>
  <c r="E9303" i="15"/>
  <c r="D9303" i="15"/>
  <c r="F9302" i="15"/>
  <c r="E9302" i="15"/>
  <c r="D9302" i="15"/>
  <c r="F9301" i="15"/>
  <c r="E9301" i="15"/>
  <c r="D9301" i="15"/>
  <c r="F9300" i="15"/>
  <c r="E9300" i="15"/>
  <c r="D9300" i="15"/>
  <c r="F9299" i="15"/>
  <c r="E9299" i="15"/>
  <c r="D9299" i="15"/>
  <c r="F9298" i="15"/>
  <c r="E9298" i="15"/>
  <c r="D9298" i="15"/>
  <c r="F9297" i="15"/>
  <c r="E9297" i="15"/>
  <c r="D9297" i="15"/>
  <c r="F9296" i="15"/>
  <c r="E9296" i="15"/>
  <c r="D9296" i="15"/>
  <c r="F9295" i="15"/>
  <c r="E9295" i="15"/>
  <c r="D9295" i="15"/>
  <c r="F9294" i="15"/>
  <c r="E9294" i="15"/>
  <c r="D9294" i="15"/>
  <c r="F9293" i="15"/>
  <c r="E9293" i="15"/>
  <c r="D9293" i="15"/>
  <c r="F9292" i="15"/>
  <c r="E9292" i="15"/>
  <c r="D9292" i="15"/>
  <c r="F9291" i="15"/>
  <c r="E9291" i="15"/>
  <c r="D9291" i="15"/>
  <c r="F9290" i="15"/>
  <c r="E9290" i="15"/>
  <c r="D9290" i="15"/>
  <c r="F9289" i="15"/>
  <c r="E9289" i="15"/>
  <c r="D9289" i="15"/>
  <c r="F9288" i="15"/>
  <c r="E9288" i="15"/>
  <c r="D9288" i="15"/>
  <c r="F9287" i="15"/>
  <c r="E9287" i="15"/>
  <c r="D9287" i="15"/>
  <c r="F9286" i="15"/>
  <c r="E9286" i="15"/>
  <c r="D9286" i="15"/>
  <c r="F9285" i="15"/>
  <c r="E9285" i="15"/>
  <c r="D9285" i="15"/>
  <c r="F9284" i="15"/>
  <c r="E9284" i="15"/>
  <c r="D9284" i="15"/>
  <c r="F9283" i="15"/>
  <c r="E9283" i="15"/>
  <c r="D9283" i="15"/>
  <c r="F9282" i="15"/>
  <c r="E9282" i="15"/>
  <c r="D9282" i="15"/>
  <c r="F9281" i="15"/>
  <c r="E9281" i="15"/>
  <c r="D9281" i="15"/>
  <c r="F9280" i="15"/>
  <c r="E9280" i="15"/>
  <c r="D9280" i="15"/>
  <c r="F9279" i="15"/>
  <c r="E9279" i="15"/>
  <c r="D9279" i="15"/>
  <c r="F9278" i="15"/>
  <c r="E9278" i="15"/>
  <c r="D9278" i="15"/>
  <c r="F9277" i="15"/>
  <c r="E9277" i="15"/>
  <c r="D9277" i="15"/>
  <c r="F9276" i="15"/>
  <c r="E9276" i="15"/>
  <c r="D9276" i="15"/>
  <c r="F9275" i="15"/>
  <c r="E9275" i="15"/>
  <c r="D9275" i="15"/>
  <c r="F9274" i="15"/>
  <c r="E9274" i="15"/>
  <c r="D9274" i="15"/>
  <c r="F9273" i="15"/>
  <c r="E9273" i="15"/>
  <c r="D9273" i="15"/>
  <c r="F9272" i="15"/>
  <c r="E9272" i="15"/>
  <c r="D9272" i="15"/>
  <c r="F9271" i="15"/>
  <c r="E9271" i="15"/>
  <c r="D9271" i="15"/>
  <c r="F9270" i="15"/>
  <c r="E9270" i="15"/>
  <c r="D9270" i="15"/>
  <c r="F9269" i="15"/>
  <c r="E9269" i="15"/>
  <c r="D9269" i="15"/>
  <c r="F9268" i="15"/>
  <c r="E9268" i="15"/>
  <c r="D9268" i="15"/>
  <c r="F9267" i="15"/>
  <c r="E9267" i="15"/>
  <c r="D9267" i="15"/>
  <c r="F9266" i="15"/>
  <c r="E9266" i="15"/>
  <c r="D9266" i="15"/>
  <c r="F9265" i="15"/>
  <c r="E9265" i="15"/>
  <c r="D9265" i="15"/>
  <c r="F9264" i="15"/>
  <c r="E9264" i="15"/>
  <c r="D9264" i="15"/>
  <c r="F9263" i="15"/>
  <c r="E9263" i="15"/>
  <c r="D9263" i="15"/>
  <c r="F9262" i="15"/>
  <c r="E9262" i="15"/>
  <c r="D9262" i="15"/>
  <c r="F9261" i="15"/>
  <c r="E9261" i="15"/>
  <c r="D9261" i="15"/>
  <c r="F9260" i="15"/>
  <c r="E9260" i="15"/>
  <c r="D9260" i="15"/>
  <c r="F9259" i="15"/>
  <c r="E9259" i="15"/>
  <c r="D9259" i="15"/>
  <c r="F9258" i="15"/>
  <c r="E9258" i="15"/>
  <c r="D9258" i="15"/>
  <c r="F9257" i="15"/>
  <c r="E9257" i="15"/>
  <c r="D9257" i="15"/>
  <c r="F9256" i="15"/>
  <c r="E9256" i="15"/>
  <c r="D9256" i="15"/>
  <c r="F9255" i="15"/>
  <c r="E9255" i="15"/>
  <c r="D9255" i="15"/>
  <c r="F9254" i="15"/>
  <c r="E9254" i="15"/>
  <c r="D9254" i="15"/>
  <c r="F9253" i="15"/>
  <c r="E9253" i="15"/>
  <c r="D9253" i="15"/>
  <c r="F9252" i="15"/>
  <c r="E9252" i="15"/>
  <c r="D9252" i="15"/>
  <c r="F9251" i="15"/>
  <c r="E9251" i="15"/>
  <c r="D9251" i="15"/>
  <c r="F9250" i="15"/>
  <c r="E9250" i="15"/>
  <c r="D9250" i="15"/>
  <c r="F9249" i="15"/>
  <c r="E9249" i="15"/>
  <c r="D9249" i="15"/>
  <c r="F9248" i="15"/>
  <c r="E9248" i="15"/>
  <c r="D9248" i="15"/>
  <c r="F9247" i="15"/>
  <c r="E9247" i="15"/>
  <c r="D9247" i="15"/>
  <c r="F9246" i="15"/>
  <c r="E9246" i="15"/>
  <c r="D9246" i="15"/>
  <c r="F9245" i="15"/>
  <c r="E9245" i="15"/>
  <c r="D9245" i="15"/>
  <c r="F9244" i="15"/>
  <c r="E9244" i="15"/>
  <c r="D9244" i="15"/>
  <c r="F9243" i="15"/>
  <c r="E9243" i="15"/>
  <c r="D9243" i="15"/>
  <c r="F9242" i="15"/>
  <c r="E9242" i="15"/>
  <c r="D9242" i="15"/>
  <c r="F9241" i="15"/>
  <c r="E9241" i="15"/>
  <c r="D9241" i="15"/>
  <c r="F9240" i="15"/>
  <c r="E9240" i="15"/>
  <c r="D9240" i="15"/>
  <c r="F9239" i="15"/>
  <c r="E9239" i="15"/>
  <c r="D9239" i="15"/>
  <c r="F9238" i="15"/>
  <c r="E9238" i="15"/>
  <c r="D9238" i="15"/>
  <c r="F9237" i="15"/>
  <c r="E9237" i="15"/>
  <c r="D9237" i="15"/>
  <c r="F9236" i="15"/>
  <c r="E9236" i="15"/>
  <c r="D9236" i="15"/>
  <c r="F9235" i="15"/>
  <c r="E9235" i="15"/>
  <c r="D9235" i="15"/>
  <c r="F9234" i="15"/>
  <c r="E9234" i="15"/>
  <c r="D9234" i="15"/>
  <c r="F9233" i="15"/>
  <c r="E9233" i="15"/>
  <c r="D9233" i="15"/>
  <c r="F9232" i="15"/>
  <c r="E9232" i="15"/>
  <c r="D9232" i="15"/>
  <c r="F9231" i="15"/>
  <c r="E9231" i="15"/>
  <c r="D9231" i="15"/>
  <c r="F9230" i="15"/>
  <c r="E9230" i="15"/>
  <c r="D9230" i="15"/>
  <c r="F9229" i="15"/>
  <c r="E9229" i="15"/>
  <c r="D9229" i="15"/>
  <c r="F9228" i="15"/>
  <c r="E9228" i="15"/>
  <c r="D9228" i="15"/>
  <c r="F9227" i="15"/>
  <c r="E9227" i="15"/>
  <c r="D9227" i="15"/>
  <c r="F9226" i="15"/>
  <c r="E9226" i="15"/>
  <c r="D9226" i="15"/>
  <c r="F9225" i="15"/>
  <c r="E9225" i="15"/>
  <c r="D9225" i="15"/>
  <c r="F9224" i="15"/>
  <c r="E9224" i="15"/>
  <c r="D9224" i="15"/>
  <c r="F9223" i="15"/>
  <c r="E9223" i="15"/>
  <c r="D9223" i="15"/>
  <c r="F9222" i="15"/>
  <c r="E9222" i="15"/>
  <c r="D9222" i="15"/>
  <c r="F9221" i="15"/>
  <c r="E9221" i="15"/>
  <c r="D9221" i="15"/>
  <c r="F9220" i="15"/>
  <c r="E9220" i="15"/>
  <c r="D9220" i="15"/>
  <c r="F9219" i="15"/>
  <c r="E9219" i="15"/>
  <c r="D9219" i="15"/>
  <c r="F9218" i="15"/>
  <c r="E9218" i="15"/>
  <c r="D9218" i="15"/>
  <c r="F9217" i="15"/>
  <c r="E9217" i="15"/>
  <c r="D9217" i="15"/>
  <c r="F9216" i="15"/>
  <c r="E9216" i="15"/>
  <c r="D9216" i="15"/>
  <c r="F9215" i="15"/>
  <c r="E9215" i="15"/>
  <c r="D9215" i="15"/>
  <c r="F9214" i="15"/>
  <c r="E9214" i="15"/>
  <c r="D9214" i="15"/>
  <c r="F9213" i="15"/>
  <c r="E9213" i="15"/>
  <c r="D9213" i="15"/>
  <c r="F9212" i="15"/>
  <c r="E9212" i="15"/>
  <c r="D9212" i="15"/>
  <c r="F9211" i="15"/>
  <c r="E9211" i="15"/>
  <c r="D9211" i="15"/>
  <c r="F9210" i="15"/>
  <c r="E9210" i="15"/>
  <c r="D9210" i="15"/>
  <c r="F9209" i="15"/>
  <c r="E9209" i="15"/>
  <c r="D9209" i="15"/>
  <c r="F9208" i="15"/>
  <c r="E9208" i="15"/>
  <c r="D9208" i="15"/>
  <c r="F9207" i="15"/>
  <c r="E9207" i="15"/>
  <c r="D9207" i="15"/>
  <c r="F9206" i="15"/>
  <c r="E9206" i="15"/>
  <c r="D9206" i="15"/>
  <c r="F9205" i="15"/>
  <c r="E9205" i="15"/>
  <c r="D9205" i="15"/>
  <c r="F9204" i="15"/>
  <c r="E9204" i="15"/>
  <c r="D9204" i="15"/>
  <c r="F9203" i="15"/>
  <c r="E9203" i="15"/>
  <c r="D9203" i="15"/>
  <c r="F9202" i="15"/>
  <c r="E9202" i="15"/>
  <c r="D9202" i="15"/>
  <c r="F9201" i="15"/>
  <c r="E9201" i="15"/>
  <c r="D9201" i="15"/>
  <c r="F9200" i="15"/>
  <c r="E9200" i="15"/>
  <c r="D9200" i="15"/>
  <c r="F9199" i="15"/>
  <c r="E9199" i="15"/>
  <c r="D9199" i="15"/>
  <c r="F9198" i="15"/>
  <c r="E9198" i="15"/>
  <c r="D9198" i="15"/>
  <c r="F9197" i="15"/>
  <c r="E9197" i="15"/>
  <c r="D9197" i="15"/>
  <c r="F9196" i="15"/>
  <c r="E9196" i="15"/>
  <c r="D9196" i="15"/>
  <c r="F9195" i="15"/>
  <c r="E9195" i="15"/>
  <c r="D9195" i="15"/>
  <c r="F9194" i="15"/>
  <c r="E9194" i="15"/>
  <c r="D9194" i="15"/>
  <c r="F9193" i="15"/>
  <c r="E9193" i="15"/>
  <c r="D9193" i="15"/>
  <c r="F9192" i="15"/>
  <c r="E9192" i="15"/>
  <c r="D9192" i="15"/>
  <c r="F9191" i="15"/>
  <c r="E9191" i="15"/>
  <c r="D9191" i="15"/>
  <c r="F9190" i="15"/>
  <c r="E9190" i="15"/>
  <c r="D9190" i="15"/>
  <c r="F9189" i="15"/>
  <c r="E9189" i="15"/>
  <c r="D9189" i="15"/>
  <c r="F9188" i="15"/>
  <c r="E9188" i="15"/>
  <c r="D9188" i="15"/>
  <c r="F9187" i="15"/>
  <c r="E9187" i="15"/>
  <c r="D9187" i="15"/>
  <c r="F9186" i="15"/>
  <c r="E9186" i="15"/>
  <c r="D9186" i="15"/>
  <c r="F9185" i="15"/>
  <c r="E9185" i="15"/>
  <c r="D9185" i="15"/>
  <c r="F9184" i="15"/>
  <c r="E9184" i="15"/>
  <c r="D9184" i="15"/>
  <c r="F9183" i="15"/>
  <c r="E9183" i="15"/>
  <c r="D9183" i="15"/>
  <c r="F9182" i="15"/>
  <c r="E9182" i="15"/>
  <c r="D9182" i="15"/>
  <c r="F9181" i="15"/>
  <c r="E9181" i="15"/>
  <c r="D9181" i="15"/>
  <c r="F9180" i="15"/>
  <c r="E9180" i="15"/>
  <c r="D9180" i="15"/>
  <c r="F9179" i="15"/>
  <c r="E9179" i="15"/>
  <c r="D9179" i="15"/>
  <c r="F9178" i="15"/>
  <c r="E9178" i="15"/>
  <c r="D9178" i="15"/>
  <c r="F9177" i="15"/>
  <c r="E9177" i="15"/>
  <c r="D9177" i="15"/>
  <c r="F9176" i="15"/>
  <c r="E9176" i="15"/>
  <c r="D9176" i="15"/>
  <c r="F9175" i="15"/>
  <c r="E9175" i="15"/>
  <c r="D9175" i="15"/>
  <c r="F9174" i="15"/>
  <c r="E9174" i="15"/>
  <c r="D9174" i="15"/>
  <c r="F9173" i="15"/>
  <c r="E9173" i="15"/>
  <c r="D9173" i="15"/>
  <c r="F9172" i="15"/>
  <c r="E9172" i="15"/>
  <c r="D9172" i="15"/>
  <c r="F9171" i="15"/>
  <c r="E9171" i="15"/>
  <c r="D9171" i="15"/>
  <c r="F9170" i="15"/>
  <c r="E9170" i="15"/>
  <c r="D9170" i="15"/>
  <c r="F9169" i="15"/>
  <c r="E9169" i="15"/>
  <c r="D9169" i="15"/>
  <c r="F9168" i="15"/>
  <c r="E9168" i="15"/>
  <c r="D9168" i="15"/>
  <c r="F9167" i="15"/>
  <c r="E9167" i="15"/>
  <c r="D9167" i="15"/>
  <c r="F9166" i="15"/>
  <c r="E9166" i="15"/>
  <c r="D9166" i="15"/>
  <c r="F9165" i="15"/>
  <c r="E9165" i="15"/>
  <c r="D9165" i="15"/>
  <c r="F9164" i="15"/>
  <c r="E9164" i="15"/>
  <c r="D9164" i="15"/>
  <c r="F9163" i="15"/>
  <c r="E9163" i="15"/>
  <c r="D9163" i="15"/>
  <c r="F9162" i="15"/>
  <c r="E9162" i="15"/>
  <c r="D9162" i="15"/>
  <c r="F9161" i="15"/>
  <c r="E9161" i="15"/>
  <c r="D9161" i="15"/>
  <c r="F9160" i="15"/>
  <c r="E9160" i="15"/>
  <c r="D9160" i="15"/>
  <c r="F9159" i="15"/>
  <c r="E9159" i="15"/>
  <c r="D9159" i="15"/>
  <c r="F9158" i="15"/>
  <c r="E9158" i="15"/>
  <c r="D9158" i="15"/>
  <c r="F9157" i="15"/>
  <c r="E9157" i="15"/>
  <c r="D9157" i="15"/>
  <c r="F9156" i="15"/>
  <c r="E9156" i="15"/>
  <c r="D9156" i="15"/>
  <c r="F9155" i="15"/>
  <c r="E9155" i="15"/>
  <c r="D9155" i="15"/>
  <c r="F9154" i="15"/>
  <c r="E9154" i="15"/>
  <c r="D9154" i="15"/>
  <c r="F9153" i="15"/>
  <c r="E9153" i="15"/>
  <c r="D9153" i="15"/>
  <c r="F9152" i="15"/>
  <c r="E9152" i="15"/>
  <c r="D9152" i="15"/>
  <c r="F9151" i="15"/>
  <c r="E9151" i="15"/>
  <c r="D9151" i="15"/>
  <c r="F9150" i="15"/>
  <c r="E9150" i="15"/>
  <c r="D9150" i="15"/>
  <c r="F9149" i="15"/>
  <c r="E9149" i="15"/>
  <c r="D9149" i="15"/>
  <c r="F9148" i="15"/>
  <c r="E9148" i="15"/>
  <c r="D9148" i="15"/>
  <c r="F9147" i="15"/>
  <c r="E9147" i="15"/>
  <c r="D9147" i="15"/>
  <c r="F9146" i="15"/>
  <c r="E9146" i="15"/>
  <c r="D9146" i="15"/>
  <c r="F9145" i="15"/>
  <c r="E9145" i="15"/>
  <c r="D9145" i="15"/>
  <c r="F9144" i="15"/>
  <c r="E9144" i="15"/>
  <c r="D9144" i="15"/>
  <c r="F9143" i="15"/>
  <c r="E9143" i="15"/>
  <c r="D9143" i="15"/>
  <c r="F9142" i="15"/>
  <c r="E9142" i="15"/>
  <c r="D9142" i="15"/>
  <c r="F9141" i="15"/>
  <c r="E9141" i="15"/>
  <c r="D9141" i="15"/>
  <c r="F9140" i="15"/>
  <c r="E9140" i="15"/>
  <c r="D9140" i="15"/>
  <c r="F9139" i="15"/>
  <c r="E9139" i="15"/>
  <c r="D9139" i="15"/>
  <c r="F9138" i="15"/>
  <c r="E9138" i="15"/>
  <c r="D9138" i="15"/>
  <c r="F9137" i="15"/>
  <c r="E9137" i="15"/>
  <c r="D9137" i="15"/>
  <c r="F9136" i="15"/>
  <c r="E9136" i="15"/>
  <c r="D9136" i="15"/>
  <c r="F9135" i="15"/>
  <c r="E9135" i="15"/>
  <c r="D9135" i="15"/>
  <c r="F9134" i="15"/>
  <c r="E9134" i="15"/>
  <c r="D9134" i="15"/>
  <c r="F9133" i="15"/>
  <c r="E9133" i="15"/>
  <c r="D9133" i="15"/>
  <c r="F9132" i="15"/>
  <c r="E9132" i="15"/>
  <c r="D9132" i="15"/>
  <c r="F9131" i="15"/>
  <c r="E9131" i="15"/>
  <c r="D9131" i="15"/>
  <c r="F9130" i="15"/>
  <c r="E9130" i="15"/>
  <c r="D9130" i="15"/>
  <c r="F9129" i="15"/>
  <c r="E9129" i="15"/>
  <c r="D9129" i="15"/>
  <c r="F9128" i="15"/>
  <c r="E9128" i="15"/>
  <c r="D9128" i="15"/>
  <c r="F9127" i="15"/>
  <c r="E9127" i="15"/>
  <c r="D9127" i="15"/>
  <c r="F9126" i="15"/>
  <c r="E9126" i="15"/>
  <c r="D9126" i="15"/>
  <c r="F9125" i="15"/>
  <c r="E9125" i="15"/>
  <c r="D9125" i="15"/>
  <c r="F9124" i="15"/>
  <c r="E9124" i="15"/>
  <c r="D9124" i="15"/>
  <c r="F9123" i="15"/>
  <c r="E9123" i="15"/>
  <c r="D9123" i="15"/>
  <c r="F9122" i="15"/>
  <c r="E9122" i="15"/>
  <c r="D9122" i="15"/>
  <c r="F9121" i="15"/>
  <c r="E9121" i="15"/>
  <c r="D9121" i="15"/>
  <c r="F9120" i="15"/>
  <c r="E9120" i="15"/>
  <c r="D9120" i="15"/>
  <c r="F9119" i="15"/>
  <c r="E9119" i="15"/>
  <c r="D9119" i="15"/>
  <c r="F9118" i="15"/>
  <c r="E9118" i="15"/>
  <c r="D9118" i="15"/>
  <c r="F9117" i="15"/>
  <c r="E9117" i="15"/>
  <c r="D9117" i="15"/>
  <c r="F9116" i="15"/>
  <c r="E9116" i="15"/>
  <c r="D9116" i="15"/>
  <c r="F9115" i="15"/>
  <c r="E9115" i="15"/>
  <c r="D9115" i="15"/>
  <c r="F9114" i="15"/>
  <c r="E9114" i="15"/>
  <c r="D9114" i="15"/>
  <c r="F9113" i="15"/>
  <c r="E9113" i="15"/>
  <c r="D9113" i="15"/>
  <c r="F9112" i="15"/>
  <c r="E9112" i="15"/>
  <c r="D9112" i="15"/>
  <c r="F9111" i="15"/>
  <c r="E9111" i="15"/>
  <c r="D9111" i="15"/>
  <c r="F9110" i="15"/>
  <c r="E9110" i="15"/>
  <c r="D9110" i="15"/>
  <c r="F9109" i="15"/>
  <c r="E9109" i="15"/>
  <c r="D9109" i="15"/>
  <c r="F9108" i="15"/>
  <c r="E9108" i="15"/>
  <c r="D9108" i="15"/>
  <c r="F9107" i="15"/>
  <c r="E9107" i="15"/>
  <c r="D9107" i="15"/>
  <c r="F9106" i="15"/>
  <c r="E9106" i="15"/>
  <c r="D9106" i="15"/>
  <c r="F9105" i="15"/>
  <c r="E9105" i="15"/>
  <c r="D9105" i="15"/>
  <c r="F9104" i="15"/>
  <c r="E9104" i="15"/>
  <c r="D9104" i="15"/>
  <c r="F9103" i="15"/>
  <c r="E9103" i="15"/>
  <c r="D9103" i="15"/>
  <c r="F9102" i="15"/>
  <c r="E9102" i="15"/>
  <c r="D9102" i="15"/>
  <c r="F9101" i="15"/>
  <c r="E9101" i="15"/>
  <c r="D9101" i="15"/>
  <c r="F9100" i="15"/>
  <c r="E9100" i="15"/>
  <c r="D9100" i="15"/>
  <c r="F9099" i="15"/>
  <c r="E9099" i="15"/>
  <c r="D9099" i="15"/>
  <c r="F9098" i="15"/>
  <c r="E9098" i="15"/>
  <c r="D9098" i="15"/>
  <c r="F9097" i="15"/>
  <c r="E9097" i="15"/>
  <c r="D9097" i="15"/>
  <c r="F9096" i="15"/>
  <c r="E9096" i="15"/>
  <c r="D9096" i="15"/>
  <c r="F9095" i="15"/>
  <c r="E9095" i="15"/>
  <c r="D9095" i="15"/>
  <c r="F9094" i="15"/>
  <c r="E9094" i="15"/>
  <c r="D9094" i="15"/>
  <c r="F9093" i="15"/>
  <c r="E9093" i="15"/>
  <c r="D9093" i="15"/>
  <c r="F9092" i="15"/>
  <c r="E9092" i="15"/>
  <c r="D9092" i="15"/>
  <c r="F9091" i="15"/>
  <c r="E9091" i="15"/>
  <c r="D9091" i="15"/>
  <c r="F9090" i="15"/>
  <c r="E9090" i="15"/>
  <c r="D9090" i="15"/>
  <c r="F9089" i="15"/>
  <c r="E9089" i="15"/>
  <c r="D9089" i="15"/>
  <c r="F9088" i="15"/>
  <c r="E9088" i="15"/>
  <c r="D9088" i="15"/>
  <c r="F9087" i="15"/>
  <c r="E9087" i="15"/>
  <c r="D9087" i="15"/>
  <c r="F9086" i="15"/>
  <c r="E9086" i="15"/>
  <c r="D9086" i="15"/>
  <c r="F9085" i="15"/>
  <c r="E9085" i="15"/>
  <c r="D9085" i="15"/>
  <c r="F9084" i="15"/>
  <c r="E9084" i="15"/>
  <c r="D9084" i="15"/>
  <c r="F9083" i="15"/>
  <c r="E9083" i="15"/>
  <c r="D9083" i="15"/>
  <c r="F9082" i="15"/>
  <c r="E9082" i="15"/>
  <c r="D9082" i="15"/>
  <c r="F9081" i="15"/>
  <c r="E9081" i="15"/>
  <c r="D9081" i="15"/>
  <c r="F9080" i="15"/>
  <c r="E9080" i="15"/>
  <c r="D9080" i="15"/>
  <c r="F9079" i="15"/>
  <c r="E9079" i="15"/>
  <c r="D9079" i="15"/>
  <c r="F9078" i="15"/>
  <c r="E9078" i="15"/>
  <c r="D9078" i="15"/>
  <c r="F9077" i="15"/>
  <c r="E9077" i="15"/>
  <c r="D9077" i="15"/>
  <c r="F9076" i="15"/>
  <c r="E9076" i="15"/>
  <c r="D9076" i="15"/>
  <c r="F9075" i="15"/>
  <c r="E9075" i="15"/>
  <c r="D9075" i="15"/>
  <c r="F9074" i="15"/>
  <c r="E9074" i="15"/>
  <c r="D9074" i="15"/>
  <c r="F9073" i="15"/>
  <c r="E9073" i="15"/>
  <c r="D9073" i="15"/>
  <c r="F9072" i="15"/>
  <c r="E9072" i="15"/>
  <c r="D9072" i="15"/>
  <c r="F9071" i="15"/>
  <c r="E9071" i="15"/>
  <c r="D9071" i="15"/>
  <c r="F9070" i="15"/>
  <c r="E9070" i="15"/>
  <c r="D9070" i="15"/>
  <c r="F9069" i="15"/>
  <c r="E9069" i="15"/>
  <c r="D9069" i="15"/>
  <c r="F9068" i="15"/>
  <c r="E9068" i="15"/>
  <c r="D9068" i="15"/>
  <c r="F9067" i="15"/>
  <c r="E9067" i="15"/>
  <c r="D9067" i="15"/>
  <c r="F9066" i="15"/>
  <c r="E9066" i="15"/>
  <c r="D9066" i="15"/>
  <c r="F9065" i="15"/>
  <c r="E9065" i="15"/>
  <c r="D9065" i="15"/>
  <c r="F9064" i="15"/>
  <c r="E9064" i="15"/>
  <c r="D9064" i="15"/>
  <c r="F9063" i="15"/>
  <c r="E9063" i="15"/>
  <c r="D9063" i="15"/>
  <c r="F9062" i="15"/>
  <c r="E9062" i="15"/>
  <c r="D9062" i="15"/>
  <c r="F9061" i="15"/>
  <c r="E9061" i="15"/>
  <c r="D9061" i="15"/>
  <c r="F9060" i="15"/>
  <c r="E9060" i="15"/>
  <c r="D9060" i="15"/>
  <c r="F9059" i="15"/>
  <c r="E9059" i="15"/>
  <c r="D9059" i="15"/>
  <c r="F9058" i="15"/>
  <c r="E9058" i="15"/>
  <c r="D9058" i="15"/>
  <c r="F9057" i="15"/>
  <c r="E9057" i="15"/>
  <c r="D9057" i="15"/>
  <c r="F9056" i="15"/>
  <c r="E9056" i="15"/>
  <c r="D9056" i="15"/>
  <c r="F9055" i="15"/>
  <c r="E9055" i="15"/>
  <c r="D9055" i="15"/>
  <c r="F9054" i="15"/>
  <c r="E9054" i="15"/>
  <c r="D9054" i="15"/>
  <c r="F9053" i="15"/>
  <c r="E9053" i="15"/>
  <c r="D9053" i="15"/>
  <c r="F9052" i="15"/>
  <c r="E9052" i="15"/>
  <c r="D9052" i="15"/>
  <c r="F9051" i="15"/>
  <c r="E9051" i="15"/>
  <c r="D9051" i="15"/>
  <c r="F9050" i="15"/>
  <c r="E9050" i="15"/>
  <c r="D9050" i="15"/>
  <c r="F9049" i="15"/>
  <c r="E9049" i="15"/>
  <c r="D9049" i="15"/>
  <c r="F9048" i="15"/>
  <c r="E9048" i="15"/>
  <c r="D9048" i="15"/>
  <c r="F9047" i="15"/>
  <c r="E9047" i="15"/>
  <c r="D9047" i="15"/>
  <c r="F9046" i="15"/>
  <c r="E9046" i="15"/>
  <c r="D9046" i="15"/>
  <c r="F9045" i="15"/>
  <c r="E9045" i="15"/>
  <c r="D9045" i="15"/>
  <c r="F9044" i="15"/>
  <c r="E9044" i="15"/>
  <c r="D9044" i="15"/>
  <c r="F9043" i="15"/>
  <c r="E9043" i="15"/>
  <c r="D9043" i="15"/>
  <c r="F9042" i="15"/>
  <c r="E9042" i="15"/>
  <c r="D9042" i="15"/>
  <c r="F9041" i="15"/>
  <c r="E9041" i="15"/>
  <c r="D9041" i="15"/>
  <c r="F9040" i="15"/>
  <c r="E9040" i="15"/>
  <c r="D9040" i="15"/>
  <c r="F9039" i="15"/>
  <c r="E9039" i="15"/>
  <c r="D9039" i="15"/>
  <c r="F9038" i="15"/>
  <c r="E9038" i="15"/>
  <c r="D9038" i="15"/>
  <c r="F9037" i="15"/>
  <c r="E9037" i="15"/>
  <c r="D9037" i="15"/>
  <c r="F9036" i="15"/>
  <c r="E9036" i="15"/>
  <c r="D9036" i="15"/>
  <c r="F9035" i="15"/>
  <c r="E9035" i="15"/>
  <c r="D9035" i="15"/>
  <c r="F9034" i="15"/>
  <c r="E9034" i="15"/>
  <c r="D9034" i="15"/>
  <c r="F9033" i="15"/>
  <c r="E9033" i="15"/>
  <c r="D9033" i="15"/>
  <c r="F9032" i="15"/>
  <c r="E9032" i="15"/>
  <c r="D9032" i="15"/>
  <c r="F9031" i="15"/>
  <c r="E9031" i="15"/>
  <c r="D9031" i="15"/>
  <c r="F9030" i="15"/>
  <c r="E9030" i="15"/>
  <c r="D9030" i="15"/>
  <c r="F9029" i="15"/>
  <c r="E9029" i="15"/>
  <c r="D9029" i="15"/>
  <c r="F9028" i="15"/>
  <c r="E9028" i="15"/>
  <c r="D9028" i="15"/>
  <c r="F9027" i="15"/>
  <c r="E9027" i="15"/>
  <c r="D9027" i="15"/>
  <c r="F9026" i="15"/>
  <c r="E9026" i="15"/>
  <c r="D9026" i="15"/>
  <c r="F9025" i="15"/>
  <c r="E9025" i="15"/>
  <c r="D9025" i="15"/>
  <c r="F9024" i="15"/>
  <c r="E9024" i="15"/>
  <c r="D9024" i="15"/>
  <c r="F9023" i="15"/>
  <c r="E9023" i="15"/>
  <c r="D9023" i="15"/>
  <c r="F9022" i="15"/>
  <c r="E9022" i="15"/>
  <c r="D9022" i="15"/>
  <c r="F9021" i="15"/>
  <c r="E9021" i="15"/>
  <c r="D9021" i="15"/>
  <c r="F9020" i="15"/>
  <c r="E9020" i="15"/>
  <c r="D9020" i="15"/>
  <c r="F9019" i="15"/>
  <c r="E9019" i="15"/>
  <c r="D9019" i="15"/>
  <c r="F9018" i="15"/>
  <c r="E9018" i="15"/>
  <c r="D9018" i="15"/>
  <c r="F9017" i="15"/>
  <c r="E9017" i="15"/>
  <c r="D9017" i="15"/>
  <c r="F9016" i="15"/>
  <c r="E9016" i="15"/>
  <c r="D9016" i="15"/>
  <c r="F9015" i="15"/>
  <c r="E9015" i="15"/>
  <c r="D9015" i="15"/>
  <c r="F9014" i="15"/>
  <c r="E9014" i="15"/>
  <c r="D9014" i="15"/>
  <c r="F9013" i="15"/>
  <c r="E9013" i="15"/>
  <c r="D9013" i="15"/>
  <c r="F9012" i="15"/>
  <c r="E9012" i="15"/>
  <c r="D9012" i="15"/>
  <c r="F9011" i="15"/>
  <c r="E9011" i="15"/>
  <c r="D9011" i="15"/>
  <c r="F9010" i="15"/>
  <c r="E9010" i="15"/>
  <c r="D9010" i="15"/>
  <c r="F9009" i="15"/>
  <c r="E9009" i="15"/>
  <c r="D9009" i="15"/>
  <c r="F9008" i="15"/>
  <c r="E9008" i="15"/>
  <c r="D9008" i="15"/>
  <c r="F9007" i="15"/>
  <c r="E9007" i="15"/>
  <c r="D9007" i="15"/>
  <c r="F9006" i="15"/>
  <c r="E9006" i="15"/>
  <c r="D9006" i="15"/>
  <c r="F9005" i="15"/>
  <c r="E9005" i="15"/>
  <c r="D9005" i="15"/>
  <c r="F9004" i="15"/>
  <c r="E9004" i="15"/>
  <c r="D9004" i="15"/>
  <c r="F9003" i="15"/>
  <c r="E9003" i="15"/>
  <c r="D9003" i="15"/>
  <c r="F9002" i="15"/>
  <c r="E9002" i="15"/>
  <c r="D9002" i="15"/>
  <c r="F9001" i="15"/>
  <c r="E9001" i="15"/>
  <c r="D9001" i="15"/>
  <c r="F9000" i="15"/>
  <c r="E9000" i="15"/>
  <c r="D9000" i="15"/>
  <c r="F8999" i="15"/>
  <c r="E8999" i="15"/>
  <c r="D8999" i="15"/>
  <c r="F8998" i="15"/>
  <c r="E8998" i="15"/>
  <c r="D8998" i="15"/>
  <c r="F8997" i="15"/>
  <c r="E8997" i="15"/>
  <c r="D8997" i="15"/>
  <c r="F8996" i="15"/>
  <c r="E8996" i="15"/>
  <c r="D8996" i="15"/>
  <c r="F8995" i="15"/>
  <c r="E8995" i="15"/>
  <c r="D8995" i="15"/>
  <c r="F8994" i="15"/>
  <c r="E8994" i="15"/>
  <c r="D8994" i="15"/>
  <c r="F8993" i="15"/>
  <c r="E8993" i="15"/>
  <c r="D8993" i="15"/>
  <c r="F8992" i="15"/>
  <c r="E8992" i="15"/>
  <c r="D8992" i="15"/>
  <c r="F8991" i="15"/>
  <c r="E8991" i="15"/>
  <c r="D8991" i="15"/>
  <c r="F8990" i="15"/>
  <c r="E8990" i="15"/>
  <c r="D8990" i="15"/>
  <c r="F8989" i="15"/>
  <c r="E8989" i="15"/>
  <c r="D8989" i="15"/>
  <c r="F8988" i="15"/>
  <c r="E8988" i="15"/>
  <c r="D8988" i="15"/>
  <c r="F8987" i="15"/>
  <c r="E8987" i="15"/>
  <c r="D8987" i="15"/>
  <c r="F8986" i="15"/>
  <c r="E8986" i="15"/>
  <c r="D8986" i="15"/>
  <c r="F8985" i="15"/>
  <c r="E8985" i="15"/>
  <c r="D8985" i="15"/>
  <c r="F8984" i="15"/>
  <c r="E8984" i="15"/>
  <c r="D8984" i="15"/>
  <c r="F8983" i="15"/>
  <c r="E8983" i="15"/>
  <c r="D8983" i="15"/>
  <c r="F8982" i="15"/>
  <c r="E8982" i="15"/>
  <c r="D8982" i="15"/>
  <c r="F8981" i="15"/>
  <c r="E8981" i="15"/>
  <c r="D8981" i="15"/>
  <c r="F8980" i="15"/>
  <c r="E8980" i="15"/>
  <c r="D8980" i="15"/>
  <c r="F8979" i="15"/>
  <c r="E8979" i="15"/>
  <c r="D8979" i="15"/>
  <c r="F8978" i="15"/>
  <c r="E8978" i="15"/>
  <c r="D8978" i="15"/>
  <c r="F8977" i="15"/>
  <c r="E8977" i="15"/>
  <c r="D8977" i="15"/>
  <c r="F8976" i="15"/>
  <c r="E8976" i="15"/>
  <c r="D8976" i="15"/>
  <c r="F8975" i="15"/>
  <c r="E8975" i="15"/>
  <c r="D8975" i="15"/>
  <c r="F8974" i="15"/>
  <c r="E8974" i="15"/>
  <c r="D8974" i="15"/>
  <c r="F8973" i="15"/>
  <c r="E8973" i="15"/>
  <c r="D8973" i="15"/>
  <c r="F8972" i="15"/>
  <c r="E8972" i="15"/>
  <c r="D8972" i="15"/>
  <c r="F8971" i="15"/>
  <c r="E8971" i="15"/>
  <c r="D8971" i="15"/>
  <c r="F8970" i="15"/>
  <c r="E8970" i="15"/>
  <c r="D8970" i="15"/>
  <c r="F8969" i="15"/>
  <c r="E8969" i="15"/>
  <c r="D8969" i="15"/>
  <c r="F8968" i="15"/>
  <c r="E8968" i="15"/>
  <c r="D8968" i="15"/>
  <c r="F8967" i="15"/>
  <c r="E8967" i="15"/>
  <c r="D8967" i="15"/>
  <c r="F8966" i="15"/>
  <c r="E8966" i="15"/>
  <c r="D8966" i="15"/>
  <c r="F8965" i="15"/>
  <c r="E8965" i="15"/>
  <c r="D8965" i="15"/>
  <c r="F8964" i="15"/>
  <c r="E8964" i="15"/>
  <c r="D8964" i="15"/>
  <c r="F8963" i="15"/>
  <c r="E8963" i="15"/>
  <c r="D8963" i="15"/>
  <c r="F8962" i="15"/>
  <c r="E8962" i="15"/>
  <c r="D8962" i="15"/>
  <c r="F8961" i="15"/>
  <c r="E8961" i="15"/>
  <c r="D8961" i="15"/>
  <c r="F8960" i="15"/>
  <c r="E8960" i="15"/>
  <c r="D8960" i="15"/>
  <c r="F8959" i="15"/>
  <c r="E8959" i="15"/>
  <c r="D8959" i="15"/>
  <c r="F8958" i="15"/>
  <c r="E8958" i="15"/>
  <c r="D8958" i="15"/>
  <c r="F8957" i="15"/>
  <c r="E8957" i="15"/>
  <c r="D8957" i="15"/>
  <c r="F8956" i="15"/>
  <c r="E8956" i="15"/>
  <c r="D8956" i="15"/>
  <c r="F8955" i="15"/>
  <c r="E8955" i="15"/>
  <c r="D8955" i="15"/>
  <c r="F8954" i="15"/>
  <c r="E8954" i="15"/>
  <c r="D8954" i="15"/>
  <c r="F8953" i="15"/>
  <c r="E8953" i="15"/>
  <c r="D8953" i="15"/>
  <c r="F8952" i="15"/>
  <c r="E8952" i="15"/>
  <c r="D8952" i="15"/>
  <c r="F8951" i="15"/>
  <c r="E8951" i="15"/>
  <c r="D8951" i="15"/>
  <c r="F8950" i="15"/>
  <c r="E8950" i="15"/>
  <c r="D8950" i="15"/>
  <c r="F8949" i="15"/>
  <c r="E8949" i="15"/>
  <c r="D8949" i="15"/>
  <c r="F8948" i="15"/>
  <c r="E8948" i="15"/>
  <c r="D8948" i="15"/>
  <c r="F8947" i="15"/>
  <c r="E8947" i="15"/>
  <c r="D8947" i="15"/>
  <c r="F8946" i="15"/>
  <c r="E8946" i="15"/>
  <c r="D8946" i="15"/>
  <c r="F8945" i="15"/>
  <c r="E8945" i="15"/>
  <c r="D8945" i="15"/>
  <c r="F8944" i="15"/>
  <c r="E8944" i="15"/>
  <c r="D8944" i="15"/>
  <c r="F8943" i="15"/>
  <c r="E8943" i="15"/>
  <c r="D8943" i="15"/>
  <c r="F8942" i="15"/>
  <c r="E8942" i="15"/>
  <c r="D8942" i="15"/>
  <c r="F8941" i="15"/>
  <c r="E8941" i="15"/>
  <c r="D8941" i="15"/>
  <c r="F8940" i="15"/>
  <c r="E8940" i="15"/>
  <c r="D8940" i="15"/>
  <c r="F8939" i="15"/>
  <c r="E8939" i="15"/>
  <c r="D8939" i="15"/>
  <c r="F8938" i="15"/>
  <c r="E8938" i="15"/>
  <c r="D8938" i="15"/>
  <c r="F8937" i="15"/>
  <c r="E8937" i="15"/>
  <c r="D8937" i="15"/>
  <c r="F8936" i="15"/>
  <c r="E8936" i="15"/>
  <c r="D8936" i="15"/>
  <c r="F8935" i="15"/>
  <c r="E8935" i="15"/>
  <c r="D8935" i="15"/>
  <c r="F8934" i="15"/>
  <c r="E8934" i="15"/>
  <c r="D8934" i="15"/>
  <c r="F8933" i="15"/>
  <c r="E8933" i="15"/>
  <c r="D8933" i="15"/>
  <c r="F8932" i="15"/>
  <c r="E8932" i="15"/>
  <c r="D8932" i="15"/>
  <c r="F8931" i="15"/>
  <c r="E8931" i="15"/>
  <c r="D8931" i="15"/>
  <c r="F8930" i="15"/>
  <c r="E8930" i="15"/>
  <c r="D8930" i="15"/>
  <c r="F8929" i="15"/>
  <c r="E8929" i="15"/>
  <c r="D8929" i="15"/>
  <c r="F8928" i="15"/>
  <c r="E8928" i="15"/>
  <c r="D8928" i="15"/>
  <c r="F8927" i="15"/>
  <c r="E8927" i="15"/>
  <c r="D8927" i="15"/>
  <c r="F8926" i="15"/>
  <c r="E8926" i="15"/>
  <c r="D8926" i="15"/>
  <c r="F8925" i="15"/>
  <c r="E8925" i="15"/>
  <c r="D8925" i="15"/>
  <c r="F8924" i="15"/>
  <c r="E8924" i="15"/>
  <c r="D8924" i="15"/>
  <c r="F8923" i="15"/>
  <c r="E8923" i="15"/>
  <c r="D8923" i="15"/>
  <c r="F8922" i="15"/>
  <c r="E8922" i="15"/>
  <c r="D8922" i="15"/>
  <c r="F8921" i="15"/>
  <c r="E8921" i="15"/>
  <c r="D8921" i="15"/>
  <c r="F8920" i="15"/>
  <c r="E8920" i="15"/>
  <c r="D8920" i="15"/>
  <c r="F8919" i="15"/>
  <c r="E8919" i="15"/>
  <c r="D8919" i="15"/>
  <c r="F8918" i="15"/>
  <c r="E8918" i="15"/>
  <c r="D8918" i="15"/>
  <c r="F8917" i="15"/>
  <c r="E8917" i="15"/>
  <c r="D8917" i="15"/>
  <c r="F8916" i="15"/>
  <c r="E8916" i="15"/>
  <c r="D8916" i="15"/>
  <c r="F8915" i="15"/>
  <c r="E8915" i="15"/>
  <c r="D8915" i="15"/>
  <c r="F8914" i="15"/>
  <c r="E8914" i="15"/>
  <c r="D8914" i="15"/>
  <c r="F8913" i="15"/>
  <c r="E8913" i="15"/>
  <c r="D8913" i="15"/>
  <c r="F8912" i="15"/>
  <c r="E8912" i="15"/>
  <c r="D8912" i="15"/>
  <c r="F8911" i="15"/>
  <c r="E8911" i="15"/>
  <c r="D8911" i="15"/>
  <c r="F8910" i="15"/>
  <c r="E8910" i="15"/>
  <c r="D8910" i="15"/>
  <c r="F8909" i="15"/>
  <c r="E8909" i="15"/>
  <c r="D8909" i="15"/>
  <c r="F8908" i="15"/>
  <c r="E8908" i="15"/>
  <c r="D8908" i="15"/>
  <c r="F8907" i="15"/>
  <c r="E8907" i="15"/>
  <c r="D8907" i="15"/>
  <c r="F8906" i="15"/>
  <c r="E8906" i="15"/>
  <c r="D8906" i="15"/>
  <c r="F8905" i="15"/>
  <c r="E8905" i="15"/>
  <c r="D8905" i="15"/>
  <c r="F8904" i="15"/>
  <c r="E8904" i="15"/>
  <c r="D8904" i="15"/>
  <c r="F8903" i="15"/>
  <c r="E8903" i="15"/>
  <c r="D8903" i="15"/>
  <c r="F8902" i="15"/>
  <c r="E8902" i="15"/>
  <c r="D8902" i="15"/>
  <c r="F8901" i="15"/>
  <c r="E8901" i="15"/>
  <c r="D8901" i="15"/>
  <c r="F8900" i="15"/>
  <c r="E8900" i="15"/>
  <c r="D8900" i="15"/>
  <c r="F8899" i="15"/>
  <c r="E8899" i="15"/>
  <c r="D8899" i="15"/>
  <c r="F8898" i="15"/>
  <c r="E8898" i="15"/>
  <c r="D8898" i="15"/>
  <c r="F8897" i="15"/>
  <c r="E8897" i="15"/>
  <c r="D8897" i="15"/>
  <c r="F8896" i="15"/>
  <c r="E8896" i="15"/>
  <c r="D8896" i="15"/>
  <c r="F8895" i="15"/>
  <c r="E8895" i="15"/>
  <c r="D8895" i="15"/>
  <c r="F8894" i="15"/>
  <c r="E8894" i="15"/>
  <c r="D8894" i="15"/>
  <c r="F8893" i="15"/>
  <c r="E8893" i="15"/>
  <c r="D8893" i="15"/>
  <c r="F8892" i="15"/>
  <c r="E8892" i="15"/>
  <c r="D8892" i="15"/>
  <c r="F8891" i="15"/>
  <c r="E8891" i="15"/>
  <c r="D8891" i="15"/>
  <c r="F8890" i="15"/>
  <c r="E8890" i="15"/>
  <c r="D8890" i="15"/>
  <c r="F8889" i="15"/>
  <c r="E8889" i="15"/>
  <c r="D8889" i="15"/>
  <c r="F8888" i="15"/>
  <c r="E8888" i="15"/>
  <c r="D8888" i="15"/>
  <c r="F8887" i="15"/>
  <c r="E8887" i="15"/>
  <c r="D8887" i="15"/>
  <c r="F8886" i="15"/>
  <c r="E8886" i="15"/>
  <c r="D8886" i="15"/>
  <c r="F8885" i="15"/>
  <c r="E8885" i="15"/>
  <c r="D8885" i="15"/>
  <c r="F8884" i="15"/>
  <c r="E8884" i="15"/>
  <c r="D8884" i="15"/>
  <c r="F8883" i="15"/>
  <c r="E8883" i="15"/>
  <c r="D8883" i="15"/>
  <c r="F8882" i="15"/>
  <c r="E8882" i="15"/>
  <c r="D8882" i="15"/>
  <c r="F8881" i="15"/>
  <c r="E8881" i="15"/>
  <c r="D8881" i="15"/>
  <c r="F8880" i="15"/>
  <c r="E8880" i="15"/>
  <c r="D8880" i="15"/>
  <c r="F8879" i="15"/>
  <c r="E8879" i="15"/>
  <c r="D8879" i="15"/>
  <c r="F8878" i="15"/>
  <c r="E8878" i="15"/>
  <c r="D8878" i="15"/>
  <c r="F8877" i="15"/>
  <c r="E8877" i="15"/>
  <c r="D8877" i="15"/>
  <c r="F8876" i="15"/>
  <c r="E8876" i="15"/>
  <c r="D8876" i="15"/>
  <c r="F8875" i="15"/>
  <c r="E8875" i="15"/>
  <c r="D8875" i="15"/>
  <c r="F8874" i="15"/>
  <c r="E8874" i="15"/>
  <c r="D8874" i="15"/>
  <c r="F8873" i="15"/>
  <c r="E8873" i="15"/>
  <c r="D8873" i="15"/>
  <c r="F8872" i="15"/>
  <c r="E8872" i="15"/>
  <c r="D8872" i="15"/>
  <c r="F8871" i="15"/>
  <c r="E8871" i="15"/>
  <c r="D8871" i="15"/>
  <c r="F8870" i="15"/>
  <c r="E8870" i="15"/>
  <c r="D8870" i="15"/>
  <c r="F8869" i="15"/>
  <c r="E8869" i="15"/>
  <c r="D8869" i="15"/>
  <c r="F8868" i="15"/>
  <c r="E8868" i="15"/>
  <c r="D8868" i="15"/>
  <c r="F8867" i="15"/>
  <c r="E8867" i="15"/>
  <c r="D8867" i="15"/>
  <c r="F8866" i="15"/>
  <c r="E8866" i="15"/>
  <c r="D8866" i="15"/>
  <c r="F8865" i="15"/>
  <c r="E8865" i="15"/>
  <c r="D8865" i="15"/>
  <c r="F8864" i="15"/>
  <c r="E8864" i="15"/>
  <c r="D8864" i="15"/>
  <c r="F8863" i="15"/>
  <c r="E8863" i="15"/>
  <c r="D8863" i="15"/>
  <c r="F8862" i="15"/>
  <c r="E8862" i="15"/>
  <c r="D8862" i="15"/>
  <c r="F8861" i="15"/>
  <c r="E8861" i="15"/>
  <c r="D8861" i="15"/>
  <c r="F8860" i="15"/>
  <c r="E8860" i="15"/>
  <c r="D8860" i="15"/>
  <c r="F8859" i="15"/>
  <c r="E8859" i="15"/>
  <c r="D8859" i="15"/>
  <c r="F8858" i="15"/>
  <c r="E8858" i="15"/>
  <c r="D8858" i="15"/>
  <c r="F8857" i="15"/>
  <c r="E8857" i="15"/>
  <c r="D8857" i="15"/>
  <c r="F8856" i="15"/>
  <c r="E8856" i="15"/>
  <c r="D8856" i="15"/>
  <c r="F8855" i="15"/>
  <c r="E8855" i="15"/>
  <c r="D8855" i="15"/>
  <c r="F8854" i="15"/>
  <c r="E8854" i="15"/>
  <c r="D8854" i="15"/>
  <c r="F8853" i="15"/>
  <c r="E8853" i="15"/>
  <c r="D8853" i="15"/>
  <c r="F8852" i="15"/>
  <c r="E8852" i="15"/>
  <c r="D8852" i="15"/>
  <c r="F8851" i="15"/>
  <c r="E8851" i="15"/>
  <c r="D8851" i="15"/>
  <c r="F8850" i="15"/>
  <c r="E8850" i="15"/>
  <c r="D8850" i="15"/>
  <c r="F8849" i="15"/>
  <c r="E8849" i="15"/>
  <c r="D8849" i="15"/>
  <c r="F8848" i="15"/>
  <c r="E8848" i="15"/>
  <c r="D8848" i="15"/>
  <c r="F8847" i="15"/>
  <c r="E8847" i="15"/>
  <c r="D8847" i="15"/>
  <c r="F8846" i="15"/>
  <c r="E8846" i="15"/>
  <c r="D8846" i="15"/>
  <c r="F8845" i="15"/>
  <c r="E8845" i="15"/>
  <c r="D8845" i="15"/>
  <c r="F8844" i="15"/>
  <c r="E8844" i="15"/>
  <c r="D8844" i="15"/>
  <c r="F8843" i="15"/>
  <c r="E8843" i="15"/>
  <c r="D8843" i="15"/>
  <c r="F8842" i="15"/>
  <c r="E8842" i="15"/>
  <c r="D8842" i="15"/>
  <c r="F8841" i="15"/>
  <c r="E8841" i="15"/>
  <c r="D8841" i="15"/>
  <c r="F8840" i="15"/>
  <c r="E8840" i="15"/>
  <c r="D8840" i="15"/>
  <c r="F8839" i="15"/>
  <c r="E8839" i="15"/>
  <c r="D8839" i="15"/>
  <c r="F8838" i="15"/>
  <c r="E8838" i="15"/>
  <c r="D8838" i="15"/>
  <c r="F8837" i="15"/>
  <c r="E8837" i="15"/>
  <c r="D8837" i="15"/>
  <c r="F8836" i="15"/>
  <c r="E8836" i="15"/>
  <c r="D8836" i="15"/>
  <c r="F8835" i="15"/>
  <c r="E8835" i="15"/>
  <c r="D8835" i="15"/>
  <c r="F8834" i="15"/>
  <c r="E8834" i="15"/>
  <c r="D8834" i="15"/>
  <c r="F8833" i="15"/>
  <c r="E8833" i="15"/>
  <c r="D8833" i="15"/>
  <c r="F8832" i="15"/>
  <c r="E8832" i="15"/>
  <c r="D8832" i="15"/>
  <c r="F8831" i="15"/>
  <c r="E8831" i="15"/>
  <c r="D8831" i="15"/>
  <c r="F8830" i="15"/>
  <c r="E8830" i="15"/>
  <c r="D8830" i="15"/>
  <c r="F8829" i="15"/>
  <c r="E8829" i="15"/>
  <c r="D8829" i="15"/>
  <c r="F8828" i="15"/>
  <c r="E8828" i="15"/>
  <c r="D8828" i="15"/>
  <c r="F8827" i="15"/>
  <c r="E8827" i="15"/>
  <c r="D8827" i="15"/>
  <c r="F8826" i="15"/>
  <c r="E8826" i="15"/>
  <c r="D8826" i="15"/>
  <c r="F8825" i="15"/>
  <c r="E8825" i="15"/>
  <c r="D8825" i="15"/>
  <c r="F8824" i="15"/>
  <c r="E8824" i="15"/>
  <c r="D8824" i="15"/>
  <c r="F8823" i="15"/>
  <c r="E8823" i="15"/>
  <c r="D8823" i="15"/>
  <c r="F8822" i="15"/>
  <c r="E8822" i="15"/>
  <c r="D8822" i="15"/>
  <c r="F8821" i="15"/>
  <c r="E8821" i="15"/>
  <c r="D8821" i="15"/>
  <c r="F8820" i="15"/>
  <c r="E8820" i="15"/>
  <c r="D8820" i="15"/>
  <c r="F8819" i="15"/>
  <c r="E8819" i="15"/>
  <c r="D8819" i="15"/>
  <c r="F8818" i="15"/>
  <c r="E8818" i="15"/>
  <c r="D8818" i="15"/>
  <c r="F8817" i="15"/>
  <c r="E8817" i="15"/>
  <c r="D8817" i="15"/>
  <c r="F8816" i="15"/>
  <c r="E8816" i="15"/>
  <c r="D8816" i="15"/>
  <c r="F8815" i="15"/>
  <c r="E8815" i="15"/>
  <c r="D8815" i="15"/>
  <c r="F8814" i="15"/>
  <c r="E8814" i="15"/>
  <c r="D8814" i="15"/>
  <c r="F8813" i="15"/>
  <c r="E8813" i="15"/>
  <c r="D8813" i="15"/>
  <c r="F8812" i="15"/>
  <c r="E8812" i="15"/>
  <c r="D8812" i="15"/>
  <c r="F8811" i="15"/>
  <c r="E8811" i="15"/>
  <c r="D8811" i="15"/>
  <c r="F8810" i="15"/>
  <c r="E8810" i="15"/>
  <c r="D8810" i="15"/>
  <c r="F8809" i="15"/>
  <c r="E8809" i="15"/>
  <c r="D8809" i="15"/>
  <c r="F8808" i="15"/>
  <c r="E8808" i="15"/>
  <c r="D8808" i="15"/>
  <c r="F8807" i="15"/>
  <c r="E8807" i="15"/>
  <c r="D8807" i="15"/>
  <c r="F8806" i="15"/>
  <c r="E8806" i="15"/>
  <c r="D8806" i="15"/>
  <c r="F8805" i="15"/>
  <c r="E8805" i="15"/>
  <c r="D8805" i="15"/>
  <c r="F8804" i="15"/>
  <c r="E8804" i="15"/>
  <c r="D8804" i="15"/>
  <c r="F8803" i="15"/>
  <c r="E8803" i="15"/>
  <c r="D8803" i="15"/>
  <c r="F8802" i="15"/>
  <c r="E8802" i="15"/>
  <c r="D8802" i="15"/>
  <c r="F8801" i="15"/>
  <c r="E8801" i="15"/>
  <c r="D8801" i="15"/>
  <c r="F8800" i="15"/>
  <c r="E8800" i="15"/>
  <c r="D8800" i="15"/>
  <c r="F8799" i="15"/>
  <c r="E8799" i="15"/>
  <c r="D8799" i="15"/>
  <c r="F8798" i="15"/>
  <c r="E8798" i="15"/>
  <c r="D8798" i="15"/>
  <c r="F8797" i="15"/>
  <c r="E8797" i="15"/>
  <c r="D8797" i="15"/>
  <c r="F8796" i="15"/>
  <c r="E8796" i="15"/>
  <c r="D8796" i="15"/>
  <c r="F8795" i="15"/>
  <c r="E8795" i="15"/>
  <c r="D8795" i="15"/>
  <c r="F8794" i="15"/>
  <c r="E8794" i="15"/>
  <c r="D8794" i="15"/>
  <c r="F8793" i="15"/>
  <c r="E8793" i="15"/>
  <c r="D8793" i="15"/>
  <c r="F8792" i="15"/>
  <c r="E8792" i="15"/>
  <c r="D8792" i="15"/>
  <c r="F8791" i="15"/>
  <c r="E8791" i="15"/>
  <c r="D8791" i="15"/>
  <c r="F8790" i="15"/>
  <c r="E8790" i="15"/>
  <c r="D8790" i="15"/>
  <c r="F8789" i="15"/>
  <c r="E8789" i="15"/>
  <c r="D8789" i="15"/>
  <c r="F8788" i="15"/>
  <c r="E8788" i="15"/>
  <c r="D8788" i="15"/>
  <c r="F8787" i="15"/>
  <c r="E8787" i="15"/>
  <c r="D8787" i="15"/>
  <c r="F8786" i="15"/>
  <c r="E8786" i="15"/>
  <c r="D8786" i="15"/>
  <c r="F8785" i="15"/>
  <c r="E8785" i="15"/>
  <c r="D8785" i="15"/>
  <c r="F8784" i="15"/>
  <c r="E8784" i="15"/>
  <c r="D8784" i="15"/>
  <c r="F8783" i="15"/>
  <c r="E8783" i="15"/>
  <c r="D8783" i="15"/>
  <c r="F8782" i="15"/>
  <c r="E8782" i="15"/>
  <c r="D8782" i="15"/>
  <c r="F8781" i="15"/>
  <c r="E8781" i="15"/>
  <c r="D8781" i="15"/>
  <c r="F8780" i="15"/>
  <c r="E8780" i="15"/>
  <c r="D8780" i="15"/>
  <c r="F8779" i="15"/>
  <c r="E8779" i="15"/>
  <c r="D8779" i="15"/>
  <c r="F8778" i="15"/>
  <c r="E8778" i="15"/>
  <c r="D8778" i="15"/>
  <c r="F8777" i="15"/>
  <c r="E8777" i="15"/>
  <c r="D8777" i="15"/>
  <c r="F8776" i="15"/>
  <c r="E8776" i="15"/>
  <c r="D8776" i="15"/>
  <c r="F8775" i="15"/>
  <c r="E8775" i="15"/>
  <c r="D8775" i="15"/>
  <c r="F8774" i="15"/>
  <c r="E8774" i="15"/>
  <c r="D8774" i="15"/>
  <c r="F8773" i="15"/>
  <c r="E8773" i="15"/>
  <c r="D8773" i="15"/>
  <c r="F8772" i="15"/>
  <c r="E8772" i="15"/>
  <c r="D8772" i="15"/>
  <c r="F8771" i="15"/>
  <c r="E8771" i="15"/>
  <c r="D8771" i="15"/>
  <c r="F8770" i="15"/>
  <c r="E8770" i="15"/>
  <c r="D8770" i="15"/>
  <c r="F8769" i="15"/>
  <c r="E8769" i="15"/>
  <c r="D8769" i="15"/>
  <c r="F8768" i="15"/>
  <c r="E8768" i="15"/>
  <c r="D8768" i="15"/>
  <c r="F8767" i="15"/>
  <c r="E8767" i="15"/>
  <c r="D8767" i="15"/>
  <c r="F8766" i="15"/>
  <c r="E8766" i="15"/>
  <c r="D8766" i="15"/>
  <c r="F8765" i="15"/>
  <c r="E8765" i="15"/>
  <c r="D8765" i="15"/>
  <c r="F8764" i="15"/>
  <c r="E8764" i="15"/>
  <c r="D8764" i="15"/>
  <c r="F8763" i="15"/>
  <c r="E8763" i="15"/>
  <c r="D8763" i="15"/>
  <c r="F8762" i="15"/>
  <c r="E8762" i="15"/>
  <c r="D8762" i="15"/>
  <c r="F8761" i="15"/>
  <c r="E8761" i="15"/>
  <c r="D8761" i="15"/>
  <c r="F8760" i="15"/>
  <c r="E8760" i="15"/>
  <c r="D8760" i="15"/>
  <c r="F8759" i="15"/>
  <c r="E8759" i="15"/>
  <c r="D8759" i="15"/>
  <c r="F8758" i="15"/>
  <c r="E8758" i="15"/>
  <c r="D8758" i="15"/>
  <c r="F8757" i="15"/>
  <c r="E8757" i="15"/>
  <c r="D8757" i="15"/>
  <c r="F8756" i="15"/>
  <c r="E8756" i="15"/>
  <c r="D8756" i="15"/>
  <c r="F8755" i="15"/>
  <c r="E8755" i="15"/>
  <c r="D8755" i="15"/>
  <c r="F8754" i="15"/>
  <c r="E8754" i="15"/>
  <c r="D8754" i="15"/>
  <c r="F8753" i="15"/>
  <c r="E8753" i="15"/>
  <c r="D8753" i="15"/>
  <c r="F8752" i="15"/>
  <c r="E8752" i="15"/>
  <c r="D8752" i="15"/>
  <c r="F8751" i="15"/>
  <c r="E8751" i="15"/>
  <c r="D8751" i="15"/>
  <c r="F8750" i="15"/>
  <c r="E8750" i="15"/>
  <c r="D8750" i="15"/>
  <c r="F8749" i="15"/>
  <c r="E8749" i="15"/>
  <c r="D8749" i="15"/>
  <c r="F8748" i="15"/>
  <c r="E8748" i="15"/>
  <c r="D8748" i="15"/>
  <c r="F8747" i="15"/>
  <c r="E8747" i="15"/>
  <c r="D8747" i="15"/>
  <c r="F8746" i="15"/>
  <c r="E8746" i="15"/>
  <c r="D8746" i="15"/>
  <c r="F8745" i="15"/>
  <c r="E8745" i="15"/>
  <c r="D8745" i="15"/>
  <c r="F8744" i="15"/>
  <c r="E8744" i="15"/>
  <c r="D8744" i="15"/>
  <c r="F8743" i="15"/>
  <c r="E8743" i="15"/>
  <c r="D8743" i="15"/>
  <c r="F8742" i="15"/>
  <c r="E8742" i="15"/>
  <c r="D8742" i="15"/>
  <c r="F8741" i="15"/>
  <c r="E8741" i="15"/>
  <c r="D8741" i="15"/>
  <c r="F8740" i="15"/>
  <c r="E8740" i="15"/>
  <c r="D8740" i="15"/>
  <c r="F8739" i="15"/>
  <c r="E8739" i="15"/>
  <c r="D8739" i="15"/>
  <c r="F8738" i="15"/>
  <c r="E8738" i="15"/>
  <c r="D8738" i="15"/>
  <c r="F8737" i="15"/>
  <c r="E8737" i="15"/>
  <c r="D8737" i="15"/>
  <c r="F8736" i="15"/>
  <c r="E8736" i="15"/>
  <c r="D8736" i="15"/>
  <c r="F8735" i="15"/>
  <c r="E8735" i="15"/>
  <c r="D8735" i="15"/>
  <c r="F8734" i="15"/>
  <c r="E8734" i="15"/>
  <c r="D8734" i="15"/>
  <c r="F8733" i="15"/>
  <c r="E8733" i="15"/>
  <c r="D8733" i="15"/>
  <c r="F8732" i="15"/>
  <c r="E8732" i="15"/>
  <c r="D8732" i="15"/>
  <c r="F8731" i="15"/>
  <c r="E8731" i="15"/>
  <c r="D8731" i="15"/>
  <c r="F8730" i="15"/>
  <c r="E8730" i="15"/>
  <c r="D8730" i="15"/>
  <c r="F8729" i="15"/>
  <c r="E8729" i="15"/>
  <c r="D8729" i="15"/>
  <c r="F8728" i="15"/>
  <c r="E8728" i="15"/>
  <c r="D8728" i="15"/>
  <c r="F8727" i="15"/>
  <c r="E8727" i="15"/>
  <c r="D8727" i="15"/>
  <c r="F8726" i="15"/>
  <c r="E8726" i="15"/>
  <c r="D8726" i="15"/>
  <c r="F8725" i="15"/>
  <c r="E8725" i="15"/>
  <c r="D8725" i="15"/>
  <c r="F8724" i="15"/>
  <c r="E8724" i="15"/>
  <c r="D8724" i="15"/>
  <c r="F8723" i="15"/>
  <c r="E8723" i="15"/>
  <c r="D8723" i="15"/>
  <c r="F8722" i="15"/>
  <c r="E8722" i="15"/>
  <c r="D8722" i="15"/>
  <c r="F8721" i="15"/>
  <c r="E8721" i="15"/>
  <c r="D8721" i="15"/>
  <c r="F8720" i="15"/>
  <c r="E8720" i="15"/>
  <c r="D8720" i="15"/>
  <c r="F8719" i="15"/>
  <c r="E8719" i="15"/>
  <c r="D8719" i="15"/>
  <c r="F8718" i="15"/>
  <c r="E8718" i="15"/>
  <c r="D8718" i="15"/>
  <c r="F8717" i="15"/>
  <c r="E8717" i="15"/>
  <c r="D8717" i="15"/>
  <c r="F8716" i="15"/>
  <c r="E8716" i="15"/>
  <c r="D8716" i="15"/>
  <c r="F8715" i="15"/>
  <c r="E8715" i="15"/>
  <c r="D8715" i="15"/>
  <c r="F8714" i="15"/>
  <c r="E8714" i="15"/>
  <c r="D8714" i="15"/>
  <c r="F8713" i="15"/>
  <c r="E8713" i="15"/>
  <c r="D8713" i="15"/>
  <c r="F8712" i="15"/>
  <c r="E8712" i="15"/>
  <c r="D8712" i="15"/>
  <c r="F8711" i="15"/>
  <c r="E8711" i="15"/>
  <c r="D8711" i="15"/>
  <c r="F8710" i="15"/>
  <c r="E8710" i="15"/>
  <c r="D8710" i="15"/>
  <c r="F8709" i="15"/>
  <c r="E8709" i="15"/>
  <c r="D8709" i="15"/>
  <c r="F8708" i="15"/>
  <c r="E8708" i="15"/>
  <c r="D8708" i="15"/>
  <c r="F8707" i="15"/>
  <c r="E8707" i="15"/>
  <c r="D8707" i="15"/>
  <c r="F8706" i="15"/>
  <c r="E8706" i="15"/>
  <c r="D8706" i="15"/>
  <c r="F8705" i="15"/>
  <c r="E8705" i="15"/>
  <c r="D8705" i="15"/>
  <c r="F8704" i="15"/>
  <c r="E8704" i="15"/>
  <c r="D8704" i="15"/>
  <c r="F8703" i="15"/>
  <c r="E8703" i="15"/>
  <c r="D8703" i="15"/>
  <c r="F8702" i="15"/>
  <c r="E8702" i="15"/>
  <c r="D8702" i="15"/>
  <c r="F8701" i="15"/>
  <c r="E8701" i="15"/>
  <c r="D8701" i="15"/>
  <c r="F8700" i="15"/>
  <c r="E8700" i="15"/>
  <c r="D8700" i="15"/>
  <c r="F8699" i="15"/>
  <c r="E8699" i="15"/>
  <c r="D8699" i="15"/>
  <c r="F8698" i="15"/>
  <c r="E8698" i="15"/>
  <c r="D8698" i="15"/>
  <c r="F8697" i="15"/>
  <c r="E8697" i="15"/>
  <c r="D8697" i="15"/>
  <c r="F8696" i="15"/>
  <c r="E8696" i="15"/>
  <c r="D8696" i="15"/>
  <c r="F8695" i="15"/>
  <c r="E8695" i="15"/>
  <c r="D8695" i="15"/>
  <c r="F8694" i="15"/>
  <c r="E8694" i="15"/>
  <c r="D8694" i="15"/>
  <c r="F8693" i="15"/>
  <c r="E8693" i="15"/>
  <c r="D8693" i="15"/>
  <c r="F8692" i="15"/>
  <c r="E8692" i="15"/>
  <c r="D8692" i="15"/>
  <c r="F8691" i="15"/>
  <c r="E8691" i="15"/>
  <c r="D8691" i="15"/>
  <c r="F8690" i="15"/>
  <c r="E8690" i="15"/>
  <c r="D8690" i="15"/>
  <c r="F8689" i="15"/>
  <c r="E8689" i="15"/>
  <c r="D8689" i="15"/>
  <c r="F8688" i="15"/>
  <c r="E8688" i="15"/>
  <c r="D8688" i="15"/>
  <c r="F8687" i="15"/>
  <c r="E8687" i="15"/>
  <c r="D8687" i="15"/>
  <c r="F8686" i="15"/>
  <c r="E8686" i="15"/>
  <c r="D8686" i="15"/>
  <c r="F8685" i="15"/>
  <c r="E8685" i="15"/>
  <c r="D8685" i="15"/>
  <c r="F8684" i="15"/>
  <c r="E8684" i="15"/>
  <c r="D8684" i="15"/>
  <c r="F8683" i="15"/>
  <c r="E8683" i="15"/>
  <c r="D8683" i="15"/>
  <c r="F8682" i="15"/>
  <c r="E8682" i="15"/>
  <c r="D8682" i="15"/>
  <c r="F8681" i="15"/>
  <c r="E8681" i="15"/>
  <c r="D8681" i="15"/>
  <c r="F8680" i="15"/>
  <c r="E8680" i="15"/>
  <c r="D8680" i="15"/>
  <c r="F8679" i="15"/>
  <c r="E8679" i="15"/>
  <c r="D8679" i="15"/>
  <c r="F8678" i="15"/>
  <c r="E8678" i="15"/>
  <c r="D8678" i="15"/>
  <c r="F8677" i="15"/>
  <c r="E8677" i="15"/>
  <c r="D8677" i="15"/>
  <c r="F8676" i="15"/>
  <c r="E8676" i="15"/>
  <c r="D8676" i="15"/>
  <c r="F8675" i="15"/>
  <c r="E8675" i="15"/>
  <c r="D8675" i="15"/>
  <c r="F8674" i="15"/>
  <c r="E8674" i="15"/>
  <c r="D8674" i="15"/>
  <c r="F8673" i="15"/>
  <c r="E8673" i="15"/>
  <c r="D8673" i="15"/>
  <c r="F8672" i="15"/>
  <c r="E8672" i="15"/>
  <c r="D8672" i="15"/>
  <c r="F8671" i="15"/>
  <c r="E8671" i="15"/>
  <c r="D8671" i="15"/>
  <c r="F8670" i="15"/>
  <c r="E8670" i="15"/>
  <c r="D8670" i="15"/>
  <c r="F8669" i="15"/>
  <c r="E8669" i="15"/>
  <c r="D8669" i="15"/>
  <c r="F8668" i="15"/>
  <c r="E8668" i="15"/>
  <c r="D8668" i="15"/>
  <c r="F8667" i="15"/>
  <c r="E8667" i="15"/>
  <c r="D8667" i="15"/>
  <c r="F8666" i="15"/>
  <c r="E8666" i="15"/>
  <c r="D8666" i="15"/>
  <c r="F8665" i="15"/>
  <c r="E8665" i="15"/>
  <c r="D8665" i="15"/>
  <c r="F8664" i="15"/>
  <c r="E8664" i="15"/>
  <c r="D8664" i="15"/>
  <c r="F8663" i="15"/>
  <c r="E8663" i="15"/>
  <c r="D8663" i="15"/>
  <c r="F8662" i="15"/>
  <c r="E8662" i="15"/>
  <c r="D8662" i="15"/>
  <c r="F8661" i="15"/>
  <c r="E8661" i="15"/>
  <c r="D8661" i="15"/>
  <c r="F8660" i="15"/>
  <c r="E8660" i="15"/>
  <c r="D8660" i="15"/>
  <c r="F8659" i="15"/>
  <c r="E8659" i="15"/>
  <c r="D8659" i="15"/>
  <c r="F8658" i="15"/>
  <c r="E8658" i="15"/>
  <c r="D8658" i="15"/>
  <c r="F8657" i="15"/>
  <c r="E8657" i="15"/>
  <c r="D8657" i="15"/>
  <c r="F8656" i="15"/>
  <c r="E8656" i="15"/>
  <c r="D8656" i="15"/>
  <c r="F8655" i="15"/>
  <c r="E8655" i="15"/>
  <c r="D8655" i="15"/>
  <c r="F8654" i="15"/>
  <c r="E8654" i="15"/>
  <c r="D8654" i="15"/>
  <c r="F8653" i="15"/>
  <c r="E8653" i="15"/>
  <c r="D8653" i="15"/>
  <c r="F8652" i="15"/>
  <c r="E8652" i="15"/>
  <c r="D8652" i="15"/>
  <c r="F8651" i="15"/>
  <c r="E8651" i="15"/>
  <c r="D8651" i="15"/>
  <c r="F8650" i="15"/>
  <c r="E8650" i="15"/>
  <c r="D8650" i="15"/>
  <c r="F8649" i="15"/>
  <c r="E8649" i="15"/>
  <c r="D8649" i="15"/>
  <c r="F8648" i="15"/>
  <c r="E8648" i="15"/>
  <c r="D8648" i="15"/>
  <c r="F8647" i="15"/>
  <c r="E8647" i="15"/>
  <c r="D8647" i="15"/>
  <c r="F8646" i="15"/>
  <c r="E8646" i="15"/>
  <c r="D8646" i="15"/>
  <c r="F8645" i="15"/>
  <c r="E8645" i="15"/>
  <c r="D8645" i="15"/>
  <c r="F8644" i="15"/>
  <c r="E8644" i="15"/>
  <c r="D8644" i="15"/>
  <c r="F8643" i="15"/>
  <c r="E8643" i="15"/>
  <c r="D8643" i="15"/>
  <c r="F8642" i="15"/>
  <c r="E8642" i="15"/>
  <c r="D8642" i="15"/>
  <c r="F8641" i="15"/>
  <c r="E8641" i="15"/>
  <c r="D8641" i="15"/>
  <c r="F8640" i="15"/>
  <c r="E8640" i="15"/>
  <c r="D8640" i="15"/>
  <c r="F8639" i="15"/>
  <c r="E8639" i="15"/>
  <c r="D8639" i="15"/>
  <c r="F8638" i="15"/>
  <c r="E8638" i="15"/>
  <c r="D8638" i="15"/>
  <c r="F8637" i="15"/>
  <c r="E8637" i="15"/>
  <c r="D8637" i="15"/>
  <c r="F8636" i="15"/>
  <c r="E8636" i="15"/>
  <c r="D8636" i="15"/>
  <c r="F8635" i="15"/>
  <c r="E8635" i="15"/>
  <c r="D8635" i="15"/>
  <c r="F8634" i="15"/>
  <c r="E8634" i="15"/>
  <c r="D8634" i="15"/>
  <c r="F8633" i="15"/>
  <c r="E8633" i="15"/>
  <c r="D8633" i="15"/>
  <c r="F8632" i="15"/>
  <c r="E8632" i="15"/>
  <c r="D8632" i="15"/>
  <c r="F8631" i="15"/>
  <c r="E8631" i="15"/>
  <c r="D8631" i="15"/>
  <c r="F8630" i="15"/>
  <c r="E8630" i="15"/>
  <c r="D8630" i="15"/>
  <c r="F8629" i="15"/>
  <c r="E8629" i="15"/>
  <c r="D8629" i="15"/>
  <c r="F8628" i="15"/>
  <c r="E8628" i="15"/>
  <c r="D8628" i="15"/>
  <c r="F8627" i="15"/>
  <c r="E8627" i="15"/>
  <c r="D8627" i="15"/>
  <c r="F8626" i="15"/>
  <c r="E8626" i="15"/>
  <c r="D8626" i="15"/>
  <c r="F8625" i="15"/>
  <c r="E8625" i="15"/>
  <c r="D8625" i="15"/>
  <c r="F8624" i="15"/>
  <c r="E8624" i="15"/>
  <c r="D8624" i="15"/>
  <c r="F8623" i="15"/>
  <c r="E8623" i="15"/>
  <c r="D8623" i="15"/>
  <c r="F8622" i="15"/>
  <c r="E8622" i="15"/>
  <c r="D8622" i="15"/>
  <c r="F8621" i="15"/>
  <c r="E8621" i="15"/>
  <c r="D8621" i="15"/>
  <c r="F8620" i="15"/>
  <c r="E8620" i="15"/>
  <c r="D8620" i="15"/>
  <c r="F8619" i="15"/>
  <c r="E8619" i="15"/>
  <c r="D8619" i="15"/>
  <c r="F8618" i="15"/>
  <c r="E8618" i="15"/>
  <c r="D8618" i="15"/>
  <c r="F8617" i="15"/>
  <c r="E8617" i="15"/>
  <c r="D8617" i="15"/>
  <c r="F8616" i="15"/>
  <c r="E8616" i="15"/>
  <c r="D8616" i="15"/>
  <c r="F8615" i="15"/>
  <c r="E8615" i="15"/>
  <c r="D8615" i="15"/>
  <c r="F8614" i="15"/>
  <c r="E8614" i="15"/>
  <c r="D8614" i="15"/>
  <c r="F8613" i="15"/>
  <c r="E8613" i="15"/>
  <c r="D8613" i="15"/>
  <c r="F8612" i="15"/>
  <c r="E8612" i="15"/>
  <c r="D8612" i="15"/>
  <c r="F8611" i="15"/>
  <c r="E8611" i="15"/>
  <c r="D8611" i="15"/>
  <c r="F8610" i="15"/>
  <c r="E8610" i="15"/>
  <c r="D8610" i="15"/>
  <c r="F8609" i="15"/>
  <c r="E8609" i="15"/>
  <c r="D8609" i="15"/>
  <c r="F8608" i="15"/>
  <c r="E8608" i="15"/>
  <c r="D8608" i="15"/>
  <c r="F8607" i="15"/>
  <c r="E8607" i="15"/>
  <c r="D8607" i="15"/>
  <c r="F8606" i="15"/>
  <c r="E8606" i="15"/>
  <c r="D8606" i="15"/>
  <c r="F8605" i="15"/>
  <c r="E8605" i="15"/>
  <c r="D8605" i="15"/>
  <c r="F8604" i="15"/>
  <c r="E8604" i="15"/>
  <c r="D8604" i="15"/>
  <c r="F8603" i="15"/>
  <c r="E8603" i="15"/>
  <c r="D8603" i="15"/>
  <c r="F8602" i="15"/>
  <c r="E8602" i="15"/>
  <c r="D8602" i="15"/>
  <c r="F8601" i="15"/>
  <c r="E8601" i="15"/>
  <c r="D8601" i="15"/>
  <c r="F8600" i="15"/>
  <c r="E8600" i="15"/>
  <c r="D8600" i="15"/>
  <c r="F8599" i="15"/>
  <c r="E8599" i="15"/>
  <c r="D8599" i="15"/>
  <c r="F8598" i="15"/>
  <c r="E8598" i="15"/>
  <c r="D8598" i="15"/>
  <c r="F8597" i="15"/>
  <c r="E8597" i="15"/>
  <c r="D8597" i="15"/>
  <c r="F8596" i="15"/>
  <c r="E8596" i="15"/>
  <c r="D8596" i="15"/>
  <c r="F8595" i="15"/>
  <c r="E8595" i="15"/>
  <c r="D8595" i="15"/>
  <c r="F8594" i="15"/>
  <c r="E8594" i="15"/>
  <c r="D8594" i="15"/>
  <c r="F8593" i="15"/>
  <c r="E8593" i="15"/>
  <c r="D8593" i="15"/>
  <c r="F8592" i="15"/>
  <c r="E8592" i="15"/>
  <c r="D8592" i="15"/>
  <c r="F8591" i="15"/>
  <c r="E8591" i="15"/>
  <c r="D8591" i="15"/>
  <c r="F8590" i="15"/>
  <c r="E8590" i="15"/>
  <c r="D8590" i="15"/>
  <c r="F8589" i="15"/>
  <c r="E8589" i="15"/>
  <c r="D8589" i="15"/>
  <c r="F8588" i="15"/>
  <c r="E8588" i="15"/>
  <c r="D8588" i="15"/>
  <c r="F8587" i="15"/>
  <c r="E8587" i="15"/>
  <c r="D8587" i="15"/>
  <c r="F8586" i="15"/>
  <c r="E8586" i="15"/>
  <c r="D8586" i="15"/>
  <c r="F8585" i="15"/>
  <c r="E8585" i="15"/>
  <c r="D8585" i="15"/>
  <c r="F8584" i="15"/>
  <c r="E8584" i="15"/>
  <c r="D8584" i="15"/>
  <c r="F8583" i="15"/>
  <c r="E8583" i="15"/>
  <c r="D8583" i="15"/>
  <c r="F8582" i="15"/>
  <c r="E8582" i="15"/>
  <c r="D8582" i="15"/>
  <c r="F8581" i="15"/>
  <c r="E8581" i="15"/>
  <c r="D8581" i="15"/>
  <c r="F8580" i="15"/>
  <c r="E8580" i="15"/>
  <c r="D8580" i="15"/>
  <c r="F8579" i="15"/>
  <c r="E8579" i="15"/>
  <c r="D8579" i="15"/>
  <c r="F8578" i="15"/>
  <c r="E8578" i="15"/>
  <c r="D8578" i="15"/>
  <c r="F8577" i="15"/>
  <c r="E8577" i="15"/>
  <c r="D8577" i="15"/>
  <c r="F8576" i="15"/>
  <c r="E8576" i="15"/>
  <c r="D8576" i="15"/>
  <c r="F8575" i="15"/>
  <c r="E8575" i="15"/>
  <c r="D8575" i="15"/>
  <c r="F8574" i="15"/>
  <c r="E8574" i="15"/>
  <c r="D8574" i="15"/>
  <c r="F8573" i="15"/>
  <c r="E8573" i="15"/>
  <c r="D8573" i="15"/>
  <c r="F8572" i="15"/>
  <c r="E8572" i="15"/>
  <c r="D8572" i="15"/>
  <c r="F8571" i="15"/>
  <c r="E8571" i="15"/>
  <c r="D8571" i="15"/>
  <c r="F8570" i="15"/>
  <c r="E8570" i="15"/>
  <c r="D8570" i="15"/>
  <c r="F8569" i="15"/>
  <c r="E8569" i="15"/>
  <c r="D8569" i="15"/>
  <c r="F8568" i="15"/>
  <c r="E8568" i="15"/>
  <c r="D8568" i="15"/>
  <c r="F8567" i="15"/>
  <c r="E8567" i="15"/>
  <c r="D8567" i="15"/>
  <c r="F8566" i="15"/>
  <c r="E8566" i="15"/>
  <c r="D8566" i="15"/>
  <c r="F8565" i="15"/>
  <c r="E8565" i="15"/>
  <c r="D8565" i="15"/>
  <c r="F8564" i="15"/>
  <c r="E8564" i="15"/>
  <c r="D8564" i="15"/>
  <c r="F8563" i="15"/>
  <c r="E8563" i="15"/>
  <c r="D8563" i="15"/>
  <c r="F8562" i="15"/>
  <c r="E8562" i="15"/>
  <c r="D8562" i="15"/>
  <c r="F8561" i="15"/>
  <c r="E8561" i="15"/>
  <c r="D8561" i="15"/>
  <c r="F8560" i="15"/>
  <c r="E8560" i="15"/>
  <c r="D8560" i="15"/>
  <c r="F8559" i="15"/>
  <c r="E8559" i="15"/>
  <c r="D8559" i="15"/>
  <c r="F8558" i="15"/>
  <c r="E8558" i="15"/>
  <c r="D8558" i="15"/>
  <c r="F8557" i="15"/>
  <c r="E8557" i="15"/>
  <c r="D8557" i="15"/>
  <c r="F8556" i="15"/>
  <c r="E8556" i="15"/>
  <c r="D8556" i="15"/>
  <c r="F8555" i="15"/>
  <c r="E8555" i="15"/>
  <c r="D8555" i="15"/>
  <c r="F8554" i="15"/>
  <c r="E8554" i="15"/>
  <c r="D8554" i="15"/>
  <c r="F8553" i="15"/>
  <c r="E8553" i="15"/>
  <c r="D8553" i="15"/>
  <c r="F8552" i="15"/>
  <c r="E8552" i="15"/>
  <c r="D8552" i="15"/>
  <c r="F8551" i="15"/>
  <c r="E8551" i="15"/>
  <c r="D8551" i="15"/>
  <c r="F8550" i="15"/>
  <c r="E8550" i="15"/>
  <c r="D8550" i="15"/>
  <c r="F8549" i="15"/>
  <c r="E8549" i="15"/>
  <c r="D8549" i="15"/>
  <c r="F8548" i="15"/>
  <c r="E8548" i="15"/>
  <c r="D8548" i="15"/>
  <c r="F8547" i="15"/>
  <c r="E8547" i="15"/>
  <c r="D8547" i="15"/>
  <c r="F8546" i="15"/>
  <c r="E8546" i="15"/>
  <c r="D8546" i="15"/>
  <c r="F8545" i="15"/>
  <c r="E8545" i="15"/>
  <c r="D8545" i="15"/>
  <c r="F8544" i="15"/>
  <c r="E8544" i="15"/>
  <c r="D8544" i="15"/>
  <c r="F8543" i="15"/>
  <c r="E8543" i="15"/>
  <c r="D8543" i="15"/>
  <c r="F8542" i="15"/>
  <c r="E8542" i="15"/>
  <c r="D8542" i="15"/>
  <c r="F8541" i="15"/>
  <c r="E8541" i="15"/>
  <c r="D8541" i="15"/>
  <c r="F8540" i="15"/>
  <c r="E8540" i="15"/>
  <c r="D8540" i="15"/>
  <c r="F8539" i="15"/>
  <c r="E8539" i="15"/>
  <c r="D8539" i="15"/>
  <c r="F8538" i="15"/>
  <c r="E8538" i="15"/>
  <c r="D8538" i="15"/>
  <c r="F8537" i="15"/>
  <c r="E8537" i="15"/>
  <c r="D8537" i="15"/>
  <c r="F8536" i="15"/>
  <c r="E8536" i="15"/>
  <c r="D8536" i="15"/>
  <c r="F8535" i="15"/>
  <c r="E8535" i="15"/>
  <c r="D8535" i="15"/>
  <c r="F8534" i="15"/>
  <c r="E8534" i="15"/>
  <c r="D8534" i="15"/>
  <c r="F8533" i="15"/>
  <c r="E8533" i="15"/>
  <c r="D8533" i="15"/>
  <c r="F8532" i="15"/>
  <c r="E8532" i="15"/>
  <c r="D8532" i="15"/>
  <c r="F8531" i="15"/>
  <c r="E8531" i="15"/>
  <c r="D8531" i="15"/>
  <c r="F8530" i="15"/>
  <c r="E8530" i="15"/>
  <c r="D8530" i="15"/>
  <c r="F8529" i="15"/>
  <c r="E8529" i="15"/>
  <c r="D8529" i="15"/>
  <c r="F8528" i="15"/>
  <c r="E8528" i="15"/>
  <c r="D8528" i="15"/>
  <c r="F8527" i="15"/>
  <c r="E8527" i="15"/>
  <c r="D8527" i="15"/>
  <c r="F8526" i="15"/>
  <c r="E8526" i="15"/>
  <c r="D8526" i="15"/>
  <c r="F8525" i="15"/>
  <c r="E8525" i="15"/>
  <c r="D8525" i="15"/>
  <c r="F8524" i="15"/>
  <c r="E8524" i="15"/>
  <c r="D8524" i="15"/>
  <c r="F8523" i="15"/>
  <c r="E8523" i="15"/>
  <c r="D8523" i="15"/>
  <c r="F8522" i="15"/>
  <c r="E8522" i="15"/>
  <c r="D8522" i="15"/>
  <c r="F8521" i="15"/>
  <c r="E8521" i="15"/>
  <c r="D8521" i="15"/>
  <c r="F8520" i="15"/>
  <c r="E8520" i="15"/>
  <c r="D8520" i="15"/>
  <c r="F8519" i="15"/>
  <c r="E8519" i="15"/>
  <c r="D8519" i="15"/>
  <c r="F8518" i="15"/>
  <c r="E8518" i="15"/>
  <c r="D8518" i="15"/>
  <c r="F8517" i="15"/>
  <c r="E8517" i="15"/>
  <c r="D8517" i="15"/>
  <c r="F8516" i="15"/>
  <c r="E8516" i="15"/>
  <c r="D8516" i="15"/>
  <c r="F8515" i="15"/>
  <c r="E8515" i="15"/>
  <c r="D8515" i="15"/>
  <c r="F8514" i="15"/>
  <c r="E8514" i="15"/>
  <c r="D8514" i="15"/>
  <c r="F8513" i="15"/>
  <c r="E8513" i="15"/>
  <c r="D8513" i="15"/>
  <c r="F8512" i="15"/>
  <c r="E8512" i="15"/>
  <c r="D8512" i="15"/>
  <c r="F8511" i="15"/>
  <c r="E8511" i="15"/>
  <c r="D8511" i="15"/>
  <c r="F8510" i="15"/>
  <c r="E8510" i="15"/>
  <c r="D8510" i="15"/>
  <c r="F8509" i="15"/>
  <c r="E8509" i="15"/>
  <c r="D8509" i="15"/>
  <c r="F8508" i="15"/>
  <c r="E8508" i="15"/>
  <c r="D8508" i="15"/>
  <c r="F8507" i="15"/>
  <c r="E8507" i="15"/>
  <c r="D8507" i="15"/>
  <c r="F8506" i="15"/>
  <c r="E8506" i="15"/>
  <c r="D8506" i="15"/>
  <c r="F8505" i="15"/>
  <c r="E8505" i="15"/>
  <c r="D8505" i="15"/>
  <c r="F8504" i="15"/>
  <c r="E8504" i="15"/>
  <c r="D8504" i="15"/>
  <c r="F8503" i="15"/>
  <c r="E8503" i="15"/>
  <c r="D8503" i="15"/>
  <c r="F8502" i="15"/>
  <c r="E8502" i="15"/>
  <c r="D8502" i="15"/>
  <c r="F8501" i="15"/>
  <c r="E8501" i="15"/>
  <c r="D8501" i="15"/>
  <c r="F8500" i="15"/>
  <c r="E8500" i="15"/>
  <c r="D8500" i="15"/>
  <c r="F8499" i="15"/>
  <c r="E8499" i="15"/>
  <c r="D8499" i="15"/>
  <c r="F8498" i="15"/>
  <c r="E8498" i="15"/>
  <c r="D8498" i="15"/>
  <c r="F8497" i="15"/>
  <c r="E8497" i="15"/>
  <c r="D8497" i="15"/>
  <c r="F8496" i="15"/>
  <c r="E8496" i="15"/>
  <c r="D8496" i="15"/>
  <c r="F8495" i="15"/>
  <c r="E8495" i="15"/>
  <c r="D8495" i="15"/>
  <c r="F8494" i="15"/>
  <c r="E8494" i="15"/>
  <c r="D8494" i="15"/>
  <c r="F8493" i="15"/>
  <c r="E8493" i="15"/>
  <c r="D8493" i="15"/>
  <c r="F8492" i="15"/>
  <c r="E8492" i="15"/>
  <c r="D8492" i="15"/>
  <c r="F8491" i="15"/>
  <c r="E8491" i="15"/>
  <c r="D8491" i="15"/>
  <c r="F8490" i="15"/>
  <c r="E8490" i="15"/>
  <c r="D8490" i="15"/>
  <c r="F8489" i="15"/>
  <c r="E8489" i="15"/>
  <c r="D8489" i="15"/>
  <c r="F8488" i="15"/>
  <c r="E8488" i="15"/>
  <c r="D8488" i="15"/>
  <c r="F8487" i="15"/>
  <c r="E8487" i="15"/>
  <c r="D8487" i="15"/>
  <c r="F8486" i="15"/>
  <c r="E8486" i="15"/>
  <c r="D8486" i="15"/>
  <c r="F8485" i="15"/>
  <c r="E8485" i="15"/>
  <c r="D8485" i="15"/>
  <c r="F8484" i="15"/>
  <c r="E8484" i="15"/>
  <c r="D8484" i="15"/>
  <c r="F8483" i="15"/>
  <c r="E8483" i="15"/>
  <c r="D8483" i="15"/>
  <c r="F8482" i="15"/>
  <c r="E8482" i="15"/>
  <c r="D8482" i="15"/>
  <c r="F8481" i="15"/>
  <c r="E8481" i="15"/>
  <c r="D8481" i="15"/>
  <c r="F8480" i="15"/>
  <c r="E8480" i="15"/>
  <c r="D8480" i="15"/>
  <c r="F8479" i="15"/>
  <c r="E8479" i="15"/>
  <c r="D8479" i="15"/>
  <c r="F8478" i="15"/>
  <c r="E8478" i="15"/>
  <c r="D8478" i="15"/>
  <c r="F8477" i="15"/>
  <c r="E8477" i="15"/>
  <c r="D8477" i="15"/>
  <c r="F8476" i="15"/>
  <c r="E8476" i="15"/>
  <c r="D8476" i="15"/>
  <c r="F8475" i="15"/>
  <c r="E8475" i="15"/>
  <c r="D8475" i="15"/>
  <c r="F8474" i="15"/>
  <c r="E8474" i="15"/>
  <c r="D8474" i="15"/>
  <c r="F8473" i="15"/>
  <c r="E8473" i="15"/>
  <c r="D8473" i="15"/>
  <c r="F8472" i="15"/>
  <c r="E8472" i="15"/>
  <c r="D8472" i="15"/>
  <c r="F8471" i="15"/>
  <c r="E8471" i="15"/>
  <c r="D8471" i="15"/>
  <c r="F8470" i="15"/>
  <c r="E8470" i="15"/>
  <c r="D8470" i="15"/>
  <c r="F8469" i="15"/>
  <c r="E8469" i="15"/>
  <c r="D8469" i="15"/>
  <c r="F8468" i="15"/>
  <c r="E8468" i="15"/>
  <c r="D8468" i="15"/>
  <c r="F8467" i="15"/>
  <c r="E8467" i="15"/>
  <c r="D8467" i="15"/>
  <c r="F8466" i="15"/>
  <c r="E8466" i="15"/>
  <c r="D8466" i="15"/>
  <c r="F8465" i="15"/>
  <c r="E8465" i="15"/>
  <c r="D8465" i="15"/>
  <c r="F8464" i="15"/>
  <c r="E8464" i="15"/>
  <c r="D8464" i="15"/>
  <c r="F8463" i="15"/>
  <c r="E8463" i="15"/>
  <c r="D8463" i="15"/>
  <c r="F8462" i="15"/>
  <c r="E8462" i="15"/>
  <c r="D8462" i="15"/>
  <c r="F8461" i="15"/>
  <c r="E8461" i="15"/>
  <c r="D8461" i="15"/>
  <c r="F8460" i="15"/>
  <c r="E8460" i="15"/>
  <c r="D8460" i="15"/>
  <c r="F8459" i="15"/>
  <c r="E8459" i="15"/>
  <c r="D8459" i="15"/>
  <c r="F8458" i="15"/>
  <c r="E8458" i="15"/>
  <c r="D8458" i="15"/>
  <c r="F8457" i="15"/>
  <c r="E8457" i="15"/>
  <c r="D8457" i="15"/>
  <c r="F8456" i="15"/>
  <c r="E8456" i="15"/>
  <c r="D8456" i="15"/>
  <c r="F8455" i="15"/>
  <c r="E8455" i="15"/>
  <c r="D8455" i="15"/>
  <c r="F8454" i="15"/>
  <c r="E8454" i="15"/>
  <c r="D8454" i="15"/>
  <c r="F8453" i="15"/>
  <c r="E8453" i="15"/>
  <c r="D8453" i="15"/>
  <c r="F8452" i="15"/>
  <c r="E8452" i="15"/>
  <c r="D8452" i="15"/>
  <c r="F8451" i="15"/>
  <c r="E8451" i="15"/>
  <c r="D8451" i="15"/>
  <c r="F8450" i="15"/>
  <c r="E8450" i="15"/>
  <c r="D8450" i="15"/>
  <c r="F8449" i="15"/>
  <c r="E8449" i="15"/>
  <c r="D8449" i="15"/>
  <c r="F8448" i="15"/>
  <c r="E8448" i="15"/>
  <c r="D8448" i="15"/>
  <c r="F8447" i="15"/>
  <c r="E8447" i="15"/>
  <c r="D8447" i="15"/>
  <c r="F8446" i="15"/>
  <c r="E8446" i="15"/>
  <c r="D8446" i="15"/>
  <c r="F8445" i="15"/>
  <c r="E8445" i="15"/>
  <c r="D8445" i="15"/>
  <c r="F8444" i="15"/>
  <c r="E8444" i="15"/>
  <c r="D8444" i="15"/>
  <c r="F8443" i="15"/>
  <c r="E8443" i="15"/>
  <c r="D8443" i="15"/>
  <c r="F8442" i="15"/>
  <c r="E8442" i="15"/>
  <c r="D8442" i="15"/>
  <c r="F8441" i="15"/>
  <c r="E8441" i="15"/>
  <c r="D8441" i="15"/>
  <c r="F8440" i="15"/>
  <c r="E8440" i="15"/>
  <c r="D8440" i="15"/>
  <c r="F8439" i="15"/>
  <c r="E8439" i="15"/>
  <c r="D8439" i="15"/>
  <c r="F8438" i="15"/>
  <c r="E8438" i="15"/>
  <c r="D8438" i="15"/>
  <c r="F8437" i="15"/>
  <c r="E8437" i="15"/>
  <c r="D8437" i="15"/>
  <c r="F8436" i="15"/>
  <c r="E8436" i="15"/>
  <c r="D8436" i="15"/>
  <c r="F8435" i="15"/>
  <c r="E8435" i="15"/>
  <c r="D8435" i="15"/>
  <c r="F8434" i="15"/>
  <c r="E8434" i="15"/>
  <c r="D8434" i="15"/>
  <c r="F8433" i="15"/>
  <c r="E8433" i="15"/>
  <c r="D8433" i="15"/>
  <c r="F8432" i="15"/>
  <c r="E8432" i="15"/>
  <c r="D8432" i="15"/>
  <c r="F8431" i="15"/>
  <c r="E8431" i="15"/>
  <c r="D8431" i="15"/>
  <c r="F8430" i="15"/>
  <c r="E8430" i="15"/>
  <c r="D8430" i="15"/>
  <c r="F8429" i="15"/>
  <c r="E8429" i="15"/>
  <c r="D8429" i="15"/>
  <c r="F8428" i="15"/>
  <c r="E8428" i="15"/>
  <c r="D8428" i="15"/>
  <c r="F8427" i="15"/>
  <c r="E8427" i="15"/>
  <c r="D8427" i="15"/>
  <c r="F8426" i="15"/>
  <c r="E8426" i="15"/>
  <c r="D8426" i="15"/>
  <c r="F8425" i="15"/>
  <c r="E8425" i="15"/>
  <c r="D8425" i="15"/>
  <c r="F8424" i="15"/>
  <c r="E8424" i="15"/>
  <c r="D8424" i="15"/>
  <c r="F8423" i="15"/>
  <c r="E8423" i="15"/>
  <c r="D8423" i="15"/>
  <c r="F8422" i="15"/>
  <c r="E8422" i="15"/>
  <c r="D8422" i="15"/>
  <c r="F8421" i="15"/>
  <c r="E8421" i="15"/>
  <c r="D8421" i="15"/>
  <c r="F8420" i="15"/>
  <c r="E8420" i="15"/>
  <c r="D8420" i="15"/>
  <c r="F8419" i="15"/>
  <c r="E8419" i="15"/>
  <c r="D8419" i="15"/>
  <c r="F8418" i="15"/>
  <c r="E8418" i="15"/>
  <c r="D8418" i="15"/>
  <c r="F8417" i="15"/>
  <c r="E8417" i="15"/>
  <c r="D8417" i="15"/>
  <c r="F8416" i="15"/>
  <c r="E8416" i="15"/>
  <c r="D8416" i="15"/>
  <c r="F8415" i="15"/>
  <c r="E8415" i="15"/>
  <c r="D8415" i="15"/>
  <c r="F8414" i="15"/>
  <c r="E8414" i="15"/>
  <c r="D8414" i="15"/>
  <c r="F8413" i="15"/>
  <c r="E8413" i="15"/>
  <c r="D8413" i="15"/>
  <c r="F8412" i="15"/>
  <c r="E8412" i="15"/>
  <c r="D8412" i="15"/>
  <c r="F8411" i="15"/>
  <c r="E8411" i="15"/>
  <c r="D8411" i="15"/>
  <c r="F8410" i="15"/>
  <c r="E8410" i="15"/>
  <c r="D8410" i="15"/>
  <c r="F8409" i="15"/>
  <c r="E8409" i="15"/>
  <c r="D8409" i="15"/>
  <c r="F8408" i="15"/>
  <c r="E8408" i="15"/>
  <c r="D8408" i="15"/>
  <c r="F8407" i="15"/>
  <c r="E8407" i="15"/>
  <c r="D8407" i="15"/>
  <c r="F8406" i="15"/>
  <c r="E8406" i="15"/>
  <c r="D8406" i="15"/>
  <c r="F8405" i="15"/>
  <c r="E8405" i="15"/>
  <c r="D8405" i="15"/>
  <c r="F8404" i="15"/>
  <c r="E8404" i="15"/>
  <c r="D8404" i="15"/>
  <c r="F8403" i="15"/>
  <c r="E8403" i="15"/>
  <c r="D8403" i="15"/>
  <c r="F8402" i="15"/>
  <c r="E8402" i="15"/>
  <c r="D8402" i="15"/>
  <c r="F8401" i="15"/>
  <c r="E8401" i="15"/>
  <c r="D8401" i="15"/>
  <c r="F8400" i="15"/>
  <c r="E8400" i="15"/>
  <c r="D8400" i="15"/>
  <c r="F8399" i="15"/>
  <c r="E8399" i="15"/>
  <c r="D8399" i="15"/>
  <c r="F8398" i="15"/>
  <c r="E8398" i="15"/>
  <c r="D8398" i="15"/>
  <c r="F8397" i="15"/>
  <c r="E8397" i="15"/>
  <c r="D8397" i="15"/>
  <c r="F8396" i="15"/>
  <c r="E8396" i="15"/>
  <c r="D8396" i="15"/>
  <c r="F8395" i="15"/>
  <c r="E8395" i="15"/>
  <c r="D8395" i="15"/>
  <c r="F8394" i="15"/>
  <c r="E8394" i="15"/>
  <c r="D8394" i="15"/>
  <c r="F8393" i="15"/>
  <c r="E8393" i="15"/>
  <c r="D8393" i="15"/>
  <c r="F8392" i="15"/>
  <c r="E8392" i="15"/>
  <c r="D8392" i="15"/>
  <c r="F8391" i="15"/>
  <c r="E8391" i="15"/>
  <c r="D8391" i="15"/>
  <c r="F8390" i="15"/>
  <c r="E8390" i="15"/>
  <c r="D8390" i="15"/>
  <c r="F8389" i="15"/>
  <c r="E8389" i="15"/>
  <c r="D8389" i="15"/>
  <c r="F8388" i="15"/>
  <c r="E8388" i="15"/>
  <c r="D8388" i="15"/>
  <c r="F8387" i="15"/>
  <c r="E8387" i="15"/>
  <c r="D8387" i="15"/>
  <c r="F8386" i="15"/>
  <c r="E8386" i="15"/>
  <c r="D8386" i="15"/>
  <c r="F8385" i="15"/>
  <c r="E8385" i="15"/>
  <c r="D8385" i="15"/>
  <c r="F8384" i="15"/>
  <c r="E8384" i="15"/>
  <c r="D8384" i="15"/>
  <c r="F8383" i="15"/>
  <c r="E8383" i="15"/>
  <c r="D8383" i="15"/>
  <c r="F8382" i="15"/>
  <c r="E8382" i="15"/>
  <c r="D8382" i="15"/>
  <c r="F8381" i="15"/>
  <c r="E8381" i="15"/>
  <c r="D8381" i="15"/>
  <c r="F8380" i="15"/>
  <c r="E8380" i="15"/>
  <c r="D8380" i="15"/>
  <c r="F8379" i="15"/>
  <c r="E8379" i="15"/>
  <c r="D8379" i="15"/>
  <c r="F8378" i="15"/>
  <c r="E8378" i="15"/>
  <c r="D8378" i="15"/>
  <c r="F8377" i="15"/>
  <c r="E8377" i="15"/>
  <c r="D8377" i="15"/>
  <c r="F8376" i="15"/>
  <c r="E8376" i="15"/>
  <c r="D8376" i="15"/>
  <c r="F8375" i="15"/>
  <c r="E8375" i="15"/>
  <c r="D8375" i="15"/>
  <c r="F8374" i="15"/>
  <c r="E8374" i="15"/>
  <c r="D8374" i="15"/>
  <c r="F8373" i="15"/>
  <c r="E8373" i="15"/>
  <c r="D8373" i="15"/>
  <c r="F8372" i="15"/>
  <c r="E8372" i="15"/>
  <c r="D8372" i="15"/>
  <c r="F8371" i="15"/>
  <c r="E8371" i="15"/>
  <c r="D8371" i="15"/>
  <c r="F8370" i="15"/>
  <c r="E8370" i="15"/>
  <c r="D8370" i="15"/>
  <c r="F8369" i="15"/>
  <c r="E8369" i="15"/>
  <c r="D8369" i="15"/>
  <c r="F8368" i="15"/>
  <c r="E8368" i="15"/>
  <c r="D8368" i="15"/>
  <c r="F8367" i="15"/>
  <c r="E8367" i="15"/>
  <c r="D8367" i="15"/>
  <c r="F8366" i="15"/>
  <c r="E8366" i="15"/>
  <c r="D8366" i="15"/>
  <c r="F8365" i="15"/>
  <c r="E8365" i="15"/>
  <c r="D8365" i="15"/>
  <c r="F8364" i="15"/>
  <c r="E8364" i="15"/>
  <c r="D8364" i="15"/>
  <c r="F8363" i="15"/>
  <c r="E8363" i="15"/>
  <c r="D8363" i="15"/>
  <c r="F8362" i="15"/>
  <c r="E8362" i="15"/>
  <c r="D8362" i="15"/>
  <c r="F8361" i="15"/>
  <c r="E8361" i="15"/>
  <c r="D8361" i="15"/>
  <c r="F8360" i="15"/>
  <c r="E8360" i="15"/>
  <c r="D8360" i="15"/>
  <c r="F8359" i="15"/>
  <c r="E8359" i="15"/>
  <c r="D8359" i="15"/>
  <c r="F8358" i="15"/>
  <c r="E8358" i="15"/>
  <c r="D8358" i="15"/>
  <c r="F8357" i="15"/>
  <c r="E8357" i="15"/>
  <c r="D8357" i="15"/>
  <c r="F8356" i="15"/>
  <c r="E8356" i="15"/>
  <c r="D8356" i="15"/>
  <c r="F8355" i="15"/>
  <c r="E8355" i="15"/>
  <c r="D8355" i="15"/>
  <c r="F8354" i="15"/>
  <c r="E8354" i="15"/>
  <c r="D8354" i="15"/>
  <c r="F8353" i="15"/>
  <c r="E8353" i="15"/>
  <c r="D8353" i="15"/>
  <c r="F8352" i="15"/>
  <c r="E8352" i="15"/>
  <c r="D8352" i="15"/>
  <c r="F8351" i="15"/>
  <c r="E8351" i="15"/>
  <c r="D8351" i="15"/>
  <c r="F8350" i="15"/>
  <c r="E8350" i="15"/>
  <c r="D8350" i="15"/>
  <c r="F8349" i="15"/>
  <c r="E8349" i="15"/>
  <c r="D8349" i="15"/>
  <c r="F8348" i="15"/>
  <c r="E8348" i="15"/>
  <c r="D8348" i="15"/>
  <c r="F8347" i="15"/>
  <c r="E8347" i="15"/>
  <c r="D8347" i="15"/>
  <c r="F8346" i="15"/>
  <c r="E8346" i="15"/>
  <c r="D8346" i="15"/>
  <c r="F8345" i="15"/>
  <c r="E8345" i="15"/>
  <c r="D8345" i="15"/>
  <c r="F8344" i="15"/>
  <c r="E8344" i="15"/>
  <c r="D8344" i="15"/>
  <c r="F8343" i="15"/>
  <c r="E8343" i="15"/>
  <c r="D8343" i="15"/>
  <c r="F8342" i="15"/>
  <c r="E8342" i="15"/>
  <c r="D8342" i="15"/>
  <c r="F8341" i="15"/>
  <c r="E8341" i="15"/>
  <c r="D8341" i="15"/>
  <c r="F8340" i="15"/>
  <c r="E8340" i="15"/>
  <c r="D8340" i="15"/>
  <c r="F8339" i="15"/>
  <c r="E8339" i="15"/>
  <c r="D8339" i="15"/>
  <c r="F8338" i="15"/>
  <c r="E8338" i="15"/>
  <c r="D8338" i="15"/>
  <c r="F8337" i="15"/>
  <c r="E8337" i="15"/>
  <c r="D8337" i="15"/>
  <c r="F8336" i="15"/>
  <c r="E8336" i="15"/>
  <c r="D8336" i="15"/>
  <c r="F8335" i="15"/>
  <c r="E8335" i="15"/>
  <c r="D8335" i="15"/>
  <c r="F8334" i="15"/>
  <c r="E8334" i="15"/>
  <c r="D8334" i="15"/>
  <c r="F8333" i="15"/>
  <c r="E8333" i="15"/>
  <c r="D8333" i="15"/>
  <c r="F8332" i="15"/>
  <c r="E8332" i="15"/>
  <c r="D8332" i="15"/>
  <c r="F8331" i="15"/>
  <c r="E8331" i="15"/>
  <c r="D8331" i="15"/>
  <c r="F8330" i="15"/>
  <c r="E8330" i="15"/>
  <c r="D8330" i="15"/>
  <c r="F8329" i="15"/>
  <c r="E8329" i="15"/>
  <c r="D8329" i="15"/>
  <c r="F8328" i="15"/>
  <c r="E8328" i="15"/>
  <c r="D8328" i="15"/>
  <c r="F8327" i="15"/>
  <c r="E8327" i="15"/>
  <c r="D8327" i="15"/>
  <c r="F8326" i="15"/>
  <c r="E8326" i="15"/>
  <c r="D8326" i="15"/>
  <c r="F8325" i="15"/>
  <c r="E8325" i="15"/>
  <c r="D8325" i="15"/>
  <c r="F8324" i="15"/>
  <c r="E8324" i="15"/>
  <c r="D8324" i="15"/>
  <c r="F8323" i="15"/>
  <c r="E8323" i="15"/>
  <c r="D8323" i="15"/>
  <c r="F8322" i="15"/>
  <c r="E8322" i="15"/>
  <c r="D8322" i="15"/>
  <c r="F8321" i="15"/>
  <c r="E8321" i="15"/>
  <c r="D8321" i="15"/>
  <c r="F8320" i="15"/>
  <c r="E8320" i="15"/>
  <c r="D8320" i="15"/>
  <c r="F8319" i="15"/>
  <c r="E8319" i="15"/>
  <c r="D8319" i="15"/>
  <c r="F8318" i="15"/>
  <c r="E8318" i="15"/>
  <c r="D8318" i="15"/>
  <c r="F8317" i="15"/>
  <c r="E8317" i="15"/>
  <c r="D8317" i="15"/>
  <c r="F8316" i="15"/>
  <c r="E8316" i="15"/>
  <c r="D8316" i="15"/>
  <c r="F8315" i="15"/>
  <c r="E8315" i="15"/>
  <c r="D8315" i="15"/>
  <c r="F8314" i="15"/>
  <c r="E8314" i="15"/>
  <c r="D8314" i="15"/>
  <c r="F8313" i="15"/>
  <c r="E8313" i="15"/>
  <c r="D8313" i="15"/>
  <c r="F8312" i="15"/>
  <c r="E8312" i="15"/>
  <c r="D8312" i="15"/>
  <c r="F8311" i="15"/>
  <c r="E8311" i="15"/>
  <c r="D8311" i="15"/>
  <c r="F8310" i="15"/>
  <c r="E8310" i="15"/>
  <c r="D8310" i="15"/>
  <c r="F8309" i="15"/>
  <c r="E8309" i="15"/>
  <c r="D8309" i="15"/>
  <c r="F8308" i="15"/>
  <c r="E8308" i="15"/>
  <c r="D8308" i="15"/>
  <c r="F8307" i="15"/>
  <c r="E8307" i="15"/>
  <c r="D8307" i="15"/>
  <c r="F8306" i="15"/>
  <c r="E8306" i="15"/>
  <c r="D8306" i="15"/>
  <c r="F8305" i="15"/>
  <c r="E8305" i="15"/>
  <c r="D8305" i="15"/>
  <c r="F8304" i="15"/>
  <c r="E8304" i="15"/>
  <c r="D8304" i="15"/>
  <c r="F8303" i="15"/>
  <c r="E8303" i="15"/>
  <c r="D8303" i="15"/>
  <c r="F8302" i="15"/>
  <c r="E8302" i="15"/>
  <c r="D8302" i="15"/>
  <c r="F8301" i="15"/>
  <c r="E8301" i="15"/>
  <c r="D8301" i="15"/>
  <c r="F8300" i="15"/>
  <c r="E8300" i="15"/>
  <c r="D8300" i="15"/>
  <c r="F8299" i="15"/>
  <c r="E8299" i="15"/>
  <c r="D8299" i="15"/>
  <c r="F8298" i="15"/>
  <c r="E8298" i="15"/>
  <c r="D8298" i="15"/>
  <c r="F8297" i="15"/>
  <c r="E8297" i="15"/>
  <c r="D8297" i="15"/>
  <c r="F8296" i="15"/>
  <c r="E8296" i="15"/>
  <c r="D8296" i="15"/>
  <c r="F8295" i="15"/>
  <c r="E8295" i="15"/>
  <c r="D8295" i="15"/>
  <c r="F8294" i="15"/>
  <c r="E8294" i="15"/>
  <c r="D8294" i="15"/>
  <c r="F8293" i="15"/>
  <c r="E8293" i="15"/>
  <c r="D8293" i="15"/>
  <c r="F8292" i="15"/>
  <c r="E8292" i="15"/>
  <c r="D8292" i="15"/>
  <c r="F8291" i="15"/>
  <c r="E8291" i="15"/>
  <c r="D8291" i="15"/>
  <c r="F8290" i="15"/>
  <c r="E8290" i="15"/>
  <c r="D8290" i="15"/>
  <c r="F8289" i="15"/>
  <c r="E8289" i="15"/>
  <c r="D8289" i="15"/>
  <c r="F8288" i="15"/>
  <c r="E8288" i="15"/>
  <c r="D8288" i="15"/>
  <c r="F8287" i="15"/>
  <c r="E8287" i="15"/>
  <c r="D8287" i="15"/>
  <c r="F8286" i="15"/>
  <c r="E8286" i="15"/>
  <c r="D8286" i="15"/>
  <c r="F8285" i="15"/>
  <c r="E8285" i="15"/>
  <c r="D8285" i="15"/>
  <c r="F8284" i="15"/>
  <c r="E8284" i="15"/>
  <c r="D8284" i="15"/>
  <c r="F8283" i="15"/>
  <c r="E8283" i="15"/>
  <c r="D8283" i="15"/>
  <c r="F8282" i="15"/>
  <c r="E8282" i="15"/>
  <c r="D8282" i="15"/>
  <c r="F8281" i="15"/>
  <c r="E8281" i="15"/>
  <c r="D8281" i="15"/>
  <c r="F8280" i="15"/>
  <c r="E8280" i="15"/>
  <c r="D8280" i="15"/>
  <c r="F8279" i="15"/>
  <c r="E8279" i="15"/>
  <c r="D8279" i="15"/>
  <c r="F8278" i="15"/>
  <c r="E8278" i="15"/>
  <c r="D8278" i="15"/>
  <c r="F8277" i="15"/>
  <c r="E8277" i="15"/>
  <c r="D8277" i="15"/>
  <c r="F8276" i="15"/>
  <c r="E8276" i="15"/>
  <c r="D8276" i="15"/>
  <c r="F8275" i="15"/>
  <c r="E8275" i="15"/>
  <c r="D8275" i="15"/>
  <c r="F8274" i="15"/>
  <c r="E8274" i="15"/>
  <c r="D8274" i="15"/>
  <c r="F8273" i="15"/>
  <c r="E8273" i="15"/>
  <c r="D8273" i="15"/>
  <c r="F8272" i="15"/>
  <c r="E8272" i="15"/>
  <c r="D8272" i="15"/>
  <c r="F8271" i="15"/>
  <c r="E8271" i="15"/>
  <c r="D8271" i="15"/>
  <c r="F8270" i="15"/>
  <c r="E8270" i="15"/>
  <c r="D8270" i="15"/>
  <c r="F8269" i="15"/>
  <c r="E8269" i="15"/>
  <c r="D8269" i="15"/>
  <c r="F8268" i="15"/>
  <c r="E8268" i="15"/>
  <c r="D8268" i="15"/>
  <c r="F8267" i="15"/>
  <c r="E8267" i="15"/>
  <c r="D8267" i="15"/>
  <c r="F8266" i="15"/>
  <c r="E8266" i="15"/>
  <c r="D8266" i="15"/>
  <c r="F8265" i="15"/>
  <c r="E8265" i="15"/>
  <c r="D8265" i="15"/>
  <c r="F8264" i="15"/>
  <c r="E8264" i="15"/>
  <c r="D8264" i="15"/>
  <c r="F8263" i="15"/>
  <c r="E8263" i="15"/>
  <c r="D8263" i="15"/>
  <c r="F8262" i="15"/>
  <c r="E8262" i="15"/>
  <c r="D8262" i="15"/>
  <c r="F8261" i="15"/>
  <c r="E8261" i="15"/>
  <c r="D8261" i="15"/>
  <c r="F8260" i="15"/>
  <c r="E8260" i="15"/>
  <c r="D8260" i="15"/>
  <c r="F8259" i="15"/>
  <c r="E8259" i="15"/>
  <c r="D8259" i="15"/>
  <c r="F8258" i="15"/>
  <c r="E8258" i="15"/>
  <c r="D8258" i="15"/>
  <c r="F8257" i="15"/>
  <c r="E8257" i="15"/>
  <c r="D8257" i="15"/>
  <c r="F8256" i="15"/>
  <c r="E8256" i="15"/>
  <c r="D8256" i="15"/>
  <c r="F8255" i="15"/>
  <c r="E8255" i="15"/>
  <c r="D8255" i="15"/>
  <c r="F8254" i="15"/>
  <c r="E8254" i="15"/>
  <c r="D8254" i="15"/>
  <c r="F8253" i="15"/>
  <c r="E8253" i="15"/>
  <c r="D8253" i="15"/>
  <c r="F8252" i="15"/>
  <c r="E8252" i="15"/>
  <c r="D8252" i="15"/>
  <c r="F8251" i="15"/>
  <c r="E8251" i="15"/>
  <c r="D8251" i="15"/>
  <c r="F8250" i="15"/>
  <c r="E8250" i="15"/>
  <c r="D8250" i="15"/>
  <c r="F8249" i="15"/>
  <c r="E8249" i="15"/>
  <c r="D8249" i="15"/>
  <c r="F8248" i="15"/>
  <c r="E8248" i="15"/>
  <c r="D8248" i="15"/>
  <c r="F8247" i="15"/>
  <c r="E8247" i="15"/>
  <c r="D8247" i="15"/>
  <c r="F8246" i="15"/>
  <c r="E8246" i="15"/>
  <c r="D8246" i="15"/>
  <c r="F8245" i="15"/>
  <c r="E8245" i="15"/>
  <c r="D8245" i="15"/>
  <c r="F8244" i="15"/>
  <c r="E8244" i="15"/>
  <c r="D8244" i="15"/>
  <c r="F8243" i="15"/>
  <c r="E8243" i="15"/>
  <c r="D8243" i="15"/>
  <c r="F8242" i="15"/>
  <c r="E8242" i="15"/>
  <c r="D8242" i="15"/>
  <c r="F8241" i="15"/>
  <c r="E8241" i="15"/>
  <c r="D8241" i="15"/>
  <c r="F8240" i="15"/>
  <c r="E8240" i="15"/>
  <c r="D8240" i="15"/>
  <c r="F8239" i="15"/>
  <c r="E8239" i="15"/>
  <c r="D8239" i="15"/>
  <c r="F8238" i="15"/>
  <c r="E8238" i="15"/>
  <c r="D8238" i="15"/>
  <c r="F8237" i="15"/>
  <c r="E8237" i="15"/>
  <c r="D8237" i="15"/>
  <c r="F8236" i="15"/>
  <c r="E8236" i="15"/>
  <c r="D8236" i="15"/>
  <c r="F8235" i="15"/>
  <c r="E8235" i="15"/>
  <c r="D8235" i="15"/>
  <c r="F8234" i="15"/>
  <c r="E8234" i="15"/>
  <c r="D8234" i="15"/>
  <c r="F8233" i="15"/>
  <c r="E8233" i="15"/>
  <c r="D8233" i="15"/>
  <c r="F8232" i="15"/>
  <c r="E8232" i="15"/>
  <c r="D8232" i="15"/>
  <c r="F8231" i="15"/>
  <c r="E8231" i="15"/>
  <c r="D8231" i="15"/>
  <c r="F8230" i="15"/>
  <c r="E8230" i="15"/>
  <c r="D8230" i="15"/>
  <c r="F8229" i="15"/>
  <c r="E8229" i="15"/>
  <c r="D8229" i="15"/>
  <c r="F8228" i="15"/>
  <c r="E8228" i="15"/>
  <c r="D8228" i="15"/>
  <c r="F8227" i="15"/>
  <c r="E8227" i="15"/>
  <c r="D8227" i="15"/>
  <c r="F8226" i="15"/>
  <c r="E8226" i="15"/>
  <c r="D8226" i="15"/>
  <c r="F8225" i="15"/>
  <c r="E8225" i="15"/>
  <c r="D8225" i="15"/>
  <c r="F8224" i="15"/>
  <c r="E8224" i="15"/>
  <c r="D8224" i="15"/>
  <c r="F8223" i="15"/>
  <c r="E8223" i="15"/>
  <c r="D8223" i="15"/>
  <c r="F8222" i="15"/>
  <c r="E8222" i="15"/>
  <c r="D8222" i="15"/>
  <c r="F8221" i="15"/>
  <c r="E8221" i="15"/>
  <c r="D8221" i="15"/>
  <c r="F8220" i="15"/>
  <c r="E8220" i="15"/>
  <c r="D8220" i="15"/>
  <c r="F8219" i="15"/>
  <c r="E8219" i="15"/>
  <c r="D8219" i="15"/>
  <c r="F8218" i="15"/>
  <c r="E8218" i="15"/>
  <c r="D8218" i="15"/>
  <c r="F8217" i="15"/>
  <c r="E8217" i="15"/>
  <c r="D8217" i="15"/>
  <c r="F8216" i="15"/>
  <c r="E8216" i="15"/>
  <c r="D8216" i="15"/>
  <c r="F8215" i="15"/>
  <c r="E8215" i="15"/>
  <c r="D8215" i="15"/>
  <c r="F8214" i="15"/>
  <c r="E8214" i="15"/>
  <c r="D8214" i="15"/>
  <c r="F8213" i="15"/>
  <c r="E8213" i="15"/>
  <c r="D8213" i="15"/>
  <c r="F8212" i="15"/>
  <c r="E8212" i="15"/>
  <c r="D8212" i="15"/>
  <c r="F8211" i="15"/>
  <c r="E8211" i="15"/>
  <c r="D8211" i="15"/>
  <c r="F8210" i="15"/>
  <c r="E8210" i="15"/>
  <c r="D8210" i="15"/>
  <c r="F8209" i="15"/>
  <c r="E8209" i="15"/>
  <c r="D8209" i="15"/>
  <c r="F8208" i="15"/>
  <c r="E8208" i="15"/>
  <c r="D8208" i="15"/>
  <c r="F8207" i="15"/>
  <c r="E8207" i="15"/>
  <c r="D8207" i="15"/>
  <c r="F8206" i="15"/>
  <c r="E8206" i="15"/>
  <c r="D8206" i="15"/>
  <c r="F8205" i="15"/>
  <c r="E8205" i="15"/>
  <c r="D8205" i="15"/>
  <c r="F8204" i="15"/>
  <c r="E8204" i="15"/>
  <c r="D8204" i="15"/>
  <c r="F8203" i="15"/>
  <c r="E8203" i="15"/>
  <c r="D8203" i="15"/>
  <c r="F8202" i="15"/>
  <c r="E8202" i="15"/>
  <c r="D8202" i="15"/>
  <c r="F8201" i="15"/>
  <c r="E8201" i="15"/>
  <c r="D8201" i="15"/>
  <c r="F8200" i="15"/>
  <c r="E8200" i="15"/>
  <c r="D8200" i="15"/>
  <c r="F8199" i="15"/>
  <c r="E8199" i="15"/>
  <c r="D8199" i="15"/>
  <c r="F8198" i="15"/>
  <c r="E8198" i="15"/>
  <c r="D8198" i="15"/>
  <c r="F8197" i="15"/>
  <c r="E8197" i="15"/>
  <c r="D8197" i="15"/>
  <c r="F8196" i="15"/>
  <c r="E8196" i="15"/>
  <c r="D8196" i="15"/>
  <c r="F8195" i="15"/>
  <c r="E8195" i="15"/>
  <c r="D8195" i="15"/>
  <c r="F8194" i="15"/>
  <c r="E8194" i="15"/>
  <c r="D8194" i="15"/>
  <c r="F8193" i="15"/>
  <c r="E8193" i="15"/>
  <c r="D8193" i="15"/>
  <c r="F8192" i="15"/>
  <c r="E8192" i="15"/>
  <c r="D8192" i="15"/>
  <c r="F8191" i="15"/>
  <c r="E8191" i="15"/>
  <c r="D8191" i="15"/>
  <c r="F8190" i="15"/>
  <c r="E8190" i="15"/>
  <c r="D8190" i="15"/>
  <c r="F8189" i="15"/>
  <c r="E8189" i="15"/>
  <c r="D8189" i="15"/>
  <c r="F8188" i="15"/>
  <c r="E8188" i="15"/>
  <c r="D8188" i="15"/>
  <c r="F8187" i="15"/>
  <c r="E8187" i="15"/>
  <c r="D8187" i="15"/>
  <c r="F8186" i="15"/>
  <c r="E8186" i="15"/>
  <c r="D8186" i="15"/>
  <c r="F8185" i="15"/>
  <c r="E8185" i="15"/>
  <c r="D8185" i="15"/>
  <c r="F8184" i="15"/>
  <c r="E8184" i="15"/>
  <c r="D8184" i="15"/>
  <c r="F8183" i="15"/>
  <c r="E8183" i="15"/>
  <c r="D8183" i="15"/>
  <c r="F8182" i="15"/>
  <c r="E8182" i="15"/>
  <c r="D8182" i="15"/>
  <c r="F8181" i="15"/>
  <c r="E8181" i="15"/>
  <c r="D8181" i="15"/>
  <c r="F8180" i="15"/>
  <c r="E8180" i="15"/>
  <c r="D8180" i="15"/>
  <c r="F8179" i="15"/>
  <c r="E8179" i="15"/>
  <c r="D8179" i="15"/>
  <c r="F8178" i="15"/>
  <c r="E8178" i="15"/>
  <c r="D8178" i="15"/>
  <c r="F8177" i="15"/>
  <c r="E8177" i="15"/>
  <c r="D8177" i="15"/>
  <c r="F8176" i="15"/>
  <c r="E8176" i="15"/>
  <c r="D8176" i="15"/>
  <c r="F8175" i="15"/>
  <c r="E8175" i="15"/>
  <c r="D8175" i="15"/>
  <c r="F8174" i="15"/>
  <c r="E8174" i="15"/>
  <c r="D8174" i="15"/>
  <c r="F8173" i="15"/>
  <c r="E8173" i="15"/>
  <c r="D8173" i="15"/>
  <c r="F8172" i="15"/>
  <c r="E8172" i="15"/>
  <c r="D8172" i="15"/>
  <c r="F8171" i="15"/>
  <c r="E8171" i="15"/>
  <c r="D8171" i="15"/>
  <c r="F8170" i="15"/>
  <c r="E8170" i="15"/>
  <c r="D8170" i="15"/>
  <c r="F8169" i="15"/>
  <c r="E8169" i="15"/>
  <c r="D8169" i="15"/>
  <c r="F8168" i="15"/>
  <c r="E8168" i="15"/>
  <c r="D8168" i="15"/>
  <c r="F8167" i="15"/>
  <c r="E8167" i="15"/>
  <c r="D8167" i="15"/>
  <c r="F8166" i="15"/>
  <c r="E8166" i="15"/>
  <c r="D8166" i="15"/>
  <c r="F8165" i="15"/>
  <c r="E8165" i="15"/>
  <c r="D8165" i="15"/>
  <c r="F8164" i="15"/>
  <c r="E8164" i="15"/>
  <c r="D8164" i="15"/>
  <c r="F8163" i="15"/>
  <c r="E8163" i="15"/>
  <c r="D8163" i="15"/>
  <c r="F8162" i="15"/>
  <c r="E8162" i="15"/>
  <c r="D8162" i="15"/>
  <c r="F8161" i="15"/>
  <c r="E8161" i="15"/>
  <c r="D8161" i="15"/>
  <c r="F8160" i="15"/>
  <c r="E8160" i="15"/>
  <c r="D8160" i="15"/>
  <c r="F8159" i="15"/>
  <c r="E8159" i="15"/>
  <c r="D8159" i="15"/>
  <c r="F8158" i="15"/>
  <c r="E8158" i="15"/>
  <c r="D8158" i="15"/>
  <c r="F8157" i="15"/>
  <c r="E8157" i="15"/>
  <c r="D8157" i="15"/>
  <c r="F8156" i="15"/>
  <c r="E8156" i="15"/>
  <c r="D8156" i="15"/>
  <c r="F8155" i="15"/>
  <c r="E8155" i="15"/>
  <c r="D8155" i="15"/>
  <c r="F8154" i="15"/>
  <c r="E8154" i="15"/>
  <c r="D8154" i="15"/>
  <c r="F8153" i="15"/>
  <c r="E8153" i="15"/>
  <c r="D8153" i="15"/>
  <c r="F8152" i="15"/>
  <c r="E8152" i="15"/>
  <c r="D8152" i="15"/>
  <c r="F8151" i="15"/>
  <c r="E8151" i="15"/>
  <c r="D8151" i="15"/>
  <c r="F8150" i="15"/>
  <c r="E8150" i="15"/>
  <c r="D8150" i="15"/>
  <c r="F8149" i="15"/>
  <c r="E8149" i="15"/>
  <c r="D8149" i="15"/>
  <c r="F8148" i="15"/>
  <c r="E8148" i="15"/>
  <c r="D8148" i="15"/>
  <c r="F8147" i="15"/>
  <c r="E8147" i="15"/>
  <c r="D8147" i="15"/>
  <c r="F8146" i="15"/>
  <c r="E8146" i="15"/>
  <c r="D8146" i="15"/>
  <c r="F8145" i="15"/>
  <c r="E8145" i="15"/>
  <c r="D8145" i="15"/>
  <c r="F8144" i="15"/>
  <c r="E8144" i="15"/>
  <c r="D8144" i="15"/>
  <c r="F8143" i="15"/>
  <c r="E8143" i="15"/>
  <c r="D8143" i="15"/>
  <c r="F8142" i="15"/>
  <c r="E8142" i="15"/>
  <c r="D8142" i="15"/>
  <c r="F8141" i="15"/>
  <c r="E8141" i="15"/>
  <c r="D8141" i="15"/>
  <c r="F8140" i="15"/>
  <c r="E8140" i="15"/>
  <c r="D8140" i="15"/>
  <c r="F8139" i="15"/>
  <c r="E8139" i="15"/>
  <c r="D8139" i="15"/>
  <c r="F8138" i="15"/>
  <c r="E8138" i="15"/>
  <c r="D8138" i="15"/>
  <c r="F8137" i="15"/>
  <c r="E8137" i="15"/>
  <c r="D8137" i="15"/>
  <c r="F8136" i="15"/>
  <c r="E8136" i="15"/>
  <c r="D8136" i="15"/>
  <c r="F8135" i="15"/>
  <c r="E8135" i="15"/>
  <c r="D8135" i="15"/>
  <c r="F8134" i="15"/>
  <c r="E8134" i="15"/>
  <c r="D8134" i="15"/>
  <c r="F8133" i="15"/>
  <c r="E8133" i="15"/>
  <c r="D8133" i="15"/>
  <c r="F8132" i="15"/>
  <c r="E8132" i="15"/>
  <c r="D8132" i="15"/>
  <c r="F8131" i="15"/>
  <c r="E8131" i="15"/>
  <c r="D8131" i="15"/>
  <c r="F8130" i="15"/>
  <c r="E8130" i="15"/>
  <c r="D8130" i="15"/>
  <c r="F8129" i="15"/>
  <c r="E8129" i="15"/>
  <c r="D8129" i="15"/>
  <c r="F8128" i="15"/>
  <c r="E8128" i="15"/>
  <c r="D8128" i="15"/>
  <c r="F8127" i="15"/>
  <c r="E8127" i="15"/>
  <c r="D8127" i="15"/>
  <c r="F8126" i="15"/>
  <c r="E8126" i="15"/>
  <c r="D8126" i="15"/>
  <c r="F8125" i="15"/>
  <c r="E8125" i="15"/>
  <c r="D8125" i="15"/>
  <c r="F8124" i="15"/>
  <c r="E8124" i="15"/>
  <c r="D8124" i="15"/>
  <c r="F8123" i="15"/>
  <c r="E8123" i="15"/>
  <c r="D8123" i="15"/>
  <c r="F8122" i="15"/>
  <c r="E8122" i="15"/>
  <c r="D8122" i="15"/>
  <c r="F8121" i="15"/>
  <c r="E8121" i="15"/>
  <c r="D8121" i="15"/>
  <c r="F8120" i="15"/>
  <c r="E8120" i="15"/>
  <c r="D8120" i="15"/>
  <c r="F8119" i="15"/>
  <c r="E8119" i="15"/>
  <c r="D8119" i="15"/>
  <c r="F8118" i="15"/>
  <c r="E8118" i="15"/>
  <c r="D8118" i="15"/>
  <c r="F8117" i="15"/>
  <c r="E8117" i="15"/>
  <c r="D8117" i="15"/>
  <c r="F8116" i="15"/>
  <c r="E8116" i="15"/>
  <c r="D8116" i="15"/>
  <c r="F8115" i="15"/>
  <c r="E8115" i="15"/>
  <c r="D8115" i="15"/>
  <c r="F8114" i="15"/>
  <c r="E8114" i="15"/>
  <c r="D8114" i="15"/>
  <c r="F8113" i="15"/>
  <c r="E8113" i="15"/>
  <c r="D8113" i="15"/>
  <c r="F8112" i="15"/>
  <c r="E8112" i="15"/>
  <c r="D8112" i="15"/>
  <c r="F8111" i="15"/>
  <c r="E8111" i="15"/>
  <c r="D8111" i="15"/>
  <c r="F8110" i="15"/>
  <c r="E8110" i="15"/>
  <c r="D8110" i="15"/>
  <c r="F8109" i="15"/>
  <c r="E8109" i="15"/>
  <c r="D8109" i="15"/>
  <c r="F8108" i="15"/>
  <c r="E8108" i="15"/>
  <c r="D8108" i="15"/>
  <c r="F8107" i="15"/>
  <c r="E8107" i="15"/>
  <c r="D8107" i="15"/>
  <c r="F8106" i="15"/>
  <c r="E8106" i="15"/>
  <c r="D8106" i="15"/>
  <c r="F8105" i="15"/>
  <c r="E8105" i="15"/>
  <c r="D8105" i="15"/>
  <c r="F8104" i="15"/>
  <c r="E8104" i="15"/>
  <c r="D8104" i="15"/>
  <c r="F8103" i="15"/>
  <c r="E8103" i="15"/>
  <c r="D8103" i="15"/>
  <c r="F8102" i="15"/>
  <c r="E8102" i="15"/>
  <c r="D8102" i="15"/>
  <c r="F8101" i="15"/>
  <c r="E8101" i="15"/>
  <c r="D8101" i="15"/>
  <c r="F8100" i="15"/>
  <c r="E8100" i="15"/>
  <c r="D8100" i="15"/>
  <c r="F8099" i="15"/>
  <c r="E8099" i="15"/>
  <c r="D8099" i="15"/>
  <c r="F8098" i="15"/>
  <c r="E8098" i="15"/>
  <c r="D8098" i="15"/>
  <c r="F8097" i="15"/>
  <c r="E8097" i="15"/>
  <c r="D8097" i="15"/>
  <c r="F8096" i="15"/>
  <c r="E8096" i="15"/>
  <c r="D8096" i="15"/>
  <c r="F8095" i="15"/>
  <c r="E8095" i="15"/>
  <c r="D8095" i="15"/>
  <c r="F8094" i="15"/>
  <c r="E8094" i="15"/>
  <c r="D8094" i="15"/>
  <c r="F8093" i="15"/>
  <c r="E8093" i="15"/>
  <c r="D8093" i="15"/>
  <c r="F8092" i="15"/>
  <c r="E8092" i="15"/>
  <c r="D8092" i="15"/>
  <c r="F8091" i="15"/>
  <c r="E8091" i="15"/>
  <c r="D8091" i="15"/>
  <c r="F8090" i="15"/>
  <c r="E8090" i="15"/>
  <c r="D8090" i="15"/>
  <c r="F8089" i="15"/>
  <c r="E8089" i="15"/>
  <c r="D8089" i="15"/>
  <c r="F8088" i="15"/>
  <c r="E8088" i="15"/>
  <c r="D8088" i="15"/>
  <c r="F8087" i="15"/>
  <c r="E8087" i="15"/>
  <c r="D8087" i="15"/>
  <c r="F8086" i="15"/>
  <c r="E8086" i="15"/>
  <c r="D8086" i="15"/>
  <c r="F8085" i="15"/>
  <c r="E8085" i="15"/>
  <c r="D8085" i="15"/>
  <c r="F8084" i="15"/>
  <c r="E8084" i="15"/>
  <c r="D8084" i="15"/>
  <c r="F8083" i="15"/>
  <c r="E8083" i="15"/>
  <c r="D8083" i="15"/>
  <c r="F8082" i="15"/>
  <c r="E8082" i="15"/>
  <c r="D8082" i="15"/>
  <c r="F8081" i="15"/>
  <c r="E8081" i="15"/>
  <c r="D8081" i="15"/>
  <c r="F8080" i="15"/>
  <c r="E8080" i="15"/>
  <c r="D8080" i="15"/>
  <c r="F8079" i="15"/>
  <c r="E8079" i="15"/>
  <c r="D8079" i="15"/>
  <c r="F8078" i="15"/>
  <c r="E8078" i="15"/>
  <c r="D8078" i="15"/>
  <c r="F8077" i="15"/>
  <c r="E8077" i="15"/>
  <c r="D8077" i="15"/>
  <c r="F8076" i="15"/>
  <c r="E8076" i="15"/>
  <c r="D8076" i="15"/>
  <c r="F8075" i="15"/>
  <c r="E8075" i="15"/>
  <c r="D8075" i="15"/>
  <c r="F8074" i="15"/>
  <c r="E8074" i="15"/>
  <c r="D8074" i="15"/>
  <c r="F8073" i="15"/>
  <c r="E8073" i="15"/>
  <c r="D8073" i="15"/>
  <c r="F8072" i="15"/>
  <c r="E8072" i="15"/>
  <c r="D8072" i="15"/>
  <c r="F8071" i="15"/>
  <c r="E8071" i="15"/>
  <c r="D8071" i="15"/>
  <c r="F8070" i="15"/>
  <c r="E8070" i="15"/>
  <c r="D8070" i="15"/>
  <c r="F8069" i="15"/>
  <c r="E8069" i="15"/>
  <c r="D8069" i="15"/>
  <c r="F8068" i="15"/>
  <c r="E8068" i="15"/>
  <c r="D8068" i="15"/>
  <c r="F8067" i="15"/>
  <c r="E8067" i="15"/>
  <c r="D8067" i="15"/>
  <c r="F8066" i="15"/>
  <c r="E8066" i="15"/>
  <c r="D8066" i="15"/>
  <c r="F8065" i="15"/>
  <c r="E8065" i="15"/>
  <c r="D8065" i="15"/>
  <c r="F8064" i="15"/>
  <c r="E8064" i="15"/>
  <c r="D8064" i="15"/>
  <c r="F8063" i="15"/>
  <c r="E8063" i="15"/>
  <c r="D8063" i="15"/>
  <c r="F8062" i="15"/>
  <c r="E8062" i="15"/>
  <c r="D8062" i="15"/>
  <c r="F8061" i="15"/>
  <c r="E8061" i="15"/>
  <c r="D8061" i="15"/>
  <c r="F8060" i="15"/>
  <c r="E8060" i="15"/>
  <c r="D8060" i="15"/>
  <c r="F8059" i="15"/>
  <c r="E8059" i="15"/>
  <c r="D8059" i="15"/>
  <c r="F8058" i="15"/>
  <c r="E8058" i="15"/>
  <c r="D8058" i="15"/>
  <c r="F8057" i="15"/>
  <c r="E8057" i="15"/>
  <c r="D8057" i="15"/>
  <c r="F8056" i="15"/>
  <c r="E8056" i="15"/>
  <c r="D8056" i="15"/>
  <c r="F8055" i="15"/>
  <c r="E8055" i="15"/>
  <c r="D8055" i="15"/>
  <c r="F8054" i="15"/>
  <c r="E8054" i="15"/>
  <c r="D8054" i="15"/>
  <c r="F8053" i="15"/>
  <c r="E8053" i="15"/>
  <c r="D8053" i="15"/>
  <c r="F8052" i="15"/>
  <c r="E8052" i="15"/>
  <c r="D8052" i="15"/>
  <c r="F8051" i="15"/>
  <c r="E8051" i="15"/>
  <c r="D8051" i="15"/>
  <c r="F8050" i="15"/>
  <c r="E8050" i="15"/>
  <c r="D8050" i="15"/>
  <c r="F8049" i="15"/>
  <c r="E8049" i="15"/>
  <c r="D8049" i="15"/>
  <c r="F8048" i="15"/>
  <c r="E8048" i="15"/>
  <c r="D8048" i="15"/>
  <c r="F8047" i="15"/>
  <c r="E8047" i="15"/>
  <c r="D8047" i="15"/>
  <c r="F8046" i="15"/>
  <c r="E8046" i="15"/>
  <c r="D8046" i="15"/>
  <c r="F8045" i="15"/>
  <c r="E8045" i="15"/>
  <c r="D8045" i="15"/>
  <c r="F8044" i="15"/>
  <c r="E8044" i="15"/>
  <c r="D8044" i="15"/>
  <c r="F8043" i="15"/>
  <c r="E8043" i="15"/>
  <c r="D8043" i="15"/>
  <c r="F8042" i="15"/>
  <c r="E8042" i="15"/>
  <c r="D8042" i="15"/>
  <c r="F8041" i="15"/>
  <c r="E8041" i="15"/>
  <c r="D8041" i="15"/>
  <c r="F8040" i="15"/>
  <c r="E8040" i="15"/>
  <c r="D8040" i="15"/>
  <c r="F8039" i="15"/>
  <c r="E8039" i="15"/>
  <c r="D8039" i="15"/>
  <c r="F8038" i="15"/>
  <c r="E8038" i="15"/>
  <c r="D8038" i="15"/>
  <c r="F8037" i="15"/>
  <c r="E8037" i="15"/>
  <c r="D8037" i="15"/>
  <c r="F8036" i="15"/>
  <c r="E8036" i="15"/>
  <c r="D8036" i="15"/>
  <c r="F8035" i="15"/>
  <c r="E8035" i="15"/>
  <c r="D8035" i="15"/>
  <c r="F8034" i="15"/>
  <c r="E8034" i="15"/>
  <c r="D8034" i="15"/>
  <c r="F8033" i="15"/>
  <c r="E8033" i="15"/>
  <c r="D8033" i="15"/>
  <c r="F8032" i="15"/>
  <c r="E8032" i="15"/>
  <c r="D8032" i="15"/>
  <c r="F8031" i="15"/>
  <c r="E8031" i="15"/>
  <c r="D8031" i="15"/>
  <c r="F8030" i="15"/>
  <c r="E8030" i="15"/>
  <c r="D8030" i="15"/>
  <c r="F8029" i="15"/>
  <c r="E8029" i="15"/>
  <c r="D8029" i="15"/>
  <c r="F8028" i="15"/>
  <c r="E8028" i="15"/>
  <c r="D8028" i="15"/>
  <c r="F8027" i="15"/>
  <c r="E8027" i="15"/>
  <c r="D8027" i="15"/>
  <c r="F8026" i="15"/>
  <c r="E8026" i="15"/>
  <c r="D8026" i="15"/>
  <c r="F8025" i="15"/>
  <c r="E8025" i="15"/>
  <c r="D8025" i="15"/>
  <c r="F8024" i="15"/>
  <c r="E8024" i="15"/>
  <c r="D8024" i="15"/>
  <c r="F8023" i="15"/>
  <c r="E8023" i="15"/>
  <c r="D8023" i="15"/>
  <c r="F8022" i="15"/>
  <c r="E8022" i="15"/>
  <c r="D8022" i="15"/>
  <c r="F8021" i="15"/>
  <c r="E8021" i="15"/>
  <c r="D8021" i="15"/>
  <c r="F8020" i="15"/>
  <c r="E8020" i="15"/>
  <c r="D8020" i="15"/>
  <c r="F8019" i="15"/>
  <c r="E8019" i="15"/>
  <c r="D8019" i="15"/>
  <c r="F8018" i="15"/>
  <c r="E8018" i="15"/>
  <c r="D8018" i="15"/>
  <c r="F8017" i="15"/>
  <c r="E8017" i="15"/>
  <c r="D8017" i="15"/>
  <c r="F8016" i="15"/>
  <c r="E8016" i="15"/>
  <c r="D8016" i="15"/>
  <c r="F8015" i="15"/>
  <c r="E8015" i="15"/>
  <c r="D8015" i="15"/>
  <c r="F8014" i="15"/>
  <c r="E8014" i="15"/>
  <c r="D8014" i="15"/>
  <c r="F8013" i="15"/>
  <c r="E8013" i="15"/>
  <c r="D8013" i="15"/>
  <c r="F8012" i="15"/>
  <c r="E8012" i="15"/>
  <c r="D8012" i="15"/>
  <c r="F8011" i="15"/>
  <c r="E8011" i="15"/>
  <c r="D8011" i="15"/>
  <c r="F8010" i="15"/>
  <c r="E8010" i="15"/>
  <c r="D8010" i="15"/>
  <c r="F8009" i="15"/>
  <c r="E8009" i="15"/>
  <c r="D8009" i="15"/>
  <c r="F8008" i="15"/>
  <c r="E8008" i="15"/>
  <c r="D8008" i="15"/>
  <c r="F8007" i="15"/>
  <c r="E8007" i="15"/>
  <c r="D8007" i="15"/>
  <c r="F8006" i="15"/>
  <c r="E8006" i="15"/>
  <c r="D8006" i="15"/>
  <c r="F8005" i="15"/>
  <c r="E8005" i="15"/>
  <c r="D8005" i="15"/>
  <c r="F8004" i="15"/>
  <c r="E8004" i="15"/>
  <c r="D8004" i="15"/>
  <c r="F8003" i="15"/>
  <c r="E8003" i="15"/>
  <c r="D8003" i="15"/>
  <c r="F8002" i="15"/>
  <c r="E8002" i="15"/>
  <c r="D8002" i="15"/>
  <c r="F8001" i="15"/>
  <c r="E8001" i="15"/>
  <c r="D8001" i="15"/>
  <c r="F8000" i="15"/>
  <c r="E8000" i="15"/>
  <c r="D8000" i="15"/>
  <c r="F7999" i="15"/>
  <c r="E7999" i="15"/>
  <c r="D7999" i="15"/>
  <c r="F7998" i="15"/>
  <c r="E7998" i="15"/>
  <c r="D7998" i="15"/>
  <c r="F7997" i="15"/>
  <c r="E7997" i="15"/>
  <c r="D7997" i="15"/>
  <c r="F7996" i="15"/>
  <c r="E7996" i="15"/>
  <c r="D7996" i="15"/>
  <c r="F7995" i="15"/>
  <c r="E7995" i="15"/>
  <c r="D7995" i="15"/>
  <c r="F7994" i="15"/>
  <c r="E7994" i="15"/>
  <c r="D7994" i="15"/>
  <c r="F7993" i="15"/>
  <c r="E7993" i="15"/>
  <c r="D7993" i="15"/>
  <c r="F7992" i="15"/>
  <c r="E7992" i="15"/>
  <c r="D7992" i="15"/>
  <c r="F7991" i="15"/>
  <c r="E7991" i="15"/>
  <c r="D7991" i="15"/>
  <c r="F7990" i="15"/>
  <c r="E7990" i="15"/>
  <c r="D7990" i="15"/>
  <c r="F7989" i="15"/>
  <c r="E7989" i="15"/>
  <c r="D7989" i="15"/>
  <c r="F7988" i="15"/>
  <c r="E7988" i="15"/>
  <c r="D7988" i="15"/>
  <c r="F7987" i="15"/>
  <c r="E7987" i="15"/>
  <c r="D7987" i="15"/>
  <c r="F7986" i="15"/>
  <c r="E7986" i="15"/>
  <c r="D7986" i="15"/>
  <c r="F7985" i="15"/>
  <c r="E7985" i="15"/>
  <c r="D7985" i="15"/>
  <c r="F7984" i="15"/>
  <c r="E7984" i="15"/>
  <c r="D7984" i="15"/>
  <c r="F7983" i="15"/>
  <c r="E7983" i="15"/>
  <c r="D7983" i="15"/>
  <c r="F7982" i="15"/>
  <c r="E7982" i="15"/>
  <c r="D7982" i="15"/>
  <c r="F7981" i="15"/>
  <c r="E7981" i="15"/>
  <c r="D7981" i="15"/>
  <c r="F7980" i="15"/>
  <c r="E7980" i="15"/>
  <c r="D7980" i="15"/>
  <c r="F7979" i="15"/>
  <c r="E7979" i="15"/>
  <c r="D7979" i="15"/>
  <c r="F7978" i="15"/>
  <c r="E7978" i="15"/>
  <c r="D7978" i="15"/>
  <c r="F7977" i="15"/>
  <c r="E7977" i="15"/>
  <c r="D7977" i="15"/>
  <c r="F7976" i="15"/>
  <c r="E7976" i="15"/>
  <c r="D7976" i="15"/>
  <c r="F7975" i="15"/>
  <c r="E7975" i="15"/>
  <c r="D7975" i="15"/>
  <c r="F7974" i="15"/>
  <c r="E7974" i="15"/>
  <c r="D7974" i="15"/>
  <c r="F7973" i="15"/>
  <c r="E7973" i="15"/>
  <c r="D7973" i="15"/>
  <c r="F7972" i="15"/>
  <c r="E7972" i="15"/>
  <c r="D7972" i="15"/>
  <c r="F7971" i="15"/>
  <c r="E7971" i="15"/>
  <c r="D7971" i="15"/>
  <c r="F7970" i="15"/>
  <c r="E7970" i="15"/>
  <c r="D7970" i="15"/>
  <c r="F7969" i="15"/>
  <c r="E7969" i="15"/>
  <c r="D7969" i="15"/>
  <c r="F7968" i="15"/>
  <c r="E7968" i="15"/>
  <c r="D7968" i="15"/>
  <c r="F7967" i="15"/>
  <c r="E7967" i="15"/>
  <c r="D7967" i="15"/>
  <c r="F7966" i="15"/>
  <c r="E7966" i="15"/>
  <c r="D7966" i="15"/>
  <c r="F7965" i="15"/>
  <c r="E7965" i="15"/>
  <c r="D7965" i="15"/>
  <c r="F7964" i="15"/>
  <c r="E7964" i="15"/>
  <c r="D7964" i="15"/>
  <c r="F7963" i="15"/>
  <c r="E7963" i="15"/>
  <c r="D7963" i="15"/>
  <c r="F7962" i="15"/>
  <c r="E7962" i="15"/>
  <c r="D7962" i="15"/>
  <c r="F7961" i="15"/>
  <c r="E7961" i="15"/>
  <c r="D7961" i="15"/>
  <c r="F7960" i="15"/>
  <c r="E7960" i="15"/>
  <c r="D7960" i="15"/>
  <c r="F7959" i="15"/>
  <c r="E7959" i="15"/>
  <c r="D7959" i="15"/>
  <c r="F7958" i="15"/>
  <c r="E7958" i="15"/>
  <c r="D7958" i="15"/>
  <c r="F7957" i="15"/>
  <c r="E7957" i="15"/>
  <c r="D7957" i="15"/>
  <c r="F7956" i="15"/>
  <c r="E7956" i="15"/>
  <c r="D7956" i="15"/>
  <c r="F7955" i="15"/>
  <c r="E7955" i="15"/>
  <c r="D7955" i="15"/>
  <c r="F7954" i="15"/>
  <c r="E7954" i="15"/>
  <c r="D7954" i="15"/>
  <c r="F7953" i="15"/>
  <c r="E7953" i="15"/>
  <c r="D7953" i="15"/>
  <c r="F7952" i="15"/>
  <c r="E7952" i="15"/>
  <c r="D7952" i="15"/>
  <c r="F7951" i="15"/>
  <c r="E7951" i="15"/>
  <c r="D7951" i="15"/>
  <c r="F7950" i="15"/>
  <c r="E7950" i="15"/>
  <c r="D7950" i="15"/>
  <c r="F7949" i="15"/>
  <c r="E7949" i="15"/>
  <c r="D7949" i="15"/>
  <c r="F7948" i="15"/>
  <c r="E7948" i="15"/>
  <c r="D7948" i="15"/>
  <c r="F7947" i="15"/>
  <c r="E7947" i="15"/>
  <c r="D7947" i="15"/>
  <c r="F7946" i="15"/>
  <c r="E7946" i="15"/>
  <c r="D7946" i="15"/>
  <c r="F7945" i="15"/>
  <c r="E7945" i="15"/>
  <c r="D7945" i="15"/>
  <c r="F7944" i="15"/>
  <c r="E7944" i="15"/>
  <c r="D7944" i="15"/>
  <c r="F7943" i="15"/>
  <c r="E7943" i="15"/>
  <c r="D7943" i="15"/>
  <c r="F7942" i="15"/>
  <c r="E7942" i="15"/>
  <c r="D7942" i="15"/>
  <c r="F7941" i="15"/>
  <c r="E7941" i="15"/>
  <c r="D7941" i="15"/>
  <c r="F7940" i="15"/>
  <c r="E7940" i="15"/>
  <c r="D7940" i="15"/>
  <c r="F7939" i="15"/>
  <c r="E7939" i="15"/>
  <c r="D7939" i="15"/>
  <c r="F7938" i="15"/>
  <c r="E7938" i="15"/>
  <c r="D7938" i="15"/>
  <c r="F7937" i="15"/>
  <c r="E7937" i="15"/>
  <c r="D7937" i="15"/>
  <c r="F7936" i="15"/>
  <c r="E7936" i="15"/>
  <c r="D7936" i="15"/>
  <c r="F7935" i="15"/>
  <c r="E7935" i="15"/>
  <c r="D7935" i="15"/>
  <c r="F7934" i="15"/>
  <c r="E7934" i="15"/>
  <c r="D7934" i="15"/>
  <c r="F7933" i="15"/>
  <c r="E7933" i="15"/>
  <c r="D7933" i="15"/>
  <c r="F7932" i="15"/>
  <c r="E7932" i="15"/>
  <c r="D7932" i="15"/>
  <c r="F7931" i="15"/>
  <c r="E7931" i="15"/>
  <c r="D7931" i="15"/>
  <c r="F7930" i="15"/>
  <c r="E7930" i="15"/>
  <c r="D7930" i="15"/>
  <c r="F7929" i="15"/>
  <c r="E7929" i="15"/>
  <c r="D7929" i="15"/>
  <c r="F7928" i="15"/>
  <c r="E7928" i="15"/>
  <c r="D7928" i="15"/>
  <c r="F7927" i="15"/>
  <c r="E7927" i="15"/>
  <c r="D7927" i="15"/>
  <c r="F7926" i="15"/>
  <c r="E7926" i="15"/>
  <c r="D7926" i="15"/>
  <c r="F7925" i="15"/>
  <c r="E7925" i="15"/>
  <c r="D7925" i="15"/>
  <c r="F7924" i="15"/>
  <c r="E7924" i="15"/>
  <c r="D7924" i="15"/>
  <c r="F7923" i="15"/>
  <c r="E7923" i="15"/>
  <c r="D7923" i="15"/>
  <c r="F7922" i="15"/>
  <c r="E7922" i="15"/>
  <c r="D7922" i="15"/>
  <c r="F7921" i="15"/>
  <c r="E7921" i="15"/>
  <c r="D7921" i="15"/>
  <c r="F7920" i="15"/>
  <c r="E7920" i="15"/>
  <c r="D7920" i="15"/>
  <c r="F7919" i="15"/>
  <c r="E7919" i="15"/>
  <c r="D7919" i="15"/>
  <c r="F7918" i="15"/>
  <c r="E7918" i="15"/>
  <c r="D7918" i="15"/>
  <c r="F7917" i="15"/>
  <c r="E7917" i="15"/>
  <c r="D7917" i="15"/>
  <c r="F7916" i="15"/>
  <c r="E7916" i="15"/>
  <c r="D7916" i="15"/>
  <c r="F7915" i="15"/>
  <c r="E7915" i="15"/>
  <c r="D7915" i="15"/>
  <c r="F7914" i="15"/>
  <c r="E7914" i="15"/>
  <c r="D7914" i="15"/>
  <c r="F7913" i="15"/>
  <c r="E7913" i="15"/>
  <c r="D7913" i="15"/>
  <c r="F7912" i="15"/>
  <c r="E7912" i="15"/>
  <c r="D7912" i="15"/>
  <c r="F7911" i="15"/>
  <c r="E7911" i="15"/>
  <c r="D7911" i="15"/>
  <c r="F7910" i="15"/>
  <c r="E7910" i="15"/>
  <c r="D7910" i="15"/>
  <c r="F7909" i="15"/>
  <c r="E7909" i="15"/>
  <c r="D7909" i="15"/>
  <c r="F7908" i="15"/>
  <c r="E7908" i="15"/>
  <c r="D7908" i="15"/>
  <c r="F7907" i="15"/>
  <c r="E7907" i="15"/>
  <c r="D7907" i="15"/>
  <c r="F7906" i="15"/>
  <c r="E7906" i="15"/>
  <c r="D7906" i="15"/>
  <c r="F7905" i="15"/>
  <c r="E7905" i="15"/>
  <c r="D7905" i="15"/>
  <c r="F7904" i="15"/>
  <c r="E7904" i="15"/>
  <c r="D7904" i="15"/>
  <c r="F7903" i="15"/>
  <c r="E7903" i="15"/>
  <c r="D7903" i="15"/>
  <c r="F7902" i="15"/>
  <c r="E7902" i="15"/>
  <c r="D7902" i="15"/>
  <c r="F7901" i="15"/>
  <c r="E7901" i="15"/>
  <c r="D7901" i="15"/>
  <c r="F7900" i="15"/>
  <c r="E7900" i="15"/>
  <c r="D7900" i="15"/>
  <c r="F7899" i="15"/>
  <c r="E7899" i="15"/>
  <c r="D7899" i="15"/>
  <c r="F7898" i="15"/>
  <c r="E7898" i="15"/>
  <c r="D7898" i="15"/>
  <c r="F7897" i="15"/>
  <c r="E7897" i="15"/>
  <c r="D7897" i="15"/>
  <c r="F7896" i="15"/>
  <c r="E7896" i="15"/>
  <c r="D7896" i="15"/>
  <c r="F7895" i="15"/>
  <c r="E7895" i="15"/>
  <c r="D7895" i="15"/>
  <c r="F7894" i="15"/>
  <c r="E7894" i="15"/>
  <c r="D7894" i="15"/>
  <c r="F7893" i="15"/>
  <c r="E7893" i="15"/>
  <c r="D7893" i="15"/>
  <c r="F7892" i="15"/>
  <c r="E7892" i="15"/>
  <c r="D7892" i="15"/>
  <c r="F7891" i="15"/>
  <c r="E7891" i="15"/>
  <c r="D7891" i="15"/>
  <c r="F7890" i="15"/>
  <c r="E7890" i="15"/>
  <c r="D7890" i="15"/>
  <c r="F7889" i="15"/>
  <c r="E7889" i="15"/>
  <c r="D7889" i="15"/>
  <c r="F7888" i="15"/>
  <c r="E7888" i="15"/>
  <c r="D7888" i="15"/>
  <c r="F7887" i="15"/>
  <c r="E7887" i="15"/>
  <c r="D7887" i="15"/>
  <c r="F7886" i="15"/>
  <c r="E7886" i="15"/>
  <c r="D7886" i="15"/>
  <c r="F7885" i="15"/>
  <c r="E7885" i="15"/>
  <c r="D7885" i="15"/>
  <c r="F7884" i="15"/>
  <c r="E7884" i="15"/>
  <c r="D7884" i="15"/>
  <c r="F7883" i="15"/>
  <c r="E7883" i="15"/>
  <c r="D7883" i="15"/>
  <c r="F7882" i="15"/>
  <c r="E7882" i="15"/>
  <c r="D7882" i="15"/>
  <c r="F7881" i="15"/>
  <c r="E7881" i="15"/>
  <c r="D7881" i="15"/>
  <c r="F7880" i="15"/>
  <c r="E7880" i="15"/>
  <c r="D7880" i="15"/>
  <c r="F7879" i="15"/>
  <c r="E7879" i="15"/>
  <c r="D7879" i="15"/>
  <c r="F7878" i="15"/>
  <c r="E7878" i="15"/>
  <c r="D7878" i="15"/>
  <c r="F7877" i="15"/>
  <c r="E7877" i="15"/>
  <c r="D7877" i="15"/>
  <c r="F7876" i="15"/>
  <c r="E7876" i="15"/>
  <c r="D7876" i="15"/>
  <c r="F7875" i="15"/>
  <c r="E7875" i="15"/>
  <c r="D7875" i="15"/>
  <c r="F7874" i="15"/>
  <c r="E7874" i="15"/>
  <c r="D7874" i="15"/>
  <c r="F7873" i="15"/>
  <c r="E7873" i="15"/>
  <c r="D7873" i="15"/>
  <c r="F7872" i="15"/>
  <c r="E7872" i="15"/>
  <c r="D7872" i="15"/>
  <c r="F7871" i="15"/>
  <c r="E7871" i="15"/>
  <c r="D7871" i="15"/>
  <c r="F7870" i="15"/>
  <c r="E7870" i="15"/>
  <c r="D7870" i="15"/>
  <c r="F7869" i="15"/>
  <c r="E7869" i="15"/>
  <c r="D7869" i="15"/>
  <c r="F7868" i="15"/>
  <c r="E7868" i="15"/>
  <c r="D7868" i="15"/>
  <c r="F7867" i="15"/>
  <c r="E7867" i="15"/>
  <c r="D7867" i="15"/>
  <c r="F7866" i="15"/>
  <c r="E7866" i="15"/>
  <c r="D7866" i="15"/>
  <c r="F7865" i="15"/>
  <c r="E7865" i="15"/>
  <c r="D7865" i="15"/>
  <c r="F7864" i="15"/>
  <c r="E7864" i="15"/>
  <c r="D7864" i="15"/>
  <c r="F7863" i="15"/>
  <c r="E7863" i="15"/>
  <c r="D7863" i="15"/>
  <c r="F7862" i="15"/>
  <c r="E7862" i="15"/>
  <c r="D7862" i="15"/>
  <c r="F7861" i="15"/>
  <c r="E7861" i="15"/>
  <c r="D7861" i="15"/>
  <c r="F7860" i="15"/>
  <c r="E7860" i="15"/>
  <c r="D7860" i="15"/>
  <c r="F7859" i="15"/>
  <c r="E7859" i="15"/>
  <c r="D7859" i="15"/>
  <c r="F7858" i="15"/>
  <c r="E7858" i="15"/>
  <c r="D7858" i="15"/>
  <c r="F7857" i="15"/>
  <c r="E7857" i="15"/>
  <c r="D7857" i="15"/>
  <c r="F7856" i="15"/>
  <c r="E7856" i="15"/>
  <c r="D7856" i="15"/>
  <c r="F7855" i="15"/>
  <c r="E7855" i="15"/>
  <c r="D7855" i="15"/>
  <c r="F7854" i="15"/>
  <c r="E7854" i="15"/>
  <c r="D7854" i="15"/>
  <c r="F7853" i="15"/>
  <c r="E7853" i="15"/>
  <c r="D7853" i="15"/>
  <c r="F7852" i="15"/>
  <c r="E7852" i="15"/>
  <c r="D7852" i="15"/>
  <c r="F7851" i="15"/>
  <c r="E7851" i="15"/>
  <c r="D7851" i="15"/>
  <c r="F7850" i="15"/>
  <c r="E7850" i="15"/>
  <c r="D7850" i="15"/>
  <c r="F7849" i="15"/>
  <c r="E7849" i="15"/>
  <c r="D7849" i="15"/>
  <c r="F7848" i="15"/>
  <c r="E7848" i="15"/>
  <c r="D7848" i="15"/>
  <c r="F7847" i="15"/>
  <c r="E7847" i="15"/>
  <c r="D7847" i="15"/>
  <c r="F7846" i="15"/>
  <c r="E7846" i="15"/>
  <c r="D7846" i="15"/>
  <c r="F7845" i="15"/>
  <c r="E7845" i="15"/>
  <c r="D7845" i="15"/>
  <c r="F7844" i="15"/>
  <c r="E7844" i="15"/>
  <c r="D7844" i="15"/>
  <c r="F7843" i="15"/>
  <c r="E7843" i="15"/>
  <c r="D7843" i="15"/>
  <c r="F7842" i="15"/>
  <c r="E7842" i="15"/>
  <c r="D7842" i="15"/>
  <c r="F7841" i="15"/>
  <c r="E7841" i="15"/>
  <c r="D7841" i="15"/>
  <c r="F7840" i="15"/>
  <c r="E7840" i="15"/>
  <c r="D7840" i="15"/>
  <c r="F7839" i="15"/>
  <c r="E7839" i="15"/>
  <c r="D7839" i="15"/>
  <c r="F7838" i="15"/>
  <c r="E7838" i="15"/>
  <c r="D7838" i="15"/>
  <c r="F7837" i="15"/>
  <c r="E7837" i="15"/>
  <c r="D7837" i="15"/>
  <c r="F7836" i="15"/>
  <c r="E7836" i="15"/>
  <c r="D7836" i="15"/>
  <c r="F7835" i="15"/>
  <c r="E7835" i="15"/>
  <c r="D7835" i="15"/>
  <c r="F7834" i="15"/>
  <c r="E7834" i="15"/>
  <c r="D7834" i="15"/>
  <c r="F7833" i="15"/>
  <c r="E7833" i="15"/>
  <c r="D7833" i="15"/>
  <c r="F7832" i="15"/>
  <c r="E7832" i="15"/>
  <c r="D7832" i="15"/>
  <c r="F7831" i="15"/>
  <c r="E7831" i="15"/>
  <c r="D7831" i="15"/>
  <c r="F7830" i="15"/>
  <c r="E7830" i="15"/>
  <c r="D7830" i="15"/>
  <c r="F7829" i="15"/>
  <c r="E7829" i="15"/>
  <c r="D7829" i="15"/>
  <c r="F7828" i="15"/>
  <c r="E7828" i="15"/>
  <c r="D7828" i="15"/>
  <c r="F7827" i="15"/>
  <c r="E7827" i="15"/>
  <c r="D7827" i="15"/>
  <c r="F7826" i="15"/>
  <c r="E7826" i="15"/>
  <c r="D7826" i="15"/>
  <c r="F7825" i="15"/>
  <c r="E7825" i="15"/>
  <c r="D7825" i="15"/>
  <c r="F7824" i="15"/>
  <c r="E7824" i="15"/>
  <c r="D7824" i="15"/>
  <c r="F7823" i="15"/>
  <c r="E7823" i="15"/>
  <c r="D7823" i="15"/>
  <c r="F7822" i="15"/>
  <c r="E7822" i="15"/>
  <c r="D7822" i="15"/>
  <c r="F7821" i="15"/>
  <c r="E7821" i="15"/>
  <c r="D7821" i="15"/>
  <c r="F7820" i="15"/>
  <c r="E7820" i="15"/>
  <c r="D7820" i="15"/>
  <c r="F7819" i="15"/>
  <c r="E7819" i="15"/>
  <c r="D7819" i="15"/>
  <c r="F7818" i="15"/>
  <c r="E7818" i="15"/>
  <c r="D7818" i="15"/>
  <c r="F7817" i="15"/>
  <c r="E7817" i="15"/>
  <c r="D7817" i="15"/>
  <c r="F7816" i="15"/>
  <c r="E7816" i="15"/>
  <c r="D7816" i="15"/>
  <c r="F7815" i="15"/>
  <c r="E7815" i="15"/>
  <c r="D7815" i="15"/>
  <c r="F7814" i="15"/>
  <c r="E7814" i="15"/>
  <c r="D7814" i="15"/>
  <c r="F7813" i="15"/>
  <c r="E7813" i="15"/>
  <c r="D7813" i="15"/>
  <c r="F7812" i="15"/>
  <c r="E7812" i="15"/>
  <c r="D7812" i="15"/>
  <c r="F7811" i="15"/>
  <c r="E7811" i="15"/>
  <c r="D7811" i="15"/>
  <c r="F7810" i="15"/>
  <c r="E7810" i="15"/>
  <c r="D7810" i="15"/>
  <c r="F7809" i="15"/>
  <c r="E7809" i="15"/>
  <c r="D7809" i="15"/>
  <c r="F7808" i="15"/>
  <c r="E7808" i="15"/>
  <c r="D7808" i="15"/>
  <c r="F7807" i="15"/>
  <c r="E7807" i="15"/>
  <c r="D7807" i="15"/>
  <c r="F7806" i="15"/>
  <c r="E7806" i="15"/>
  <c r="D7806" i="15"/>
  <c r="F7805" i="15"/>
  <c r="E7805" i="15"/>
  <c r="D7805" i="15"/>
  <c r="F7804" i="15"/>
  <c r="E7804" i="15"/>
  <c r="D7804" i="15"/>
  <c r="F7803" i="15"/>
  <c r="E7803" i="15"/>
  <c r="D7803" i="15"/>
  <c r="F7802" i="15"/>
  <c r="E7802" i="15"/>
  <c r="D7802" i="15"/>
  <c r="F7801" i="15"/>
  <c r="E7801" i="15"/>
  <c r="D7801" i="15"/>
  <c r="F7800" i="15"/>
  <c r="E7800" i="15"/>
  <c r="D7800" i="15"/>
  <c r="F7799" i="15"/>
  <c r="E7799" i="15"/>
  <c r="D7799" i="15"/>
  <c r="F7798" i="15"/>
  <c r="E7798" i="15"/>
  <c r="D7798" i="15"/>
  <c r="F7797" i="15"/>
  <c r="E7797" i="15"/>
  <c r="D7797" i="15"/>
  <c r="F7796" i="15"/>
  <c r="E7796" i="15"/>
  <c r="D7796" i="15"/>
  <c r="F7795" i="15"/>
  <c r="E7795" i="15"/>
  <c r="D7795" i="15"/>
  <c r="F7794" i="15"/>
  <c r="E7794" i="15"/>
  <c r="D7794" i="15"/>
  <c r="F7793" i="15"/>
  <c r="E7793" i="15"/>
  <c r="D7793" i="15"/>
  <c r="F7792" i="15"/>
  <c r="E7792" i="15"/>
  <c r="D7792" i="15"/>
  <c r="F7791" i="15"/>
  <c r="E7791" i="15"/>
  <c r="D7791" i="15"/>
  <c r="F7790" i="15"/>
  <c r="E7790" i="15"/>
  <c r="D7790" i="15"/>
  <c r="F7789" i="15"/>
  <c r="E7789" i="15"/>
  <c r="D7789" i="15"/>
  <c r="F7788" i="15"/>
  <c r="E7788" i="15"/>
  <c r="D7788" i="15"/>
  <c r="F7787" i="15"/>
  <c r="E7787" i="15"/>
  <c r="D7787" i="15"/>
  <c r="F7786" i="15"/>
  <c r="E7786" i="15"/>
  <c r="D7786" i="15"/>
  <c r="F7785" i="15"/>
  <c r="E7785" i="15"/>
  <c r="D7785" i="15"/>
  <c r="F7784" i="15"/>
  <c r="E7784" i="15"/>
  <c r="D7784" i="15"/>
  <c r="F7783" i="15"/>
  <c r="E7783" i="15"/>
  <c r="D7783" i="15"/>
  <c r="F7782" i="15"/>
  <c r="E7782" i="15"/>
  <c r="D7782" i="15"/>
  <c r="F7781" i="15"/>
  <c r="E7781" i="15"/>
  <c r="D7781" i="15"/>
  <c r="F7780" i="15"/>
  <c r="E7780" i="15"/>
  <c r="D7780" i="15"/>
  <c r="F7779" i="15"/>
  <c r="E7779" i="15"/>
  <c r="D7779" i="15"/>
  <c r="F7778" i="15"/>
  <c r="E7778" i="15"/>
  <c r="D7778" i="15"/>
  <c r="F7777" i="15"/>
  <c r="E7777" i="15"/>
  <c r="D7777" i="15"/>
  <c r="F7776" i="15"/>
  <c r="E7776" i="15"/>
  <c r="D7776" i="15"/>
  <c r="F7775" i="15"/>
  <c r="E7775" i="15"/>
  <c r="D7775" i="15"/>
  <c r="F7774" i="15"/>
  <c r="E7774" i="15"/>
  <c r="D7774" i="15"/>
  <c r="F7773" i="15"/>
  <c r="E7773" i="15"/>
  <c r="D7773" i="15"/>
  <c r="F7772" i="15"/>
  <c r="E7772" i="15"/>
  <c r="D7772" i="15"/>
  <c r="F7771" i="15"/>
  <c r="E7771" i="15"/>
  <c r="D7771" i="15"/>
  <c r="F7770" i="15"/>
  <c r="E7770" i="15"/>
  <c r="D7770" i="15"/>
  <c r="F7769" i="15"/>
  <c r="E7769" i="15"/>
  <c r="D7769" i="15"/>
  <c r="F7768" i="15"/>
  <c r="E7768" i="15"/>
  <c r="D7768" i="15"/>
  <c r="F7767" i="15"/>
  <c r="E7767" i="15"/>
  <c r="D7767" i="15"/>
  <c r="F7766" i="15"/>
  <c r="E7766" i="15"/>
  <c r="D7766" i="15"/>
  <c r="F7765" i="15"/>
  <c r="E7765" i="15"/>
  <c r="D7765" i="15"/>
  <c r="F7764" i="15"/>
  <c r="E7764" i="15"/>
  <c r="D7764" i="15"/>
  <c r="F7763" i="15"/>
  <c r="E7763" i="15"/>
  <c r="D7763" i="15"/>
  <c r="F7762" i="15"/>
  <c r="E7762" i="15"/>
  <c r="D7762" i="15"/>
  <c r="F7761" i="15"/>
  <c r="E7761" i="15"/>
  <c r="D7761" i="15"/>
  <c r="F7760" i="15"/>
  <c r="E7760" i="15"/>
  <c r="D7760" i="15"/>
  <c r="F7759" i="15"/>
  <c r="E7759" i="15"/>
  <c r="D7759" i="15"/>
  <c r="F7758" i="15"/>
  <c r="E7758" i="15"/>
  <c r="D7758" i="15"/>
  <c r="F7757" i="15"/>
  <c r="E7757" i="15"/>
  <c r="D7757" i="15"/>
  <c r="F7756" i="15"/>
  <c r="E7756" i="15"/>
  <c r="D7756" i="15"/>
  <c r="F7755" i="15"/>
  <c r="E7755" i="15"/>
  <c r="D7755" i="15"/>
  <c r="F7754" i="15"/>
  <c r="E7754" i="15"/>
  <c r="D7754" i="15"/>
  <c r="F7753" i="15"/>
  <c r="E7753" i="15"/>
  <c r="D7753" i="15"/>
  <c r="F7752" i="15"/>
  <c r="E7752" i="15"/>
  <c r="D7752" i="15"/>
  <c r="F7751" i="15"/>
  <c r="E7751" i="15"/>
  <c r="D7751" i="15"/>
  <c r="F7750" i="15"/>
  <c r="E7750" i="15"/>
  <c r="D7750" i="15"/>
  <c r="F7749" i="15"/>
  <c r="E7749" i="15"/>
  <c r="D7749" i="15"/>
  <c r="F7748" i="15"/>
  <c r="E7748" i="15"/>
  <c r="D7748" i="15"/>
  <c r="F7747" i="15"/>
  <c r="E7747" i="15"/>
  <c r="D7747" i="15"/>
  <c r="F7746" i="15"/>
  <c r="E7746" i="15"/>
  <c r="D7746" i="15"/>
  <c r="F7745" i="15"/>
  <c r="E7745" i="15"/>
  <c r="D7745" i="15"/>
  <c r="F7744" i="15"/>
  <c r="E7744" i="15"/>
  <c r="D7744" i="15"/>
  <c r="F7743" i="15"/>
  <c r="E7743" i="15"/>
  <c r="D7743" i="15"/>
  <c r="F7742" i="15"/>
  <c r="E7742" i="15"/>
  <c r="D7742" i="15"/>
  <c r="F7741" i="15"/>
  <c r="E7741" i="15"/>
  <c r="D7741" i="15"/>
  <c r="F7740" i="15"/>
  <c r="E7740" i="15"/>
  <c r="D7740" i="15"/>
  <c r="F7739" i="15"/>
  <c r="E7739" i="15"/>
  <c r="D7739" i="15"/>
  <c r="F7738" i="15"/>
  <c r="E7738" i="15"/>
  <c r="D7738" i="15"/>
  <c r="F7737" i="15"/>
  <c r="E7737" i="15"/>
  <c r="D7737" i="15"/>
  <c r="F7736" i="15"/>
  <c r="E7736" i="15"/>
  <c r="D7736" i="15"/>
  <c r="F7735" i="15"/>
  <c r="E7735" i="15"/>
  <c r="D7735" i="15"/>
  <c r="F7734" i="15"/>
  <c r="E7734" i="15"/>
  <c r="D7734" i="15"/>
  <c r="F7733" i="15"/>
  <c r="E7733" i="15"/>
  <c r="D7733" i="15"/>
  <c r="F7732" i="15"/>
  <c r="E7732" i="15"/>
  <c r="D7732" i="15"/>
  <c r="F7731" i="15"/>
  <c r="E7731" i="15"/>
  <c r="D7731" i="15"/>
  <c r="F7730" i="15"/>
  <c r="E7730" i="15"/>
  <c r="D7730" i="15"/>
  <c r="F7729" i="15"/>
  <c r="E7729" i="15"/>
  <c r="D7729" i="15"/>
  <c r="F7728" i="15"/>
  <c r="E7728" i="15"/>
  <c r="D7728" i="15"/>
  <c r="F7727" i="15"/>
  <c r="E7727" i="15"/>
  <c r="D7727" i="15"/>
  <c r="F7726" i="15"/>
  <c r="E7726" i="15"/>
  <c r="D7726" i="15"/>
  <c r="F7725" i="15"/>
  <c r="E7725" i="15"/>
  <c r="D7725" i="15"/>
  <c r="F7724" i="15"/>
  <c r="E7724" i="15"/>
  <c r="D7724" i="15"/>
  <c r="F7723" i="15"/>
  <c r="E7723" i="15"/>
  <c r="D7723" i="15"/>
  <c r="F7722" i="15"/>
  <c r="E7722" i="15"/>
  <c r="D7722" i="15"/>
  <c r="F7721" i="15"/>
  <c r="E7721" i="15"/>
  <c r="D7721" i="15"/>
  <c r="F7720" i="15"/>
  <c r="E7720" i="15"/>
  <c r="D7720" i="15"/>
  <c r="F7719" i="15"/>
  <c r="E7719" i="15"/>
  <c r="D7719" i="15"/>
  <c r="F7718" i="15"/>
  <c r="E7718" i="15"/>
  <c r="D7718" i="15"/>
  <c r="F7717" i="15"/>
  <c r="E7717" i="15"/>
  <c r="D7717" i="15"/>
  <c r="F7716" i="15"/>
  <c r="E7716" i="15"/>
  <c r="D7716" i="15"/>
  <c r="F7715" i="15"/>
  <c r="E7715" i="15"/>
  <c r="D7715" i="15"/>
  <c r="F7714" i="15"/>
  <c r="E7714" i="15"/>
  <c r="D7714" i="15"/>
  <c r="F7713" i="15"/>
  <c r="E7713" i="15"/>
  <c r="D7713" i="15"/>
  <c r="F7712" i="15"/>
  <c r="E7712" i="15"/>
  <c r="D7712" i="15"/>
  <c r="F7711" i="15"/>
  <c r="E7711" i="15"/>
  <c r="D7711" i="15"/>
  <c r="F7710" i="15"/>
  <c r="E7710" i="15"/>
  <c r="D7710" i="15"/>
  <c r="F7709" i="15"/>
  <c r="E7709" i="15"/>
  <c r="D7709" i="15"/>
  <c r="F7708" i="15"/>
  <c r="E7708" i="15"/>
  <c r="D7708" i="15"/>
  <c r="F7707" i="15"/>
  <c r="E7707" i="15"/>
  <c r="D7707" i="15"/>
  <c r="F7706" i="15"/>
  <c r="E7706" i="15"/>
  <c r="D7706" i="15"/>
  <c r="F7705" i="15"/>
  <c r="E7705" i="15"/>
  <c r="D7705" i="15"/>
  <c r="F7704" i="15"/>
  <c r="E7704" i="15"/>
  <c r="D7704" i="15"/>
  <c r="F7703" i="15"/>
  <c r="E7703" i="15"/>
  <c r="D7703" i="15"/>
  <c r="F7702" i="15"/>
  <c r="E7702" i="15"/>
  <c r="D7702" i="15"/>
  <c r="F7701" i="15"/>
  <c r="E7701" i="15"/>
  <c r="D7701" i="15"/>
  <c r="F7700" i="15"/>
  <c r="E7700" i="15"/>
  <c r="D7700" i="15"/>
  <c r="F7699" i="15"/>
  <c r="E7699" i="15"/>
  <c r="D7699" i="15"/>
  <c r="F7698" i="15"/>
  <c r="E7698" i="15"/>
  <c r="D7698" i="15"/>
  <c r="F7697" i="15"/>
  <c r="E7697" i="15"/>
  <c r="D7697" i="15"/>
  <c r="F7696" i="15"/>
  <c r="E7696" i="15"/>
  <c r="D7696" i="15"/>
  <c r="F7695" i="15"/>
  <c r="E7695" i="15"/>
  <c r="D7695" i="15"/>
  <c r="F7694" i="15"/>
  <c r="E7694" i="15"/>
  <c r="D7694" i="15"/>
  <c r="F7693" i="15"/>
  <c r="E7693" i="15"/>
  <c r="D7693" i="15"/>
  <c r="F7692" i="15"/>
  <c r="E7692" i="15"/>
  <c r="D7692" i="15"/>
  <c r="F7691" i="15"/>
  <c r="E7691" i="15"/>
  <c r="D7691" i="15"/>
  <c r="F7690" i="15"/>
  <c r="E7690" i="15"/>
  <c r="D7690" i="15"/>
  <c r="F7689" i="15"/>
  <c r="E7689" i="15"/>
  <c r="D7689" i="15"/>
  <c r="F7688" i="15"/>
  <c r="E7688" i="15"/>
  <c r="D7688" i="15"/>
  <c r="F7687" i="15"/>
  <c r="E7687" i="15"/>
  <c r="D7687" i="15"/>
  <c r="F7686" i="15"/>
  <c r="E7686" i="15"/>
  <c r="D7686" i="15"/>
  <c r="F7685" i="15"/>
  <c r="E7685" i="15"/>
  <c r="D7685" i="15"/>
  <c r="F7684" i="15"/>
  <c r="E7684" i="15"/>
  <c r="D7684" i="15"/>
  <c r="F7683" i="15"/>
  <c r="E7683" i="15"/>
  <c r="D7683" i="15"/>
  <c r="F7682" i="15"/>
  <c r="E7682" i="15"/>
  <c r="D7682" i="15"/>
  <c r="F7681" i="15"/>
  <c r="E7681" i="15"/>
  <c r="D7681" i="15"/>
  <c r="F7680" i="15"/>
  <c r="E7680" i="15"/>
  <c r="D7680" i="15"/>
  <c r="F7679" i="15"/>
  <c r="E7679" i="15"/>
  <c r="D7679" i="15"/>
  <c r="F7678" i="15"/>
  <c r="E7678" i="15"/>
  <c r="D7678" i="15"/>
  <c r="F7677" i="15"/>
  <c r="E7677" i="15"/>
  <c r="D7677" i="15"/>
  <c r="F7676" i="15"/>
  <c r="E7676" i="15"/>
  <c r="D7676" i="15"/>
  <c r="F7675" i="15"/>
  <c r="E7675" i="15"/>
  <c r="D7675" i="15"/>
  <c r="F7674" i="15"/>
  <c r="E7674" i="15"/>
  <c r="D7674" i="15"/>
  <c r="F7673" i="15"/>
  <c r="E7673" i="15"/>
  <c r="D7673" i="15"/>
  <c r="F7672" i="15"/>
  <c r="E7672" i="15"/>
  <c r="D7672" i="15"/>
  <c r="F7671" i="15"/>
  <c r="E7671" i="15"/>
  <c r="D7671" i="15"/>
  <c r="F7670" i="15"/>
  <c r="E7670" i="15"/>
  <c r="D7670" i="15"/>
  <c r="F7669" i="15"/>
  <c r="E7669" i="15"/>
  <c r="D7669" i="15"/>
  <c r="F7668" i="15"/>
  <c r="E7668" i="15"/>
  <c r="D7668" i="15"/>
  <c r="F7667" i="15"/>
  <c r="E7667" i="15"/>
  <c r="D7667" i="15"/>
  <c r="F7666" i="15"/>
  <c r="E7666" i="15"/>
  <c r="D7666" i="15"/>
  <c r="F7665" i="15"/>
  <c r="E7665" i="15"/>
  <c r="D7665" i="15"/>
  <c r="F7664" i="15"/>
  <c r="E7664" i="15"/>
  <c r="D7664" i="15"/>
  <c r="F7663" i="15"/>
  <c r="E7663" i="15"/>
  <c r="D7663" i="15"/>
  <c r="F7662" i="15"/>
  <c r="E7662" i="15"/>
  <c r="D7662" i="15"/>
  <c r="F7661" i="15"/>
  <c r="E7661" i="15"/>
  <c r="D7661" i="15"/>
  <c r="F7660" i="15"/>
  <c r="E7660" i="15"/>
  <c r="D7660" i="15"/>
  <c r="F7659" i="15"/>
  <c r="E7659" i="15"/>
  <c r="D7659" i="15"/>
  <c r="F7658" i="15"/>
  <c r="E7658" i="15"/>
  <c r="D7658" i="15"/>
  <c r="F7657" i="15"/>
  <c r="E7657" i="15"/>
  <c r="D7657" i="15"/>
  <c r="F7656" i="15"/>
  <c r="E7656" i="15"/>
  <c r="D7656" i="15"/>
  <c r="F7655" i="15"/>
  <c r="E7655" i="15"/>
  <c r="D7655" i="15"/>
  <c r="F7654" i="15"/>
  <c r="E7654" i="15"/>
  <c r="D7654" i="15"/>
  <c r="F7653" i="15"/>
  <c r="E7653" i="15"/>
  <c r="D7653" i="15"/>
  <c r="F7652" i="15"/>
  <c r="E7652" i="15"/>
  <c r="D7652" i="15"/>
  <c r="F7651" i="15"/>
  <c r="E7651" i="15"/>
  <c r="D7651" i="15"/>
  <c r="F7650" i="15"/>
  <c r="E7650" i="15"/>
  <c r="D7650" i="15"/>
  <c r="F7649" i="15"/>
  <c r="E7649" i="15"/>
  <c r="D7649" i="15"/>
  <c r="F7648" i="15"/>
  <c r="E7648" i="15"/>
  <c r="D7648" i="15"/>
  <c r="F7647" i="15"/>
  <c r="E7647" i="15"/>
  <c r="D7647" i="15"/>
  <c r="F7646" i="15"/>
  <c r="E7646" i="15"/>
  <c r="D7646" i="15"/>
  <c r="F7645" i="15"/>
  <c r="E7645" i="15"/>
  <c r="D7645" i="15"/>
  <c r="F7644" i="15"/>
  <c r="E7644" i="15"/>
  <c r="D7644" i="15"/>
  <c r="F7643" i="15"/>
  <c r="E7643" i="15"/>
  <c r="D7643" i="15"/>
  <c r="F7642" i="15"/>
  <c r="E7642" i="15"/>
  <c r="D7642" i="15"/>
  <c r="F7641" i="15"/>
  <c r="E7641" i="15"/>
  <c r="D7641" i="15"/>
  <c r="F7640" i="15"/>
  <c r="E7640" i="15"/>
  <c r="D7640" i="15"/>
  <c r="F7639" i="15"/>
  <c r="E7639" i="15"/>
  <c r="D7639" i="15"/>
  <c r="F7638" i="15"/>
  <c r="E7638" i="15"/>
  <c r="D7638" i="15"/>
  <c r="F7637" i="15"/>
  <c r="E7637" i="15"/>
  <c r="D7637" i="15"/>
  <c r="F7636" i="15"/>
  <c r="E7636" i="15"/>
  <c r="D7636" i="15"/>
  <c r="F7635" i="15"/>
  <c r="E7635" i="15"/>
  <c r="D7635" i="15"/>
  <c r="F7634" i="15"/>
  <c r="E7634" i="15"/>
  <c r="D7634" i="15"/>
  <c r="F7633" i="15"/>
  <c r="E7633" i="15"/>
  <c r="D7633" i="15"/>
  <c r="F7632" i="15"/>
  <c r="E7632" i="15"/>
  <c r="D7632" i="15"/>
  <c r="F7631" i="15"/>
  <c r="E7631" i="15"/>
  <c r="D7631" i="15"/>
  <c r="F7630" i="15"/>
  <c r="E7630" i="15"/>
  <c r="D7630" i="15"/>
  <c r="F7629" i="15"/>
  <c r="E7629" i="15"/>
  <c r="D7629" i="15"/>
  <c r="F7628" i="15"/>
  <c r="E7628" i="15"/>
  <c r="D7628" i="15"/>
  <c r="F7627" i="15"/>
  <c r="E7627" i="15"/>
  <c r="D7627" i="15"/>
  <c r="F7626" i="15"/>
  <c r="E7626" i="15"/>
  <c r="D7626" i="15"/>
  <c r="F7625" i="15"/>
  <c r="E7625" i="15"/>
  <c r="D7625" i="15"/>
  <c r="F7624" i="15"/>
  <c r="E7624" i="15"/>
  <c r="D7624" i="15"/>
  <c r="F7623" i="15"/>
  <c r="E7623" i="15"/>
  <c r="D7623" i="15"/>
  <c r="F7622" i="15"/>
  <c r="E7622" i="15"/>
  <c r="D7622" i="15"/>
  <c r="F7621" i="15"/>
  <c r="E7621" i="15"/>
  <c r="D7621" i="15"/>
  <c r="F7620" i="15"/>
  <c r="E7620" i="15"/>
  <c r="D7620" i="15"/>
  <c r="F7619" i="15"/>
  <c r="E7619" i="15"/>
  <c r="D7619" i="15"/>
  <c r="F7618" i="15"/>
  <c r="E7618" i="15"/>
  <c r="D7618" i="15"/>
  <c r="F7617" i="15"/>
  <c r="E7617" i="15"/>
  <c r="D7617" i="15"/>
  <c r="F7616" i="15"/>
  <c r="E7616" i="15"/>
  <c r="D7616" i="15"/>
  <c r="F7615" i="15"/>
  <c r="E7615" i="15"/>
  <c r="D7615" i="15"/>
  <c r="F7614" i="15"/>
  <c r="E7614" i="15"/>
  <c r="D7614" i="15"/>
  <c r="F7613" i="15"/>
  <c r="E7613" i="15"/>
  <c r="D7613" i="15"/>
  <c r="F7612" i="15"/>
  <c r="E7612" i="15"/>
  <c r="D7612" i="15"/>
  <c r="F7611" i="15"/>
  <c r="E7611" i="15"/>
  <c r="D7611" i="15"/>
  <c r="F7610" i="15"/>
  <c r="E7610" i="15"/>
  <c r="D7610" i="15"/>
  <c r="F7609" i="15"/>
  <c r="E7609" i="15"/>
  <c r="D7609" i="15"/>
  <c r="F7608" i="15"/>
  <c r="E7608" i="15"/>
  <c r="D7608" i="15"/>
  <c r="F7607" i="15"/>
  <c r="E7607" i="15"/>
  <c r="D7607" i="15"/>
  <c r="F7606" i="15"/>
  <c r="E7606" i="15"/>
  <c r="D7606" i="15"/>
  <c r="F7605" i="15"/>
  <c r="E7605" i="15"/>
  <c r="D7605" i="15"/>
  <c r="F7604" i="15"/>
  <c r="E7604" i="15"/>
  <c r="D7604" i="15"/>
  <c r="F7603" i="15"/>
  <c r="E7603" i="15"/>
  <c r="D7603" i="15"/>
  <c r="F7602" i="15"/>
  <c r="E7602" i="15"/>
  <c r="D7602" i="15"/>
  <c r="F7601" i="15"/>
  <c r="E7601" i="15"/>
  <c r="D7601" i="15"/>
  <c r="F7600" i="15"/>
  <c r="E7600" i="15"/>
  <c r="D7600" i="15"/>
  <c r="F7599" i="15"/>
  <c r="E7599" i="15"/>
  <c r="D7599" i="15"/>
  <c r="F7598" i="15"/>
  <c r="E7598" i="15"/>
  <c r="D7598" i="15"/>
  <c r="F7597" i="15"/>
  <c r="E7597" i="15"/>
  <c r="D7597" i="15"/>
  <c r="F7596" i="15"/>
  <c r="E7596" i="15"/>
  <c r="D7596" i="15"/>
  <c r="F7595" i="15"/>
  <c r="E7595" i="15"/>
  <c r="D7595" i="15"/>
  <c r="F7594" i="15"/>
  <c r="E7594" i="15"/>
  <c r="D7594" i="15"/>
  <c r="F7593" i="15"/>
  <c r="E7593" i="15"/>
  <c r="D7593" i="15"/>
  <c r="F7592" i="15"/>
  <c r="E7592" i="15"/>
  <c r="D7592" i="15"/>
  <c r="F7591" i="15"/>
  <c r="E7591" i="15"/>
  <c r="D7591" i="15"/>
  <c r="F7590" i="15"/>
  <c r="E7590" i="15"/>
  <c r="D7590" i="15"/>
  <c r="F7589" i="15"/>
  <c r="E7589" i="15"/>
  <c r="D7589" i="15"/>
  <c r="F7588" i="15"/>
  <c r="E7588" i="15"/>
  <c r="D7588" i="15"/>
  <c r="F7587" i="15"/>
  <c r="E7587" i="15"/>
  <c r="D7587" i="15"/>
  <c r="F7586" i="15"/>
  <c r="E7586" i="15"/>
  <c r="D7586" i="15"/>
  <c r="F7585" i="15"/>
  <c r="E7585" i="15"/>
  <c r="D7585" i="15"/>
  <c r="F7584" i="15"/>
  <c r="E7584" i="15"/>
  <c r="D7584" i="15"/>
  <c r="F7583" i="15"/>
  <c r="E7583" i="15"/>
  <c r="D7583" i="15"/>
  <c r="F7582" i="15"/>
  <c r="E7582" i="15"/>
  <c r="D7582" i="15"/>
  <c r="F7581" i="15"/>
  <c r="E7581" i="15"/>
  <c r="D7581" i="15"/>
  <c r="F7580" i="15"/>
  <c r="E7580" i="15"/>
  <c r="D7580" i="15"/>
  <c r="F7579" i="15"/>
  <c r="E7579" i="15"/>
  <c r="D7579" i="15"/>
  <c r="F7578" i="15"/>
  <c r="E7578" i="15"/>
  <c r="D7578" i="15"/>
  <c r="F7577" i="15"/>
  <c r="E7577" i="15"/>
  <c r="D7577" i="15"/>
  <c r="F7576" i="15"/>
  <c r="E7576" i="15"/>
  <c r="D7576" i="15"/>
  <c r="F7575" i="15"/>
  <c r="E7575" i="15"/>
  <c r="D7575" i="15"/>
  <c r="F7574" i="15"/>
  <c r="E7574" i="15"/>
  <c r="D7574" i="15"/>
  <c r="F7573" i="15"/>
  <c r="E7573" i="15"/>
  <c r="D7573" i="15"/>
  <c r="F7572" i="15"/>
  <c r="E7572" i="15"/>
  <c r="D7572" i="15"/>
  <c r="F7571" i="15"/>
  <c r="E7571" i="15"/>
  <c r="D7571" i="15"/>
  <c r="F7570" i="15"/>
  <c r="E7570" i="15"/>
  <c r="D7570" i="15"/>
  <c r="F7569" i="15"/>
  <c r="E7569" i="15"/>
  <c r="D7569" i="15"/>
  <c r="F7568" i="15"/>
  <c r="E7568" i="15"/>
  <c r="D7568" i="15"/>
  <c r="F7567" i="15"/>
  <c r="E7567" i="15"/>
  <c r="D7567" i="15"/>
  <c r="F7566" i="15"/>
  <c r="E7566" i="15"/>
  <c r="D7566" i="15"/>
  <c r="F7565" i="15"/>
  <c r="E7565" i="15"/>
  <c r="D7565" i="15"/>
  <c r="F7564" i="15"/>
  <c r="E7564" i="15"/>
  <c r="D7564" i="15"/>
  <c r="F7563" i="15"/>
  <c r="E7563" i="15"/>
  <c r="D7563" i="15"/>
  <c r="F7562" i="15"/>
  <c r="E7562" i="15"/>
  <c r="D7562" i="15"/>
  <c r="F7561" i="15"/>
  <c r="E7561" i="15"/>
  <c r="D7561" i="15"/>
  <c r="F7560" i="15"/>
  <c r="E7560" i="15"/>
  <c r="D7560" i="15"/>
  <c r="F7559" i="15"/>
  <c r="E7559" i="15"/>
  <c r="D7559" i="15"/>
  <c r="F7558" i="15"/>
  <c r="E7558" i="15"/>
  <c r="D7558" i="15"/>
  <c r="F7557" i="15"/>
  <c r="E7557" i="15"/>
  <c r="D7557" i="15"/>
  <c r="F7556" i="15"/>
  <c r="E7556" i="15"/>
  <c r="D7556" i="15"/>
  <c r="F7555" i="15"/>
  <c r="E7555" i="15"/>
  <c r="D7555" i="15"/>
  <c r="F7554" i="15"/>
  <c r="E7554" i="15"/>
  <c r="D7554" i="15"/>
  <c r="F7553" i="15"/>
  <c r="E7553" i="15"/>
  <c r="D7553" i="15"/>
  <c r="F7552" i="15"/>
  <c r="E7552" i="15"/>
  <c r="D7552" i="15"/>
  <c r="F7551" i="15"/>
  <c r="E7551" i="15"/>
  <c r="D7551" i="15"/>
  <c r="F7550" i="15"/>
  <c r="E7550" i="15"/>
  <c r="D7550" i="15"/>
  <c r="F7549" i="15"/>
  <c r="E7549" i="15"/>
  <c r="D7549" i="15"/>
  <c r="F7548" i="15"/>
  <c r="E7548" i="15"/>
  <c r="D7548" i="15"/>
  <c r="F7547" i="15"/>
  <c r="E7547" i="15"/>
  <c r="D7547" i="15"/>
  <c r="F7546" i="15"/>
  <c r="E7546" i="15"/>
  <c r="D7546" i="15"/>
  <c r="F7545" i="15"/>
  <c r="E7545" i="15"/>
  <c r="D7545" i="15"/>
  <c r="F7544" i="15"/>
  <c r="E7544" i="15"/>
  <c r="D7544" i="15"/>
  <c r="F7543" i="15"/>
  <c r="E7543" i="15"/>
  <c r="D7543" i="15"/>
  <c r="F7542" i="15"/>
  <c r="E7542" i="15"/>
  <c r="D7542" i="15"/>
  <c r="F7541" i="15"/>
  <c r="E7541" i="15"/>
  <c r="D7541" i="15"/>
  <c r="F7540" i="15"/>
  <c r="E7540" i="15"/>
  <c r="D7540" i="15"/>
  <c r="F7539" i="15"/>
  <c r="E7539" i="15"/>
  <c r="D7539" i="15"/>
  <c r="F7538" i="15"/>
  <c r="E7538" i="15"/>
  <c r="D7538" i="15"/>
  <c r="F7537" i="15"/>
  <c r="E7537" i="15"/>
  <c r="D7537" i="15"/>
  <c r="F7536" i="15"/>
  <c r="E7536" i="15"/>
  <c r="D7536" i="15"/>
  <c r="F7535" i="15"/>
  <c r="E7535" i="15"/>
  <c r="D7535" i="15"/>
  <c r="F7534" i="15"/>
  <c r="E7534" i="15"/>
  <c r="D7534" i="15"/>
  <c r="F7533" i="15"/>
  <c r="E7533" i="15"/>
  <c r="D7533" i="15"/>
  <c r="F7532" i="15"/>
  <c r="E7532" i="15"/>
  <c r="D7532" i="15"/>
  <c r="F7531" i="15"/>
  <c r="E7531" i="15"/>
  <c r="D7531" i="15"/>
  <c r="F7530" i="15"/>
  <c r="E7530" i="15"/>
  <c r="D7530" i="15"/>
  <c r="F7529" i="15"/>
  <c r="E7529" i="15"/>
  <c r="D7529" i="15"/>
  <c r="F7528" i="15"/>
  <c r="E7528" i="15"/>
  <c r="D7528" i="15"/>
  <c r="F7527" i="15"/>
  <c r="E7527" i="15"/>
  <c r="D7527" i="15"/>
  <c r="F7526" i="15"/>
  <c r="E7526" i="15"/>
  <c r="D7526" i="15"/>
  <c r="F7525" i="15"/>
  <c r="E7525" i="15"/>
  <c r="D7525" i="15"/>
  <c r="F7524" i="15"/>
  <c r="E7524" i="15"/>
  <c r="D7524" i="15"/>
  <c r="F7523" i="15"/>
  <c r="E7523" i="15"/>
  <c r="D7523" i="15"/>
  <c r="F7522" i="15"/>
  <c r="E7522" i="15"/>
  <c r="D7522" i="15"/>
  <c r="F7521" i="15"/>
  <c r="E7521" i="15"/>
  <c r="D7521" i="15"/>
  <c r="F7520" i="15"/>
  <c r="E7520" i="15"/>
  <c r="D7520" i="15"/>
  <c r="F7519" i="15"/>
  <c r="E7519" i="15"/>
  <c r="D7519" i="15"/>
  <c r="F7518" i="15"/>
  <c r="E7518" i="15"/>
  <c r="D7518" i="15"/>
  <c r="F7517" i="15"/>
  <c r="E7517" i="15"/>
  <c r="D7517" i="15"/>
  <c r="F7516" i="15"/>
  <c r="E7516" i="15"/>
  <c r="D7516" i="15"/>
  <c r="F7515" i="15"/>
  <c r="E7515" i="15"/>
  <c r="D7515" i="15"/>
  <c r="F7514" i="15"/>
  <c r="E7514" i="15"/>
  <c r="D7514" i="15"/>
  <c r="F7513" i="15"/>
  <c r="E7513" i="15"/>
  <c r="D7513" i="15"/>
  <c r="F7512" i="15"/>
  <c r="E7512" i="15"/>
  <c r="D7512" i="15"/>
  <c r="F7511" i="15"/>
  <c r="E7511" i="15"/>
  <c r="D7511" i="15"/>
  <c r="F7510" i="15"/>
  <c r="E7510" i="15"/>
  <c r="D7510" i="15"/>
  <c r="F7509" i="15"/>
  <c r="E7509" i="15"/>
  <c r="D7509" i="15"/>
  <c r="F7508" i="15"/>
  <c r="E7508" i="15"/>
  <c r="D7508" i="15"/>
  <c r="F7507" i="15"/>
  <c r="E7507" i="15"/>
  <c r="D7507" i="15"/>
  <c r="F7506" i="15"/>
  <c r="E7506" i="15"/>
  <c r="D7506" i="15"/>
  <c r="F7505" i="15"/>
  <c r="E7505" i="15"/>
  <c r="D7505" i="15"/>
  <c r="F7504" i="15"/>
  <c r="E7504" i="15"/>
  <c r="D7504" i="15"/>
  <c r="F7503" i="15"/>
  <c r="E7503" i="15"/>
  <c r="D7503" i="15"/>
  <c r="F7502" i="15"/>
  <c r="E7502" i="15"/>
  <c r="D7502" i="15"/>
  <c r="F7501" i="15"/>
  <c r="E7501" i="15"/>
  <c r="D7501" i="15"/>
  <c r="F7500" i="15"/>
  <c r="E7500" i="15"/>
  <c r="D7500" i="15"/>
  <c r="F7499" i="15"/>
  <c r="E7499" i="15"/>
  <c r="D7499" i="15"/>
  <c r="F7498" i="15"/>
  <c r="E7498" i="15"/>
  <c r="D7498" i="15"/>
  <c r="F7497" i="15"/>
  <c r="E7497" i="15"/>
  <c r="D7497" i="15"/>
  <c r="F7496" i="15"/>
  <c r="E7496" i="15"/>
  <c r="D7496" i="15"/>
  <c r="F7495" i="15"/>
  <c r="E7495" i="15"/>
  <c r="D7495" i="15"/>
  <c r="F7494" i="15"/>
  <c r="E7494" i="15"/>
  <c r="D7494" i="15"/>
  <c r="F7493" i="15"/>
  <c r="E7493" i="15"/>
  <c r="D7493" i="15"/>
  <c r="F7492" i="15"/>
  <c r="E7492" i="15"/>
  <c r="D7492" i="15"/>
  <c r="F7491" i="15"/>
  <c r="E7491" i="15"/>
  <c r="D7491" i="15"/>
  <c r="F7490" i="15"/>
  <c r="E7490" i="15"/>
  <c r="D7490" i="15"/>
  <c r="F7489" i="15"/>
  <c r="E7489" i="15"/>
  <c r="D7489" i="15"/>
  <c r="F7488" i="15"/>
  <c r="E7488" i="15"/>
  <c r="D7488" i="15"/>
  <c r="F7487" i="15"/>
  <c r="E7487" i="15"/>
  <c r="D7487" i="15"/>
  <c r="F7486" i="15"/>
  <c r="E7486" i="15"/>
  <c r="D7486" i="15"/>
  <c r="F7485" i="15"/>
  <c r="E7485" i="15"/>
  <c r="D7485" i="15"/>
  <c r="F7484" i="15"/>
  <c r="E7484" i="15"/>
  <c r="D7484" i="15"/>
  <c r="F7483" i="15"/>
  <c r="E7483" i="15"/>
  <c r="D7483" i="15"/>
  <c r="F7482" i="15"/>
  <c r="E7482" i="15"/>
  <c r="D7482" i="15"/>
  <c r="F7481" i="15"/>
  <c r="E7481" i="15"/>
  <c r="D7481" i="15"/>
  <c r="F7480" i="15"/>
  <c r="E7480" i="15"/>
  <c r="D7480" i="15"/>
  <c r="F7479" i="15"/>
  <c r="E7479" i="15"/>
  <c r="D7479" i="15"/>
  <c r="F7478" i="15"/>
  <c r="E7478" i="15"/>
  <c r="D7478" i="15"/>
  <c r="F7477" i="15"/>
  <c r="E7477" i="15"/>
  <c r="D7477" i="15"/>
  <c r="F7476" i="15"/>
  <c r="E7476" i="15"/>
  <c r="D7476" i="15"/>
  <c r="F7475" i="15"/>
  <c r="E7475" i="15"/>
  <c r="D7475" i="15"/>
  <c r="F7474" i="15"/>
  <c r="E7474" i="15"/>
  <c r="D7474" i="15"/>
  <c r="F7473" i="15"/>
  <c r="E7473" i="15"/>
  <c r="D7473" i="15"/>
  <c r="F7472" i="15"/>
  <c r="E7472" i="15"/>
  <c r="D7472" i="15"/>
  <c r="F7471" i="15"/>
  <c r="E7471" i="15"/>
  <c r="D7471" i="15"/>
  <c r="F7470" i="15"/>
  <c r="E7470" i="15"/>
  <c r="D7470" i="15"/>
  <c r="F7469" i="15"/>
  <c r="E7469" i="15"/>
  <c r="D7469" i="15"/>
  <c r="F7468" i="15"/>
  <c r="E7468" i="15"/>
  <c r="D7468" i="15"/>
  <c r="F7467" i="15"/>
  <c r="E7467" i="15"/>
  <c r="D7467" i="15"/>
  <c r="F7466" i="15"/>
  <c r="E7466" i="15"/>
  <c r="D7466" i="15"/>
  <c r="F7465" i="15"/>
  <c r="E7465" i="15"/>
  <c r="D7465" i="15"/>
  <c r="F7464" i="15"/>
  <c r="E7464" i="15"/>
  <c r="D7464" i="15"/>
  <c r="F7463" i="15"/>
  <c r="E7463" i="15"/>
  <c r="D7463" i="15"/>
  <c r="F7462" i="15"/>
  <c r="E7462" i="15"/>
  <c r="D7462" i="15"/>
  <c r="F7461" i="15"/>
  <c r="E7461" i="15"/>
  <c r="D7461" i="15"/>
  <c r="F7460" i="15"/>
  <c r="E7460" i="15"/>
  <c r="D7460" i="15"/>
  <c r="F7459" i="15"/>
  <c r="E7459" i="15"/>
  <c r="D7459" i="15"/>
  <c r="F7458" i="15"/>
  <c r="E7458" i="15"/>
  <c r="D7458" i="15"/>
  <c r="F7457" i="15"/>
  <c r="E7457" i="15"/>
  <c r="D7457" i="15"/>
  <c r="F7456" i="15"/>
  <c r="E7456" i="15"/>
  <c r="D7456" i="15"/>
  <c r="F7455" i="15"/>
  <c r="E7455" i="15"/>
  <c r="D7455" i="15"/>
  <c r="F7454" i="15"/>
  <c r="E7454" i="15"/>
  <c r="D7454" i="15"/>
  <c r="F7453" i="15"/>
  <c r="E7453" i="15"/>
  <c r="D7453" i="15"/>
  <c r="F7452" i="15"/>
  <c r="E7452" i="15"/>
  <c r="D7452" i="15"/>
  <c r="F7451" i="15"/>
  <c r="E7451" i="15"/>
  <c r="D7451" i="15"/>
  <c r="F7450" i="15"/>
  <c r="E7450" i="15"/>
  <c r="D7450" i="15"/>
  <c r="F7449" i="15"/>
  <c r="E7449" i="15"/>
  <c r="D7449" i="15"/>
  <c r="F7448" i="15"/>
  <c r="E7448" i="15"/>
  <c r="D7448" i="15"/>
  <c r="F7447" i="15"/>
  <c r="E7447" i="15"/>
  <c r="D7447" i="15"/>
  <c r="F7446" i="15"/>
  <c r="E7446" i="15"/>
  <c r="D7446" i="15"/>
  <c r="F7445" i="15"/>
  <c r="E7445" i="15"/>
  <c r="D7445" i="15"/>
  <c r="F7444" i="15"/>
  <c r="E7444" i="15"/>
  <c r="D7444" i="15"/>
  <c r="F7443" i="15"/>
  <c r="E7443" i="15"/>
  <c r="D7443" i="15"/>
  <c r="F7442" i="15"/>
  <c r="E7442" i="15"/>
  <c r="D7442" i="15"/>
  <c r="F7441" i="15"/>
  <c r="E7441" i="15"/>
  <c r="D7441" i="15"/>
  <c r="F7440" i="15"/>
  <c r="E7440" i="15"/>
  <c r="D7440" i="15"/>
  <c r="F7439" i="15"/>
  <c r="E7439" i="15"/>
  <c r="D7439" i="15"/>
  <c r="F7438" i="15"/>
  <c r="E7438" i="15"/>
  <c r="D7438" i="15"/>
  <c r="F7437" i="15"/>
  <c r="E7437" i="15"/>
  <c r="D7437" i="15"/>
  <c r="F7436" i="15"/>
  <c r="E7436" i="15"/>
  <c r="D7436" i="15"/>
  <c r="F7435" i="15"/>
  <c r="E7435" i="15"/>
  <c r="D7435" i="15"/>
  <c r="F7434" i="15"/>
  <c r="E7434" i="15"/>
  <c r="D7434" i="15"/>
  <c r="F7433" i="15"/>
  <c r="E7433" i="15"/>
  <c r="D7433" i="15"/>
  <c r="F7432" i="15"/>
  <c r="E7432" i="15"/>
  <c r="D7432" i="15"/>
  <c r="F7431" i="15"/>
  <c r="E7431" i="15"/>
  <c r="D7431" i="15"/>
  <c r="F7430" i="15"/>
  <c r="E7430" i="15"/>
  <c r="D7430" i="15"/>
  <c r="F7429" i="15"/>
  <c r="E7429" i="15"/>
  <c r="D7429" i="15"/>
  <c r="F7428" i="15"/>
  <c r="E7428" i="15"/>
  <c r="D7428" i="15"/>
  <c r="F7427" i="15"/>
  <c r="E7427" i="15"/>
  <c r="D7427" i="15"/>
  <c r="F7426" i="15"/>
  <c r="E7426" i="15"/>
  <c r="D7426" i="15"/>
  <c r="F7425" i="15"/>
  <c r="E7425" i="15"/>
  <c r="D7425" i="15"/>
  <c r="F7424" i="15"/>
  <c r="E7424" i="15"/>
  <c r="D7424" i="15"/>
  <c r="F7423" i="15"/>
  <c r="E7423" i="15"/>
  <c r="D7423" i="15"/>
  <c r="F7422" i="15"/>
  <c r="E7422" i="15"/>
  <c r="D7422" i="15"/>
  <c r="F7421" i="15"/>
  <c r="E7421" i="15"/>
  <c r="D7421" i="15"/>
  <c r="F7420" i="15"/>
  <c r="E7420" i="15"/>
  <c r="D7420" i="15"/>
  <c r="F7419" i="15"/>
  <c r="E7419" i="15"/>
  <c r="D7419" i="15"/>
  <c r="F7418" i="15"/>
  <c r="E7418" i="15"/>
  <c r="D7418" i="15"/>
  <c r="F7417" i="15"/>
  <c r="E7417" i="15"/>
  <c r="D7417" i="15"/>
  <c r="F7416" i="15"/>
  <c r="E7416" i="15"/>
  <c r="D7416" i="15"/>
  <c r="F7415" i="15"/>
  <c r="E7415" i="15"/>
  <c r="D7415" i="15"/>
  <c r="F7414" i="15"/>
  <c r="E7414" i="15"/>
  <c r="D7414" i="15"/>
  <c r="F7413" i="15"/>
  <c r="E7413" i="15"/>
  <c r="D7413" i="15"/>
  <c r="F7412" i="15"/>
  <c r="E7412" i="15"/>
  <c r="D7412" i="15"/>
  <c r="F7411" i="15"/>
  <c r="E7411" i="15"/>
  <c r="D7411" i="15"/>
  <c r="F7410" i="15"/>
  <c r="E7410" i="15"/>
  <c r="D7410" i="15"/>
  <c r="F7409" i="15"/>
  <c r="E7409" i="15"/>
  <c r="D7409" i="15"/>
  <c r="F7408" i="15"/>
  <c r="E7408" i="15"/>
  <c r="D7408" i="15"/>
  <c r="F7407" i="15"/>
  <c r="E7407" i="15"/>
  <c r="D7407" i="15"/>
  <c r="F7406" i="15"/>
  <c r="E7406" i="15"/>
  <c r="D7406" i="15"/>
  <c r="F7405" i="15"/>
  <c r="E7405" i="15"/>
  <c r="D7405" i="15"/>
  <c r="F7404" i="15"/>
  <c r="E7404" i="15"/>
  <c r="D7404" i="15"/>
  <c r="F7403" i="15"/>
  <c r="E7403" i="15"/>
  <c r="D7403" i="15"/>
  <c r="F7402" i="15"/>
  <c r="E7402" i="15"/>
  <c r="D7402" i="15"/>
  <c r="F7401" i="15"/>
  <c r="E7401" i="15"/>
  <c r="D7401" i="15"/>
  <c r="F7400" i="15"/>
  <c r="E7400" i="15"/>
  <c r="D7400" i="15"/>
  <c r="F7399" i="15"/>
  <c r="E7399" i="15"/>
  <c r="D7399" i="15"/>
  <c r="F7398" i="15"/>
  <c r="E7398" i="15"/>
  <c r="D7398" i="15"/>
  <c r="F7397" i="15"/>
  <c r="E7397" i="15"/>
  <c r="D7397" i="15"/>
  <c r="F7396" i="15"/>
  <c r="E7396" i="15"/>
  <c r="D7396" i="15"/>
  <c r="F7395" i="15"/>
  <c r="E7395" i="15"/>
  <c r="D7395" i="15"/>
  <c r="F7394" i="15"/>
  <c r="E7394" i="15"/>
  <c r="D7394" i="15"/>
  <c r="F7393" i="15"/>
  <c r="E7393" i="15"/>
  <c r="D7393" i="15"/>
  <c r="F7392" i="15"/>
  <c r="E7392" i="15"/>
  <c r="D7392" i="15"/>
  <c r="F7391" i="15"/>
  <c r="E7391" i="15"/>
  <c r="D7391" i="15"/>
  <c r="F7390" i="15"/>
  <c r="E7390" i="15"/>
  <c r="D7390" i="15"/>
  <c r="F7389" i="15"/>
  <c r="E7389" i="15"/>
  <c r="D7389" i="15"/>
  <c r="F7388" i="15"/>
  <c r="E7388" i="15"/>
  <c r="D7388" i="15"/>
  <c r="F7387" i="15"/>
  <c r="E7387" i="15"/>
  <c r="D7387" i="15"/>
  <c r="F7386" i="15"/>
  <c r="E7386" i="15"/>
  <c r="D7386" i="15"/>
  <c r="F7385" i="15"/>
  <c r="E7385" i="15"/>
  <c r="D7385" i="15"/>
  <c r="F7384" i="15"/>
  <c r="E7384" i="15"/>
  <c r="D7384" i="15"/>
  <c r="F7383" i="15"/>
  <c r="E7383" i="15"/>
  <c r="D7383" i="15"/>
  <c r="F7382" i="15"/>
  <c r="E7382" i="15"/>
  <c r="D7382" i="15"/>
  <c r="F7381" i="15"/>
  <c r="E7381" i="15"/>
  <c r="D7381" i="15"/>
  <c r="F7380" i="15"/>
  <c r="E7380" i="15"/>
  <c r="D7380" i="15"/>
  <c r="F7379" i="15"/>
  <c r="E7379" i="15"/>
  <c r="D7379" i="15"/>
  <c r="F7378" i="15"/>
  <c r="E7378" i="15"/>
  <c r="D7378" i="15"/>
  <c r="F7377" i="15"/>
  <c r="E7377" i="15"/>
  <c r="D7377" i="15"/>
  <c r="F7376" i="15"/>
  <c r="E7376" i="15"/>
  <c r="D7376" i="15"/>
  <c r="F7375" i="15"/>
  <c r="E7375" i="15"/>
  <c r="D7375" i="15"/>
  <c r="F7374" i="15"/>
  <c r="E7374" i="15"/>
  <c r="D7374" i="15"/>
  <c r="F7373" i="15"/>
  <c r="E7373" i="15"/>
  <c r="D7373" i="15"/>
  <c r="F7372" i="15"/>
  <c r="E7372" i="15"/>
  <c r="D7372" i="15"/>
  <c r="F7371" i="15"/>
  <c r="E7371" i="15"/>
  <c r="D7371" i="15"/>
  <c r="F7370" i="15"/>
  <c r="E7370" i="15"/>
  <c r="D7370" i="15"/>
  <c r="F7369" i="15"/>
  <c r="E7369" i="15"/>
  <c r="D7369" i="15"/>
  <c r="F7368" i="15"/>
  <c r="E7368" i="15"/>
  <c r="D7368" i="15"/>
  <c r="F7367" i="15"/>
  <c r="E7367" i="15"/>
  <c r="D7367" i="15"/>
  <c r="F7366" i="15"/>
  <c r="E7366" i="15"/>
  <c r="D7366" i="15"/>
  <c r="F7365" i="15"/>
  <c r="E7365" i="15"/>
  <c r="D7365" i="15"/>
  <c r="F7364" i="15"/>
  <c r="E7364" i="15"/>
  <c r="D7364" i="15"/>
  <c r="F7363" i="15"/>
  <c r="E7363" i="15"/>
  <c r="D7363" i="15"/>
  <c r="F7362" i="15"/>
  <c r="E7362" i="15"/>
  <c r="D7362" i="15"/>
  <c r="F7361" i="15"/>
  <c r="E7361" i="15"/>
  <c r="D7361" i="15"/>
  <c r="F7360" i="15"/>
  <c r="E7360" i="15"/>
  <c r="D7360" i="15"/>
  <c r="F7359" i="15"/>
  <c r="E7359" i="15"/>
  <c r="D7359" i="15"/>
  <c r="F7358" i="15"/>
  <c r="E7358" i="15"/>
  <c r="D7358" i="15"/>
  <c r="F7357" i="15"/>
  <c r="E7357" i="15"/>
  <c r="D7357" i="15"/>
  <c r="F7356" i="15"/>
  <c r="E7356" i="15"/>
  <c r="D7356" i="15"/>
  <c r="F7355" i="15"/>
  <c r="E7355" i="15"/>
  <c r="D7355" i="15"/>
  <c r="F7354" i="15"/>
  <c r="E7354" i="15"/>
  <c r="D7354" i="15"/>
  <c r="F7353" i="15"/>
  <c r="E7353" i="15"/>
  <c r="D7353" i="15"/>
  <c r="F7352" i="15"/>
  <c r="E7352" i="15"/>
  <c r="D7352" i="15"/>
  <c r="F7351" i="15"/>
  <c r="E7351" i="15"/>
  <c r="D7351" i="15"/>
  <c r="F7350" i="15"/>
  <c r="E7350" i="15"/>
  <c r="D7350" i="15"/>
  <c r="F7349" i="15"/>
  <c r="E7349" i="15"/>
  <c r="D7349" i="15"/>
  <c r="F7348" i="15"/>
  <c r="E7348" i="15"/>
  <c r="D7348" i="15"/>
  <c r="F7347" i="15"/>
  <c r="E7347" i="15"/>
  <c r="D7347" i="15"/>
  <c r="F7346" i="15"/>
  <c r="E7346" i="15"/>
  <c r="D7346" i="15"/>
  <c r="F7345" i="15"/>
  <c r="E7345" i="15"/>
  <c r="D7345" i="15"/>
  <c r="F7344" i="15"/>
  <c r="E7344" i="15"/>
  <c r="D7344" i="15"/>
  <c r="F7343" i="15"/>
  <c r="E7343" i="15"/>
  <c r="D7343" i="15"/>
  <c r="F7342" i="15"/>
  <c r="E7342" i="15"/>
  <c r="D7342" i="15"/>
  <c r="F7341" i="15"/>
  <c r="E7341" i="15"/>
  <c r="D7341" i="15"/>
  <c r="F7340" i="15"/>
  <c r="E7340" i="15"/>
  <c r="D7340" i="15"/>
  <c r="F7339" i="15"/>
  <c r="E7339" i="15"/>
  <c r="D7339" i="15"/>
  <c r="F7338" i="15"/>
  <c r="E7338" i="15"/>
  <c r="D7338" i="15"/>
  <c r="F7337" i="15"/>
  <c r="E7337" i="15"/>
  <c r="D7337" i="15"/>
  <c r="F7336" i="15"/>
  <c r="E7336" i="15"/>
  <c r="D7336" i="15"/>
  <c r="F7335" i="15"/>
  <c r="E7335" i="15"/>
  <c r="D7335" i="15"/>
  <c r="F7334" i="15"/>
  <c r="E7334" i="15"/>
  <c r="D7334" i="15"/>
  <c r="F7333" i="15"/>
  <c r="E7333" i="15"/>
  <c r="D7333" i="15"/>
  <c r="F7332" i="15"/>
  <c r="E7332" i="15"/>
  <c r="D7332" i="15"/>
  <c r="F7331" i="15"/>
  <c r="E7331" i="15"/>
  <c r="D7331" i="15"/>
  <c r="F7330" i="15"/>
  <c r="E7330" i="15"/>
  <c r="D7330" i="15"/>
  <c r="F7329" i="15"/>
  <c r="E7329" i="15"/>
  <c r="D7329" i="15"/>
  <c r="F7328" i="15"/>
  <c r="E7328" i="15"/>
  <c r="D7328" i="15"/>
  <c r="F7327" i="15"/>
  <c r="E7327" i="15"/>
  <c r="D7327" i="15"/>
  <c r="F7326" i="15"/>
  <c r="E7326" i="15"/>
  <c r="D7326" i="15"/>
  <c r="F7325" i="15"/>
  <c r="E7325" i="15"/>
  <c r="D7325" i="15"/>
  <c r="F7324" i="15"/>
  <c r="E7324" i="15"/>
  <c r="D7324" i="15"/>
  <c r="F7323" i="15"/>
  <c r="E7323" i="15"/>
  <c r="D7323" i="15"/>
  <c r="F7322" i="15"/>
  <c r="E7322" i="15"/>
  <c r="D7322" i="15"/>
  <c r="F7321" i="15"/>
  <c r="E7321" i="15"/>
  <c r="D7321" i="15"/>
  <c r="F7320" i="15"/>
  <c r="E7320" i="15"/>
  <c r="D7320" i="15"/>
  <c r="F7319" i="15"/>
  <c r="E7319" i="15"/>
  <c r="D7319" i="15"/>
  <c r="F7318" i="15"/>
  <c r="E7318" i="15"/>
  <c r="D7318" i="15"/>
  <c r="F7317" i="15"/>
  <c r="E7317" i="15"/>
  <c r="D7317" i="15"/>
  <c r="F7316" i="15"/>
  <c r="E7316" i="15"/>
  <c r="D7316" i="15"/>
  <c r="F7315" i="15"/>
  <c r="E7315" i="15"/>
  <c r="D7315" i="15"/>
  <c r="F7314" i="15"/>
  <c r="E7314" i="15"/>
  <c r="D7314" i="15"/>
  <c r="F7313" i="15"/>
  <c r="E7313" i="15"/>
  <c r="D7313" i="15"/>
  <c r="F7312" i="15"/>
  <c r="E7312" i="15"/>
  <c r="D7312" i="15"/>
  <c r="F7311" i="15"/>
  <c r="E7311" i="15"/>
  <c r="D7311" i="15"/>
  <c r="F7310" i="15"/>
  <c r="E7310" i="15"/>
  <c r="D7310" i="15"/>
  <c r="F7309" i="15"/>
  <c r="E7309" i="15"/>
  <c r="D7309" i="15"/>
  <c r="F7308" i="15"/>
  <c r="E7308" i="15"/>
  <c r="D7308" i="15"/>
  <c r="F7307" i="15"/>
  <c r="E7307" i="15"/>
  <c r="D7307" i="15"/>
  <c r="F7306" i="15"/>
  <c r="E7306" i="15"/>
  <c r="D7306" i="15"/>
  <c r="F7305" i="15"/>
  <c r="E7305" i="15"/>
  <c r="D7305" i="15"/>
  <c r="F7304" i="15"/>
  <c r="E7304" i="15"/>
  <c r="D7304" i="15"/>
  <c r="F7303" i="15"/>
  <c r="E7303" i="15"/>
  <c r="D7303" i="15"/>
  <c r="F7302" i="15"/>
  <c r="E7302" i="15"/>
  <c r="D7302" i="15"/>
  <c r="F7301" i="15"/>
  <c r="E7301" i="15"/>
  <c r="D7301" i="15"/>
  <c r="F7300" i="15"/>
  <c r="E7300" i="15"/>
  <c r="D7300" i="15"/>
  <c r="F7299" i="15"/>
  <c r="E7299" i="15"/>
  <c r="D7299" i="15"/>
  <c r="F7298" i="15"/>
  <c r="E7298" i="15"/>
  <c r="D7298" i="15"/>
  <c r="F7297" i="15"/>
  <c r="E7297" i="15"/>
  <c r="D7297" i="15"/>
  <c r="F7296" i="15"/>
  <c r="E7296" i="15"/>
  <c r="D7296" i="15"/>
  <c r="F7295" i="15"/>
  <c r="E7295" i="15"/>
  <c r="D7295" i="15"/>
  <c r="F7294" i="15"/>
  <c r="E7294" i="15"/>
  <c r="D7294" i="15"/>
  <c r="F7293" i="15"/>
  <c r="E7293" i="15"/>
  <c r="D7293" i="15"/>
  <c r="F7292" i="15"/>
  <c r="E7292" i="15"/>
  <c r="D7292" i="15"/>
  <c r="F7291" i="15"/>
  <c r="E7291" i="15"/>
  <c r="D7291" i="15"/>
  <c r="F7290" i="15"/>
  <c r="E7290" i="15"/>
  <c r="D7290" i="15"/>
  <c r="F7289" i="15"/>
  <c r="E7289" i="15"/>
  <c r="D7289" i="15"/>
  <c r="F7288" i="15"/>
  <c r="E7288" i="15"/>
  <c r="D7288" i="15"/>
  <c r="F7287" i="15"/>
  <c r="E7287" i="15"/>
  <c r="D7287" i="15"/>
  <c r="F7286" i="15"/>
  <c r="E7286" i="15"/>
  <c r="D7286" i="15"/>
  <c r="F7285" i="15"/>
  <c r="E7285" i="15"/>
  <c r="D7285" i="15"/>
  <c r="F7284" i="15"/>
  <c r="E7284" i="15"/>
  <c r="D7284" i="15"/>
  <c r="F7283" i="15"/>
  <c r="E7283" i="15"/>
  <c r="D7283" i="15"/>
  <c r="F7282" i="15"/>
  <c r="E7282" i="15"/>
  <c r="D7282" i="15"/>
  <c r="F7281" i="15"/>
  <c r="E7281" i="15"/>
  <c r="D7281" i="15"/>
  <c r="F7280" i="15"/>
  <c r="E7280" i="15"/>
  <c r="D7280" i="15"/>
  <c r="F7279" i="15"/>
  <c r="E7279" i="15"/>
  <c r="D7279" i="15"/>
  <c r="F7278" i="15"/>
  <c r="E7278" i="15"/>
  <c r="D7278" i="15"/>
  <c r="F7277" i="15"/>
  <c r="E7277" i="15"/>
  <c r="D7277" i="15"/>
  <c r="F7276" i="15"/>
  <c r="E7276" i="15"/>
  <c r="D7276" i="15"/>
  <c r="F7275" i="15"/>
  <c r="E7275" i="15"/>
  <c r="D7275" i="15"/>
  <c r="F7274" i="15"/>
  <c r="E7274" i="15"/>
  <c r="D7274" i="15"/>
  <c r="F7273" i="15"/>
  <c r="E7273" i="15"/>
  <c r="D7273" i="15"/>
  <c r="F7272" i="15"/>
  <c r="E7272" i="15"/>
  <c r="D7272" i="15"/>
  <c r="F7271" i="15"/>
  <c r="E7271" i="15"/>
  <c r="D7271" i="15"/>
  <c r="F7270" i="15"/>
  <c r="E7270" i="15"/>
  <c r="D7270" i="15"/>
  <c r="F7269" i="15"/>
  <c r="E7269" i="15"/>
  <c r="D7269" i="15"/>
  <c r="F7268" i="15"/>
  <c r="E7268" i="15"/>
  <c r="D7268" i="15"/>
  <c r="F7267" i="15"/>
  <c r="E7267" i="15"/>
  <c r="D7267" i="15"/>
  <c r="F7266" i="15"/>
  <c r="E7266" i="15"/>
  <c r="D7266" i="15"/>
  <c r="F7265" i="15"/>
  <c r="E7265" i="15"/>
  <c r="D7265" i="15"/>
  <c r="F7264" i="15"/>
  <c r="E7264" i="15"/>
  <c r="D7264" i="15"/>
  <c r="F7263" i="15"/>
  <c r="E7263" i="15"/>
  <c r="D7263" i="15"/>
  <c r="F7262" i="15"/>
  <c r="E7262" i="15"/>
  <c r="D7262" i="15"/>
  <c r="F7261" i="15"/>
  <c r="E7261" i="15"/>
  <c r="D7261" i="15"/>
  <c r="F7260" i="15"/>
  <c r="E7260" i="15"/>
  <c r="D7260" i="15"/>
  <c r="F7259" i="15"/>
  <c r="E7259" i="15"/>
  <c r="D7259" i="15"/>
  <c r="F7258" i="15"/>
  <c r="E7258" i="15"/>
  <c r="D7258" i="15"/>
  <c r="F7257" i="15"/>
  <c r="E7257" i="15"/>
  <c r="D7257" i="15"/>
  <c r="F7256" i="15"/>
  <c r="E7256" i="15"/>
  <c r="D7256" i="15"/>
  <c r="F7255" i="15"/>
  <c r="E7255" i="15"/>
  <c r="D7255" i="15"/>
  <c r="F7254" i="15"/>
  <c r="E7254" i="15"/>
  <c r="D7254" i="15"/>
  <c r="F7253" i="15"/>
  <c r="E7253" i="15"/>
  <c r="D7253" i="15"/>
  <c r="F7252" i="15"/>
  <c r="E7252" i="15"/>
  <c r="D7252" i="15"/>
  <c r="F7251" i="15"/>
  <c r="E7251" i="15"/>
  <c r="D7251" i="15"/>
  <c r="F7250" i="15"/>
  <c r="E7250" i="15"/>
  <c r="D7250" i="15"/>
  <c r="F7249" i="15"/>
  <c r="E7249" i="15"/>
  <c r="D7249" i="15"/>
  <c r="F7248" i="15"/>
  <c r="E7248" i="15"/>
  <c r="D7248" i="15"/>
  <c r="F7247" i="15"/>
  <c r="E7247" i="15"/>
  <c r="D7247" i="15"/>
  <c r="F7246" i="15"/>
  <c r="E7246" i="15"/>
  <c r="D7246" i="15"/>
  <c r="F7245" i="15"/>
  <c r="E7245" i="15"/>
  <c r="D7245" i="15"/>
  <c r="F7244" i="15"/>
  <c r="E7244" i="15"/>
  <c r="D7244" i="15"/>
  <c r="F7243" i="15"/>
  <c r="E7243" i="15"/>
  <c r="D7243" i="15"/>
  <c r="F7242" i="15"/>
  <c r="E7242" i="15"/>
  <c r="D7242" i="15"/>
  <c r="F7241" i="15"/>
  <c r="E7241" i="15"/>
  <c r="D7241" i="15"/>
  <c r="F7240" i="15"/>
  <c r="E7240" i="15"/>
  <c r="D7240" i="15"/>
  <c r="F7239" i="15"/>
  <c r="E7239" i="15"/>
  <c r="D7239" i="15"/>
  <c r="F7238" i="15"/>
  <c r="E7238" i="15"/>
  <c r="D7238" i="15"/>
  <c r="F7237" i="15"/>
  <c r="E7237" i="15"/>
  <c r="D7237" i="15"/>
  <c r="F7236" i="15"/>
  <c r="E7236" i="15"/>
  <c r="D7236" i="15"/>
  <c r="F7235" i="15"/>
  <c r="E7235" i="15"/>
  <c r="D7235" i="15"/>
  <c r="F7234" i="15"/>
  <c r="E7234" i="15"/>
  <c r="D7234" i="15"/>
  <c r="F7233" i="15"/>
  <c r="E7233" i="15"/>
  <c r="D7233" i="15"/>
  <c r="F7232" i="15"/>
  <c r="E7232" i="15"/>
  <c r="D7232" i="15"/>
  <c r="F7231" i="15"/>
  <c r="E7231" i="15"/>
  <c r="D7231" i="15"/>
  <c r="F7230" i="15"/>
  <c r="E7230" i="15"/>
  <c r="D7230" i="15"/>
  <c r="F7229" i="15"/>
  <c r="E7229" i="15"/>
  <c r="D7229" i="15"/>
  <c r="F7228" i="15"/>
  <c r="E7228" i="15"/>
  <c r="D7228" i="15"/>
  <c r="F7227" i="15"/>
  <c r="E7227" i="15"/>
  <c r="D7227" i="15"/>
  <c r="F7226" i="15"/>
  <c r="E7226" i="15"/>
  <c r="D7226" i="15"/>
  <c r="F7225" i="15"/>
  <c r="E7225" i="15"/>
  <c r="D7225" i="15"/>
  <c r="F7224" i="15"/>
  <c r="E7224" i="15"/>
  <c r="D7224" i="15"/>
  <c r="F7223" i="15"/>
  <c r="E7223" i="15"/>
  <c r="D7223" i="15"/>
  <c r="F7222" i="15"/>
  <c r="E7222" i="15"/>
  <c r="D7222" i="15"/>
  <c r="F7221" i="15"/>
  <c r="E7221" i="15"/>
  <c r="D7221" i="15"/>
  <c r="F7220" i="15"/>
  <c r="E7220" i="15"/>
  <c r="D7220" i="15"/>
  <c r="F7219" i="15"/>
  <c r="E7219" i="15"/>
  <c r="D7219" i="15"/>
  <c r="F7218" i="15"/>
  <c r="E7218" i="15"/>
  <c r="D7218" i="15"/>
  <c r="F7217" i="15"/>
  <c r="E7217" i="15"/>
  <c r="D7217" i="15"/>
  <c r="F7216" i="15"/>
  <c r="E7216" i="15"/>
  <c r="D7216" i="15"/>
  <c r="F7215" i="15"/>
  <c r="E7215" i="15"/>
  <c r="D7215" i="15"/>
  <c r="F7214" i="15"/>
  <c r="E7214" i="15"/>
  <c r="D7214" i="15"/>
  <c r="F7213" i="15"/>
  <c r="E7213" i="15"/>
  <c r="D7213" i="15"/>
  <c r="F7212" i="15"/>
  <c r="E7212" i="15"/>
  <c r="D7212" i="15"/>
  <c r="F7211" i="15"/>
  <c r="E7211" i="15"/>
  <c r="D7211" i="15"/>
  <c r="F7210" i="15"/>
  <c r="E7210" i="15"/>
  <c r="D7210" i="15"/>
  <c r="F7209" i="15"/>
  <c r="E7209" i="15"/>
  <c r="D7209" i="15"/>
  <c r="F7208" i="15"/>
  <c r="E7208" i="15"/>
  <c r="D7208" i="15"/>
  <c r="F7207" i="15"/>
  <c r="E7207" i="15"/>
  <c r="D7207" i="15"/>
  <c r="F7206" i="15"/>
  <c r="E7206" i="15"/>
  <c r="D7206" i="15"/>
  <c r="F7205" i="15"/>
  <c r="E7205" i="15"/>
  <c r="D7205" i="15"/>
  <c r="F7204" i="15"/>
  <c r="E7204" i="15"/>
  <c r="D7204" i="15"/>
  <c r="F7203" i="15"/>
  <c r="E7203" i="15"/>
  <c r="D7203" i="15"/>
  <c r="F7202" i="15"/>
  <c r="E7202" i="15"/>
  <c r="D7202" i="15"/>
  <c r="F7201" i="15"/>
  <c r="E7201" i="15"/>
  <c r="D7201" i="15"/>
  <c r="F7200" i="15"/>
  <c r="E7200" i="15"/>
  <c r="D7200" i="15"/>
  <c r="F7199" i="15"/>
  <c r="E7199" i="15"/>
  <c r="D7199" i="15"/>
  <c r="F7198" i="15"/>
  <c r="E7198" i="15"/>
  <c r="D7198" i="15"/>
  <c r="F7197" i="15"/>
  <c r="E7197" i="15"/>
  <c r="D7197" i="15"/>
  <c r="F7196" i="15"/>
  <c r="E7196" i="15"/>
  <c r="D7196" i="15"/>
  <c r="F7195" i="15"/>
  <c r="E7195" i="15"/>
  <c r="D7195" i="15"/>
  <c r="F7194" i="15"/>
  <c r="E7194" i="15"/>
  <c r="D7194" i="15"/>
  <c r="F7193" i="15"/>
  <c r="E7193" i="15"/>
  <c r="D7193" i="15"/>
  <c r="F7192" i="15"/>
  <c r="E7192" i="15"/>
  <c r="D7192" i="15"/>
  <c r="F7191" i="15"/>
  <c r="E7191" i="15"/>
  <c r="D7191" i="15"/>
  <c r="F7190" i="15"/>
  <c r="E7190" i="15"/>
  <c r="D7190" i="15"/>
  <c r="F7189" i="15"/>
  <c r="E7189" i="15"/>
  <c r="D7189" i="15"/>
  <c r="F7188" i="15"/>
  <c r="E7188" i="15"/>
  <c r="D7188" i="15"/>
  <c r="F7187" i="15"/>
  <c r="E7187" i="15"/>
  <c r="D7187" i="15"/>
  <c r="F7186" i="15"/>
  <c r="E7186" i="15"/>
  <c r="D7186" i="15"/>
  <c r="F7185" i="15"/>
  <c r="E7185" i="15"/>
  <c r="D7185" i="15"/>
  <c r="F7184" i="15"/>
  <c r="E7184" i="15"/>
  <c r="D7184" i="15"/>
  <c r="F7183" i="15"/>
  <c r="E7183" i="15"/>
  <c r="D7183" i="15"/>
  <c r="F7182" i="15"/>
  <c r="E7182" i="15"/>
  <c r="D7182" i="15"/>
  <c r="F7181" i="15"/>
  <c r="E7181" i="15"/>
  <c r="D7181" i="15"/>
  <c r="F7180" i="15"/>
  <c r="E7180" i="15"/>
  <c r="D7180" i="15"/>
  <c r="F7179" i="15"/>
  <c r="E7179" i="15"/>
  <c r="D7179" i="15"/>
  <c r="F7178" i="15"/>
  <c r="E7178" i="15"/>
  <c r="D7178" i="15"/>
  <c r="F7177" i="15"/>
  <c r="E7177" i="15"/>
  <c r="D7177" i="15"/>
  <c r="F7176" i="15"/>
  <c r="E7176" i="15"/>
  <c r="D7176" i="15"/>
  <c r="F7175" i="15"/>
  <c r="E7175" i="15"/>
  <c r="D7175" i="15"/>
  <c r="F7174" i="15"/>
  <c r="E7174" i="15"/>
  <c r="D7174" i="15"/>
  <c r="F7173" i="15"/>
  <c r="E7173" i="15"/>
  <c r="D7173" i="15"/>
  <c r="F7172" i="15"/>
  <c r="E7172" i="15"/>
  <c r="D7172" i="15"/>
  <c r="F7171" i="15"/>
  <c r="E7171" i="15"/>
  <c r="D7171" i="15"/>
  <c r="F7170" i="15"/>
  <c r="E7170" i="15"/>
  <c r="D7170" i="15"/>
  <c r="F7169" i="15"/>
  <c r="E7169" i="15"/>
  <c r="D7169" i="15"/>
  <c r="F7168" i="15"/>
  <c r="E7168" i="15"/>
  <c r="D7168" i="15"/>
  <c r="F7167" i="15"/>
  <c r="E7167" i="15"/>
  <c r="D7167" i="15"/>
  <c r="F7166" i="15"/>
  <c r="E7166" i="15"/>
  <c r="D7166" i="15"/>
  <c r="F7165" i="15"/>
  <c r="E7165" i="15"/>
  <c r="D7165" i="15"/>
  <c r="F7164" i="15"/>
  <c r="E7164" i="15"/>
  <c r="D7164" i="15"/>
  <c r="F7163" i="15"/>
  <c r="E7163" i="15"/>
  <c r="D7163" i="15"/>
  <c r="F7162" i="15"/>
  <c r="E7162" i="15"/>
  <c r="D7162" i="15"/>
  <c r="F7161" i="15"/>
  <c r="E7161" i="15"/>
  <c r="D7161" i="15"/>
  <c r="F7160" i="15"/>
  <c r="E7160" i="15"/>
  <c r="D7160" i="15"/>
  <c r="F7159" i="15"/>
  <c r="E7159" i="15"/>
  <c r="D7159" i="15"/>
  <c r="F7158" i="15"/>
  <c r="E7158" i="15"/>
  <c r="D7158" i="15"/>
  <c r="F7157" i="15"/>
  <c r="E7157" i="15"/>
  <c r="D7157" i="15"/>
  <c r="F7156" i="15"/>
  <c r="E7156" i="15"/>
  <c r="D7156" i="15"/>
  <c r="F7155" i="15"/>
  <c r="E7155" i="15"/>
  <c r="D7155" i="15"/>
  <c r="F7154" i="15"/>
  <c r="E7154" i="15"/>
  <c r="D7154" i="15"/>
  <c r="F7153" i="15"/>
  <c r="E7153" i="15"/>
  <c r="D7153" i="15"/>
  <c r="F7152" i="15"/>
  <c r="E7152" i="15"/>
  <c r="D7152" i="15"/>
  <c r="F7151" i="15"/>
  <c r="E7151" i="15"/>
  <c r="D7151" i="15"/>
  <c r="F7150" i="15"/>
  <c r="E7150" i="15"/>
  <c r="D7150" i="15"/>
  <c r="F7149" i="15"/>
  <c r="E7149" i="15"/>
  <c r="D7149" i="15"/>
  <c r="F7148" i="15"/>
  <c r="E7148" i="15"/>
  <c r="D7148" i="15"/>
  <c r="F7147" i="15"/>
  <c r="E7147" i="15"/>
  <c r="D7147" i="15"/>
  <c r="F7146" i="15"/>
  <c r="E7146" i="15"/>
  <c r="D7146" i="15"/>
  <c r="F7145" i="15"/>
  <c r="E7145" i="15"/>
  <c r="D7145" i="15"/>
  <c r="F7144" i="15"/>
  <c r="E7144" i="15"/>
  <c r="D7144" i="15"/>
  <c r="F7143" i="15"/>
  <c r="E7143" i="15"/>
  <c r="D7143" i="15"/>
  <c r="F7142" i="15"/>
  <c r="E7142" i="15"/>
  <c r="D7142" i="15"/>
  <c r="F7141" i="15"/>
  <c r="E7141" i="15"/>
  <c r="D7141" i="15"/>
  <c r="F7140" i="15"/>
  <c r="E7140" i="15"/>
  <c r="D7140" i="15"/>
  <c r="F7139" i="15"/>
  <c r="E7139" i="15"/>
  <c r="D7139" i="15"/>
  <c r="F7138" i="15"/>
  <c r="E7138" i="15"/>
  <c r="D7138" i="15"/>
  <c r="F7137" i="15"/>
  <c r="E7137" i="15"/>
  <c r="D7137" i="15"/>
  <c r="F7136" i="15"/>
  <c r="E7136" i="15"/>
  <c r="D7136" i="15"/>
  <c r="F7135" i="15"/>
  <c r="E7135" i="15"/>
  <c r="D7135" i="15"/>
  <c r="F7134" i="15"/>
  <c r="E7134" i="15"/>
  <c r="D7134" i="15"/>
  <c r="F7133" i="15"/>
  <c r="E7133" i="15"/>
  <c r="D7133" i="15"/>
  <c r="F7132" i="15"/>
  <c r="E7132" i="15"/>
  <c r="D7132" i="15"/>
  <c r="F7131" i="15"/>
  <c r="E7131" i="15"/>
  <c r="D7131" i="15"/>
  <c r="F7130" i="15"/>
  <c r="E7130" i="15"/>
  <c r="D7130" i="15"/>
  <c r="F7129" i="15"/>
  <c r="E7129" i="15"/>
  <c r="D7129" i="15"/>
  <c r="F7128" i="15"/>
  <c r="E7128" i="15"/>
  <c r="D7128" i="15"/>
  <c r="F7127" i="15"/>
  <c r="E7127" i="15"/>
  <c r="D7127" i="15"/>
  <c r="F7126" i="15"/>
  <c r="E7126" i="15"/>
  <c r="D7126" i="15"/>
  <c r="F7125" i="15"/>
  <c r="E7125" i="15"/>
  <c r="D7125" i="15"/>
  <c r="F7124" i="15"/>
  <c r="E7124" i="15"/>
  <c r="D7124" i="15"/>
  <c r="F7123" i="15"/>
  <c r="E7123" i="15"/>
  <c r="D7123" i="15"/>
  <c r="F7122" i="15"/>
  <c r="E7122" i="15"/>
  <c r="D7122" i="15"/>
  <c r="F7121" i="15"/>
  <c r="E7121" i="15"/>
  <c r="D7121" i="15"/>
  <c r="F7120" i="15"/>
  <c r="E7120" i="15"/>
  <c r="D7120" i="15"/>
  <c r="F7119" i="15"/>
  <c r="E7119" i="15"/>
  <c r="D7119" i="15"/>
  <c r="F7118" i="15"/>
  <c r="E7118" i="15"/>
  <c r="D7118" i="15"/>
  <c r="F7117" i="15"/>
  <c r="E7117" i="15"/>
  <c r="D7117" i="15"/>
  <c r="F7116" i="15"/>
  <c r="E7116" i="15"/>
  <c r="D7116" i="15"/>
  <c r="F7115" i="15"/>
  <c r="E7115" i="15"/>
  <c r="D7115" i="15"/>
  <c r="F7114" i="15"/>
  <c r="E7114" i="15"/>
  <c r="D7114" i="15"/>
  <c r="F7113" i="15"/>
  <c r="E7113" i="15"/>
  <c r="D7113" i="15"/>
  <c r="F7112" i="15"/>
  <c r="E7112" i="15"/>
  <c r="D7112" i="15"/>
  <c r="F7111" i="15"/>
  <c r="E7111" i="15"/>
  <c r="D7111" i="15"/>
  <c r="F7110" i="15"/>
  <c r="E7110" i="15"/>
  <c r="D7110" i="15"/>
  <c r="F7109" i="15"/>
  <c r="E7109" i="15"/>
  <c r="D7109" i="15"/>
  <c r="F7108" i="15"/>
  <c r="E7108" i="15"/>
  <c r="D7108" i="15"/>
  <c r="F7107" i="15"/>
  <c r="E7107" i="15"/>
  <c r="D7107" i="15"/>
  <c r="F7106" i="15"/>
  <c r="E7106" i="15"/>
  <c r="D7106" i="15"/>
  <c r="F7105" i="15"/>
  <c r="E7105" i="15"/>
  <c r="D7105" i="15"/>
  <c r="F7104" i="15"/>
  <c r="E7104" i="15"/>
  <c r="D7104" i="15"/>
  <c r="F7103" i="15"/>
  <c r="E7103" i="15"/>
  <c r="D7103" i="15"/>
  <c r="F7102" i="15"/>
  <c r="E7102" i="15"/>
  <c r="D7102" i="15"/>
  <c r="F7101" i="15"/>
  <c r="E7101" i="15"/>
  <c r="D7101" i="15"/>
  <c r="F7100" i="15"/>
  <c r="E7100" i="15"/>
  <c r="D7100" i="15"/>
  <c r="F7099" i="15"/>
  <c r="E7099" i="15"/>
  <c r="D7099" i="15"/>
  <c r="F7098" i="15"/>
  <c r="E7098" i="15"/>
  <c r="D7098" i="15"/>
  <c r="F7097" i="15"/>
  <c r="E7097" i="15"/>
  <c r="D7097" i="15"/>
  <c r="F7096" i="15"/>
  <c r="E7096" i="15"/>
  <c r="D7096" i="15"/>
  <c r="F7095" i="15"/>
  <c r="E7095" i="15"/>
  <c r="D7095" i="15"/>
  <c r="F7094" i="15"/>
  <c r="E7094" i="15"/>
  <c r="D7094" i="15"/>
  <c r="F7093" i="15"/>
  <c r="E7093" i="15"/>
  <c r="D7093" i="15"/>
  <c r="F7092" i="15"/>
  <c r="E7092" i="15"/>
  <c r="D7092" i="15"/>
  <c r="F7091" i="15"/>
  <c r="E7091" i="15"/>
  <c r="D7091" i="15"/>
  <c r="F7090" i="15"/>
  <c r="E7090" i="15"/>
  <c r="D7090" i="15"/>
  <c r="F7089" i="15"/>
  <c r="E7089" i="15"/>
  <c r="D7089" i="15"/>
  <c r="F7088" i="15"/>
  <c r="E7088" i="15"/>
  <c r="D7088" i="15"/>
  <c r="F7087" i="15"/>
  <c r="E7087" i="15"/>
  <c r="D7087" i="15"/>
  <c r="F7086" i="15"/>
  <c r="E7086" i="15"/>
  <c r="D7086" i="15"/>
  <c r="F7085" i="15"/>
  <c r="E7085" i="15"/>
  <c r="D7085" i="15"/>
  <c r="F7084" i="15"/>
  <c r="E7084" i="15"/>
  <c r="D7084" i="15"/>
  <c r="F7083" i="15"/>
  <c r="E7083" i="15"/>
  <c r="D7083" i="15"/>
  <c r="F7082" i="15"/>
  <c r="E7082" i="15"/>
  <c r="D7082" i="15"/>
  <c r="F7081" i="15"/>
  <c r="E7081" i="15"/>
  <c r="D7081" i="15"/>
  <c r="F7080" i="15"/>
  <c r="E7080" i="15"/>
  <c r="D7080" i="15"/>
  <c r="F7079" i="15"/>
  <c r="E7079" i="15"/>
  <c r="D7079" i="15"/>
  <c r="F7078" i="15"/>
  <c r="E7078" i="15"/>
  <c r="D7078" i="15"/>
  <c r="F7077" i="15"/>
  <c r="E7077" i="15"/>
  <c r="D7077" i="15"/>
  <c r="F7076" i="15"/>
  <c r="E7076" i="15"/>
  <c r="D7076" i="15"/>
  <c r="F7075" i="15"/>
  <c r="E7075" i="15"/>
  <c r="D7075" i="15"/>
  <c r="F7074" i="15"/>
  <c r="E7074" i="15"/>
  <c r="D7074" i="15"/>
  <c r="F7073" i="15"/>
  <c r="E7073" i="15"/>
  <c r="D7073" i="15"/>
  <c r="F7072" i="15"/>
  <c r="E7072" i="15"/>
  <c r="D7072" i="15"/>
  <c r="F7071" i="15"/>
  <c r="E7071" i="15"/>
  <c r="D7071" i="15"/>
  <c r="F7070" i="15"/>
  <c r="E7070" i="15"/>
  <c r="D7070" i="15"/>
  <c r="F7069" i="15"/>
  <c r="E7069" i="15"/>
  <c r="D7069" i="15"/>
  <c r="F7068" i="15"/>
  <c r="E7068" i="15"/>
  <c r="D7068" i="15"/>
  <c r="F7067" i="15"/>
  <c r="E7067" i="15"/>
  <c r="D7067" i="15"/>
  <c r="F7066" i="15"/>
  <c r="E7066" i="15"/>
  <c r="D7066" i="15"/>
  <c r="F7065" i="15"/>
  <c r="E7065" i="15"/>
  <c r="D7065" i="15"/>
  <c r="F7064" i="15"/>
  <c r="E7064" i="15"/>
  <c r="D7064" i="15"/>
  <c r="F7063" i="15"/>
  <c r="E7063" i="15"/>
  <c r="D7063" i="15"/>
  <c r="F7062" i="15"/>
  <c r="E7062" i="15"/>
  <c r="D7062" i="15"/>
  <c r="F7061" i="15"/>
  <c r="E7061" i="15"/>
  <c r="D7061" i="15"/>
  <c r="F7060" i="15"/>
  <c r="E7060" i="15"/>
  <c r="D7060" i="15"/>
  <c r="F7059" i="15"/>
  <c r="E7059" i="15"/>
  <c r="D7059" i="15"/>
  <c r="F7058" i="15"/>
  <c r="E7058" i="15"/>
  <c r="D7058" i="15"/>
  <c r="F7057" i="15"/>
  <c r="E7057" i="15"/>
  <c r="D7057" i="15"/>
  <c r="F7056" i="15"/>
  <c r="E7056" i="15"/>
  <c r="D7056" i="15"/>
  <c r="F7055" i="15"/>
  <c r="E7055" i="15"/>
  <c r="D7055" i="15"/>
  <c r="F7054" i="15"/>
  <c r="E7054" i="15"/>
  <c r="D7054" i="15"/>
  <c r="F7053" i="15"/>
  <c r="E7053" i="15"/>
  <c r="D7053" i="15"/>
  <c r="F7052" i="15"/>
  <c r="E7052" i="15"/>
  <c r="D7052" i="15"/>
  <c r="F7051" i="15"/>
  <c r="E7051" i="15"/>
  <c r="D7051" i="15"/>
  <c r="F7050" i="15"/>
  <c r="E7050" i="15"/>
  <c r="D7050" i="15"/>
  <c r="F7049" i="15"/>
  <c r="E7049" i="15"/>
  <c r="D7049" i="15"/>
  <c r="F7048" i="15"/>
  <c r="E7048" i="15"/>
  <c r="D7048" i="15"/>
  <c r="F7047" i="15"/>
  <c r="E7047" i="15"/>
  <c r="D7047" i="15"/>
  <c r="F7046" i="15"/>
  <c r="E7046" i="15"/>
  <c r="D7046" i="15"/>
  <c r="F7045" i="15"/>
  <c r="E7045" i="15"/>
  <c r="D7045" i="15"/>
  <c r="F7044" i="15"/>
  <c r="E7044" i="15"/>
  <c r="D7044" i="15"/>
  <c r="F7043" i="15"/>
  <c r="E7043" i="15"/>
  <c r="D7043" i="15"/>
  <c r="F7042" i="15"/>
  <c r="E7042" i="15"/>
  <c r="D7042" i="15"/>
  <c r="F7041" i="15"/>
  <c r="E7041" i="15"/>
  <c r="D7041" i="15"/>
  <c r="F7040" i="15"/>
  <c r="E7040" i="15"/>
  <c r="D7040" i="15"/>
  <c r="F7039" i="15"/>
  <c r="E7039" i="15"/>
  <c r="D7039" i="15"/>
  <c r="F7038" i="15"/>
  <c r="E7038" i="15"/>
  <c r="D7038" i="15"/>
  <c r="F7037" i="15"/>
  <c r="E7037" i="15"/>
  <c r="D7037" i="15"/>
  <c r="F7036" i="15"/>
  <c r="E7036" i="15"/>
  <c r="D7036" i="15"/>
  <c r="F7035" i="15"/>
  <c r="E7035" i="15"/>
  <c r="D7035" i="15"/>
  <c r="F7034" i="15"/>
  <c r="E7034" i="15"/>
  <c r="D7034" i="15"/>
  <c r="F7033" i="15"/>
  <c r="E7033" i="15"/>
  <c r="D7033" i="15"/>
  <c r="F7032" i="15"/>
  <c r="E7032" i="15"/>
  <c r="D7032" i="15"/>
  <c r="F7031" i="15"/>
  <c r="E7031" i="15"/>
  <c r="D7031" i="15"/>
  <c r="F7030" i="15"/>
  <c r="E7030" i="15"/>
  <c r="D7030" i="15"/>
  <c r="F7029" i="15"/>
  <c r="E7029" i="15"/>
  <c r="D7029" i="15"/>
  <c r="F7028" i="15"/>
  <c r="E7028" i="15"/>
  <c r="D7028" i="15"/>
  <c r="F7027" i="15"/>
  <c r="E7027" i="15"/>
  <c r="D7027" i="15"/>
  <c r="F7026" i="15"/>
  <c r="E7026" i="15"/>
  <c r="D7026" i="15"/>
  <c r="F7025" i="15"/>
  <c r="E7025" i="15"/>
  <c r="D7025" i="15"/>
  <c r="F7024" i="15"/>
  <c r="E7024" i="15"/>
  <c r="D7024" i="15"/>
  <c r="F7023" i="15"/>
  <c r="E7023" i="15"/>
  <c r="D7023" i="15"/>
  <c r="F7022" i="15"/>
  <c r="E7022" i="15"/>
  <c r="D7022" i="15"/>
  <c r="F7021" i="15"/>
  <c r="E7021" i="15"/>
  <c r="D7021" i="15"/>
  <c r="F7020" i="15"/>
  <c r="E7020" i="15"/>
  <c r="D7020" i="15"/>
  <c r="F7019" i="15"/>
  <c r="E7019" i="15"/>
  <c r="D7019" i="15"/>
  <c r="F7018" i="15"/>
  <c r="E7018" i="15"/>
  <c r="D7018" i="15"/>
  <c r="F7017" i="15"/>
  <c r="E7017" i="15"/>
  <c r="D7017" i="15"/>
  <c r="F7016" i="15"/>
  <c r="E7016" i="15"/>
  <c r="D7016" i="15"/>
  <c r="F7015" i="15"/>
  <c r="E7015" i="15"/>
  <c r="D7015" i="15"/>
  <c r="F7014" i="15"/>
  <c r="E7014" i="15"/>
  <c r="D7014" i="15"/>
  <c r="F7013" i="15"/>
  <c r="E7013" i="15"/>
  <c r="D7013" i="15"/>
  <c r="F7012" i="15"/>
  <c r="E7012" i="15"/>
  <c r="D7012" i="15"/>
  <c r="F7011" i="15"/>
  <c r="E7011" i="15"/>
  <c r="D7011" i="15"/>
  <c r="F7010" i="15"/>
  <c r="E7010" i="15"/>
  <c r="D7010" i="15"/>
  <c r="F7009" i="15"/>
  <c r="E7009" i="15"/>
  <c r="D7009" i="15"/>
  <c r="F7008" i="15"/>
  <c r="E7008" i="15"/>
  <c r="D7008" i="15"/>
  <c r="F7007" i="15"/>
  <c r="E7007" i="15"/>
  <c r="D7007" i="15"/>
  <c r="F7006" i="15"/>
  <c r="E7006" i="15"/>
  <c r="D7006" i="15"/>
  <c r="F7005" i="15"/>
  <c r="E7005" i="15"/>
  <c r="D7005" i="15"/>
  <c r="F7004" i="15"/>
  <c r="E7004" i="15"/>
  <c r="D7004" i="15"/>
  <c r="F7003" i="15"/>
  <c r="E7003" i="15"/>
  <c r="D7003" i="15"/>
  <c r="F7002" i="15"/>
  <c r="E7002" i="15"/>
  <c r="D7002" i="15"/>
  <c r="F7001" i="15"/>
  <c r="E7001" i="15"/>
  <c r="D7001" i="15"/>
  <c r="F7000" i="15"/>
  <c r="E7000" i="15"/>
  <c r="D7000" i="15"/>
  <c r="F6999" i="15"/>
  <c r="E6999" i="15"/>
  <c r="D6999" i="15"/>
  <c r="F6998" i="15"/>
  <c r="E6998" i="15"/>
  <c r="D6998" i="15"/>
  <c r="F6997" i="15"/>
  <c r="E6997" i="15"/>
  <c r="D6997" i="15"/>
  <c r="F6996" i="15"/>
  <c r="E6996" i="15"/>
  <c r="D6996" i="15"/>
  <c r="F6995" i="15"/>
  <c r="E6995" i="15"/>
  <c r="D6995" i="15"/>
  <c r="F6994" i="15"/>
  <c r="E6994" i="15"/>
  <c r="D6994" i="15"/>
  <c r="F6993" i="15"/>
  <c r="E6993" i="15"/>
  <c r="D6993" i="15"/>
  <c r="F6992" i="15"/>
  <c r="E6992" i="15"/>
  <c r="D6992" i="15"/>
  <c r="F6991" i="15"/>
  <c r="E6991" i="15"/>
  <c r="D6991" i="15"/>
  <c r="F6990" i="15"/>
  <c r="E6990" i="15"/>
  <c r="D6990" i="15"/>
  <c r="F6989" i="15"/>
  <c r="E6989" i="15"/>
  <c r="D6989" i="15"/>
  <c r="F6988" i="15"/>
  <c r="E6988" i="15"/>
  <c r="D6988" i="15"/>
  <c r="F6987" i="15"/>
  <c r="E6987" i="15"/>
  <c r="D6987" i="15"/>
  <c r="F6986" i="15"/>
  <c r="E6986" i="15"/>
  <c r="D6986" i="15"/>
  <c r="F6985" i="15"/>
  <c r="E6985" i="15"/>
  <c r="D6985" i="15"/>
  <c r="F6984" i="15"/>
  <c r="E6984" i="15"/>
  <c r="D6984" i="15"/>
  <c r="F6983" i="15"/>
  <c r="E6983" i="15"/>
  <c r="D6983" i="15"/>
  <c r="F6982" i="15"/>
  <c r="E6982" i="15"/>
  <c r="D6982" i="15"/>
  <c r="F6981" i="15"/>
  <c r="E6981" i="15"/>
  <c r="D6981" i="15"/>
  <c r="F6980" i="15"/>
  <c r="E6980" i="15"/>
  <c r="D6980" i="15"/>
  <c r="F6979" i="15"/>
  <c r="E6979" i="15"/>
  <c r="D6979" i="15"/>
  <c r="F6978" i="15"/>
  <c r="E6978" i="15"/>
  <c r="D6978" i="15"/>
  <c r="F6977" i="15"/>
  <c r="E6977" i="15"/>
  <c r="D6977" i="15"/>
  <c r="F6976" i="15"/>
  <c r="E6976" i="15"/>
  <c r="D6976" i="15"/>
  <c r="F6975" i="15"/>
  <c r="E6975" i="15"/>
  <c r="D6975" i="15"/>
  <c r="F6974" i="15"/>
  <c r="E6974" i="15"/>
  <c r="D6974" i="15"/>
  <c r="F6973" i="15"/>
  <c r="E6973" i="15"/>
  <c r="D6973" i="15"/>
  <c r="F6972" i="15"/>
  <c r="E6972" i="15"/>
  <c r="D6972" i="15"/>
  <c r="F6971" i="15"/>
  <c r="E6971" i="15"/>
  <c r="D6971" i="15"/>
  <c r="F6970" i="15"/>
  <c r="E6970" i="15"/>
  <c r="D6970" i="15"/>
  <c r="F6969" i="15"/>
  <c r="E6969" i="15"/>
  <c r="D6969" i="15"/>
  <c r="F6968" i="15"/>
  <c r="E6968" i="15"/>
  <c r="D6968" i="15"/>
  <c r="F6967" i="15"/>
  <c r="E6967" i="15"/>
  <c r="D6967" i="15"/>
  <c r="F6966" i="15"/>
  <c r="E6966" i="15"/>
  <c r="D6966" i="15"/>
  <c r="F6965" i="15"/>
  <c r="E6965" i="15"/>
  <c r="D6965" i="15"/>
  <c r="F6964" i="15"/>
  <c r="E6964" i="15"/>
  <c r="D6964" i="15"/>
  <c r="F6963" i="15"/>
  <c r="E6963" i="15"/>
  <c r="D6963" i="15"/>
  <c r="F6962" i="15"/>
  <c r="E6962" i="15"/>
  <c r="D6962" i="15"/>
  <c r="F6961" i="15"/>
  <c r="E6961" i="15"/>
  <c r="D6961" i="15"/>
  <c r="F6960" i="15"/>
  <c r="E6960" i="15"/>
  <c r="D6960" i="15"/>
  <c r="F6959" i="15"/>
  <c r="E6959" i="15"/>
  <c r="D6959" i="15"/>
  <c r="F6958" i="15"/>
  <c r="E6958" i="15"/>
  <c r="D6958" i="15"/>
  <c r="F6957" i="15"/>
  <c r="E6957" i="15"/>
  <c r="D6957" i="15"/>
  <c r="F6956" i="15"/>
  <c r="E6956" i="15"/>
  <c r="D6956" i="15"/>
  <c r="F6955" i="15"/>
  <c r="E6955" i="15"/>
  <c r="D6955" i="15"/>
  <c r="F6954" i="15"/>
  <c r="E6954" i="15"/>
  <c r="D6954" i="15"/>
  <c r="F6953" i="15"/>
  <c r="E6953" i="15"/>
  <c r="D6953" i="15"/>
  <c r="F6952" i="15"/>
  <c r="E6952" i="15"/>
  <c r="D6952" i="15"/>
  <c r="F6951" i="15"/>
  <c r="E6951" i="15"/>
  <c r="D6951" i="15"/>
  <c r="F6950" i="15"/>
  <c r="E6950" i="15"/>
  <c r="D6950" i="15"/>
  <c r="F6949" i="15"/>
  <c r="E6949" i="15"/>
  <c r="D6949" i="15"/>
  <c r="F6948" i="15"/>
  <c r="E6948" i="15"/>
  <c r="D6948" i="15"/>
  <c r="F6947" i="15"/>
  <c r="E6947" i="15"/>
  <c r="D6947" i="15"/>
  <c r="F6946" i="15"/>
  <c r="E6946" i="15"/>
  <c r="D6946" i="15"/>
  <c r="F6945" i="15"/>
  <c r="E6945" i="15"/>
  <c r="D6945" i="15"/>
  <c r="F6944" i="15"/>
  <c r="E6944" i="15"/>
  <c r="D6944" i="15"/>
  <c r="F6943" i="15"/>
  <c r="E6943" i="15"/>
  <c r="D6943" i="15"/>
  <c r="F6942" i="15"/>
  <c r="E6942" i="15"/>
  <c r="D6942" i="15"/>
  <c r="F6941" i="15"/>
  <c r="E6941" i="15"/>
  <c r="D6941" i="15"/>
  <c r="F6940" i="15"/>
  <c r="E6940" i="15"/>
  <c r="D6940" i="15"/>
  <c r="F6939" i="15"/>
  <c r="E6939" i="15"/>
  <c r="D6939" i="15"/>
  <c r="F6938" i="15"/>
  <c r="E6938" i="15"/>
  <c r="D6938" i="15"/>
  <c r="F6937" i="15"/>
  <c r="E6937" i="15"/>
  <c r="D6937" i="15"/>
  <c r="F6936" i="15"/>
  <c r="E6936" i="15"/>
  <c r="D6936" i="15"/>
  <c r="F6935" i="15"/>
  <c r="E6935" i="15"/>
  <c r="D6935" i="15"/>
  <c r="F6934" i="15"/>
  <c r="E6934" i="15"/>
  <c r="D6934" i="15"/>
  <c r="F6933" i="15"/>
  <c r="E6933" i="15"/>
  <c r="D6933" i="15"/>
  <c r="F6932" i="15"/>
  <c r="E6932" i="15"/>
  <c r="D6932" i="15"/>
  <c r="F6931" i="15"/>
  <c r="E6931" i="15"/>
  <c r="D6931" i="15"/>
  <c r="F6930" i="15"/>
  <c r="E6930" i="15"/>
  <c r="D6930" i="15"/>
  <c r="F6929" i="15"/>
  <c r="E6929" i="15"/>
  <c r="D6929" i="15"/>
  <c r="F6928" i="15"/>
  <c r="E6928" i="15"/>
  <c r="D6928" i="15"/>
  <c r="F6927" i="15"/>
  <c r="E6927" i="15"/>
  <c r="D6927" i="15"/>
  <c r="F6926" i="15"/>
  <c r="E6926" i="15"/>
  <c r="D6926" i="15"/>
  <c r="F6925" i="15"/>
  <c r="E6925" i="15"/>
  <c r="D6925" i="15"/>
  <c r="F6924" i="15"/>
  <c r="E6924" i="15"/>
  <c r="D6924" i="15"/>
  <c r="F6923" i="15"/>
  <c r="E6923" i="15"/>
  <c r="D6923" i="15"/>
  <c r="F6922" i="15"/>
  <c r="E6922" i="15"/>
  <c r="D6922" i="15"/>
  <c r="F6921" i="15"/>
  <c r="E6921" i="15"/>
  <c r="D6921" i="15"/>
  <c r="F6920" i="15"/>
  <c r="E6920" i="15"/>
  <c r="D6920" i="15"/>
  <c r="F6919" i="15"/>
  <c r="E6919" i="15"/>
  <c r="D6919" i="15"/>
  <c r="F6918" i="15"/>
  <c r="E6918" i="15"/>
  <c r="D6918" i="15"/>
  <c r="F6917" i="15"/>
  <c r="E6917" i="15"/>
  <c r="D6917" i="15"/>
  <c r="F6916" i="15"/>
  <c r="E6916" i="15"/>
  <c r="D6916" i="15"/>
  <c r="F6915" i="15"/>
  <c r="E6915" i="15"/>
  <c r="D6915" i="15"/>
  <c r="F6914" i="15"/>
  <c r="E6914" i="15"/>
  <c r="D6914" i="15"/>
  <c r="F6913" i="15"/>
  <c r="E6913" i="15"/>
  <c r="D6913" i="15"/>
  <c r="F6912" i="15"/>
  <c r="E6912" i="15"/>
  <c r="D6912" i="15"/>
  <c r="F6911" i="15"/>
  <c r="E6911" i="15"/>
  <c r="D6911" i="15"/>
  <c r="F6910" i="15"/>
  <c r="E6910" i="15"/>
  <c r="D6910" i="15"/>
  <c r="F6909" i="15"/>
  <c r="E6909" i="15"/>
  <c r="D6909" i="15"/>
  <c r="F6908" i="15"/>
  <c r="E6908" i="15"/>
  <c r="D6908" i="15"/>
  <c r="F6907" i="15"/>
  <c r="E6907" i="15"/>
  <c r="D6907" i="15"/>
  <c r="F6906" i="15"/>
  <c r="E6906" i="15"/>
  <c r="D6906" i="15"/>
  <c r="F6905" i="15"/>
  <c r="E6905" i="15"/>
  <c r="D6905" i="15"/>
  <c r="F6904" i="15"/>
  <c r="E6904" i="15"/>
  <c r="D6904" i="15"/>
  <c r="F6903" i="15"/>
  <c r="E6903" i="15"/>
  <c r="D6903" i="15"/>
  <c r="F6902" i="15"/>
  <c r="E6902" i="15"/>
  <c r="D6902" i="15"/>
  <c r="F6901" i="15"/>
  <c r="E6901" i="15"/>
  <c r="D6901" i="15"/>
  <c r="F6900" i="15"/>
  <c r="E6900" i="15"/>
  <c r="D6900" i="15"/>
  <c r="F6899" i="15"/>
  <c r="E6899" i="15"/>
  <c r="D6899" i="15"/>
  <c r="F6898" i="15"/>
  <c r="E6898" i="15"/>
  <c r="D6898" i="15"/>
  <c r="F6897" i="15"/>
  <c r="E6897" i="15"/>
  <c r="D6897" i="15"/>
  <c r="F6896" i="15"/>
  <c r="E6896" i="15"/>
  <c r="D6896" i="15"/>
  <c r="F6895" i="15"/>
  <c r="E6895" i="15"/>
  <c r="D6895" i="15"/>
  <c r="F6894" i="15"/>
  <c r="E6894" i="15"/>
  <c r="D6894" i="15"/>
  <c r="F6893" i="15"/>
  <c r="E6893" i="15"/>
  <c r="D6893" i="15"/>
  <c r="F6892" i="15"/>
  <c r="E6892" i="15"/>
  <c r="D6892" i="15"/>
  <c r="F6891" i="15"/>
  <c r="E6891" i="15"/>
  <c r="D6891" i="15"/>
  <c r="F6890" i="15"/>
  <c r="E6890" i="15"/>
  <c r="D6890" i="15"/>
  <c r="F6889" i="15"/>
  <c r="E6889" i="15"/>
  <c r="D6889" i="15"/>
  <c r="F6888" i="15"/>
  <c r="E6888" i="15"/>
  <c r="D6888" i="15"/>
  <c r="F6887" i="15"/>
  <c r="E6887" i="15"/>
  <c r="D6887" i="15"/>
  <c r="F6886" i="15"/>
  <c r="E6886" i="15"/>
  <c r="D6886" i="15"/>
  <c r="F6885" i="15"/>
  <c r="E6885" i="15"/>
  <c r="D6885" i="15"/>
  <c r="F6884" i="15"/>
  <c r="E6884" i="15"/>
  <c r="D6884" i="15"/>
  <c r="F6883" i="15"/>
  <c r="E6883" i="15"/>
  <c r="D6883" i="15"/>
  <c r="F6882" i="15"/>
  <c r="E6882" i="15"/>
  <c r="D6882" i="15"/>
  <c r="F6881" i="15"/>
  <c r="E6881" i="15"/>
  <c r="D6881" i="15"/>
  <c r="F6880" i="15"/>
  <c r="E6880" i="15"/>
  <c r="D6880" i="15"/>
  <c r="F6879" i="15"/>
  <c r="E6879" i="15"/>
  <c r="D6879" i="15"/>
  <c r="F6878" i="15"/>
  <c r="E6878" i="15"/>
  <c r="D6878" i="15"/>
  <c r="F6877" i="15"/>
  <c r="E6877" i="15"/>
  <c r="D6877" i="15"/>
  <c r="F6876" i="15"/>
  <c r="E6876" i="15"/>
  <c r="D6876" i="15"/>
  <c r="F6875" i="15"/>
  <c r="E6875" i="15"/>
  <c r="D6875" i="15"/>
  <c r="F6874" i="15"/>
  <c r="E6874" i="15"/>
  <c r="D6874" i="15"/>
  <c r="F6873" i="15"/>
  <c r="E6873" i="15"/>
  <c r="D6873" i="15"/>
  <c r="F6872" i="15"/>
  <c r="E6872" i="15"/>
  <c r="D6872" i="15"/>
  <c r="F6871" i="15"/>
  <c r="E6871" i="15"/>
  <c r="D6871" i="15"/>
  <c r="F6870" i="15"/>
  <c r="E6870" i="15"/>
  <c r="D6870" i="15"/>
  <c r="F6869" i="15"/>
  <c r="E6869" i="15"/>
  <c r="D6869" i="15"/>
  <c r="F6868" i="15"/>
  <c r="E6868" i="15"/>
  <c r="D6868" i="15"/>
  <c r="F6867" i="15"/>
  <c r="E6867" i="15"/>
  <c r="D6867" i="15"/>
  <c r="F6866" i="15"/>
  <c r="E6866" i="15"/>
  <c r="D6866" i="15"/>
  <c r="F6865" i="15"/>
  <c r="E6865" i="15"/>
  <c r="D6865" i="15"/>
  <c r="F6864" i="15"/>
  <c r="E6864" i="15"/>
  <c r="D6864" i="15"/>
  <c r="F6863" i="15"/>
  <c r="E6863" i="15"/>
  <c r="D6863" i="15"/>
  <c r="F6862" i="15"/>
  <c r="E6862" i="15"/>
  <c r="D6862" i="15"/>
  <c r="F6861" i="15"/>
  <c r="E6861" i="15"/>
  <c r="D6861" i="15"/>
  <c r="F6860" i="15"/>
  <c r="E6860" i="15"/>
  <c r="D6860" i="15"/>
  <c r="F6859" i="15"/>
  <c r="E6859" i="15"/>
  <c r="D6859" i="15"/>
  <c r="F6858" i="15"/>
  <c r="E6858" i="15"/>
  <c r="D6858" i="15"/>
  <c r="F6857" i="15"/>
  <c r="E6857" i="15"/>
  <c r="D6857" i="15"/>
  <c r="F6856" i="15"/>
  <c r="E6856" i="15"/>
  <c r="D6856" i="15"/>
  <c r="F6855" i="15"/>
  <c r="E6855" i="15"/>
  <c r="D6855" i="15"/>
  <c r="F6854" i="15"/>
  <c r="E6854" i="15"/>
  <c r="D6854" i="15"/>
  <c r="F6853" i="15"/>
  <c r="E6853" i="15"/>
  <c r="D6853" i="15"/>
  <c r="F6852" i="15"/>
  <c r="E6852" i="15"/>
  <c r="D6852" i="15"/>
  <c r="F6851" i="15"/>
  <c r="E6851" i="15"/>
  <c r="D6851" i="15"/>
  <c r="F6850" i="15"/>
  <c r="E6850" i="15"/>
  <c r="D6850" i="15"/>
  <c r="F6849" i="15"/>
  <c r="E6849" i="15"/>
  <c r="D6849" i="15"/>
  <c r="F6848" i="15"/>
  <c r="E6848" i="15"/>
  <c r="D6848" i="15"/>
  <c r="F6847" i="15"/>
  <c r="E6847" i="15"/>
  <c r="D6847" i="15"/>
  <c r="F6846" i="15"/>
  <c r="E6846" i="15"/>
  <c r="D6846" i="15"/>
  <c r="F6845" i="15"/>
  <c r="E6845" i="15"/>
  <c r="D6845" i="15"/>
  <c r="F6844" i="15"/>
  <c r="E6844" i="15"/>
  <c r="D6844" i="15"/>
  <c r="F6843" i="15"/>
  <c r="E6843" i="15"/>
  <c r="D6843" i="15"/>
  <c r="F6842" i="15"/>
  <c r="E6842" i="15"/>
  <c r="D6842" i="15"/>
  <c r="F6841" i="15"/>
  <c r="E6841" i="15"/>
  <c r="D6841" i="15"/>
  <c r="F6840" i="15"/>
  <c r="E6840" i="15"/>
  <c r="D6840" i="15"/>
  <c r="F6839" i="15"/>
  <c r="E6839" i="15"/>
  <c r="D6839" i="15"/>
  <c r="F6838" i="15"/>
  <c r="E6838" i="15"/>
  <c r="D6838" i="15"/>
  <c r="F6837" i="15"/>
  <c r="E6837" i="15"/>
  <c r="D6837" i="15"/>
  <c r="F6836" i="15"/>
  <c r="E6836" i="15"/>
  <c r="D6836" i="15"/>
  <c r="F6835" i="15"/>
  <c r="E6835" i="15"/>
  <c r="D6835" i="15"/>
  <c r="F6834" i="15"/>
  <c r="E6834" i="15"/>
  <c r="D6834" i="15"/>
  <c r="F6833" i="15"/>
  <c r="E6833" i="15"/>
  <c r="D6833" i="15"/>
  <c r="F6832" i="15"/>
  <c r="E6832" i="15"/>
  <c r="D6832" i="15"/>
  <c r="F6831" i="15"/>
  <c r="E6831" i="15"/>
  <c r="D6831" i="15"/>
  <c r="F6830" i="15"/>
  <c r="E6830" i="15"/>
  <c r="D6830" i="15"/>
  <c r="F6829" i="15"/>
  <c r="E6829" i="15"/>
  <c r="D6829" i="15"/>
  <c r="F6828" i="15"/>
  <c r="E6828" i="15"/>
  <c r="D6828" i="15"/>
  <c r="F6827" i="15"/>
  <c r="E6827" i="15"/>
  <c r="D6827" i="15"/>
  <c r="F6826" i="15"/>
  <c r="E6826" i="15"/>
  <c r="D6826" i="15"/>
  <c r="F6825" i="15"/>
  <c r="E6825" i="15"/>
  <c r="D6825" i="15"/>
  <c r="F6824" i="15"/>
  <c r="E6824" i="15"/>
  <c r="D6824" i="15"/>
  <c r="F6823" i="15"/>
  <c r="E6823" i="15"/>
  <c r="D6823" i="15"/>
  <c r="F6822" i="15"/>
  <c r="E6822" i="15"/>
  <c r="D6822" i="15"/>
  <c r="F6821" i="15"/>
  <c r="E6821" i="15"/>
  <c r="D6821" i="15"/>
  <c r="F6820" i="15"/>
  <c r="E6820" i="15"/>
  <c r="D6820" i="15"/>
  <c r="F6819" i="15"/>
  <c r="E6819" i="15"/>
  <c r="D6819" i="15"/>
  <c r="F6818" i="15"/>
  <c r="E6818" i="15"/>
  <c r="D6818" i="15"/>
  <c r="F6817" i="15"/>
  <c r="E6817" i="15"/>
  <c r="D6817" i="15"/>
  <c r="F6816" i="15"/>
  <c r="E6816" i="15"/>
  <c r="D6816" i="15"/>
  <c r="F6815" i="15"/>
  <c r="E6815" i="15"/>
  <c r="D6815" i="15"/>
  <c r="F6814" i="15"/>
  <c r="E6814" i="15"/>
  <c r="D6814" i="15"/>
  <c r="F6813" i="15"/>
  <c r="E6813" i="15"/>
  <c r="D6813" i="15"/>
  <c r="F6812" i="15"/>
  <c r="E6812" i="15"/>
  <c r="D6812" i="15"/>
  <c r="F6811" i="15"/>
  <c r="E6811" i="15"/>
  <c r="D6811" i="15"/>
  <c r="F6810" i="15"/>
  <c r="E6810" i="15"/>
  <c r="D6810" i="15"/>
  <c r="F6809" i="15"/>
  <c r="E6809" i="15"/>
  <c r="D6809" i="15"/>
  <c r="F6808" i="15"/>
  <c r="E6808" i="15"/>
  <c r="D6808" i="15"/>
  <c r="F6807" i="15"/>
  <c r="E6807" i="15"/>
  <c r="D6807" i="15"/>
  <c r="F6806" i="15"/>
  <c r="E6806" i="15"/>
  <c r="D6806" i="15"/>
  <c r="F6805" i="15"/>
  <c r="E6805" i="15"/>
  <c r="D6805" i="15"/>
  <c r="F6804" i="15"/>
  <c r="E6804" i="15"/>
  <c r="D6804" i="15"/>
  <c r="F6803" i="15"/>
  <c r="E6803" i="15"/>
  <c r="D6803" i="15"/>
  <c r="F6802" i="15"/>
  <c r="E6802" i="15"/>
  <c r="D6802" i="15"/>
  <c r="F6801" i="15"/>
  <c r="E6801" i="15"/>
  <c r="D6801" i="15"/>
  <c r="F6800" i="15"/>
  <c r="E6800" i="15"/>
  <c r="D6800" i="15"/>
  <c r="F6799" i="15"/>
  <c r="E6799" i="15"/>
  <c r="D6799" i="15"/>
  <c r="F6798" i="15"/>
  <c r="E6798" i="15"/>
  <c r="D6798" i="15"/>
  <c r="F6797" i="15"/>
  <c r="E6797" i="15"/>
  <c r="D6797" i="15"/>
  <c r="F6796" i="15"/>
  <c r="E6796" i="15"/>
  <c r="D6796" i="15"/>
  <c r="F6795" i="15"/>
  <c r="E6795" i="15"/>
  <c r="D6795" i="15"/>
  <c r="F6794" i="15"/>
  <c r="E6794" i="15"/>
  <c r="D6794" i="15"/>
  <c r="F6793" i="15"/>
  <c r="E6793" i="15"/>
  <c r="D6793" i="15"/>
  <c r="F6792" i="15"/>
  <c r="E6792" i="15"/>
  <c r="D6792" i="15"/>
  <c r="F6791" i="15"/>
  <c r="E6791" i="15"/>
  <c r="D6791" i="15"/>
  <c r="F6790" i="15"/>
  <c r="E6790" i="15"/>
  <c r="D6790" i="15"/>
  <c r="F6789" i="15"/>
  <c r="E6789" i="15"/>
  <c r="D6789" i="15"/>
  <c r="F6788" i="15"/>
  <c r="E6788" i="15"/>
  <c r="D6788" i="15"/>
  <c r="F6787" i="15"/>
  <c r="E6787" i="15"/>
  <c r="D6787" i="15"/>
  <c r="F6786" i="15"/>
  <c r="E6786" i="15"/>
  <c r="D6786" i="15"/>
  <c r="F6785" i="15"/>
  <c r="E6785" i="15"/>
  <c r="D6785" i="15"/>
  <c r="F6784" i="15"/>
  <c r="E6784" i="15"/>
  <c r="D6784" i="15"/>
  <c r="F6783" i="15"/>
  <c r="E6783" i="15"/>
  <c r="D6783" i="15"/>
  <c r="F6782" i="15"/>
  <c r="E6782" i="15"/>
  <c r="D6782" i="15"/>
  <c r="F6781" i="15"/>
  <c r="E6781" i="15"/>
  <c r="D6781" i="15"/>
  <c r="F6780" i="15"/>
  <c r="E6780" i="15"/>
  <c r="D6780" i="15"/>
  <c r="F6779" i="15"/>
  <c r="E6779" i="15"/>
  <c r="D6779" i="15"/>
  <c r="F6778" i="15"/>
  <c r="E6778" i="15"/>
  <c r="D6778" i="15"/>
  <c r="F6777" i="15"/>
  <c r="E6777" i="15"/>
  <c r="D6777" i="15"/>
  <c r="F6776" i="15"/>
  <c r="E6776" i="15"/>
  <c r="D6776" i="15"/>
  <c r="F6775" i="15"/>
  <c r="E6775" i="15"/>
  <c r="D6775" i="15"/>
  <c r="F6774" i="15"/>
  <c r="E6774" i="15"/>
  <c r="D6774" i="15"/>
  <c r="F6773" i="15"/>
  <c r="E6773" i="15"/>
  <c r="D6773" i="15"/>
  <c r="F6772" i="15"/>
  <c r="E6772" i="15"/>
  <c r="D6772" i="15"/>
  <c r="F6771" i="15"/>
  <c r="E6771" i="15"/>
  <c r="D6771" i="15"/>
  <c r="F6770" i="15"/>
  <c r="E6770" i="15"/>
  <c r="D6770" i="15"/>
  <c r="F6769" i="15"/>
  <c r="E6769" i="15"/>
  <c r="D6769" i="15"/>
  <c r="F6768" i="15"/>
  <c r="E6768" i="15"/>
  <c r="D6768" i="15"/>
  <c r="F6767" i="15"/>
  <c r="E6767" i="15"/>
  <c r="D6767" i="15"/>
  <c r="F6766" i="15"/>
  <c r="E6766" i="15"/>
  <c r="D6766" i="15"/>
  <c r="F6765" i="15"/>
  <c r="E6765" i="15"/>
  <c r="D6765" i="15"/>
  <c r="F6764" i="15"/>
  <c r="E6764" i="15"/>
  <c r="D6764" i="15"/>
  <c r="F6763" i="15"/>
  <c r="E6763" i="15"/>
  <c r="D6763" i="15"/>
  <c r="F6762" i="15"/>
  <c r="E6762" i="15"/>
  <c r="D6762" i="15"/>
  <c r="F6761" i="15"/>
  <c r="E6761" i="15"/>
  <c r="D6761" i="15"/>
  <c r="F6760" i="15"/>
  <c r="E6760" i="15"/>
  <c r="D6760" i="15"/>
  <c r="F6759" i="15"/>
  <c r="E6759" i="15"/>
  <c r="D6759" i="15"/>
  <c r="F6758" i="15"/>
  <c r="E6758" i="15"/>
  <c r="D6758" i="15"/>
  <c r="F6757" i="15"/>
  <c r="E6757" i="15"/>
  <c r="D6757" i="15"/>
  <c r="F6756" i="15"/>
  <c r="E6756" i="15"/>
  <c r="D6756" i="15"/>
  <c r="F6755" i="15"/>
  <c r="E6755" i="15"/>
  <c r="D6755" i="15"/>
  <c r="F6754" i="15"/>
  <c r="E6754" i="15"/>
  <c r="D6754" i="15"/>
  <c r="F6753" i="15"/>
  <c r="E6753" i="15"/>
  <c r="D6753" i="15"/>
  <c r="F6752" i="15"/>
  <c r="E6752" i="15"/>
  <c r="D6752" i="15"/>
  <c r="F6751" i="15"/>
  <c r="E6751" i="15"/>
  <c r="D6751" i="15"/>
  <c r="F6750" i="15"/>
  <c r="E6750" i="15"/>
  <c r="D6750" i="15"/>
  <c r="F6749" i="15"/>
  <c r="E6749" i="15"/>
  <c r="D6749" i="15"/>
  <c r="F6748" i="15"/>
  <c r="E6748" i="15"/>
  <c r="D6748" i="15"/>
  <c r="F6747" i="15"/>
  <c r="E6747" i="15"/>
  <c r="D6747" i="15"/>
  <c r="F6746" i="15"/>
  <c r="E6746" i="15"/>
  <c r="D6746" i="15"/>
  <c r="F6745" i="15"/>
  <c r="E6745" i="15"/>
  <c r="D6745" i="15"/>
  <c r="F6744" i="15"/>
  <c r="E6744" i="15"/>
  <c r="D6744" i="15"/>
  <c r="F6743" i="15"/>
  <c r="E6743" i="15"/>
  <c r="D6743" i="15"/>
  <c r="F6742" i="15"/>
  <c r="E6742" i="15"/>
  <c r="D6742" i="15"/>
  <c r="F6741" i="15"/>
  <c r="E6741" i="15"/>
  <c r="D6741" i="15"/>
  <c r="F6740" i="15"/>
  <c r="E6740" i="15"/>
  <c r="D6740" i="15"/>
  <c r="F6739" i="15"/>
  <c r="E6739" i="15"/>
  <c r="D6739" i="15"/>
  <c r="F6738" i="15"/>
  <c r="E6738" i="15"/>
  <c r="D6738" i="15"/>
  <c r="F6737" i="15"/>
  <c r="E6737" i="15"/>
  <c r="D6737" i="15"/>
  <c r="F6736" i="15"/>
  <c r="E6736" i="15"/>
  <c r="D6736" i="15"/>
  <c r="F6735" i="15"/>
  <c r="E6735" i="15"/>
  <c r="D6735" i="15"/>
  <c r="F6734" i="15"/>
  <c r="E6734" i="15"/>
  <c r="D6734" i="15"/>
  <c r="F6733" i="15"/>
  <c r="E6733" i="15"/>
  <c r="D6733" i="15"/>
  <c r="F6732" i="15"/>
  <c r="E6732" i="15"/>
  <c r="D6732" i="15"/>
  <c r="F6731" i="15"/>
  <c r="E6731" i="15"/>
  <c r="D6731" i="15"/>
  <c r="F6730" i="15"/>
  <c r="E6730" i="15"/>
  <c r="D6730" i="15"/>
  <c r="F6729" i="15"/>
  <c r="E6729" i="15"/>
  <c r="D6729" i="15"/>
  <c r="F6728" i="15"/>
  <c r="E6728" i="15"/>
  <c r="D6728" i="15"/>
  <c r="F6727" i="15"/>
  <c r="E6727" i="15"/>
  <c r="D6727" i="15"/>
  <c r="F6726" i="15"/>
  <c r="E6726" i="15"/>
  <c r="D6726" i="15"/>
  <c r="F6725" i="15"/>
  <c r="E6725" i="15"/>
  <c r="D6725" i="15"/>
  <c r="F6724" i="15"/>
  <c r="E6724" i="15"/>
  <c r="D6724" i="15"/>
  <c r="F6723" i="15"/>
  <c r="E6723" i="15"/>
  <c r="D6723" i="15"/>
  <c r="F6722" i="15"/>
  <c r="E6722" i="15"/>
  <c r="D6722" i="15"/>
  <c r="F6721" i="15"/>
  <c r="E6721" i="15"/>
  <c r="D6721" i="15"/>
  <c r="F6720" i="15"/>
  <c r="E6720" i="15"/>
  <c r="D6720" i="15"/>
  <c r="F6719" i="15"/>
  <c r="E6719" i="15"/>
  <c r="D6719" i="15"/>
  <c r="F6718" i="15"/>
  <c r="E6718" i="15"/>
  <c r="D6718" i="15"/>
  <c r="F6717" i="15"/>
  <c r="E6717" i="15"/>
  <c r="D6717" i="15"/>
  <c r="F6716" i="15"/>
  <c r="E6716" i="15"/>
  <c r="D6716" i="15"/>
  <c r="F6715" i="15"/>
  <c r="E6715" i="15"/>
  <c r="D6715" i="15"/>
  <c r="F6714" i="15"/>
  <c r="E6714" i="15"/>
  <c r="D6714" i="15"/>
  <c r="F6713" i="15"/>
  <c r="E6713" i="15"/>
  <c r="D6713" i="15"/>
  <c r="F6712" i="15"/>
  <c r="E6712" i="15"/>
  <c r="D6712" i="15"/>
  <c r="F6711" i="15"/>
  <c r="E6711" i="15"/>
  <c r="D6711" i="15"/>
  <c r="F6710" i="15"/>
  <c r="E6710" i="15"/>
  <c r="D6710" i="15"/>
  <c r="F6709" i="15"/>
  <c r="E6709" i="15"/>
  <c r="D6709" i="15"/>
  <c r="F6708" i="15"/>
  <c r="E6708" i="15"/>
  <c r="D6708" i="15"/>
  <c r="F6707" i="15"/>
  <c r="E6707" i="15"/>
  <c r="D6707" i="15"/>
  <c r="F6706" i="15"/>
  <c r="E6706" i="15"/>
  <c r="D6706" i="15"/>
  <c r="F6705" i="15"/>
  <c r="E6705" i="15"/>
  <c r="D6705" i="15"/>
  <c r="F6704" i="15"/>
  <c r="E6704" i="15"/>
  <c r="D6704" i="15"/>
  <c r="F6703" i="15"/>
  <c r="E6703" i="15"/>
  <c r="D6703" i="15"/>
  <c r="F6702" i="15"/>
  <c r="E6702" i="15"/>
  <c r="D6702" i="15"/>
  <c r="F6701" i="15"/>
  <c r="E6701" i="15"/>
  <c r="D6701" i="15"/>
  <c r="F6700" i="15"/>
  <c r="E6700" i="15"/>
  <c r="D6700" i="15"/>
  <c r="F6699" i="15"/>
  <c r="E6699" i="15"/>
  <c r="D6699" i="15"/>
  <c r="F6698" i="15"/>
  <c r="E6698" i="15"/>
  <c r="D6698" i="15"/>
  <c r="F6697" i="15"/>
  <c r="E6697" i="15"/>
  <c r="D6697" i="15"/>
  <c r="F6696" i="15"/>
  <c r="E6696" i="15"/>
  <c r="D6696" i="15"/>
  <c r="F6695" i="15"/>
  <c r="E6695" i="15"/>
  <c r="D6695" i="15"/>
  <c r="F6694" i="15"/>
  <c r="E6694" i="15"/>
  <c r="D6694" i="15"/>
  <c r="F6693" i="15"/>
  <c r="E6693" i="15"/>
  <c r="D6693" i="15"/>
  <c r="F6692" i="15"/>
  <c r="E6692" i="15"/>
  <c r="D6692" i="15"/>
  <c r="F6691" i="15"/>
  <c r="E6691" i="15"/>
  <c r="D6691" i="15"/>
  <c r="F6690" i="15"/>
  <c r="E6690" i="15"/>
  <c r="D6690" i="15"/>
  <c r="F6689" i="15"/>
  <c r="E6689" i="15"/>
  <c r="D6689" i="15"/>
  <c r="F6688" i="15"/>
  <c r="E6688" i="15"/>
  <c r="D6688" i="15"/>
  <c r="F6687" i="15"/>
  <c r="E6687" i="15"/>
  <c r="D6687" i="15"/>
  <c r="F6686" i="15"/>
  <c r="E6686" i="15"/>
  <c r="D6686" i="15"/>
  <c r="F6685" i="15"/>
  <c r="E6685" i="15"/>
  <c r="D6685" i="15"/>
  <c r="F6684" i="15"/>
  <c r="E6684" i="15"/>
  <c r="D6684" i="15"/>
  <c r="F6683" i="15"/>
  <c r="E6683" i="15"/>
  <c r="D6683" i="15"/>
  <c r="F6682" i="15"/>
  <c r="E6682" i="15"/>
  <c r="D6682" i="15"/>
  <c r="F6681" i="15"/>
  <c r="E6681" i="15"/>
  <c r="D6681" i="15"/>
  <c r="F6680" i="15"/>
  <c r="E6680" i="15"/>
  <c r="D6680" i="15"/>
  <c r="F6679" i="15"/>
  <c r="E6679" i="15"/>
  <c r="D6679" i="15"/>
  <c r="F6678" i="15"/>
  <c r="E6678" i="15"/>
  <c r="D6678" i="15"/>
  <c r="F6677" i="15"/>
  <c r="E6677" i="15"/>
  <c r="D6677" i="15"/>
  <c r="F6676" i="15"/>
  <c r="E6676" i="15"/>
  <c r="D6676" i="15"/>
  <c r="F6675" i="15"/>
  <c r="E6675" i="15"/>
  <c r="D6675" i="15"/>
  <c r="F6674" i="15"/>
  <c r="E6674" i="15"/>
  <c r="D6674" i="15"/>
  <c r="F6673" i="15"/>
  <c r="E6673" i="15"/>
  <c r="D6673" i="15"/>
  <c r="F6672" i="15"/>
  <c r="E6672" i="15"/>
  <c r="D6672" i="15"/>
  <c r="F6671" i="15"/>
  <c r="E6671" i="15"/>
  <c r="D6671" i="15"/>
  <c r="F6670" i="15"/>
  <c r="E6670" i="15"/>
  <c r="D6670" i="15"/>
  <c r="F6669" i="15"/>
  <c r="E6669" i="15"/>
  <c r="D6669" i="15"/>
  <c r="F6668" i="15"/>
  <c r="E6668" i="15"/>
  <c r="D6668" i="15"/>
  <c r="F6667" i="15"/>
  <c r="E6667" i="15"/>
  <c r="D6667" i="15"/>
  <c r="F6666" i="15"/>
  <c r="E6666" i="15"/>
  <c r="D6666" i="15"/>
  <c r="F6665" i="15"/>
  <c r="E6665" i="15"/>
  <c r="D6665" i="15"/>
  <c r="F6664" i="15"/>
  <c r="E6664" i="15"/>
  <c r="D6664" i="15"/>
  <c r="F6663" i="15"/>
  <c r="E6663" i="15"/>
  <c r="D6663" i="15"/>
  <c r="F6662" i="15"/>
  <c r="E6662" i="15"/>
  <c r="D6662" i="15"/>
  <c r="F6661" i="15"/>
  <c r="E6661" i="15"/>
  <c r="D6661" i="15"/>
  <c r="F6660" i="15"/>
  <c r="E6660" i="15"/>
  <c r="D6660" i="15"/>
  <c r="F6659" i="15"/>
  <c r="E6659" i="15"/>
  <c r="D6659" i="15"/>
  <c r="F6658" i="15"/>
  <c r="E6658" i="15"/>
  <c r="D6658" i="15"/>
  <c r="F6657" i="15"/>
  <c r="E6657" i="15"/>
  <c r="D6657" i="15"/>
  <c r="F6656" i="15"/>
  <c r="E6656" i="15"/>
  <c r="D6656" i="15"/>
  <c r="F6655" i="15"/>
  <c r="E6655" i="15"/>
  <c r="D6655" i="15"/>
  <c r="F6654" i="15"/>
  <c r="E6654" i="15"/>
  <c r="D6654" i="15"/>
  <c r="F6653" i="15"/>
  <c r="E6653" i="15"/>
  <c r="D6653" i="15"/>
  <c r="F6652" i="15"/>
  <c r="E6652" i="15"/>
  <c r="D6652" i="15"/>
  <c r="F6651" i="15"/>
  <c r="E6651" i="15"/>
  <c r="D6651" i="15"/>
  <c r="F6650" i="15"/>
  <c r="E6650" i="15"/>
  <c r="D6650" i="15"/>
  <c r="F6649" i="15"/>
  <c r="E6649" i="15"/>
  <c r="D6649" i="15"/>
  <c r="F6648" i="15"/>
  <c r="E6648" i="15"/>
  <c r="D6648" i="15"/>
  <c r="F6647" i="15"/>
  <c r="E6647" i="15"/>
  <c r="D6647" i="15"/>
  <c r="F6646" i="15"/>
  <c r="E6646" i="15"/>
  <c r="D6646" i="15"/>
  <c r="F6645" i="15"/>
  <c r="E6645" i="15"/>
  <c r="D6645" i="15"/>
  <c r="F6644" i="15"/>
  <c r="E6644" i="15"/>
  <c r="D6644" i="15"/>
  <c r="F6643" i="15"/>
  <c r="E6643" i="15"/>
  <c r="D6643" i="15"/>
  <c r="F6642" i="15"/>
  <c r="E6642" i="15"/>
  <c r="D6642" i="15"/>
  <c r="F6641" i="15"/>
  <c r="E6641" i="15"/>
  <c r="D6641" i="15"/>
  <c r="F6640" i="15"/>
  <c r="E6640" i="15"/>
  <c r="D6640" i="15"/>
  <c r="F6639" i="15"/>
  <c r="E6639" i="15"/>
  <c r="D6639" i="15"/>
  <c r="F6638" i="15"/>
  <c r="E6638" i="15"/>
  <c r="D6638" i="15"/>
  <c r="F6637" i="15"/>
  <c r="E6637" i="15"/>
  <c r="D6637" i="15"/>
  <c r="F6636" i="15"/>
  <c r="E6636" i="15"/>
  <c r="D6636" i="15"/>
  <c r="F6635" i="15"/>
  <c r="E6635" i="15"/>
  <c r="D6635" i="15"/>
  <c r="F6634" i="15"/>
  <c r="E6634" i="15"/>
  <c r="D6634" i="15"/>
  <c r="F6633" i="15"/>
  <c r="E6633" i="15"/>
  <c r="D6633" i="15"/>
  <c r="F6632" i="15"/>
  <c r="E6632" i="15"/>
  <c r="D6632" i="15"/>
  <c r="F6631" i="15"/>
  <c r="E6631" i="15"/>
  <c r="D6631" i="15"/>
  <c r="F6630" i="15"/>
  <c r="E6630" i="15"/>
  <c r="D6630" i="15"/>
  <c r="F6629" i="15"/>
  <c r="E6629" i="15"/>
  <c r="D6629" i="15"/>
  <c r="F6628" i="15"/>
  <c r="E6628" i="15"/>
  <c r="D6628" i="15"/>
  <c r="F6627" i="15"/>
  <c r="E6627" i="15"/>
  <c r="D6627" i="15"/>
  <c r="F6626" i="15"/>
  <c r="E6626" i="15"/>
  <c r="D6626" i="15"/>
  <c r="F6625" i="15"/>
  <c r="E6625" i="15"/>
  <c r="D6625" i="15"/>
  <c r="F6624" i="15"/>
  <c r="E6624" i="15"/>
  <c r="D6624" i="15"/>
  <c r="F6623" i="15"/>
  <c r="E6623" i="15"/>
  <c r="D6623" i="15"/>
  <c r="F6622" i="15"/>
  <c r="E6622" i="15"/>
  <c r="D6622" i="15"/>
  <c r="F6621" i="15"/>
  <c r="E6621" i="15"/>
  <c r="D6621" i="15"/>
  <c r="F6620" i="15"/>
  <c r="E6620" i="15"/>
  <c r="D6620" i="15"/>
  <c r="F6619" i="15"/>
  <c r="E6619" i="15"/>
  <c r="D6619" i="15"/>
  <c r="F6618" i="15"/>
  <c r="E6618" i="15"/>
  <c r="D6618" i="15"/>
  <c r="F6617" i="15"/>
  <c r="E6617" i="15"/>
  <c r="D6617" i="15"/>
  <c r="F6616" i="15"/>
  <c r="E6616" i="15"/>
  <c r="D6616" i="15"/>
  <c r="F6615" i="15"/>
  <c r="E6615" i="15"/>
  <c r="D6615" i="15"/>
  <c r="F6614" i="15"/>
  <c r="E6614" i="15"/>
  <c r="D6614" i="15"/>
  <c r="F6613" i="15"/>
  <c r="E6613" i="15"/>
  <c r="D6613" i="15"/>
  <c r="F6612" i="15"/>
  <c r="E6612" i="15"/>
  <c r="D6612" i="15"/>
  <c r="F6611" i="15"/>
  <c r="E6611" i="15"/>
  <c r="D6611" i="15"/>
  <c r="F6610" i="15"/>
  <c r="E6610" i="15"/>
  <c r="D6610" i="15"/>
  <c r="F6609" i="15"/>
  <c r="E6609" i="15"/>
  <c r="D6609" i="15"/>
  <c r="F6608" i="15"/>
  <c r="E6608" i="15"/>
  <c r="D6608" i="15"/>
  <c r="F6607" i="15"/>
  <c r="E6607" i="15"/>
  <c r="D6607" i="15"/>
  <c r="F6606" i="15"/>
  <c r="E6606" i="15"/>
  <c r="D6606" i="15"/>
  <c r="F6605" i="15"/>
  <c r="E6605" i="15"/>
  <c r="D6605" i="15"/>
  <c r="F6604" i="15"/>
  <c r="E6604" i="15"/>
  <c r="D6604" i="15"/>
  <c r="F6603" i="15"/>
  <c r="E6603" i="15"/>
  <c r="D6603" i="15"/>
  <c r="F6602" i="15"/>
  <c r="E6602" i="15"/>
  <c r="D6602" i="15"/>
  <c r="F6601" i="15"/>
  <c r="E6601" i="15"/>
  <c r="D6601" i="15"/>
  <c r="F6600" i="15"/>
  <c r="E6600" i="15"/>
  <c r="D6600" i="15"/>
  <c r="F6599" i="15"/>
  <c r="E6599" i="15"/>
  <c r="D6599" i="15"/>
  <c r="F6598" i="15"/>
  <c r="E6598" i="15"/>
  <c r="D6598" i="15"/>
  <c r="F6597" i="15"/>
  <c r="E6597" i="15"/>
  <c r="D6597" i="15"/>
  <c r="F6596" i="15"/>
  <c r="E6596" i="15"/>
  <c r="D6596" i="15"/>
  <c r="F6595" i="15"/>
  <c r="E6595" i="15"/>
  <c r="D6595" i="15"/>
  <c r="F6594" i="15"/>
  <c r="E6594" i="15"/>
  <c r="D6594" i="15"/>
  <c r="F6593" i="15"/>
  <c r="E6593" i="15"/>
  <c r="D6593" i="15"/>
  <c r="F6592" i="15"/>
  <c r="E6592" i="15"/>
  <c r="D6592" i="15"/>
  <c r="F6591" i="15"/>
  <c r="E6591" i="15"/>
  <c r="D6591" i="15"/>
  <c r="F6590" i="15"/>
  <c r="E6590" i="15"/>
  <c r="D6590" i="15"/>
  <c r="F6589" i="15"/>
  <c r="E6589" i="15"/>
  <c r="D6589" i="15"/>
  <c r="F6588" i="15"/>
  <c r="E6588" i="15"/>
  <c r="D6588" i="15"/>
  <c r="F6587" i="15"/>
  <c r="E6587" i="15"/>
  <c r="D6587" i="15"/>
  <c r="F6586" i="15"/>
  <c r="E6586" i="15"/>
  <c r="D6586" i="15"/>
  <c r="F6585" i="15"/>
  <c r="E6585" i="15"/>
  <c r="D6585" i="15"/>
  <c r="F6584" i="15"/>
  <c r="E6584" i="15"/>
  <c r="D6584" i="15"/>
  <c r="F6583" i="15"/>
  <c r="E6583" i="15"/>
  <c r="D6583" i="15"/>
  <c r="F6582" i="15"/>
  <c r="E6582" i="15"/>
  <c r="D6582" i="15"/>
  <c r="F6581" i="15"/>
  <c r="E6581" i="15"/>
  <c r="D6581" i="15"/>
  <c r="F6580" i="15"/>
  <c r="E6580" i="15"/>
  <c r="D6580" i="15"/>
  <c r="F6579" i="15"/>
  <c r="E6579" i="15"/>
  <c r="D6579" i="15"/>
  <c r="F6578" i="15"/>
  <c r="E6578" i="15"/>
  <c r="D6578" i="15"/>
  <c r="F6577" i="15"/>
  <c r="E6577" i="15"/>
  <c r="D6577" i="15"/>
  <c r="F6576" i="15"/>
  <c r="E6576" i="15"/>
  <c r="D6576" i="15"/>
  <c r="F6575" i="15"/>
  <c r="E6575" i="15"/>
  <c r="D6575" i="15"/>
  <c r="F6574" i="15"/>
  <c r="E6574" i="15"/>
  <c r="D6574" i="15"/>
  <c r="F6573" i="15"/>
  <c r="E6573" i="15"/>
  <c r="D6573" i="15"/>
  <c r="F6572" i="15"/>
  <c r="E6572" i="15"/>
  <c r="D6572" i="15"/>
  <c r="F6571" i="15"/>
  <c r="E6571" i="15"/>
  <c r="D6571" i="15"/>
  <c r="F6570" i="15"/>
  <c r="E6570" i="15"/>
  <c r="D6570" i="15"/>
  <c r="F6569" i="15"/>
  <c r="E6569" i="15"/>
  <c r="D6569" i="15"/>
  <c r="F6568" i="15"/>
  <c r="E6568" i="15"/>
  <c r="D6568" i="15"/>
  <c r="F6567" i="15"/>
  <c r="E6567" i="15"/>
  <c r="D6567" i="15"/>
  <c r="F6566" i="15"/>
  <c r="E6566" i="15"/>
  <c r="D6566" i="15"/>
  <c r="F6565" i="15"/>
  <c r="E6565" i="15"/>
  <c r="D6565" i="15"/>
  <c r="F6564" i="15"/>
  <c r="E6564" i="15"/>
  <c r="D6564" i="15"/>
  <c r="F6563" i="15"/>
  <c r="E6563" i="15"/>
  <c r="D6563" i="15"/>
  <c r="F6562" i="15"/>
  <c r="E6562" i="15"/>
  <c r="D6562" i="15"/>
  <c r="F6561" i="15"/>
  <c r="E6561" i="15"/>
  <c r="D6561" i="15"/>
  <c r="F6560" i="15"/>
  <c r="E6560" i="15"/>
  <c r="D6560" i="15"/>
  <c r="F6559" i="15"/>
  <c r="E6559" i="15"/>
  <c r="D6559" i="15"/>
  <c r="F6558" i="15"/>
  <c r="E6558" i="15"/>
  <c r="D6558" i="15"/>
  <c r="F6557" i="15"/>
  <c r="E6557" i="15"/>
  <c r="D6557" i="15"/>
  <c r="F6556" i="15"/>
  <c r="E6556" i="15"/>
  <c r="D6556" i="15"/>
  <c r="F6555" i="15"/>
  <c r="E6555" i="15"/>
  <c r="D6555" i="15"/>
  <c r="F6554" i="15"/>
  <c r="E6554" i="15"/>
  <c r="D6554" i="15"/>
  <c r="F6553" i="15"/>
  <c r="E6553" i="15"/>
  <c r="D6553" i="15"/>
  <c r="F6552" i="15"/>
  <c r="E6552" i="15"/>
  <c r="D6552" i="15"/>
  <c r="F6551" i="15"/>
  <c r="E6551" i="15"/>
  <c r="D6551" i="15"/>
  <c r="F6550" i="15"/>
  <c r="E6550" i="15"/>
  <c r="D6550" i="15"/>
  <c r="F6549" i="15"/>
  <c r="E6549" i="15"/>
  <c r="D6549" i="15"/>
  <c r="F6548" i="15"/>
  <c r="E6548" i="15"/>
  <c r="D6548" i="15"/>
  <c r="F6547" i="15"/>
  <c r="E6547" i="15"/>
  <c r="D6547" i="15"/>
  <c r="F6546" i="15"/>
  <c r="E6546" i="15"/>
  <c r="D6546" i="15"/>
  <c r="F6545" i="15"/>
  <c r="E6545" i="15"/>
  <c r="D6545" i="15"/>
  <c r="F6544" i="15"/>
  <c r="E6544" i="15"/>
  <c r="D6544" i="15"/>
  <c r="F6543" i="15"/>
  <c r="E6543" i="15"/>
  <c r="D6543" i="15"/>
  <c r="F6542" i="15"/>
  <c r="E6542" i="15"/>
  <c r="D6542" i="15"/>
  <c r="F6541" i="15"/>
  <c r="E6541" i="15"/>
  <c r="D6541" i="15"/>
  <c r="F6540" i="15"/>
  <c r="E6540" i="15"/>
  <c r="D6540" i="15"/>
  <c r="F6539" i="15"/>
  <c r="E6539" i="15"/>
  <c r="D6539" i="15"/>
  <c r="F6538" i="15"/>
  <c r="E6538" i="15"/>
  <c r="D6538" i="15"/>
  <c r="F6537" i="15"/>
  <c r="E6537" i="15"/>
  <c r="D6537" i="15"/>
  <c r="F6536" i="15"/>
  <c r="E6536" i="15"/>
  <c r="D6536" i="15"/>
  <c r="F6535" i="15"/>
  <c r="E6535" i="15"/>
  <c r="D6535" i="15"/>
  <c r="F6534" i="15"/>
  <c r="E6534" i="15"/>
  <c r="D6534" i="15"/>
  <c r="F6533" i="15"/>
  <c r="E6533" i="15"/>
  <c r="D6533" i="15"/>
  <c r="F6532" i="15"/>
  <c r="E6532" i="15"/>
  <c r="D6532" i="15"/>
  <c r="F6531" i="15"/>
  <c r="E6531" i="15"/>
  <c r="D6531" i="15"/>
  <c r="F6530" i="15"/>
  <c r="E6530" i="15"/>
  <c r="D6530" i="15"/>
  <c r="F6529" i="15"/>
  <c r="E6529" i="15"/>
  <c r="D6529" i="15"/>
  <c r="F6528" i="15"/>
  <c r="E6528" i="15"/>
  <c r="D6528" i="15"/>
  <c r="F6527" i="15"/>
  <c r="E6527" i="15"/>
  <c r="D6527" i="15"/>
  <c r="F6526" i="15"/>
  <c r="E6526" i="15"/>
  <c r="D6526" i="15"/>
  <c r="F6525" i="15"/>
  <c r="E6525" i="15"/>
  <c r="D6525" i="15"/>
  <c r="F6524" i="15"/>
  <c r="E6524" i="15"/>
  <c r="D6524" i="15"/>
  <c r="F6523" i="15"/>
  <c r="E6523" i="15"/>
  <c r="D6523" i="15"/>
  <c r="F6522" i="15"/>
  <c r="E6522" i="15"/>
  <c r="D6522" i="15"/>
  <c r="F6521" i="15"/>
  <c r="E6521" i="15"/>
  <c r="D6521" i="15"/>
  <c r="F6520" i="15"/>
  <c r="E6520" i="15"/>
  <c r="D6520" i="15"/>
  <c r="F6519" i="15"/>
  <c r="E6519" i="15"/>
  <c r="D6519" i="15"/>
  <c r="F6518" i="15"/>
  <c r="E6518" i="15"/>
  <c r="D6518" i="15"/>
  <c r="F6517" i="15"/>
  <c r="E6517" i="15"/>
  <c r="D6517" i="15"/>
  <c r="F6516" i="15"/>
  <c r="E6516" i="15"/>
  <c r="D6516" i="15"/>
  <c r="F6515" i="15"/>
  <c r="E6515" i="15"/>
  <c r="D6515" i="15"/>
  <c r="F6514" i="15"/>
  <c r="E6514" i="15"/>
  <c r="D6514" i="15"/>
  <c r="F6513" i="15"/>
  <c r="E6513" i="15"/>
  <c r="D6513" i="15"/>
  <c r="F6512" i="15"/>
  <c r="E6512" i="15"/>
  <c r="D6512" i="15"/>
  <c r="F6511" i="15"/>
  <c r="E6511" i="15"/>
  <c r="D6511" i="15"/>
  <c r="F6510" i="15"/>
  <c r="E6510" i="15"/>
  <c r="D6510" i="15"/>
  <c r="F6509" i="15"/>
  <c r="E6509" i="15"/>
  <c r="D6509" i="15"/>
  <c r="F6508" i="15"/>
  <c r="E6508" i="15"/>
  <c r="D6508" i="15"/>
  <c r="F6507" i="15"/>
  <c r="E6507" i="15"/>
  <c r="D6507" i="15"/>
  <c r="F6506" i="15"/>
  <c r="E6506" i="15"/>
  <c r="D6506" i="15"/>
  <c r="F6505" i="15"/>
  <c r="E6505" i="15"/>
  <c r="D6505" i="15"/>
  <c r="F6504" i="15"/>
  <c r="E6504" i="15"/>
  <c r="D6504" i="15"/>
  <c r="F6503" i="15"/>
  <c r="E6503" i="15"/>
  <c r="D6503" i="15"/>
  <c r="F6502" i="15"/>
  <c r="E6502" i="15"/>
  <c r="D6502" i="15"/>
  <c r="F6501" i="15"/>
  <c r="E6501" i="15"/>
  <c r="D6501" i="15"/>
  <c r="F6500" i="15"/>
  <c r="E6500" i="15"/>
  <c r="D6500" i="15"/>
  <c r="F6499" i="15"/>
  <c r="E6499" i="15"/>
  <c r="D6499" i="15"/>
  <c r="F6498" i="15"/>
  <c r="E6498" i="15"/>
  <c r="D6498" i="15"/>
  <c r="F6497" i="15"/>
  <c r="E6497" i="15"/>
  <c r="D6497" i="15"/>
  <c r="F6496" i="15"/>
  <c r="E6496" i="15"/>
  <c r="D6496" i="15"/>
  <c r="F6495" i="15"/>
  <c r="E6495" i="15"/>
  <c r="D6495" i="15"/>
  <c r="F6494" i="15"/>
  <c r="E6494" i="15"/>
  <c r="D6494" i="15"/>
  <c r="F6493" i="15"/>
  <c r="E6493" i="15"/>
  <c r="D6493" i="15"/>
  <c r="F6492" i="15"/>
  <c r="E6492" i="15"/>
  <c r="D6492" i="15"/>
  <c r="F6491" i="15"/>
  <c r="E6491" i="15"/>
  <c r="D6491" i="15"/>
  <c r="F6490" i="15"/>
  <c r="E6490" i="15"/>
  <c r="D6490" i="15"/>
  <c r="F6489" i="15"/>
  <c r="E6489" i="15"/>
  <c r="D6489" i="15"/>
  <c r="F6488" i="15"/>
  <c r="E6488" i="15"/>
  <c r="D6488" i="15"/>
  <c r="F6487" i="15"/>
  <c r="E6487" i="15"/>
  <c r="D6487" i="15"/>
  <c r="F6486" i="15"/>
  <c r="E6486" i="15"/>
  <c r="D6486" i="15"/>
  <c r="F6485" i="15"/>
  <c r="E6485" i="15"/>
  <c r="D6485" i="15"/>
  <c r="F6484" i="15"/>
  <c r="E6484" i="15"/>
  <c r="D6484" i="15"/>
  <c r="F6483" i="15"/>
  <c r="E6483" i="15"/>
  <c r="D6483" i="15"/>
  <c r="F6482" i="15"/>
  <c r="E6482" i="15"/>
  <c r="D6482" i="15"/>
  <c r="F6481" i="15"/>
  <c r="E6481" i="15"/>
  <c r="D6481" i="15"/>
  <c r="F6480" i="15"/>
  <c r="E6480" i="15"/>
  <c r="D6480" i="15"/>
  <c r="F6479" i="15"/>
  <c r="E6479" i="15"/>
  <c r="D6479" i="15"/>
  <c r="F6478" i="15"/>
  <c r="E6478" i="15"/>
  <c r="D6478" i="15"/>
  <c r="F6477" i="15"/>
  <c r="E6477" i="15"/>
  <c r="D6477" i="15"/>
  <c r="F6476" i="15"/>
  <c r="E6476" i="15"/>
  <c r="D6476" i="15"/>
  <c r="F6475" i="15"/>
  <c r="E6475" i="15"/>
  <c r="D6475" i="15"/>
  <c r="F6474" i="15"/>
  <c r="E6474" i="15"/>
  <c r="D6474" i="15"/>
  <c r="F6473" i="15"/>
  <c r="E6473" i="15"/>
  <c r="D6473" i="15"/>
  <c r="F6472" i="15"/>
  <c r="E6472" i="15"/>
  <c r="D6472" i="15"/>
  <c r="F6471" i="15"/>
  <c r="E6471" i="15"/>
  <c r="D6471" i="15"/>
  <c r="F6470" i="15"/>
  <c r="E6470" i="15"/>
  <c r="D6470" i="15"/>
  <c r="F6469" i="15"/>
  <c r="E6469" i="15"/>
  <c r="D6469" i="15"/>
  <c r="F6468" i="15"/>
  <c r="E6468" i="15"/>
  <c r="D6468" i="15"/>
  <c r="F6467" i="15"/>
  <c r="E6467" i="15"/>
  <c r="D6467" i="15"/>
  <c r="F6466" i="15"/>
  <c r="E6466" i="15"/>
  <c r="D6466" i="15"/>
  <c r="F6465" i="15"/>
  <c r="E6465" i="15"/>
  <c r="D6465" i="15"/>
  <c r="F6464" i="15"/>
  <c r="E6464" i="15"/>
  <c r="D6464" i="15"/>
  <c r="F6463" i="15"/>
  <c r="E6463" i="15"/>
  <c r="D6463" i="15"/>
  <c r="F6462" i="15"/>
  <c r="E6462" i="15"/>
  <c r="D6462" i="15"/>
  <c r="F6461" i="15"/>
  <c r="E6461" i="15"/>
  <c r="D6461" i="15"/>
  <c r="F6460" i="15"/>
  <c r="E6460" i="15"/>
  <c r="D6460" i="15"/>
  <c r="F6459" i="15"/>
  <c r="E6459" i="15"/>
  <c r="D6459" i="15"/>
  <c r="F6458" i="15"/>
  <c r="E6458" i="15"/>
  <c r="D6458" i="15"/>
  <c r="F6457" i="15"/>
  <c r="E6457" i="15"/>
  <c r="D6457" i="15"/>
  <c r="F6456" i="15"/>
  <c r="E6456" i="15"/>
  <c r="D6456" i="15"/>
  <c r="F6455" i="15"/>
  <c r="E6455" i="15"/>
  <c r="D6455" i="15"/>
  <c r="F6454" i="15"/>
  <c r="E6454" i="15"/>
  <c r="D6454" i="15"/>
  <c r="F6453" i="15"/>
  <c r="E6453" i="15"/>
  <c r="D6453" i="15"/>
  <c r="F6452" i="15"/>
  <c r="E6452" i="15"/>
  <c r="D6452" i="15"/>
  <c r="F6451" i="15"/>
  <c r="E6451" i="15"/>
  <c r="D6451" i="15"/>
  <c r="F6450" i="15"/>
  <c r="E6450" i="15"/>
  <c r="D6450" i="15"/>
  <c r="F6449" i="15"/>
  <c r="E6449" i="15"/>
  <c r="D6449" i="15"/>
  <c r="F6448" i="15"/>
  <c r="E6448" i="15"/>
  <c r="D6448" i="15"/>
  <c r="F6447" i="15"/>
  <c r="E6447" i="15"/>
  <c r="D6447" i="15"/>
  <c r="F6446" i="15"/>
  <c r="E6446" i="15"/>
  <c r="D6446" i="15"/>
  <c r="F6445" i="15"/>
  <c r="E6445" i="15"/>
  <c r="D6445" i="15"/>
  <c r="F6444" i="15"/>
  <c r="E6444" i="15"/>
  <c r="D6444" i="15"/>
  <c r="F6443" i="15"/>
  <c r="E6443" i="15"/>
  <c r="D6443" i="15"/>
  <c r="F6442" i="15"/>
  <c r="E6442" i="15"/>
  <c r="D6442" i="15"/>
  <c r="F6441" i="15"/>
  <c r="E6441" i="15"/>
  <c r="D6441" i="15"/>
  <c r="F6440" i="15"/>
  <c r="E6440" i="15"/>
  <c r="D6440" i="15"/>
  <c r="F6439" i="15"/>
  <c r="E6439" i="15"/>
  <c r="D6439" i="15"/>
  <c r="F6438" i="15"/>
  <c r="E6438" i="15"/>
  <c r="D6438" i="15"/>
  <c r="F6437" i="15"/>
  <c r="E6437" i="15"/>
  <c r="D6437" i="15"/>
  <c r="F6436" i="15"/>
  <c r="E6436" i="15"/>
  <c r="D6436" i="15"/>
  <c r="F6435" i="15"/>
  <c r="E6435" i="15"/>
  <c r="D6435" i="15"/>
  <c r="F6434" i="15"/>
  <c r="E6434" i="15"/>
  <c r="D6434" i="15"/>
  <c r="F6433" i="15"/>
  <c r="E6433" i="15"/>
  <c r="D6433" i="15"/>
  <c r="F6432" i="15"/>
  <c r="E6432" i="15"/>
  <c r="D6432" i="15"/>
  <c r="F6431" i="15"/>
  <c r="E6431" i="15"/>
  <c r="D6431" i="15"/>
  <c r="F6430" i="15"/>
  <c r="E6430" i="15"/>
  <c r="D6430" i="15"/>
  <c r="F6429" i="15"/>
  <c r="E6429" i="15"/>
  <c r="D6429" i="15"/>
  <c r="F6428" i="15"/>
  <c r="E6428" i="15"/>
  <c r="D6428" i="15"/>
  <c r="F6427" i="15"/>
  <c r="E6427" i="15"/>
  <c r="D6427" i="15"/>
  <c r="F6426" i="15"/>
  <c r="E6426" i="15"/>
  <c r="D6426" i="15"/>
  <c r="F6425" i="15"/>
  <c r="E6425" i="15"/>
  <c r="D6425" i="15"/>
  <c r="F6424" i="15"/>
  <c r="E6424" i="15"/>
  <c r="D6424" i="15"/>
  <c r="F6423" i="15"/>
  <c r="E6423" i="15"/>
  <c r="D6423" i="15"/>
  <c r="F6422" i="15"/>
  <c r="E6422" i="15"/>
  <c r="D6422" i="15"/>
  <c r="F6421" i="15"/>
  <c r="E6421" i="15"/>
  <c r="D6421" i="15"/>
  <c r="F6420" i="15"/>
  <c r="E6420" i="15"/>
  <c r="D6420" i="15"/>
  <c r="F6419" i="15"/>
  <c r="E6419" i="15"/>
  <c r="D6419" i="15"/>
  <c r="F6418" i="15"/>
  <c r="E6418" i="15"/>
  <c r="D6418" i="15"/>
  <c r="F6417" i="15"/>
  <c r="E6417" i="15"/>
  <c r="D6417" i="15"/>
  <c r="F6416" i="15"/>
  <c r="E6416" i="15"/>
  <c r="D6416" i="15"/>
  <c r="F6415" i="15"/>
  <c r="E6415" i="15"/>
  <c r="D6415" i="15"/>
  <c r="F6414" i="15"/>
  <c r="E6414" i="15"/>
  <c r="D6414" i="15"/>
  <c r="F6413" i="15"/>
  <c r="E6413" i="15"/>
  <c r="D6413" i="15"/>
  <c r="F6412" i="15"/>
  <c r="E6412" i="15"/>
  <c r="D6412" i="15"/>
  <c r="F6411" i="15"/>
  <c r="E6411" i="15"/>
  <c r="D6411" i="15"/>
  <c r="F6410" i="15"/>
  <c r="E6410" i="15"/>
  <c r="D6410" i="15"/>
  <c r="F6409" i="15"/>
  <c r="E6409" i="15"/>
  <c r="D6409" i="15"/>
  <c r="F6408" i="15"/>
  <c r="E6408" i="15"/>
  <c r="D6408" i="15"/>
  <c r="F6407" i="15"/>
  <c r="E6407" i="15"/>
  <c r="D6407" i="15"/>
  <c r="F6406" i="15"/>
  <c r="E6406" i="15"/>
  <c r="D6406" i="15"/>
  <c r="F6405" i="15"/>
  <c r="E6405" i="15"/>
  <c r="D6405" i="15"/>
  <c r="F6404" i="15"/>
  <c r="E6404" i="15"/>
  <c r="D6404" i="15"/>
  <c r="F6403" i="15"/>
  <c r="E6403" i="15"/>
  <c r="D6403" i="15"/>
  <c r="F6402" i="15"/>
  <c r="E6402" i="15"/>
  <c r="D6402" i="15"/>
  <c r="F6401" i="15"/>
  <c r="E6401" i="15"/>
  <c r="D6401" i="15"/>
  <c r="F6400" i="15"/>
  <c r="E6400" i="15"/>
  <c r="D6400" i="15"/>
  <c r="F6399" i="15"/>
  <c r="E6399" i="15"/>
  <c r="D6399" i="15"/>
  <c r="F6398" i="15"/>
  <c r="E6398" i="15"/>
  <c r="D6398" i="15"/>
  <c r="F6397" i="15"/>
  <c r="E6397" i="15"/>
  <c r="D6397" i="15"/>
  <c r="F6396" i="15"/>
  <c r="E6396" i="15"/>
  <c r="D6396" i="15"/>
  <c r="F6395" i="15"/>
  <c r="E6395" i="15"/>
  <c r="D6395" i="15"/>
  <c r="F6394" i="15"/>
  <c r="E6394" i="15"/>
  <c r="D6394" i="15"/>
  <c r="F6393" i="15"/>
  <c r="E6393" i="15"/>
  <c r="D6393" i="15"/>
  <c r="F6392" i="15"/>
  <c r="E6392" i="15"/>
  <c r="D6392" i="15"/>
  <c r="F6391" i="15"/>
  <c r="E6391" i="15"/>
  <c r="D6391" i="15"/>
  <c r="F6390" i="15"/>
  <c r="E6390" i="15"/>
  <c r="D6390" i="15"/>
  <c r="F6389" i="15"/>
  <c r="E6389" i="15"/>
  <c r="D6389" i="15"/>
  <c r="F6388" i="15"/>
  <c r="E6388" i="15"/>
  <c r="D6388" i="15"/>
  <c r="F6387" i="15"/>
  <c r="E6387" i="15"/>
  <c r="D6387" i="15"/>
  <c r="F6386" i="15"/>
  <c r="E6386" i="15"/>
  <c r="D6386" i="15"/>
  <c r="F6385" i="15"/>
  <c r="E6385" i="15"/>
  <c r="D6385" i="15"/>
  <c r="F6384" i="15"/>
  <c r="E6384" i="15"/>
  <c r="D6384" i="15"/>
  <c r="F6383" i="15"/>
  <c r="E6383" i="15"/>
  <c r="D6383" i="15"/>
  <c r="F6382" i="15"/>
  <c r="E6382" i="15"/>
  <c r="D6382" i="15"/>
  <c r="F6381" i="15"/>
  <c r="E6381" i="15"/>
  <c r="D6381" i="15"/>
  <c r="F6380" i="15"/>
  <c r="E6380" i="15"/>
  <c r="D6380" i="15"/>
  <c r="F6379" i="15"/>
  <c r="E6379" i="15"/>
  <c r="D6379" i="15"/>
  <c r="F6378" i="15"/>
  <c r="E6378" i="15"/>
  <c r="D6378" i="15"/>
  <c r="F6377" i="15"/>
  <c r="E6377" i="15"/>
  <c r="D6377" i="15"/>
  <c r="F6376" i="15"/>
  <c r="E6376" i="15"/>
  <c r="D6376" i="15"/>
  <c r="F6375" i="15"/>
  <c r="E6375" i="15"/>
  <c r="D6375" i="15"/>
  <c r="F6374" i="15"/>
  <c r="E6374" i="15"/>
  <c r="D6374" i="15"/>
  <c r="F6373" i="15"/>
  <c r="E6373" i="15"/>
  <c r="D6373" i="15"/>
  <c r="F6372" i="15"/>
  <c r="E6372" i="15"/>
  <c r="D6372" i="15"/>
  <c r="F6371" i="15"/>
  <c r="E6371" i="15"/>
  <c r="D6371" i="15"/>
  <c r="F6370" i="15"/>
  <c r="E6370" i="15"/>
  <c r="D6370" i="15"/>
  <c r="F6369" i="15"/>
  <c r="E6369" i="15"/>
  <c r="D6369" i="15"/>
  <c r="F6368" i="15"/>
  <c r="E6368" i="15"/>
  <c r="D6368" i="15"/>
  <c r="F6367" i="15"/>
  <c r="E6367" i="15"/>
  <c r="D6367" i="15"/>
  <c r="F6366" i="15"/>
  <c r="E6366" i="15"/>
  <c r="D6366" i="15"/>
  <c r="F6365" i="15"/>
  <c r="E6365" i="15"/>
  <c r="D6365" i="15"/>
  <c r="F6364" i="15"/>
  <c r="E6364" i="15"/>
  <c r="D6364" i="15"/>
  <c r="F6363" i="15"/>
  <c r="E6363" i="15"/>
  <c r="D6363" i="15"/>
  <c r="F6362" i="15"/>
  <c r="E6362" i="15"/>
  <c r="D6362" i="15"/>
  <c r="F6361" i="15"/>
  <c r="E6361" i="15"/>
  <c r="D6361" i="15"/>
  <c r="F6360" i="15"/>
  <c r="E6360" i="15"/>
  <c r="D6360" i="15"/>
  <c r="F6359" i="15"/>
  <c r="E6359" i="15"/>
  <c r="D6359" i="15"/>
  <c r="F6358" i="15"/>
  <c r="E6358" i="15"/>
  <c r="D6358" i="15"/>
  <c r="F6357" i="15"/>
  <c r="E6357" i="15"/>
  <c r="D6357" i="15"/>
  <c r="F6356" i="15"/>
  <c r="E6356" i="15"/>
  <c r="D6356" i="15"/>
  <c r="F6355" i="15"/>
  <c r="E6355" i="15"/>
  <c r="D6355" i="15"/>
  <c r="F6354" i="15"/>
  <c r="E6354" i="15"/>
  <c r="D6354" i="15"/>
  <c r="F6353" i="15"/>
  <c r="E6353" i="15"/>
  <c r="D6353" i="15"/>
  <c r="F6352" i="15"/>
  <c r="E6352" i="15"/>
  <c r="D6352" i="15"/>
  <c r="F6351" i="15"/>
  <c r="E6351" i="15"/>
  <c r="D6351" i="15"/>
  <c r="F6350" i="15"/>
  <c r="E6350" i="15"/>
  <c r="D6350" i="15"/>
  <c r="F6349" i="15"/>
  <c r="E6349" i="15"/>
  <c r="D6349" i="15"/>
  <c r="F6348" i="15"/>
  <c r="E6348" i="15"/>
  <c r="D6348" i="15"/>
  <c r="F6347" i="15"/>
  <c r="E6347" i="15"/>
  <c r="D6347" i="15"/>
  <c r="F6346" i="15"/>
  <c r="E6346" i="15"/>
  <c r="D6346" i="15"/>
  <c r="F6345" i="15"/>
  <c r="E6345" i="15"/>
  <c r="D6345" i="15"/>
  <c r="F6344" i="15"/>
  <c r="E6344" i="15"/>
  <c r="D6344" i="15"/>
  <c r="F6343" i="15"/>
  <c r="E6343" i="15"/>
  <c r="D6343" i="15"/>
  <c r="F6342" i="15"/>
  <c r="E6342" i="15"/>
  <c r="D6342" i="15"/>
  <c r="F6341" i="15"/>
  <c r="E6341" i="15"/>
  <c r="D6341" i="15"/>
  <c r="F6340" i="15"/>
  <c r="E6340" i="15"/>
  <c r="D6340" i="15"/>
  <c r="F6339" i="15"/>
  <c r="E6339" i="15"/>
  <c r="D6339" i="15"/>
  <c r="F6338" i="15"/>
  <c r="E6338" i="15"/>
  <c r="D6338" i="15"/>
  <c r="F6337" i="15"/>
  <c r="E6337" i="15"/>
  <c r="D6337" i="15"/>
  <c r="F6336" i="15"/>
  <c r="E6336" i="15"/>
  <c r="D6336" i="15"/>
  <c r="F6335" i="15"/>
  <c r="E6335" i="15"/>
  <c r="D6335" i="15"/>
  <c r="F6334" i="15"/>
  <c r="E6334" i="15"/>
  <c r="D6334" i="15"/>
  <c r="F6333" i="15"/>
  <c r="E6333" i="15"/>
  <c r="D6333" i="15"/>
  <c r="F6332" i="15"/>
  <c r="E6332" i="15"/>
  <c r="D6332" i="15"/>
  <c r="F6331" i="15"/>
  <c r="E6331" i="15"/>
  <c r="D6331" i="15"/>
  <c r="F6330" i="15"/>
  <c r="E6330" i="15"/>
  <c r="D6330" i="15"/>
  <c r="F6329" i="15"/>
  <c r="E6329" i="15"/>
  <c r="D6329" i="15"/>
  <c r="F6328" i="15"/>
  <c r="E6328" i="15"/>
  <c r="D6328" i="15"/>
  <c r="F6327" i="15"/>
  <c r="E6327" i="15"/>
  <c r="D6327" i="15"/>
  <c r="F6326" i="15"/>
  <c r="E6326" i="15"/>
  <c r="D6326" i="15"/>
  <c r="F6325" i="15"/>
  <c r="E6325" i="15"/>
  <c r="D6325" i="15"/>
  <c r="F6324" i="15"/>
  <c r="E6324" i="15"/>
  <c r="D6324" i="15"/>
  <c r="F6323" i="15"/>
  <c r="E6323" i="15"/>
  <c r="D6323" i="15"/>
  <c r="F6322" i="15"/>
  <c r="E6322" i="15"/>
  <c r="D6322" i="15"/>
  <c r="F6321" i="15"/>
  <c r="E6321" i="15"/>
  <c r="D6321" i="15"/>
  <c r="F6320" i="15"/>
  <c r="E6320" i="15"/>
  <c r="D6320" i="15"/>
  <c r="F6319" i="15"/>
  <c r="E6319" i="15"/>
  <c r="D6319" i="15"/>
  <c r="F6318" i="15"/>
  <c r="E6318" i="15"/>
  <c r="D6318" i="15"/>
  <c r="F6317" i="15"/>
  <c r="E6317" i="15"/>
  <c r="D6317" i="15"/>
  <c r="F6316" i="15"/>
  <c r="E6316" i="15"/>
  <c r="D6316" i="15"/>
  <c r="F6315" i="15"/>
  <c r="E6315" i="15"/>
  <c r="D6315" i="15"/>
  <c r="F6314" i="15"/>
  <c r="E6314" i="15"/>
  <c r="D6314" i="15"/>
  <c r="F6313" i="15"/>
  <c r="E6313" i="15"/>
  <c r="D6313" i="15"/>
  <c r="F6312" i="15"/>
  <c r="E6312" i="15"/>
  <c r="D6312" i="15"/>
  <c r="F6311" i="15"/>
  <c r="E6311" i="15"/>
  <c r="D6311" i="15"/>
  <c r="F6310" i="15"/>
  <c r="E6310" i="15"/>
  <c r="D6310" i="15"/>
  <c r="F6309" i="15"/>
  <c r="E6309" i="15"/>
  <c r="D6309" i="15"/>
  <c r="F6308" i="15"/>
  <c r="E6308" i="15"/>
  <c r="D6308" i="15"/>
  <c r="F6307" i="15"/>
  <c r="E6307" i="15"/>
  <c r="D6307" i="15"/>
  <c r="F6306" i="15"/>
  <c r="E6306" i="15"/>
  <c r="D6306" i="15"/>
  <c r="F6305" i="15"/>
  <c r="E6305" i="15"/>
  <c r="D6305" i="15"/>
  <c r="F6304" i="15"/>
  <c r="E6304" i="15"/>
  <c r="D6304" i="15"/>
  <c r="F6303" i="15"/>
  <c r="E6303" i="15"/>
  <c r="D6303" i="15"/>
  <c r="F6302" i="15"/>
  <c r="E6302" i="15"/>
  <c r="D6302" i="15"/>
  <c r="F6301" i="15"/>
  <c r="E6301" i="15"/>
  <c r="D6301" i="15"/>
  <c r="F6300" i="15"/>
  <c r="E6300" i="15"/>
  <c r="D6300" i="15"/>
  <c r="F6299" i="15"/>
  <c r="E6299" i="15"/>
  <c r="D6299" i="15"/>
  <c r="F6298" i="15"/>
  <c r="E6298" i="15"/>
  <c r="D6298" i="15"/>
  <c r="F6297" i="15"/>
  <c r="E6297" i="15"/>
  <c r="D6297" i="15"/>
  <c r="F6296" i="15"/>
  <c r="E6296" i="15"/>
  <c r="D6296" i="15"/>
  <c r="F6295" i="15"/>
  <c r="E6295" i="15"/>
  <c r="D6295" i="15"/>
  <c r="F6294" i="15"/>
  <c r="E6294" i="15"/>
  <c r="D6294" i="15"/>
  <c r="F6293" i="15"/>
  <c r="E6293" i="15"/>
  <c r="D6293" i="15"/>
  <c r="F6292" i="15"/>
  <c r="E6292" i="15"/>
  <c r="D6292" i="15"/>
  <c r="F6291" i="15"/>
  <c r="E6291" i="15"/>
  <c r="D6291" i="15"/>
  <c r="F6290" i="15"/>
  <c r="E6290" i="15"/>
  <c r="D6290" i="15"/>
  <c r="F6289" i="15"/>
  <c r="E6289" i="15"/>
  <c r="D6289" i="15"/>
  <c r="F6288" i="15"/>
  <c r="E6288" i="15"/>
  <c r="D6288" i="15"/>
  <c r="F6287" i="15"/>
  <c r="E6287" i="15"/>
  <c r="D6287" i="15"/>
  <c r="F6286" i="15"/>
  <c r="E6286" i="15"/>
  <c r="D6286" i="15"/>
  <c r="F6285" i="15"/>
  <c r="E6285" i="15"/>
  <c r="D6285" i="15"/>
  <c r="F6284" i="15"/>
  <c r="E6284" i="15"/>
  <c r="D6284" i="15"/>
  <c r="F6283" i="15"/>
  <c r="E6283" i="15"/>
  <c r="D6283" i="15"/>
  <c r="F6282" i="15"/>
  <c r="E6282" i="15"/>
  <c r="D6282" i="15"/>
  <c r="F6281" i="15"/>
  <c r="E6281" i="15"/>
  <c r="D6281" i="15"/>
  <c r="F6280" i="15"/>
  <c r="E6280" i="15"/>
  <c r="D6280" i="15"/>
  <c r="F6279" i="15"/>
  <c r="E6279" i="15"/>
  <c r="D6279" i="15"/>
  <c r="F6278" i="15"/>
  <c r="E6278" i="15"/>
  <c r="D6278" i="15"/>
  <c r="F6277" i="15"/>
  <c r="E6277" i="15"/>
  <c r="D6277" i="15"/>
  <c r="F6276" i="15"/>
  <c r="E6276" i="15"/>
  <c r="D6276" i="15"/>
  <c r="F6275" i="15"/>
  <c r="E6275" i="15"/>
  <c r="D6275" i="15"/>
  <c r="F6274" i="15"/>
  <c r="E6274" i="15"/>
  <c r="D6274" i="15"/>
  <c r="F6273" i="15"/>
  <c r="E6273" i="15"/>
  <c r="D6273" i="15"/>
  <c r="F6272" i="15"/>
  <c r="E6272" i="15"/>
  <c r="D6272" i="15"/>
  <c r="F6271" i="15"/>
  <c r="E6271" i="15"/>
  <c r="D6271" i="15"/>
  <c r="F6270" i="15"/>
  <c r="E6270" i="15"/>
  <c r="D6270" i="15"/>
  <c r="F6269" i="15"/>
  <c r="E6269" i="15"/>
  <c r="D6269" i="15"/>
  <c r="F6268" i="15"/>
  <c r="E6268" i="15"/>
  <c r="D6268" i="15"/>
  <c r="F6267" i="15"/>
  <c r="E6267" i="15"/>
  <c r="D6267" i="15"/>
  <c r="F6266" i="15"/>
  <c r="E6266" i="15"/>
  <c r="D6266" i="15"/>
  <c r="F6265" i="15"/>
  <c r="E6265" i="15"/>
  <c r="D6265" i="15"/>
  <c r="F6264" i="15"/>
  <c r="E6264" i="15"/>
  <c r="D6264" i="15"/>
  <c r="F6263" i="15"/>
  <c r="E6263" i="15"/>
  <c r="D6263" i="15"/>
  <c r="F6262" i="15"/>
  <c r="E6262" i="15"/>
  <c r="D6262" i="15"/>
  <c r="F6261" i="15"/>
  <c r="E6261" i="15"/>
  <c r="D6261" i="15"/>
  <c r="F6260" i="15"/>
  <c r="E6260" i="15"/>
  <c r="D6260" i="15"/>
  <c r="F6259" i="15"/>
  <c r="E6259" i="15"/>
  <c r="D6259" i="15"/>
  <c r="F6258" i="15"/>
  <c r="E6258" i="15"/>
  <c r="D6258" i="15"/>
  <c r="F6257" i="15"/>
  <c r="E6257" i="15"/>
  <c r="D6257" i="15"/>
  <c r="F6256" i="15"/>
  <c r="E6256" i="15"/>
  <c r="D6256" i="15"/>
  <c r="F6255" i="15"/>
  <c r="E6255" i="15"/>
  <c r="D6255" i="15"/>
  <c r="F6254" i="15"/>
  <c r="E6254" i="15"/>
  <c r="D6254" i="15"/>
  <c r="F6253" i="15"/>
  <c r="E6253" i="15"/>
  <c r="D6253" i="15"/>
  <c r="F6252" i="15"/>
  <c r="E6252" i="15"/>
  <c r="D6252" i="15"/>
  <c r="F6251" i="15"/>
  <c r="E6251" i="15"/>
  <c r="D6251" i="15"/>
  <c r="F6250" i="15"/>
  <c r="E6250" i="15"/>
  <c r="D6250" i="15"/>
  <c r="F6249" i="15"/>
  <c r="E6249" i="15"/>
  <c r="D6249" i="15"/>
  <c r="F6248" i="15"/>
  <c r="E6248" i="15"/>
  <c r="D6248" i="15"/>
  <c r="F6247" i="15"/>
  <c r="E6247" i="15"/>
  <c r="D6247" i="15"/>
  <c r="F6246" i="15"/>
  <c r="E6246" i="15"/>
  <c r="D6246" i="15"/>
  <c r="F6245" i="15"/>
  <c r="E6245" i="15"/>
  <c r="D6245" i="15"/>
  <c r="F6244" i="15"/>
  <c r="E6244" i="15"/>
  <c r="D6244" i="15"/>
  <c r="F6243" i="15"/>
  <c r="E6243" i="15"/>
  <c r="D6243" i="15"/>
  <c r="F6242" i="15"/>
  <c r="E6242" i="15"/>
  <c r="D6242" i="15"/>
  <c r="F6241" i="15"/>
  <c r="E6241" i="15"/>
  <c r="D6241" i="15"/>
  <c r="F6240" i="15"/>
  <c r="E6240" i="15"/>
  <c r="D6240" i="15"/>
  <c r="F6239" i="15"/>
  <c r="E6239" i="15"/>
  <c r="D6239" i="15"/>
  <c r="F6238" i="15"/>
  <c r="E6238" i="15"/>
  <c r="D6238" i="15"/>
  <c r="F6237" i="15"/>
  <c r="E6237" i="15"/>
  <c r="D6237" i="15"/>
  <c r="F6236" i="15"/>
  <c r="E6236" i="15"/>
  <c r="D6236" i="15"/>
  <c r="F6235" i="15"/>
  <c r="E6235" i="15"/>
  <c r="D6235" i="15"/>
  <c r="F6234" i="15"/>
  <c r="E6234" i="15"/>
  <c r="D6234" i="15"/>
  <c r="F6233" i="15"/>
  <c r="E6233" i="15"/>
  <c r="D6233" i="15"/>
  <c r="F6232" i="15"/>
  <c r="E6232" i="15"/>
  <c r="D6232" i="15"/>
  <c r="F6231" i="15"/>
  <c r="E6231" i="15"/>
  <c r="D6231" i="15"/>
  <c r="F6230" i="15"/>
  <c r="E6230" i="15"/>
  <c r="D6230" i="15"/>
  <c r="F6229" i="15"/>
  <c r="E6229" i="15"/>
  <c r="D6229" i="15"/>
  <c r="F6228" i="15"/>
  <c r="E6228" i="15"/>
  <c r="D6228" i="15"/>
  <c r="F6227" i="15"/>
  <c r="E6227" i="15"/>
  <c r="D6227" i="15"/>
  <c r="F6226" i="15"/>
  <c r="E6226" i="15"/>
  <c r="D6226" i="15"/>
  <c r="F6225" i="15"/>
  <c r="E6225" i="15"/>
  <c r="D6225" i="15"/>
  <c r="F6224" i="15"/>
  <c r="E6224" i="15"/>
  <c r="D6224" i="15"/>
  <c r="F6223" i="15"/>
  <c r="E6223" i="15"/>
  <c r="D6223" i="15"/>
  <c r="F6222" i="15"/>
  <c r="E6222" i="15"/>
  <c r="D6222" i="15"/>
  <c r="F6221" i="15"/>
  <c r="E6221" i="15"/>
  <c r="D6221" i="15"/>
  <c r="F6220" i="15"/>
  <c r="E6220" i="15"/>
  <c r="D6220" i="15"/>
  <c r="F6219" i="15"/>
  <c r="E6219" i="15"/>
  <c r="D6219" i="15"/>
  <c r="F6218" i="15"/>
  <c r="E6218" i="15"/>
  <c r="D6218" i="15"/>
  <c r="F6217" i="15"/>
  <c r="E6217" i="15"/>
  <c r="D6217" i="15"/>
  <c r="F6216" i="15"/>
  <c r="E6216" i="15"/>
  <c r="D6216" i="15"/>
  <c r="F6215" i="15"/>
  <c r="E6215" i="15"/>
  <c r="D6215" i="15"/>
  <c r="F6214" i="15"/>
  <c r="E6214" i="15"/>
  <c r="D6214" i="15"/>
  <c r="F6213" i="15"/>
  <c r="E6213" i="15"/>
  <c r="D6213" i="15"/>
  <c r="F6212" i="15"/>
  <c r="E6212" i="15"/>
  <c r="D6212" i="15"/>
  <c r="F6211" i="15"/>
  <c r="E6211" i="15"/>
  <c r="D6211" i="15"/>
  <c r="F6210" i="15"/>
  <c r="E6210" i="15"/>
  <c r="D6210" i="15"/>
  <c r="F6209" i="15"/>
  <c r="E6209" i="15"/>
  <c r="D6209" i="15"/>
  <c r="F6208" i="15"/>
  <c r="E6208" i="15"/>
  <c r="D6208" i="15"/>
  <c r="F6207" i="15"/>
  <c r="E6207" i="15"/>
  <c r="D6207" i="15"/>
  <c r="F6206" i="15"/>
  <c r="E6206" i="15"/>
  <c r="D6206" i="15"/>
  <c r="F6205" i="15"/>
  <c r="E6205" i="15"/>
  <c r="D6205" i="15"/>
  <c r="F6204" i="15"/>
  <c r="E6204" i="15"/>
  <c r="D6204" i="15"/>
  <c r="F6203" i="15"/>
  <c r="E6203" i="15"/>
  <c r="D6203" i="15"/>
  <c r="F6202" i="15"/>
  <c r="E6202" i="15"/>
  <c r="D6202" i="15"/>
  <c r="F6201" i="15"/>
  <c r="E6201" i="15"/>
  <c r="D6201" i="15"/>
  <c r="F6200" i="15"/>
  <c r="E6200" i="15"/>
  <c r="D6200" i="15"/>
  <c r="F6199" i="15"/>
  <c r="E6199" i="15"/>
  <c r="D6199" i="15"/>
  <c r="F6198" i="15"/>
  <c r="E6198" i="15"/>
  <c r="D6198" i="15"/>
  <c r="F6197" i="15"/>
  <c r="E6197" i="15"/>
  <c r="D6197" i="15"/>
  <c r="F6196" i="15"/>
  <c r="E6196" i="15"/>
  <c r="D6196" i="15"/>
  <c r="F6195" i="15"/>
  <c r="E6195" i="15"/>
  <c r="D6195" i="15"/>
  <c r="F6194" i="15"/>
  <c r="E6194" i="15"/>
  <c r="D6194" i="15"/>
  <c r="F6193" i="15"/>
  <c r="E6193" i="15"/>
  <c r="D6193" i="15"/>
  <c r="F6192" i="15"/>
  <c r="E6192" i="15"/>
  <c r="D6192" i="15"/>
  <c r="F6191" i="15"/>
  <c r="E6191" i="15"/>
  <c r="D6191" i="15"/>
  <c r="F6190" i="15"/>
  <c r="E6190" i="15"/>
  <c r="D6190" i="15"/>
  <c r="F6189" i="15"/>
  <c r="E6189" i="15"/>
  <c r="D6189" i="15"/>
  <c r="F6188" i="15"/>
  <c r="E6188" i="15"/>
  <c r="D6188" i="15"/>
  <c r="F6187" i="15"/>
  <c r="E6187" i="15"/>
  <c r="D6187" i="15"/>
  <c r="F6186" i="15"/>
  <c r="E6186" i="15"/>
  <c r="D6186" i="15"/>
  <c r="F6185" i="15"/>
  <c r="E6185" i="15"/>
  <c r="D6185" i="15"/>
  <c r="F6184" i="15"/>
  <c r="E6184" i="15"/>
  <c r="D6184" i="15"/>
  <c r="F6183" i="15"/>
  <c r="E6183" i="15"/>
  <c r="D6183" i="15"/>
  <c r="F6182" i="15"/>
  <c r="E6182" i="15"/>
  <c r="D6182" i="15"/>
  <c r="F6181" i="15"/>
  <c r="E6181" i="15"/>
  <c r="D6181" i="15"/>
  <c r="F6180" i="15"/>
  <c r="E6180" i="15"/>
  <c r="D6180" i="15"/>
  <c r="F6179" i="15"/>
  <c r="E6179" i="15"/>
  <c r="D6179" i="15"/>
  <c r="F6178" i="15"/>
  <c r="E6178" i="15"/>
  <c r="D6178" i="15"/>
  <c r="F6177" i="15"/>
  <c r="E6177" i="15"/>
  <c r="D6177" i="15"/>
  <c r="F6176" i="15"/>
  <c r="E6176" i="15"/>
  <c r="D6176" i="15"/>
  <c r="F6175" i="15"/>
  <c r="E6175" i="15"/>
  <c r="D6175" i="15"/>
  <c r="F6174" i="15"/>
  <c r="E6174" i="15"/>
  <c r="D6174" i="15"/>
  <c r="F6173" i="15"/>
  <c r="E6173" i="15"/>
  <c r="D6173" i="15"/>
  <c r="F6172" i="15"/>
  <c r="E6172" i="15"/>
  <c r="D6172" i="15"/>
  <c r="F6171" i="15"/>
  <c r="E6171" i="15"/>
  <c r="D6171" i="15"/>
  <c r="F6170" i="15"/>
  <c r="E6170" i="15"/>
  <c r="D6170" i="15"/>
  <c r="F6169" i="15"/>
  <c r="E6169" i="15"/>
  <c r="D6169" i="15"/>
  <c r="F6168" i="15"/>
  <c r="E6168" i="15"/>
  <c r="D6168" i="15"/>
  <c r="F6167" i="15"/>
  <c r="E6167" i="15"/>
  <c r="D6167" i="15"/>
  <c r="F6166" i="15"/>
  <c r="E6166" i="15"/>
  <c r="D6166" i="15"/>
  <c r="F6165" i="15"/>
  <c r="E6165" i="15"/>
  <c r="D6165" i="15"/>
  <c r="F6164" i="15"/>
  <c r="E6164" i="15"/>
  <c r="D6164" i="15"/>
  <c r="F6163" i="15"/>
  <c r="E6163" i="15"/>
  <c r="D6163" i="15"/>
  <c r="F6162" i="15"/>
  <c r="E6162" i="15"/>
  <c r="D6162" i="15"/>
  <c r="F6161" i="15"/>
  <c r="E6161" i="15"/>
  <c r="D6161" i="15"/>
  <c r="F6160" i="15"/>
  <c r="E6160" i="15"/>
  <c r="D6160" i="15"/>
  <c r="F6159" i="15"/>
  <c r="E6159" i="15"/>
  <c r="D6159" i="15"/>
  <c r="F6158" i="15"/>
  <c r="E6158" i="15"/>
  <c r="D6158" i="15"/>
  <c r="F6157" i="15"/>
  <c r="E6157" i="15"/>
  <c r="D6157" i="15"/>
  <c r="F6156" i="15"/>
  <c r="E6156" i="15"/>
  <c r="D6156" i="15"/>
  <c r="F6155" i="15"/>
  <c r="E6155" i="15"/>
  <c r="D6155" i="15"/>
  <c r="F6154" i="15"/>
  <c r="E6154" i="15"/>
  <c r="D6154" i="15"/>
  <c r="F6153" i="15"/>
  <c r="E6153" i="15"/>
  <c r="D6153" i="15"/>
  <c r="F6152" i="15"/>
  <c r="E6152" i="15"/>
  <c r="D6152" i="15"/>
  <c r="F6151" i="15"/>
  <c r="E6151" i="15"/>
  <c r="D6151" i="15"/>
  <c r="F6150" i="15"/>
  <c r="E6150" i="15"/>
  <c r="D6150" i="15"/>
  <c r="F6149" i="15"/>
  <c r="E6149" i="15"/>
  <c r="D6149" i="15"/>
  <c r="F6148" i="15"/>
  <c r="E6148" i="15"/>
  <c r="D6148" i="15"/>
  <c r="F6147" i="15"/>
  <c r="E6147" i="15"/>
  <c r="D6147" i="15"/>
  <c r="F6146" i="15"/>
  <c r="E6146" i="15"/>
  <c r="D6146" i="15"/>
  <c r="F6145" i="15"/>
  <c r="E6145" i="15"/>
  <c r="D6145" i="15"/>
  <c r="F6144" i="15"/>
  <c r="E6144" i="15"/>
  <c r="D6144" i="15"/>
  <c r="F6143" i="15"/>
  <c r="E6143" i="15"/>
  <c r="D6143" i="15"/>
  <c r="F6142" i="15"/>
  <c r="E6142" i="15"/>
  <c r="D6142" i="15"/>
  <c r="F6141" i="15"/>
  <c r="E6141" i="15"/>
  <c r="D6141" i="15"/>
  <c r="F6140" i="15"/>
  <c r="E6140" i="15"/>
  <c r="D6140" i="15"/>
  <c r="F6139" i="15"/>
  <c r="E6139" i="15"/>
  <c r="D6139" i="15"/>
  <c r="F6138" i="15"/>
  <c r="E6138" i="15"/>
  <c r="D6138" i="15"/>
  <c r="F6137" i="15"/>
  <c r="E6137" i="15"/>
  <c r="D6137" i="15"/>
  <c r="F6136" i="15"/>
  <c r="E6136" i="15"/>
  <c r="D6136" i="15"/>
  <c r="F6135" i="15"/>
  <c r="E6135" i="15"/>
  <c r="D6135" i="15"/>
  <c r="F6134" i="15"/>
  <c r="E6134" i="15"/>
  <c r="D6134" i="15"/>
  <c r="F6133" i="15"/>
  <c r="E6133" i="15"/>
  <c r="D6133" i="15"/>
  <c r="F6132" i="15"/>
  <c r="E6132" i="15"/>
  <c r="D6132" i="15"/>
  <c r="F6131" i="15"/>
  <c r="E6131" i="15"/>
  <c r="D6131" i="15"/>
  <c r="F6130" i="15"/>
  <c r="E6130" i="15"/>
  <c r="D6130" i="15"/>
  <c r="F6129" i="15"/>
  <c r="E6129" i="15"/>
  <c r="D6129" i="15"/>
  <c r="F6128" i="15"/>
  <c r="E6128" i="15"/>
  <c r="D6128" i="15"/>
  <c r="F6127" i="15"/>
  <c r="E6127" i="15"/>
  <c r="D6127" i="15"/>
  <c r="F6126" i="15"/>
  <c r="E6126" i="15"/>
  <c r="D6126" i="15"/>
  <c r="F6125" i="15"/>
  <c r="E6125" i="15"/>
  <c r="D6125" i="15"/>
  <c r="F6124" i="15"/>
  <c r="E6124" i="15"/>
  <c r="D6124" i="15"/>
  <c r="F6123" i="15"/>
  <c r="E6123" i="15"/>
  <c r="D6123" i="15"/>
  <c r="F6122" i="15"/>
  <c r="E6122" i="15"/>
  <c r="D6122" i="15"/>
  <c r="F6121" i="15"/>
  <c r="E6121" i="15"/>
  <c r="D6121" i="15"/>
  <c r="F6120" i="15"/>
  <c r="E6120" i="15"/>
  <c r="D6120" i="15"/>
  <c r="F6119" i="15"/>
  <c r="E6119" i="15"/>
  <c r="D6119" i="15"/>
  <c r="F6118" i="15"/>
  <c r="E6118" i="15"/>
  <c r="D6118" i="15"/>
  <c r="F6117" i="15"/>
  <c r="E6117" i="15"/>
  <c r="D6117" i="15"/>
  <c r="F6116" i="15"/>
  <c r="E6116" i="15"/>
  <c r="D6116" i="15"/>
  <c r="F6115" i="15"/>
  <c r="E6115" i="15"/>
  <c r="D6115" i="15"/>
  <c r="F6114" i="15"/>
  <c r="E6114" i="15"/>
  <c r="D6114" i="15"/>
  <c r="F6113" i="15"/>
  <c r="E6113" i="15"/>
  <c r="D6113" i="15"/>
  <c r="F6112" i="15"/>
  <c r="E6112" i="15"/>
  <c r="D6112" i="15"/>
  <c r="F6111" i="15"/>
  <c r="E6111" i="15"/>
  <c r="D6111" i="15"/>
  <c r="F6110" i="15"/>
  <c r="E6110" i="15"/>
  <c r="D6110" i="15"/>
  <c r="F6109" i="15"/>
  <c r="E6109" i="15"/>
  <c r="D6109" i="15"/>
  <c r="F6108" i="15"/>
  <c r="E6108" i="15"/>
  <c r="D6108" i="15"/>
  <c r="F6107" i="15"/>
  <c r="E6107" i="15"/>
  <c r="D6107" i="15"/>
  <c r="F6106" i="15"/>
  <c r="E6106" i="15"/>
  <c r="D6106" i="15"/>
  <c r="F6105" i="15"/>
  <c r="E6105" i="15"/>
  <c r="D6105" i="15"/>
  <c r="F6104" i="15"/>
  <c r="E6104" i="15"/>
  <c r="D6104" i="15"/>
  <c r="F6103" i="15"/>
  <c r="E6103" i="15"/>
  <c r="D6103" i="15"/>
  <c r="F6102" i="15"/>
  <c r="E6102" i="15"/>
  <c r="D6102" i="15"/>
  <c r="F6101" i="15"/>
  <c r="E6101" i="15"/>
  <c r="D6101" i="15"/>
  <c r="F6100" i="15"/>
  <c r="E6100" i="15"/>
  <c r="D6100" i="15"/>
  <c r="F6099" i="15"/>
  <c r="E6099" i="15"/>
  <c r="D6099" i="15"/>
  <c r="F6098" i="15"/>
  <c r="E6098" i="15"/>
  <c r="D6098" i="15"/>
  <c r="F6097" i="15"/>
  <c r="E6097" i="15"/>
  <c r="D6097" i="15"/>
  <c r="F6096" i="15"/>
  <c r="E6096" i="15"/>
  <c r="D6096" i="15"/>
  <c r="F6095" i="15"/>
  <c r="E6095" i="15"/>
  <c r="D6095" i="15"/>
  <c r="F6094" i="15"/>
  <c r="E6094" i="15"/>
  <c r="D6094" i="15"/>
  <c r="F6093" i="15"/>
  <c r="E6093" i="15"/>
  <c r="D6093" i="15"/>
  <c r="F6092" i="15"/>
  <c r="E6092" i="15"/>
  <c r="D6092" i="15"/>
  <c r="F6091" i="15"/>
  <c r="E6091" i="15"/>
  <c r="D6091" i="15"/>
  <c r="F6090" i="15"/>
  <c r="E6090" i="15"/>
  <c r="D6090" i="15"/>
  <c r="F6089" i="15"/>
  <c r="E6089" i="15"/>
  <c r="D6089" i="15"/>
  <c r="F6088" i="15"/>
  <c r="E6088" i="15"/>
  <c r="D6088" i="15"/>
  <c r="F6087" i="15"/>
  <c r="E6087" i="15"/>
  <c r="D6087" i="15"/>
  <c r="F6086" i="15"/>
  <c r="E6086" i="15"/>
  <c r="D6086" i="15"/>
  <c r="F6085" i="15"/>
  <c r="E6085" i="15"/>
  <c r="D6085" i="15"/>
  <c r="F6084" i="15"/>
  <c r="E6084" i="15"/>
  <c r="D6084" i="15"/>
  <c r="F6083" i="15"/>
  <c r="E6083" i="15"/>
  <c r="D6083" i="15"/>
  <c r="F6082" i="15"/>
  <c r="E6082" i="15"/>
  <c r="D6082" i="15"/>
  <c r="F6081" i="15"/>
  <c r="E6081" i="15"/>
  <c r="D6081" i="15"/>
  <c r="F6080" i="15"/>
  <c r="E6080" i="15"/>
  <c r="D6080" i="15"/>
  <c r="F6079" i="15"/>
  <c r="E6079" i="15"/>
  <c r="D6079" i="15"/>
  <c r="F6078" i="15"/>
  <c r="E6078" i="15"/>
  <c r="D6078" i="15"/>
  <c r="F6077" i="15"/>
  <c r="E6077" i="15"/>
  <c r="D6077" i="15"/>
  <c r="F6076" i="15"/>
  <c r="E6076" i="15"/>
  <c r="D6076" i="15"/>
  <c r="F6075" i="15"/>
  <c r="E6075" i="15"/>
  <c r="D6075" i="15"/>
  <c r="F6074" i="15"/>
  <c r="E6074" i="15"/>
  <c r="D6074" i="15"/>
  <c r="F6073" i="15"/>
  <c r="E6073" i="15"/>
  <c r="D6073" i="15"/>
  <c r="F6072" i="15"/>
  <c r="E6072" i="15"/>
  <c r="D6072" i="15"/>
  <c r="F6071" i="15"/>
  <c r="E6071" i="15"/>
  <c r="D6071" i="15"/>
  <c r="F6070" i="15"/>
  <c r="E6070" i="15"/>
  <c r="D6070" i="15"/>
  <c r="F6069" i="15"/>
  <c r="E6069" i="15"/>
  <c r="D6069" i="15"/>
  <c r="F6068" i="15"/>
  <c r="E6068" i="15"/>
  <c r="D6068" i="15"/>
  <c r="F6067" i="15"/>
  <c r="E6067" i="15"/>
  <c r="D6067" i="15"/>
  <c r="F6066" i="15"/>
  <c r="E6066" i="15"/>
  <c r="D6066" i="15"/>
  <c r="F6065" i="15"/>
  <c r="E6065" i="15"/>
  <c r="D6065" i="15"/>
  <c r="F6064" i="15"/>
  <c r="E6064" i="15"/>
  <c r="D6064" i="15"/>
  <c r="F6063" i="15"/>
  <c r="E6063" i="15"/>
  <c r="D6063" i="15"/>
  <c r="F6062" i="15"/>
  <c r="E6062" i="15"/>
  <c r="D6062" i="15"/>
  <c r="F6061" i="15"/>
  <c r="E6061" i="15"/>
  <c r="D6061" i="15"/>
  <c r="F6060" i="15"/>
  <c r="E6060" i="15"/>
  <c r="D6060" i="15"/>
  <c r="F6059" i="15"/>
  <c r="E6059" i="15"/>
  <c r="D6059" i="15"/>
  <c r="F6058" i="15"/>
  <c r="E6058" i="15"/>
  <c r="D6058" i="15"/>
  <c r="F6057" i="15"/>
  <c r="E6057" i="15"/>
  <c r="D6057" i="15"/>
  <c r="F6056" i="15"/>
  <c r="E6056" i="15"/>
  <c r="D6056" i="15"/>
  <c r="F6055" i="15"/>
  <c r="E6055" i="15"/>
  <c r="D6055" i="15"/>
  <c r="F6054" i="15"/>
  <c r="E6054" i="15"/>
  <c r="D6054" i="15"/>
  <c r="F6053" i="15"/>
  <c r="E6053" i="15"/>
  <c r="D6053" i="15"/>
  <c r="F6052" i="15"/>
  <c r="E6052" i="15"/>
  <c r="D6052" i="15"/>
  <c r="F6051" i="15"/>
  <c r="E6051" i="15"/>
  <c r="D6051" i="15"/>
  <c r="F6050" i="15"/>
  <c r="E6050" i="15"/>
  <c r="D6050" i="15"/>
  <c r="F6049" i="15"/>
  <c r="E6049" i="15"/>
  <c r="D6049" i="15"/>
  <c r="F6048" i="15"/>
  <c r="E6048" i="15"/>
  <c r="D6048" i="15"/>
  <c r="F6047" i="15"/>
  <c r="E6047" i="15"/>
  <c r="D6047" i="15"/>
  <c r="F6046" i="15"/>
  <c r="E6046" i="15"/>
  <c r="D6046" i="15"/>
  <c r="F6045" i="15"/>
  <c r="E6045" i="15"/>
  <c r="D6045" i="15"/>
  <c r="F6044" i="15"/>
  <c r="E6044" i="15"/>
  <c r="D6044" i="15"/>
  <c r="F6043" i="15"/>
  <c r="E6043" i="15"/>
  <c r="D6043" i="15"/>
  <c r="F6042" i="15"/>
  <c r="E6042" i="15"/>
  <c r="D6042" i="15"/>
  <c r="F6041" i="15"/>
  <c r="E6041" i="15"/>
  <c r="D6041" i="15"/>
  <c r="F6040" i="15"/>
  <c r="E6040" i="15"/>
  <c r="D6040" i="15"/>
  <c r="F6039" i="15"/>
  <c r="E6039" i="15"/>
  <c r="D6039" i="15"/>
  <c r="F6038" i="15"/>
  <c r="E6038" i="15"/>
  <c r="D6038" i="15"/>
  <c r="F6037" i="15"/>
  <c r="E6037" i="15"/>
  <c r="D6037" i="15"/>
  <c r="F6036" i="15"/>
  <c r="E6036" i="15"/>
  <c r="D6036" i="15"/>
  <c r="F6035" i="15"/>
  <c r="E6035" i="15"/>
  <c r="D6035" i="15"/>
  <c r="F6034" i="15"/>
  <c r="E6034" i="15"/>
  <c r="D6034" i="15"/>
  <c r="F6033" i="15"/>
  <c r="E6033" i="15"/>
  <c r="D6033" i="15"/>
  <c r="F6032" i="15"/>
  <c r="E6032" i="15"/>
  <c r="D6032" i="15"/>
  <c r="F6031" i="15"/>
  <c r="E6031" i="15"/>
  <c r="D6031" i="15"/>
  <c r="F6030" i="15"/>
  <c r="E6030" i="15"/>
  <c r="D6030" i="15"/>
  <c r="F6029" i="15"/>
  <c r="E6029" i="15"/>
  <c r="D6029" i="15"/>
  <c r="F6028" i="15"/>
  <c r="E6028" i="15"/>
  <c r="D6028" i="15"/>
  <c r="F6027" i="15"/>
  <c r="E6027" i="15"/>
  <c r="D6027" i="15"/>
  <c r="F6026" i="15"/>
  <c r="E6026" i="15"/>
  <c r="D6026" i="15"/>
  <c r="F6025" i="15"/>
  <c r="E6025" i="15"/>
  <c r="D6025" i="15"/>
  <c r="F6024" i="15"/>
  <c r="E6024" i="15"/>
  <c r="D6024" i="15"/>
  <c r="F6023" i="15"/>
  <c r="E6023" i="15"/>
  <c r="D6023" i="15"/>
  <c r="F6022" i="15"/>
  <c r="E6022" i="15"/>
  <c r="D6022" i="15"/>
  <c r="F6021" i="15"/>
  <c r="E6021" i="15"/>
  <c r="D6021" i="15"/>
  <c r="F6020" i="15"/>
  <c r="E6020" i="15"/>
  <c r="D6020" i="15"/>
  <c r="F6019" i="15"/>
  <c r="E6019" i="15"/>
  <c r="D6019" i="15"/>
  <c r="F6018" i="15"/>
  <c r="E6018" i="15"/>
  <c r="D6018" i="15"/>
  <c r="F6017" i="15"/>
  <c r="E6017" i="15"/>
  <c r="D6017" i="15"/>
  <c r="F6016" i="15"/>
  <c r="E6016" i="15"/>
  <c r="D6016" i="15"/>
  <c r="F6015" i="15"/>
  <c r="E6015" i="15"/>
  <c r="D6015" i="15"/>
  <c r="F6014" i="15"/>
  <c r="E6014" i="15"/>
  <c r="D6014" i="15"/>
  <c r="F6013" i="15"/>
  <c r="E6013" i="15"/>
  <c r="D6013" i="15"/>
  <c r="F6012" i="15"/>
  <c r="E6012" i="15"/>
  <c r="D6012" i="15"/>
  <c r="F6011" i="15"/>
  <c r="E6011" i="15"/>
  <c r="D6011" i="15"/>
  <c r="F6010" i="15"/>
  <c r="E6010" i="15"/>
  <c r="D6010" i="15"/>
  <c r="F6009" i="15"/>
  <c r="E6009" i="15"/>
  <c r="D6009" i="15"/>
  <c r="F6008" i="15"/>
  <c r="E6008" i="15"/>
  <c r="D6008" i="15"/>
  <c r="F6007" i="15"/>
  <c r="E6007" i="15"/>
  <c r="D6007" i="15"/>
  <c r="F6006" i="15"/>
  <c r="E6006" i="15"/>
  <c r="D6006" i="15"/>
  <c r="F6005" i="15"/>
  <c r="E6005" i="15"/>
  <c r="D6005" i="15"/>
  <c r="F6004" i="15"/>
  <c r="E6004" i="15"/>
  <c r="D6004" i="15"/>
  <c r="F6003" i="15"/>
  <c r="E6003" i="15"/>
  <c r="D6003" i="15"/>
  <c r="F6002" i="15"/>
  <c r="E6002" i="15"/>
  <c r="D6002" i="15"/>
  <c r="F6001" i="15"/>
  <c r="E6001" i="15"/>
  <c r="D6001" i="15"/>
  <c r="F6000" i="15"/>
  <c r="E6000" i="15"/>
  <c r="D6000" i="15"/>
  <c r="F5999" i="15"/>
  <c r="E5999" i="15"/>
  <c r="D5999" i="15"/>
  <c r="F5998" i="15"/>
  <c r="E5998" i="15"/>
  <c r="D5998" i="15"/>
  <c r="F5997" i="15"/>
  <c r="E5997" i="15"/>
  <c r="D5997" i="15"/>
  <c r="F5996" i="15"/>
  <c r="E5996" i="15"/>
  <c r="D5996" i="15"/>
  <c r="F5995" i="15"/>
  <c r="E5995" i="15"/>
  <c r="D5995" i="15"/>
  <c r="F5994" i="15"/>
  <c r="E5994" i="15"/>
  <c r="D5994" i="15"/>
  <c r="F5993" i="15"/>
  <c r="E5993" i="15"/>
  <c r="D5993" i="15"/>
  <c r="F5992" i="15"/>
  <c r="E5992" i="15"/>
  <c r="D5992" i="15"/>
  <c r="F5991" i="15"/>
  <c r="E5991" i="15"/>
  <c r="D5991" i="15"/>
  <c r="F5990" i="15"/>
  <c r="E5990" i="15"/>
  <c r="D5990" i="15"/>
  <c r="F5989" i="15"/>
  <c r="E5989" i="15"/>
  <c r="D5989" i="15"/>
  <c r="F5988" i="15"/>
  <c r="E5988" i="15"/>
  <c r="D5988" i="15"/>
  <c r="F5987" i="15"/>
  <c r="E5987" i="15"/>
  <c r="D5987" i="15"/>
  <c r="F5986" i="15"/>
  <c r="E5986" i="15"/>
  <c r="D5986" i="15"/>
  <c r="F5985" i="15"/>
  <c r="E5985" i="15"/>
  <c r="D5985" i="15"/>
  <c r="F5984" i="15"/>
  <c r="E5984" i="15"/>
  <c r="D5984" i="15"/>
  <c r="F5983" i="15"/>
  <c r="E5983" i="15"/>
  <c r="D5983" i="15"/>
  <c r="F5982" i="15"/>
  <c r="E5982" i="15"/>
  <c r="D5982" i="15"/>
  <c r="F5981" i="15"/>
  <c r="E5981" i="15"/>
  <c r="D5981" i="15"/>
  <c r="F5980" i="15"/>
  <c r="E5980" i="15"/>
  <c r="D5980" i="15"/>
  <c r="F5979" i="15"/>
  <c r="E5979" i="15"/>
  <c r="D5979" i="15"/>
  <c r="F5978" i="15"/>
  <c r="E5978" i="15"/>
  <c r="D5978" i="15"/>
  <c r="F5977" i="15"/>
  <c r="E5977" i="15"/>
  <c r="D5977" i="15"/>
  <c r="F5976" i="15"/>
  <c r="E5976" i="15"/>
  <c r="D5976" i="15"/>
  <c r="F5975" i="15"/>
  <c r="E5975" i="15"/>
  <c r="D5975" i="15"/>
  <c r="F5974" i="15"/>
  <c r="E5974" i="15"/>
  <c r="D5974" i="15"/>
  <c r="F5973" i="15"/>
  <c r="E5973" i="15"/>
  <c r="D5973" i="15"/>
  <c r="F5972" i="15"/>
  <c r="E5972" i="15"/>
  <c r="D5972" i="15"/>
  <c r="F5971" i="15"/>
  <c r="E5971" i="15"/>
  <c r="D5971" i="15"/>
  <c r="F5970" i="15"/>
  <c r="E5970" i="15"/>
  <c r="D5970" i="15"/>
  <c r="F5969" i="15"/>
  <c r="E5969" i="15"/>
  <c r="D5969" i="15"/>
  <c r="F5968" i="15"/>
  <c r="E5968" i="15"/>
  <c r="D5968" i="15"/>
  <c r="F5967" i="15"/>
  <c r="E5967" i="15"/>
  <c r="D5967" i="15"/>
  <c r="F5966" i="15"/>
  <c r="E5966" i="15"/>
  <c r="D5966" i="15"/>
  <c r="F5965" i="15"/>
  <c r="E5965" i="15"/>
  <c r="D5965" i="15"/>
  <c r="F5964" i="15"/>
  <c r="E5964" i="15"/>
  <c r="D5964" i="15"/>
  <c r="F5963" i="15"/>
  <c r="E5963" i="15"/>
  <c r="D5963" i="15"/>
  <c r="F5962" i="15"/>
  <c r="E5962" i="15"/>
  <c r="D5962" i="15"/>
  <c r="F5961" i="15"/>
  <c r="E5961" i="15"/>
  <c r="D5961" i="15"/>
  <c r="F5960" i="15"/>
  <c r="E5960" i="15"/>
  <c r="D5960" i="15"/>
  <c r="F5959" i="15"/>
  <c r="E5959" i="15"/>
  <c r="D5959" i="15"/>
  <c r="F5958" i="15"/>
  <c r="E5958" i="15"/>
  <c r="D5958" i="15"/>
  <c r="F5957" i="15"/>
  <c r="E5957" i="15"/>
  <c r="D5957" i="15"/>
  <c r="F5956" i="15"/>
  <c r="E5956" i="15"/>
  <c r="D5956" i="15"/>
  <c r="F5955" i="15"/>
  <c r="E5955" i="15"/>
  <c r="D5955" i="15"/>
  <c r="F5954" i="15"/>
  <c r="E5954" i="15"/>
  <c r="D5954" i="15"/>
  <c r="F5953" i="15"/>
  <c r="E5953" i="15"/>
  <c r="D5953" i="15"/>
  <c r="F5952" i="15"/>
  <c r="E5952" i="15"/>
  <c r="D5952" i="15"/>
  <c r="F5951" i="15"/>
  <c r="E5951" i="15"/>
  <c r="D5951" i="15"/>
  <c r="F5950" i="15"/>
  <c r="E5950" i="15"/>
  <c r="D5950" i="15"/>
  <c r="F5949" i="15"/>
  <c r="E5949" i="15"/>
  <c r="D5949" i="15"/>
  <c r="F5948" i="15"/>
  <c r="E5948" i="15"/>
  <c r="D5948" i="15"/>
  <c r="F5947" i="15"/>
  <c r="E5947" i="15"/>
  <c r="D5947" i="15"/>
  <c r="F5946" i="15"/>
  <c r="E5946" i="15"/>
  <c r="D5946" i="15"/>
  <c r="F5945" i="15"/>
  <c r="E5945" i="15"/>
  <c r="D5945" i="15"/>
  <c r="F5944" i="15"/>
  <c r="E5944" i="15"/>
  <c r="D5944" i="15"/>
  <c r="F5943" i="15"/>
  <c r="E5943" i="15"/>
  <c r="D5943" i="15"/>
  <c r="F5942" i="15"/>
  <c r="E5942" i="15"/>
  <c r="D5942" i="15"/>
  <c r="F5941" i="15"/>
  <c r="E5941" i="15"/>
  <c r="D5941" i="15"/>
  <c r="F5940" i="15"/>
  <c r="E5940" i="15"/>
  <c r="D5940" i="15"/>
  <c r="F5939" i="15"/>
  <c r="E5939" i="15"/>
  <c r="D5939" i="15"/>
  <c r="F5938" i="15"/>
  <c r="E5938" i="15"/>
  <c r="D5938" i="15"/>
  <c r="F5937" i="15"/>
  <c r="E5937" i="15"/>
  <c r="D5937" i="15"/>
  <c r="F5936" i="15"/>
  <c r="E5936" i="15"/>
  <c r="D5936" i="15"/>
  <c r="F5935" i="15"/>
  <c r="E5935" i="15"/>
  <c r="D5935" i="15"/>
  <c r="F5934" i="15"/>
  <c r="E5934" i="15"/>
  <c r="D5934" i="15"/>
  <c r="F5933" i="15"/>
  <c r="E5933" i="15"/>
  <c r="D5933" i="15"/>
  <c r="F5932" i="15"/>
  <c r="E5932" i="15"/>
  <c r="D5932" i="15"/>
  <c r="F5931" i="15"/>
  <c r="E5931" i="15"/>
  <c r="D5931" i="15"/>
  <c r="F5930" i="15"/>
  <c r="E5930" i="15"/>
  <c r="D5930" i="15"/>
  <c r="F5929" i="15"/>
  <c r="E5929" i="15"/>
  <c r="D5929" i="15"/>
  <c r="F5928" i="15"/>
  <c r="E5928" i="15"/>
  <c r="D5928" i="15"/>
  <c r="F5927" i="15"/>
  <c r="E5927" i="15"/>
  <c r="D5927" i="15"/>
  <c r="F5926" i="15"/>
  <c r="E5926" i="15"/>
  <c r="D5926" i="15"/>
  <c r="F5925" i="15"/>
  <c r="E5925" i="15"/>
  <c r="D5925" i="15"/>
  <c r="F5924" i="15"/>
  <c r="E5924" i="15"/>
  <c r="D5924" i="15"/>
  <c r="F5923" i="15"/>
  <c r="E5923" i="15"/>
  <c r="D5923" i="15"/>
  <c r="F5922" i="15"/>
  <c r="E5922" i="15"/>
  <c r="D5922" i="15"/>
  <c r="F5921" i="15"/>
  <c r="E5921" i="15"/>
  <c r="D5921" i="15"/>
  <c r="F5920" i="15"/>
  <c r="E5920" i="15"/>
  <c r="D5920" i="15"/>
  <c r="F5919" i="15"/>
  <c r="E5919" i="15"/>
  <c r="D5919" i="15"/>
  <c r="F5918" i="15"/>
  <c r="E5918" i="15"/>
  <c r="D5918" i="15"/>
  <c r="F5917" i="15"/>
  <c r="E5917" i="15"/>
  <c r="D5917" i="15"/>
  <c r="F5916" i="15"/>
  <c r="E5916" i="15"/>
  <c r="D5916" i="15"/>
  <c r="F5915" i="15"/>
  <c r="E5915" i="15"/>
  <c r="D5915" i="15"/>
  <c r="F5914" i="15"/>
  <c r="E5914" i="15"/>
  <c r="D5914" i="15"/>
  <c r="F5913" i="15"/>
  <c r="E5913" i="15"/>
  <c r="D5913" i="15"/>
  <c r="F5912" i="15"/>
  <c r="E5912" i="15"/>
  <c r="D5912" i="15"/>
  <c r="F5911" i="15"/>
  <c r="E5911" i="15"/>
  <c r="D5911" i="15"/>
  <c r="F5910" i="15"/>
  <c r="E5910" i="15"/>
  <c r="D5910" i="15"/>
  <c r="F5909" i="15"/>
  <c r="E5909" i="15"/>
  <c r="D5909" i="15"/>
  <c r="F5908" i="15"/>
  <c r="E5908" i="15"/>
  <c r="D5908" i="15"/>
  <c r="F5907" i="15"/>
  <c r="E5907" i="15"/>
  <c r="D5907" i="15"/>
  <c r="F5906" i="15"/>
  <c r="E5906" i="15"/>
  <c r="D5906" i="15"/>
  <c r="F5905" i="15"/>
  <c r="E5905" i="15"/>
  <c r="D5905" i="15"/>
  <c r="F5904" i="15"/>
  <c r="E5904" i="15"/>
  <c r="D5904" i="15"/>
  <c r="F5903" i="15"/>
  <c r="E5903" i="15"/>
  <c r="D5903" i="15"/>
  <c r="F5902" i="15"/>
  <c r="E5902" i="15"/>
  <c r="D5902" i="15"/>
  <c r="F5901" i="15"/>
  <c r="E5901" i="15"/>
  <c r="D5901" i="15"/>
  <c r="F5900" i="15"/>
  <c r="E5900" i="15"/>
  <c r="D5900" i="15"/>
  <c r="F5899" i="15"/>
  <c r="E5899" i="15"/>
  <c r="D5899" i="15"/>
  <c r="F5898" i="15"/>
  <c r="E5898" i="15"/>
  <c r="D5898" i="15"/>
  <c r="F5897" i="15"/>
  <c r="E5897" i="15"/>
  <c r="D5897" i="15"/>
  <c r="F5896" i="15"/>
  <c r="E5896" i="15"/>
  <c r="D5896" i="15"/>
  <c r="F5895" i="15"/>
  <c r="E5895" i="15"/>
  <c r="D5895" i="15"/>
  <c r="F5894" i="15"/>
  <c r="E5894" i="15"/>
  <c r="D5894" i="15"/>
  <c r="F5893" i="15"/>
  <c r="E5893" i="15"/>
  <c r="D5893" i="15"/>
  <c r="F5892" i="15"/>
  <c r="E5892" i="15"/>
  <c r="D5892" i="15"/>
  <c r="F5891" i="15"/>
  <c r="E5891" i="15"/>
  <c r="D5891" i="15"/>
  <c r="F5890" i="15"/>
  <c r="E5890" i="15"/>
  <c r="D5890" i="15"/>
  <c r="F5889" i="15"/>
  <c r="E5889" i="15"/>
  <c r="D5889" i="15"/>
  <c r="F5888" i="15"/>
  <c r="E5888" i="15"/>
  <c r="D5888" i="15"/>
  <c r="F5887" i="15"/>
  <c r="E5887" i="15"/>
  <c r="D5887" i="15"/>
  <c r="F5886" i="15"/>
  <c r="E5886" i="15"/>
  <c r="D5886" i="15"/>
  <c r="F5885" i="15"/>
  <c r="E5885" i="15"/>
  <c r="D5885" i="15"/>
  <c r="F5884" i="15"/>
  <c r="E5884" i="15"/>
  <c r="D5884" i="15"/>
  <c r="F5883" i="15"/>
  <c r="E5883" i="15"/>
  <c r="D5883" i="15"/>
  <c r="F5882" i="15"/>
  <c r="E5882" i="15"/>
  <c r="D5882" i="15"/>
  <c r="F5881" i="15"/>
  <c r="E5881" i="15"/>
  <c r="D5881" i="15"/>
  <c r="F5880" i="15"/>
  <c r="E5880" i="15"/>
  <c r="D5880" i="15"/>
  <c r="F5879" i="15"/>
  <c r="E5879" i="15"/>
  <c r="D5879" i="15"/>
  <c r="F5878" i="15"/>
  <c r="E5878" i="15"/>
  <c r="D5878" i="15"/>
  <c r="F5877" i="15"/>
  <c r="E5877" i="15"/>
  <c r="D5877" i="15"/>
  <c r="F5876" i="15"/>
  <c r="E5876" i="15"/>
  <c r="D5876" i="15"/>
  <c r="F5875" i="15"/>
  <c r="E5875" i="15"/>
  <c r="D5875" i="15"/>
  <c r="F5874" i="15"/>
  <c r="E5874" i="15"/>
  <c r="D5874" i="15"/>
  <c r="F5873" i="15"/>
  <c r="E5873" i="15"/>
  <c r="D5873" i="15"/>
  <c r="F5872" i="15"/>
  <c r="E5872" i="15"/>
  <c r="D5872" i="15"/>
  <c r="F5871" i="15"/>
  <c r="E5871" i="15"/>
  <c r="D5871" i="15"/>
  <c r="F5870" i="15"/>
  <c r="E5870" i="15"/>
  <c r="D5870" i="15"/>
  <c r="F5869" i="15"/>
  <c r="E5869" i="15"/>
  <c r="D5869" i="15"/>
  <c r="F5868" i="15"/>
  <c r="E5868" i="15"/>
  <c r="D5868" i="15"/>
  <c r="F5867" i="15"/>
  <c r="E5867" i="15"/>
  <c r="D5867" i="15"/>
  <c r="F5866" i="15"/>
  <c r="E5866" i="15"/>
  <c r="D5866" i="15"/>
  <c r="F5865" i="15"/>
  <c r="E5865" i="15"/>
  <c r="D5865" i="15"/>
  <c r="F5864" i="15"/>
  <c r="E5864" i="15"/>
  <c r="D5864" i="15"/>
  <c r="F5863" i="15"/>
  <c r="E5863" i="15"/>
  <c r="D5863" i="15"/>
  <c r="F5862" i="15"/>
  <c r="E5862" i="15"/>
  <c r="D5862" i="15"/>
  <c r="F5861" i="15"/>
  <c r="E5861" i="15"/>
  <c r="D5861" i="15"/>
  <c r="F5860" i="15"/>
  <c r="E5860" i="15"/>
  <c r="D5860" i="15"/>
  <c r="F5859" i="15"/>
  <c r="E5859" i="15"/>
  <c r="D5859" i="15"/>
  <c r="F5858" i="15"/>
  <c r="E5858" i="15"/>
  <c r="D5858" i="15"/>
  <c r="F5857" i="15"/>
  <c r="E5857" i="15"/>
  <c r="D5857" i="15"/>
  <c r="F5856" i="15"/>
  <c r="E5856" i="15"/>
  <c r="D5856" i="15"/>
  <c r="F5855" i="15"/>
  <c r="E5855" i="15"/>
  <c r="D5855" i="15"/>
  <c r="F5854" i="15"/>
  <c r="E5854" i="15"/>
  <c r="D5854" i="15"/>
  <c r="F5853" i="15"/>
  <c r="E5853" i="15"/>
  <c r="D5853" i="15"/>
  <c r="F5852" i="15"/>
  <c r="E5852" i="15"/>
  <c r="D5852" i="15"/>
  <c r="F5851" i="15"/>
  <c r="E5851" i="15"/>
  <c r="D5851" i="15"/>
  <c r="F5850" i="15"/>
  <c r="E5850" i="15"/>
  <c r="D5850" i="15"/>
  <c r="F5849" i="15"/>
  <c r="E5849" i="15"/>
  <c r="D5849" i="15"/>
  <c r="F5848" i="15"/>
  <c r="E5848" i="15"/>
  <c r="D5848" i="15"/>
  <c r="F5847" i="15"/>
  <c r="E5847" i="15"/>
  <c r="D5847" i="15"/>
  <c r="F5846" i="15"/>
  <c r="E5846" i="15"/>
  <c r="D5846" i="15"/>
  <c r="F5845" i="15"/>
  <c r="E5845" i="15"/>
  <c r="D5845" i="15"/>
  <c r="F5844" i="15"/>
  <c r="E5844" i="15"/>
  <c r="D5844" i="15"/>
  <c r="F5843" i="15"/>
  <c r="E5843" i="15"/>
  <c r="D5843" i="15"/>
  <c r="F5842" i="15"/>
  <c r="E5842" i="15"/>
  <c r="D5842" i="15"/>
  <c r="F5841" i="15"/>
  <c r="E5841" i="15"/>
  <c r="D5841" i="15"/>
  <c r="F5840" i="15"/>
  <c r="E5840" i="15"/>
  <c r="D5840" i="15"/>
  <c r="F5839" i="15"/>
  <c r="E5839" i="15"/>
  <c r="D5839" i="15"/>
  <c r="F5838" i="15"/>
  <c r="E5838" i="15"/>
  <c r="D5838" i="15"/>
  <c r="F5837" i="15"/>
  <c r="E5837" i="15"/>
  <c r="D5837" i="15"/>
  <c r="F5836" i="15"/>
  <c r="E5836" i="15"/>
  <c r="D5836" i="15"/>
  <c r="F5835" i="15"/>
  <c r="E5835" i="15"/>
  <c r="D5835" i="15"/>
  <c r="F5834" i="15"/>
  <c r="E5834" i="15"/>
  <c r="D5834" i="15"/>
  <c r="F5833" i="15"/>
  <c r="E5833" i="15"/>
  <c r="D5833" i="15"/>
  <c r="F5832" i="15"/>
  <c r="E5832" i="15"/>
  <c r="D5832" i="15"/>
  <c r="F5831" i="15"/>
  <c r="E5831" i="15"/>
  <c r="D5831" i="15"/>
  <c r="F5830" i="15"/>
  <c r="E5830" i="15"/>
  <c r="D5830" i="15"/>
  <c r="F5829" i="15"/>
  <c r="E5829" i="15"/>
  <c r="D5829" i="15"/>
  <c r="F5828" i="15"/>
  <c r="E5828" i="15"/>
  <c r="D5828" i="15"/>
  <c r="F5827" i="15"/>
  <c r="E5827" i="15"/>
  <c r="D5827" i="15"/>
  <c r="F5826" i="15"/>
  <c r="E5826" i="15"/>
  <c r="D5826" i="15"/>
  <c r="F5825" i="15"/>
  <c r="E5825" i="15"/>
  <c r="D5825" i="15"/>
  <c r="F5824" i="15"/>
  <c r="E5824" i="15"/>
  <c r="D5824" i="15"/>
  <c r="F5823" i="15"/>
  <c r="E5823" i="15"/>
  <c r="D5823" i="15"/>
  <c r="F5822" i="15"/>
  <c r="E5822" i="15"/>
  <c r="D5822" i="15"/>
  <c r="F5821" i="15"/>
  <c r="E5821" i="15"/>
  <c r="D5821" i="15"/>
  <c r="F5820" i="15"/>
  <c r="E5820" i="15"/>
  <c r="D5820" i="15"/>
  <c r="F5819" i="15"/>
  <c r="E5819" i="15"/>
  <c r="D5819" i="15"/>
  <c r="F5818" i="15"/>
  <c r="E5818" i="15"/>
  <c r="D5818" i="15"/>
  <c r="F5817" i="15"/>
  <c r="E5817" i="15"/>
  <c r="D5817" i="15"/>
  <c r="F5816" i="15"/>
  <c r="E5816" i="15"/>
  <c r="D5816" i="15"/>
  <c r="F5815" i="15"/>
  <c r="E5815" i="15"/>
  <c r="D5815" i="15"/>
  <c r="F5814" i="15"/>
  <c r="E5814" i="15"/>
  <c r="D5814" i="15"/>
  <c r="F5813" i="15"/>
  <c r="E5813" i="15"/>
  <c r="D5813" i="15"/>
  <c r="F5812" i="15"/>
  <c r="E5812" i="15"/>
  <c r="D5812" i="15"/>
  <c r="F5811" i="15"/>
  <c r="E5811" i="15"/>
  <c r="D5811" i="15"/>
  <c r="F5810" i="15"/>
  <c r="E5810" i="15"/>
  <c r="D5810" i="15"/>
  <c r="F5809" i="15"/>
  <c r="E5809" i="15"/>
  <c r="D5809" i="15"/>
  <c r="F5808" i="15"/>
  <c r="E5808" i="15"/>
  <c r="D5808" i="15"/>
  <c r="F5807" i="15"/>
  <c r="E5807" i="15"/>
  <c r="D5807" i="15"/>
  <c r="F5806" i="15"/>
  <c r="E5806" i="15"/>
  <c r="D5806" i="15"/>
  <c r="F5805" i="15"/>
  <c r="E5805" i="15"/>
  <c r="D5805" i="15"/>
  <c r="F5804" i="15"/>
  <c r="E5804" i="15"/>
  <c r="D5804" i="15"/>
  <c r="F5803" i="15"/>
  <c r="E5803" i="15"/>
  <c r="D5803" i="15"/>
  <c r="F5802" i="15"/>
  <c r="E5802" i="15"/>
  <c r="D5802" i="15"/>
  <c r="F5801" i="15"/>
  <c r="E5801" i="15"/>
  <c r="D5801" i="15"/>
  <c r="F5800" i="15"/>
  <c r="E5800" i="15"/>
  <c r="D5800" i="15"/>
  <c r="F5799" i="15"/>
  <c r="E5799" i="15"/>
  <c r="D5799" i="15"/>
  <c r="F5798" i="15"/>
  <c r="E5798" i="15"/>
  <c r="D5798" i="15"/>
  <c r="F5797" i="15"/>
  <c r="E5797" i="15"/>
  <c r="D5797" i="15"/>
  <c r="F5796" i="15"/>
  <c r="E5796" i="15"/>
  <c r="D5796" i="15"/>
  <c r="F5795" i="15"/>
  <c r="E5795" i="15"/>
  <c r="D5795" i="15"/>
  <c r="F5794" i="15"/>
  <c r="E5794" i="15"/>
  <c r="D5794" i="15"/>
  <c r="F5793" i="15"/>
  <c r="E5793" i="15"/>
  <c r="D5793" i="15"/>
  <c r="F5792" i="15"/>
  <c r="E5792" i="15"/>
  <c r="D5792" i="15"/>
  <c r="F5791" i="15"/>
  <c r="E5791" i="15"/>
  <c r="D5791" i="15"/>
  <c r="F5790" i="15"/>
  <c r="E5790" i="15"/>
  <c r="D5790" i="15"/>
  <c r="F5789" i="15"/>
  <c r="E5789" i="15"/>
  <c r="D5789" i="15"/>
  <c r="F5788" i="15"/>
  <c r="E5788" i="15"/>
  <c r="D5788" i="15"/>
  <c r="F5787" i="15"/>
  <c r="E5787" i="15"/>
  <c r="D5787" i="15"/>
  <c r="F5786" i="15"/>
  <c r="E5786" i="15"/>
  <c r="D5786" i="15"/>
  <c r="F5785" i="15"/>
  <c r="E5785" i="15"/>
  <c r="D5785" i="15"/>
  <c r="F5784" i="15"/>
  <c r="E5784" i="15"/>
  <c r="D5784" i="15"/>
  <c r="F5783" i="15"/>
  <c r="E5783" i="15"/>
  <c r="D5783" i="15"/>
  <c r="F5782" i="15"/>
  <c r="E5782" i="15"/>
  <c r="D5782" i="15"/>
  <c r="F5781" i="15"/>
  <c r="E5781" i="15"/>
  <c r="D5781" i="15"/>
  <c r="F5780" i="15"/>
  <c r="E5780" i="15"/>
  <c r="D5780" i="15"/>
  <c r="F5779" i="15"/>
  <c r="E5779" i="15"/>
  <c r="D5779" i="15"/>
  <c r="F5778" i="15"/>
  <c r="E5778" i="15"/>
  <c r="D5778" i="15"/>
  <c r="F5777" i="15"/>
  <c r="E5777" i="15"/>
  <c r="D5777" i="15"/>
  <c r="F5776" i="15"/>
  <c r="E5776" i="15"/>
  <c r="D5776" i="15"/>
  <c r="F5775" i="15"/>
  <c r="E5775" i="15"/>
  <c r="D5775" i="15"/>
  <c r="F5774" i="15"/>
  <c r="E5774" i="15"/>
  <c r="D5774" i="15"/>
  <c r="F5773" i="15"/>
  <c r="E5773" i="15"/>
  <c r="D5773" i="15"/>
  <c r="F5772" i="15"/>
  <c r="E5772" i="15"/>
  <c r="D5772" i="15"/>
  <c r="F5771" i="15"/>
  <c r="E5771" i="15"/>
  <c r="D5771" i="15"/>
  <c r="F5770" i="15"/>
  <c r="E5770" i="15"/>
  <c r="D5770" i="15"/>
  <c r="F5769" i="15"/>
  <c r="E5769" i="15"/>
  <c r="D5769" i="15"/>
  <c r="F5768" i="15"/>
  <c r="E5768" i="15"/>
  <c r="D5768" i="15"/>
  <c r="F5767" i="15"/>
  <c r="E5767" i="15"/>
  <c r="D5767" i="15"/>
  <c r="F5766" i="15"/>
  <c r="E5766" i="15"/>
  <c r="D5766" i="15"/>
  <c r="F5765" i="15"/>
  <c r="E5765" i="15"/>
  <c r="D5765" i="15"/>
  <c r="F5764" i="15"/>
  <c r="E5764" i="15"/>
  <c r="D5764" i="15"/>
  <c r="F5763" i="15"/>
  <c r="E5763" i="15"/>
  <c r="D5763" i="15"/>
  <c r="F5762" i="15"/>
  <c r="E5762" i="15"/>
  <c r="D5762" i="15"/>
  <c r="F5761" i="15"/>
  <c r="E5761" i="15"/>
  <c r="D5761" i="15"/>
  <c r="F5760" i="15"/>
  <c r="E5760" i="15"/>
  <c r="D5760" i="15"/>
  <c r="F5759" i="15"/>
  <c r="E5759" i="15"/>
  <c r="D5759" i="15"/>
  <c r="F5758" i="15"/>
  <c r="E5758" i="15"/>
  <c r="D5758" i="15"/>
  <c r="F5757" i="15"/>
  <c r="E5757" i="15"/>
  <c r="D5757" i="15"/>
  <c r="F5756" i="15"/>
  <c r="E5756" i="15"/>
  <c r="D5756" i="15"/>
  <c r="F5755" i="15"/>
  <c r="E5755" i="15"/>
  <c r="D5755" i="15"/>
  <c r="F5754" i="15"/>
  <c r="E5754" i="15"/>
  <c r="D5754" i="15"/>
  <c r="F5753" i="15"/>
  <c r="E5753" i="15"/>
  <c r="D5753" i="15"/>
  <c r="F5752" i="15"/>
  <c r="E5752" i="15"/>
  <c r="D5752" i="15"/>
  <c r="F5751" i="15"/>
  <c r="E5751" i="15"/>
  <c r="D5751" i="15"/>
  <c r="F5750" i="15"/>
  <c r="E5750" i="15"/>
  <c r="D5750" i="15"/>
  <c r="F5749" i="15"/>
  <c r="E5749" i="15"/>
  <c r="D5749" i="15"/>
  <c r="F5748" i="15"/>
  <c r="E5748" i="15"/>
  <c r="D5748" i="15"/>
  <c r="F5747" i="15"/>
  <c r="E5747" i="15"/>
  <c r="D5747" i="15"/>
  <c r="F5746" i="15"/>
  <c r="E5746" i="15"/>
  <c r="D5746" i="15"/>
  <c r="F5745" i="15"/>
  <c r="E5745" i="15"/>
  <c r="D5745" i="15"/>
  <c r="F5744" i="15"/>
  <c r="E5744" i="15"/>
  <c r="D5744" i="15"/>
  <c r="F5743" i="15"/>
  <c r="E5743" i="15"/>
  <c r="D5743" i="15"/>
  <c r="F5742" i="15"/>
  <c r="E5742" i="15"/>
  <c r="D5742" i="15"/>
  <c r="F5741" i="15"/>
  <c r="E5741" i="15"/>
  <c r="D5741" i="15"/>
  <c r="F5740" i="15"/>
  <c r="E5740" i="15"/>
  <c r="D5740" i="15"/>
  <c r="F5739" i="15"/>
  <c r="E5739" i="15"/>
  <c r="D5739" i="15"/>
  <c r="F5738" i="15"/>
  <c r="E5738" i="15"/>
  <c r="D5738" i="15"/>
  <c r="F5737" i="15"/>
  <c r="E5737" i="15"/>
  <c r="D5737" i="15"/>
  <c r="F5736" i="15"/>
  <c r="E5736" i="15"/>
  <c r="D5736" i="15"/>
  <c r="F5735" i="15"/>
  <c r="E5735" i="15"/>
  <c r="D5735" i="15"/>
  <c r="F5734" i="15"/>
  <c r="E5734" i="15"/>
  <c r="D5734" i="15"/>
  <c r="F5733" i="15"/>
  <c r="E5733" i="15"/>
  <c r="D5733" i="15"/>
  <c r="F5732" i="15"/>
  <c r="E5732" i="15"/>
  <c r="D5732" i="15"/>
  <c r="F5731" i="15"/>
  <c r="E5731" i="15"/>
  <c r="D5731" i="15"/>
  <c r="F5730" i="15"/>
  <c r="E5730" i="15"/>
  <c r="D5730" i="15"/>
  <c r="F5729" i="15"/>
  <c r="E5729" i="15"/>
  <c r="D5729" i="15"/>
  <c r="F5728" i="15"/>
  <c r="E5728" i="15"/>
  <c r="D5728" i="15"/>
  <c r="F5727" i="15"/>
  <c r="E5727" i="15"/>
  <c r="D5727" i="15"/>
  <c r="F5726" i="15"/>
  <c r="E5726" i="15"/>
  <c r="D5726" i="15"/>
  <c r="F5725" i="15"/>
  <c r="E5725" i="15"/>
  <c r="D5725" i="15"/>
  <c r="F5724" i="15"/>
  <c r="E5724" i="15"/>
  <c r="D5724" i="15"/>
  <c r="F5723" i="15"/>
  <c r="E5723" i="15"/>
  <c r="D5723" i="15"/>
  <c r="F5722" i="15"/>
  <c r="E5722" i="15"/>
  <c r="D5722" i="15"/>
  <c r="F5721" i="15"/>
  <c r="E5721" i="15"/>
  <c r="D5721" i="15"/>
  <c r="F5720" i="15"/>
  <c r="E5720" i="15"/>
  <c r="D5720" i="15"/>
  <c r="F5719" i="15"/>
  <c r="E5719" i="15"/>
  <c r="D5719" i="15"/>
  <c r="F5718" i="15"/>
  <c r="E5718" i="15"/>
  <c r="D5718" i="15"/>
  <c r="F5717" i="15"/>
  <c r="E5717" i="15"/>
  <c r="D5717" i="15"/>
  <c r="F5716" i="15"/>
  <c r="E5716" i="15"/>
  <c r="D5716" i="15"/>
  <c r="F5715" i="15"/>
  <c r="E5715" i="15"/>
  <c r="D5715" i="15"/>
  <c r="F5714" i="15"/>
  <c r="E5714" i="15"/>
  <c r="D5714" i="15"/>
  <c r="F5713" i="15"/>
  <c r="E5713" i="15"/>
  <c r="D5713" i="15"/>
  <c r="F5712" i="15"/>
  <c r="E5712" i="15"/>
  <c r="D5712" i="15"/>
  <c r="F5711" i="15"/>
  <c r="E5711" i="15"/>
  <c r="D5711" i="15"/>
  <c r="F5710" i="15"/>
  <c r="E5710" i="15"/>
  <c r="D5710" i="15"/>
  <c r="F5709" i="15"/>
  <c r="E5709" i="15"/>
  <c r="D5709" i="15"/>
  <c r="F5708" i="15"/>
  <c r="E5708" i="15"/>
  <c r="D5708" i="15"/>
  <c r="F5707" i="15"/>
  <c r="E5707" i="15"/>
  <c r="D5707" i="15"/>
  <c r="F5706" i="15"/>
  <c r="E5706" i="15"/>
  <c r="D5706" i="15"/>
  <c r="F5705" i="15"/>
  <c r="E5705" i="15"/>
  <c r="D5705" i="15"/>
  <c r="F5704" i="15"/>
  <c r="E5704" i="15"/>
  <c r="D5704" i="15"/>
  <c r="F5703" i="15"/>
  <c r="E5703" i="15"/>
  <c r="D5703" i="15"/>
  <c r="F5702" i="15"/>
  <c r="E5702" i="15"/>
  <c r="D5702" i="15"/>
  <c r="F5701" i="15"/>
  <c r="E5701" i="15"/>
  <c r="D5701" i="15"/>
  <c r="F5700" i="15"/>
  <c r="E5700" i="15"/>
  <c r="D5700" i="15"/>
  <c r="F5699" i="15"/>
  <c r="E5699" i="15"/>
  <c r="D5699" i="15"/>
  <c r="F5698" i="15"/>
  <c r="E5698" i="15"/>
  <c r="D5698" i="15"/>
  <c r="F5697" i="15"/>
  <c r="E5697" i="15"/>
  <c r="D5697" i="15"/>
  <c r="F5696" i="15"/>
  <c r="E5696" i="15"/>
  <c r="D5696" i="15"/>
  <c r="F5695" i="15"/>
  <c r="E5695" i="15"/>
  <c r="D5695" i="15"/>
  <c r="F5694" i="15"/>
  <c r="E5694" i="15"/>
  <c r="D5694" i="15"/>
  <c r="F5693" i="15"/>
  <c r="E5693" i="15"/>
  <c r="D5693" i="15"/>
  <c r="F5692" i="15"/>
  <c r="E5692" i="15"/>
  <c r="D5692" i="15"/>
  <c r="F5691" i="15"/>
  <c r="E5691" i="15"/>
  <c r="D5691" i="15"/>
  <c r="F5690" i="15"/>
  <c r="E5690" i="15"/>
  <c r="D5690" i="15"/>
  <c r="F5689" i="15"/>
  <c r="E5689" i="15"/>
  <c r="D5689" i="15"/>
  <c r="F5688" i="15"/>
  <c r="E5688" i="15"/>
  <c r="D5688" i="15"/>
  <c r="F5687" i="15"/>
  <c r="E5687" i="15"/>
  <c r="D5687" i="15"/>
  <c r="F5686" i="15"/>
  <c r="E5686" i="15"/>
  <c r="D5686" i="15"/>
  <c r="F5685" i="15"/>
  <c r="E5685" i="15"/>
  <c r="D5685" i="15"/>
  <c r="F5684" i="15"/>
  <c r="E5684" i="15"/>
  <c r="D5684" i="15"/>
  <c r="F5683" i="15"/>
  <c r="E5683" i="15"/>
  <c r="D5683" i="15"/>
  <c r="F5682" i="15"/>
  <c r="E5682" i="15"/>
  <c r="D5682" i="15"/>
  <c r="F5681" i="15"/>
  <c r="E5681" i="15"/>
  <c r="D5681" i="15"/>
  <c r="F5680" i="15"/>
  <c r="E5680" i="15"/>
  <c r="D5680" i="15"/>
  <c r="F5679" i="15"/>
  <c r="E5679" i="15"/>
  <c r="D5679" i="15"/>
  <c r="F5678" i="15"/>
  <c r="E5678" i="15"/>
  <c r="D5678" i="15"/>
  <c r="F5677" i="15"/>
  <c r="E5677" i="15"/>
  <c r="D5677" i="15"/>
  <c r="F5676" i="15"/>
  <c r="E5676" i="15"/>
  <c r="D5676" i="15"/>
  <c r="F5675" i="15"/>
  <c r="E5675" i="15"/>
  <c r="D5675" i="15"/>
  <c r="F5674" i="15"/>
  <c r="E5674" i="15"/>
  <c r="D5674" i="15"/>
  <c r="F5673" i="15"/>
  <c r="E5673" i="15"/>
  <c r="D5673" i="15"/>
  <c r="F5672" i="15"/>
  <c r="E5672" i="15"/>
  <c r="D5672" i="15"/>
  <c r="F5671" i="15"/>
  <c r="E5671" i="15"/>
  <c r="D5671" i="15"/>
  <c r="F5670" i="15"/>
  <c r="E5670" i="15"/>
  <c r="D5670" i="15"/>
  <c r="F5669" i="15"/>
  <c r="E5669" i="15"/>
  <c r="D5669" i="15"/>
  <c r="F5668" i="15"/>
  <c r="E5668" i="15"/>
  <c r="D5668" i="15"/>
  <c r="F5667" i="15"/>
  <c r="E5667" i="15"/>
  <c r="D5667" i="15"/>
  <c r="F5666" i="15"/>
  <c r="E5666" i="15"/>
  <c r="D5666" i="15"/>
  <c r="F5665" i="15"/>
  <c r="E5665" i="15"/>
  <c r="D5665" i="15"/>
  <c r="F5664" i="15"/>
  <c r="E5664" i="15"/>
  <c r="D5664" i="15"/>
  <c r="F5663" i="15"/>
  <c r="E5663" i="15"/>
  <c r="D5663" i="15"/>
  <c r="F5662" i="15"/>
  <c r="E5662" i="15"/>
  <c r="D5662" i="15"/>
  <c r="F5661" i="15"/>
  <c r="E5661" i="15"/>
  <c r="D5661" i="15"/>
  <c r="F5660" i="15"/>
  <c r="E5660" i="15"/>
  <c r="D5660" i="15"/>
  <c r="F5659" i="15"/>
  <c r="E5659" i="15"/>
  <c r="D5659" i="15"/>
  <c r="F5658" i="15"/>
  <c r="E5658" i="15"/>
  <c r="D5658" i="15"/>
  <c r="F5657" i="15"/>
  <c r="E5657" i="15"/>
  <c r="D5657" i="15"/>
  <c r="F5656" i="15"/>
  <c r="E5656" i="15"/>
  <c r="D5656" i="15"/>
  <c r="F5655" i="15"/>
  <c r="E5655" i="15"/>
  <c r="D5655" i="15"/>
  <c r="F5654" i="15"/>
  <c r="E5654" i="15"/>
  <c r="D5654" i="15"/>
  <c r="F5653" i="15"/>
  <c r="E5653" i="15"/>
  <c r="D5653" i="15"/>
  <c r="F5652" i="15"/>
  <c r="E5652" i="15"/>
  <c r="D5652" i="15"/>
  <c r="F5651" i="15"/>
  <c r="E5651" i="15"/>
  <c r="D5651" i="15"/>
  <c r="F5650" i="15"/>
  <c r="E5650" i="15"/>
  <c r="D5650" i="15"/>
  <c r="F5649" i="15"/>
  <c r="E5649" i="15"/>
  <c r="D5649" i="15"/>
  <c r="F5648" i="15"/>
  <c r="E5648" i="15"/>
  <c r="D5648" i="15"/>
  <c r="F5647" i="15"/>
  <c r="E5647" i="15"/>
  <c r="D5647" i="15"/>
  <c r="F5646" i="15"/>
  <c r="E5646" i="15"/>
  <c r="D5646" i="15"/>
  <c r="F5645" i="15"/>
  <c r="E5645" i="15"/>
  <c r="D5645" i="15"/>
  <c r="F5644" i="15"/>
  <c r="E5644" i="15"/>
  <c r="D5644" i="15"/>
  <c r="F5643" i="15"/>
  <c r="E5643" i="15"/>
  <c r="D5643" i="15"/>
  <c r="F5642" i="15"/>
  <c r="E5642" i="15"/>
  <c r="D5642" i="15"/>
  <c r="F5641" i="15"/>
  <c r="E5641" i="15"/>
  <c r="D5641" i="15"/>
  <c r="F5640" i="15"/>
  <c r="E5640" i="15"/>
  <c r="D5640" i="15"/>
  <c r="F5639" i="15"/>
  <c r="E5639" i="15"/>
  <c r="D5639" i="15"/>
  <c r="F5638" i="15"/>
  <c r="E5638" i="15"/>
  <c r="D5638" i="15"/>
  <c r="F5637" i="15"/>
  <c r="E5637" i="15"/>
  <c r="D5637" i="15"/>
  <c r="F5636" i="15"/>
  <c r="E5636" i="15"/>
  <c r="D5636" i="15"/>
  <c r="F5635" i="15"/>
  <c r="E5635" i="15"/>
  <c r="D5635" i="15"/>
  <c r="F5634" i="15"/>
  <c r="E5634" i="15"/>
  <c r="D5634" i="15"/>
  <c r="F5633" i="15"/>
  <c r="E5633" i="15"/>
  <c r="D5633" i="15"/>
  <c r="F5632" i="15"/>
  <c r="E5632" i="15"/>
  <c r="D5632" i="15"/>
  <c r="F5631" i="15"/>
  <c r="E5631" i="15"/>
  <c r="D5631" i="15"/>
  <c r="F5630" i="15"/>
  <c r="E5630" i="15"/>
  <c r="D5630" i="15"/>
  <c r="F5629" i="15"/>
  <c r="E5629" i="15"/>
  <c r="D5629" i="15"/>
  <c r="F5628" i="15"/>
  <c r="E5628" i="15"/>
  <c r="D5628" i="15"/>
  <c r="F5627" i="15"/>
  <c r="E5627" i="15"/>
  <c r="D5627" i="15"/>
  <c r="F5626" i="15"/>
  <c r="E5626" i="15"/>
  <c r="D5626" i="15"/>
  <c r="F5625" i="15"/>
  <c r="E5625" i="15"/>
  <c r="D5625" i="15"/>
  <c r="F5624" i="15"/>
  <c r="E5624" i="15"/>
  <c r="D5624" i="15"/>
  <c r="F5623" i="15"/>
  <c r="E5623" i="15"/>
  <c r="D5623" i="15"/>
  <c r="F5622" i="15"/>
  <c r="E5622" i="15"/>
  <c r="D5622" i="15"/>
  <c r="F5621" i="15"/>
  <c r="E5621" i="15"/>
  <c r="D5621" i="15"/>
  <c r="F5620" i="15"/>
  <c r="E5620" i="15"/>
  <c r="D5620" i="15"/>
  <c r="F5619" i="15"/>
  <c r="E5619" i="15"/>
  <c r="D5619" i="15"/>
  <c r="F5618" i="15"/>
  <c r="E5618" i="15"/>
  <c r="D5618" i="15"/>
  <c r="F5617" i="15"/>
  <c r="E5617" i="15"/>
  <c r="D5617" i="15"/>
  <c r="F5616" i="15"/>
  <c r="E5616" i="15"/>
  <c r="D5616" i="15"/>
  <c r="F5615" i="15"/>
  <c r="E5615" i="15"/>
  <c r="D5615" i="15"/>
  <c r="F5614" i="15"/>
  <c r="E5614" i="15"/>
  <c r="D5614" i="15"/>
  <c r="F5613" i="15"/>
  <c r="E5613" i="15"/>
  <c r="D5613" i="15"/>
  <c r="F5612" i="15"/>
  <c r="E5612" i="15"/>
  <c r="D5612" i="15"/>
  <c r="F5611" i="15"/>
  <c r="E5611" i="15"/>
  <c r="D5611" i="15"/>
  <c r="F5610" i="15"/>
  <c r="E5610" i="15"/>
  <c r="D5610" i="15"/>
  <c r="F5609" i="15"/>
  <c r="E5609" i="15"/>
  <c r="D5609" i="15"/>
  <c r="F5608" i="15"/>
  <c r="E5608" i="15"/>
  <c r="D5608" i="15"/>
  <c r="F5607" i="15"/>
  <c r="E5607" i="15"/>
  <c r="D5607" i="15"/>
  <c r="F5606" i="15"/>
  <c r="E5606" i="15"/>
  <c r="D5606" i="15"/>
  <c r="F5605" i="15"/>
  <c r="E5605" i="15"/>
  <c r="D5605" i="15"/>
  <c r="F5604" i="15"/>
  <c r="E5604" i="15"/>
  <c r="D5604" i="15"/>
  <c r="F5603" i="15"/>
  <c r="E5603" i="15"/>
  <c r="D5603" i="15"/>
  <c r="F5602" i="15"/>
  <c r="E5602" i="15"/>
  <c r="D5602" i="15"/>
  <c r="F5601" i="15"/>
  <c r="E5601" i="15"/>
  <c r="D5601" i="15"/>
  <c r="F5600" i="15"/>
  <c r="E5600" i="15"/>
  <c r="D5600" i="15"/>
  <c r="F5599" i="15"/>
  <c r="E5599" i="15"/>
  <c r="D5599" i="15"/>
  <c r="F5598" i="15"/>
  <c r="E5598" i="15"/>
  <c r="D5598" i="15"/>
  <c r="F5597" i="15"/>
  <c r="E5597" i="15"/>
  <c r="D5597" i="15"/>
  <c r="F5596" i="15"/>
  <c r="E5596" i="15"/>
  <c r="D5596" i="15"/>
  <c r="F5595" i="15"/>
  <c r="E5595" i="15"/>
  <c r="D5595" i="15"/>
  <c r="F5594" i="15"/>
  <c r="E5594" i="15"/>
  <c r="D5594" i="15"/>
  <c r="F5593" i="15"/>
  <c r="E5593" i="15"/>
  <c r="D5593" i="15"/>
  <c r="F5592" i="15"/>
  <c r="E5592" i="15"/>
  <c r="D5592" i="15"/>
  <c r="F5591" i="15"/>
  <c r="E5591" i="15"/>
  <c r="D5591" i="15"/>
  <c r="F5590" i="15"/>
  <c r="E5590" i="15"/>
  <c r="D5590" i="15"/>
  <c r="F5589" i="15"/>
  <c r="E5589" i="15"/>
  <c r="D5589" i="15"/>
  <c r="F5588" i="15"/>
  <c r="E5588" i="15"/>
  <c r="D5588" i="15"/>
  <c r="F5587" i="15"/>
  <c r="E5587" i="15"/>
  <c r="D5587" i="15"/>
  <c r="F5586" i="15"/>
  <c r="E5586" i="15"/>
  <c r="D5586" i="15"/>
  <c r="F5585" i="15"/>
  <c r="E5585" i="15"/>
  <c r="D5585" i="15"/>
  <c r="F5584" i="15"/>
  <c r="E5584" i="15"/>
  <c r="D5584" i="15"/>
  <c r="F5583" i="15"/>
  <c r="E5583" i="15"/>
  <c r="D5583" i="15"/>
  <c r="F5582" i="15"/>
  <c r="E5582" i="15"/>
  <c r="D5582" i="15"/>
  <c r="F5581" i="15"/>
  <c r="E5581" i="15"/>
  <c r="D5581" i="15"/>
  <c r="F5580" i="15"/>
  <c r="E5580" i="15"/>
  <c r="D5580" i="15"/>
  <c r="F5579" i="15"/>
  <c r="E5579" i="15"/>
  <c r="D5579" i="15"/>
  <c r="F5578" i="15"/>
  <c r="E5578" i="15"/>
  <c r="D5578" i="15"/>
  <c r="F5577" i="15"/>
  <c r="E5577" i="15"/>
  <c r="D5577" i="15"/>
  <c r="F5576" i="15"/>
  <c r="E5576" i="15"/>
  <c r="D5576" i="15"/>
  <c r="F5575" i="15"/>
  <c r="E5575" i="15"/>
  <c r="D5575" i="15"/>
  <c r="F5574" i="15"/>
  <c r="E5574" i="15"/>
  <c r="D5574" i="15"/>
  <c r="F5573" i="15"/>
  <c r="E5573" i="15"/>
  <c r="D5573" i="15"/>
  <c r="F5572" i="15"/>
  <c r="E5572" i="15"/>
  <c r="D5572" i="15"/>
  <c r="F5571" i="15"/>
  <c r="E5571" i="15"/>
  <c r="D5571" i="15"/>
  <c r="F5570" i="15"/>
  <c r="E5570" i="15"/>
  <c r="D5570" i="15"/>
  <c r="F5569" i="15"/>
  <c r="E5569" i="15"/>
  <c r="D5569" i="15"/>
  <c r="F5568" i="15"/>
  <c r="E5568" i="15"/>
  <c r="D5568" i="15"/>
  <c r="F5567" i="15"/>
  <c r="E5567" i="15"/>
  <c r="D5567" i="15"/>
  <c r="F5566" i="15"/>
  <c r="E5566" i="15"/>
  <c r="D5566" i="15"/>
  <c r="F5565" i="15"/>
  <c r="E5565" i="15"/>
  <c r="D5565" i="15"/>
  <c r="F5564" i="15"/>
  <c r="E5564" i="15"/>
  <c r="D5564" i="15"/>
  <c r="F5563" i="15"/>
  <c r="E5563" i="15"/>
  <c r="D5563" i="15"/>
  <c r="F5562" i="15"/>
  <c r="E5562" i="15"/>
  <c r="D5562" i="15"/>
  <c r="F5561" i="15"/>
  <c r="E5561" i="15"/>
  <c r="D5561" i="15"/>
  <c r="F5560" i="15"/>
  <c r="E5560" i="15"/>
  <c r="D5560" i="15"/>
  <c r="F5559" i="15"/>
  <c r="E5559" i="15"/>
  <c r="D5559" i="15"/>
  <c r="F5558" i="15"/>
  <c r="E5558" i="15"/>
  <c r="D5558" i="15"/>
  <c r="F5557" i="15"/>
  <c r="E5557" i="15"/>
  <c r="D5557" i="15"/>
  <c r="F5556" i="15"/>
  <c r="E5556" i="15"/>
  <c r="D5556" i="15"/>
  <c r="F5555" i="15"/>
  <c r="E5555" i="15"/>
  <c r="D5555" i="15"/>
  <c r="F5554" i="15"/>
  <c r="E5554" i="15"/>
  <c r="D5554" i="15"/>
  <c r="F5553" i="15"/>
  <c r="E5553" i="15"/>
  <c r="D5553" i="15"/>
  <c r="F5552" i="15"/>
  <c r="E5552" i="15"/>
  <c r="D5552" i="15"/>
  <c r="F5551" i="15"/>
  <c r="E5551" i="15"/>
  <c r="D5551" i="15"/>
  <c r="F5550" i="15"/>
  <c r="E5550" i="15"/>
  <c r="D5550" i="15"/>
  <c r="F5549" i="15"/>
  <c r="E5549" i="15"/>
  <c r="D5549" i="15"/>
  <c r="F5548" i="15"/>
  <c r="E5548" i="15"/>
  <c r="D5548" i="15"/>
  <c r="F5547" i="15"/>
  <c r="E5547" i="15"/>
  <c r="D5547" i="15"/>
  <c r="F5546" i="15"/>
  <c r="E5546" i="15"/>
  <c r="D5546" i="15"/>
  <c r="F5545" i="15"/>
  <c r="E5545" i="15"/>
  <c r="D5545" i="15"/>
  <c r="F5544" i="15"/>
  <c r="E5544" i="15"/>
  <c r="D5544" i="15"/>
  <c r="F5543" i="15"/>
  <c r="E5543" i="15"/>
  <c r="D5543" i="15"/>
  <c r="F5542" i="15"/>
  <c r="E5542" i="15"/>
  <c r="D5542" i="15"/>
  <c r="F5541" i="15"/>
  <c r="E5541" i="15"/>
  <c r="D5541" i="15"/>
  <c r="F5540" i="15"/>
  <c r="E5540" i="15"/>
  <c r="D5540" i="15"/>
  <c r="F5539" i="15"/>
  <c r="E5539" i="15"/>
  <c r="D5539" i="15"/>
  <c r="F5538" i="15"/>
  <c r="E5538" i="15"/>
  <c r="D5538" i="15"/>
  <c r="F5537" i="15"/>
  <c r="E5537" i="15"/>
  <c r="D5537" i="15"/>
  <c r="F5536" i="15"/>
  <c r="E5536" i="15"/>
  <c r="D5536" i="15"/>
  <c r="F5535" i="15"/>
  <c r="E5535" i="15"/>
  <c r="D5535" i="15"/>
  <c r="F5534" i="15"/>
  <c r="E5534" i="15"/>
  <c r="D5534" i="15"/>
  <c r="F5533" i="15"/>
  <c r="E5533" i="15"/>
  <c r="D5533" i="15"/>
  <c r="F5532" i="15"/>
  <c r="E5532" i="15"/>
  <c r="D5532" i="15"/>
  <c r="F5531" i="15"/>
  <c r="E5531" i="15"/>
  <c r="D5531" i="15"/>
  <c r="F5530" i="15"/>
  <c r="E5530" i="15"/>
  <c r="D5530" i="15"/>
  <c r="F5529" i="15"/>
  <c r="E5529" i="15"/>
  <c r="D5529" i="15"/>
  <c r="F5528" i="15"/>
  <c r="E5528" i="15"/>
  <c r="D5528" i="15"/>
  <c r="F5527" i="15"/>
  <c r="E5527" i="15"/>
  <c r="D5527" i="15"/>
  <c r="F5526" i="15"/>
  <c r="E5526" i="15"/>
  <c r="D5526" i="15"/>
  <c r="F5525" i="15"/>
  <c r="E5525" i="15"/>
  <c r="D5525" i="15"/>
  <c r="F5524" i="15"/>
  <c r="E5524" i="15"/>
  <c r="D5524" i="15"/>
  <c r="F5523" i="15"/>
  <c r="E5523" i="15"/>
  <c r="D5523" i="15"/>
  <c r="F5522" i="15"/>
  <c r="E5522" i="15"/>
  <c r="D5522" i="15"/>
  <c r="F5521" i="15"/>
  <c r="E5521" i="15"/>
  <c r="D5521" i="15"/>
  <c r="F5520" i="15"/>
  <c r="E5520" i="15"/>
  <c r="D5520" i="15"/>
  <c r="F5519" i="15"/>
  <c r="E5519" i="15"/>
  <c r="D5519" i="15"/>
  <c r="F5518" i="15"/>
  <c r="E5518" i="15"/>
  <c r="D5518" i="15"/>
  <c r="F5517" i="15"/>
  <c r="E5517" i="15"/>
  <c r="D5517" i="15"/>
  <c r="F5516" i="15"/>
  <c r="E5516" i="15"/>
  <c r="D5516" i="15"/>
  <c r="F5515" i="15"/>
  <c r="E5515" i="15"/>
  <c r="D5515" i="15"/>
  <c r="F5514" i="15"/>
  <c r="E5514" i="15"/>
  <c r="D5514" i="15"/>
  <c r="F5513" i="15"/>
  <c r="E5513" i="15"/>
  <c r="D5513" i="15"/>
  <c r="F5512" i="15"/>
  <c r="E5512" i="15"/>
  <c r="D5512" i="15"/>
  <c r="F5511" i="15"/>
  <c r="E5511" i="15"/>
  <c r="D5511" i="15"/>
  <c r="F5510" i="15"/>
  <c r="E5510" i="15"/>
  <c r="D5510" i="15"/>
  <c r="F5509" i="15"/>
  <c r="E5509" i="15"/>
  <c r="D5509" i="15"/>
  <c r="F5508" i="15"/>
  <c r="E5508" i="15"/>
  <c r="D5508" i="15"/>
  <c r="F5507" i="15"/>
  <c r="E5507" i="15"/>
  <c r="D5507" i="15"/>
  <c r="F5506" i="15"/>
  <c r="E5506" i="15"/>
  <c r="D5506" i="15"/>
  <c r="F5505" i="15"/>
  <c r="E5505" i="15"/>
  <c r="D5505" i="15"/>
  <c r="F5504" i="15"/>
  <c r="E5504" i="15"/>
  <c r="D5504" i="15"/>
  <c r="F5503" i="15"/>
  <c r="E5503" i="15"/>
  <c r="D5503" i="15"/>
  <c r="F5502" i="15"/>
  <c r="E5502" i="15"/>
  <c r="D5502" i="15"/>
  <c r="F5501" i="15"/>
  <c r="E5501" i="15"/>
  <c r="D5501" i="15"/>
  <c r="F5500" i="15"/>
  <c r="E5500" i="15"/>
  <c r="D5500" i="15"/>
  <c r="F5499" i="15"/>
  <c r="E5499" i="15"/>
  <c r="D5499" i="15"/>
  <c r="F5498" i="15"/>
  <c r="E5498" i="15"/>
  <c r="D5498" i="15"/>
  <c r="F5497" i="15"/>
  <c r="E5497" i="15"/>
  <c r="D5497" i="15"/>
  <c r="F5496" i="15"/>
  <c r="E5496" i="15"/>
  <c r="D5496" i="15"/>
  <c r="F5495" i="15"/>
  <c r="E5495" i="15"/>
  <c r="D5495" i="15"/>
  <c r="F5494" i="15"/>
  <c r="E5494" i="15"/>
  <c r="D5494" i="15"/>
  <c r="F5493" i="15"/>
  <c r="E5493" i="15"/>
  <c r="D5493" i="15"/>
  <c r="F5492" i="15"/>
  <c r="E5492" i="15"/>
  <c r="D5492" i="15"/>
  <c r="F5491" i="15"/>
  <c r="E5491" i="15"/>
  <c r="D5491" i="15"/>
  <c r="F5490" i="15"/>
  <c r="E5490" i="15"/>
  <c r="D5490" i="15"/>
  <c r="F5489" i="15"/>
  <c r="E5489" i="15"/>
  <c r="D5489" i="15"/>
  <c r="F5488" i="15"/>
  <c r="E5488" i="15"/>
  <c r="D5488" i="15"/>
  <c r="F5487" i="15"/>
  <c r="E5487" i="15"/>
  <c r="D5487" i="15"/>
  <c r="F5486" i="15"/>
  <c r="E5486" i="15"/>
  <c r="D5486" i="15"/>
  <c r="F5485" i="15"/>
  <c r="E5485" i="15"/>
  <c r="D5485" i="15"/>
  <c r="F5484" i="15"/>
  <c r="E5484" i="15"/>
  <c r="D5484" i="15"/>
  <c r="F5483" i="15"/>
  <c r="E5483" i="15"/>
  <c r="D5483" i="15"/>
  <c r="F5482" i="15"/>
  <c r="E5482" i="15"/>
  <c r="D5482" i="15"/>
  <c r="F5481" i="15"/>
  <c r="E5481" i="15"/>
  <c r="D5481" i="15"/>
  <c r="F5480" i="15"/>
  <c r="E5480" i="15"/>
  <c r="D5480" i="15"/>
  <c r="F5479" i="15"/>
  <c r="E5479" i="15"/>
  <c r="D5479" i="15"/>
  <c r="F5478" i="15"/>
  <c r="E5478" i="15"/>
  <c r="D5478" i="15"/>
  <c r="F5477" i="15"/>
  <c r="E5477" i="15"/>
  <c r="D5477" i="15"/>
  <c r="F5476" i="15"/>
  <c r="E5476" i="15"/>
  <c r="D5476" i="15"/>
  <c r="F5475" i="15"/>
  <c r="E5475" i="15"/>
  <c r="D5475" i="15"/>
  <c r="F5474" i="15"/>
  <c r="E5474" i="15"/>
  <c r="D5474" i="15"/>
  <c r="F5473" i="15"/>
  <c r="E5473" i="15"/>
  <c r="D5473" i="15"/>
  <c r="F5472" i="15"/>
  <c r="E5472" i="15"/>
  <c r="D5472" i="15"/>
  <c r="F5471" i="15"/>
  <c r="E5471" i="15"/>
  <c r="D5471" i="15"/>
  <c r="F5470" i="15"/>
  <c r="E5470" i="15"/>
  <c r="D5470" i="15"/>
  <c r="F5469" i="15"/>
  <c r="E5469" i="15"/>
  <c r="D5469" i="15"/>
  <c r="F5468" i="15"/>
  <c r="E5468" i="15"/>
  <c r="D5468" i="15"/>
  <c r="F5467" i="15"/>
  <c r="E5467" i="15"/>
  <c r="D5467" i="15"/>
  <c r="F5466" i="15"/>
  <c r="E5466" i="15"/>
  <c r="D5466" i="15"/>
  <c r="F5465" i="15"/>
  <c r="E5465" i="15"/>
  <c r="D5465" i="15"/>
  <c r="F5464" i="15"/>
  <c r="E5464" i="15"/>
  <c r="D5464" i="15"/>
  <c r="F5463" i="15"/>
  <c r="E5463" i="15"/>
  <c r="D5463" i="15"/>
  <c r="F5462" i="15"/>
  <c r="E5462" i="15"/>
  <c r="D5462" i="15"/>
  <c r="F5461" i="15"/>
  <c r="E5461" i="15"/>
  <c r="D5461" i="15"/>
  <c r="F5460" i="15"/>
  <c r="E5460" i="15"/>
  <c r="D5460" i="15"/>
  <c r="F5459" i="15"/>
  <c r="E5459" i="15"/>
  <c r="D5459" i="15"/>
  <c r="F5458" i="15"/>
  <c r="E5458" i="15"/>
  <c r="D5458" i="15"/>
  <c r="F5457" i="15"/>
  <c r="E5457" i="15"/>
  <c r="D5457" i="15"/>
  <c r="F5456" i="15"/>
  <c r="E5456" i="15"/>
  <c r="D5456" i="15"/>
  <c r="F5455" i="15"/>
  <c r="E5455" i="15"/>
  <c r="D5455" i="15"/>
  <c r="F5454" i="15"/>
  <c r="E5454" i="15"/>
  <c r="D5454" i="15"/>
  <c r="F5453" i="15"/>
  <c r="E5453" i="15"/>
  <c r="D5453" i="15"/>
  <c r="F5452" i="15"/>
  <c r="E5452" i="15"/>
  <c r="D5452" i="15"/>
  <c r="F5451" i="15"/>
  <c r="E5451" i="15"/>
  <c r="D5451" i="15"/>
  <c r="F5450" i="15"/>
  <c r="E5450" i="15"/>
  <c r="D5450" i="15"/>
  <c r="F5449" i="15"/>
  <c r="E5449" i="15"/>
  <c r="D5449" i="15"/>
  <c r="F5448" i="15"/>
  <c r="E5448" i="15"/>
  <c r="D5448" i="15"/>
  <c r="F5447" i="15"/>
  <c r="E5447" i="15"/>
  <c r="D5447" i="15"/>
  <c r="F5446" i="15"/>
  <c r="E5446" i="15"/>
  <c r="D5446" i="15"/>
  <c r="F5445" i="15"/>
  <c r="E5445" i="15"/>
  <c r="D5445" i="15"/>
  <c r="F5444" i="15"/>
  <c r="E5444" i="15"/>
  <c r="D5444" i="15"/>
  <c r="F5443" i="15"/>
  <c r="E5443" i="15"/>
  <c r="D5443" i="15"/>
  <c r="F5442" i="15"/>
  <c r="E5442" i="15"/>
  <c r="D5442" i="15"/>
  <c r="F5441" i="15"/>
  <c r="E5441" i="15"/>
  <c r="D5441" i="15"/>
  <c r="F5440" i="15"/>
  <c r="E5440" i="15"/>
  <c r="D5440" i="15"/>
  <c r="F5439" i="15"/>
  <c r="E5439" i="15"/>
  <c r="D5439" i="15"/>
  <c r="F5438" i="15"/>
  <c r="E5438" i="15"/>
  <c r="D5438" i="15"/>
  <c r="F5437" i="15"/>
  <c r="E5437" i="15"/>
  <c r="D5437" i="15"/>
  <c r="F5436" i="15"/>
  <c r="E5436" i="15"/>
  <c r="D5436" i="15"/>
  <c r="F5435" i="15"/>
  <c r="E5435" i="15"/>
  <c r="D5435" i="15"/>
  <c r="F5434" i="15"/>
  <c r="E5434" i="15"/>
  <c r="D5434" i="15"/>
  <c r="F5433" i="15"/>
  <c r="E5433" i="15"/>
  <c r="D5433" i="15"/>
  <c r="F5432" i="15"/>
  <c r="E5432" i="15"/>
  <c r="D5432" i="15"/>
  <c r="F5431" i="15"/>
  <c r="E5431" i="15"/>
  <c r="D5431" i="15"/>
  <c r="F5430" i="15"/>
  <c r="E5430" i="15"/>
  <c r="D5430" i="15"/>
  <c r="F5429" i="15"/>
  <c r="E5429" i="15"/>
  <c r="D5429" i="15"/>
  <c r="F5428" i="15"/>
  <c r="E5428" i="15"/>
  <c r="D5428" i="15"/>
  <c r="F5427" i="15"/>
  <c r="E5427" i="15"/>
  <c r="D5427" i="15"/>
  <c r="F5426" i="15"/>
  <c r="E5426" i="15"/>
  <c r="D5426" i="15"/>
  <c r="F5425" i="15"/>
  <c r="E5425" i="15"/>
  <c r="D5425" i="15"/>
  <c r="F5424" i="15"/>
  <c r="E5424" i="15"/>
  <c r="D5424" i="15"/>
  <c r="F5423" i="15"/>
  <c r="E5423" i="15"/>
  <c r="D5423" i="15"/>
  <c r="F5422" i="15"/>
  <c r="E5422" i="15"/>
  <c r="D5422" i="15"/>
  <c r="F5421" i="15"/>
  <c r="E5421" i="15"/>
  <c r="D5421" i="15"/>
  <c r="F5420" i="15"/>
  <c r="E5420" i="15"/>
  <c r="D5420" i="15"/>
  <c r="F5419" i="15"/>
  <c r="E5419" i="15"/>
  <c r="D5419" i="15"/>
  <c r="F5418" i="15"/>
  <c r="E5418" i="15"/>
  <c r="D5418" i="15"/>
  <c r="F5417" i="15"/>
  <c r="E5417" i="15"/>
  <c r="D5417" i="15"/>
  <c r="F5416" i="15"/>
  <c r="E5416" i="15"/>
  <c r="D5416" i="15"/>
  <c r="F5415" i="15"/>
  <c r="E5415" i="15"/>
  <c r="D5415" i="15"/>
  <c r="F5414" i="15"/>
  <c r="E5414" i="15"/>
  <c r="D5414" i="15"/>
  <c r="F5413" i="15"/>
  <c r="E5413" i="15"/>
  <c r="D5413" i="15"/>
  <c r="F5412" i="15"/>
  <c r="E5412" i="15"/>
  <c r="D5412" i="15"/>
  <c r="F5411" i="15"/>
  <c r="E5411" i="15"/>
  <c r="D5411" i="15"/>
  <c r="F5410" i="15"/>
  <c r="E5410" i="15"/>
  <c r="D5410" i="15"/>
  <c r="F5409" i="15"/>
  <c r="E5409" i="15"/>
  <c r="D5409" i="15"/>
  <c r="F5408" i="15"/>
  <c r="E5408" i="15"/>
  <c r="D5408" i="15"/>
  <c r="F5407" i="15"/>
  <c r="E5407" i="15"/>
  <c r="D5407" i="15"/>
  <c r="F5406" i="15"/>
  <c r="E5406" i="15"/>
  <c r="D5406" i="15"/>
  <c r="F5405" i="15"/>
  <c r="E5405" i="15"/>
  <c r="D5405" i="15"/>
  <c r="F5404" i="15"/>
  <c r="E5404" i="15"/>
  <c r="D5404" i="15"/>
  <c r="F5403" i="15"/>
  <c r="E5403" i="15"/>
  <c r="D5403" i="15"/>
  <c r="F5402" i="15"/>
  <c r="E5402" i="15"/>
  <c r="D5402" i="15"/>
  <c r="F5401" i="15"/>
  <c r="E5401" i="15"/>
  <c r="D5401" i="15"/>
  <c r="F5400" i="15"/>
  <c r="E5400" i="15"/>
  <c r="D5400" i="15"/>
  <c r="F5399" i="15"/>
  <c r="E5399" i="15"/>
  <c r="D5399" i="15"/>
  <c r="F5398" i="15"/>
  <c r="E5398" i="15"/>
  <c r="D5398" i="15"/>
  <c r="F5397" i="15"/>
  <c r="E5397" i="15"/>
  <c r="D5397" i="15"/>
  <c r="F5396" i="15"/>
  <c r="E5396" i="15"/>
  <c r="D5396" i="15"/>
  <c r="F5395" i="15"/>
  <c r="E5395" i="15"/>
  <c r="D5395" i="15"/>
  <c r="F5394" i="15"/>
  <c r="E5394" i="15"/>
  <c r="D5394" i="15"/>
  <c r="F5393" i="15"/>
  <c r="E5393" i="15"/>
  <c r="D5393" i="15"/>
  <c r="F5392" i="15"/>
  <c r="E5392" i="15"/>
  <c r="D5392" i="15"/>
  <c r="F5391" i="15"/>
  <c r="E5391" i="15"/>
  <c r="D5391" i="15"/>
  <c r="F5390" i="15"/>
  <c r="E5390" i="15"/>
  <c r="D5390" i="15"/>
  <c r="F5389" i="15"/>
  <c r="E5389" i="15"/>
  <c r="D5389" i="15"/>
  <c r="F5388" i="15"/>
  <c r="E5388" i="15"/>
  <c r="D5388" i="15"/>
  <c r="F5387" i="15"/>
  <c r="E5387" i="15"/>
  <c r="D5387" i="15"/>
  <c r="F5386" i="15"/>
  <c r="E5386" i="15"/>
  <c r="D5386" i="15"/>
  <c r="F5385" i="15"/>
  <c r="E5385" i="15"/>
  <c r="D5385" i="15"/>
  <c r="F5384" i="15"/>
  <c r="E5384" i="15"/>
  <c r="D5384" i="15"/>
  <c r="F5383" i="15"/>
  <c r="E5383" i="15"/>
  <c r="D5383" i="15"/>
  <c r="F5382" i="15"/>
  <c r="E5382" i="15"/>
  <c r="D5382" i="15"/>
  <c r="F5381" i="15"/>
  <c r="E5381" i="15"/>
  <c r="D5381" i="15"/>
  <c r="F5380" i="15"/>
  <c r="E5380" i="15"/>
  <c r="D5380" i="15"/>
  <c r="F5379" i="15"/>
  <c r="E5379" i="15"/>
  <c r="D5379" i="15"/>
  <c r="F5378" i="15"/>
  <c r="E5378" i="15"/>
  <c r="D5378" i="15"/>
  <c r="F5377" i="15"/>
  <c r="E5377" i="15"/>
  <c r="D5377" i="15"/>
  <c r="F5376" i="15"/>
  <c r="E5376" i="15"/>
  <c r="D5376" i="15"/>
  <c r="F5375" i="15"/>
  <c r="E5375" i="15"/>
  <c r="D5375" i="15"/>
  <c r="F5374" i="15"/>
  <c r="E5374" i="15"/>
  <c r="D5374" i="15"/>
  <c r="F5373" i="15"/>
  <c r="E5373" i="15"/>
  <c r="D5373" i="15"/>
  <c r="F5372" i="15"/>
  <c r="E5372" i="15"/>
  <c r="D5372" i="15"/>
  <c r="F5371" i="15"/>
  <c r="E5371" i="15"/>
  <c r="D5371" i="15"/>
  <c r="F5370" i="15"/>
  <c r="E5370" i="15"/>
  <c r="D5370" i="15"/>
  <c r="F5369" i="15"/>
  <c r="E5369" i="15"/>
  <c r="D5369" i="15"/>
  <c r="F5368" i="15"/>
  <c r="E5368" i="15"/>
  <c r="D5368" i="15"/>
  <c r="F5367" i="15"/>
  <c r="E5367" i="15"/>
  <c r="D5367" i="15"/>
  <c r="F5366" i="15"/>
  <c r="E5366" i="15"/>
  <c r="D5366" i="15"/>
  <c r="F5365" i="15"/>
  <c r="E5365" i="15"/>
  <c r="D5365" i="15"/>
  <c r="F5364" i="15"/>
  <c r="E5364" i="15"/>
  <c r="D5364" i="15"/>
  <c r="F5363" i="15"/>
  <c r="E5363" i="15"/>
  <c r="D5363" i="15"/>
  <c r="F5362" i="15"/>
  <c r="E5362" i="15"/>
  <c r="D5362" i="15"/>
  <c r="F5361" i="15"/>
  <c r="E5361" i="15"/>
  <c r="D5361" i="15"/>
  <c r="F5360" i="15"/>
  <c r="E5360" i="15"/>
  <c r="D5360" i="15"/>
  <c r="F5359" i="15"/>
  <c r="E5359" i="15"/>
  <c r="D5359" i="15"/>
  <c r="F5358" i="15"/>
  <c r="E5358" i="15"/>
  <c r="D5358" i="15"/>
  <c r="F5357" i="15"/>
  <c r="E5357" i="15"/>
  <c r="D5357" i="15"/>
  <c r="F5356" i="15"/>
  <c r="E5356" i="15"/>
  <c r="D5356" i="15"/>
  <c r="F5355" i="15"/>
  <c r="E5355" i="15"/>
  <c r="D5355" i="15"/>
  <c r="F5354" i="15"/>
  <c r="E5354" i="15"/>
  <c r="D5354" i="15"/>
  <c r="F5353" i="15"/>
  <c r="E5353" i="15"/>
  <c r="D5353" i="15"/>
  <c r="F5352" i="15"/>
  <c r="E5352" i="15"/>
  <c r="D5352" i="15"/>
  <c r="F5351" i="15"/>
  <c r="E5351" i="15"/>
  <c r="D5351" i="15"/>
  <c r="F5350" i="15"/>
  <c r="E5350" i="15"/>
  <c r="D5350" i="15"/>
  <c r="F5349" i="15"/>
  <c r="E5349" i="15"/>
  <c r="D5349" i="15"/>
  <c r="F5348" i="15"/>
  <c r="E5348" i="15"/>
  <c r="D5348" i="15"/>
  <c r="F5347" i="15"/>
  <c r="E5347" i="15"/>
  <c r="D5347" i="15"/>
  <c r="F5346" i="15"/>
  <c r="E5346" i="15"/>
  <c r="D5346" i="15"/>
  <c r="F5345" i="15"/>
  <c r="E5345" i="15"/>
  <c r="D5345" i="15"/>
  <c r="F5344" i="15"/>
  <c r="E5344" i="15"/>
  <c r="D5344" i="15"/>
  <c r="F5343" i="15"/>
  <c r="E5343" i="15"/>
  <c r="D5343" i="15"/>
  <c r="F5342" i="15"/>
  <c r="E5342" i="15"/>
  <c r="D5342" i="15"/>
  <c r="F5341" i="15"/>
  <c r="E5341" i="15"/>
  <c r="D5341" i="15"/>
  <c r="F5340" i="15"/>
  <c r="E5340" i="15"/>
  <c r="D5340" i="15"/>
  <c r="F5339" i="15"/>
  <c r="E5339" i="15"/>
  <c r="D5339" i="15"/>
  <c r="F5338" i="15"/>
  <c r="E5338" i="15"/>
  <c r="D5338" i="15"/>
  <c r="F5337" i="15"/>
  <c r="E5337" i="15"/>
  <c r="D5337" i="15"/>
  <c r="F5336" i="15"/>
  <c r="E5336" i="15"/>
  <c r="D5336" i="15"/>
  <c r="F5335" i="15"/>
  <c r="E5335" i="15"/>
  <c r="D5335" i="15"/>
  <c r="F5334" i="15"/>
  <c r="E5334" i="15"/>
  <c r="D5334" i="15"/>
  <c r="F5333" i="15"/>
  <c r="E5333" i="15"/>
  <c r="D5333" i="15"/>
  <c r="F5332" i="15"/>
  <c r="E5332" i="15"/>
  <c r="D5332" i="15"/>
  <c r="F5331" i="15"/>
  <c r="E5331" i="15"/>
  <c r="D5331" i="15"/>
  <c r="F5330" i="15"/>
  <c r="E5330" i="15"/>
  <c r="D5330" i="15"/>
  <c r="F5329" i="15"/>
  <c r="E5329" i="15"/>
  <c r="D5329" i="15"/>
  <c r="F5328" i="15"/>
  <c r="E5328" i="15"/>
  <c r="D5328" i="15"/>
  <c r="F5327" i="15"/>
  <c r="E5327" i="15"/>
  <c r="D5327" i="15"/>
  <c r="F5326" i="15"/>
  <c r="E5326" i="15"/>
  <c r="D5326" i="15"/>
  <c r="F5325" i="15"/>
  <c r="E5325" i="15"/>
  <c r="D5325" i="15"/>
  <c r="F5324" i="15"/>
  <c r="E5324" i="15"/>
  <c r="D5324" i="15"/>
  <c r="F5323" i="15"/>
  <c r="E5323" i="15"/>
  <c r="D5323" i="15"/>
  <c r="F5322" i="15"/>
  <c r="E5322" i="15"/>
  <c r="D5322" i="15"/>
  <c r="F5321" i="15"/>
  <c r="E5321" i="15"/>
  <c r="D5321" i="15"/>
  <c r="F5320" i="15"/>
  <c r="E5320" i="15"/>
  <c r="D5320" i="15"/>
  <c r="F5319" i="15"/>
  <c r="E5319" i="15"/>
  <c r="D5319" i="15"/>
  <c r="F5318" i="15"/>
  <c r="E5318" i="15"/>
  <c r="D5318" i="15"/>
  <c r="F5317" i="15"/>
  <c r="E5317" i="15"/>
  <c r="D5317" i="15"/>
  <c r="F5316" i="15"/>
  <c r="E5316" i="15"/>
  <c r="D5316" i="15"/>
  <c r="F5315" i="15"/>
  <c r="E5315" i="15"/>
  <c r="D5315" i="15"/>
  <c r="F5314" i="15"/>
  <c r="E5314" i="15"/>
  <c r="D5314" i="15"/>
  <c r="F5313" i="15"/>
  <c r="E5313" i="15"/>
  <c r="D5313" i="15"/>
  <c r="F5312" i="15"/>
  <c r="E5312" i="15"/>
  <c r="D5312" i="15"/>
  <c r="F5311" i="15"/>
  <c r="E5311" i="15"/>
  <c r="D5311" i="15"/>
  <c r="F5310" i="15"/>
  <c r="E5310" i="15"/>
  <c r="D5310" i="15"/>
  <c r="F5309" i="15"/>
  <c r="E5309" i="15"/>
  <c r="D5309" i="15"/>
  <c r="F5308" i="15"/>
  <c r="E5308" i="15"/>
  <c r="D5308" i="15"/>
  <c r="F5307" i="15"/>
  <c r="E5307" i="15"/>
  <c r="D5307" i="15"/>
  <c r="F5306" i="15"/>
  <c r="E5306" i="15"/>
  <c r="D5306" i="15"/>
  <c r="F5305" i="15"/>
  <c r="E5305" i="15"/>
  <c r="D5305" i="15"/>
  <c r="F5304" i="15"/>
  <c r="E5304" i="15"/>
  <c r="D5304" i="15"/>
  <c r="F5303" i="15"/>
  <c r="E5303" i="15"/>
  <c r="D5303" i="15"/>
  <c r="F5302" i="15"/>
  <c r="E5302" i="15"/>
  <c r="D5302" i="15"/>
  <c r="F5301" i="15"/>
  <c r="E5301" i="15"/>
  <c r="D5301" i="15"/>
  <c r="F5300" i="15"/>
  <c r="E5300" i="15"/>
  <c r="D5300" i="15"/>
  <c r="F5299" i="15"/>
  <c r="E5299" i="15"/>
  <c r="D5299" i="15"/>
  <c r="F5298" i="15"/>
  <c r="E5298" i="15"/>
  <c r="D5298" i="15"/>
  <c r="F5297" i="15"/>
  <c r="E5297" i="15"/>
  <c r="D5297" i="15"/>
  <c r="F5296" i="15"/>
  <c r="E5296" i="15"/>
  <c r="D5296" i="15"/>
  <c r="F5295" i="15"/>
  <c r="E5295" i="15"/>
  <c r="D5295" i="15"/>
  <c r="F5294" i="15"/>
  <c r="E5294" i="15"/>
  <c r="D5294" i="15"/>
  <c r="F5293" i="15"/>
  <c r="E5293" i="15"/>
  <c r="D5293" i="15"/>
  <c r="F5292" i="15"/>
  <c r="E5292" i="15"/>
  <c r="D5292" i="15"/>
  <c r="F5291" i="15"/>
  <c r="E5291" i="15"/>
  <c r="D5291" i="15"/>
  <c r="F5290" i="15"/>
  <c r="E5290" i="15"/>
  <c r="D5290" i="15"/>
  <c r="F5289" i="15"/>
  <c r="E5289" i="15"/>
  <c r="D5289" i="15"/>
  <c r="F5288" i="15"/>
  <c r="E5288" i="15"/>
  <c r="D5288" i="15"/>
  <c r="F5287" i="15"/>
  <c r="E5287" i="15"/>
  <c r="D5287" i="15"/>
  <c r="F5286" i="15"/>
  <c r="E5286" i="15"/>
  <c r="D5286" i="15"/>
  <c r="F5285" i="15"/>
  <c r="E5285" i="15"/>
  <c r="D5285" i="15"/>
  <c r="F5284" i="15"/>
  <c r="E5284" i="15"/>
  <c r="D5284" i="15"/>
  <c r="F5283" i="15"/>
  <c r="E5283" i="15"/>
  <c r="D5283" i="15"/>
  <c r="F5282" i="15"/>
  <c r="E5282" i="15"/>
  <c r="D5282" i="15"/>
  <c r="F5281" i="15"/>
  <c r="E5281" i="15"/>
  <c r="D5281" i="15"/>
  <c r="F5280" i="15"/>
  <c r="E5280" i="15"/>
  <c r="D5280" i="15"/>
  <c r="F5279" i="15"/>
  <c r="E5279" i="15"/>
  <c r="D5279" i="15"/>
  <c r="F5278" i="15"/>
  <c r="E5278" i="15"/>
  <c r="D5278" i="15"/>
  <c r="F5277" i="15"/>
  <c r="E5277" i="15"/>
  <c r="D5277" i="15"/>
  <c r="F5276" i="15"/>
  <c r="E5276" i="15"/>
  <c r="D5276" i="15"/>
  <c r="F5275" i="15"/>
  <c r="E5275" i="15"/>
  <c r="D5275" i="15"/>
  <c r="F5274" i="15"/>
  <c r="E5274" i="15"/>
  <c r="D5274" i="15"/>
  <c r="F5273" i="15"/>
  <c r="E5273" i="15"/>
  <c r="D5273" i="15"/>
  <c r="F5272" i="15"/>
  <c r="E5272" i="15"/>
  <c r="D5272" i="15"/>
  <c r="F5271" i="15"/>
  <c r="E5271" i="15"/>
  <c r="D5271" i="15"/>
  <c r="F5270" i="15"/>
  <c r="E5270" i="15"/>
  <c r="D5270" i="15"/>
  <c r="F5269" i="15"/>
  <c r="E5269" i="15"/>
  <c r="D5269" i="15"/>
  <c r="F5268" i="15"/>
  <c r="E5268" i="15"/>
  <c r="D5268" i="15"/>
  <c r="F5267" i="15"/>
  <c r="E5267" i="15"/>
  <c r="D5267" i="15"/>
  <c r="F5266" i="15"/>
  <c r="E5266" i="15"/>
  <c r="D5266" i="15"/>
  <c r="F5265" i="15"/>
  <c r="E5265" i="15"/>
  <c r="D5265" i="15"/>
  <c r="F5264" i="15"/>
  <c r="E5264" i="15"/>
  <c r="D5264" i="15"/>
  <c r="F5263" i="15"/>
  <c r="E5263" i="15"/>
  <c r="D5263" i="15"/>
  <c r="F5262" i="15"/>
  <c r="E5262" i="15"/>
  <c r="D5262" i="15"/>
  <c r="F5261" i="15"/>
  <c r="E5261" i="15"/>
  <c r="D5261" i="15"/>
  <c r="F5260" i="15"/>
  <c r="E5260" i="15"/>
  <c r="D5260" i="15"/>
  <c r="F5259" i="15"/>
  <c r="E5259" i="15"/>
  <c r="D5259" i="15"/>
  <c r="F5258" i="15"/>
  <c r="E5258" i="15"/>
  <c r="D5258" i="15"/>
  <c r="F5257" i="15"/>
  <c r="E5257" i="15"/>
  <c r="D5257" i="15"/>
  <c r="F5256" i="15"/>
  <c r="E5256" i="15"/>
  <c r="D5256" i="15"/>
  <c r="F5255" i="15"/>
  <c r="E5255" i="15"/>
  <c r="D5255" i="15"/>
  <c r="F5254" i="15"/>
  <c r="E5254" i="15"/>
  <c r="D5254" i="15"/>
  <c r="F5253" i="15"/>
  <c r="E5253" i="15"/>
  <c r="D5253" i="15"/>
  <c r="F5252" i="15"/>
  <c r="E5252" i="15"/>
  <c r="D5252" i="15"/>
  <c r="F5251" i="15"/>
  <c r="E5251" i="15"/>
  <c r="D5251" i="15"/>
  <c r="F5250" i="15"/>
  <c r="E5250" i="15"/>
  <c r="D5250" i="15"/>
  <c r="F5249" i="15"/>
  <c r="E5249" i="15"/>
  <c r="D5249" i="15"/>
  <c r="F5248" i="15"/>
  <c r="E5248" i="15"/>
  <c r="D5248" i="15"/>
  <c r="F5247" i="15"/>
  <c r="E5247" i="15"/>
  <c r="D5247" i="15"/>
  <c r="F5246" i="15"/>
  <c r="E5246" i="15"/>
  <c r="D5246" i="15"/>
  <c r="F5245" i="15"/>
  <c r="E5245" i="15"/>
  <c r="D5245" i="15"/>
  <c r="F5244" i="15"/>
  <c r="E5244" i="15"/>
  <c r="D5244" i="15"/>
  <c r="F5243" i="15"/>
  <c r="E5243" i="15"/>
  <c r="D5243" i="15"/>
  <c r="F5242" i="15"/>
  <c r="E5242" i="15"/>
  <c r="D5242" i="15"/>
  <c r="F5241" i="15"/>
  <c r="E5241" i="15"/>
  <c r="D5241" i="15"/>
  <c r="F5240" i="15"/>
  <c r="E5240" i="15"/>
  <c r="D5240" i="15"/>
  <c r="F5239" i="15"/>
  <c r="E5239" i="15"/>
  <c r="D5239" i="15"/>
  <c r="F5238" i="15"/>
  <c r="E5238" i="15"/>
  <c r="D5238" i="15"/>
  <c r="F5237" i="15"/>
  <c r="E5237" i="15"/>
  <c r="D5237" i="15"/>
  <c r="F5236" i="15"/>
  <c r="E5236" i="15"/>
  <c r="D5236" i="15"/>
  <c r="F5235" i="15"/>
  <c r="E5235" i="15"/>
  <c r="D5235" i="15"/>
  <c r="F5234" i="15"/>
  <c r="E5234" i="15"/>
  <c r="D5234" i="15"/>
  <c r="F5233" i="15"/>
  <c r="E5233" i="15"/>
  <c r="D5233" i="15"/>
  <c r="F5232" i="15"/>
  <c r="E5232" i="15"/>
  <c r="D5232" i="15"/>
  <c r="F5231" i="15"/>
  <c r="E5231" i="15"/>
  <c r="D5231" i="15"/>
  <c r="F5230" i="15"/>
  <c r="E5230" i="15"/>
  <c r="D5230" i="15"/>
  <c r="F5229" i="15"/>
  <c r="E5229" i="15"/>
  <c r="D5229" i="15"/>
  <c r="F5228" i="15"/>
  <c r="E5228" i="15"/>
  <c r="D5228" i="15"/>
  <c r="F5227" i="15"/>
  <c r="E5227" i="15"/>
  <c r="D5227" i="15"/>
  <c r="F5226" i="15"/>
  <c r="E5226" i="15"/>
  <c r="D5226" i="15"/>
  <c r="F5225" i="15"/>
  <c r="E5225" i="15"/>
  <c r="D5225" i="15"/>
  <c r="F5224" i="15"/>
  <c r="E5224" i="15"/>
  <c r="D5224" i="15"/>
  <c r="F5223" i="15"/>
  <c r="E5223" i="15"/>
  <c r="D5223" i="15"/>
  <c r="F5222" i="15"/>
  <c r="E5222" i="15"/>
  <c r="D5222" i="15"/>
  <c r="F5221" i="15"/>
  <c r="E5221" i="15"/>
  <c r="D5221" i="15"/>
  <c r="F5220" i="15"/>
  <c r="E5220" i="15"/>
  <c r="D5220" i="15"/>
  <c r="F5219" i="15"/>
  <c r="E5219" i="15"/>
  <c r="D5219" i="15"/>
  <c r="F5218" i="15"/>
  <c r="E5218" i="15"/>
  <c r="D5218" i="15"/>
  <c r="F5217" i="15"/>
  <c r="E5217" i="15"/>
  <c r="D5217" i="15"/>
  <c r="F5216" i="15"/>
  <c r="E5216" i="15"/>
  <c r="D5216" i="15"/>
  <c r="F5215" i="15"/>
  <c r="E5215" i="15"/>
  <c r="D5215" i="15"/>
  <c r="F5214" i="15"/>
  <c r="E5214" i="15"/>
  <c r="D5214" i="15"/>
  <c r="F5213" i="15"/>
  <c r="E5213" i="15"/>
  <c r="D5213" i="15"/>
  <c r="F5212" i="15"/>
  <c r="E5212" i="15"/>
  <c r="D5212" i="15"/>
  <c r="F5211" i="15"/>
  <c r="E5211" i="15"/>
  <c r="D5211" i="15"/>
  <c r="F5210" i="15"/>
  <c r="E5210" i="15"/>
  <c r="D5210" i="15"/>
  <c r="F5209" i="15"/>
  <c r="E5209" i="15"/>
  <c r="D5209" i="15"/>
  <c r="F5208" i="15"/>
  <c r="E5208" i="15"/>
  <c r="D5208" i="15"/>
  <c r="F5207" i="15"/>
  <c r="E5207" i="15"/>
  <c r="D5207" i="15"/>
  <c r="F5206" i="15"/>
  <c r="E5206" i="15"/>
  <c r="D5206" i="15"/>
  <c r="F5205" i="15"/>
  <c r="E5205" i="15"/>
  <c r="D5205" i="15"/>
  <c r="F5204" i="15"/>
  <c r="E5204" i="15"/>
  <c r="D5204" i="15"/>
  <c r="F5203" i="15"/>
  <c r="E5203" i="15"/>
  <c r="D5203" i="15"/>
  <c r="F5202" i="15"/>
  <c r="E5202" i="15"/>
  <c r="D5202" i="15"/>
  <c r="F5201" i="15"/>
  <c r="E5201" i="15"/>
  <c r="D5201" i="15"/>
  <c r="F5200" i="15"/>
  <c r="E5200" i="15"/>
  <c r="D5200" i="15"/>
  <c r="F5199" i="15"/>
  <c r="E5199" i="15"/>
  <c r="D5199" i="15"/>
  <c r="F5198" i="15"/>
  <c r="E5198" i="15"/>
  <c r="D5198" i="15"/>
  <c r="F5197" i="15"/>
  <c r="E5197" i="15"/>
  <c r="D5197" i="15"/>
  <c r="F5196" i="15"/>
  <c r="E5196" i="15"/>
  <c r="D5196" i="15"/>
  <c r="F5195" i="15"/>
  <c r="E5195" i="15"/>
  <c r="D5195" i="15"/>
  <c r="F5194" i="15"/>
  <c r="E5194" i="15"/>
  <c r="D5194" i="15"/>
  <c r="F5193" i="15"/>
  <c r="E5193" i="15"/>
  <c r="D5193" i="15"/>
  <c r="F5192" i="15"/>
  <c r="E5192" i="15"/>
  <c r="D5192" i="15"/>
  <c r="F5191" i="15"/>
  <c r="E5191" i="15"/>
  <c r="D5191" i="15"/>
  <c r="F5190" i="15"/>
  <c r="E5190" i="15"/>
  <c r="D5190" i="15"/>
  <c r="F5189" i="15"/>
  <c r="E5189" i="15"/>
  <c r="D5189" i="15"/>
  <c r="F5188" i="15"/>
  <c r="E5188" i="15"/>
  <c r="D5188" i="15"/>
  <c r="F5187" i="15"/>
  <c r="E5187" i="15"/>
  <c r="D5187" i="15"/>
  <c r="F5186" i="15"/>
  <c r="E5186" i="15"/>
  <c r="D5186" i="15"/>
  <c r="F5185" i="15"/>
  <c r="E5185" i="15"/>
  <c r="D5185" i="15"/>
  <c r="F5184" i="15"/>
  <c r="E5184" i="15"/>
  <c r="D5184" i="15"/>
  <c r="F5183" i="15"/>
  <c r="E5183" i="15"/>
  <c r="D5183" i="15"/>
  <c r="F5182" i="15"/>
  <c r="E5182" i="15"/>
  <c r="D5182" i="15"/>
  <c r="F5181" i="15"/>
  <c r="E5181" i="15"/>
  <c r="D5181" i="15"/>
  <c r="F5180" i="15"/>
  <c r="E5180" i="15"/>
  <c r="D5180" i="15"/>
  <c r="F5179" i="15"/>
  <c r="E5179" i="15"/>
  <c r="D5179" i="15"/>
  <c r="F5178" i="15"/>
  <c r="E5178" i="15"/>
  <c r="D5178" i="15"/>
  <c r="F5177" i="15"/>
  <c r="E5177" i="15"/>
  <c r="D5177" i="15"/>
  <c r="F5176" i="15"/>
  <c r="E5176" i="15"/>
  <c r="D5176" i="15"/>
  <c r="F5175" i="15"/>
  <c r="E5175" i="15"/>
  <c r="D5175" i="15"/>
  <c r="F5174" i="15"/>
  <c r="E5174" i="15"/>
  <c r="D5174" i="15"/>
  <c r="F5173" i="15"/>
  <c r="E5173" i="15"/>
  <c r="D5173" i="15"/>
  <c r="F5172" i="15"/>
  <c r="E5172" i="15"/>
  <c r="D5172" i="15"/>
  <c r="F5171" i="15"/>
  <c r="E5171" i="15"/>
  <c r="D5171" i="15"/>
  <c r="F5170" i="15"/>
  <c r="E5170" i="15"/>
  <c r="D5170" i="15"/>
  <c r="F5169" i="15"/>
  <c r="E5169" i="15"/>
  <c r="D5169" i="15"/>
  <c r="F5168" i="15"/>
  <c r="E5168" i="15"/>
  <c r="D5168" i="15"/>
  <c r="F5167" i="15"/>
  <c r="E5167" i="15"/>
  <c r="D5167" i="15"/>
  <c r="F5166" i="15"/>
  <c r="E5166" i="15"/>
  <c r="D5166" i="15"/>
  <c r="F5165" i="15"/>
  <c r="E5165" i="15"/>
  <c r="D5165" i="15"/>
  <c r="F5164" i="15"/>
  <c r="E5164" i="15"/>
  <c r="D5164" i="15"/>
  <c r="F5163" i="15"/>
  <c r="E5163" i="15"/>
  <c r="D5163" i="15"/>
  <c r="F5162" i="15"/>
  <c r="E5162" i="15"/>
  <c r="D5162" i="15"/>
  <c r="F5161" i="15"/>
  <c r="E5161" i="15"/>
  <c r="D5161" i="15"/>
  <c r="F5160" i="15"/>
  <c r="E5160" i="15"/>
  <c r="D5160" i="15"/>
  <c r="F5159" i="15"/>
  <c r="E5159" i="15"/>
  <c r="D5159" i="15"/>
  <c r="F5158" i="15"/>
  <c r="E5158" i="15"/>
  <c r="D5158" i="15"/>
  <c r="F5157" i="15"/>
  <c r="E5157" i="15"/>
  <c r="D5157" i="15"/>
  <c r="F5156" i="15"/>
  <c r="E5156" i="15"/>
  <c r="D5156" i="15"/>
  <c r="F5155" i="15"/>
  <c r="E5155" i="15"/>
  <c r="D5155" i="15"/>
  <c r="F5154" i="15"/>
  <c r="E5154" i="15"/>
  <c r="D5154" i="15"/>
  <c r="F5153" i="15"/>
  <c r="E5153" i="15"/>
  <c r="D5153" i="15"/>
  <c r="F5152" i="15"/>
  <c r="E5152" i="15"/>
  <c r="D5152" i="15"/>
  <c r="F5151" i="15"/>
  <c r="E5151" i="15"/>
  <c r="D5151" i="15"/>
  <c r="F5150" i="15"/>
  <c r="E5150" i="15"/>
  <c r="D5150" i="15"/>
  <c r="F5149" i="15"/>
  <c r="E5149" i="15"/>
  <c r="D5149" i="15"/>
  <c r="F5148" i="15"/>
  <c r="E5148" i="15"/>
  <c r="D5148" i="15"/>
  <c r="F5147" i="15"/>
  <c r="E5147" i="15"/>
  <c r="D5147" i="15"/>
  <c r="F5146" i="15"/>
  <c r="E5146" i="15"/>
  <c r="D5146" i="15"/>
  <c r="F5145" i="15"/>
  <c r="E5145" i="15"/>
  <c r="D5145" i="15"/>
  <c r="F5144" i="15"/>
  <c r="E5144" i="15"/>
  <c r="D5144" i="15"/>
  <c r="F5143" i="15"/>
  <c r="E5143" i="15"/>
  <c r="D5143" i="15"/>
  <c r="F5142" i="15"/>
  <c r="E5142" i="15"/>
  <c r="D5142" i="15"/>
  <c r="F5141" i="15"/>
  <c r="E5141" i="15"/>
  <c r="D5141" i="15"/>
  <c r="F5140" i="15"/>
  <c r="E5140" i="15"/>
  <c r="D5140" i="15"/>
  <c r="F5139" i="15"/>
  <c r="E5139" i="15"/>
  <c r="D5139" i="15"/>
  <c r="F5138" i="15"/>
  <c r="E5138" i="15"/>
  <c r="D5138" i="15"/>
  <c r="F5137" i="15"/>
  <c r="E5137" i="15"/>
  <c r="D5137" i="15"/>
  <c r="F5136" i="15"/>
  <c r="E5136" i="15"/>
  <c r="D5136" i="15"/>
  <c r="F5135" i="15"/>
  <c r="E5135" i="15"/>
  <c r="D5135" i="15"/>
  <c r="F5134" i="15"/>
  <c r="E5134" i="15"/>
  <c r="D5134" i="15"/>
  <c r="F5133" i="15"/>
  <c r="E5133" i="15"/>
  <c r="D5133" i="15"/>
  <c r="F5132" i="15"/>
  <c r="E5132" i="15"/>
  <c r="D5132" i="15"/>
  <c r="F5131" i="15"/>
  <c r="E5131" i="15"/>
  <c r="D5131" i="15"/>
  <c r="F5130" i="15"/>
  <c r="E5130" i="15"/>
  <c r="D5130" i="15"/>
  <c r="F5129" i="15"/>
  <c r="E5129" i="15"/>
  <c r="D5129" i="15"/>
  <c r="F5128" i="15"/>
  <c r="E5128" i="15"/>
  <c r="D5128" i="15"/>
  <c r="F5127" i="15"/>
  <c r="E5127" i="15"/>
  <c r="D5127" i="15"/>
  <c r="F5126" i="15"/>
  <c r="E5126" i="15"/>
  <c r="D5126" i="15"/>
  <c r="F5125" i="15"/>
  <c r="E5125" i="15"/>
  <c r="D5125" i="15"/>
  <c r="F5124" i="15"/>
  <c r="E5124" i="15"/>
  <c r="D5124" i="15"/>
  <c r="F5123" i="15"/>
  <c r="E5123" i="15"/>
  <c r="D5123" i="15"/>
  <c r="F5122" i="15"/>
  <c r="E5122" i="15"/>
  <c r="D5122" i="15"/>
  <c r="F5121" i="15"/>
  <c r="E5121" i="15"/>
  <c r="D5121" i="15"/>
  <c r="F5120" i="15"/>
  <c r="E5120" i="15"/>
  <c r="D5120" i="15"/>
  <c r="F5119" i="15"/>
  <c r="E5119" i="15"/>
  <c r="D5119" i="15"/>
  <c r="F5118" i="15"/>
  <c r="E5118" i="15"/>
  <c r="D5118" i="15"/>
  <c r="F5117" i="15"/>
  <c r="E5117" i="15"/>
  <c r="D5117" i="15"/>
  <c r="F5116" i="15"/>
  <c r="E5116" i="15"/>
  <c r="D5116" i="15"/>
  <c r="F5115" i="15"/>
  <c r="E5115" i="15"/>
  <c r="D5115" i="15"/>
  <c r="F5114" i="15"/>
  <c r="E5114" i="15"/>
  <c r="D5114" i="15"/>
  <c r="F5113" i="15"/>
  <c r="E5113" i="15"/>
  <c r="D5113" i="15"/>
  <c r="F5112" i="15"/>
  <c r="E5112" i="15"/>
  <c r="D5112" i="15"/>
  <c r="F5111" i="15"/>
  <c r="E5111" i="15"/>
  <c r="D5111" i="15"/>
  <c r="F5110" i="15"/>
  <c r="E5110" i="15"/>
  <c r="D5110" i="15"/>
  <c r="F5109" i="15"/>
  <c r="E5109" i="15"/>
  <c r="D5109" i="15"/>
  <c r="F5108" i="15"/>
  <c r="E5108" i="15"/>
  <c r="D5108" i="15"/>
  <c r="F5107" i="15"/>
  <c r="E5107" i="15"/>
  <c r="D5107" i="15"/>
  <c r="F5106" i="15"/>
  <c r="E5106" i="15"/>
  <c r="D5106" i="15"/>
  <c r="F5105" i="15"/>
  <c r="E5105" i="15"/>
  <c r="D5105" i="15"/>
  <c r="F5104" i="15"/>
  <c r="E5104" i="15"/>
  <c r="D5104" i="15"/>
  <c r="F5103" i="15"/>
  <c r="E5103" i="15"/>
  <c r="D5103" i="15"/>
  <c r="F5102" i="15"/>
  <c r="E5102" i="15"/>
  <c r="D5102" i="15"/>
  <c r="F5101" i="15"/>
  <c r="E5101" i="15"/>
  <c r="D5101" i="15"/>
  <c r="F5100" i="15"/>
  <c r="E5100" i="15"/>
  <c r="D5100" i="15"/>
  <c r="F5099" i="15"/>
  <c r="E5099" i="15"/>
  <c r="D5099" i="15"/>
  <c r="F5098" i="15"/>
  <c r="E5098" i="15"/>
  <c r="D5098" i="15"/>
  <c r="F5097" i="15"/>
  <c r="E5097" i="15"/>
  <c r="D5097" i="15"/>
  <c r="F5096" i="15"/>
  <c r="E5096" i="15"/>
  <c r="D5096" i="15"/>
  <c r="F5095" i="15"/>
  <c r="E5095" i="15"/>
  <c r="D5095" i="15"/>
  <c r="F5094" i="15"/>
  <c r="E5094" i="15"/>
  <c r="D5094" i="15"/>
  <c r="F5093" i="15"/>
  <c r="E5093" i="15"/>
  <c r="D5093" i="15"/>
  <c r="F5092" i="15"/>
  <c r="E5092" i="15"/>
  <c r="D5092" i="15"/>
  <c r="F5091" i="15"/>
  <c r="E5091" i="15"/>
  <c r="D5091" i="15"/>
  <c r="F5090" i="15"/>
  <c r="E5090" i="15"/>
  <c r="D5090" i="15"/>
  <c r="F5089" i="15"/>
  <c r="E5089" i="15"/>
  <c r="D5089" i="15"/>
  <c r="F5088" i="15"/>
  <c r="E5088" i="15"/>
  <c r="D5088" i="15"/>
  <c r="F5087" i="15"/>
  <c r="E5087" i="15"/>
  <c r="D5087" i="15"/>
  <c r="F5086" i="15"/>
  <c r="E5086" i="15"/>
  <c r="D5086" i="15"/>
  <c r="F5085" i="15"/>
  <c r="E5085" i="15"/>
  <c r="D5085" i="15"/>
  <c r="F5084" i="15"/>
  <c r="E5084" i="15"/>
  <c r="D5084" i="15"/>
  <c r="F5083" i="15"/>
  <c r="E5083" i="15"/>
  <c r="D5083" i="15"/>
  <c r="F5082" i="15"/>
  <c r="E5082" i="15"/>
  <c r="D5082" i="15"/>
  <c r="F5081" i="15"/>
  <c r="E5081" i="15"/>
  <c r="D5081" i="15"/>
  <c r="F5080" i="15"/>
  <c r="E5080" i="15"/>
  <c r="D5080" i="15"/>
  <c r="F5079" i="15"/>
  <c r="E5079" i="15"/>
  <c r="D5079" i="15"/>
  <c r="F5078" i="15"/>
  <c r="E5078" i="15"/>
  <c r="D5078" i="15"/>
  <c r="F5077" i="15"/>
  <c r="E5077" i="15"/>
  <c r="D5077" i="15"/>
  <c r="F5076" i="15"/>
  <c r="E5076" i="15"/>
  <c r="D5076" i="15"/>
  <c r="F5075" i="15"/>
  <c r="E5075" i="15"/>
  <c r="D5075" i="15"/>
  <c r="F5074" i="15"/>
  <c r="E5074" i="15"/>
  <c r="D5074" i="15"/>
  <c r="F5073" i="15"/>
  <c r="E5073" i="15"/>
  <c r="D5073" i="15"/>
  <c r="F5072" i="15"/>
  <c r="E5072" i="15"/>
  <c r="D5072" i="15"/>
  <c r="F5071" i="15"/>
  <c r="E5071" i="15"/>
  <c r="D5071" i="15"/>
  <c r="F5070" i="15"/>
  <c r="E5070" i="15"/>
  <c r="D5070" i="15"/>
  <c r="F5069" i="15"/>
  <c r="E5069" i="15"/>
  <c r="D5069" i="15"/>
  <c r="F5068" i="15"/>
  <c r="E5068" i="15"/>
  <c r="D5068" i="15"/>
  <c r="F5067" i="15"/>
  <c r="E5067" i="15"/>
  <c r="D5067" i="15"/>
  <c r="F5066" i="15"/>
  <c r="E5066" i="15"/>
  <c r="D5066" i="15"/>
  <c r="F5065" i="15"/>
  <c r="E5065" i="15"/>
  <c r="D5065" i="15"/>
  <c r="F5064" i="15"/>
  <c r="E5064" i="15"/>
  <c r="D5064" i="15"/>
  <c r="F5063" i="15"/>
  <c r="E5063" i="15"/>
  <c r="D5063" i="15"/>
  <c r="F5062" i="15"/>
  <c r="E5062" i="15"/>
  <c r="D5062" i="15"/>
  <c r="F5061" i="15"/>
  <c r="E5061" i="15"/>
  <c r="D5061" i="15"/>
  <c r="F5060" i="15"/>
  <c r="E5060" i="15"/>
  <c r="D5060" i="15"/>
  <c r="F5059" i="15"/>
  <c r="E5059" i="15"/>
  <c r="D5059" i="15"/>
  <c r="F5058" i="15"/>
  <c r="E5058" i="15"/>
  <c r="D5058" i="15"/>
  <c r="F5057" i="15"/>
  <c r="E5057" i="15"/>
  <c r="D5057" i="15"/>
  <c r="F5056" i="15"/>
  <c r="E5056" i="15"/>
  <c r="D5056" i="15"/>
  <c r="F5055" i="15"/>
  <c r="E5055" i="15"/>
  <c r="D5055" i="15"/>
  <c r="F5054" i="15"/>
  <c r="E5054" i="15"/>
  <c r="D5054" i="15"/>
  <c r="F5053" i="15"/>
  <c r="E5053" i="15"/>
  <c r="D5053" i="15"/>
  <c r="F5052" i="15"/>
  <c r="E5052" i="15"/>
  <c r="D5052" i="15"/>
  <c r="F5051" i="15"/>
  <c r="E5051" i="15"/>
  <c r="D5051" i="15"/>
  <c r="F5050" i="15"/>
  <c r="E5050" i="15"/>
  <c r="D5050" i="15"/>
  <c r="F5049" i="15"/>
  <c r="E5049" i="15"/>
  <c r="D5049" i="15"/>
  <c r="F5048" i="15"/>
  <c r="E5048" i="15"/>
  <c r="D5048" i="15"/>
  <c r="F5047" i="15"/>
  <c r="E5047" i="15"/>
  <c r="D5047" i="15"/>
  <c r="F5046" i="15"/>
  <c r="E5046" i="15"/>
  <c r="D5046" i="15"/>
  <c r="F5045" i="15"/>
  <c r="E5045" i="15"/>
  <c r="D5045" i="15"/>
  <c r="F5044" i="15"/>
  <c r="E5044" i="15"/>
  <c r="D5044" i="15"/>
  <c r="F5043" i="15"/>
  <c r="E5043" i="15"/>
  <c r="D5043" i="15"/>
  <c r="F5042" i="15"/>
  <c r="E5042" i="15"/>
  <c r="D5042" i="15"/>
  <c r="F5041" i="15"/>
  <c r="E5041" i="15"/>
  <c r="D5041" i="15"/>
  <c r="F5040" i="15"/>
  <c r="E5040" i="15"/>
  <c r="D5040" i="15"/>
  <c r="F5039" i="15"/>
  <c r="E5039" i="15"/>
  <c r="D5039" i="15"/>
  <c r="F5038" i="15"/>
  <c r="E5038" i="15"/>
  <c r="D5038" i="15"/>
  <c r="F5037" i="15"/>
  <c r="E5037" i="15"/>
  <c r="D5037" i="15"/>
  <c r="F5036" i="15"/>
  <c r="E5036" i="15"/>
  <c r="D5036" i="15"/>
  <c r="F5035" i="15"/>
  <c r="E5035" i="15"/>
  <c r="D5035" i="15"/>
  <c r="F5034" i="15"/>
  <c r="E5034" i="15"/>
  <c r="D5034" i="15"/>
  <c r="F5033" i="15"/>
  <c r="E5033" i="15"/>
  <c r="D5033" i="15"/>
  <c r="F5032" i="15"/>
  <c r="E5032" i="15"/>
  <c r="D5032" i="15"/>
  <c r="F5031" i="15"/>
  <c r="E5031" i="15"/>
  <c r="D5031" i="15"/>
  <c r="F5030" i="15"/>
  <c r="E5030" i="15"/>
  <c r="D5030" i="15"/>
  <c r="F5029" i="15"/>
  <c r="E5029" i="15"/>
  <c r="D5029" i="15"/>
  <c r="F5028" i="15"/>
  <c r="E5028" i="15"/>
  <c r="D5028" i="15"/>
  <c r="F5027" i="15"/>
  <c r="E5027" i="15"/>
  <c r="D5027" i="15"/>
  <c r="F5026" i="15"/>
  <c r="E5026" i="15"/>
  <c r="D5026" i="15"/>
  <c r="F5025" i="15"/>
  <c r="E5025" i="15"/>
  <c r="D5025" i="15"/>
  <c r="F5024" i="15"/>
  <c r="E5024" i="15"/>
  <c r="D5024" i="15"/>
  <c r="F5023" i="15"/>
  <c r="E5023" i="15"/>
  <c r="D5023" i="15"/>
  <c r="F5022" i="15"/>
  <c r="E5022" i="15"/>
  <c r="D5022" i="15"/>
  <c r="F5021" i="15"/>
  <c r="E5021" i="15"/>
  <c r="D5021" i="15"/>
  <c r="F5020" i="15"/>
  <c r="E5020" i="15"/>
  <c r="D5020" i="15"/>
  <c r="F5019" i="15"/>
  <c r="E5019" i="15"/>
  <c r="D5019" i="15"/>
  <c r="F5018" i="15"/>
  <c r="E5018" i="15"/>
  <c r="D5018" i="15"/>
  <c r="F5017" i="15"/>
  <c r="E5017" i="15"/>
  <c r="D5017" i="15"/>
  <c r="F5016" i="15"/>
  <c r="E5016" i="15"/>
  <c r="D5016" i="15"/>
  <c r="F5015" i="15"/>
  <c r="E5015" i="15"/>
  <c r="D5015" i="15"/>
  <c r="F5014" i="15"/>
  <c r="E5014" i="15"/>
  <c r="D5014" i="15"/>
  <c r="F5013" i="15"/>
  <c r="E5013" i="15"/>
  <c r="D5013" i="15"/>
  <c r="F5012" i="15"/>
  <c r="E5012" i="15"/>
  <c r="D5012" i="15"/>
  <c r="F5011" i="15"/>
  <c r="E5011" i="15"/>
  <c r="D5011" i="15"/>
  <c r="F5010" i="15"/>
  <c r="E5010" i="15"/>
  <c r="D5010" i="15"/>
  <c r="F5009" i="15"/>
  <c r="E5009" i="15"/>
  <c r="D5009" i="15"/>
  <c r="F5008" i="15"/>
  <c r="E5008" i="15"/>
  <c r="D5008" i="15"/>
  <c r="F5007" i="15"/>
  <c r="E5007" i="15"/>
  <c r="D5007" i="15"/>
  <c r="F5006" i="15"/>
  <c r="E5006" i="15"/>
  <c r="D5006" i="15"/>
  <c r="F5005" i="15"/>
  <c r="E5005" i="15"/>
  <c r="D5005" i="15"/>
  <c r="F5004" i="15"/>
  <c r="E5004" i="15"/>
  <c r="D5004" i="15"/>
  <c r="F5003" i="15"/>
  <c r="E5003" i="15"/>
  <c r="D5003" i="15"/>
  <c r="F5002" i="15"/>
  <c r="E5002" i="15"/>
  <c r="D5002" i="15"/>
  <c r="F5001" i="15"/>
  <c r="E5001" i="15"/>
  <c r="D5001" i="15"/>
  <c r="F5000" i="15"/>
  <c r="E5000" i="15"/>
  <c r="D5000" i="15"/>
  <c r="F4999" i="15"/>
  <c r="E4999" i="15"/>
  <c r="D4999" i="15"/>
  <c r="F4998" i="15"/>
  <c r="E4998" i="15"/>
  <c r="D4998" i="15"/>
  <c r="F4997" i="15"/>
  <c r="E4997" i="15"/>
  <c r="D4997" i="15"/>
  <c r="F4996" i="15"/>
  <c r="E4996" i="15"/>
  <c r="D4996" i="15"/>
  <c r="F4995" i="15"/>
  <c r="E4995" i="15"/>
  <c r="D4995" i="15"/>
  <c r="F4994" i="15"/>
  <c r="E4994" i="15"/>
  <c r="D4994" i="15"/>
  <c r="F4993" i="15"/>
  <c r="E4993" i="15"/>
  <c r="D4993" i="15"/>
  <c r="F4992" i="15"/>
  <c r="E4992" i="15"/>
  <c r="D4992" i="15"/>
  <c r="F4991" i="15"/>
  <c r="E4991" i="15"/>
  <c r="D4991" i="15"/>
  <c r="F4990" i="15"/>
  <c r="E4990" i="15"/>
  <c r="D4990" i="15"/>
  <c r="F4989" i="15"/>
  <c r="E4989" i="15"/>
  <c r="D4989" i="15"/>
  <c r="F4988" i="15"/>
  <c r="E4988" i="15"/>
  <c r="D4988" i="15"/>
  <c r="F4987" i="15"/>
  <c r="E4987" i="15"/>
  <c r="D4987" i="15"/>
  <c r="F4986" i="15"/>
  <c r="E4986" i="15"/>
  <c r="D4986" i="15"/>
  <c r="F4985" i="15"/>
  <c r="E4985" i="15"/>
  <c r="D4985" i="15"/>
  <c r="F4984" i="15"/>
  <c r="E4984" i="15"/>
  <c r="D4984" i="15"/>
  <c r="F4983" i="15"/>
  <c r="E4983" i="15"/>
  <c r="D4983" i="15"/>
  <c r="F4982" i="15"/>
  <c r="E4982" i="15"/>
  <c r="D4982" i="15"/>
  <c r="F4981" i="15"/>
  <c r="E4981" i="15"/>
  <c r="D4981" i="15"/>
  <c r="F4980" i="15"/>
  <c r="E4980" i="15"/>
  <c r="D4980" i="15"/>
  <c r="F4979" i="15"/>
  <c r="E4979" i="15"/>
  <c r="D4979" i="15"/>
  <c r="F4978" i="15"/>
  <c r="E4978" i="15"/>
  <c r="D4978" i="15"/>
  <c r="F4977" i="15"/>
  <c r="E4977" i="15"/>
  <c r="D4977" i="15"/>
  <c r="F4976" i="15"/>
  <c r="E4976" i="15"/>
  <c r="D4976" i="15"/>
  <c r="F4975" i="15"/>
  <c r="E4975" i="15"/>
  <c r="D4975" i="15"/>
  <c r="F4974" i="15"/>
  <c r="E4974" i="15"/>
  <c r="D4974" i="15"/>
  <c r="F4973" i="15"/>
  <c r="E4973" i="15"/>
  <c r="D4973" i="15"/>
  <c r="F4972" i="15"/>
  <c r="E4972" i="15"/>
  <c r="D4972" i="15"/>
  <c r="F4971" i="15"/>
  <c r="E4971" i="15"/>
  <c r="D4971" i="15"/>
  <c r="F4970" i="15"/>
  <c r="E4970" i="15"/>
  <c r="D4970" i="15"/>
  <c r="F4969" i="15"/>
  <c r="E4969" i="15"/>
  <c r="D4969" i="15"/>
  <c r="F4968" i="15"/>
  <c r="E4968" i="15"/>
  <c r="D4968" i="15"/>
  <c r="F4967" i="15"/>
  <c r="E4967" i="15"/>
  <c r="D4967" i="15"/>
  <c r="F4966" i="15"/>
  <c r="E4966" i="15"/>
  <c r="D4966" i="15"/>
  <c r="F4965" i="15"/>
  <c r="E4965" i="15"/>
  <c r="D4965" i="15"/>
  <c r="F4964" i="15"/>
  <c r="E4964" i="15"/>
  <c r="D4964" i="15"/>
  <c r="F4963" i="15"/>
  <c r="E4963" i="15"/>
  <c r="D4963" i="15"/>
  <c r="F4962" i="15"/>
  <c r="E4962" i="15"/>
  <c r="D4962" i="15"/>
  <c r="F4961" i="15"/>
  <c r="E4961" i="15"/>
  <c r="D4961" i="15"/>
  <c r="F4960" i="15"/>
  <c r="E4960" i="15"/>
  <c r="D4960" i="15"/>
  <c r="F4959" i="15"/>
  <c r="E4959" i="15"/>
  <c r="D4959" i="15"/>
  <c r="F4958" i="15"/>
  <c r="E4958" i="15"/>
  <c r="D4958" i="15"/>
  <c r="F4957" i="15"/>
  <c r="E4957" i="15"/>
  <c r="D4957" i="15"/>
  <c r="F4956" i="15"/>
  <c r="E4956" i="15"/>
  <c r="D4956" i="15"/>
  <c r="F4955" i="15"/>
  <c r="E4955" i="15"/>
  <c r="D4955" i="15"/>
  <c r="F4954" i="15"/>
  <c r="E4954" i="15"/>
  <c r="D4954" i="15"/>
  <c r="F4953" i="15"/>
  <c r="E4953" i="15"/>
  <c r="D4953" i="15"/>
  <c r="F4952" i="15"/>
  <c r="E4952" i="15"/>
  <c r="D4952" i="15"/>
  <c r="F4951" i="15"/>
  <c r="E4951" i="15"/>
  <c r="D4951" i="15"/>
  <c r="F4950" i="15"/>
  <c r="E4950" i="15"/>
  <c r="D4950" i="15"/>
  <c r="F4949" i="15"/>
  <c r="E4949" i="15"/>
  <c r="D4949" i="15"/>
  <c r="F4948" i="15"/>
  <c r="E4948" i="15"/>
  <c r="D4948" i="15"/>
  <c r="F4947" i="15"/>
  <c r="E4947" i="15"/>
  <c r="D4947" i="15"/>
  <c r="F4946" i="15"/>
  <c r="E4946" i="15"/>
  <c r="D4946" i="15"/>
  <c r="F4945" i="15"/>
  <c r="E4945" i="15"/>
  <c r="D4945" i="15"/>
  <c r="F4944" i="15"/>
  <c r="E4944" i="15"/>
  <c r="D4944" i="15"/>
  <c r="F4943" i="15"/>
  <c r="E4943" i="15"/>
  <c r="D4943" i="15"/>
  <c r="F4942" i="15"/>
  <c r="E4942" i="15"/>
  <c r="D4942" i="15"/>
  <c r="F4941" i="15"/>
  <c r="E4941" i="15"/>
  <c r="D4941" i="15"/>
  <c r="F4940" i="15"/>
  <c r="E4940" i="15"/>
  <c r="D4940" i="15"/>
  <c r="F4939" i="15"/>
  <c r="E4939" i="15"/>
  <c r="D4939" i="15"/>
  <c r="F4938" i="15"/>
  <c r="E4938" i="15"/>
  <c r="D4938" i="15"/>
  <c r="F4937" i="15"/>
  <c r="E4937" i="15"/>
  <c r="D4937" i="15"/>
  <c r="F4936" i="15"/>
  <c r="E4936" i="15"/>
  <c r="D4936" i="15"/>
  <c r="F4935" i="15"/>
  <c r="E4935" i="15"/>
  <c r="D4935" i="15"/>
  <c r="F4934" i="15"/>
  <c r="E4934" i="15"/>
  <c r="D4934" i="15"/>
  <c r="F4933" i="15"/>
  <c r="E4933" i="15"/>
  <c r="D4933" i="15"/>
  <c r="F4932" i="15"/>
  <c r="E4932" i="15"/>
  <c r="D4932" i="15"/>
  <c r="F4931" i="15"/>
  <c r="E4931" i="15"/>
  <c r="D4931" i="15"/>
  <c r="F4930" i="15"/>
  <c r="E4930" i="15"/>
  <c r="D4930" i="15"/>
  <c r="F4929" i="15"/>
  <c r="E4929" i="15"/>
  <c r="D4929" i="15"/>
  <c r="F4928" i="15"/>
  <c r="E4928" i="15"/>
  <c r="D4928" i="15"/>
  <c r="F4927" i="15"/>
  <c r="E4927" i="15"/>
  <c r="D4927" i="15"/>
  <c r="F4926" i="15"/>
  <c r="E4926" i="15"/>
  <c r="D4926" i="15"/>
  <c r="F4925" i="15"/>
  <c r="E4925" i="15"/>
  <c r="D4925" i="15"/>
  <c r="F4924" i="15"/>
  <c r="E4924" i="15"/>
  <c r="D4924" i="15"/>
  <c r="F4923" i="15"/>
  <c r="E4923" i="15"/>
  <c r="D4923" i="15"/>
  <c r="F4922" i="15"/>
  <c r="E4922" i="15"/>
  <c r="D4922" i="15"/>
  <c r="F4921" i="15"/>
  <c r="E4921" i="15"/>
  <c r="D4921" i="15"/>
  <c r="F4920" i="15"/>
  <c r="E4920" i="15"/>
  <c r="D4920" i="15"/>
  <c r="F4919" i="15"/>
  <c r="E4919" i="15"/>
  <c r="D4919" i="15"/>
  <c r="F4918" i="15"/>
  <c r="E4918" i="15"/>
  <c r="D4918" i="15"/>
  <c r="F4917" i="15"/>
  <c r="E4917" i="15"/>
  <c r="D4917" i="15"/>
  <c r="F4916" i="15"/>
  <c r="E4916" i="15"/>
  <c r="D4916" i="15"/>
  <c r="F4915" i="15"/>
  <c r="E4915" i="15"/>
  <c r="D4915" i="15"/>
  <c r="F4914" i="15"/>
  <c r="E4914" i="15"/>
  <c r="D4914" i="15"/>
  <c r="F4913" i="15"/>
  <c r="E4913" i="15"/>
  <c r="D4913" i="15"/>
  <c r="F4912" i="15"/>
  <c r="E4912" i="15"/>
  <c r="D4912" i="15"/>
  <c r="F4911" i="15"/>
  <c r="E4911" i="15"/>
  <c r="D4911" i="15"/>
  <c r="F4910" i="15"/>
  <c r="E4910" i="15"/>
  <c r="D4910" i="15"/>
  <c r="F4909" i="15"/>
  <c r="E4909" i="15"/>
  <c r="D4909" i="15"/>
  <c r="F4908" i="15"/>
  <c r="E4908" i="15"/>
  <c r="D4908" i="15"/>
  <c r="F4907" i="15"/>
  <c r="E4907" i="15"/>
  <c r="D4907" i="15"/>
  <c r="F4906" i="15"/>
  <c r="E4906" i="15"/>
  <c r="D4906" i="15"/>
  <c r="F4905" i="15"/>
  <c r="E4905" i="15"/>
  <c r="D4905" i="15"/>
  <c r="F4904" i="15"/>
  <c r="E4904" i="15"/>
  <c r="D4904" i="15"/>
  <c r="F4903" i="15"/>
  <c r="E4903" i="15"/>
  <c r="D4903" i="15"/>
  <c r="F4902" i="15"/>
  <c r="E4902" i="15"/>
  <c r="D4902" i="15"/>
  <c r="F4901" i="15"/>
  <c r="E4901" i="15"/>
  <c r="D4901" i="15"/>
  <c r="F4900" i="15"/>
  <c r="E4900" i="15"/>
  <c r="D4900" i="15"/>
  <c r="F4899" i="15"/>
  <c r="E4899" i="15"/>
  <c r="D4899" i="15"/>
  <c r="F4898" i="15"/>
  <c r="E4898" i="15"/>
  <c r="D4898" i="15"/>
  <c r="F4897" i="15"/>
  <c r="E4897" i="15"/>
  <c r="D4897" i="15"/>
  <c r="F4896" i="15"/>
  <c r="E4896" i="15"/>
  <c r="D4896" i="15"/>
  <c r="F4895" i="15"/>
  <c r="E4895" i="15"/>
  <c r="D4895" i="15"/>
  <c r="F4894" i="15"/>
  <c r="E4894" i="15"/>
  <c r="D4894" i="15"/>
  <c r="F4893" i="15"/>
  <c r="E4893" i="15"/>
  <c r="D4893" i="15"/>
  <c r="F4892" i="15"/>
  <c r="E4892" i="15"/>
  <c r="D4892" i="15"/>
  <c r="F4891" i="15"/>
  <c r="E4891" i="15"/>
  <c r="D4891" i="15"/>
  <c r="F4890" i="15"/>
  <c r="E4890" i="15"/>
  <c r="D4890" i="15"/>
  <c r="F4889" i="15"/>
  <c r="E4889" i="15"/>
  <c r="D4889" i="15"/>
  <c r="F4888" i="15"/>
  <c r="E4888" i="15"/>
  <c r="D4888" i="15"/>
  <c r="F4887" i="15"/>
  <c r="E4887" i="15"/>
  <c r="D4887" i="15"/>
  <c r="F4886" i="15"/>
  <c r="E4886" i="15"/>
  <c r="D4886" i="15"/>
  <c r="F4885" i="15"/>
  <c r="E4885" i="15"/>
  <c r="D4885" i="15"/>
  <c r="F4884" i="15"/>
  <c r="E4884" i="15"/>
  <c r="D4884" i="15"/>
  <c r="F4883" i="15"/>
  <c r="E4883" i="15"/>
  <c r="D4883" i="15"/>
  <c r="F4882" i="15"/>
  <c r="E4882" i="15"/>
  <c r="D4882" i="15"/>
  <c r="F4881" i="15"/>
  <c r="E4881" i="15"/>
  <c r="D4881" i="15"/>
  <c r="F4880" i="15"/>
  <c r="E4880" i="15"/>
  <c r="D4880" i="15"/>
  <c r="F4879" i="15"/>
  <c r="E4879" i="15"/>
  <c r="D4879" i="15"/>
  <c r="F4878" i="15"/>
  <c r="E4878" i="15"/>
  <c r="D4878" i="15"/>
  <c r="F4877" i="15"/>
  <c r="E4877" i="15"/>
  <c r="D4877" i="15"/>
  <c r="F4876" i="15"/>
  <c r="E4876" i="15"/>
  <c r="D4876" i="15"/>
  <c r="F4875" i="15"/>
  <c r="E4875" i="15"/>
  <c r="D4875" i="15"/>
  <c r="F4874" i="15"/>
  <c r="E4874" i="15"/>
  <c r="D4874" i="15"/>
  <c r="F4873" i="15"/>
  <c r="E4873" i="15"/>
  <c r="D4873" i="15"/>
  <c r="F4872" i="15"/>
  <c r="E4872" i="15"/>
  <c r="D4872" i="15"/>
  <c r="F4871" i="15"/>
  <c r="E4871" i="15"/>
  <c r="D4871" i="15"/>
  <c r="F4870" i="15"/>
  <c r="E4870" i="15"/>
  <c r="D4870" i="15"/>
  <c r="F4869" i="15"/>
  <c r="E4869" i="15"/>
  <c r="D4869" i="15"/>
  <c r="F4868" i="15"/>
  <c r="E4868" i="15"/>
  <c r="D4868" i="15"/>
  <c r="F4867" i="15"/>
  <c r="E4867" i="15"/>
  <c r="D4867" i="15"/>
  <c r="F4866" i="15"/>
  <c r="E4866" i="15"/>
  <c r="D4866" i="15"/>
  <c r="F4865" i="15"/>
  <c r="E4865" i="15"/>
  <c r="D4865" i="15"/>
  <c r="F4864" i="15"/>
  <c r="E4864" i="15"/>
  <c r="D4864" i="15"/>
  <c r="F4863" i="15"/>
  <c r="E4863" i="15"/>
  <c r="D4863" i="15"/>
  <c r="F4862" i="15"/>
  <c r="E4862" i="15"/>
  <c r="D4862" i="15"/>
  <c r="F4861" i="15"/>
  <c r="E4861" i="15"/>
  <c r="D4861" i="15"/>
  <c r="F4860" i="15"/>
  <c r="E4860" i="15"/>
  <c r="D4860" i="15"/>
  <c r="F4859" i="15"/>
  <c r="E4859" i="15"/>
  <c r="D4859" i="15"/>
  <c r="F4858" i="15"/>
  <c r="E4858" i="15"/>
  <c r="D4858" i="15"/>
  <c r="F4857" i="15"/>
  <c r="E4857" i="15"/>
  <c r="D4857" i="15"/>
  <c r="F4856" i="15"/>
  <c r="E4856" i="15"/>
  <c r="D4856" i="15"/>
  <c r="F4855" i="15"/>
  <c r="E4855" i="15"/>
  <c r="D4855" i="15"/>
  <c r="F4854" i="15"/>
  <c r="E4854" i="15"/>
  <c r="D4854" i="15"/>
  <c r="F4853" i="15"/>
  <c r="E4853" i="15"/>
  <c r="D4853" i="15"/>
  <c r="F4852" i="15"/>
  <c r="E4852" i="15"/>
  <c r="D4852" i="15"/>
  <c r="F4851" i="15"/>
  <c r="E4851" i="15"/>
  <c r="D4851" i="15"/>
  <c r="F4850" i="15"/>
  <c r="E4850" i="15"/>
  <c r="D4850" i="15"/>
  <c r="F4849" i="15"/>
  <c r="E4849" i="15"/>
  <c r="D4849" i="15"/>
  <c r="F4848" i="15"/>
  <c r="E4848" i="15"/>
  <c r="D4848" i="15"/>
  <c r="F4847" i="15"/>
  <c r="E4847" i="15"/>
  <c r="D4847" i="15"/>
  <c r="F4846" i="15"/>
  <c r="E4846" i="15"/>
  <c r="D4846" i="15"/>
  <c r="F4845" i="15"/>
  <c r="E4845" i="15"/>
  <c r="D4845" i="15"/>
  <c r="F4844" i="15"/>
  <c r="E4844" i="15"/>
  <c r="D4844" i="15"/>
  <c r="F4843" i="15"/>
  <c r="E4843" i="15"/>
  <c r="D4843" i="15"/>
  <c r="F4842" i="15"/>
  <c r="E4842" i="15"/>
  <c r="D4842" i="15"/>
  <c r="F4841" i="15"/>
  <c r="E4841" i="15"/>
  <c r="D4841" i="15"/>
  <c r="F4840" i="15"/>
  <c r="E4840" i="15"/>
  <c r="D4840" i="15"/>
  <c r="F4839" i="15"/>
  <c r="E4839" i="15"/>
  <c r="D4839" i="15"/>
  <c r="F4838" i="15"/>
  <c r="E4838" i="15"/>
  <c r="D4838" i="15"/>
  <c r="F4837" i="15"/>
  <c r="E4837" i="15"/>
  <c r="D4837" i="15"/>
  <c r="F4836" i="15"/>
  <c r="E4836" i="15"/>
  <c r="D4836" i="15"/>
  <c r="F4835" i="15"/>
  <c r="E4835" i="15"/>
  <c r="D4835" i="15"/>
  <c r="F4834" i="15"/>
  <c r="E4834" i="15"/>
  <c r="D4834" i="15"/>
  <c r="F4833" i="15"/>
  <c r="E4833" i="15"/>
  <c r="D4833" i="15"/>
  <c r="F4832" i="15"/>
  <c r="E4832" i="15"/>
  <c r="D4832" i="15"/>
  <c r="F4831" i="15"/>
  <c r="E4831" i="15"/>
  <c r="D4831" i="15"/>
  <c r="F4830" i="15"/>
  <c r="E4830" i="15"/>
  <c r="D4830" i="15"/>
  <c r="F4829" i="15"/>
  <c r="E4829" i="15"/>
  <c r="D4829" i="15"/>
  <c r="F4828" i="15"/>
  <c r="E4828" i="15"/>
  <c r="D4828" i="15"/>
  <c r="F4827" i="15"/>
  <c r="E4827" i="15"/>
  <c r="D4827" i="15"/>
  <c r="F4826" i="15"/>
  <c r="E4826" i="15"/>
  <c r="D4826" i="15"/>
  <c r="F4825" i="15"/>
  <c r="E4825" i="15"/>
  <c r="D4825" i="15"/>
  <c r="F4824" i="15"/>
  <c r="E4824" i="15"/>
  <c r="D4824" i="15"/>
  <c r="F4823" i="15"/>
  <c r="E4823" i="15"/>
  <c r="D4823" i="15"/>
  <c r="F4822" i="15"/>
  <c r="E4822" i="15"/>
  <c r="D4822" i="15"/>
  <c r="F4821" i="15"/>
  <c r="E4821" i="15"/>
  <c r="D4821" i="15"/>
  <c r="F4820" i="15"/>
  <c r="E4820" i="15"/>
  <c r="D4820" i="15"/>
  <c r="F4819" i="15"/>
  <c r="E4819" i="15"/>
  <c r="D4819" i="15"/>
  <c r="F4818" i="15"/>
  <c r="E4818" i="15"/>
  <c r="D4818" i="15"/>
  <c r="F4817" i="15"/>
  <c r="E4817" i="15"/>
  <c r="D4817" i="15"/>
  <c r="F4816" i="15"/>
  <c r="E4816" i="15"/>
  <c r="D4816" i="15"/>
  <c r="F4815" i="15"/>
  <c r="E4815" i="15"/>
  <c r="D4815" i="15"/>
  <c r="F4814" i="15"/>
  <c r="E4814" i="15"/>
  <c r="D4814" i="15"/>
  <c r="F4813" i="15"/>
  <c r="E4813" i="15"/>
  <c r="D4813" i="15"/>
  <c r="F4812" i="15"/>
  <c r="E4812" i="15"/>
  <c r="D4812" i="15"/>
  <c r="F4811" i="15"/>
  <c r="E4811" i="15"/>
  <c r="D4811" i="15"/>
  <c r="F4810" i="15"/>
  <c r="E4810" i="15"/>
  <c r="D4810" i="15"/>
  <c r="F4809" i="15"/>
  <c r="E4809" i="15"/>
  <c r="D4809" i="15"/>
  <c r="F4808" i="15"/>
  <c r="E4808" i="15"/>
  <c r="D4808" i="15"/>
  <c r="F4807" i="15"/>
  <c r="E4807" i="15"/>
  <c r="D4807" i="15"/>
  <c r="F4806" i="15"/>
  <c r="E4806" i="15"/>
  <c r="D4806" i="15"/>
  <c r="F4805" i="15"/>
  <c r="E4805" i="15"/>
  <c r="D4805" i="15"/>
  <c r="F4804" i="15"/>
  <c r="E4804" i="15"/>
  <c r="D4804" i="15"/>
  <c r="F4803" i="15"/>
  <c r="E4803" i="15"/>
  <c r="D4803" i="15"/>
  <c r="F4802" i="15"/>
  <c r="E4802" i="15"/>
  <c r="D4802" i="15"/>
  <c r="F4801" i="15"/>
  <c r="E4801" i="15"/>
  <c r="D4801" i="15"/>
  <c r="F4800" i="15"/>
  <c r="E4800" i="15"/>
  <c r="D4800" i="15"/>
  <c r="F4799" i="15"/>
  <c r="E4799" i="15"/>
  <c r="D4799" i="15"/>
  <c r="F4798" i="15"/>
  <c r="E4798" i="15"/>
  <c r="D4798" i="15"/>
  <c r="F4797" i="15"/>
  <c r="E4797" i="15"/>
  <c r="D4797" i="15"/>
  <c r="F4796" i="15"/>
  <c r="E4796" i="15"/>
  <c r="D4796" i="15"/>
  <c r="F4795" i="15"/>
  <c r="E4795" i="15"/>
  <c r="D4795" i="15"/>
  <c r="F4794" i="15"/>
  <c r="E4794" i="15"/>
  <c r="D4794" i="15"/>
  <c r="F4793" i="15"/>
  <c r="E4793" i="15"/>
  <c r="D4793" i="15"/>
  <c r="F4792" i="15"/>
  <c r="E4792" i="15"/>
  <c r="D4792" i="15"/>
  <c r="F4791" i="15"/>
  <c r="E4791" i="15"/>
  <c r="D4791" i="15"/>
  <c r="F4790" i="15"/>
  <c r="E4790" i="15"/>
  <c r="D4790" i="15"/>
  <c r="F4789" i="15"/>
  <c r="E4789" i="15"/>
  <c r="D4789" i="15"/>
  <c r="F4788" i="15"/>
  <c r="E4788" i="15"/>
  <c r="D4788" i="15"/>
  <c r="F4787" i="15"/>
  <c r="E4787" i="15"/>
  <c r="D4787" i="15"/>
  <c r="F4786" i="15"/>
  <c r="E4786" i="15"/>
  <c r="D4786" i="15"/>
  <c r="F4785" i="15"/>
  <c r="E4785" i="15"/>
  <c r="D4785" i="15"/>
  <c r="F4784" i="15"/>
  <c r="E4784" i="15"/>
  <c r="D4784" i="15"/>
  <c r="F4783" i="15"/>
  <c r="E4783" i="15"/>
  <c r="D4783" i="15"/>
  <c r="F4782" i="15"/>
  <c r="E4782" i="15"/>
  <c r="D4782" i="15"/>
  <c r="F4781" i="15"/>
  <c r="E4781" i="15"/>
  <c r="D4781" i="15"/>
  <c r="F4780" i="15"/>
  <c r="E4780" i="15"/>
  <c r="D4780" i="15"/>
  <c r="F4779" i="15"/>
  <c r="E4779" i="15"/>
  <c r="D4779" i="15"/>
  <c r="F4778" i="15"/>
  <c r="E4778" i="15"/>
  <c r="D4778" i="15"/>
  <c r="F4777" i="15"/>
  <c r="E4777" i="15"/>
  <c r="D4777" i="15"/>
  <c r="F4776" i="15"/>
  <c r="E4776" i="15"/>
  <c r="D4776" i="15"/>
  <c r="F4775" i="15"/>
  <c r="E4775" i="15"/>
  <c r="D4775" i="15"/>
  <c r="F4774" i="15"/>
  <c r="E4774" i="15"/>
  <c r="D4774" i="15"/>
  <c r="F4773" i="15"/>
  <c r="E4773" i="15"/>
  <c r="D4773" i="15"/>
  <c r="F4772" i="15"/>
  <c r="E4772" i="15"/>
  <c r="D4772" i="15"/>
  <c r="F4771" i="15"/>
  <c r="E4771" i="15"/>
  <c r="D4771" i="15"/>
  <c r="F4770" i="15"/>
  <c r="E4770" i="15"/>
  <c r="D4770" i="15"/>
  <c r="F4769" i="15"/>
  <c r="E4769" i="15"/>
  <c r="D4769" i="15"/>
  <c r="F4768" i="15"/>
  <c r="E4768" i="15"/>
  <c r="D4768" i="15"/>
  <c r="F4767" i="15"/>
  <c r="E4767" i="15"/>
  <c r="D4767" i="15"/>
  <c r="F4766" i="15"/>
  <c r="E4766" i="15"/>
  <c r="D4766" i="15"/>
  <c r="F4765" i="15"/>
  <c r="E4765" i="15"/>
  <c r="D4765" i="15"/>
  <c r="F4764" i="15"/>
  <c r="E4764" i="15"/>
  <c r="D4764" i="15"/>
  <c r="F4763" i="15"/>
  <c r="E4763" i="15"/>
  <c r="D4763" i="15"/>
  <c r="F4762" i="15"/>
  <c r="E4762" i="15"/>
  <c r="D4762" i="15"/>
  <c r="F4761" i="15"/>
  <c r="E4761" i="15"/>
  <c r="D4761" i="15"/>
  <c r="F4760" i="15"/>
  <c r="E4760" i="15"/>
  <c r="D4760" i="15"/>
  <c r="F4759" i="15"/>
  <c r="E4759" i="15"/>
  <c r="D4759" i="15"/>
  <c r="F4758" i="15"/>
  <c r="E4758" i="15"/>
  <c r="D4758" i="15"/>
  <c r="F4757" i="15"/>
  <c r="E4757" i="15"/>
  <c r="D4757" i="15"/>
  <c r="F4756" i="15"/>
  <c r="E4756" i="15"/>
  <c r="D4756" i="15"/>
  <c r="F4755" i="15"/>
  <c r="E4755" i="15"/>
  <c r="D4755" i="15"/>
  <c r="F4754" i="15"/>
  <c r="E4754" i="15"/>
  <c r="D4754" i="15"/>
  <c r="F4753" i="15"/>
  <c r="E4753" i="15"/>
  <c r="D4753" i="15"/>
  <c r="F4752" i="15"/>
  <c r="E4752" i="15"/>
  <c r="D4752" i="15"/>
  <c r="F4751" i="15"/>
  <c r="E4751" i="15"/>
  <c r="D4751" i="15"/>
  <c r="F4750" i="15"/>
  <c r="E4750" i="15"/>
  <c r="D4750" i="15"/>
  <c r="F4749" i="15"/>
  <c r="E4749" i="15"/>
  <c r="D4749" i="15"/>
  <c r="F4748" i="15"/>
  <c r="E4748" i="15"/>
  <c r="D4748" i="15"/>
  <c r="F4747" i="15"/>
  <c r="E4747" i="15"/>
  <c r="D4747" i="15"/>
  <c r="F4746" i="15"/>
  <c r="E4746" i="15"/>
  <c r="D4746" i="15"/>
  <c r="F4745" i="15"/>
  <c r="E4745" i="15"/>
  <c r="D4745" i="15"/>
  <c r="F4744" i="15"/>
  <c r="E4744" i="15"/>
  <c r="D4744" i="15"/>
  <c r="F4743" i="15"/>
  <c r="E4743" i="15"/>
  <c r="D4743" i="15"/>
  <c r="F4742" i="15"/>
  <c r="E4742" i="15"/>
  <c r="D4742" i="15"/>
  <c r="F4741" i="15"/>
  <c r="E4741" i="15"/>
  <c r="D4741" i="15"/>
  <c r="F4740" i="15"/>
  <c r="E4740" i="15"/>
  <c r="D4740" i="15"/>
  <c r="F4739" i="15"/>
  <c r="E4739" i="15"/>
  <c r="D4739" i="15"/>
  <c r="F4738" i="15"/>
  <c r="E4738" i="15"/>
  <c r="D4738" i="15"/>
  <c r="F4737" i="15"/>
  <c r="E4737" i="15"/>
  <c r="D4737" i="15"/>
  <c r="F4736" i="15"/>
  <c r="E4736" i="15"/>
  <c r="D4736" i="15"/>
  <c r="F4735" i="15"/>
  <c r="E4735" i="15"/>
  <c r="D4735" i="15"/>
  <c r="F4734" i="15"/>
  <c r="E4734" i="15"/>
  <c r="D4734" i="15"/>
  <c r="F4733" i="15"/>
  <c r="E4733" i="15"/>
  <c r="D4733" i="15"/>
  <c r="F4732" i="15"/>
  <c r="E4732" i="15"/>
  <c r="D4732" i="15"/>
  <c r="F4731" i="15"/>
  <c r="E4731" i="15"/>
  <c r="D4731" i="15"/>
  <c r="F4730" i="15"/>
  <c r="E4730" i="15"/>
  <c r="D4730" i="15"/>
  <c r="F4729" i="15"/>
  <c r="E4729" i="15"/>
  <c r="D4729" i="15"/>
  <c r="F4728" i="15"/>
  <c r="E4728" i="15"/>
  <c r="D4728" i="15"/>
  <c r="F4727" i="15"/>
  <c r="E4727" i="15"/>
  <c r="D4727" i="15"/>
  <c r="F4726" i="15"/>
  <c r="E4726" i="15"/>
  <c r="D4726" i="15"/>
  <c r="F4725" i="15"/>
  <c r="E4725" i="15"/>
  <c r="D4725" i="15"/>
  <c r="F4724" i="15"/>
  <c r="E4724" i="15"/>
  <c r="D4724" i="15"/>
  <c r="F4723" i="15"/>
  <c r="E4723" i="15"/>
  <c r="D4723" i="15"/>
  <c r="F4722" i="15"/>
  <c r="E4722" i="15"/>
  <c r="D4722" i="15"/>
  <c r="F4721" i="15"/>
  <c r="E4721" i="15"/>
  <c r="D4721" i="15"/>
  <c r="F4720" i="15"/>
  <c r="E4720" i="15"/>
  <c r="D4720" i="15"/>
  <c r="F4719" i="15"/>
  <c r="E4719" i="15"/>
  <c r="D4719" i="15"/>
  <c r="F4718" i="15"/>
  <c r="E4718" i="15"/>
  <c r="D4718" i="15"/>
  <c r="F4717" i="15"/>
  <c r="E4717" i="15"/>
  <c r="D4717" i="15"/>
  <c r="F4716" i="15"/>
  <c r="E4716" i="15"/>
  <c r="D4716" i="15"/>
  <c r="F4715" i="15"/>
  <c r="E4715" i="15"/>
  <c r="D4715" i="15"/>
  <c r="F4714" i="15"/>
  <c r="E4714" i="15"/>
  <c r="D4714" i="15"/>
  <c r="F4713" i="15"/>
  <c r="E4713" i="15"/>
  <c r="D4713" i="15"/>
  <c r="F4712" i="15"/>
  <c r="E4712" i="15"/>
  <c r="D4712" i="15"/>
  <c r="F4711" i="15"/>
  <c r="E4711" i="15"/>
  <c r="D4711" i="15"/>
  <c r="F4710" i="15"/>
  <c r="E4710" i="15"/>
  <c r="D4710" i="15"/>
  <c r="F4709" i="15"/>
  <c r="E4709" i="15"/>
  <c r="D4709" i="15"/>
  <c r="F4708" i="15"/>
  <c r="E4708" i="15"/>
  <c r="D4708" i="15"/>
  <c r="F4707" i="15"/>
  <c r="E4707" i="15"/>
  <c r="D4707" i="15"/>
  <c r="F4706" i="15"/>
  <c r="E4706" i="15"/>
  <c r="D4706" i="15"/>
  <c r="F4705" i="15"/>
  <c r="E4705" i="15"/>
  <c r="D4705" i="15"/>
  <c r="F4704" i="15"/>
  <c r="E4704" i="15"/>
  <c r="D4704" i="15"/>
  <c r="F4703" i="15"/>
  <c r="E4703" i="15"/>
  <c r="D4703" i="15"/>
  <c r="F4702" i="15"/>
  <c r="E4702" i="15"/>
  <c r="D4702" i="15"/>
  <c r="F4701" i="15"/>
  <c r="E4701" i="15"/>
  <c r="D4701" i="15"/>
  <c r="F4700" i="15"/>
  <c r="E4700" i="15"/>
  <c r="D4700" i="15"/>
  <c r="F4699" i="15"/>
  <c r="E4699" i="15"/>
  <c r="D4699" i="15"/>
  <c r="F4698" i="15"/>
  <c r="E4698" i="15"/>
  <c r="D4698" i="15"/>
  <c r="F4697" i="15"/>
  <c r="E4697" i="15"/>
  <c r="D4697" i="15"/>
  <c r="F4696" i="15"/>
  <c r="E4696" i="15"/>
  <c r="D4696" i="15"/>
  <c r="F4695" i="15"/>
  <c r="E4695" i="15"/>
  <c r="D4695" i="15"/>
  <c r="F4694" i="15"/>
  <c r="E4694" i="15"/>
  <c r="D4694" i="15"/>
  <c r="F4693" i="15"/>
  <c r="E4693" i="15"/>
  <c r="D4693" i="15"/>
  <c r="F4692" i="15"/>
  <c r="E4692" i="15"/>
  <c r="D4692" i="15"/>
  <c r="F4691" i="15"/>
  <c r="E4691" i="15"/>
  <c r="D4691" i="15"/>
  <c r="F4690" i="15"/>
  <c r="E4690" i="15"/>
  <c r="D4690" i="15"/>
  <c r="F4689" i="15"/>
  <c r="E4689" i="15"/>
  <c r="D4689" i="15"/>
  <c r="F4688" i="15"/>
  <c r="E4688" i="15"/>
  <c r="D4688" i="15"/>
  <c r="F4687" i="15"/>
  <c r="E4687" i="15"/>
  <c r="D4687" i="15"/>
  <c r="F4686" i="15"/>
  <c r="E4686" i="15"/>
  <c r="D4686" i="15"/>
  <c r="F4685" i="15"/>
  <c r="E4685" i="15"/>
  <c r="D4685" i="15"/>
  <c r="F4684" i="15"/>
  <c r="E4684" i="15"/>
  <c r="D4684" i="15"/>
  <c r="F4683" i="15"/>
  <c r="E4683" i="15"/>
  <c r="D4683" i="15"/>
  <c r="F4682" i="15"/>
  <c r="E4682" i="15"/>
  <c r="D4682" i="15"/>
  <c r="F4681" i="15"/>
  <c r="E4681" i="15"/>
  <c r="D4681" i="15"/>
  <c r="F4680" i="15"/>
  <c r="E4680" i="15"/>
  <c r="D4680" i="15"/>
  <c r="F4679" i="15"/>
  <c r="E4679" i="15"/>
  <c r="D4679" i="15"/>
  <c r="F4678" i="15"/>
  <c r="E4678" i="15"/>
  <c r="D4678" i="15"/>
  <c r="F4677" i="15"/>
  <c r="E4677" i="15"/>
  <c r="D4677" i="15"/>
  <c r="F4676" i="15"/>
  <c r="E4676" i="15"/>
  <c r="D4676" i="15"/>
  <c r="F4675" i="15"/>
  <c r="E4675" i="15"/>
  <c r="D4675" i="15"/>
  <c r="F4674" i="15"/>
  <c r="E4674" i="15"/>
  <c r="D4674" i="15"/>
  <c r="F4673" i="15"/>
  <c r="E4673" i="15"/>
  <c r="D4673" i="15"/>
  <c r="F4672" i="15"/>
  <c r="E4672" i="15"/>
  <c r="D4672" i="15"/>
  <c r="F4671" i="15"/>
  <c r="E4671" i="15"/>
  <c r="D4671" i="15"/>
  <c r="F4670" i="15"/>
  <c r="E4670" i="15"/>
  <c r="D4670" i="15"/>
  <c r="F4669" i="15"/>
  <c r="E4669" i="15"/>
  <c r="D4669" i="15"/>
  <c r="F4668" i="15"/>
  <c r="E4668" i="15"/>
  <c r="D4668" i="15"/>
  <c r="F4667" i="15"/>
  <c r="E4667" i="15"/>
  <c r="D4667" i="15"/>
  <c r="F4666" i="15"/>
  <c r="E4666" i="15"/>
  <c r="D4666" i="15"/>
  <c r="F4665" i="15"/>
  <c r="E4665" i="15"/>
  <c r="D4665" i="15"/>
  <c r="F4664" i="15"/>
  <c r="E4664" i="15"/>
  <c r="D4664" i="15"/>
  <c r="F4663" i="15"/>
  <c r="E4663" i="15"/>
  <c r="D4663" i="15"/>
  <c r="F4662" i="15"/>
  <c r="E4662" i="15"/>
  <c r="D4662" i="15"/>
  <c r="F4661" i="15"/>
  <c r="E4661" i="15"/>
  <c r="D4661" i="15"/>
  <c r="F4660" i="15"/>
  <c r="E4660" i="15"/>
  <c r="D4660" i="15"/>
  <c r="F4659" i="15"/>
  <c r="E4659" i="15"/>
  <c r="D4659" i="15"/>
  <c r="F4658" i="15"/>
  <c r="E4658" i="15"/>
  <c r="D4658" i="15"/>
  <c r="F4657" i="15"/>
  <c r="E4657" i="15"/>
  <c r="D4657" i="15"/>
  <c r="F4656" i="15"/>
  <c r="E4656" i="15"/>
  <c r="D4656" i="15"/>
  <c r="F4655" i="15"/>
  <c r="E4655" i="15"/>
  <c r="D4655" i="15"/>
  <c r="F4654" i="15"/>
  <c r="E4654" i="15"/>
  <c r="D4654" i="15"/>
  <c r="F4653" i="15"/>
  <c r="E4653" i="15"/>
  <c r="D4653" i="15"/>
  <c r="F4652" i="15"/>
  <c r="E4652" i="15"/>
  <c r="D4652" i="15"/>
  <c r="F4651" i="15"/>
  <c r="E4651" i="15"/>
  <c r="D4651" i="15"/>
  <c r="F4650" i="15"/>
  <c r="E4650" i="15"/>
  <c r="D4650" i="15"/>
  <c r="F4649" i="15"/>
  <c r="E4649" i="15"/>
  <c r="D4649" i="15"/>
  <c r="F4648" i="15"/>
  <c r="E4648" i="15"/>
  <c r="D4648" i="15"/>
  <c r="F4647" i="15"/>
  <c r="E4647" i="15"/>
  <c r="D4647" i="15"/>
  <c r="F4646" i="15"/>
  <c r="E4646" i="15"/>
  <c r="D4646" i="15"/>
  <c r="F4645" i="15"/>
  <c r="E4645" i="15"/>
  <c r="D4645" i="15"/>
  <c r="F4644" i="15"/>
  <c r="E4644" i="15"/>
  <c r="D4644" i="15"/>
  <c r="F4643" i="15"/>
  <c r="E4643" i="15"/>
  <c r="D4643" i="15"/>
  <c r="F4642" i="15"/>
  <c r="E4642" i="15"/>
  <c r="D4642" i="15"/>
  <c r="F4641" i="15"/>
  <c r="E4641" i="15"/>
  <c r="D4641" i="15"/>
  <c r="F4640" i="15"/>
  <c r="E4640" i="15"/>
  <c r="D4640" i="15"/>
  <c r="F4639" i="15"/>
  <c r="E4639" i="15"/>
  <c r="D4639" i="15"/>
  <c r="F4638" i="15"/>
  <c r="E4638" i="15"/>
  <c r="D4638" i="15"/>
  <c r="F4637" i="15"/>
  <c r="E4637" i="15"/>
  <c r="D4637" i="15"/>
  <c r="F4636" i="15"/>
  <c r="E4636" i="15"/>
  <c r="D4636" i="15"/>
  <c r="F4635" i="15"/>
  <c r="E4635" i="15"/>
  <c r="D4635" i="15"/>
  <c r="F4634" i="15"/>
  <c r="E4634" i="15"/>
  <c r="D4634" i="15"/>
  <c r="F4633" i="15"/>
  <c r="E4633" i="15"/>
  <c r="D4633" i="15"/>
  <c r="F4632" i="15"/>
  <c r="E4632" i="15"/>
  <c r="D4632" i="15"/>
  <c r="F4631" i="15"/>
  <c r="E4631" i="15"/>
  <c r="D4631" i="15"/>
  <c r="F4630" i="15"/>
  <c r="E4630" i="15"/>
  <c r="D4630" i="15"/>
  <c r="F4629" i="15"/>
  <c r="E4629" i="15"/>
  <c r="D4629" i="15"/>
  <c r="F4628" i="15"/>
  <c r="E4628" i="15"/>
  <c r="D4628" i="15"/>
  <c r="F4627" i="15"/>
  <c r="E4627" i="15"/>
  <c r="D4627" i="15"/>
  <c r="F4626" i="15"/>
  <c r="E4626" i="15"/>
  <c r="D4626" i="15"/>
  <c r="F4625" i="15"/>
  <c r="E4625" i="15"/>
  <c r="D4625" i="15"/>
  <c r="F4624" i="15"/>
  <c r="E4624" i="15"/>
  <c r="D4624" i="15"/>
  <c r="F4623" i="15"/>
  <c r="E4623" i="15"/>
  <c r="D4623" i="15"/>
  <c r="F4622" i="15"/>
  <c r="E4622" i="15"/>
  <c r="D4622" i="15"/>
  <c r="F4621" i="15"/>
  <c r="E4621" i="15"/>
  <c r="D4621" i="15"/>
  <c r="F4620" i="15"/>
  <c r="E4620" i="15"/>
  <c r="D4620" i="15"/>
  <c r="F4619" i="15"/>
  <c r="E4619" i="15"/>
  <c r="D4619" i="15"/>
  <c r="F4618" i="15"/>
  <c r="E4618" i="15"/>
  <c r="D4618" i="15"/>
  <c r="F4617" i="15"/>
  <c r="E4617" i="15"/>
  <c r="D4617" i="15"/>
  <c r="F4616" i="15"/>
  <c r="E4616" i="15"/>
  <c r="D4616" i="15"/>
  <c r="F4615" i="15"/>
  <c r="E4615" i="15"/>
  <c r="D4615" i="15"/>
  <c r="F4614" i="15"/>
  <c r="E4614" i="15"/>
  <c r="D4614" i="15"/>
  <c r="F4613" i="15"/>
  <c r="E4613" i="15"/>
  <c r="D4613" i="15"/>
  <c r="F4612" i="15"/>
  <c r="E4612" i="15"/>
  <c r="D4612" i="15"/>
  <c r="F4611" i="15"/>
  <c r="E4611" i="15"/>
  <c r="D4611" i="15"/>
  <c r="F4610" i="15"/>
  <c r="E4610" i="15"/>
  <c r="D4610" i="15"/>
  <c r="F4609" i="15"/>
  <c r="E4609" i="15"/>
  <c r="D4609" i="15"/>
  <c r="F4608" i="15"/>
  <c r="E4608" i="15"/>
  <c r="D4608" i="15"/>
  <c r="F4607" i="15"/>
  <c r="E4607" i="15"/>
  <c r="D4607" i="15"/>
  <c r="F4606" i="15"/>
  <c r="E4606" i="15"/>
  <c r="D4606" i="15"/>
  <c r="F4605" i="15"/>
  <c r="E4605" i="15"/>
  <c r="D4605" i="15"/>
  <c r="F4604" i="15"/>
  <c r="E4604" i="15"/>
  <c r="D4604" i="15"/>
  <c r="F4603" i="15"/>
  <c r="E4603" i="15"/>
  <c r="D4603" i="15"/>
  <c r="F4602" i="15"/>
  <c r="E4602" i="15"/>
  <c r="D4602" i="15"/>
  <c r="F4601" i="15"/>
  <c r="E4601" i="15"/>
  <c r="D4601" i="15"/>
  <c r="F4600" i="15"/>
  <c r="E4600" i="15"/>
  <c r="D4600" i="15"/>
  <c r="F4599" i="15"/>
  <c r="E4599" i="15"/>
  <c r="D4599" i="15"/>
  <c r="F4598" i="15"/>
  <c r="E4598" i="15"/>
  <c r="D4598" i="15"/>
  <c r="F4597" i="15"/>
  <c r="E4597" i="15"/>
  <c r="D4597" i="15"/>
  <c r="F4596" i="15"/>
  <c r="E4596" i="15"/>
  <c r="D4596" i="15"/>
  <c r="F4595" i="15"/>
  <c r="E4595" i="15"/>
  <c r="D4595" i="15"/>
  <c r="F4594" i="15"/>
  <c r="E4594" i="15"/>
  <c r="D4594" i="15"/>
  <c r="F4593" i="15"/>
  <c r="E4593" i="15"/>
  <c r="D4593" i="15"/>
  <c r="F4592" i="15"/>
  <c r="E4592" i="15"/>
  <c r="D4592" i="15"/>
  <c r="F4591" i="15"/>
  <c r="E4591" i="15"/>
  <c r="D4591" i="15"/>
  <c r="F4590" i="15"/>
  <c r="E4590" i="15"/>
  <c r="D4590" i="15"/>
  <c r="F4589" i="15"/>
  <c r="E4589" i="15"/>
  <c r="D4589" i="15"/>
  <c r="F4588" i="15"/>
  <c r="E4588" i="15"/>
  <c r="D4588" i="15"/>
  <c r="F4587" i="15"/>
  <c r="E4587" i="15"/>
  <c r="D4587" i="15"/>
  <c r="F4586" i="15"/>
  <c r="E4586" i="15"/>
  <c r="D4586" i="15"/>
  <c r="F4585" i="15"/>
  <c r="E4585" i="15"/>
  <c r="D4585" i="15"/>
  <c r="F4584" i="15"/>
  <c r="E4584" i="15"/>
  <c r="D4584" i="15"/>
  <c r="F4583" i="15"/>
  <c r="E4583" i="15"/>
  <c r="D4583" i="15"/>
  <c r="F4582" i="15"/>
  <c r="E4582" i="15"/>
  <c r="D4582" i="15"/>
  <c r="F4581" i="15"/>
  <c r="E4581" i="15"/>
  <c r="D4581" i="15"/>
  <c r="F4580" i="15"/>
  <c r="E4580" i="15"/>
  <c r="D4580" i="15"/>
  <c r="F4579" i="15"/>
  <c r="E4579" i="15"/>
  <c r="D4579" i="15"/>
  <c r="F4578" i="15"/>
  <c r="E4578" i="15"/>
  <c r="D4578" i="15"/>
  <c r="F4577" i="15"/>
  <c r="E4577" i="15"/>
  <c r="D4577" i="15"/>
  <c r="F4576" i="15"/>
  <c r="E4576" i="15"/>
  <c r="D4576" i="15"/>
  <c r="F4575" i="15"/>
  <c r="E4575" i="15"/>
  <c r="D4575" i="15"/>
  <c r="F4574" i="15"/>
  <c r="E4574" i="15"/>
  <c r="D4574" i="15"/>
  <c r="F4573" i="15"/>
  <c r="E4573" i="15"/>
  <c r="D4573" i="15"/>
  <c r="F4572" i="15"/>
  <c r="E4572" i="15"/>
  <c r="D4572" i="15"/>
  <c r="F4571" i="15"/>
  <c r="E4571" i="15"/>
  <c r="D4571" i="15"/>
  <c r="F4570" i="15"/>
  <c r="E4570" i="15"/>
  <c r="D4570" i="15"/>
  <c r="F4569" i="15"/>
  <c r="E4569" i="15"/>
  <c r="D4569" i="15"/>
  <c r="F4568" i="15"/>
  <c r="E4568" i="15"/>
  <c r="D4568" i="15"/>
  <c r="F4567" i="15"/>
  <c r="E4567" i="15"/>
  <c r="D4567" i="15"/>
  <c r="F4566" i="15"/>
  <c r="E4566" i="15"/>
  <c r="D4566" i="15"/>
  <c r="F4565" i="15"/>
  <c r="E4565" i="15"/>
  <c r="D4565" i="15"/>
  <c r="F4564" i="15"/>
  <c r="E4564" i="15"/>
  <c r="D4564" i="15"/>
  <c r="F4563" i="15"/>
  <c r="E4563" i="15"/>
  <c r="D4563" i="15"/>
  <c r="F4562" i="15"/>
  <c r="E4562" i="15"/>
  <c r="D4562" i="15"/>
  <c r="F4561" i="15"/>
  <c r="E4561" i="15"/>
  <c r="D4561" i="15"/>
  <c r="F4560" i="15"/>
  <c r="E4560" i="15"/>
  <c r="D4560" i="15"/>
  <c r="F4559" i="15"/>
  <c r="E4559" i="15"/>
  <c r="D4559" i="15"/>
  <c r="F4558" i="15"/>
  <c r="E4558" i="15"/>
  <c r="D4558" i="15"/>
  <c r="F4557" i="15"/>
  <c r="E4557" i="15"/>
  <c r="D4557" i="15"/>
  <c r="F4556" i="15"/>
  <c r="E4556" i="15"/>
  <c r="D4556" i="15"/>
  <c r="F4555" i="15"/>
  <c r="E4555" i="15"/>
  <c r="D4555" i="15"/>
  <c r="F4554" i="15"/>
  <c r="E4554" i="15"/>
  <c r="D4554" i="15"/>
  <c r="F4553" i="15"/>
  <c r="E4553" i="15"/>
  <c r="D4553" i="15"/>
  <c r="F4552" i="15"/>
  <c r="E4552" i="15"/>
  <c r="D4552" i="15"/>
  <c r="F4551" i="15"/>
  <c r="E4551" i="15"/>
  <c r="D4551" i="15"/>
  <c r="F4550" i="15"/>
  <c r="E4550" i="15"/>
  <c r="D4550" i="15"/>
  <c r="F4549" i="15"/>
  <c r="E4549" i="15"/>
  <c r="D4549" i="15"/>
  <c r="F4548" i="15"/>
  <c r="E4548" i="15"/>
  <c r="D4548" i="15"/>
  <c r="F4547" i="15"/>
  <c r="E4547" i="15"/>
  <c r="D4547" i="15"/>
  <c r="F4546" i="15"/>
  <c r="E4546" i="15"/>
  <c r="D4546" i="15"/>
  <c r="F4545" i="15"/>
  <c r="E4545" i="15"/>
  <c r="D4545" i="15"/>
  <c r="F4544" i="15"/>
  <c r="E4544" i="15"/>
  <c r="D4544" i="15"/>
  <c r="F4543" i="15"/>
  <c r="E4543" i="15"/>
  <c r="D4543" i="15"/>
  <c r="F4542" i="15"/>
  <c r="E4542" i="15"/>
  <c r="D4542" i="15"/>
  <c r="F4541" i="15"/>
  <c r="E4541" i="15"/>
  <c r="D4541" i="15"/>
  <c r="F4540" i="15"/>
  <c r="E4540" i="15"/>
  <c r="D4540" i="15"/>
  <c r="F4539" i="15"/>
  <c r="E4539" i="15"/>
  <c r="D4539" i="15"/>
  <c r="F4538" i="15"/>
  <c r="E4538" i="15"/>
  <c r="D4538" i="15"/>
  <c r="F4537" i="15"/>
  <c r="E4537" i="15"/>
  <c r="D4537" i="15"/>
  <c r="F4536" i="15"/>
  <c r="E4536" i="15"/>
  <c r="D4536" i="15"/>
  <c r="F4535" i="15"/>
  <c r="E4535" i="15"/>
  <c r="D4535" i="15"/>
  <c r="F4534" i="15"/>
  <c r="E4534" i="15"/>
  <c r="D4534" i="15"/>
  <c r="F4533" i="15"/>
  <c r="E4533" i="15"/>
  <c r="D4533" i="15"/>
  <c r="F4532" i="15"/>
  <c r="E4532" i="15"/>
  <c r="D4532" i="15"/>
  <c r="F4531" i="15"/>
  <c r="E4531" i="15"/>
  <c r="D4531" i="15"/>
  <c r="F4530" i="15"/>
  <c r="E4530" i="15"/>
  <c r="D4530" i="15"/>
  <c r="F4529" i="15"/>
  <c r="E4529" i="15"/>
  <c r="D4529" i="15"/>
  <c r="F4528" i="15"/>
  <c r="E4528" i="15"/>
  <c r="D4528" i="15"/>
  <c r="F4527" i="15"/>
  <c r="E4527" i="15"/>
  <c r="D4527" i="15"/>
  <c r="F4526" i="15"/>
  <c r="E4526" i="15"/>
  <c r="D4526" i="15"/>
  <c r="F4525" i="15"/>
  <c r="E4525" i="15"/>
  <c r="D4525" i="15"/>
  <c r="F4524" i="15"/>
  <c r="E4524" i="15"/>
  <c r="D4524" i="15"/>
  <c r="F4523" i="15"/>
  <c r="E4523" i="15"/>
  <c r="D4523" i="15"/>
  <c r="F4522" i="15"/>
  <c r="E4522" i="15"/>
  <c r="D4522" i="15"/>
  <c r="F4521" i="15"/>
  <c r="E4521" i="15"/>
  <c r="D4521" i="15"/>
  <c r="F4520" i="15"/>
  <c r="E4520" i="15"/>
  <c r="D4520" i="15"/>
  <c r="F4519" i="15"/>
  <c r="E4519" i="15"/>
  <c r="D4519" i="15"/>
  <c r="F4518" i="15"/>
  <c r="E4518" i="15"/>
  <c r="D4518" i="15"/>
  <c r="F4517" i="15"/>
  <c r="E4517" i="15"/>
  <c r="D4517" i="15"/>
  <c r="F4516" i="15"/>
  <c r="E4516" i="15"/>
  <c r="D4516" i="15"/>
  <c r="F4515" i="15"/>
  <c r="E4515" i="15"/>
  <c r="D4515" i="15"/>
  <c r="F4514" i="15"/>
  <c r="E4514" i="15"/>
  <c r="D4514" i="15"/>
  <c r="F4513" i="15"/>
  <c r="E4513" i="15"/>
  <c r="D4513" i="15"/>
  <c r="F4512" i="15"/>
  <c r="E4512" i="15"/>
  <c r="D4512" i="15"/>
  <c r="F4511" i="15"/>
  <c r="E4511" i="15"/>
  <c r="D4511" i="15"/>
  <c r="F4510" i="15"/>
  <c r="E4510" i="15"/>
  <c r="D4510" i="15"/>
  <c r="F4509" i="15"/>
  <c r="E4509" i="15"/>
  <c r="D4509" i="15"/>
  <c r="F4508" i="15"/>
  <c r="E4508" i="15"/>
  <c r="D4508" i="15"/>
  <c r="F4507" i="15"/>
  <c r="E4507" i="15"/>
  <c r="D4507" i="15"/>
  <c r="F4506" i="15"/>
  <c r="E4506" i="15"/>
  <c r="D4506" i="15"/>
  <c r="F4505" i="15"/>
  <c r="E4505" i="15"/>
  <c r="D4505" i="15"/>
  <c r="F4504" i="15"/>
  <c r="E4504" i="15"/>
  <c r="D4504" i="15"/>
  <c r="F4503" i="15"/>
  <c r="E4503" i="15"/>
  <c r="D4503" i="15"/>
  <c r="F4502" i="15"/>
  <c r="E4502" i="15"/>
  <c r="D4502" i="15"/>
  <c r="F4501" i="15"/>
  <c r="E4501" i="15"/>
  <c r="D4501" i="15"/>
  <c r="F4500" i="15"/>
  <c r="E4500" i="15"/>
  <c r="D4500" i="15"/>
  <c r="F4499" i="15"/>
  <c r="E4499" i="15"/>
  <c r="D4499" i="15"/>
  <c r="F4498" i="15"/>
  <c r="E4498" i="15"/>
  <c r="D4498" i="15"/>
  <c r="F4497" i="15"/>
  <c r="E4497" i="15"/>
  <c r="D4497" i="15"/>
  <c r="F4496" i="15"/>
  <c r="E4496" i="15"/>
  <c r="D4496" i="15"/>
  <c r="F4495" i="15"/>
  <c r="E4495" i="15"/>
  <c r="D4495" i="15"/>
  <c r="F4494" i="15"/>
  <c r="E4494" i="15"/>
  <c r="D4494" i="15"/>
  <c r="F4493" i="15"/>
  <c r="E4493" i="15"/>
  <c r="D4493" i="15"/>
  <c r="F4492" i="15"/>
  <c r="E4492" i="15"/>
  <c r="D4492" i="15"/>
  <c r="F4491" i="15"/>
  <c r="E4491" i="15"/>
  <c r="D4491" i="15"/>
  <c r="F4490" i="15"/>
  <c r="E4490" i="15"/>
  <c r="D4490" i="15"/>
  <c r="F4489" i="15"/>
  <c r="E4489" i="15"/>
  <c r="D4489" i="15"/>
  <c r="F4488" i="15"/>
  <c r="E4488" i="15"/>
  <c r="D4488" i="15"/>
  <c r="F4487" i="15"/>
  <c r="E4487" i="15"/>
  <c r="D4487" i="15"/>
  <c r="F4486" i="15"/>
  <c r="E4486" i="15"/>
  <c r="D4486" i="15"/>
  <c r="F4485" i="15"/>
  <c r="E4485" i="15"/>
  <c r="D4485" i="15"/>
  <c r="F4484" i="15"/>
  <c r="E4484" i="15"/>
  <c r="D4484" i="15"/>
  <c r="F4483" i="15"/>
  <c r="E4483" i="15"/>
  <c r="D4483" i="15"/>
  <c r="F4482" i="15"/>
  <c r="E4482" i="15"/>
  <c r="D4482" i="15"/>
  <c r="F4481" i="15"/>
  <c r="E4481" i="15"/>
  <c r="D4481" i="15"/>
  <c r="F4480" i="15"/>
  <c r="E4480" i="15"/>
  <c r="D4480" i="15"/>
  <c r="F4479" i="15"/>
  <c r="E4479" i="15"/>
  <c r="D4479" i="15"/>
  <c r="F4478" i="15"/>
  <c r="E4478" i="15"/>
  <c r="D4478" i="15"/>
  <c r="F4477" i="15"/>
  <c r="E4477" i="15"/>
  <c r="D4477" i="15"/>
  <c r="F4476" i="15"/>
  <c r="E4476" i="15"/>
  <c r="D4476" i="15"/>
  <c r="F4475" i="15"/>
  <c r="E4475" i="15"/>
  <c r="D4475" i="15"/>
  <c r="F4474" i="15"/>
  <c r="E4474" i="15"/>
  <c r="D4474" i="15"/>
  <c r="F4473" i="15"/>
  <c r="E4473" i="15"/>
  <c r="D4473" i="15"/>
  <c r="F4472" i="15"/>
  <c r="E4472" i="15"/>
  <c r="D4472" i="15"/>
  <c r="F4471" i="15"/>
  <c r="E4471" i="15"/>
  <c r="D4471" i="15"/>
  <c r="F4470" i="15"/>
  <c r="E4470" i="15"/>
  <c r="D4470" i="15"/>
  <c r="F4469" i="15"/>
  <c r="E4469" i="15"/>
  <c r="D4469" i="15"/>
  <c r="F4468" i="15"/>
  <c r="E4468" i="15"/>
  <c r="D4468" i="15"/>
  <c r="F4467" i="15"/>
  <c r="E4467" i="15"/>
  <c r="D4467" i="15"/>
  <c r="F4466" i="15"/>
  <c r="E4466" i="15"/>
  <c r="D4466" i="15"/>
  <c r="F4465" i="15"/>
  <c r="E4465" i="15"/>
  <c r="D4465" i="15"/>
  <c r="F4464" i="15"/>
  <c r="E4464" i="15"/>
  <c r="D4464" i="15"/>
  <c r="F4463" i="15"/>
  <c r="E4463" i="15"/>
  <c r="D4463" i="15"/>
  <c r="F4462" i="15"/>
  <c r="E4462" i="15"/>
  <c r="D4462" i="15"/>
  <c r="F4461" i="15"/>
  <c r="E4461" i="15"/>
  <c r="D4461" i="15"/>
  <c r="F4460" i="15"/>
  <c r="E4460" i="15"/>
  <c r="D4460" i="15"/>
  <c r="F4459" i="15"/>
  <c r="E4459" i="15"/>
  <c r="D4459" i="15"/>
  <c r="F4458" i="15"/>
  <c r="E4458" i="15"/>
  <c r="D4458" i="15"/>
  <c r="F4457" i="15"/>
  <c r="E4457" i="15"/>
  <c r="D4457" i="15"/>
  <c r="F4456" i="15"/>
  <c r="E4456" i="15"/>
  <c r="D4456" i="15"/>
  <c r="F4455" i="15"/>
  <c r="E4455" i="15"/>
  <c r="D4455" i="15"/>
  <c r="F4454" i="15"/>
  <c r="E4454" i="15"/>
  <c r="D4454" i="15"/>
  <c r="F4453" i="15"/>
  <c r="E4453" i="15"/>
  <c r="D4453" i="15"/>
  <c r="F4452" i="15"/>
  <c r="E4452" i="15"/>
  <c r="D4452" i="15"/>
  <c r="F4451" i="15"/>
  <c r="E4451" i="15"/>
  <c r="D4451" i="15"/>
  <c r="F4450" i="15"/>
  <c r="E4450" i="15"/>
  <c r="D4450" i="15"/>
  <c r="F4449" i="15"/>
  <c r="E4449" i="15"/>
  <c r="D4449" i="15"/>
  <c r="F4448" i="15"/>
  <c r="E4448" i="15"/>
  <c r="D4448" i="15"/>
  <c r="F4447" i="15"/>
  <c r="E4447" i="15"/>
  <c r="D4447" i="15"/>
  <c r="F4446" i="15"/>
  <c r="E4446" i="15"/>
  <c r="D4446" i="15"/>
  <c r="F4445" i="15"/>
  <c r="E4445" i="15"/>
  <c r="D4445" i="15"/>
  <c r="F4444" i="15"/>
  <c r="E4444" i="15"/>
  <c r="D4444" i="15"/>
  <c r="F4443" i="15"/>
  <c r="E4443" i="15"/>
  <c r="D4443" i="15"/>
  <c r="F4442" i="15"/>
  <c r="E4442" i="15"/>
  <c r="D4442" i="15"/>
  <c r="F4441" i="15"/>
  <c r="E4441" i="15"/>
  <c r="D4441" i="15"/>
  <c r="F4440" i="15"/>
  <c r="E4440" i="15"/>
  <c r="D4440" i="15"/>
  <c r="F4439" i="15"/>
  <c r="E4439" i="15"/>
  <c r="D4439" i="15"/>
  <c r="F4438" i="15"/>
  <c r="E4438" i="15"/>
  <c r="D4438" i="15"/>
  <c r="F4437" i="15"/>
  <c r="E4437" i="15"/>
  <c r="D4437" i="15"/>
  <c r="F4436" i="15"/>
  <c r="E4436" i="15"/>
  <c r="D4436" i="15"/>
  <c r="F4435" i="15"/>
  <c r="E4435" i="15"/>
  <c r="D4435" i="15"/>
  <c r="F4434" i="15"/>
  <c r="E4434" i="15"/>
  <c r="D4434" i="15"/>
  <c r="F4433" i="15"/>
  <c r="E4433" i="15"/>
  <c r="D4433" i="15"/>
  <c r="F4432" i="15"/>
  <c r="E4432" i="15"/>
  <c r="D4432" i="15"/>
  <c r="F4431" i="15"/>
  <c r="E4431" i="15"/>
  <c r="D4431" i="15"/>
  <c r="F4430" i="15"/>
  <c r="E4430" i="15"/>
  <c r="D4430" i="15"/>
  <c r="F4429" i="15"/>
  <c r="E4429" i="15"/>
  <c r="D4429" i="15"/>
  <c r="F4428" i="15"/>
  <c r="E4428" i="15"/>
  <c r="D4428" i="15"/>
  <c r="F4427" i="15"/>
  <c r="E4427" i="15"/>
  <c r="D4427" i="15"/>
  <c r="F4426" i="15"/>
  <c r="E4426" i="15"/>
  <c r="D4426" i="15"/>
  <c r="F4425" i="15"/>
  <c r="E4425" i="15"/>
  <c r="D4425" i="15"/>
  <c r="F4424" i="15"/>
  <c r="E4424" i="15"/>
  <c r="D4424" i="15"/>
  <c r="F4423" i="15"/>
  <c r="E4423" i="15"/>
  <c r="D4423" i="15"/>
  <c r="F4422" i="15"/>
  <c r="E4422" i="15"/>
  <c r="D4422" i="15"/>
  <c r="F4421" i="15"/>
  <c r="E4421" i="15"/>
  <c r="D4421" i="15"/>
  <c r="F4420" i="15"/>
  <c r="E4420" i="15"/>
  <c r="D4420" i="15"/>
  <c r="F4419" i="15"/>
  <c r="E4419" i="15"/>
  <c r="D4419" i="15"/>
  <c r="F4418" i="15"/>
  <c r="E4418" i="15"/>
  <c r="D4418" i="15"/>
  <c r="F4417" i="15"/>
  <c r="E4417" i="15"/>
  <c r="D4417" i="15"/>
  <c r="F4416" i="15"/>
  <c r="E4416" i="15"/>
  <c r="D4416" i="15"/>
  <c r="F4415" i="15"/>
  <c r="E4415" i="15"/>
  <c r="D4415" i="15"/>
  <c r="F4414" i="15"/>
  <c r="E4414" i="15"/>
  <c r="D4414" i="15"/>
  <c r="F4413" i="15"/>
  <c r="E4413" i="15"/>
  <c r="D4413" i="15"/>
  <c r="F4412" i="15"/>
  <c r="E4412" i="15"/>
  <c r="D4412" i="15"/>
  <c r="F4411" i="15"/>
  <c r="E4411" i="15"/>
  <c r="D4411" i="15"/>
  <c r="F4410" i="15"/>
  <c r="E4410" i="15"/>
  <c r="D4410" i="15"/>
  <c r="F4409" i="15"/>
  <c r="E4409" i="15"/>
  <c r="D4409" i="15"/>
  <c r="F4408" i="15"/>
  <c r="E4408" i="15"/>
  <c r="D4408" i="15"/>
  <c r="F4407" i="15"/>
  <c r="E4407" i="15"/>
  <c r="D4407" i="15"/>
  <c r="F4406" i="15"/>
  <c r="E4406" i="15"/>
  <c r="D4406" i="15"/>
  <c r="F4405" i="15"/>
  <c r="E4405" i="15"/>
  <c r="D4405" i="15"/>
  <c r="F4404" i="15"/>
  <c r="E4404" i="15"/>
  <c r="D4404" i="15"/>
  <c r="F4403" i="15"/>
  <c r="E4403" i="15"/>
  <c r="D4403" i="15"/>
  <c r="F4402" i="15"/>
  <c r="E4402" i="15"/>
  <c r="D4402" i="15"/>
  <c r="F4401" i="15"/>
  <c r="E4401" i="15"/>
  <c r="D4401" i="15"/>
  <c r="F4400" i="15"/>
  <c r="E4400" i="15"/>
  <c r="D4400" i="15"/>
  <c r="F4399" i="15"/>
  <c r="E4399" i="15"/>
  <c r="D4399" i="15"/>
  <c r="F4398" i="15"/>
  <c r="E4398" i="15"/>
  <c r="D4398" i="15"/>
  <c r="F4397" i="15"/>
  <c r="E4397" i="15"/>
  <c r="D4397" i="15"/>
  <c r="F4396" i="15"/>
  <c r="E4396" i="15"/>
  <c r="D4396" i="15"/>
  <c r="F4395" i="15"/>
  <c r="E4395" i="15"/>
  <c r="D4395" i="15"/>
  <c r="F4394" i="15"/>
  <c r="E4394" i="15"/>
  <c r="D4394" i="15"/>
  <c r="F4393" i="15"/>
  <c r="E4393" i="15"/>
  <c r="D4393" i="15"/>
  <c r="F4392" i="15"/>
  <c r="E4392" i="15"/>
  <c r="D4392" i="15"/>
  <c r="F4391" i="15"/>
  <c r="E4391" i="15"/>
  <c r="D4391" i="15"/>
  <c r="F4390" i="15"/>
  <c r="E4390" i="15"/>
  <c r="D4390" i="15"/>
  <c r="F4389" i="15"/>
  <c r="E4389" i="15"/>
  <c r="D4389" i="15"/>
  <c r="F4388" i="15"/>
  <c r="E4388" i="15"/>
  <c r="D4388" i="15"/>
  <c r="F4387" i="15"/>
  <c r="E4387" i="15"/>
  <c r="D4387" i="15"/>
  <c r="F4386" i="15"/>
  <c r="E4386" i="15"/>
  <c r="D4386" i="15"/>
  <c r="F4385" i="15"/>
  <c r="E4385" i="15"/>
  <c r="D4385" i="15"/>
  <c r="F4384" i="15"/>
  <c r="E4384" i="15"/>
  <c r="D4384" i="15"/>
  <c r="F4383" i="15"/>
  <c r="E4383" i="15"/>
  <c r="D4383" i="15"/>
  <c r="F4382" i="15"/>
  <c r="E4382" i="15"/>
  <c r="D4382" i="15"/>
  <c r="F4381" i="15"/>
  <c r="E4381" i="15"/>
  <c r="D4381" i="15"/>
  <c r="F4380" i="15"/>
  <c r="E4380" i="15"/>
  <c r="D4380" i="15"/>
  <c r="F4379" i="15"/>
  <c r="E4379" i="15"/>
  <c r="D4379" i="15"/>
  <c r="F4378" i="15"/>
  <c r="E4378" i="15"/>
  <c r="D4378" i="15"/>
  <c r="F4377" i="15"/>
  <c r="E4377" i="15"/>
  <c r="D4377" i="15"/>
  <c r="F4376" i="15"/>
  <c r="E4376" i="15"/>
  <c r="D4376" i="15"/>
  <c r="F4375" i="15"/>
  <c r="E4375" i="15"/>
  <c r="D4375" i="15"/>
  <c r="F4374" i="15"/>
  <c r="E4374" i="15"/>
  <c r="D4374" i="15"/>
  <c r="F4373" i="15"/>
  <c r="E4373" i="15"/>
  <c r="D4373" i="15"/>
  <c r="F4372" i="15"/>
  <c r="E4372" i="15"/>
  <c r="D4372" i="15"/>
  <c r="F4371" i="15"/>
  <c r="E4371" i="15"/>
  <c r="D4371" i="15"/>
  <c r="F4370" i="15"/>
  <c r="E4370" i="15"/>
  <c r="D4370" i="15"/>
  <c r="F4369" i="15"/>
  <c r="E4369" i="15"/>
  <c r="D4369" i="15"/>
  <c r="F4368" i="15"/>
  <c r="E4368" i="15"/>
  <c r="D4368" i="15"/>
  <c r="F4367" i="15"/>
  <c r="E4367" i="15"/>
  <c r="D4367" i="15"/>
  <c r="F4366" i="15"/>
  <c r="E4366" i="15"/>
  <c r="D4366" i="15"/>
  <c r="F4365" i="15"/>
  <c r="E4365" i="15"/>
  <c r="D4365" i="15"/>
  <c r="F4364" i="15"/>
  <c r="E4364" i="15"/>
  <c r="D4364" i="15"/>
  <c r="F4363" i="15"/>
  <c r="E4363" i="15"/>
  <c r="D4363" i="15"/>
  <c r="F4362" i="15"/>
  <c r="E4362" i="15"/>
  <c r="D4362" i="15"/>
  <c r="F4361" i="15"/>
  <c r="E4361" i="15"/>
  <c r="D4361" i="15"/>
  <c r="F4360" i="15"/>
  <c r="E4360" i="15"/>
  <c r="D4360" i="15"/>
  <c r="F4359" i="15"/>
  <c r="E4359" i="15"/>
  <c r="D4359" i="15"/>
  <c r="F4358" i="15"/>
  <c r="E4358" i="15"/>
  <c r="D4358" i="15"/>
  <c r="F4357" i="15"/>
  <c r="E4357" i="15"/>
  <c r="D4357" i="15"/>
  <c r="F4356" i="15"/>
  <c r="E4356" i="15"/>
  <c r="D4356" i="15"/>
  <c r="F4355" i="15"/>
  <c r="E4355" i="15"/>
  <c r="D4355" i="15"/>
  <c r="F4354" i="15"/>
  <c r="E4354" i="15"/>
  <c r="D4354" i="15"/>
  <c r="F4353" i="15"/>
  <c r="E4353" i="15"/>
  <c r="D4353" i="15"/>
  <c r="F4352" i="15"/>
  <c r="E4352" i="15"/>
  <c r="D4352" i="15"/>
  <c r="F4351" i="15"/>
  <c r="E4351" i="15"/>
  <c r="D4351" i="15"/>
  <c r="F4350" i="15"/>
  <c r="E4350" i="15"/>
  <c r="D4350" i="15"/>
  <c r="F4349" i="15"/>
  <c r="E4349" i="15"/>
  <c r="D4349" i="15"/>
  <c r="F4348" i="15"/>
  <c r="E4348" i="15"/>
  <c r="D4348" i="15"/>
  <c r="F4347" i="15"/>
  <c r="E4347" i="15"/>
  <c r="D4347" i="15"/>
  <c r="F4346" i="15"/>
  <c r="E4346" i="15"/>
  <c r="D4346" i="15"/>
  <c r="F4345" i="15"/>
  <c r="E4345" i="15"/>
  <c r="D4345" i="15"/>
  <c r="F4344" i="15"/>
  <c r="E4344" i="15"/>
  <c r="D4344" i="15"/>
  <c r="F4343" i="15"/>
  <c r="E4343" i="15"/>
  <c r="D4343" i="15"/>
  <c r="F4342" i="15"/>
  <c r="E4342" i="15"/>
  <c r="D4342" i="15"/>
  <c r="F4341" i="15"/>
  <c r="E4341" i="15"/>
  <c r="D4341" i="15"/>
  <c r="F4340" i="15"/>
  <c r="E4340" i="15"/>
  <c r="D4340" i="15"/>
  <c r="F4339" i="15"/>
  <c r="E4339" i="15"/>
  <c r="D4339" i="15"/>
  <c r="F4338" i="15"/>
  <c r="E4338" i="15"/>
  <c r="D4338" i="15"/>
  <c r="F4337" i="15"/>
  <c r="E4337" i="15"/>
  <c r="D4337" i="15"/>
  <c r="F4336" i="15"/>
  <c r="E4336" i="15"/>
  <c r="D4336" i="15"/>
  <c r="F4335" i="15"/>
  <c r="E4335" i="15"/>
  <c r="D4335" i="15"/>
  <c r="F4334" i="15"/>
  <c r="E4334" i="15"/>
  <c r="D4334" i="15"/>
  <c r="F4333" i="15"/>
  <c r="E4333" i="15"/>
  <c r="D4333" i="15"/>
  <c r="F4332" i="15"/>
  <c r="E4332" i="15"/>
  <c r="D4332" i="15"/>
  <c r="F4331" i="15"/>
  <c r="E4331" i="15"/>
  <c r="D4331" i="15"/>
  <c r="F4330" i="15"/>
  <c r="E4330" i="15"/>
  <c r="D4330" i="15"/>
  <c r="F4329" i="15"/>
  <c r="E4329" i="15"/>
  <c r="D4329" i="15"/>
  <c r="F4328" i="15"/>
  <c r="E4328" i="15"/>
  <c r="D4328" i="15"/>
  <c r="F4327" i="15"/>
  <c r="E4327" i="15"/>
  <c r="D4327" i="15"/>
  <c r="F4326" i="15"/>
  <c r="E4326" i="15"/>
  <c r="D4326" i="15"/>
  <c r="F4325" i="15"/>
  <c r="E4325" i="15"/>
  <c r="D4325" i="15"/>
  <c r="F4324" i="15"/>
  <c r="E4324" i="15"/>
  <c r="D4324" i="15"/>
  <c r="F4323" i="15"/>
  <c r="E4323" i="15"/>
  <c r="D4323" i="15"/>
  <c r="F4322" i="15"/>
  <c r="E4322" i="15"/>
  <c r="D4322" i="15"/>
  <c r="F4321" i="15"/>
  <c r="E4321" i="15"/>
  <c r="D4321" i="15"/>
  <c r="F4320" i="15"/>
  <c r="E4320" i="15"/>
  <c r="D4320" i="15"/>
  <c r="F4319" i="15"/>
  <c r="E4319" i="15"/>
  <c r="D4319" i="15"/>
  <c r="F4318" i="15"/>
  <c r="E4318" i="15"/>
  <c r="D4318" i="15"/>
  <c r="F4317" i="15"/>
  <c r="E4317" i="15"/>
  <c r="D4317" i="15"/>
  <c r="F4316" i="15"/>
  <c r="E4316" i="15"/>
  <c r="D4316" i="15"/>
  <c r="F4315" i="15"/>
  <c r="E4315" i="15"/>
  <c r="D4315" i="15"/>
  <c r="F4314" i="15"/>
  <c r="E4314" i="15"/>
  <c r="D4314" i="15"/>
  <c r="F4313" i="15"/>
  <c r="E4313" i="15"/>
  <c r="D4313" i="15"/>
  <c r="F4312" i="15"/>
  <c r="E4312" i="15"/>
  <c r="D4312" i="15"/>
  <c r="F4311" i="15"/>
  <c r="E4311" i="15"/>
  <c r="D4311" i="15"/>
  <c r="F4310" i="15"/>
  <c r="E4310" i="15"/>
  <c r="D4310" i="15"/>
  <c r="F4309" i="15"/>
  <c r="E4309" i="15"/>
  <c r="D4309" i="15"/>
  <c r="F4308" i="15"/>
  <c r="E4308" i="15"/>
  <c r="D4308" i="15"/>
  <c r="F4307" i="15"/>
  <c r="E4307" i="15"/>
  <c r="D4307" i="15"/>
  <c r="F4306" i="15"/>
  <c r="E4306" i="15"/>
  <c r="D4306" i="15"/>
  <c r="F4305" i="15"/>
  <c r="E4305" i="15"/>
  <c r="D4305" i="15"/>
  <c r="F4304" i="15"/>
  <c r="E4304" i="15"/>
  <c r="D4304" i="15"/>
  <c r="F4303" i="15"/>
  <c r="E4303" i="15"/>
  <c r="D4303" i="15"/>
  <c r="F4302" i="15"/>
  <c r="E4302" i="15"/>
  <c r="D4302" i="15"/>
  <c r="F4301" i="15"/>
  <c r="E4301" i="15"/>
  <c r="D4301" i="15"/>
  <c r="F4300" i="15"/>
  <c r="E4300" i="15"/>
  <c r="D4300" i="15"/>
  <c r="F4299" i="15"/>
  <c r="E4299" i="15"/>
  <c r="D4299" i="15"/>
  <c r="F4298" i="15"/>
  <c r="E4298" i="15"/>
  <c r="D4298" i="15"/>
  <c r="F4297" i="15"/>
  <c r="E4297" i="15"/>
  <c r="D4297" i="15"/>
  <c r="F4296" i="15"/>
  <c r="E4296" i="15"/>
  <c r="D4296" i="15"/>
  <c r="F4295" i="15"/>
  <c r="E4295" i="15"/>
  <c r="D4295" i="15"/>
  <c r="F4294" i="15"/>
  <c r="E4294" i="15"/>
  <c r="D4294" i="15"/>
  <c r="F4293" i="15"/>
  <c r="E4293" i="15"/>
  <c r="D4293" i="15"/>
  <c r="F4292" i="15"/>
  <c r="E4292" i="15"/>
  <c r="D4292" i="15"/>
  <c r="F4291" i="15"/>
  <c r="E4291" i="15"/>
  <c r="D4291" i="15"/>
  <c r="F4290" i="15"/>
  <c r="E4290" i="15"/>
  <c r="D4290" i="15"/>
  <c r="F4289" i="15"/>
  <c r="E4289" i="15"/>
  <c r="D4289" i="15"/>
  <c r="F4288" i="15"/>
  <c r="E4288" i="15"/>
  <c r="D4288" i="15"/>
  <c r="F4287" i="15"/>
  <c r="E4287" i="15"/>
  <c r="D4287" i="15"/>
  <c r="F4286" i="15"/>
  <c r="E4286" i="15"/>
  <c r="D4286" i="15"/>
  <c r="F4285" i="15"/>
  <c r="E4285" i="15"/>
  <c r="D4285" i="15"/>
  <c r="F4284" i="15"/>
  <c r="E4284" i="15"/>
  <c r="D4284" i="15"/>
  <c r="F4283" i="15"/>
  <c r="E4283" i="15"/>
  <c r="D4283" i="15"/>
  <c r="F4282" i="15"/>
  <c r="E4282" i="15"/>
  <c r="D4282" i="15"/>
  <c r="F4281" i="15"/>
  <c r="E4281" i="15"/>
  <c r="D4281" i="15"/>
  <c r="F4280" i="15"/>
  <c r="E4280" i="15"/>
  <c r="D4280" i="15"/>
  <c r="F4279" i="15"/>
  <c r="E4279" i="15"/>
  <c r="D4279" i="15"/>
  <c r="F4278" i="15"/>
  <c r="E4278" i="15"/>
  <c r="D4278" i="15"/>
  <c r="F4277" i="15"/>
  <c r="E4277" i="15"/>
  <c r="D4277" i="15"/>
  <c r="F4276" i="15"/>
  <c r="E4276" i="15"/>
  <c r="D4276" i="15"/>
  <c r="F4275" i="15"/>
  <c r="E4275" i="15"/>
  <c r="D4275" i="15"/>
  <c r="F4274" i="15"/>
  <c r="E4274" i="15"/>
  <c r="D4274" i="15"/>
  <c r="F4273" i="15"/>
  <c r="E4273" i="15"/>
  <c r="D4273" i="15"/>
  <c r="F4272" i="15"/>
  <c r="E4272" i="15"/>
  <c r="D4272" i="15"/>
  <c r="F4271" i="15"/>
  <c r="E4271" i="15"/>
  <c r="D4271" i="15"/>
  <c r="F4270" i="15"/>
  <c r="E4270" i="15"/>
  <c r="D4270" i="15"/>
  <c r="F4269" i="15"/>
  <c r="E4269" i="15"/>
  <c r="D4269" i="15"/>
  <c r="F4268" i="15"/>
  <c r="E4268" i="15"/>
  <c r="D4268" i="15"/>
  <c r="F4267" i="15"/>
  <c r="E4267" i="15"/>
  <c r="D4267" i="15"/>
  <c r="F4266" i="15"/>
  <c r="E4266" i="15"/>
  <c r="D4266" i="15"/>
  <c r="F4265" i="15"/>
  <c r="E4265" i="15"/>
  <c r="D4265" i="15"/>
  <c r="F4264" i="15"/>
  <c r="E4264" i="15"/>
  <c r="D4264" i="15"/>
  <c r="F4263" i="15"/>
  <c r="E4263" i="15"/>
  <c r="D4263" i="15"/>
  <c r="F4262" i="15"/>
  <c r="E4262" i="15"/>
  <c r="D4262" i="15"/>
  <c r="F4261" i="15"/>
  <c r="E4261" i="15"/>
  <c r="D4261" i="15"/>
  <c r="F4260" i="15"/>
  <c r="E4260" i="15"/>
  <c r="D4260" i="15"/>
  <c r="F4259" i="15"/>
  <c r="E4259" i="15"/>
  <c r="D4259" i="15"/>
  <c r="F4258" i="15"/>
  <c r="E4258" i="15"/>
  <c r="D4258" i="15"/>
  <c r="F4257" i="15"/>
  <c r="E4257" i="15"/>
  <c r="D4257" i="15"/>
  <c r="F4256" i="15"/>
  <c r="E4256" i="15"/>
  <c r="D4256" i="15"/>
  <c r="F4255" i="15"/>
  <c r="E4255" i="15"/>
  <c r="D4255" i="15"/>
  <c r="F4254" i="15"/>
  <c r="E4254" i="15"/>
  <c r="D4254" i="15"/>
  <c r="F4253" i="15"/>
  <c r="E4253" i="15"/>
  <c r="D4253" i="15"/>
  <c r="F4252" i="15"/>
  <c r="E4252" i="15"/>
  <c r="D4252" i="15"/>
  <c r="F4251" i="15"/>
  <c r="E4251" i="15"/>
  <c r="D4251" i="15"/>
  <c r="F4250" i="15"/>
  <c r="E4250" i="15"/>
  <c r="D4250" i="15"/>
  <c r="F4249" i="15"/>
  <c r="E4249" i="15"/>
  <c r="D4249" i="15"/>
  <c r="F4248" i="15"/>
  <c r="E4248" i="15"/>
  <c r="D4248" i="15"/>
  <c r="F4247" i="15"/>
  <c r="E4247" i="15"/>
  <c r="D4247" i="15"/>
  <c r="F4246" i="15"/>
  <c r="E4246" i="15"/>
  <c r="D4246" i="15"/>
  <c r="F4245" i="15"/>
  <c r="E4245" i="15"/>
  <c r="D4245" i="15"/>
  <c r="F4244" i="15"/>
  <c r="E4244" i="15"/>
  <c r="D4244" i="15"/>
  <c r="F4243" i="15"/>
  <c r="E4243" i="15"/>
  <c r="D4243" i="15"/>
  <c r="F4242" i="15"/>
  <c r="E4242" i="15"/>
  <c r="D4242" i="15"/>
  <c r="F4241" i="15"/>
  <c r="E4241" i="15"/>
  <c r="D4241" i="15"/>
  <c r="F4240" i="15"/>
  <c r="E4240" i="15"/>
  <c r="D4240" i="15"/>
  <c r="F4239" i="15"/>
  <c r="E4239" i="15"/>
  <c r="D4239" i="15"/>
  <c r="F4238" i="15"/>
  <c r="E4238" i="15"/>
  <c r="D4238" i="15"/>
  <c r="F4237" i="15"/>
  <c r="E4237" i="15"/>
  <c r="D4237" i="15"/>
  <c r="F4236" i="15"/>
  <c r="E4236" i="15"/>
  <c r="D4236" i="15"/>
  <c r="F4235" i="15"/>
  <c r="E4235" i="15"/>
  <c r="D4235" i="15"/>
  <c r="F4234" i="15"/>
  <c r="E4234" i="15"/>
  <c r="D4234" i="15"/>
  <c r="F4233" i="15"/>
  <c r="E4233" i="15"/>
  <c r="D4233" i="15"/>
  <c r="F4232" i="15"/>
  <c r="E4232" i="15"/>
  <c r="D4232" i="15"/>
  <c r="F4231" i="15"/>
  <c r="E4231" i="15"/>
  <c r="D4231" i="15"/>
  <c r="F4230" i="15"/>
  <c r="E4230" i="15"/>
  <c r="D4230" i="15"/>
  <c r="F4229" i="15"/>
  <c r="E4229" i="15"/>
  <c r="D4229" i="15"/>
  <c r="F4228" i="15"/>
  <c r="E4228" i="15"/>
  <c r="D4228" i="15"/>
  <c r="F4227" i="15"/>
  <c r="E4227" i="15"/>
  <c r="D4227" i="15"/>
  <c r="F4226" i="15"/>
  <c r="E4226" i="15"/>
  <c r="D4226" i="15"/>
  <c r="F4225" i="15"/>
  <c r="E4225" i="15"/>
  <c r="D4225" i="15"/>
  <c r="F4224" i="15"/>
  <c r="E4224" i="15"/>
  <c r="D4224" i="15"/>
  <c r="F4223" i="15"/>
  <c r="E4223" i="15"/>
  <c r="D4223" i="15"/>
  <c r="F4222" i="15"/>
  <c r="E4222" i="15"/>
  <c r="D4222" i="15"/>
  <c r="F4221" i="15"/>
  <c r="E4221" i="15"/>
  <c r="D4221" i="15"/>
  <c r="F4220" i="15"/>
  <c r="E4220" i="15"/>
  <c r="D4220" i="15"/>
  <c r="F4219" i="15"/>
  <c r="E4219" i="15"/>
  <c r="D4219" i="15"/>
  <c r="F4218" i="15"/>
  <c r="E4218" i="15"/>
  <c r="D4218" i="15"/>
  <c r="F4217" i="15"/>
  <c r="E4217" i="15"/>
  <c r="D4217" i="15"/>
  <c r="F4216" i="15"/>
  <c r="E4216" i="15"/>
  <c r="D4216" i="15"/>
  <c r="F4215" i="15"/>
  <c r="E4215" i="15"/>
  <c r="D4215" i="15"/>
  <c r="F4214" i="15"/>
  <c r="E4214" i="15"/>
  <c r="D4214" i="15"/>
  <c r="F4213" i="15"/>
  <c r="E4213" i="15"/>
  <c r="D4213" i="15"/>
  <c r="F4212" i="15"/>
  <c r="E4212" i="15"/>
  <c r="D4212" i="15"/>
  <c r="F4211" i="15"/>
  <c r="E4211" i="15"/>
  <c r="D4211" i="15"/>
  <c r="F4210" i="15"/>
  <c r="E4210" i="15"/>
  <c r="D4210" i="15"/>
  <c r="F4209" i="15"/>
  <c r="E4209" i="15"/>
  <c r="D4209" i="15"/>
  <c r="F4208" i="15"/>
  <c r="E4208" i="15"/>
  <c r="D4208" i="15"/>
  <c r="F4207" i="15"/>
  <c r="E4207" i="15"/>
  <c r="D4207" i="15"/>
  <c r="F4206" i="15"/>
  <c r="E4206" i="15"/>
  <c r="D4206" i="15"/>
  <c r="F4205" i="15"/>
  <c r="E4205" i="15"/>
  <c r="D4205" i="15"/>
  <c r="F4204" i="15"/>
  <c r="E4204" i="15"/>
  <c r="D4204" i="15"/>
  <c r="F4203" i="15"/>
  <c r="E4203" i="15"/>
  <c r="D4203" i="15"/>
  <c r="F4202" i="15"/>
  <c r="E4202" i="15"/>
  <c r="D4202" i="15"/>
  <c r="F4201" i="15"/>
  <c r="E4201" i="15"/>
  <c r="D4201" i="15"/>
  <c r="F4200" i="15"/>
  <c r="E4200" i="15"/>
  <c r="D4200" i="15"/>
  <c r="F4199" i="15"/>
  <c r="E4199" i="15"/>
  <c r="D4199" i="15"/>
  <c r="F4198" i="15"/>
  <c r="E4198" i="15"/>
  <c r="D4198" i="15"/>
  <c r="F4197" i="15"/>
  <c r="E4197" i="15"/>
  <c r="D4197" i="15"/>
  <c r="F4196" i="15"/>
  <c r="E4196" i="15"/>
  <c r="D4196" i="15"/>
  <c r="F4195" i="15"/>
  <c r="E4195" i="15"/>
  <c r="D4195" i="15"/>
  <c r="F4194" i="15"/>
  <c r="E4194" i="15"/>
  <c r="D4194" i="15"/>
  <c r="F4193" i="15"/>
  <c r="E4193" i="15"/>
  <c r="D4193" i="15"/>
  <c r="F4192" i="15"/>
  <c r="E4192" i="15"/>
  <c r="D4192" i="15"/>
  <c r="F4191" i="15"/>
  <c r="E4191" i="15"/>
  <c r="D4191" i="15"/>
  <c r="F4190" i="15"/>
  <c r="E4190" i="15"/>
  <c r="D4190" i="15"/>
  <c r="F4189" i="15"/>
  <c r="E4189" i="15"/>
  <c r="D4189" i="15"/>
  <c r="F4188" i="15"/>
  <c r="E4188" i="15"/>
  <c r="D4188" i="15"/>
  <c r="F4187" i="15"/>
  <c r="E4187" i="15"/>
  <c r="D4187" i="15"/>
  <c r="F4186" i="15"/>
  <c r="E4186" i="15"/>
  <c r="D4186" i="15"/>
  <c r="F4185" i="15"/>
  <c r="E4185" i="15"/>
  <c r="D4185" i="15"/>
  <c r="F4184" i="15"/>
  <c r="E4184" i="15"/>
  <c r="D4184" i="15"/>
  <c r="F4183" i="15"/>
  <c r="E4183" i="15"/>
  <c r="D4183" i="15"/>
  <c r="F4182" i="15"/>
  <c r="E4182" i="15"/>
  <c r="D4182" i="15"/>
  <c r="F4181" i="15"/>
  <c r="E4181" i="15"/>
  <c r="D4181" i="15"/>
  <c r="F4180" i="15"/>
  <c r="E4180" i="15"/>
  <c r="D4180" i="15"/>
  <c r="F4179" i="15"/>
  <c r="E4179" i="15"/>
  <c r="D4179" i="15"/>
  <c r="F4178" i="15"/>
  <c r="E4178" i="15"/>
  <c r="D4178" i="15"/>
  <c r="F4177" i="15"/>
  <c r="E4177" i="15"/>
  <c r="D4177" i="15"/>
  <c r="F4176" i="15"/>
  <c r="E4176" i="15"/>
  <c r="D4176" i="15"/>
  <c r="F4175" i="15"/>
  <c r="E4175" i="15"/>
  <c r="D4175" i="15"/>
  <c r="F4174" i="15"/>
  <c r="E4174" i="15"/>
  <c r="D4174" i="15"/>
  <c r="F4173" i="15"/>
  <c r="E4173" i="15"/>
  <c r="D4173" i="15"/>
  <c r="F4172" i="15"/>
  <c r="E4172" i="15"/>
  <c r="D4172" i="15"/>
  <c r="F4171" i="15"/>
  <c r="E4171" i="15"/>
  <c r="D4171" i="15"/>
  <c r="F4170" i="15"/>
  <c r="E4170" i="15"/>
  <c r="D4170" i="15"/>
  <c r="F4169" i="15"/>
  <c r="E4169" i="15"/>
  <c r="D4169" i="15"/>
  <c r="F4168" i="15"/>
  <c r="E4168" i="15"/>
  <c r="D4168" i="15"/>
  <c r="F4167" i="15"/>
  <c r="E4167" i="15"/>
  <c r="D4167" i="15"/>
  <c r="F4166" i="15"/>
  <c r="E4166" i="15"/>
  <c r="D4166" i="15"/>
  <c r="F4165" i="15"/>
  <c r="E4165" i="15"/>
  <c r="D4165" i="15"/>
  <c r="F4164" i="15"/>
  <c r="E4164" i="15"/>
  <c r="D4164" i="15"/>
  <c r="F4163" i="15"/>
  <c r="E4163" i="15"/>
  <c r="D4163" i="15"/>
  <c r="F4162" i="15"/>
  <c r="E4162" i="15"/>
  <c r="D4162" i="15"/>
  <c r="F4161" i="15"/>
  <c r="E4161" i="15"/>
  <c r="D4161" i="15"/>
  <c r="F4160" i="15"/>
  <c r="E4160" i="15"/>
  <c r="D4160" i="15"/>
  <c r="F4159" i="15"/>
  <c r="E4159" i="15"/>
  <c r="D4159" i="15"/>
  <c r="F4158" i="15"/>
  <c r="E4158" i="15"/>
  <c r="D4158" i="15"/>
  <c r="F4157" i="15"/>
  <c r="E4157" i="15"/>
  <c r="D4157" i="15"/>
  <c r="F4156" i="15"/>
  <c r="E4156" i="15"/>
  <c r="D4156" i="15"/>
  <c r="F4155" i="15"/>
  <c r="E4155" i="15"/>
  <c r="D4155" i="15"/>
  <c r="F4154" i="15"/>
  <c r="E4154" i="15"/>
  <c r="D4154" i="15"/>
  <c r="F4153" i="15"/>
  <c r="E4153" i="15"/>
  <c r="D4153" i="15"/>
  <c r="F4152" i="15"/>
  <c r="E4152" i="15"/>
  <c r="D4152" i="15"/>
  <c r="F4151" i="15"/>
  <c r="E4151" i="15"/>
  <c r="D4151" i="15"/>
  <c r="F4150" i="15"/>
  <c r="E4150" i="15"/>
  <c r="D4150" i="15"/>
  <c r="F4149" i="15"/>
  <c r="E4149" i="15"/>
  <c r="D4149" i="15"/>
  <c r="F4148" i="15"/>
  <c r="E4148" i="15"/>
  <c r="D4148" i="15"/>
  <c r="F4147" i="15"/>
  <c r="E4147" i="15"/>
  <c r="D4147" i="15"/>
  <c r="F4146" i="15"/>
  <c r="E4146" i="15"/>
  <c r="D4146" i="15"/>
  <c r="F4145" i="15"/>
  <c r="E4145" i="15"/>
  <c r="D4145" i="15"/>
  <c r="F4144" i="15"/>
  <c r="E4144" i="15"/>
  <c r="D4144" i="15"/>
  <c r="F4143" i="15"/>
  <c r="E4143" i="15"/>
  <c r="D4143" i="15"/>
  <c r="F4142" i="15"/>
  <c r="E4142" i="15"/>
  <c r="D4142" i="15"/>
  <c r="F4141" i="15"/>
  <c r="E4141" i="15"/>
  <c r="D4141" i="15"/>
  <c r="F4140" i="15"/>
  <c r="E4140" i="15"/>
  <c r="D4140" i="15"/>
  <c r="F4139" i="15"/>
  <c r="E4139" i="15"/>
  <c r="D4139" i="15"/>
  <c r="F4138" i="15"/>
  <c r="E4138" i="15"/>
  <c r="D4138" i="15"/>
  <c r="F4137" i="15"/>
  <c r="E4137" i="15"/>
  <c r="D4137" i="15"/>
  <c r="F4136" i="15"/>
  <c r="E4136" i="15"/>
  <c r="D4136" i="15"/>
  <c r="F4135" i="15"/>
  <c r="E4135" i="15"/>
  <c r="D4135" i="15"/>
  <c r="F4134" i="15"/>
  <c r="E4134" i="15"/>
  <c r="D4134" i="15"/>
  <c r="F4133" i="15"/>
  <c r="E4133" i="15"/>
  <c r="D4133" i="15"/>
  <c r="F4132" i="15"/>
  <c r="E4132" i="15"/>
  <c r="D4132" i="15"/>
  <c r="F4131" i="15"/>
  <c r="E4131" i="15"/>
  <c r="D4131" i="15"/>
  <c r="F4130" i="15"/>
  <c r="E4130" i="15"/>
  <c r="D4130" i="15"/>
  <c r="F4129" i="15"/>
  <c r="E4129" i="15"/>
  <c r="D4129" i="15"/>
  <c r="F4128" i="15"/>
  <c r="E4128" i="15"/>
  <c r="D4128" i="15"/>
  <c r="F4127" i="15"/>
  <c r="E4127" i="15"/>
  <c r="D4127" i="15"/>
  <c r="F4126" i="15"/>
  <c r="E4126" i="15"/>
  <c r="D4126" i="15"/>
  <c r="F4125" i="15"/>
  <c r="E4125" i="15"/>
  <c r="D4125" i="15"/>
  <c r="F4124" i="15"/>
  <c r="E4124" i="15"/>
  <c r="D4124" i="15"/>
  <c r="F4123" i="15"/>
  <c r="E4123" i="15"/>
  <c r="D4123" i="15"/>
  <c r="F4122" i="15"/>
  <c r="E4122" i="15"/>
  <c r="D4122" i="15"/>
  <c r="F4121" i="15"/>
  <c r="E4121" i="15"/>
  <c r="D4121" i="15"/>
  <c r="F4120" i="15"/>
  <c r="E4120" i="15"/>
  <c r="D4120" i="15"/>
  <c r="F4119" i="15"/>
  <c r="E4119" i="15"/>
  <c r="D4119" i="15"/>
  <c r="F4118" i="15"/>
  <c r="E4118" i="15"/>
  <c r="D4118" i="15"/>
  <c r="F4117" i="15"/>
  <c r="E4117" i="15"/>
  <c r="D4117" i="15"/>
  <c r="F4116" i="15"/>
  <c r="E4116" i="15"/>
  <c r="D4116" i="15"/>
  <c r="F4115" i="15"/>
  <c r="E4115" i="15"/>
  <c r="D4115" i="15"/>
  <c r="F4114" i="15"/>
  <c r="E4114" i="15"/>
  <c r="D4114" i="15"/>
  <c r="F4113" i="15"/>
  <c r="E4113" i="15"/>
  <c r="D4113" i="15"/>
  <c r="F4112" i="15"/>
  <c r="E4112" i="15"/>
  <c r="D4112" i="15"/>
  <c r="F4111" i="15"/>
  <c r="E4111" i="15"/>
  <c r="D4111" i="15"/>
  <c r="F4110" i="15"/>
  <c r="E4110" i="15"/>
  <c r="D4110" i="15"/>
  <c r="F4109" i="15"/>
  <c r="E4109" i="15"/>
  <c r="D4109" i="15"/>
  <c r="F4108" i="15"/>
  <c r="E4108" i="15"/>
  <c r="D4108" i="15"/>
  <c r="F4107" i="15"/>
  <c r="E4107" i="15"/>
  <c r="D4107" i="15"/>
  <c r="F4106" i="15"/>
  <c r="E4106" i="15"/>
  <c r="D4106" i="15"/>
  <c r="F4105" i="15"/>
  <c r="E4105" i="15"/>
  <c r="D4105" i="15"/>
  <c r="F4104" i="15"/>
  <c r="E4104" i="15"/>
  <c r="D4104" i="15"/>
  <c r="F4103" i="15"/>
  <c r="E4103" i="15"/>
  <c r="D4103" i="15"/>
  <c r="F4102" i="15"/>
  <c r="E4102" i="15"/>
  <c r="D4102" i="15"/>
  <c r="F4101" i="15"/>
  <c r="E4101" i="15"/>
  <c r="D4101" i="15"/>
  <c r="F4100" i="15"/>
  <c r="E4100" i="15"/>
  <c r="D4100" i="15"/>
  <c r="F4099" i="15"/>
  <c r="E4099" i="15"/>
  <c r="D4099" i="15"/>
  <c r="F4098" i="15"/>
  <c r="E4098" i="15"/>
  <c r="D4098" i="15"/>
  <c r="F4097" i="15"/>
  <c r="E4097" i="15"/>
  <c r="D4097" i="15"/>
  <c r="F4096" i="15"/>
  <c r="E4096" i="15"/>
  <c r="D4096" i="15"/>
  <c r="F4095" i="15"/>
  <c r="E4095" i="15"/>
  <c r="D4095" i="15"/>
  <c r="F4094" i="15"/>
  <c r="E4094" i="15"/>
  <c r="D4094" i="15"/>
  <c r="F4093" i="15"/>
  <c r="E4093" i="15"/>
  <c r="D4093" i="15"/>
  <c r="F4092" i="15"/>
  <c r="E4092" i="15"/>
  <c r="D4092" i="15"/>
  <c r="F4091" i="15"/>
  <c r="E4091" i="15"/>
  <c r="D4091" i="15"/>
  <c r="F4090" i="15"/>
  <c r="E4090" i="15"/>
  <c r="D4090" i="15"/>
  <c r="F4089" i="15"/>
  <c r="E4089" i="15"/>
  <c r="D4089" i="15"/>
  <c r="F4088" i="15"/>
  <c r="E4088" i="15"/>
  <c r="D4088" i="15"/>
  <c r="F4087" i="15"/>
  <c r="E4087" i="15"/>
  <c r="D4087" i="15"/>
  <c r="F4086" i="15"/>
  <c r="E4086" i="15"/>
  <c r="D4086" i="15"/>
  <c r="F4085" i="15"/>
  <c r="E4085" i="15"/>
  <c r="D4085" i="15"/>
  <c r="F4084" i="15"/>
  <c r="E4084" i="15"/>
  <c r="D4084" i="15"/>
  <c r="F4083" i="15"/>
  <c r="E4083" i="15"/>
  <c r="D4083" i="15"/>
  <c r="F4082" i="15"/>
  <c r="E4082" i="15"/>
  <c r="D4082" i="15"/>
  <c r="F4081" i="15"/>
  <c r="E4081" i="15"/>
  <c r="D4081" i="15"/>
  <c r="F4080" i="15"/>
  <c r="E4080" i="15"/>
  <c r="D4080" i="15"/>
  <c r="F4079" i="15"/>
  <c r="E4079" i="15"/>
  <c r="D4079" i="15"/>
  <c r="F4078" i="15"/>
  <c r="E4078" i="15"/>
  <c r="D4078" i="15"/>
  <c r="F4077" i="15"/>
  <c r="E4077" i="15"/>
  <c r="D4077" i="15"/>
  <c r="F4076" i="15"/>
  <c r="E4076" i="15"/>
  <c r="D4076" i="15"/>
  <c r="F4075" i="15"/>
  <c r="E4075" i="15"/>
  <c r="D4075" i="15"/>
  <c r="F4074" i="15"/>
  <c r="E4074" i="15"/>
  <c r="D4074" i="15"/>
  <c r="F4073" i="15"/>
  <c r="E4073" i="15"/>
  <c r="D4073" i="15"/>
  <c r="F4072" i="15"/>
  <c r="E4072" i="15"/>
  <c r="D4072" i="15"/>
  <c r="F4071" i="15"/>
  <c r="E4071" i="15"/>
  <c r="D4071" i="15"/>
  <c r="F4070" i="15"/>
  <c r="E4070" i="15"/>
  <c r="D4070" i="15"/>
  <c r="F4069" i="15"/>
  <c r="E4069" i="15"/>
  <c r="D4069" i="15"/>
  <c r="F4068" i="15"/>
  <c r="E4068" i="15"/>
  <c r="D4068" i="15"/>
  <c r="F4067" i="15"/>
  <c r="E4067" i="15"/>
  <c r="D4067" i="15"/>
  <c r="F4066" i="15"/>
  <c r="E4066" i="15"/>
  <c r="D4066" i="15"/>
  <c r="F4065" i="15"/>
  <c r="E4065" i="15"/>
  <c r="D4065" i="15"/>
  <c r="F4064" i="15"/>
  <c r="E4064" i="15"/>
  <c r="D4064" i="15"/>
  <c r="F4063" i="15"/>
  <c r="E4063" i="15"/>
  <c r="D4063" i="15"/>
  <c r="F4062" i="15"/>
  <c r="E4062" i="15"/>
  <c r="D4062" i="15"/>
  <c r="F4061" i="15"/>
  <c r="E4061" i="15"/>
  <c r="D4061" i="15"/>
  <c r="F4060" i="15"/>
  <c r="E4060" i="15"/>
  <c r="D4060" i="15"/>
  <c r="F4059" i="15"/>
  <c r="E4059" i="15"/>
  <c r="D4059" i="15"/>
  <c r="F4058" i="15"/>
  <c r="E4058" i="15"/>
  <c r="D4058" i="15"/>
  <c r="F4057" i="15"/>
  <c r="E4057" i="15"/>
  <c r="D4057" i="15"/>
  <c r="F4056" i="15"/>
  <c r="E4056" i="15"/>
  <c r="D4056" i="15"/>
  <c r="F4055" i="15"/>
  <c r="E4055" i="15"/>
  <c r="D4055" i="15"/>
  <c r="F4054" i="15"/>
  <c r="E4054" i="15"/>
  <c r="D4054" i="15"/>
  <c r="F4053" i="15"/>
  <c r="E4053" i="15"/>
  <c r="D4053" i="15"/>
  <c r="F4052" i="15"/>
  <c r="E4052" i="15"/>
  <c r="D4052" i="15"/>
  <c r="F4051" i="15"/>
  <c r="E4051" i="15"/>
  <c r="D4051" i="15"/>
  <c r="F4050" i="15"/>
  <c r="E4050" i="15"/>
  <c r="D4050" i="15"/>
  <c r="F4049" i="15"/>
  <c r="E4049" i="15"/>
  <c r="D4049" i="15"/>
  <c r="F4048" i="15"/>
  <c r="E4048" i="15"/>
  <c r="D4048" i="15"/>
  <c r="F4047" i="15"/>
  <c r="E4047" i="15"/>
  <c r="D4047" i="15"/>
  <c r="F4046" i="15"/>
  <c r="E4046" i="15"/>
  <c r="D4046" i="15"/>
  <c r="F4045" i="15"/>
  <c r="E4045" i="15"/>
  <c r="D4045" i="15"/>
  <c r="F4044" i="15"/>
  <c r="E4044" i="15"/>
  <c r="D4044" i="15"/>
  <c r="F4043" i="15"/>
  <c r="E4043" i="15"/>
  <c r="D4043" i="15"/>
  <c r="F4042" i="15"/>
  <c r="E4042" i="15"/>
  <c r="D4042" i="15"/>
  <c r="F4041" i="15"/>
  <c r="E4041" i="15"/>
  <c r="D4041" i="15"/>
  <c r="F4040" i="15"/>
  <c r="E4040" i="15"/>
  <c r="D4040" i="15"/>
  <c r="F4039" i="15"/>
  <c r="E4039" i="15"/>
  <c r="D4039" i="15"/>
  <c r="F4038" i="15"/>
  <c r="E4038" i="15"/>
  <c r="D4038" i="15"/>
  <c r="F4037" i="15"/>
  <c r="E4037" i="15"/>
  <c r="D4037" i="15"/>
  <c r="F4036" i="15"/>
  <c r="E4036" i="15"/>
  <c r="D4036" i="15"/>
  <c r="F4035" i="15"/>
  <c r="E4035" i="15"/>
  <c r="D4035" i="15"/>
  <c r="F4034" i="15"/>
  <c r="E4034" i="15"/>
  <c r="D4034" i="15"/>
  <c r="F4033" i="15"/>
  <c r="E4033" i="15"/>
  <c r="D4033" i="15"/>
  <c r="F4032" i="15"/>
  <c r="E4032" i="15"/>
  <c r="D4032" i="15"/>
  <c r="F4031" i="15"/>
  <c r="E4031" i="15"/>
  <c r="D4031" i="15"/>
  <c r="F4030" i="15"/>
  <c r="E4030" i="15"/>
  <c r="D4030" i="15"/>
  <c r="F4029" i="15"/>
  <c r="E4029" i="15"/>
  <c r="D4029" i="15"/>
  <c r="F4028" i="15"/>
  <c r="E4028" i="15"/>
  <c r="D4028" i="15"/>
  <c r="F4027" i="15"/>
  <c r="E4027" i="15"/>
  <c r="D4027" i="15"/>
  <c r="F4026" i="15"/>
  <c r="E4026" i="15"/>
  <c r="D4026" i="15"/>
  <c r="F4025" i="15"/>
  <c r="E4025" i="15"/>
  <c r="D4025" i="15"/>
  <c r="F4024" i="15"/>
  <c r="E4024" i="15"/>
  <c r="D4024" i="15"/>
  <c r="F4023" i="15"/>
  <c r="E4023" i="15"/>
  <c r="D4023" i="15"/>
  <c r="F4022" i="15"/>
  <c r="E4022" i="15"/>
  <c r="D4022" i="15"/>
  <c r="F4021" i="15"/>
  <c r="E4021" i="15"/>
  <c r="D4021" i="15"/>
  <c r="F4020" i="15"/>
  <c r="E4020" i="15"/>
  <c r="D4020" i="15"/>
  <c r="F4019" i="15"/>
  <c r="E4019" i="15"/>
  <c r="D4019" i="15"/>
  <c r="F4018" i="15"/>
  <c r="E4018" i="15"/>
  <c r="D4018" i="15"/>
  <c r="F4017" i="15"/>
  <c r="E4017" i="15"/>
  <c r="D4017" i="15"/>
  <c r="F4016" i="15"/>
  <c r="E4016" i="15"/>
  <c r="D4016" i="15"/>
  <c r="F4015" i="15"/>
  <c r="E4015" i="15"/>
  <c r="D4015" i="15"/>
  <c r="F4014" i="15"/>
  <c r="E4014" i="15"/>
  <c r="D4014" i="15"/>
  <c r="F4013" i="15"/>
  <c r="E4013" i="15"/>
  <c r="D4013" i="15"/>
  <c r="F4012" i="15"/>
  <c r="E4012" i="15"/>
  <c r="D4012" i="15"/>
  <c r="F4011" i="15"/>
  <c r="E4011" i="15"/>
  <c r="D4011" i="15"/>
  <c r="F4010" i="15"/>
  <c r="E4010" i="15"/>
  <c r="D4010" i="15"/>
  <c r="F4009" i="15"/>
  <c r="E4009" i="15"/>
  <c r="D4009" i="15"/>
  <c r="F4008" i="15"/>
  <c r="E4008" i="15"/>
  <c r="D4008" i="15"/>
  <c r="F4007" i="15"/>
  <c r="E4007" i="15"/>
  <c r="D4007" i="15"/>
  <c r="F4006" i="15"/>
  <c r="E4006" i="15"/>
  <c r="D4006" i="15"/>
  <c r="F4005" i="15"/>
  <c r="E4005" i="15"/>
  <c r="D4005" i="15"/>
  <c r="F4004" i="15"/>
  <c r="E4004" i="15"/>
  <c r="D4004" i="15"/>
  <c r="F4003" i="15"/>
  <c r="E4003" i="15"/>
  <c r="D4003" i="15"/>
  <c r="F4002" i="15"/>
  <c r="E4002" i="15"/>
  <c r="D4002" i="15"/>
  <c r="F4001" i="15"/>
  <c r="E4001" i="15"/>
  <c r="D4001" i="15"/>
  <c r="F4000" i="15"/>
  <c r="E4000" i="15"/>
  <c r="D4000" i="15"/>
  <c r="F3999" i="15"/>
  <c r="E3999" i="15"/>
  <c r="D3999" i="15"/>
  <c r="F3998" i="15"/>
  <c r="E3998" i="15"/>
  <c r="D3998" i="15"/>
  <c r="F3997" i="15"/>
  <c r="E3997" i="15"/>
  <c r="D3997" i="15"/>
  <c r="F3996" i="15"/>
  <c r="E3996" i="15"/>
  <c r="D3996" i="15"/>
  <c r="F3995" i="15"/>
  <c r="E3995" i="15"/>
  <c r="D3995" i="15"/>
  <c r="F3994" i="15"/>
  <c r="E3994" i="15"/>
  <c r="D3994" i="15"/>
  <c r="F3993" i="15"/>
  <c r="E3993" i="15"/>
  <c r="D3993" i="15"/>
  <c r="F3992" i="15"/>
  <c r="E3992" i="15"/>
  <c r="D3992" i="15"/>
  <c r="F3991" i="15"/>
  <c r="E3991" i="15"/>
  <c r="D3991" i="15"/>
  <c r="F3990" i="15"/>
  <c r="E3990" i="15"/>
  <c r="D3990" i="15"/>
  <c r="F3989" i="15"/>
  <c r="E3989" i="15"/>
  <c r="D3989" i="15"/>
  <c r="F3988" i="15"/>
  <c r="E3988" i="15"/>
  <c r="D3988" i="15"/>
  <c r="F3987" i="15"/>
  <c r="E3987" i="15"/>
  <c r="D3987" i="15"/>
  <c r="F3986" i="15"/>
  <c r="E3986" i="15"/>
  <c r="D3986" i="15"/>
  <c r="F3985" i="15"/>
  <c r="E3985" i="15"/>
  <c r="D3985" i="15"/>
  <c r="F3984" i="15"/>
  <c r="E3984" i="15"/>
  <c r="D3984" i="15"/>
  <c r="F3983" i="15"/>
  <c r="E3983" i="15"/>
  <c r="D3983" i="15"/>
  <c r="F3982" i="15"/>
  <c r="E3982" i="15"/>
  <c r="D3982" i="15"/>
  <c r="F3981" i="15"/>
  <c r="E3981" i="15"/>
  <c r="D3981" i="15"/>
  <c r="F3980" i="15"/>
  <c r="E3980" i="15"/>
  <c r="D3980" i="15"/>
  <c r="F3979" i="15"/>
  <c r="E3979" i="15"/>
  <c r="D3979" i="15"/>
  <c r="F3978" i="15"/>
  <c r="E3978" i="15"/>
  <c r="D3978" i="15"/>
  <c r="F3977" i="15"/>
  <c r="E3977" i="15"/>
  <c r="D3977" i="15"/>
  <c r="F3976" i="15"/>
  <c r="E3976" i="15"/>
  <c r="D3976" i="15"/>
  <c r="F3975" i="15"/>
  <c r="E3975" i="15"/>
  <c r="D3975" i="15"/>
  <c r="F3974" i="15"/>
  <c r="E3974" i="15"/>
  <c r="D3974" i="15"/>
  <c r="F3973" i="15"/>
  <c r="E3973" i="15"/>
  <c r="D3973" i="15"/>
  <c r="F3972" i="15"/>
  <c r="E3972" i="15"/>
  <c r="D3972" i="15"/>
  <c r="F3971" i="15"/>
  <c r="E3971" i="15"/>
  <c r="D3971" i="15"/>
  <c r="F3970" i="15"/>
  <c r="E3970" i="15"/>
  <c r="D3970" i="15"/>
  <c r="F3969" i="15"/>
  <c r="E3969" i="15"/>
  <c r="D3969" i="15"/>
  <c r="F3968" i="15"/>
  <c r="E3968" i="15"/>
  <c r="D3968" i="15"/>
  <c r="F3967" i="15"/>
  <c r="E3967" i="15"/>
  <c r="D3967" i="15"/>
  <c r="F3966" i="15"/>
  <c r="E3966" i="15"/>
  <c r="D3966" i="15"/>
  <c r="F3965" i="15"/>
  <c r="E3965" i="15"/>
  <c r="D3965" i="15"/>
  <c r="F3964" i="15"/>
  <c r="E3964" i="15"/>
  <c r="D3964" i="15"/>
  <c r="F3963" i="15"/>
  <c r="E3963" i="15"/>
  <c r="D3963" i="15"/>
  <c r="F3962" i="15"/>
  <c r="E3962" i="15"/>
  <c r="D3962" i="15"/>
  <c r="F3961" i="15"/>
  <c r="E3961" i="15"/>
  <c r="D3961" i="15"/>
  <c r="F3960" i="15"/>
  <c r="E3960" i="15"/>
  <c r="D3960" i="15"/>
  <c r="F3959" i="15"/>
  <c r="E3959" i="15"/>
  <c r="D3959" i="15"/>
  <c r="F3958" i="15"/>
  <c r="E3958" i="15"/>
  <c r="D3958" i="15"/>
  <c r="F3957" i="15"/>
  <c r="E3957" i="15"/>
  <c r="D3957" i="15"/>
  <c r="F3956" i="15"/>
  <c r="E3956" i="15"/>
  <c r="D3956" i="15"/>
  <c r="F3955" i="15"/>
  <c r="E3955" i="15"/>
  <c r="D3955" i="15"/>
  <c r="F3954" i="15"/>
  <c r="E3954" i="15"/>
  <c r="D3954" i="15"/>
  <c r="F3953" i="15"/>
  <c r="E3953" i="15"/>
  <c r="D3953" i="15"/>
  <c r="F3952" i="15"/>
  <c r="E3952" i="15"/>
  <c r="D3952" i="15"/>
  <c r="F3951" i="15"/>
  <c r="E3951" i="15"/>
  <c r="D3951" i="15"/>
  <c r="F3950" i="15"/>
  <c r="E3950" i="15"/>
  <c r="D3950" i="15"/>
  <c r="F3949" i="15"/>
  <c r="E3949" i="15"/>
  <c r="D3949" i="15"/>
  <c r="F3948" i="15"/>
  <c r="E3948" i="15"/>
  <c r="D3948" i="15"/>
  <c r="F3947" i="15"/>
  <c r="E3947" i="15"/>
  <c r="D3947" i="15"/>
  <c r="F3946" i="15"/>
  <c r="E3946" i="15"/>
  <c r="D3946" i="15"/>
  <c r="F3945" i="15"/>
  <c r="E3945" i="15"/>
  <c r="D3945" i="15"/>
  <c r="F3944" i="15"/>
  <c r="E3944" i="15"/>
  <c r="D3944" i="15"/>
  <c r="F3943" i="15"/>
  <c r="E3943" i="15"/>
  <c r="D3943" i="15"/>
  <c r="F3942" i="15"/>
  <c r="E3942" i="15"/>
  <c r="D3942" i="15"/>
  <c r="F3941" i="15"/>
  <c r="E3941" i="15"/>
  <c r="D3941" i="15"/>
  <c r="F3940" i="15"/>
  <c r="E3940" i="15"/>
  <c r="D3940" i="15"/>
  <c r="F3939" i="15"/>
  <c r="E3939" i="15"/>
  <c r="D3939" i="15"/>
  <c r="F3938" i="15"/>
  <c r="E3938" i="15"/>
  <c r="D3938" i="15"/>
  <c r="F3937" i="15"/>
  <c r="E3937" i="15"/>
  <c r="D3937" i="15"/>
  <c r="F3936" i="15"/>
  <c r="E3936" i="15"/>
  <c r="D3936" i="15"/>
  <c r="F3935" i="15"/>
  <c r="E3935" i="15"/>
  <c r="D3935" i="15"/>
  <c r="F3934" i="15"/>
  <c r="E3934" i="15"/>
  <c r="D3934" i="15"/>
  <c r="F3933" i="15"/>
  <c r="E3933" i="15"/>
  <c r="D3933" i="15"/>
  <c r="F3932" i="15"/>
  <c r="E3932" i="15"/>
  <c r="D3932" i="15"/>
  <c r="F3931" i="15"/>
  <c r="E3931" i="15"/>
  <c r="D3931" i="15"/>
  <c r="F3930" i="15"/>
  <c r="E3930" i="15"/>
  <c r="D3930" i="15"/>
  <c r="F3929" i="15"/>
  <c r="E3929" i="15"/>
  <c r="D3929" i="15"/>
  <c r="F3928" i="15"/>
  <c r="E3928" i="15"/>
  <c r="D3928" i="15"/>
  <c r="F3927" i="15"/>
  <c r="E3927" i="15"/>
  <c r="D3927" i="15"/>
  <c r="F3926" i="15"/>
  <c r="E3926" i="15"/>
  <c r="D3926" i="15"/>
  <c r="F3925" i="15"/>
  <c r="E3925" i="15"/>
  <c r="D3925" i="15"/>
  <c r="F3924" i="15"/>
  <c r="E3924" i="15"/>
  <c r="D3924" i="15"/>
  <c r="F3923" i="15"/>
  <c r="E3923" i="15"/>
  <c r="D3923" i="15"/>
  <c r="F3922" i="15"/>
  <c r="E3922" i="15"/>
  <c r="D3922" i="15"/>
  <c r="F3921" i="15"/>
  <c r="E3921" i="15"/>
  <c r="D3921" i="15"/>
  <c r="F3920" i="15"/>
  <c r="E3920" i="15"/>
  <c r="D3920" i="15"/>
  <c r="F3919" i="15"/>
  <c r="E3919" i="15"/>
  <c r="D3919" i="15"/>
  <c r="F3918" i="15"/>
  <c r="E3918" i="15"/>
  <c r="D3918" i="15"/>
  <c r="F3917" i="15"/>
  <c r="E3917" i="15"/>
  <c r="D3917" i="15"/>
  <c r="F3916" i="15"/>
  <c r="E3916" i="15"/>
  <c r="D3916" i="15"/>
  <c r="F3915" i="15"/>
  <c r="E3915" i="15"/>
  <c r="D3915" i="15"/>
  <c r="F3914" i="15"/>
  <c r="E3914" i="15"/>
  <c r="D3914" i="15"/>
  <c r="F3913" i="15"/>
  <c r="E3913" i="15"/>
  <c r="D3913" i="15"/>
  <c r="F3912" i="15"/>
  <c r="E3912" i="15"/>
  <c r="D3912" i="15"/>
  <c r="F3911" i="15"/>
  <c r="E3911" i="15"/>
  <c r="D3911" i="15"/>
  <c r="F3910" i="15"/>
  <c r="E3910" i="15"/>
  <c r="D3910" i="15"/>
  <c r="F3909" i="15"/>
  <c r="E3909" i="15"/>
  <c r="D3909" i="15"/>
  <c r="F3908" i="15"/>
  <c r="E3908" i="15"/>
  <c r="D3908" i="15"/>
  <c r="F3907" i="15"/>
  <c r="E3907" i="15"/>
  <c r="D3907" i="15"/>
  <c r="F3906" i="15"/>
  <c r="E3906" i="15"/>
  <c r="D3906" i="15"/>
  <c r="F3905" i="15"/>
  <c r="E3905" i="15"/>
  <c r="D3905" i="15"/>
  <c r="F3904" i="15"/>
  <c r="E3904" i="15"/>
  <c r="D3904" i="15"/>
  <c r="F3903" i="15"/>
  <c r="E3903" i="15"/>
  <c r="D3903" i="15"/>
  <c r="F3902" i="15"/>
  <c r="E3902" i="15"/>
  <c r="D3902" i="15"/>
  <c r="F3901" i="15"/>
  <c r="E3901" i="15"/>
  <c r="D3901" i="15"/>
  <c r="F3900" i="15"/>
  <c r="E3900" i="15"/>
  <c r="D3900" i="15"/>
  <c r="F3899" i="15"/>
  <c r="E3899" i="15"/>
  <c r="D3899" i="15"/>
  <c r="F3898" i="15"/>
  <c r="E3898" i="15"/>
  <c r="D3898" i="15"/>
  <c r="F3897" i="15"/>
  <c r="E3897" i="15"/>
  <c r="D3897" i="15"/>
  <c r="F3896" i="15"/>
  <c r="E3896" i="15"/>
  <c r="D3896" i="15"/>
  <c r="F3895" i="15"/>
  <c r="E3895" i="15"/>
  <c r="D3895" i="15"/>
  <c r="F3894" i="15"/>
  <c r="E3894" i="15"/>
  <c r="D3894" i="15"/>
  <c r="F3893" i="15"/>
  <c r="E3893" i="15"/>
  <c r="D3893" i="15"/>
  <c r="F3892" i="15"/>
  <c r="E3892" i="15"/>
  <c r="D3892" i="15"/>
  <c r="F3891" i="15"/>
  <c r="E3891" i="15"/>
  <c r="D3891" i="15"/>
  <c r="F3890" i="15"/>
  <c r="E3890" i="15"/>
  <c r="D3890" i="15"/>
  <c r="F3889" i="15"/>
  <c r="E3889" i="15"/>
  <c r="D3889" i="15"/>
  <c r="F3888" i="15"/>
  <c r="E3888" i="15"/>
  <c r="D3888" i="15"/>
  <c r="F3887" i="15"/>
  <c r="E3887" i="15"/>
  <c r="D3887" i="15"/>
  <c r="F3886" i="15"/>
  <c r="E3886" i="15"/>
  <c r="D3886" i="15"/>
  <c r="F3885" i="15"/>
  <c r="E3885" i="15"/>
  <c r="D3885" i="15"/>
  <c r="F3884" i="15"/>
  <c r="E3884" i="15"/>
  <c r="D3884" i="15"/>
  <c r="F3883" i="15"/>
  <c r="E3883" i="15"/>
  <c r="D3883" i="15"/>
  <c r="F3882" i="15"/>
  <c r="E3882" i="15"/>
  <c r="D3882" i="15"/>
  <c r="F3881" i="15"/>
  <c r="E3881" i="15"/>
  <c r="D3881" i="15"/>
  <c r="F3880" i="15"/>
  <c r="E3880" i="15"/>
  <c r="D3880" i="15"/>
  <c r="F3879" i="15"/>
  <c r="E3879" i="15"/>
  <c r="D3879" i="15"/>
  <c r="F3878" i="15"/>
  <c r="E3878" i="15"/>
  <c r="D3878" i="15"/>
  <c r="F3877" i="15"/>
  <c r="E3877" i="15"/>
  <c r="D3877" i="15"/>
  <c r="F3876" i="15"/>
  <c r="E3876" i="15"/>
  <c r="D3876" i="15"/>
  <c r="F3875" i="15"/>
  <c r="E3875" i="15"/>
  <c r="D3875" i="15"/>
  <c r="F3874" i="15"/>
  <c r="E3874" i="15"/>
  <c r="D3874" i="15"/>
  <c r="F3873" i="15"/>
  <c r="E3873" i="15"/>
  <c r="D3873" i="15"/>
  <c r="F3872" i="15"/>
  <c r="E3872" i="15"/>
  <c r="D3872" i="15"/>
  <c r="F3871" i="15"/>
  <c r="E3871" i="15"/>
  <c r="D3871" i="15"/>
  <c r="F3870" i="15"/>
  <c r="E3870" i="15"/>
  <c r="D3870" i="15"/>
  <c r="F3869" i="15"/>
  <c r="E3869" i="15"/>
  <c r="D3869" i="15"/>
  <c r="F3868" i="15"/>
  <c r="E3868" i="15"/>
  <c r="D3868" i="15"/>
  <c r="F3867" i="15"/>
  <c r="E3867" i="15"/>
  <c r="D3867" i="15"/>
  <c r="F3866" i="15"/>
  <c r="E3866" i="15"/>
  <c r="D3866" i="15"/>
  <c r="F3865" i="15"/>
  <c r="E3865" i="15"/>
  <c r="D3865" i="15"/>
  <c r="F3864" i="15"/>
  <c r="E3864" i="15"/>
  <c r="D3864" i="15"/>
  <c r="F3863" i="15"/>
  <c r="E3863" i="15"/>
  <c r="D3863" i="15"/>
  <c r="F3862" i="15"/>
  <c r="E3862" i="15"/>
  <c r="D3862" i="15"/>
  <c r="F3861" i="15"/>
  <c r="E3861" i="15"/>
  <c r="D3861" i="15"/>
  <c r="F3860" i="15"/>
  <c r="E3860" i="15"/>
  <c r="D3860" i="15"/>
  <c r="F3859" i="15"/>
  <c r="E3859" i="15"/>
  <c r="D3859" i="15"/>
  <c r="F3858" i="15"/>
  <c r="E3858" i="15"/>
  <c r="D3858" i="15"/>
  <c r="F3857" i="15"/>
  <c r="E3857" i="15"/>
  <c r="D3857" i="15"/>
  <c r="F3856" i="15"/>
  <c r="E3856" i="15"/>
  <c r="D3856" i="15"/>
  <c r="F3855" i="15"/>
  <c r="E3855" i="15"/>
  <c r="D3855" i="15"/>
  <c r="F3854" i="15"/>
  <c r="E3854" i="15"/>
  <c r="D3854" i="15"/>
  <c r="F3853" i="15"/>
  <c r="E3853" i="15"/>
  <c r="D3853" i="15"/>
  <c r="F3852" i="15"/>
  <c r="E3852" i="15"/>
  <c r="D3852" i="15"/>
  <c r="F3851" i="15"/>
  <c r="E3851" i="15"/>
  <c r="D3851" i="15"/>
  <c r="F3850" i="15"/>
  <c r="E3850" i="15"/>
  <c r="D3850" i="15"/>
  <c r="F3849" i="15"/>
  <c r="E3849" i="15"/>
  <c r="D3849" i="15"/>
  <c r="F3848" i="15"/>
  <c r="E3848" i="15"/>
  <c r="D3848" i="15"/>
  <c r="F3847" i="15"/>
  <c r="E3847" i="15"/>
  <c r="D3847" i="15"/>
  <c r="F3846" i="15"/>
  <c r="E3846" i="15"/>
  <c r="D3846" i="15"/>
  <c r="F3845" i="15"/>
  <c r="E3845" i="15"/>
  <c r="D3845" i="15"/>
  <c r="F3844" i="15"/>
  <c r="E3844" i="15"/>
  <c r="D3844" i="15"/>
  <c r="F3843" i="15"/>
  <c r="E3843" i="15"/>
  <c r="D3843" i="15"/>
  <c r="F3842" i="15"/>
  <c r="E3842" i="15"/>
  <c r="D3842" i="15"/>
  <c r="F3841" i="15"/>
  <c r="E3841" i="15"/>
  <c r="D3841" i="15"/>
  <c r="F3840" i="15"/>
  <c r="E3840" i="15"/>
  <c r="D3840" i="15"/>
  <c r="F3839" i="15"/>
  <c r="E3839" i="15"/>
  <c r="D3839" i="15"/>
  <c r="F3838" i="15"/>
  <c r="E3838" i="15"/>
  <c r="D3838" i="15"/>
  <c r="F3837" i="15"/>
  <c r="E3837" i="15"/>
  <c r="D3837" i="15"/>
  <c r="F3836" i="15"/>
  <c r="E3836" i="15"/>
  <c r="D3836" i="15"/>
  <c r="F3835" i="15"/>
  <c r="E3835" i="15"/>
  <c r="D3835" i="15"/>
  <c r="F3834" i="15"/>
  <c r="E3834" i="15"/>
  <c r="D3834" i="15"/>
  <c r="F3833" i="15"/>
  <c r="E3833" i="15"/>
  <c r="D3833" i="15"/>
  <c r="F3832" i="15"/>
  <c r="E3832" i="15"/>
  <c r="D3832" i="15"/>
  <c r="F3831" i="15"/>
  <c r="E3831" i="15"/>
  <c r="D3831" i="15"/>
  <c r="F3830" i="15"/>
  <c r="E3830" i="15"/>
  <c r="D3830" i="15"/>
  <c r="F3829" i="15"/>
  <c r="E3829" i="15"/>
  <c r="D3829" i="15"/>
  <c r="F3828" i="15"/>
  <c r="E3828" i="15"/>
  <c r="D3828" i="15"/>
  <c r="F3827" i="15"/>
  <c r="E3827" i="15"/>
  <c r="D3827" i="15"/>
  <c r="F3826" i="15"/>
  <c r="E3826" i="15"/>
  <c r="D3826" i="15"/>
  <c r="F3825" i="15"/>
  <c r="E3825" i="15"/>
  <c r="D3825" i="15"/>
  <c r="F3824" i="15"/>
  <c r="E3824" i="15"/>
  <c r="D3824" i="15"/>
  <c r="F3823" i="15"/>
  <c r="E3823" i="15"/>
  <c r="D3823" i="15"/>
  <c r="F3822" i="15"/>
  <c r="E3822" i="15"/>
  <c r="D3822" i="15"/>
  <c r="F3821" i="15"/>
  <c r="E3821" i="15"/>
  <c r="D3821" i="15"/>
  <c r="F3820" i="15"/>
  <c r="E3820" i="15"/>
  <c r="D3820" i="15"/>
  <c r="F3819" i="15"/>
  <c r="E3819" i="15"/>
  <c r="D3819" i="15"/>
  <c r="F3818" i="15"/>
  <c r="E3818" i="15"/>
  <c r="D3818" i="15"/>
  <c r="F3817" i="15"/>
  <c r="E3817" i="15"/>
  <c r="D3817" i="15"/>
  <c r="F3816" i="15"/>
  <c r="E3816" i="15"/>
  <c r="D3816" i="15"/>
  <c r="F3815" i="15"/>
  <c r="E3815" i="15"/>
  <c r="D3815" i="15"/>
  <c r="F3814" i="15"/>
  <c r="E3814" i="15"/>
  <c r="D3814" i="15"/>
  <c r="F3813" i="15"/>
  <c r="E3813" i="15"/>
  <c r="D3813" i="15"/>
  <c r="F3812" i="15"/>
  <c r="E3812" i="15"/>
  <c r="D3812" i="15"/>
  <c r="F3811" i="15"/>
  <c r="E3811" i="15"/>
  <c r="D3811" i="15"/>
  <c r="F3810" i="15"/>
  <c r="E3810" i="15"/>
  <c r="D3810" i="15"/>
  <c r="F3809" i="15"/>
  <c r="E3809" i="15"/>
  <c r="D3809" i="15"/>
  <c r="F3808" i="15"/>
  <c r="E3808" i="15"/>
  <c r="D3808" i="15"/>
  <c r="F3807" i="15"/>
  <c r="E3807" i="15"/>
  <c r="D3807" i="15"/>
  <c r="F3806" i="15"/>
  <c r="E3806" i="15"/>
  <c r="D3806" i="15"/>
  <c r="F3805" i="15"/>
  <c r="E3805" i="15"/>
  <c r="D3805" i="15"/>
  <c r="F3804" i="15"/>
  <c r="E3804" i="15"/>
  <c r="D3804" i="15"/>
  <c r="F3803" i="15"/>
  <c r="E3803" i="15"/>
  <c r="D3803" i="15"/>
  <c r="F3802" i="15"/>
  <c r="E3802" i="15"/>
  <c r="D3802" i="15"/>
  <c r="F3801" i="15"/>
  <c r="E3801" i="15"/>
  <c r="D3801" i="15"/>
  <c r="F3800" i="15"/>
  <c r="E3800" i="15"/>
  <c r="D3800" i="15"/>
  <c r="F3799" i="15"/>
  <c r="E3799" i="15"/>
  <c r="D3799" i="15"/>
  <c r="F3798" i="15"/>
  <c r="E3798" i="15"/>
  <c r="D3798" i="15"/>
  <c r="F3797" i="15"/>
  <c r="E3797" i="15"/>
  <c r="D3797" i="15"/>
  <c r="F3796" i="15"/>
  <c r="E3796" i="15"/>
  <c r="D3796" i="15"/>
  <c r="F3795" i="15"/>
  <c r="E3795" i="15"/>
  <c r="D3795" i="15"/>
  <c r="F3794" i="15"/>
  <c r="E3794" i="15"/>
  <c r="D3794" i="15"/>
  <c r="F3793" i="15"/>
  <c r="E3793" i="15"/>
  <c r="D3793" i="15"/>
  <c r="F3792" i="15"/>
  <c r="E3792" i="15"/>
  <c r="D3792" i="15"/>
  <c r="F3791" i="15"/>
  <c r="E3791" i="15"/>
  <c r="D3791" i="15"/>
  <c r="F3790" i="15"/>
  <c r="E3790" i="15"/>
  <c r="D3790" i="15"/>
  <c r="F3789" i="15"/>
  <c r="E3789" i="15"/>
  <c r="D3789" i="15"/>
  <c r="F3788" i="15"/>
  <c r="E3788" i="15"/>
  <c r="D3788" i="15"/>
  <c r="F3787" i="15"/>
  <c r="E3787" i="15"/>
  <c r="D3787" i="15"/>
  <c r="F3786" i="15"/>
  <c r="E3786" i="15"/>
  <c r="D3786" i="15"/>
  <c r="F3785" i="15"/>
  <c r="E3785" i="15"/>
  <c r="D3785" i="15"/>
  <c r="F3784" i="15"/>
  <c r="E3784" i="15"/>
  <c r="D3784" i="15"/>
  <c r="F3783" i="15"/>
  <c r="E3783" i="15"/>
  <c r="D3783" i="15"/>
  <c r="F3782" i="15"/>
  <c r="E3782" i="15"/>
  <c r="D3782" i="15"/>
  <c r="F3781" i="15"/>
  <c r="E3781" i="15"/>
  <c r="D3781" i="15"/>
  <c r="F3780" i="15"/>
  <c r="E3780" i="15"/>
  <c r="D3780" i="15"/>
  <c r="F3779" i="15"/>
  <c r="E3779" i="15"/>
  <c r="D3779" i="15"/>
  <c r="F3778" i="15"/>
  <c r="E3778" i="15"/>
  <c r="D3778" i="15"/>
  <c r="F3777" i="15"/>
  <c r="E3777" i="15"/>
  <c r="D3777" i="15"/>
  <c r="F3776" i="15"/>
  <c r="E3776" i="15"/>
  <c r="D3776" i="15"/>
  <c r="F3775" i="15"/>
  <c r="E3775" i="15"/>
  <c r="D3775" i="15"/>
  <c r="F3774" i="15"/>
  <c r="E3774" i="15"/>
  <c r="D3774" i="15"/>
  <c r="F3773" i="15"/>
  <c r="E3773" i="15"/>
  <c r="D3773" i="15"/>
  <c r="F3772" i="15"/>
  <c r="E3772" i="15"/>
  <c r="D3772" i="15"/>
  <c r="F3771" i="15"/>
  <c r="E3771" i="15"/>
  <c r="D3771" i="15"/>
  <c r="F3770" i="15"/>
  <c r="E3770" i="15"/>
  <c r="D3770" i="15"/>
  <c r="F3769" i="15"/>
  <c r="E3769" i="15"/>
  <c r="D3769" i="15"/>
  <c r="F3768" i="15"/>
  <c r="E3768" i="15"/>
  <c r="D3768" i="15"/>
  <c r="F3767" i="15"/>
  <c r="E3767" i="15"/>
  <c r="D3767" i="15"/>
  <c r="F3766" i="15"/>
  <c r="E3766" i="15"/>
  <c r="D3766" i="15"/>
  <c r="F3765" i="15"/>
  <c r="E3765" i="15"/>
  <c r="D3765" i="15"/>
  <c r="F3764" i="15"/>
  <c r="E3764" i="15"/>
  <c r="D3764" i="15"/>
  <c r="F3763" i="15"/>
  <c r="E3763" i="15"/>
  <c r="D3763" i="15"/>
  <c r="F3762" i="15"/>
  <c r="E3762" i="15"/>
  <c r="D3762" i="15"/>
  <c r="F3761" i="15"/>
  <c r="E3761" i="15"/>
  <c r="D3761" i="15"/>
  <c r="F3760" i="15"/>
  <c r="E3760" i="15"/>
  <c r="D3760" i="15"/>
  <c r="F3759" i="15"/>
  <c r="E3759" i="15"/>
  <c r="D3759" i="15"/>
  <c r="F3758" i="15"/>
  <c r="E3758" i="15"/>
  <c r="D3758" i="15"/>
  <c r="F3757" i="15"/>
  <c r="E3757" i="15"/>
  <c r="D3757" i="15"/>
  <c r="F3756" i="15"/>
  <c r="E3756" i="15"/>
  <c r="D3756" i="15"/>
  <c r="F3755" i="15"/>
  <c r="E3755" i="15"/>
  <c r="D3755" i="15"/>
  <c r="F3754" i="15"/>
  <c r="E3754" i="15"/>
  <c r="D3754" i="15"/>
  <c r="F3753" i="15"/>
  <c r="E3753" i="15"/>
  <c r="D3753" i="15"/>
  <c r="F3752" i="15"/>
  <c r="E3752" i="15"/>
  <c r="D3752" i="15"/>
  <c r="F3751" i="15"/>
  <c r="E3751" i="15"/>
  <c r="D3751" i="15"/>
  <c r="F3750" i="15"/>
  <c r="E3750" i="15"/>
  <c r="D3750" i="15"/>
  <c r="F3749" i="15"/>
  <c r="E3749" i="15"/>
  <c r="D3749" i="15"/>
  <c r="F3748" i="15"/>
  <c r="E3748" i="15"/>
  <c r="D3748" i="15"/>
  <c r="F3747" i="15"/>
  <c r="E3747" i="15"/>
  <c r="D3747" i="15"/>
  <c r="F3746" i="15"/>
  <c r="E3746" i="15"/>
  <c r="D3746" i="15"/>
  <c r="F3745" i="15"/>
  <c r="E3745" i="15"/>
  <c r="D3745" i="15"/>
  <c r="F3744" i="15"/>
  <c r="E3744" i="15"/>
  <c r="D3744" i="15"/>
  <c r="F3743" i="15"/>
  <c r="E3743" i="15"/>
  <c r="D3743" i="15"/>
  <c r="F3742" i="15"/>
  <c r="E3742" i="15"/>
  <c r="D3742" i="15"/>
  <c r="F3741" i="15"/>
  <c r="E3741" i="15"/>
  <c r="D3741" i="15"/>
  <c r="F3740" i="15"/>
  <c r="E3740" i="15"/>
  <c r="D3740" i="15"/>
  <c r="F3739" i="15"/>
  <c r="E3739" i="15"/>
  <c r="D3739" i="15"/>
  <c r="F3738" i="15"/>
  <c r="E3738" i="15"/>
  <c r="D3738" i="15"/>
  <c r="F3737" i="15"/>
  <c r="E3737" i="15"/>
  <c r="D3737" i="15"/>
  <c r="F3736" i="15"/>
  <c r="E3736" i="15"/>
  <c r="D3736" i="15"/>
  <c r="F3735" i="15"/>
  <c r="E3735" i="15"/>
  <c r="D3735" i="15"/>
  <c r="F3734" i="15"/>
  <c r="E3734" i="15"/>
  <c r="D3734" i="15"/>
  <c r="F3733" i="15"/>
  <c r="E3733" i="15"/>
  <c r="D3733" i="15"/>
  <c r="F3732" i="15"/>
  <c r="E3732" i="15"/>
  <c r="D3732" i="15"/>
  <c r="F3731" i="15"/>
  <c r="E3731" i="15"/>
  <c r="D3731" i="15"/>
  <c r="F3730" i="15"/>
  <c r="E3730" i="15"/>
  <c r="D3730" i="15"/>
  <c r="F3729" i="15"/>
  <c r="E3729" i="15"/>
  <c r="D3729" i="15"/>
  <c r="F3728" i="15"/>
  <c r="E3728" i="15"/>
  <c r="D3728" i="15"/>
  <c r="F3727" i="15"/>
  <c r="E3727" i="15"/>
  <c r="D3727" i="15"/>
  <c r="F3726" i="15"/>
  <c r="E3726" i="15"/>
  <c r="D3726" i="15"/>
  <c r="F3725" i="15"/>
  <c r="E3725" i="15"/>
  <c r="D3725" i="15"/>
  <c r="F3724" i="15"/>
  <c r="E3724" i="15"/>
  <c r="D3724" i="15"/>
  <c r="F3723" i="15"/>
  <c r="E3723" i="15"/>
  <c r="D3723" i="15"/>
  <c r="F3722" i="15"/>
  <c r="E3722" i="15"/>
  <c r="D3722" i="15"/>
  <c r="F3721" i="15"/>
  <c r="E3721" i="15"/>
  <c r="D3721" i="15"/>
  <c r="F3720" i="15"/>
  <c r="E3720" i="15"/>
  <c r="D3720" i="15"/>
  <c r="F3719" i="15"/>
  <c r="E3719" i="15"/>
  <c r="D3719" i="15"/>
  <c r="F3718" i="15"/>
  <c r="E3718" i="15"/>
  <c r="D3718" i="15"/>
  <c r="F3717" i="15"/>
  <c r="E3717" i="15"/>
  <c r="D3717" i="15"/>
  <c r="F3716" i="15"/>
  <c r="E3716" i="15"/>
  <c r="D3716" i="15"/>
  <c r="F3715" i="15"/>
  <c r="E3715" i="15"/>
  <c r="D3715" i="15"/>
  <c r="F3714" i="15"/>
  <c r="E3714" i="15"/>
  <c r="D3714" i="15"/>
  <c r="F3713" i="15"/>
  <c r="E3713" i="15"/>
  <c r="D3713" i="15"/>
  <c r="F3712" i="15"/>
  <c r="E3712" i="15"/>
  <c r="D3712" i="15"/>
  <c r="F3711" i="15"/>
  <c r="E3711" i="15"/>
  <c r="D3711" i="15"/>
  <c r="F3710" i="15"/>
  <c r="E3710" i="15"/>
  <c r="D3710" i="15"/>
  <c r="F3709" i="15"/>
  <c r="E3709" i="15"/>
  <c r="D3709" i="15"/>
  <c r="F3708" i="15"/>
  <c r="E3708" i="15"/>
  <c r="D3708" i="15"/>
  <c r="F3707" i="15"/>
  <c r="E3707" i="15"/>
  <c r="D3707" i="15"/>
  <c r="F3706" i="15"/>
  <c r="E3706" i="15"/>
  <c r="D3706" i="15"/>
  <c r="F3705" i="15"/>
  <c r="E3705" i="15"/>
  <c r="D3705" i="15"/>
  <c r="F3704" i="15"/>
  <c r="E3704" i="15"/>
  <c r="D3704" i="15"/>
  <c r="F3703" i="15"/>
  <c r="E3703" i="15"/>
  <c r="D3703" i="15"/>
  <c r="F3702" i="15"/>
  <c r="E3702" i="15"/>
  <c r="D3702" i="15"/>
  <c r="F3701" i="15"/>
  <c r="E3701" i="15"/>
  <c r="D3701" i="15"/>
  <c r="F3700" i="15"/>
  <c r="E3700" i="15"/>
  <c r="D3700" i="15"/>
  <c r="F3699" i="15"/>
  <c r="E3699" i="15"/>
  <c r="D3699" i="15"/>
  <c r="F3698" i="15"/>
  <c r="E3698" i="15"/>
  <c r="D3698" i="15"/>
  <c r="F3697" i="15"/>
  <c r="E3697" i="15"/>
  <c r="D3697" i="15"/>
  <c r="F3696" i="15"/>
  <c r="E3696" i="15"/>
  <c r="D3696" i="15"/>
  <c r="F3695" i="15"/>
  <c r="E3695" i="15"/>
  <c r="D3695" i="15"/>
  <c r="F3694" i="15"/>
  <c r="E3694" i="15"/>
  <c r="D3694" i="15"/>
  <c r="F3693" i="15"/>
  <c r="E3693" i="15"/>
  <c r="D3693" i="15"/>
  <c r="F3692" i="15"/>
  <c r="E3692" i="15"/>
  <c r="D3692" i="15"/>
  <c r="F3691" i="15"/>
  <c r="E3691" i="15"/>
  <c r="D3691" i="15"/>
  <c r="F3690" i="15"/>
  <c r="E3690" i="15"/>
  <c r="D3690" i="15"/>
  <c r="F3689" i="15"/>
  <c r="E3689" i="15"/>
  <c r="D3689" i="15"/>
  <c r="F3688" i="15"/>
  <c r="E3688" i="15"/>
  <c r="D3688" i="15"/>
  <c r="F3687" i="15"/>
  <c r="E3687" i="15"/>
  <c r="D3687" i="15"/>
  <c r="F3686" i="15"/>
  <c r="E3686" i="15"/>
  <c r="D3686" i="15"/>
  <c r="F3685" i="15"/>
  <c r="E3685" i="15"/>
  <c r="D3685" i="15"/>
  <c r="F3684" i="15"/>
  <c r="E3684" i="15"/>
  <c r="D3684" i="15"/>
  <c r="F3683" i="15"/>
  <c r="E3683" i="15"/>
  <c r="D3683" i="15"/>
  <c r="F3682" i="15"/>
  <c r="E3682" i="15"/>
  <c r="D3682" i="15"/>
  <c r="F3681" i="15"/>
  <c r="E3681" i="15"/>
  <c r="D3681" i="15"/>
  <c r="F3680" i="15"/>
  <c r="E3680" i="15"/>
  <c r="D3680" i="15"/>
  <c r="F3679" i="15"/>
  <c r="E3679" i="15"/>
  <c r="D3679" i="15"/>
  <c r="F3678" i="15"/>
  <c r="E3678" i="15"/>
  <c r="D3678" i="15"/>
  <c r="F3677" i="15"/>
  <c r="E3677" i="15"/>
  <c r="D3677" i="15"/>
  <c r="F3676" i="15"/>
  <c r="E3676" i="15"/>
  <c r="D3676" i="15"/>
  <c r="F3675" i="15"/>
  <c r="E3675" i="15"/>
  <c r="D3675" i="15"/>
  <c r="F3674" i="15"/>
  <c r="E3674" i="15"/>
  <c r="D3674" i="15"/>
  <c r="F3673" i="15"/>
  <c r="E3673" i="15"/>
  <c r="D3673" i="15"/>
  <c r="F3672" i="15"/>
  <c r="E3672" i="15"/>
  <c r="D3672" i="15"/>
  <c r="F3671" i="15"/>
  <c r="E3671" i="15"/>
  <c r="D3671" i="15"/>
  <c r="F3670" i="15"/>
  <c r="E3670" i="15"/>
  <c r="D3670" i="15"/>
  <c r="F3669" i="15"/>
  <c r="E3669" i="15"/>
  <c r="D3669" i="15"/>
  <c r="F3668" i="15"/>
  <c r="E3668" i="15"/>
  <c r="D3668" i="15"/>
  <c r="F3667" i="15"/>
  <c r="E3667" i="15"/>
  <c r="D3667" i="15"/>
  <c r="F3666" i="15"/>
  <c r="E3666" i="15"/>
  <c r="D3666" i="15"/>
  <c r="F3665" i="15"/>
  <c r="E3665" i="15"/>
  <c r="D3665" i="15"/>
  <c r="F3664" i="15"/>
  <c r="E3664" i="15"/>
  <c r="D3664" i="15"/>
  <c r="F3663" i="15"/>
  <c r="E3663" i="15"/>
  <c r="D3663" i="15"/>
  <c r="F3662" i="15"/>
  <c r="E3662" i="15"/>
  <c r="D3662" i="15"/>
  <c r="F3661" i="15"/>
  <c r="E3661" i="15"/>
  <c r="D3661" i="15"/>
  <c r="F3660" i="15"/>
  <c r="E3660" i="15"/>
  <c r="D3660" i="15"/>
  <c r="F3659" i="15"/>
  <c r="E3659" i="15"/>
  <c r="D3659" i="15"/>
  <c r="F3658" i="15"/>
  <c r="E3658" i="15"/>
  <c r="D3658" i="15"/>
  <c r="F3657" i="15"/>
  <c r="E3657" i="15"/>
  <c r="D3657" i="15"/>
  <c r="F3656" i="15"/>
  <c r="E3656" i="15"/>
  <c r="D3656" i="15"/>
  <c r="F3655" i="15"/>
  <c r="E3655" i="15"/>
  <c r="D3655" i="15"/>
  <c r="F3654" i="15"/>
  <c r="E3654" i="15"/>
  <c r="D3654" i="15"/>
  <c r="F3653" i="15"/>
  <c r="E3653" i="15"/>
  <c r="D3653" i="15"/>
  <c r="F3652" i="15"/>
  <c r="E3652" i="15"/>
  <c r="D3652" i="15"/>
  <c r="F3651" i="15"/>
  <c r="E3651" i="15"/>
  <c r="D3651" i="15"/>
  <c r="F3650" i="15"/>
  <c r="E3650" i="15"/>
  <c r="D3650" i="15"/>
  <c r="F3649" i="15"/>
  <c r="E3649" i="15"/>
  <c r="D3649" i="15"/>
  <c r="F3648" i="15"/>
  <c r="E3648" i="15"/>
  <c r="D3648" i="15"/>
  <c r="F3647" i="15"/>
  <c r="E3647" i="15"/>
  <c r="D3647" i="15"/>
  <c r="F3646" i="15"/>
  <c r="E3646" i="15"/>
  <c r="D3646" i="15"/>
  <c r="F3645" i="15"/>
  <c r="E3645" i="15"/>
  <c r="D3645" i="15"/>
  <c r="F3644" i="15"/>
  <c r="E3644" i="15"/>
  <c r="D3644" i="15"/>
  <c r="F3643" i="15"/>
  <c r="E3643" i="15"/>
  <c r="D3643" i="15"/>
  <c r="F3642" i="15"/>
  <c r="E3642" i="15"/>
  <c r="D3642" i="15"/>
  <c r="F3641" i="15"/>
  <c r="E3641" i="15"/>
  <c r="D3641" i="15"/>
  <c r="F3640" i="15"/>
  <c r="E3640" i="15"/>
  <c r="D3640" i="15"/>
  <c r="F3639" i="15"/>
  <c r="E3639" i="15"/>
  <c r="D3639" i="15"/>
  <c r="F3638" i="15"/>
  <c r="E3638" i="15"/>
  <c r="D3638" i="15"/>
  <c r="F3637" i="15"/>
  <c r="E3637" i="15"/>
  <c r="D3637" i="15"/>
  <c r="F3636" i="15"/>
  <c r="E3636" i="15"/>
  <c r="D3636" i="15"/>
  <c r="F3635" i="15"/>
  <c r="E3635" i="15"/>
  <c r="D3635" i="15"/>
  <c r="F3634" i="15"/>
  <c r="E3634" i="15"/>
  <c r="D3634" i="15"/>
  <c r="F3633" i="15"/>
  <c r="E3633" i="15"/>
  <c r="D3633" i="15"/>
  <c r="F3632" i="15"/>
  <c r="E3632" i="15"/>
  <c r="D3632" i="15"/>
  <c r="F3631" i="15"/>
  <c r="E3631" i="15"/>
  <c r="D3631" i="15"/>
  <c r="F3630" i="15"/>
  <c r="E3630" i="15"/>
  <c r="D3630" i="15"/>
  <c r="F3629" i="15"/>
  <c r="E3629" i="15"/>
  <c r="D3629" i="15"/>
  <c r="F3628" i="15"/>
  <c r="E3628" i="15"/>
  <c r="D3628" i="15"/>
  <c r="F3627" i="15"/>
  <c r="E3627" i="15"/>
  <c r="D3627" i="15"/>
  <c r="F3626" i="15"/>
  <c r="E3626" i="15"/>
  <c r="D3626" i="15"/>
  <c r="F3625" i="15"/>
  <c r="E3625" i="15"/>
  <c r="D3625" i="15"/>
  <c r="F3624" i="15"/>
  <c r="E3624" i="15"/>
  <c r="D3624" i="15"/>
  <c r="F3623" i="15"/>
  <c r="E3623" i="15"/>
  <c r="D3623" i="15"/>
  <c r="F3622" i="15"/>
  <c r="E3622" i="15"/>
  <c r="D3622" i="15"/>
  <c r="F3621" i="15"/>
  <c r="E3621" i="15"/>
  <c r="D3621" i="15"/>
  <c r="F3620" i="15"/>
  <c r="E3620" i="15"/>
  <c r="D3620" i="15"/>
  <c r="F3619" i="15"/>
  <c r="E3619" i="15"/>
  <c r="D3619" i="15"/>
  <c r="F3618" i="15"/>
  <c r="E3618" i="15"/>
  <c r="D3618" i="15"/>
  <c r="F3617" i="15"/>
  <c r="E3617" i="15"/>
  <c r="D3617" i="15"/>
  <c r="F3616" i="15"/>
  <c r="E3616" i="15"/>
  <c r="D3616" i="15"/>
  <c r="F3615" i="15"/>
  <c r="E3615" i="15"/>
  <c r="D3615" i="15"/>
  <c r="F3614" i="15"/>
  <c r="E3614" i="15"/>
  <c r="D3614" i="15"/>
  <c r="F3613" i="15"/>
  <c r="E3613" i="15"/>
  <c r="D3613" i="15"/>
  <c r="F3612" i="15"/>
  <c r="E3612" i="15"/>
  <c r="D3612" i="15"/>
  <c r="F3611" i="15"/>
  <c r="E3611" i="15"/>
  <c r="D3611" i="15"/>
  <c r="F3610" i="15"/>
  <c r="E3610" i="15"/>
  <c r="D3610" i="15"/>
  <c r="F3609" i="15"/>
  <c r="E3609" i="15"/>
  <c r="D3609" i="15"/>
  <c r="F3608" i="15"/>
  <c r="E3608" i="15"/>
  <c r="D3608" i="15"/>
  <c r="F3607" i="15"/>
  <c r="E3607" i="15"/>
  <c r="D3607" i="15"/>
  <c r="F3606" i="15"/>
  <c r="E3606" i="15"/>
  <c r="D3606" i="15"/>
  <c r="F3605" i="15"/>
  <c r="E3605" i="15"/>
  <c r="D3605" i="15"/>
  <c r="F3604" i="15"/>
  <c r="E3604" i="15"/>
  <c r="D3604" i="15"/>
  <c r="F3603" i="15"/>
  <c r="E3603" i="15"/>
  <c r="D3603" i="15"/>
  <c r="F3602" i="15"/>
  <c r="E3602" i="15"/>
  <c r="D3602" i="15"/>
  <c r="F3601" i="15"/>
  <c r="E3601" i="15"/>
  <c r="D3601" i="15"/>
  <c r="F3600" i="15"/>
  <c r="E3600" i="15"/>
  <c r="D3600" i="15"/>
  <c r="F3599" i="15"/>
  <c r="E3599" i="15"/>
  <c r="D3599" i="15"/>
  <c r="F3598" i="15"/>
  <c r="E3598" i="15"/>
  <c r="D3598" i="15"/>
  <c r="F3597" i="15"/>
  <c r="E3597" i="15"/>
  <c r="D3597" i="15"/>
  <c r="F3596" i="15"/>
  <c r="E3596" i="15"/>
  <c r="D3596" i="15"/>
  <c r="F3595" i="15"/>
  <c r="E3595" i="15"/>
  <c r="D3595" i="15"/>
  <c r="F3594" i="15"/>
  <c r="E3594" i="15"/>
  <c r="D3594" i="15"/>
  <c r="F3593" i="15"/>
  <c r="E3593" i="15"/>
  <c r="D3593" i="15"/>
  <c r="F3592" i="15"/>
  <c r="E3592" i="15"/>
  <c r="D3592" i="15"/>
  <c r="F3591" i="15"/>
  <c r="E3591" i="15"/>
  <c r="D3591" i="15"/>
  <c r="F3590" i="15"/>
  <c r="E3590" i="15"/>
  <c r="D3590" i="15"/>
  <c r="F3589" i="15"/>
  <c r="E3589" i="15"/>
  <c r="D3589" i="15"/>
  <c r="F3588" i="15"/>
  <c r="E3588" i="15"/>
  <c r="D3588" i="15"/>
  <c r="F3587" i="15"/>
  <c r="E3587" i="15"/>
  <c r="D3587" i="15"/>
  <c r="F3586" i="15"/>
  <c r="E3586" i="15"/>
  <c r="D3586" i="15"/>
  <c r="F3585" i="15"/>
  <c r="E3585" i="15"/>
  <c r="D3585" i="15"/>
  <c r="F3584" i="15"/>
  <c r="E3584" i="15"/>
  <c r="D3584" i="15"/>
  <c r="F3583" i="15"/>
  <c r="E3583" i="15"/>
  <c r="D3583" i="15"/>
  <c r="F3582" i="15"/>
  <c r="E3582" i="15"/>
  <c r="D3582" i="15"/>
  <c r="F3581" i="15"/>
  <c r="E3581" i="15"/>
  <c r="D3581" i="15"/>
  <c r="F3580" i="15"/>
  <c r="E3580" i="15"/>
  <c r="D3580" i="15"/>
  <c r="F3579" i="15"/>
  <c r="E3579" i="15"/>
  <c r="D3579" i="15"/>
  <c r="F3578" i="15"/>
  <c r="E3578" i="15"/>
  <c r="D3578" i="15"/>
  <c r="F3577" i="15"/>
  <c r="E3577" i="15"/>
  <c r="D3577" i="15"/>
  <c r="F3576" i="15"/>
  <c r="E3576" i="15"/>
  <c r="D3576" i="15"/>
  <c r="F3575" i="15"/>
  <c r="E3575" i="15"/>
  <c r="D3575" i="15"/>
  <c r="F3574" i="15"/>
  <c r="E3574" i="15"/>
  <c r="D3574" i="15"/>
  <c r="F3573" i="15"/>
  <c r="E3573" i="15"/>
  <c r="D3573" i="15"/>
  <c r="F3572" i="15"/>
  <c r="E3572" i="15"/>
  <c r="D3572" i="15"/>
  <c r="F3571" i="15"/>
  <c r="E3571" i="15"/>
  <c r="D3571" i="15"/>
  <c r="F3570" i="15"/>
  <c r="E3570" i="15"/>
  <c r="D3570" i="15"/>
  <c r="F3569" i="15"/>
  <c r="E3569" i="15"/>
  <c r="D3569" i="15"/>
  <c r="F3568" i="15"/>
  <c r="E3568" i="15"/>
  <c r="D3568" i="15"/>
  <c r="F3567" i="15"/>
  <c r="E3567" i="15"/>
  <c r="D3567" i="15"/>
  <c r="F3566" i="15"/>
  <c r="E3566" i="15"/>
  <c r="D3566" i="15"/>
  <c r="F3565" i="15"/>
  <c r="E3565" i="15"/>
  <c r="D3565" i="15"/>
  <c r="F3564" i="15"/>
  <c r="E3564" i="15"/>
  <c r="D3564" i="15"/>
  <c r="F3563" i="15"/>
  <c r="E3563" i="15"/>
  <c r="D3563" i="15"/>
  <c r="F3562" i="15"/>
  <c r="E3562" i="15"/>
  <c r="D3562" i="15"/>
  <c r="F3561" i="15"/>
  <c r="E3561" i="15"/>
  <c r="D3561" i="15"/>
  <c r="F3560" i="15"/>
  <c r="E3560" i="15"/>
  <c r="D3560" i="15"/>
  <c r="F3559" i="15"/>
  <c r="E3559" i="15"/>
  <c r="D3559" i="15"/>
  <c r="F3558" i="15"/>
  <c r="E3558" i="15"/>
  <c r="D3558" i="15"/>
  <c r="F3557" i="15"/>
  <c r="E3557" i="15"/>
  <c r="D3557" i="15"/>
  <c r="F3556" i="15"/>
  <c r="E3556" i="15"/>
  <c r="D3556" i="15"/>
  <c r="F3555" i="15"/>
  <c r="E3555" i="15"/>
  <c r="D3555" i="15"/>
  <c r="F3554" i="15"/>
  <c r="E3554" i="15"/>
  <c r="D3554" i="15"/>
  <c r="F3553" i="15"/>
  <c r="E3553" i="15"/>
  <c r="D3553" i="15"/>
  <c r="F3552" i="15"/>
  <c r="E3552" i="15"/>
  <c r="D3552" i="15"/>
  <c r="F3551" i="15"/>
  <c r="E3551" i="15"/>
  <c r="D3551" i="15"/>
  <c r="F3550" i="15"/>
  <c r="E3550" i="15"/>
  <c r="D3550" i="15"/>
  <c r="F3549" i="15"/>
  <c r="E3549" i="15"/>
  <c r="D3549" i="15"/>
  <c r="F3548" i="15"/>
  <c r="E3548" i="15"/>
  <c r="D3548" i="15"/>
  <c r="F3547" i="15"/>
  <c r="E3547" i="15"/>
  <c r="D3547" i="15"/>
  <c r="F3546" i="15"/>
  <c r="E3546" i="15"/>
  <c r="D3546" i="15"/>
  <c r="F3545" i="15"/>
  <c r="E3545" i="15"/>
  <c r="D3545" i="15"/>
  <c r="F3544" i="15"/>
  <c r="E3544" i="15"/>
  <c r="D3544" i="15"/>
  <c r="F3543" i="15"/>
  <c r="E3543" i="15"/>
  <c r="D3543" i="15"/>
  <c r="F3542" i="15"/>
  <c r="E3542" i="15"/>
  <c r="D3542" i="15"/>
  <c r="F3541" i="15"/>
  <c r="E3541" i="15"/>
  <c r="D3541" i="15"/>
  <c r="F3540" i="15"/>
  <c r="E3540" i="15"/>
  <c r="D3540" i="15"/>
  <c r="F3539" i="15"/>
  <c r="E3539" i="15"/>
  <c r="D3539" i="15"/>
  <c r="F3538" i="15"/>
  <c r="E3538" i="15"/>
  <c r="D3538" i="15"/>
  <c r="F3537" i="15"/>
  <c r="E3537" i="15"/>
  <c r="D3537" i="15"/>
  <c r="F3536" i="15"/>
  <c r="E3536" i="15"/>
  <c r="D3536" i="15"/>
  <c r="F3535" i="15"/>
  <c r="E3535" i="15"/>
  <c r="D3535" i="15"/>
  <c r="F3534" i="15"/>
  <c r="E3534" i="15"/>
  <c r="D3534" i="15"/>
  <c r="F3533" i="15"/>
  <c r="E3533" i="15"/>
  <c r="D3533" i="15"/>
  <c r="F3532" i="15"/>
  <c r="E3532" i="15"/>
  <c r="D3532" i="15"/>
  <c r="F3531" i="15"/>
  <c r="E3531" i="15"/>
  <c r="D3531" i="15"/>
  <c r="F3530" i="15"/>
  <c r="E3530" i="15"/>
  <c r="D3530" i="15"/>
  <c r="F3529" i="15"/>
  <c r="E3529" i="15"/>
  <c r="D3529" i="15"/>
  <c r="F3528" i="15"/>
  <c r="E3528" i="15"/>
  <c r="D3528" i="15"/>
  <c r="F3527" i="15"/>
  <c r="E3527" i="15"/>
  <c r="D3527" i="15"/>
  <c r="F3526" i="15"/>
  <c r="E3526" i="15"/>
  <c r="D3526" i="15"/>
  <c r="F3525" i="15"/>
  <c r="E3525" i="15"/>
  <c r="D3525" i="15"/>
  <c r="F3524" i="15"/>
  <c r="E3524" i="15"/>
  <c r="D3524" i="15"/>
  <c r="F3523" i="15"/>
  <c r="E3523" i="15"/>
  <c r="D3523" i="15"/>
  <c r="F3522" i="15"/>
  <c r="E3522" i="15"/>
  <c r="D3522" i="15"/>
  <c r="F3521" i="15"/>
  <c r="E3521" i="15"/>
  <c r="D3521" i="15"/>
  <c r="F3520" i="15"/>
  <c r="E3520" i="15"/>
  <c r="D3520" i="15"/>
  <c r="F3519" i="15"/>
  <c r="E3519" i="15"/>
  <c r="D3519" i="15"/>
  <c r="F3518" i="15"/>
  <c r="E3518" i="15"/>
  <c r="D3518" i="15"/>
  <c r="F3517" i="15"/>
  <c r="E3517" i="15"/>
  <c r="D3517" i="15"/>
  <c r="F3516" i="15"/>
  <c r="E3516" i="15"/>
  <c r="D3516" i="15"/>
  <c r="F3515" i="15"/>
  <c r="E3515" i="15"/>
  <c r="D3515" i="15"/>
  <c r="F3514" i="15"/>
  <c r="E3514" i="15"/>
  <c r="D3514" i="15"/>
  <c r="F3513" i="15"/>
  <c r="E3513" i="15"/>
  <c r="D3513" i="15"/>
  <c r="F3512" i="15"/>
  <c r="E3512" i="15"/>
  <c r="D3512" i="15"/>
  <c r="F3511" i="15"/>
  <c r="E3511" i="15"/>
  <c r="D3511" i="15"/>
  <c r="F3510" i="15"/>
  <c r="E3510" i="15"/>
  <c r="D3510" i="15"/>
  <c r="F3509" i="15"/>
  <c r="E3509" i="15"/>
  <c r="D3509" i="15"/>
  <c r="F3508" i="15"/>
  <c r="E3508" i="15"/>
  <c r="D3508" i="15"/>
  <c r="F3507" i="15"/>
  <c r="E3507" i="15"/>
  <c r="D3507" i="15"/>
  <c r="F3506" i="15"/>
  <c r="E3506" i="15"/>
  <c r="D3506" i="15"/>
  <c r="F3505" i="15"/>
  <c r="E3505" i="15"/>
  <c r="D3505" i="15"/>
  <c r="F3504" i="15"/>
  <c r="E3504" i="15"/>
  <c r="D3504" i="15"/>
  <c r="F3503" i="15"/>
  <c r="E3503" i="15"/>
  <c r="D3503" i="15"/>
  <c r="F3502" i="15"/>
  <c r="E3502" i="15"/>
  <c r="D3502" i="15"/>
  <c r="F3501" i="15"/>
  <c r="E3501" i="15"/>
  <c r="D3501" i="15"/>
  <c r="F3500" i="15"/>
  <c r="E3500" i="15"/>
  <c r="D3500" i="15"/>
  <c r="F3499" i="15"/>
  <c r="E3499" i="15"/>
  <c r="D3499" i="15"/>
  <c r="F3498" i="15"/>
  <c r="E3498" i="15"/>
  <c r="D3498" i="15"/>
  <c r="F3497" i="15"/>
  <c r="E3497" i="15"/>
  <c r="D3497" i="15"/>
  <c r="F3496" i="15"/>
  <c r="E3496" i="15"/>
  <c r="D3496" i="15"/>
  <c r="F3495" i="15"/>
  <c r="E3495" i="15"/>
  <c r="D3495" i="15"/>
  <c r="F3494" i="15"/>
  <c r="E3494" i="15"/>
  <c r="D3494" i="15"/>
  <c r="F3493" i="15"/>
  <c r="E3493" i="15"/>
  <c r="D3493" i="15"/>
  <c r="F3492" i="15"/>
  <c r="E3492" i="15"/>
  <c r="D3492" i="15"/>
  <c r="F3491" i="15"/>
  <c r="E3491" i="15"/>
  <c r="D3491" i="15"/>
  <c r="F3490" i="15"/>
  <c r="E3490" i="15"/>
  <c r="D3490" i="15"/>
  <c r="F3489" i="15"/>
  <c r="E3489" i="15"/>
  <c r="D3489" i="15"/>
  <c r="F3488" i="15"/>
  <c r="E3488" i="15"/>
  <c r="D3488" i="15"/>
  <c r="F3487" i="15"/>
  <c r="E3487" i="15"/>
  <c r="D3487" i="15"/>
  <c r="F3486" i="15"/>
  <c r="E3486" i="15"/>
  <c r="D3486" i="15"/>
  <c r="F3485" i="15"/>
  <c r="E3485" i="15"/>
  <c r="D3485" i="15"/>
  <c r="F3484" i="15"/>
  <c r="E3484" i="15"/>
  <c r="D3484" i="15"/>
  <c r="F3483" i="15"/>
  <c r="E3483" i="15"/>
  <c r="D3483" i="15"/>
  <c r="F3482" i="15"/>
  <c r="E3482" i="15"/>
  <c r="D3482" i="15"/>
  <c r="F3481" i="15"/>
  <c r="E3481" i="15"/>
  <c r="D3481" i="15"/>
  <c r="F3480" i="15"/>
  <c r="E3480" i="15"/>
  <c r="D3480" i="15"/>
  <c r="F3479" i="15"/>
  <c r="E3479" i="15"/>
  <c r="D3479" i="15"/>
  <c r="F3478" i="15"/>
  <c r="E3478" i="15"/>
  <c r="D3478" i="15"/>
  <c r="F3477" i="15"/>
  <c r="E3477" i="15"/>
  <c r="D3477" i="15"/>
  <c r="F3476" i="15"/>
  <c r="E3476" i="15"/>
  <c r="D3476" i="15"/>
  <c r="F3475" i="15"/>
  <c r="E3475" i="15"/>
  <c r="D3475" i="15"/>
  <c r="F3474" i="15"/>
  <c r="E3474" i="15"/>
  <c r="D3474" i="15"/>
  <c r="F3473" i="15"/>
  <c r="E3473" i="15"/>
  <c r="D3473" i="15"/>
  <c r="F3472" i="15"/>
  <c r="E3472" i="15"/>
  <c r="D3472" i="15"/>
  <c r="F3471" i="15"/>
  <c r="E3471" i="15"/>
  <c r="D3471" i="15"/>
  <c r="F3470" i="15"/>
  <c r="E3470" i="15"/>
  <c r="D3470" i="15"/>
  <c r="F3469" i="15"/>
  <c r="E3469" i="15"/>
  <c r="D3469" i="15"/>
  <c r="F3468" i="15"/>
  <c r="E3468" i="15"/>
  <c r="D3468" i="15"/>
  <c r="F3467" i="15"/>
  <c r="E3467" i="15"/>
  <c r="D3467" i="15"/>
  <c r="F3466" i="15"/>
  <c r="E3466" i="15"/>
  <c r="D3466" i="15"/>
  <c r="F3465" i="15"/>
  <c r="E3465" i="15"/>
  <c r="D3465" i="15"/>
  <c r="F3464" i="15"/>
  <c r="E3464" i="15"/>
  <c r="D3464" i="15"/>
  <c r="F3463" i="15"/>
  <c r="E3463" i="15"/>
  <c r="D3463" i="15"/>
  <c r="F3462" i="15"/>
  <c r="E3462" i="15"/>
  <c r="D3462" i="15"/>
  <c r="F3461" i="15"/>
  <c r="E3461" i="15"/>
  <c r="D3461" i="15"/>
  <c r="F3460" i="15"/>
  <c r="E3460" i="15"/>
  <c r="D3460" i="15"/>
  <c r="F3459" i="15"/>
  <c r="E3459" i="15"/>
  <c r="D3459" i="15"/>
  <c r="F3458" i="15"/>
  <c r="E3458" i="15"/>
  <c r="D3458" i="15"/>
  <c r="F3457" i="15"/>
  <c r="E3457" i="15"/>
  <c r="D3457" i="15"/>
  <c r="F3456" i="15"/>
  <c r="E3456" i="15"/>
  <c r="D3456" i="15"/>
  <c r="F3455" i="15"/>
  <c r="E3455" i="15"/>
  <c r="D3455" i="15"/>
  <c r="F3454" i="15"/>
  <c r="E3454" i="15"/>
  <c r="D3454" i="15"/>
  <c r="F3453" i="15"/>
  <c r="E3453" i="15"/>
  <c r="D3453" i="15"/>
  <c r="F3452" i="15"/>
  <c r="E3452" i="15"/>
  <c r="D3452" i="15"/>
  <c r="F3451" i="15"/>
  <c r="E3451" i="15"/>
  <c r="D3451" i="15"/>
  <c r="F3450" i="15"/>
  <c r="E3450" i="15"/>
  <c r="D3450" i="15"/>
  <c r="F3449" i="15"/>
  <c r="E3449" i="15"/>
  <c r="D3449" i="15"/>
  <c r="F3448" i="15"/>
  <c r="E3448" i="15"/>
  <c r="D3448" i="15"/>
  <c r="F3447" i="15"/>
  <c r="E3447" i="15"/>
  <c r="D3447" i="15"/>
  <c r="F3446" i="15"/>
  <c r="E3446" i="15"/>
  <c r="D3446" i="15"/>
  <c r="F3445" i="15"/>
  <c r="E3445" i="15"/>
  <c r="D3445" i="15"/>
  <c r="F3444" i="15"/>
  <c r="E3444" i="15"/>
  <c r="D3444" i="15"/>
  <c r="F3443" i="15"/>
  <c r="E3443" i="15"/>
  <c r="D3443" i="15"/>
  <c r="F3442" i="15"/>
  <c r="E3442" i="15"/>
  <c r="D3442" i="15"/>
  <c r="F3441" i="15"/>
  <c r="E3441" i="15"/>
  <c r="D3441" i="15"/>
  <c r="F3440" i="15"/>
  <c r="E3440" i="15"/>
  <c r="D3440" i="15"/>
  <c r="F3439" i="15"/>
  <c r="E3439" i="15"/>
  <c r="D3439" i="15"/>
  <c r="F3438" i="15"/>
  <c r="E3438" i="15"/>
  <c r="D3438" i="15"/>
  <c r="F3437" i="15"/>
  <c r="E3437" i="15"/>
  <c r="D3437" i="15"/>
  <c r="F3436" i="15"/>
  <c r="E3436" i="15"/>
  <c r="D3436" i="15"/>
  <c r="F3435" i="15"/>
  <c r="E3435" i="15"/>
  <c r="D3435" i="15"/>
  <c r="F3434" i="15"/>
  <c r="E3434" i="15"/>
  <c r="D3434" i="15"/>
  <c r="F3433" i="15"/>
  <c r="E3433" i="15"/>
  <c r="D3433" i="15"/>
  <c r="F3432" i="15"/>
  <c r="E3432" i="15"/>
  <c r="D3432" i="15"/>
  <c r="F3431" i="15"/>
  <c r="E3431" i="15"/>
  <c r="D3431" i="15"/>
  <c r="F3430" i="15"/>
  <c r="E3430" i="15"/>
  <c r="D3430" i="15"/>
  <c r="F3429" i="15"/>
  <c r="E3429" i="15"/>
  <c r="D3429" i="15"/>
  <c r="F3428" i="15"/>
  <c r="E3428" i="15"/>
  <c r="D3428" i="15"/>
  <c r="F3427" i="15"/>
  <c r="E3427" i="15"/>
  <c r="D3427" i="15"/>
  <c r="F3426" i="15"/>
  <c r="E3426" i="15"/>
  <c r="D3426" i="15"/>
  <c r="F3425" i="15"/>
  <c r="E3425" i="15"/>
  <c r="D3425" i="15"/>
  <c r="F3424" i="15"/>
  <c r="E3424" i="15"/>
  <c r="D3424" i="15"/>
  <c r="F3423" i="15"/>
  <c r="E3423" i="15"/>
  <c r="D3423" i="15"/>
  <c r="F3422" i="15"/>
  <c r="E3422" i="15"/>
  <c r="D3422" i="15"/>
  <c r="F3421" i="15"/>
  <c r="E3421" i="15"/>
  <c r="D3421" i="15"/>
  <c r="F3420" i="15"/>
  <c r="E3420" i="15"/>
  <c r="D3420" i="15"/>
  <c r="F3419" i="15"/>
  <c r="E3419" i="15"/>
  <c r="D3419" i="15"/>
  <c r="F3418" i="15"/>
  <c r="E3418" i="15"/>
  <c r="D3418" i="15"/>
  <c r="F3417" i="15"/>
  <c r="E3417" i="15"/>
  <c r="D3417" i="15"/>
  <c r="F3416" i="15"/>
  <c r="E3416" i="15"/>
  <c r="D3416" i="15"/>
  <c r="F3415" i="15"/>
  <c r="E3415" i="15"/>
  <c r="D3415" i="15"/>
  <c r="F3414" i="15"/>
  <c r="E3414" i="15"/>
  <c r="D3414" i="15"/>
  <c r="F3413" i="15"/>
  <c r="E3413" i="15"/>
  <c r="D3413" i="15"/>
  <c r="F3412" i="15"/>
  <c r="E3412" i="15"/>
  <c r="D3412" i="15"/>
  <c r="F3411" i="15"/>
  <c r="E3411" i="15"/>
  <c r="D3411" i="15"/>
  <c r="F3410" i="15"/>
  <c r="E3410" i="15"/>
  <c r="D3410" i="15"/>
  <c r="F3409" i="15"/>
  <c r="E3409" i="15"/>
  <c r="D3409" i="15"/>
  <c r="F3408" i="15"/>
  <c r="E3408" i="15"/>
  <c r="D3408" i="15"/>
  <c r="F3407" i="15"/>
  <c r="E3407" i="15"/>
  <c r="D3407" i="15"/>
  <c r="F3406" i="15"/>
  <c r="E3406" i="15"/>
  <c r="D3406" i="15"/>
  <c r="F3405" i="15"/>
  <c r="E3405" i="15"/>
  <c r="D3405" i="15"/>
  <c r="F3404" i="15"/>
  <c r="E3404" i="15"/>
  <c r="D3404" i="15"/>
  <c r="F3403" i="15"/>
  <c r="E3403" i="15"/>
  <c r="D3403" i="15"/>
  <c r="F3402" i="15"/>
  <c r="E3402" i="15"/>
  <c r="D3402" i="15"/>
  <c r="F3401" i="15"/>
  <c r="E3401" i="15"/>
  <c r="D3401" i="15"/>
  <c r="F3400" i="15"/>
  <c r="E3400" i="15"/>
  <c r="D3400" i="15"/>
  <c r="F3399" i="15"/>
  <c r="E3399" i="15"/>
  <c r="D3399" i="15"/>
  <c r="F3398" i="15"/>
  <c r="E3398" i="15"/>
  <c r="D3398" i="15"/>
  <c r="F3397" i="15"/>
  <c r="E3397" i="15"/>
  <c r="D3397" i="15"/>
  <c r="F3396" i="15"/>
  <c r="E3396" i="15"/>
  <c r="D3396" i="15"/>
  <c r="F3395" i="15"/>
  <c r="E3395" i="15"/>
  <c r="D3395" i="15"/>
  <c r="F3394" i="15"/>
  <c r="E3394" i="15"/>
  <c r="D3394" i="15"/>
  <c r="F3393" i="15"/>
  <c r="E3393" i="15"/>
  <c r="D3393" i="15"/>
  <c r="F3392" i="15"/>
  <c r="E3392" i="15"/>
  <c r="D3392" i="15"/>
  <c r="F3391" i="15"/>
  <c r="E3391" i="15"/>
  <c r="D3391" i="15"/>
  <c r="F3390" i="15"/>
  <c r="E3390" i="15"/>
  <c r="D3390" i="15"/>
  <c r="F3389" i="15"/>
  <c r="E3389" i="15"/>
  <c r="D3389" i="15"/>
  <c r="F3388" i="15"/>
  <c r="E3388" i="15"/>
  <c r="D3388" i="15"/>
  <c r="F3387" i="15"/>
  <c r="E3387" i="15"/>
  <c r="D3387" i="15"/>
  <c r="F3386" i="15"/>
  <c r="E3386" i="15"/>
  <c r="D3386" i="15"/>
  <c r="F3385" i="15"/>
  <c r="E3385" i="15"/>
  <c r="D3385" i="15"/>
  <c r="F3384" i="15"/>
  <c r="E3384" i="15"/>
  <c r="D3384" i="15"/>
  <c r="F3383" i="15"/>
  <c r="E3383" i="15"/>
  <c r="D3383" i="15"/>
  <c r="F3382" i="15"/>
  <c r="E3382" i="15"/>
  <c r="D3382" i="15"/>
  <c r="F3381" i="15"/>
  <c r="E3381" i="15"/>
  <c r="D3381" i="15"/>
  <c r="F3380" i="15"/>
  <c r="E3380" i="15"/>
  <c r="D3380" i="15"/>
  <c r="F3379" i="15"/>
  <c r="E3379" i="15"/>
  <c r="D3379" i="15"/>
  <c r="F3378" i="15"/>
  <c r="E3378" i="15"/>
  <c r="D3378" i="15"/>
  <c r="F3377" i="15"/>
  <c r="E3377" i="15"/>
  <c r="D3377" i="15"/>
  <c r="F3376" i="15"/>
  <c r="E3376" i="15"/>
  <c r="D3376" i="15"/>
  <c r="F3375" i="15"/>
  <c r="E3375" i="15"/>
  <c r="D3375" i="15"/>
  <c r="F3374" i="15"/>
  <c r="E3374" i="15"/>
  <c r="D3374" i="15"/>
  <c r="F3373" i="15"/>
  <c r="E3373" i="15"/>
  <c r="D3373" i="15"/>
  <c r="F3372" i="15"/>
  <c r="E3372" i="15"/>
  <c r="D3372" i="15"/>
  <c r="F3371" i="15"/>
  <c r="E3371" i="15"/>
  <c r="D3371" i="15"/>
  <c r="F3370" i="15"/>
  <c r="E3370" i="15"/>
  <c r="D3370" i="15"/>
  <c r="F3369" i="15"/>
  <c r="E3369" i="15"/>
  <c r="D3369" i="15"/>
  <c r="F3368" i="15"/>
  <c r="E3368" i="15"/>
  <c r="D3368" i="15"/>
  <c r="F3367" i="15"/>
  <c r="E3367" i="15"/>
  <c r="D3367" i="15"/>
  <c r="F3366" i="15"/>
  <c r="E3366" i="15"/>
  <c r="D3366" i="15"/>
  <c r="F3365" i="15"/>
  <c r="E3365" i="15"/>
  <c r="D3365" i="15"/>
  <c r="F3364" i="15"/>
  <c r="E3364" i="15"/>
  <c r="D3364" i="15"/>
  <c r="F3363" i="15"/>
  <c r="E3363" i="15"/>
  <c r="D3363" i="15"/>
  <c r="F3362" i="15"/>
  <c r="E3362" i="15"/>
  <c r="D3362" i="15"/>
  <c r="F3361" i="15"/>
  <c r="E3361" i="15"/>
  <c r="D3361" i="15"/>
  <c r="F3360" i="15"/>
  <c r="E3360" i="15"/>
  <c r="D3360" i="15"/>
  <c r="F3359" i="15"/>
  <c r="E3359" i="15"/>
  <c r="D3359" i="15"/>
  <c r="F3358" i="15"/>
  <c r="E3358" i="15"/>
  <c r="D3358" i="15"/>
  <c r="F3357" i="15"/>
  <c r="E3357" i="15"/>
  <c r="D3357" i="15"/>
  <c r="F3356" i="15"/>
  <c r="E3356" i="15"/>
  <c r="D3356" i="15"/>
  <c r="F3355" i="15"/>
  <c r="E3355" i="15"/>
  <c r="D3355" i="15"/>
  <c r="F3354" i="15"/>
  <c r="E3354" i="15"/>
  <c r="D3354" i="15"/>
  <c r="F3353" i="15"/>
  <c r="E3353" i="15"/>
  <c r="D3353" i="15"/>
  <c r="F3352" i="15"/>
  <c r="E3352" i="15"/>
  <c r="D3352" i="15"/>
  <c r="F3351" i="15"/>
  <c r="E3351" i="15"/>
  <c r="D3351" i="15"/>
  <c r="F3350" i="15"/>
  <c r="E3350" i="15"/>
  <c r="D3350" i="15"/>
  <c r="F3349" i="15"/>
  <c r="E3349" i="15"/>
  <c r="D3349" i="15"/>
  <c r="F3348" i="15"/>
  <c r="E3348" i="15"/>
  <c r="D3348" i="15"/>
  <c r="F3347" i="15"/>
  <c r="E3347" i="15"/>
  <c r="D3347" i="15"/>
  <c r="F3346" i="15"/>
  <c r="E3346" i="15"/>
  <c r="D3346" i="15"/>
  <c r="F3345" i="15"/>
  <c r="E3345" i="15"/>
  <c r="D3345" i="15"/>
  <c r="F3344" i="15"/>
  <c r="E3344" i="15"/>
  <c r="D3344" i="15"/>
  <c r="F3343" i="15"/>
  <c r="E3343" i="15"/>
  <c r="D3343" i="15"/>
  <c r="F3342" i="15"/>
  <c r="E3342" i="15"/>
  <c r="D3342" i="15"/>
  <c r="F3341" i="15"/>
  <c r="E3341" i="15"/>
  <c r="D3341" i="15"/>
  <c r="F3340" i="15"/>
  <c r="E3340" i="15"/>
  <c r="D3340" i="15"/>
  <c r="F3339" i="15"/>
  <c r="E3339" i="15"/>
  <c r="D3339" i="15"/>
  <c r="F3338" i="15"/>
  <c r="E3338" i="15"/>
  <c r="D3338" i="15"/>
  <c r="F3337" i="15"/>
  <c r="E3337" i="15"/>
  <c r="D3337" i="15"/>
  <c r="F3336" i="15"/>
  <c r="E3336" i="15"/>
  <c r="D3336" i="15"/>
  <c r="F3335" i="15"/>
  <c r="E3335" i="15"/>
  <c r="D3335" i="15"/>
  <c r="F3334" i="15"/>
  <c r="E3334" i="15"/>
  <c r="D3334" i="15"/>
  <c r="F3333" i="15"/>
  <c r="E3333" i="15"/>
  <c r="D3333" i="15"/>
  <c r="F3332" i="15"/>
  <c r="E3332" i="15"/>
  <c r="D3332" i="15"/>
  <c r="F3331" i="15"/>
  <c r="E3331" i="15"/>
  <c r="D3331" i="15"/>
  <c r="F3330" i="15"/>
  <c r="E3330" i="15"/>
  <c r="D3330" i="15"/>
  <c r="F3329" i="15"/>
  <c r="E3329" i="15"/>
  <c r="D3329" i="15"/>
  <c r="F3328" i="15"/>
  <c r="E3328" i="15"/>
  <c r="D3328" i="15"/>
  <c r="F3327" i="15"/>
  <c r="E3327" i="15"/>
  <c r="D3327" i="15"/>
  <c r="F3326" i="15"/>
  <c r="E3326" i="15"/>
  <c r="D3326" i="15"/>
  <c r="F3325" i="15"/>
  <c r="E3325" i="15"/>
  <c r="D3325" i="15"/>
  <c r="F3324" i="15"/>
  <c r="E3324" i="15"/>
  <c r="D3324" i="15"/>
  <c r="F3323" i="15"/>
  <c r="E3323" i="15"/>
  <c r="D3323" i="15"/>
  <c r="F3322" i="15"/>
  <c r="E3322" i="15"/>
  <c r="D3322" i="15"/>
  <c r="F3321" i="15"/>
  <c r="E3321" i="15"/>
  <c r="D3321" i="15"/>
  <c r="F3320" i="15"/>
  <c r="E3320" i="15"/>
  <c r="D3320" i="15"/>
  <c r="F3319" i="15"/>
  <c r="E3319" i="15"/>
  <c r="D3319" i="15"/>
  <c r="F3318" i="15"/>
  <c r="E3318" i="15"/>
  <c r="D3318" i="15"/>
  <c r="F3317" i="15"/>
  <c r="E3317" i="15"/>
  <c r="D3317" i="15"/>
  <c r="F3316" i="15"/>
  <c r="E3316" i="15"/>
  <c r="D3316" i="15"/>
  <c r="F3315" i="15"/>
  <c r="E3315" i="15"/>
  <c r="D3315" i="15"/>
  <c r="F3314" i="15"/>
  <c r="E3314" i="15"/>
  <c r="D3314" i="15"/>
  <c r="F3313" i="15"/>
  <c r="E3313" i="15"/>
  <c r="D3313" i="15"/>
  <c r="F3312" i="15"/>
  <c r="E3312" i="15"/>
  <c r="D3312" i="15"/>
  <c r="F3311" i="15"/>
  <c r="E3311" i="15"/>
  <c r="D3311" i="15"/>
  <c r="F3310" i="15"/>
  <c r="E3310" i="15"/>
  <c r="D3310" i="15"/>
  <c r="F3309" i="15"/>
  <c r="E3309" i="15"/>
  <c r="D3309" i="15"/>
  <c r="F3308" i="15"/>
  <c r="E3308" i="15"/>
  <c r="D3308" i="15"/>
  <c r="F3307" i="15"/>
  <c r="E3307" i="15"/>
  <c r="D3307" i="15"/>
  <c r="F3306" i="15"/>
  <c r="E3306" i="15"/>
  <c r="D3306" i="15"/>
  <c r="F3305" i="15"/>
  <c r="E3305" i="15"/>
  <c r="D3305" i="15"/>
  <c r="F3304" i="15"/>
  <c r="E3304" i="15"/>
  <c r="D3304" i="15"/>
  <c r="F3303" i="15"/>
  <c r="E3303" i="15"/>
  <c r="D3303" i="15"/>
  <c r="F3302" i="15"/>
  <c r="E3302" i="15"/>
  <c r="D3302" i="15"/>
  <c r="F3301" i="15"/>
  <c r="E3301" i="15"/>
  <c r="D3301" i="15"/>
  <c r="F3300" i="15"/>
  <c r="E3300" i="15"/>
  <c r="D3300" i="15"/>
  <c r="F3299" i="15"/>
  <c r="E3299" i="15"/>
  <c r="D3299" i="15"/>
  <c r="F3298" i="15"/>
  <c r="E3298" i="15"/>
  <c r="D3298" i="15"/>
  <c r="F3297" i="15"/>
  <c r="E3297" i="15"/>
  <c r="D3297" i="15"/>
  <c r="F3296" i="15"/>
  <c r="E3296" i="15"/>
  <c r="D3296" i="15"/>
  <c r="F3295" i="15"/>
  <c r="E3295" i="15"/>
  <c r="D3295" i="15"/>
  <c r="F3294" i="15"/>
  <c r="E3294" i="15"/>
  <c r="D3294" i="15"/>
  <c r="F3293" i="15"/>
  <c r="E3293" i="15"/>
  <c r="D3293" i="15"/>
  <c r="F3292" i="15"/>
  <c r="E3292" i="15"/>
  <c r="D3292" i="15"/>
  <c r="F3291" i="15"/>
  <c r="E3291" i="15"/>
  <c r="D3291" i="15"/>
  <c r="F3290" i="15"/>
  <c r="E3290" i="15"/>
  <c r="D3290" i="15"/>
  <c r="F3289" i="15"/>
  <c r="E3289" i="15"/>
  <c r="D3289" i="15"/>
  <c r="F3288" i="15"/>
  <c r="E3288" i="15"/>
  <c r="D3288" i="15"/>
  <c r="F3287" i="15"/>
  <c r="E3287" i="15"/>
  <c r="D3287" i="15"/>
  <c r="F3286" i="15"/>
  <c r="E3286" i="15"/>
  <c r="D3286" i="15"/>
  <c r="F3285" i="15"/>
  <c r="E3285" i="15"/>
  <c r="D3285" i="15"/>
  <c r="F3284" i="15"/>
  <c r="E3284" i="15"/>
  <c r="D3284" i="15"/>
  <c r="F3283" i="15"/>
  <c r="E3283" i="15"/>
  <c r="D3283" i="15"/>
  <c r="F3282" i="15"/>
  <c r="E3282" i="15"/>
  <c r="D3282" i="15"/>
  <c r="F3281" i="15"/>
  <c r="E3281" i="15"/>
  <c r="D3281" i="15"/>
  <c r="F3280" i="15"/>
  <c r="E3280" i="15"/>
  <c r="D3280" i="15"/>
  <c r="F3279" i="15"/>
  <c r="E3279" i="15"/>
  <c r="D3279" i="15"/>
  <c r="F3278" i="15"/>
  <c r="E3278" i="15"/>
  <c r="D3278" i="15"/>
  <c r="F3277" i="15"/>
  <c r="E3277" i="15"/>
  <c r="D3277" i="15"/>
  <c r="F3276" i="15"/>
  <c r="E3276" i="15"/>
  <c r="D3276" i="15"/>
  <c r="F3275" i="15"/>
  <c r="E3275" i="15"/>
  <c r="D3275" i="15"/>
  <c r="F3274" i="15"/>
  <c r="E3274" i="15"/>
  <c r="D3274" i="15"/>
  <c r="F3273" i="15"/>
  <c r="E3273" i="15"/>
  <c r="D3273" i="15"/>
  <c r="F3272" i="15"/>
  <c r="E3272" i="15"/>
  <c r="D3272" i="15"/>
  <c r="F3271" i="15"/>
  <c r="E3271" i="15"/>
  <c r="D3271" i="15"/>
  <c r="F3270" i="15"/>
  <c r="E3270" i="15"/>
  <c r="D3270" i="15"/>
  <c r="F3269" i="15"/>
  <c r="E3269" i="15"/>
  <c r="D3269" i="15"/>
  <c r="F3268" i="15"/>
  <c r="E3268" i="15"/>
  <c r="D3268" i="15"/>
  <c r="F3267" i="15"/>
  <c r="E3267" i="15"/>
  <c r="D3267" i="15"/>
  <c r="F3266" i="15"/>
  <c r="E3266" i="15"/>
  <c r="D3266" i="15"/>
  <c r="F3265" i="15"/>
  <c r="E3265" i="15"/>
  <c r="D3265" i="15"/>
  <c r="F3264" i="15"/>
  <c r="E3264" i="15"/>
  <c r="D3264" i="15"/>
  <c r="F3263" i="15"/>
  <c r="E3263" i="15"/>
  <c r="D3263" i="15"/>
  <c r="F3262" i="15"/>
  <c r="E3262" i="15"/>
  <c r="D3262" i="15"/>
  <c r="F3261" i="15"/>
  <c r="E3261" i="15"/>
  <c r="D3261" i="15"/>
  <c r="F3260" i="15"/>
  <c r="E3260" i="15"/>
  <c r="D3260" i="15"/>
  <c r="F3259" i="15"/>
  <c r="E3259" i="15"/>
  <c r="D3259" i="15"/>
  <c r="F3258" i="15"/>
  <c r="E3258" i="15"/>
  <c r="D3258" i="15"/>
  <c r="F3257" i="15"/>
  <c r="E3257" i="15"/>
  <c r="D3257" i="15"/>
  <c r="F3256" i="15"/>
  <c r="E3256" i="15"/>
  <c r="D3256" i="15"/>
  <c r="F3255" i="15"/>
  <c r="E3255" i="15"/>
  <c r="D3255" i="15"/>
  <c r="F3254" i="15"/>
  <c r="E3254" i="15"/>
  <c r="D3254" i="15"/>
  <c r="F3253" i="15"/>
  <c r="E3253" i="15"/>
  <c r="D3253" i="15"/>
  <c r="F3252" i="15"/>
  <c r="E3252" i="15"/>
  <c r="D3252" i="15"/>
  <c r="F3251" i="15"/>
  <c r="E3251" i="15"/>
  <c r="D3251" i="15"/>
  <c r="F3250" i="15"/>
  <c r="E3250" i="15"/>
  <c r="D3250" i="15"/>
  <c r="F3249" i="15"/>
  <c r="E3249" i="15"/>
  <c r="D3249" i="15"/>
  <c r="F3248" i="15"/>
  <c r="E3248" i="15"/>
  <c r="D3248" i="15"/>
  <c r="F3247" i="15"/>
  <c r="E3247" i="15"/>
  <c r="D3247" i="15"/>
  <c r="F3246" i="15"/>
  <c r="E3246" i="15"/>
  <c r="D3246" i="15"/>
  <c r="F3245" i="15"/>
  <c r="E3245" i="15"/>
  <c r="D3245" i="15"/>
  <c r="F3244" i="15"/>
  <c r="E3244" i="15"/>
  <c r="D3244" i="15"/>
  <c r="F3243" i="15"/>
  <c r="E3243" i="15"/>
  <c r="D3243" i="15"/>
  <c r="F3242" i="15"/>
  <c r="E3242" i="15"/>
  <c r="D3242" i="15"/>
  <c r="F3241" i="15"/>
  <c r="E3241" i="15"/>
  <c r="D3241" i="15"/>
  <c r="F3240" i="15"/>
  <c r="E3240" i="15"/>
  <c r="D3240" i="15"/>
  <c r="F3239" i="15"/>
  <c r="E3239" i="15"/>
  <c r="D3239" i="15"/>
  <c r="F3238" i="15"/>
  <c r="E3238" i="15"/>
  <c r="D3238" i="15"/>
  <c r="F3237" i="15"/>
  <c r="E3237" i="15"/>
  <c r="D3237" i="15"/>
  <c r="F3236" i="15"/>
  <c r="E3236" i="15"/>
  <c r="D3236" i="15"/>
  <c r="F3235" i="15"/>
  <c r="E3235" i="15"/>
  <c r="D3235" i="15"/>
  <c r="F3234" i="15"/>
  <c r="E3234" i="15"/>
  <c r="D3234" i="15"/>
  <c r="F3233" i="15"/>
  <c r="E3233" i="15"/>
  <c r="D3233" i="15"/>
  <c r="F3232" i="15"/>
  <c r="E3232" i="15"/>
  <c r="D3232" i="15"/>
  <c r="F3231" i="15"/>
  <c r="E3231" i="15"/>
  <c r="D3231" i="15"/>
  <c r="F3230" i="15"/>
  <c r="E3230" i="15"/>
  <c r="D3230" i="15"/>
  <c r="F3229" i="15"/>
  <c r="E3229" i="15"/>
  <c r="D3229" i="15"/>
  <c r="F3228" i="15"/>
  <c r="E3228" i="15"/>
  <c r="D3228" i="15"/>
  <c r="F3227" i="15"/>
  <c r="E3227" i="15"/>
  <c r="D3227" i="15"/>
  <c r="F3226" i="15"/>
  <c r="E3226" i="15"/>
  <c r="D3226" i="15"/>
  <c r="F3225" i="15"/>
  <c r="E3225" i="15"/>
  <c r="D3225" i="15"/>
  <c r="F3224" i="15"/>
  <c r="E3224" i="15"/>
  <c r="D3224" i="15"/>
  <c r="F3223" i="15"/>
  <c r="E3223" i="15"/>
  <c r="D3223" i="15"/>
  <c r="F3222" i="15"/>
  <c r="E3222" i="15"/>
  <c r="D3222" i="15"/>
  <c r="F3221" i="15"/>
  <c r="E3221" i="15"/>
  <c r="D3221" i="15"/>
  <c r="F3220" i="15"/>
  <c r="E3220" i="15"/>
  <c r="D3220" i="15"/>
  <c r="F3219" i="15"/>
  <c r="E3219" i="15"/>
  <c r="D3219" i="15"/>
  <c r="F3218" i="15"/>
  <c r="E3218" i="15"/>
  <c r="D3218" i="15"/>
  <c r="F3217" i="15"/>
  <c r="E3217" i="15"/>
  <c r="D3217" i="15"/>
  <c r="F3216" i="15"/>
  <c r="E3216" i="15"/>
  <c r="D3216" i="15"/>
  <c r="F3215" i="15"/>
  <c r="E3215" i="15"/>
  <c r="D3215" i="15"/>
  <c r="F3214" i="15"/>
  <c r="E3214" i="15"/>
  <c r="D3214" i="15"/>
  <c r="F3213" i="15"/>
  <c r="E3213" i="15"/>
  <c r="D3213" i="15"/>
  <c r="F3212" i="15"/>
  <c r="E3212" i="15"/>
  <c r="D3212" i="15"/>
  <c r="F3211" i="15"/>
  <c r="E3211" i="15"/>
  <c r="D3211" i="15"/>
  <c r="F3210" i="15"/>
  <c r="E3210" i="15"/>
  <c r="D3210" i="15"/>
  <c r="F3209" i="15"/>
  <c r="E3209" i="15"/>
  <c r="D3209" i="15"/>
  <c r="F3208" i="15"/>
  <c r="E3208" i="15"/>
  <c r="D3208" i="15"/>
  <c r="F3207" i="15"/>
  <c r="E3207" i="15"/>
  <c r="D3207" i="15"/>
  <c r="F3206" i="15"/>
  <c r="E3206" i="15"/>
  <c r="D3206" i="15"/>
  <c r="F3205" i="15"/>
  <c r="E3205" i="15"/>
  <c r="D3205" i="15"/>
  <c r="F3204" i="15"/>
  <c r="E3204" i="15"/>
  <c r="D3204" i="15"/>
  <c r="F3203" i="15"/>
  <c r="E3203" i="15"/>
  <c r="D3203" i="15"/>
  <c r="F3202" i="15"/>
  <c r="E3202" i="15"/>
  <c r="D3202" i="15"/>
  <c r="F3201" i="15"/>
  <c r="E3201" i="15"/>
  <c r="D3201" i="15"/>
  <c r="F3200" i="15"/>
  <c r="E3200" i="15"/>
  <c r="D3200" i="15"/>
  <c r="F3199" i="15"/>
  <c r="E3199" i="15"/>
  <c r="D3199" i="15"/>
  <c r="F3198" i="15"/>
  <c r="E3198" i="15"/>
  <c r="D3198" i="15"/>
  <c r="F3197" i="15"/>
  <c r="E3197" i="15"/>
  <c r="D3197" i="15"/>
  <c r="F3196" i="15"/>
  <c r="E3196" i="15"/>
  <c r="D3196" i="15"/>
  <c r="F3195" i="15"/>
  <c r="E3195" i="15"/>
  <c r="D3195" i="15"/>
  <c r="F3194" i="15"/>
  <c r="E3194" i="15"/>
  <c r="D3194" i="15"/>
  <c r="F3193" i="15"/>
  <c r="E3193" i="15"/>
  <c r="D3193" i="15"/>
  <c r="F3192" i="15"/>
  <c r="E3192" i="15"/>
  <c r="D3192" i="15"/>
  <c r="F3191" i="15"/>
  <c r="E3191" i="15"/>
  <c r="D3191" i="15"/>
  <c r="F3190" i="15"/>
  <c r="E3190" i="15"/>
  <c r="D3190" i="15"/>
  <c r="F3189" i="15"/>
  <c r="E3189" i="15"/>
  <c r="D3189" i="15"/>
  <c r="F3188" i="15"/>
  <c r="E3188" i="15"/>
  <c r="D3188" i="15"/>
  <c r="F3187" i="15"/>
  <c r="E3187" i="15"/>
  <c r="D3187" i="15"/>
  <c r="F3186" i="15"/>
  <c r="E3186" i="15"/>
  <c r="D3186" i="15"/>
  <c r="F3185" i="15"/>
  <c r="E3185" i="15"/>
  <c r="D3185" i="15"/>
  <c r="F3184" i="15"/>
  <c r="E3184" i="15"/>
  <c r="D3184" i="15"/>
  <c r="F3183" i="15"/>
  <c r="E3183" i="15"/>
  <c r="D3183" i="15"/>
  <c r="F3182" i="15"/>
  <c r="E3182" i="15"/>
  <c r="D3182" i="15"/>
  <c r="F3181" i="15"/>
  <c r="E3181" i="15"/>
  <c r="D3181" i="15"/>
  <c r="F3180" i="15"/>
  <c r="E3180" i="15"/>
  <c r="D3180" i="15"/>
  <c r="F3179" i="15"/>
  <c r="E3179" i="15"/>
  <c r="D3179" i="15"/>
  <c r="F3178" i="15"/>
  <c r="E3178" i="15"/>
  <c r="D3178" i="15"/>
  <c r="F3177" i="15"/>
  <c r="E3177" i="15"/>
  <c r="D3177" i="15"/>
  <c r="F3176" i="15"/>
  <c r="E3176" i="15"/>
  <c r="D3176" i="15"/>
  <c r="F3175" i="15"/>
  <c r="E3175" i="15"/>
  <c r="D3175" i="15"/>
  <c r="F3174" i="15"/>
  <c r="E3174" i="15"/>
  <c r="D3174" i="15"/>
  <c r="F3173" i="15"/>
  <c r="E3173" i="15"/>
  <c r="D3173" i="15"/>
  <c r="F3172" i="15"/>
  <c r="E3172" i="15"/>
  <c r="D3172" i="15"/>
  <c r="F3171" i="15"/>
  <c r="E3171" i="15"/>
  <c r="D3171" i="15"/>
  <c r="F3170" i="15"/>
  <c r="E3170" i="15"/>
  <c r="D3170" i="15"/>
  <c r="F3169" i="15"/>
  <c r="E3169" i="15"/>
  <c r="D3169" i="15"/>
  <c r="F3168" i="15"/>
  <c r="E3168" i="15"/>
  <c r="D3168" i="15"/>
  <c r="F3167" i="15"/>
  <c r="E3167" i="15"/>
  <c r="D3167" i="15"/>
  <c r="F3166" i="15"/>
  <c r="E3166" i="15"/>
  <c r="D3166" i="15"/>
  <c r="F3165" i="15"/>
  <c r="E3165" i="15"/>
  <c r="D3165" i="15"/>
  <c r="F3164" i="15"/>
  <c r="E3164" i="15"/>
  <c r="D3164" i="15"/>
  <c r="F3163" i="15"/>
  <c r="E3163" i="15"/>
  <c r="D3163" i="15"/>
  <c r="F3162" i="15"/>
  <c r="E3162" i="15"/>
  <c r="D3162" i="15"/>
  <c r="F3161" i="15"/>
  <c r="E3161" i="15"/>
  <c r="D3161" i="15"/>
  <c r="F3160" i="15"/>
  <c r="E3160" i="15"/>
  <c r="D3160" i="15"/>
  <c r="F3159" i="15"/>
  <c r="E3159" i="15"/>
  <c r="D3159" i="15"/>
  <c r="F3158" i="15"/>
  <c r="E3158" i="15"/>
  <c r="D3158" i="15"/>
  <c r="F3157" i="15"/>
  <c r="E3157" i="15"/>
  <c r="D3157" i="15"/>
  <c r="F3156" i="15"/>
  <c r="E3156" i="15"/>
  <c r="D3156" i="15"/>
  <c r="F3155" i="15"/>
  <c r="E3155" i="15"/>
  <c r="D3155" i="15"/>
  <c r="F3154" i="15"/>
  <c r="E3154" i="15"/>
  <c r="D3154" i="15"/>
  <c r="F3153" i="15"/>
  <c r="E3153" i="15"/>
  <c r="D3153" i="15"/>
  <c r="F3152" i="15"/>
  <c r="E3152" i="15"/>
  <c r="D3152" i="15"/>
  <c r="F3151" i="15"/>
  <c r="E3151" i="15"/>
  <c r="D3151" i="15"/>
  <c r="F3150" i="15"/>
  <c r="E3150" i="15"/>
  <c r="D3150" i="15"/>
  <c r="F3149" i="15"/>
  <c r="E3149" i="15"/>
  <c r="D3149" i="15"/>
  <c r="F3148" i="15"/>
  <c r="E3148" i="15"/>
  <c r="D3148" i="15"/>
  <c r="F3147" i="15"/>
  <c r="E3147" i="15"/>
  <c r="D3147" i="15"/>
  <c r="F3146" i="15"/>
  <c r="E3146" i="15"/>
  <c r="D3146" i="15"/>
  <c r="F3145" i="15"/>
  <c r="E3145" i="15"/>
  <c r="D3145" i="15"/>
  <c r="F3144" i="15"/>
  <c r="E3144" i="15"/>
  <c r="D3144" i="15"/>
  <c r="F3143" i="15"/>
  <c r="E3143" i="15"/>
  <c r="D3143" i="15"/>
  <c r="F3142" i="15"/>
  <c r="E3142" i="15"/>
  <c r="D3142" i="15"/>
  <c r="F3141" i="15"/>
  <c r="E3141" i="15"/>
  <c r="D3141" i="15"/>
  <c r="F3140" i="15"/>
  <c r="E3140" i="15"/>
  <c r="D3140" i="15"/>
  <c r="F3139" i="15"/>
  <c r="E3139" i="15"/>
  <c r="D3139" i="15"/>
  <c r="F3138" i="15"/>
  <c r="E3138" i="15"/>
  <c r="D3138" i="15"/>
  <c r="F3137" i="15"/>
  <c r="E3137" i="15"/>
  <c r="D3137" i="15"/>
  <c r="F3136" i="15"/>
  <c r="E3136" i="15"/>
  <c r="D3136" i="15"/>
  <c r="F3135" i="15"/>
  <c r="E3135" i="15"/>
  <c r="D3135" i="15"/>
  <c r="F3134" i="15"/>
  <c r="E3134" i="15"/>
  <c r="D3134" i="15"/>
  <c r="F3133" i="15"/>
  <c r="E3133" i="15"/>
  <c r="D3133" i="15"/>
  <c r="F3132" i="15"/>
  <c r="E3132" i="15"/>
  <c r="D3132" i="15"/>
  <c r="F3131" i="15"/>
  <c r="E3131" i="15"/>
  <c r="D3131" i="15"/>
  <c r="F3130" i="15"/>
  <c r="E3130" i="15"/>
  <c r="D3130" i="15"/>
  <c r="F3129" i="15"/>
  <c r="E3129" i="15"/>
  <c r="D3129" i="15"/>
  <c r="F3128" i="15"/>
  <c r="E3128" i="15"/>
  <c r="D3128" i="15"/>
  <c r="F3127" i="15"/>
  <c r="E3127" i="15"/>
  <c r="D3127" i="15"/>
  <c r="F3126" i="15"/>
  <c r="E3126" i="15"/>
  <c r="D3126" i="15"/>
  <c r="F3125" i="15"/>
  <c r="E3125" i="15"/>
  <c r="D3125" i="15"/>
  <c r="F3124" i="15"/>
  <c r="E3124" i="15"/>
  <c r="D3124" i="15"/>
  <c r="F3123" i="15"/>
  <c r="E3123" i="15"/>
  <c r="D3123" i="15"/>
  <c r="F3122" i="15"/>
  <c r="E3122" i="15"/>
  <c r="D3122" i="15"/>
  <c r="F3121" i="15"/>
  <c r="E3121" i="15"/>
  <c r="D3121" i="15"/>
  <c r="F3120" i="15"/>
  <c r="E3120" i="15"/>
  <c r="D3120" i="15"/>
  <c r="F3119" i="15"/>
  <c r="E3119" i="15"/>
  <c r="D3119" i="15"/>
  <c r="F3118" i="15"/>
  <c r="E3118" i="15"/>
  <c r="D3118" i="15"/>
  <c r="F3117" i="15"/>
  <c r="E3117" i="15"/>
  <c r="D3117" i="15"/>
  <c r="F3116" i="15"/>
  <c r="E3116" i="15"/>
  <c r="D3116" i="15"/>
  <c r="F3115" i="15"/>
  <c r="E3115" i="15"/>
  <c r="D3115" i="15"/>
  <c r="F3114" i="15"/>
  <c r="E3114" i="15"/>
  <c r="D3114" i="15"/>
  <c r="F3113" i="15"/>
  <c r="E3113" i="15"/>
  <c r="D3113" i="15"/>
  <c r="F3112" i="15"/>
  <c r="E3112" i="15"/>
  <c r="D3112" i="15"/>
  <c r="F3111" i="15"/>
  <c r="E3111" i="15"/>
  <c r="D3111" i="15"/>
  <c r="F3110" i="15"/>
  <c r="E3110" i="15"/>
  <c r="D3110" i="15"/>
  <c r="F3109" i="15"/>
  <c r="E3109" i="15"/>
  <c r="D3109" i="15"/>
  <c r="F3108" i="15"/>
  <c r="E3108" i="15"/>
  <c r="D3108" i="15"/>
  <c r="F3107" i="15"/>
  <c r="E3107" i="15"/>
  <c r="D3107" i="15"/>
  <c r="F3106" i="15"/>
  <c r="E3106" i="15"/>
  <c r="D3106" i="15"/>
  <c r="F3105" i="15"/>
  <c r="E3105" i="15"/>
  <c r="D3105" i="15"/>
  <c r="F3104" i="15"/>
  <c r="E3104" i="15"/>
  <c r="D3104" i="15"/>
  <c r="F3103" i="15"/>
  <c r="E3103" i="15"/>
  <c r="D3103" i="15"/>
  <c r="F3102" i="15"/>
  <c r="E3102" i="15"/>
  <c r="D3102" i="15"/>
  <c r="F3101" i="15"/>
  <c r="E3101" i="15"/>
  <c r="D3101" i="15"/>
  <c r="F3100" i="15"/>
  <c r="E3100" i="15"/>
  <c r="D3100" i="15"/>
  <c r="F3099" i="15"/>
  <c r="E3099" i="15"/>
  <c r="D3099" i="15"/>
  <c r="F3098" i="15"/>
  <c r="E3098" i="15"/>
  <c r="D3098" i="15"/>
  <c r="F3097" i="15"/>
  <c r="E3097" i="15"/>
  <c r="D3097" i="15"/>
  <c r="F3096" i="15"/>
  <c r="E3096" i="15"/>
  <c r="D3096" i="15"/>
  <c r="F3095" i="15"/>
  <c r="E3095" i="15"/>
  <c r="D3095" i="15"/>
  <c r="F3094" i="15"/>
  <c r="E3094" i="15"/>
  <c r="D3094" i="15"/>
  <c r="F3093" i="15"/>
  <c r="E3093" i="15"/>
  <c r="D3093" i="15"/>
  <c r="F3092" i="15"/>
  <c r="E3092" i="15"/>
  <c r="D3092" i="15"/>
  <c r="F3091" i="15"/>
  <c r="E3091" i="15"/>
  <c r="D3091" i="15"/>
  <c r="F3090" i="15"/>
  <c r="E3090" i="15"/>
  <c r="D3090" i="15"/>
  <c r="F3089" i="15"/>
  <c r="E3089" i="15"/>
  <c r="D3089" i="15"/>
  <c r="F3088" i="15"/>
  <c r="E3088" i="15"/>
  <c r="D3088" i="15"/>
  <c r="F3087" i="15"/>
  <c r="E3087" i="15"/>
  <c r="D3087" i="15"/>
  <c r="F3086" i="15"/>
  <c r="E3086" i="15"/>
  <c r="D3086" i="15"/>
  <c r="F3085" i="15"/>
  <c r="E3085" i="15"/>
  <c r="D3085" i="15"/>
  <c r="F3084" i="15"/>
  <c r="E3084" i="15"/>
  <c r="D3084" i="15"/>
  <c r="F3083" i="15"/>
  <c r="E3083" i="15"/>
  <c r="D3083" i="15"/>
  <c r="F3082" i="15"/>
  <c r="E3082" i="15"/>
  <c r="D3082" i="15"/>
  <c r="F3081" i="15"/>
  <c r="E3081" i="15"/>
  <c r="D3081" i="15"/>
  <c r="F3080" i="15"/>
  <c r="E3080" i="15"/>
  <c r="D3080" i="15"/>
  <c r="F3079" i="15"/>
  <c r="E3079" i="15"/>
  <c r="D3079" i="15"/>
  <c r="F3078" i="15"/>
  <c r="E3078" i="15"/>
  <c r="D3078" i="15"/>
  <c r="F3077" i="15"/>
  <c r="E3077" i="15"/>
  <c r="D3077" i="15"/>
  <c r="F3076" i="15"/>
  <c r="E3076" i="15"/>
  <c r="D3076" i="15"/>
  <c r="F3075" i="15"/>
  <c r="E3075" i="15"/>
  <c r="D3075" i="15"/>
  <c r="F3074" i="15"/>
  <c r="E3074" i="15"/>
  <c r="D3074" i="15"/>
  <c r="F3073" i="15"/>
  <c r="E3073" i="15"/>
  <c r="D3073" i="15"/>
  <c r="F3072" i="15"/>
  <c r="E3072" i="15"/>
  <c r="D3072" i="15"/>
  <c r="F3071" i="15"/>
  <c r="E3071" i="15"/>
  <c r="D3071" i="15"/>
  <c r="F3070" i="15"/>
  <c r="E3070" i="15"/>
  <c r="D3070" i="15"/>
  <c r="F3069" i="15"/>
  <c r="E3069" i="15"/>
  <c r="D3069" i="15"/>
  <c r="F3068" i="15"/>
  <c r="E3068" i="15"/>
  <c r="D3068" i="15"/>
  <c r="F3067" i="15"/>
  <c r="E3067" i="15"/>
  <c r="D3067" i="15"/>
  <c r="F3066" i="15"/>
  <c r="E3066" i="15"/>
  <c r="D3066" i="15"/>
  <c r="F3065" i="15"/>
  <c r="E3065" i="15"/>
  <c r="D3065" i="15"/>
  <c r="F3064" i="15"/>
  <c r="E3064" i="15"/>
  <c r="D3064" i="15"/>
  <c r="F3063" i="15"/>
  <c r="E3063" i="15"/>
  <c r="D3063" i="15"/>
  <c r="F3062" i="15"/>
  <c r="E3062" i="15"/>
  <c r="D3062" i="15"/>
  <c r="F3061" i="15"/>
  <c r="E3061" i="15"/>
  <c r="D3061" i="15"/>
  <c r="F3060" i="15"/>
  <c r="E3060" i="15"/>
  <c r="D3060" i="15"/>
  <c r="F3059" i="15"/>
  <c r="E3059" i="15"/>
  <c r="D3059" i="15"/>
  <c r="F3058" i="15"/>
  <c r="E3058" i="15"/>
  <c r="D3058" i="15"/>
  <c r="F3057" i="15"/>
  <c r="E3057" i="15"/>
  <c r="D3057" i="15"/>
  <c r="F3056" i="15"/>
  <c r="E3056" i="15"/>
  <c r="D3056" i="15"/>
  <c r="F3055" i="15"/>
  <c r="E3055" i="15"/>
  <c r="D3055" i="15"/>
  <c r="F3054" i="15"/>
  <c r="E3054" i="15"/>
  <c r="D3054" i="15"/>
  <c r="F3053" i="15"/>
  <c r="E3053" i="15"/>
  <c r="D3053" i="15"/>
  <c r="F3052" i="15"/>
  <c r="E3052" i="15"/>
  <c r="D3052" i="15"/>
  <c r="F3051" i="15"/>
  <c r="E3051" i="15"/>
  <c r="D3051" i="15"/>
  <c r="F3050" i="15"/>
  <c r="E3050" i="15"/>
  <c r="D3050" i="15"/>
  <c r="F3049" i="15"/>
  <c r="E3049" i="15"/>
  <c r="D3049" i="15"/>
  <c r="F3048" i="15"/>
  <c r="E3048" i="15"/>
  <c r="D3048" i="15"/>
  <c r="F3047" i="15"/>
  <c r="E3047" i="15"/>
  <c r="D3047" i="15"/>
  <c r="F3046" i="15"/>
  <c r="E3046" i="15"/>
  <c r="D3046" i="15"/>
  <c r="F3045" i="15"/>
  <c r="E3045" i="15"/>
  <c r="D3045" i="15"/>
  <c r="F3044" i="15"/>
  <c r="E3044" i="15"/>
  <c r="D3044" i="15"/>
  <c r="F3043" i="15"/>
  <c r="E3043" i="15"/>
  <c r="D3043" i="15"/>
  <c r="F3042" i="15"/>
  <c r="E3042" i="15"/>
  <c r="D3042" i="15"/>
  <c r="F3041" i="15"/>
  <c r="E3041" i="15"/>
  <c r="D3041" i="15"/>
  <c r="F3040" i="15"/>
  <c r="E3040" i="15"/>
  <c r="D3040" i="15"/>
  <c r="F3039" i="15"/>
  <c r="E3039" i="15"/>
  <c r="D3039" i="15"/>
  <c r="F3038" i="15"/>
  <c r="E3038" i="15"/>
  <c r="D3038" i="15"/>
  <c r="F3037" i="15"/>
  <c r="E3037" i="15"/>
  <c r="D3037" i="15"/>
  <c r="F3036" i="15"/>
  <c r="E3036" i="15"/>
  <c r="D3036" i="15"/>
  <c r="F3035" i="15"/>
  <c r="E3035" i="15"/>
  <c r="D3035" i="15"/>
  <c r="F3034" i="15"/>
  <c r="E3034" i="15"/>
  <c r="D3034" i="15"/>
  <c r="F3033" i="15"/>
  <c r="E3033" i="15"/>
  <c r="D3033" i="15"/>
  <c r="F3032" i="15"/>
  <c r="E3032" i="15"/>
  <c r="D3032" i="15"/>
  <c r="F3031" i="15"/>
  <c r="E3031" i="15"/>
  <c r="D3031" i="15"/>
  <c r="F3030" i="15"/>
  <c r="E3030" i="15"/>
  <c r="D3030" i="15"/>
  <c r="F3029" i="15"/>
  <c r="E3029" i="15"/>
  <c r="D3029" i="15"/>
  <c r="F3028" i="15"/>
  <c r="E3028" i="15"/>
  <c r="D3028" i="15"/>
  <c r="F3027" i="15"/>
  <c r="E3027" i="15"/>
  <c r="D3027" i="15"/>
  <c r="F3026" i="15"/>
  <c r="E3026" i="15"/>
  <c r="D3026" i="15"/>
  <c r="F3025" i="15"/>
  <c r="E3025" i="15"/>
  <c r="D3025" i="15"/>
  <c r="F3024" i="15"/>
  <c r="E3024" i="15"/>
  <c r="D3024" i="15"/>
  <c r="F3023" i="15"/>
  <c r="E3023" i="15"/>
  <c r="D3023" i="15"/>
  <c r="F3022" i="15"/>
  <c r="E3022" i="15"/>
  <c r="D3022" i="15"/>
  <c r="F3021" i="15"/>
  <c r="E3021" i="15"/>
  <c r="D3021" i="15"/>
  <c r="F3020" i="15"/>
  <c r="E3020" i="15"/>
  <c r="D3020" i="15"/>
  <c r="F3019" i="15"/>
  <c r="E3019" i="15"/>
  <c r="D3019" i="15"/>
  <c r="F3018" i="15"/>
  <c r="E3018" i="15"/>
  <c r="D3018" i="15"/>
  <c r="F3017" i="15"/>
  <c r="E3017" i="15"/>
  <c r="D3017" i="15"/>
  <c r="F3016" i="15"/>
  <c r="E3016" i="15"/>
  <c r="D3016" i="15"/>
  <c r="F3015" i="15"/>
  <c r="E3015" i="15"/>
  <c r="D3015" i="15"/>
  <c r="F3014" i="15"/>
  <c r="E3014" i="15"/>
  <c r="D3014" i="15"/>
  <c r="F3013" i="15"/>
  <c r="E3013" i="15"/>
  <c r="D3013" i="15"/>
  <c r="F3012" i="15"/>
  <c r="E3012" i="15"/>
  <c r="D3012" i="15"/>
  <c r="F3011" i="15"/>
  <c r="E3011" i="15"/>
  <c r="D3011" i="15"/>
  <c r="F3010" i="15"/>
  <c r="E3010" i="15"/>
  <c r="D3010" i="15"/>
  <c r="F3009" i="15"/>
  <c r="E3009" i="15"/>
  <c r="D3009" i="15"/>
  <c r="F3008" i="15"/>
  <c r="E3008" i="15"/>
  <c r="D3008" i="15"/>
  <c r="F3007" i="15"/>
  <c r="E3007" i="15"/>
  <c r="D3007" i="15"/>
  <c r="F3006" i="15"/>
  <c r="E3006" i="15"/>
  <c r="D3006" i="15"/>
  <c r="F3005" i="15"/>
  <c r="E3005" i="15"/>
  <c r="D3005" i="15"/>
  <c r="F3004" i="15"/>
  <c r="E3004" i="15"/>
  <c r="D3004" i="15"/>
  <c r="F3003" i="15"/>
  <c r="E3003" i="15"/>
  <c r="D3003" i="15"/>
  <c r="F3002" i="15"/>
  <c r="E3002" i="15"/>
  <c r="D3002" i="15"/>
  <c r="F3001" i="15"/>
  <c r="E3001" i="15"/>
  <c r="D3001" i="15"/>
  <c r="F3000" i="15"/>
  <c r="E3000" i="15"/>
  <c r="D3000" i="15"/>
  <c r="F2999" i="15"/>
  <c r="E2999" i="15"/>
  <c r="D2999" i="15"/>
  <c r="F2998" i="15"/>
  <c r="E2998" i="15"/>
  <c r="D2998" i="15"/>
  <c r="F2997" i="15"/>
  <c r="E2997" i="15"/>
  <c r="D2997" i="15"/>
  <c r="F2996" i="15"/>
  <c r="E2996" i="15"/>
  <c r="D2996" i="15"/>
  <c r="F2995" i="15"/>
  <c r="E2995" i="15"/>
  <c r="D2995" i="15"/>
  <c r="F2994" i="15"/>
  <c r="E2994" i="15"/>
  <c r="D2994" i="15"/>
  <c r="F2993" i="15"/>
  <c r="E2993" i="15"/>
  <c r="D2993" i="15"/>
  <c r="F2992" i="15"/>
  <c r="E2992" i="15"/>
  <c r="D2992" i="15"/>
  <c r="F2991" i="15"/>
  <c r="E2991" i="15"/>
  <c r="D2991" i="15"/>
  <c r="F2990" i="15"/>
  <c r="E2990" i="15"/>
  <c r="D2990" i="15"/>
  <c r="F2989" i="15"/>
  <c r="E2989" i="15"/>
  <c r="D2989" i="15"/>
  <c r="F2988" i="15"/>
  <c r="E2988" i="15"/>
  <c r="D2988" i="15"/>
  <c r="F2987" i="15"/>
  <c r="E2987" i="15"/>
  <c r="D2987" i="15"/>
  <c r="F2986" i="15"/>
  <c r="E2986" i="15"/>
  <c r="D2986" i="15"/>
  <c r="F2985" i="15"/>
  <c r="E2985" i="15"/>
  <c r="D2985" i="15"/>
  <c r="F2984" i="15"/>
  <c r="E2984" i="15"/>
  <c r="D2984" i="15"/>
  <c r="F2983" i="15"/>
  <c r="E2983" i="15"/>
  <c r="D2983" i="15"/>
  <c r="F2982" i="15"/>
  <c r="E2982" i="15"/>
  <c r="D2982" i="15"/>
  <c r="F2981" i="15"/>
  <c r="E2981" i="15"/>
  <c r="D2981" i="15"/>
  <c r="F2980" i="15"/>
  <c r="E2980" i="15"/>
  <c r="D2980" i="15"/>
  <c r="F2979" i="15"/>
  <c r="E2979" i="15"/>
  <c r="D2979" i="15"/>
  <c r="F2978" i="15"/>
  <c r="E2978" i="15"/>
  <c r="D2978" i="15"/>
  <c r="F2977" i="15"/>
  <c r="E2977" i="15"/>
  <c r="D2977" i="15"/>
  <c r="F2976" i="15"/>
  <c r="E2976" i="15"/>
  <c r="D2976" i="15"/>
  <c r="F2975" i="15"/>
  <c r="E2975" i="15"/>
  <c r="D2975" i="15"/>
  <c r="F2974" i="15"/>
  <c r="E2974" i="15"/>
  <c r="D2974" i="15"/>
  <c r="F2973" i="15"/>
  <c r="E2973" i="15"/>
  <c r="D2973" i="15"/>
  <c r="F2972" i="15"/>
  <c r="E2972" i="15"/>
  <c r="D2972" i="15"/>
  <c r="F2971" i="15"/>
  <c r="E2971" i="15"/>
  <c r="D2971" i="15"/>
  <c r="F2970" i="15"/>
  <c r="E2970" i="15"/>
  <c r="D2970" i="15"/>
  <c r="F2969" i="15"/>
  <c r="E2969" i="15"/>
  <c r="D2969" i="15"/>
  <c r="F2968" i="15"/>
  <c r="E2968" i="15"/>
  <c r="D2968" i="15"/>
  <c r="F2967" i="15"/>
  <c r="E2967" i="15"/>
  <c r="D2967" i="15"/>
  <c r="F2966" i="15"/>
  <c r="E2966" i="15"/>
  <c r="D2966" i="15"/>
  <c r="F2965" i="15"/>
  <c r="E2965" i="15"/>
  <c r="D2965" i="15"/>
  <c r="F2964" i="15"/>
  <c r="E2964" i="15"/>
  <c r="D2964" i="15"/>
  <c r="F2963" i="15"/>
  <c r="E2963" i="15"/>
  <c r="D2963" i="15"/>
  <c r="F2962" i="15"/>
  <c r="E2962" i="15"/>
  <c r="D2962" i="15"/>
  <c r="F2961" i="15"/>
  <c r="E2961" i="15"/>
  <c r="D2961" i="15"/>
  <c r="F2960" i="15"/>
  <c r="E2960" i="15"/>
  <c r="D2960" i="15"/>
  <c r="F2959" i="15"/>
  <c r="E2959" i="15"/>
  <c r="D2959" i="15"/>
  <c r="F2958" i="15"/>
  <c r="E2958" i="15"/>
  <c r="D2958" i="15"/>
  <c r="F2957" i="15"/>
  <c r="E2957" i="15"/>
  <c r="D2957" i="15"/>
  <c r="F2956" i="15"/>
  <c r="E2956" i="15"/>
  <c r="D2956" i="15"/>
  <c r="F2955" i="15"/>
  <c r="E2955" i="15"/>
  <c r="D2955" i="15"/>
  <c r="F2954" i="15"/>
  <c r="E2954" i="15"/>
  <c r="D2954" i="15"/>
  <c r="F2953" i="15"/>
  <c r="E2953" i="15"/>
  <c r="D2953" i="15"/>
  <c r="F2952" i="15"/>
  <c r="E2952" i="15"/>
  <c r="D2952" i="15"/>
  <c r="F2951" i="15"/>
  <c r="E2951" i="15"/>
  <c r="D2951" i="15"/>
  <c r="F2950" i="15"/>
  <c r="E2950" i="15"/>
  <c r="D2950" i="15"/>
  <c r="F2949" i="15"/>
  <c r="E2949" i="15"/>
  <c r="D2949" i="15"/>
  <c r="F2948" i="15"/>
  <c r="E2948" i="15"/>
  <c r="D2948" i="15"/>
  <c r="F2947" i="15"/>
  <c r="E2947" i="15"/>
  <c r="D2947" i="15"/>
  <c r="F2946" i="15"/>
  <c r="E2946" i="15"/>
  <c r="D2946" i="15"/>
  <c r="F2945" i="15"/>
  <c r="E2945" i="15"/>
  <c r="D2945" i="15"/>
  <c r="F2944" i="15"/>
  <c r="E2944" i="15"/>
  <c r="D2944" i="15"/>
  <c r="F2943" i="15"/>
  <c r="E2943" i="15"/>
  <c r="D2943" i="15"/>
  <c r="F2942" i="15"/>
  <c r="E2942" i="15"/>
  <c r="D2942" i="15"/>
  <c r="F2941" i="15"/>
  <c r="E2941" i="15"/>
  <c r="D2941" i="15"/>
  <c r="F2940" i="15"/>
  <c r="E2940" i="15"/>
  <c r="D2940" i="15"/>
  <c r="F2939" i="15"/>
  <c r="E2939" i="15"/>
  <c r="D2939" i="15"/>
  <c r="F2938" i="15"/>
  <c r="E2938" i="15"/>
  <c r="D2938" i="15"/>
  <c r="F2937" i="15"/>
  <c r="E2937" i="15"/>
  <c r="D2937" i="15"/>
  <c r="F2936" i="15"/>
  <c r="E2936" i="15"/>
  <c r="D2936" i="15"/>
  <c r="F2935" i="15"/>
  <c r="E2935" i="15"/>
  <c r="D2935" i="15"/>
  <c r="F2934" i="15"/>
  <c r="E2934" i="15"/>
  <c r="D2934" i="15"/>
  <c r="F2933" i="15"/>
  <c r="E2933" i="15"/>
  <c r="D2933" i="15"/>
  <c r="F2932" i="15"/>
  <c r="E2932" i="15"/>
  <c r="D2932" i="15"/>
  <c r="F2931" i="15"/>
  <c r="E2931" i="15"/>
  <c r="D2931" i="15"/>
  <c r="F2930" i="15"/>
  <c r="E2930" i="15"/>
  <c r="D2930" i="15"/>
  <c r="F2929" i="15"/>
  <c r="E2929" i="15"/>
  <c r="D2929" i="15"/>
  <c r="F2928" i="15"/>
  <c r="E2928" i="15"/>
  <c r="D2928" i="15"/>
  <c r="F2927" i="15"/>
  <c r="E2927" i="15"/>
  <c r="D2927" i="15"/>
  <c r="F2926" i="15"/>
  <c r="E2926" i="15"/>
  <c r="D2926" i="15"/>
  <c r="F2925" i="15"/>
  <c r="E2925" i="15"/>
  <c r="D2925" i="15"/>
  <c r="F2924" i="15"/>
  <c r="E2924" i="15"/>
  <c r="D2924" i="15"/>
  <c r="F2923" i="15"/>
  <c r="E2923" i="15"/>
  <c r="D2923" i="15"/>
  <c r="F2922" i="15"/>
  <c r="E2922" i="15"/>
  <c r="D2922" i="15"/>
  <c r="F2921" i="15"/>
  <c r="E2921" i="15"/>
  <c r="D2921" i="15"/>
  <c r="F2920" i="15"/>
  <c r="E2920" i="15"/>
  <c r="D2920" i="15"/>
  <c r="F2919" i="15"/>
  <c r="E2919" i="15"/>
  <c r="D2919" i="15"/>
  <c r="F2918" i="15"/>
  <c r="E2918" i="15"/>
  <c r="D2918" i="15"/>
  <c r="F2917" i="15"/>
  <c r="E2917" i="15"/>
  <c r="D2917" i="15"/>
  <c r="F2916" i="15"/>
  <c r="E2916" i="15"/>
  <c r="D2916" i="15"/>
  <c r="F2915" i="15"/>
  <c r="E2915" i="15"/>
  <c r="D2915" i="15"/>
  <c r="F2914" i="15"/>
  <c r="E2914" i="15"/>
  <c r="D2914" i="15"/>
  <c r="F2913" i="15"/>
  <c r="E2913" i="15"/>
  <c r="D2913" i="15"/>
  <c r="F2912" i="15"/>
  <c r="E2912" i="15"/>
  <c r="D2912" i="15"/>
  <c r="F2911" i="15"/>
  <c r="E2911" i="15"/>
  <c r="D2911" i="15"/>
  <c r="F2910" i="15"/>
  <c r="E2910" i="15"/>
  <c r="D2910" i="15"/>
  <c r="F2909" i="15"/>
  <c r="E2909" i="15"/>
  <c r="D2909" i="15"/>
  <c r="F2908" i="15"/>
  <c r="E2908" i="15"/>
  <c r="D2908" i="15"/>
  <c r="F2907" i="15"/>
  <c r="E2907" i="15"/>
  <c r="D2907" i="15"/>
  <c r="F2906" i="15"/>
  <c r="E2906" i="15"/>
  <c r="D2906" i="15"/>
  <c r="F2905" i="15"/>
  <c r="E2905" i="15"/>
  <c r="D2905" i="15"/>
  <c r="F2904" i="15"/>
  <c r="E2904" i="15"/>
  <c r="D2904" i="15"/>
  <c r="F2903" i="15"/>
  <c r="E2903" i="15"/>
  <c r="D2903" i="15"/>
  <c r="F2902" i="15"/>
  <c r="E2902" i="15"/>
  <c r="D2902" i="15"/>
  <c r="F2901" i="15"/>
  <c r="E2901" i="15"/>
  <c r="D2901" i="15"/>
  <c r="F2900" i="15"/>
  <c r="E2900" i="15"/>
  <c r="D2900" i="15"/>
  <c r="F2899" i="15"/>
  <c r="E2899" i="15"/>
  <c r="D2899" i="15"/>
  <c r="F2898" i="15"/>
  <c r="E2898" i="15"/>
  <c r="D2898" i="15"/>
  <c r="F2897" i="15"/>
  <c r="E2897" i="15"/>
  <c r="D2897" i="15"/>
  <c r="F2896" i="15"/>
  <c r="E2896" i="15"/>
  <c r="D2896" i="15"/>
  <c r="F2895" i="15"/>
  <c r="E2895" i="15"/>
  <c r="D2895" i="15"/>
  <c r="F2894" i="15"/>
  <c r="E2894" i="15"/>
  <c r="D2894" i="15"/>
  <c r="F2893" i="15"/>
  <c r="E2893" i="15"/>
  <c r="D2893" i="15"/>
  <c r="F2892" i="15"/>
  <c r="E2892" i="15"/>
  <c r="D2892" i="15"/>
  <c r="F2891" i="15"/>
  <c r="E2891" i="15"/>
  <c r="D2891" i="15"/>
  <c r="F2890" i="15"/>
  <c r="E2890" i="15"/>
  <c r="D2890" i="15"/>
  <c r="F2889" i="15"/>
  <c r="E2889" i="15"/>
  <c r="D2889" i="15"/>
  <c r="F2888" i="15"/>
  <c r="E2888" i="15"/>
  <c r="D2888" i="15"/>
  <c r="F2887" i="15"/>
  <c r="E2887" i="15"/>
  <c r="D2887" i="15"/>
  <c r="F2886" i="15"/>
  <c r="E2886" i="15"/>
  <c r="D2886" i="15"/>
  <c r="F2885" i="15"/>
  <c r="E2885" i="15"/>
  <c r="D2885" i="15"/>
  <c r="F2884" i="15"/>
  <c r="E2884" i="15"/>
  <c r="D2884" i="15"/>
  <c r="F2883" i="15"/>
  <c r="E2883" i="15"/>
  <c r="D2883" i="15"/>
  <c r="F2882" i="15"/>
  <c r="E2882" i="15"/>
  <c r="D2882" i="15"/>
  <c r="F2881" i="15"/>
  <c r="E2881" i="15"/>
  <c r="D2881" i="15"/>
  <c r="F2880" i="15"/>
  <c r="E2880" i="15"/>
  <c r="D2880" i="15"/>
  <c r="F2879" i="15"/>
  <c r="E2879" i="15"/>
  <c r="D2879" i="15"/>
  <c r="F2878" i="15"/>
  <c r="E2878" i="15"/>
  <c r="D2878" i="15"/>
  <c r="F2877" i="15"/>
  <c r="E2877" i="15"/>
  <c r="D2877" i="15"/>
  <c r="F2876" i="15"/>
  <c r="E2876" i="15"/>
  <c r="D2876" i="15"/>
  <c r="F2875" i="15"/>
  <c r="E2875" i="15"/>
  <c r="D2875" i="15"/>
  <c r="F2874" i="15"/>
  <c r="E2874" i="15"/>
  <c r="D2874" i="15"/>
  <c r="F2873" i="15"/>
  <c r="E2873" i="15"/>
  <c r="D2873" i="15"/>
  <c r="F2872" i="15"/>
  <c r="E2872" i="15"/>
  <c r="D2872" i="15"/>
  <c r="F2871" i="15"/>
  <c r="E2871" i="15"/>
  <c r="D2871" i="15"/>
  <c r="F2870" i="15"/>
  <c r="E2870" i="15"/>
  <c r="D2870" i="15"/>
  <c r="F2869" i="15"/>
  <c r="E2869" i="15"/>
  <c r="D2869" i="15"/>
  <c r="F2868" i="15"/>
  <c r="E2868" i="15"/>
  <c r="D2868" i="15"/>
  <c r="F2867" i="15"/>
  <c r="E2867" i="15"/>
  <c r="D2867" i="15"/>
  <c r="F2866" i="15"/>
  <c r="E2866" i="15"/>
  <c r="D2866" i="15"/>
  <c r="F2865" i="15"/>
  <c r="E2865" i="15"/>
  <c r="D2865" i="15"/>
  <c r="F2864" i="15"/>
  <c r="E2864" i="15"/>
  <c r="D2864" i="15"/>
  <c r="F2863" i="15"/>
  <c r="E2863" i="15"/>
  <c r="D2863" i="15"/>
  <c r="F2862" i="15"/>
  <c r="E2862" i="15"/>
  <c r="D2862" i="15"/>
  <c r="F2861" i="15"/>
  <c r="E2861" i="15"/>
  <c r="D2861" i="15"/>
  <c r="F2860" i="15"/>
  <c r="E2860" i="15"/>
  <c r="D2860" i="15"/>
  <c r="F2859" i="15"/>
  <c r="E2859" i="15"/>
  <c r="D2859" i="15"/>
  <c r="F2858" i="15"/>
  <c r="E2858" i="15"/>
  <c r="D2858" i="15"/>
  <c r="F2857" i="15"/>
  <c r="E2857" i="15"/>
  <c r="D2857" i="15"/>
  <c r="F2856" i="15"/>
  <c r="E2856" i="15"/>
  <c r="D2856" i="15"/>
  <c r="F2855" i="15"/>
  <c r="E2855" i="15"/>
  <c r="D2855" i="15"/>
  <c r="F2854" i="15"/>
  <c r="E2854" i="15"/>
  <c r="D2854" i="15"/>
  <c r="F2853" i="15"/>
  <c r="E2853" i="15"/>
  <c r="D2853" i="15"/>
  <c r="F2852" i="15"/>
  <c r="E2852" i="15"/>
  <c r="D2852" i="15"/>
  <c r="F2851" i="15"/>
  <c r="E2851" i="15"/>
  <c r="D2851" i="15"/>
  <c r="F2850" i="15"/>
  <c r="E2850" i="15"/>
  <c r="D2850" i="15"/>
  <c r="F2849" i="15"/>
  <c r="E2849" i="15"/>
  <c r="D2849" i="15"/>
  <c r="F2848" i="15"/>
  <c r="E2848" i="15"/>
  <c r="D2848" i="15"/>
  <c r="F2847" i="15"/>
  <c r="E2847" i="15"/>
  <c r="D2847" i="15"/>
  <c r="F2846" i="15"/>
  <c r="E2846" i="15"/>
  <c r="D2846" i="15"/>
  <c r="F2845" i="15"/>
  <c r="E2845" i="15"/>
  <c r="D2845" i="15"/>
  <c r="F2844" i="15"/>
  <c r="E2844" i="15"/>
  <c r="D2844" i="15"/>
  <c r="F2843" i="15"/>
  <c r="E2843" i="15"/>
  <c r="D2843" i="15"/>
  <c r="F2842" i="15"/>
  <c r="E2842" i="15"/>
  <c r="D2842" i="15"/>
  <c r="F2841" i="15"/>
  <c r="E2841" i="15"/>
  <c r="D2841" i="15"/>
  <c r="F2840" i="15"/>
  <c r="E2840" i="15"/>
  <c r="D2840" i="15"/>
  <c r="F2839" i="15"/>
  <c r="E2839" i="15"/>
  <c r="D2839" i="15"/>
  <c r="F2838" i="15"/>
  <c r="E2838" i="15"/>
  <c r="D2838" i="15"/>
  <c r="F2837" i="15"/>
  <c r="E2837" i="15"/>
  <c r="D2837" i="15"/>
  <c r="F2836" i="15"/>
  <c r="E2836" i="15"/>
  <c r="D2836" i="15"/>
  <c r="F2835" i="15"/>
  <c r="E2835" i="15"/>
  <c r="D2835" i="15"/>
  <c r="F2834" i="15"/>
  <c r="E2834" i="15"/>
  <c r="D2834" i="15"/>
  <c r="F2833" i="15"/>
  <c r="E2833" i="15"/>
  <c r="D2833" i="15"/>
  <c r="F2832" i="15"/>
  <c r="E2832" i="15"/>
  <c r="D2832" i="15"/>
  <c r="F2831" i="15"/>
  <c r="E2831" i="15"/>
  <c r="D2831" i="15"/>
  <c r="F2830" i="15"/>
  <c r="E2830" i="15"/>
  <c r="D2830" i="15"/>
  <c r="F2829" i="15"/>
  <c r="E2829" i="15"/>
  <c r="D2829" i="15"/>
  <c r="F2828" i="15"/>
  <c r="E2828" i="15"/>
  <c r="D2828" i="15"/>
  <c r="F2827" i="15"/>
  <c r="E2827" i="15"/>
  <c r="D2827" i="15"/>
  <c r="F2826" i="15"/>
  <c r="E2826" i="15"/>
  <c r="D2826" i="15"/>
  <c r="F2825" i="15"/>
  <c r="E2825" i="15"/>
  <c r="D2825" i="15"/>
  <c r="F2824" i="15"/>
  <c r="E2824" i="15"/>
  <c r="D2824" i="15"/>
  <c r="F2823" i="15"/>
  <c r="E2823" i="15"/>
  <c r="D2823" i="15"/>
  <c r="F2822" i="15"/>
  <c r="E2822" i="15"/>
  <c r="D2822" i="15"/>
  <c r="F2821" i="15"/>
  <c r="E2821" i="15"/>
  <c r="D2821" i="15"/>
  <c r="F2820" i="15"/>
  <c r="E2820" i="15"/>
  <c r="D2820" i="15"/>
  <c r="F2819" i="15"/>
  <c r="E2819" i="15"/>
  <c r="D2819" i="15"/>
  <c r="F2818" i="15"/>
  <c r="E2818" i="15"/>
  <c r="D2818" i="15"/>
  <c r="F2817" i="15"/>
  <c r="E2817" i="15"/>
  <c r="D2817" i="15"/>
  <c r="F2816" i="15"/>
  <c r="E2816" i="15"/>
  <c r="D2816" i="15"/>
  <c r="F2815" i="15"/>
  <c r="E2815" i="15"/>
  <c r="D2815" i="15"/>
  <c r="F2814" i="15"/>
  <c r="E2814" i="15"/>
  <c r="D2814" i="15"/>
  <c r="F2813" i="15"/>
  <c r="E2813" i="15"/>
  <c r="D2813" i="15"/>
  <c r="F2812" i="15"/>
  <c r="E2812" i="15"/>
  <c r="D2812" i="15"/>
  <c r="F2811" i="15"/>
  <c r="E2811" i="15"/>
  <c r="D2811" i="15"/>
  <c r="F2810" i="15"/>
  <c r="E2810" i="15"/>
  <c r="D2810" i="15"/>
  <c r="F2809" i="15"/>
  <c r="E2809" i="15"/>
  <c r="D2809" i="15"/>
  <c r="F2808" i="15"/>
  <c r="E2808" i="15"/>
  <c r="D2808" i="15"/>
  <c r="F2807" i="15"/>
  <c r="E2807" i="15"/>
  <c r="D2807" i="15"/>
  <c r="F2806" i="15"/>
  <c r="E2806" i="15"/>
  <c r="D2806" i="15"/>
  <c r="F2805" i="15"/>
  <c r="E2805" i="15"/>
  <c r="D2805" i="15"/>
  <c r="F2804" i="15"/>
  <c r="E2804" i="15"/>
  <c r="D2804" i="15"/>
  <c r="F2803" i="15"/>
  <c r="E2803" i="15"/>
  <c r="D2803" i="15"/>
  <c r="F2802" i="15"/>
  <c r="E2802" i="15"/>
  <c r="D2802" i="15"/>
  <c r="F2801" i="15"/>
  <c r="E2801" i="15"/>
  <c r="D2801" i="15"/>
  <c r="F2800" i="15"/>
  <c r="E2800" i="15"/>
  <c r="D2800" i="15"/>
  <c r="F2799" i="15"/>
  <c r="E2799" i="15"/>
  <c r="D2799" i="15"/>
  <c r="F2798" i="15"/>
  <c r="E2798" i="15"/>
  <c r="D2798" i="15"/>
  <c r="F2797" i="15"/>
  <c r="E2797" i="15"/>
  <c r="D2797" i="15"/>
  <c r="F2796" i="15"/>
  <c r="E2796" i="15"/>
  <c r="D2796" i="15"/>
  <c r="F2795" i="15"/>
  <c r="E2795" i="15"/>
  <c r="D2795" i="15"/>
  <c r="F2794" i="15"/>
  <c r="E2794" i="15"/>
  <c r="D2794" i="15"/>
  <c r="F2793" i="15"/>
  <c r="E2793" i="15"/>
  <c r="D2793" i="15"/>
  <c r="F2792" i="15"/>
  <c r="E2792" i="15"/>
  <c r="D2792" i="15"/>
  <c r="F2791" i="15"/>
  <c r="E2791" i="15"/>
  <c r="D2791" i="15"/>
  <c r="F2790" i="15"/>
  <c r="E2790" i="15"/>
  <c r="D2790" i="15"/>
  <c r="F2789" i="15"/>
  <c r="E2789" i="15"/>
  <c r="D2789" i="15"/>
  <c r="F2788" i="15"/>
  <c r="E2788" i="15"/>
  <c r="D2788" i="15"/>
  <c r="F2787" i="15"/>
  <c r="E2787" i="15"/>
  <c r="D2787" i="15"/>
  <c r="F2786" i="15"/>
  <c r="E2786" i="15"/>
  <c r="D2786" i="15"/>
  <c r="F2785" i="15"/>
  <c r="E2785" i="15"/>
  <c r="D2785" i="15"/>
  <c r="F2784" i="15"/>
  <c r="E2784" i="15"/>
  <c r="D2784" i="15"/>
  <c r="F2783" i="15"/>
  <c r="E2783" i="15"/>
  <c r="D2783" i="15"/>
  <c r="F2782" i="15"/>
  <c r="E2782" i="15"/>
  <c r="D2782" i="15"/>
  <c r="F2781" i="15"/>
  <c r="E2781" i="15"/>
  <c r="D2781" i="15"/>
  <c r="F2780" i="15"/>
  <c r="E2780" i="15"/>
  <c r="D2780" i="15"/>
  <c r="F2779" i="15"/>
  <c r="E2779" i="15"/>
  <c r="D2779" i="15"/>
  <c r="F2778" i="15"/>
  <c r="E2778" i="15"/>
  <c r="D2778" i="15"/>
  <c r="F2777" i="15"/>
  <c r="E2777" i="15"/>
  <c r="D2777" i="15"/>
  <c r="F2776" i="15"/>
  <c r="E2776" i="15"/>
  <c r="D2776" i="15"/>
  <c r="F2775" i="15"/>
  <c r="E2775" i="15"/>
  <c r="D2775" i="15"/>
  <c r="F2774" i="15"/>
  <c r="E2774" i="15"/>
  <c r="D2774" i="15"/>
  <c r="F2773" i="15"/>
  <c r="E2773" i="15"/>
  <c r="D2773" i="15"/>
  <c r="F2772" i="15"/>
  <c r="E2772" i="15"/>
  <c r="D2772" i="15"/>
  <c r="F2771" i="15"/>
  <c r="E2771" i="15"/>
  <c r="D2771" i="15"/>
  <c r="F2770" i="15"/>
  <c r="E2770" i="15"/>
  <c r="D2770" i="15"/>
  <c r="F2769" i="15"/>
  <c r="E2769" i="15"/>
  <c r="D2769" i="15"/>
  <c r="F2768" i="15"/>
  <c r="E2768" i="15"/>
  <c r="D2768" i="15"/>
  <c r="F2767" i="15"/>
  <c r="E2767" i="15"/>
  <c r="D2767" i="15"/>
  <c r="F2766" i="15"/>
  <c r="E2766" i="15"/>
  <c r="D2766" i="15"/>
  <c r="F2765" i="15"/>
  <c r="E2765" i="15"/>
  <c r="D2765" i="15"/>
  <c r="F2764" i="15"/>
  <c r="E2764" i="15"/>
  <c r="D2764" i="15"/>
  <c r="F2763" i="15"/>
  <c r="E2763" i="15"/>
  <c r="D2763" i="15"/>
  <c r="F2762" i="15"/>
  <c r="E2762" i="15"/>
  <c r="D2762" i="15"/>
  <c r="F2761" i="15"/>
  <c r="E2761" i="15"/>
  <c r="D2761" i="15"/>
  <c r="F2760" i="15"/>
  <c r="E2760" i="15"/>
  <c r="D2760" i="15"/>
  <c r="F2759" i="15"/>
  <c r="E2759" i="15"/>
  <c r="D2759" i="15"/>
  <c r="F2758" i="15"/>
  <c r="E2758" i="15"/>
  <c r="D2758" i="15"/>
  <c r="F2757" i="15"/>
  <c r="E2757" i="15"/>
  <c r="D2757" i="15"/>
  <c r="F2756" i="15"/>
  <c r="E2756" i="15"/>
  <c r="D2756" i="15"/>
  <c r="F2755" i="15"/>
  <c r="E2755" i="15"/>
  <c r="D2755" i="15"/>
  <c r="F2754" i="15"/>
  <c r="E2754" i="15"/>
  <c r="D2754" i="15"/>
  <c r="F2753" i="15"/>
  <c r="E2753" i="15"/>
  <c r="D2753" i="15"/>
  <c r="F2752" i="15"/>
  <c r="E2752" i="15"/>
  <c r="D2752" i="15"/>
  <c r="F2751" i="15"/>
  <c r="E2751" i="15"/>
  <c r="D2751" i="15"/>
  <c r="F2750" i="15"/>
  <c r="E2750" i="15"/>
  <c r="D2750" i="15"/>
  <c r="F2749" i="15"/>
  <c r="E2749" i="15"/>
  <c r="D2749" i="15"/>
  <c r="F2748" i="15"/>
  <c r="E2748" i="15"/>
  <c r="D2748" i="15"/>
  <c r="F2747" i="15"/>
  <c r="E2747" i="15"/>
  <c r="D2747" i="15"/>
  <c r="F2746" i="15"/>
  <c r="E2746" i="15"/>
  <c r="D2746" i="15"/>
  <c r="F2745" i="15"/>
  <c r="E2745" i="15"/>
  <c r="D2745" i="15"/>
  <c r="F2744" i="15"/>
  <c r="E2744" i="15"/>
  <c r="D2744" i="15"/>
  <c r="F2743" i="15"/>
  <c r="E2743" i="15"/>
  <c r="D2743" i="15"/>
  <c r="F2742" i="15"/>
  <c r="E2742" i="15"/>
  <c r="D2742" i="15"/>
  <c r="F2741" i="15"/>
  <c r="E2741" i="15"/>
  <c r="D2741" i="15"/>
  <c r="F2740" i="15"/>
  <c r="E2740" i="15"/>
  <c r="D2740" i="15"/>
  <c r="F2739" i="15"/>
  <c r="E2739" i="15"/>
  <c r="D2739" i="15"/>
  <c r="F2738" i="15"/>
  <c r="E2738" i="15"/>
  <c r="D2738" i="15"/>
  <c r="F2737" i="15"/>
  <c r="E2737" i="15"/>
  <c r="D2737" i="15"/>
  <c r="F2736" i="15"/>
  <c r="E2736" i="15"/>
  <c r="D2736" i="15"/>
  <c r="F2735" i="15"/>
  <c r="E2735" i="15"/>
  <c r="D2735" i="15"/>
  <c r="F2734" i="15"/>
  <c r="E2734" i="15"/>
  <c r="D2734" i="15"/>
  <c r="F2733" i="15"/>
  <c r="E2733" i="15"/>
  <c r="D2733" i="15"/>
  <c r="F2732" i="15"/>
  <c r="E2732" i="15"/>
  <c r="D2732" i="15"/>
  <c r="F2731" i="15"/>
  <c r="E2731" i="15"/>
  <c r="D2731" i="15"/>
  <c r="F2730" i="15"/>
  <c r="E2730" i="15"/>
  <c r="D2730" i="15"/>
  <c r="F2729" i="15"/>
  <c r="E2729" i="15"/>
  <c r="D2729" i="15"/>
  <c r="F2728" i="15"/>
  <c r="E2728" i="15"/>
  <c r="D2728" i="15"/>
  <c r="F2727" i="15"/>
  <c r="E2727" i="15"/>
  <c r="D2727" i="15"/>
  <c r="F2726" i="15"/>
  <c r="E2726" i="15"/>
  <c r="D2726" i="15"/>
  <c r="F2725" i="15"/>
  <c r="E2725" i="15"/>
  <c r="D2725" i="15"/>
  <c r="F2724" i="15"/>
  <c r="E2724" i="15"/>
  <c r="D2724" i="15"/>
  <c r="F2723" i="15"/>
  <c r="E2723" i="15"/>
  <c r="D2723" i="15"/>
  <c r="F2722" i="15"/>
  <c r="E2722" i="15"/>
  <c r="D2722" i="15"/>
  <c r="F2721" i="15"/>
  <c r="E2721" i="15"/>
  <c r="D2721" i="15"/>
  <c r="F2720" i="15"/>
  <c r="E2720" i="15"/>
  <c r="D2720" i="15"/>
  <c r="F2719" i="15"/>
  <c r="E2719" i="15"/>
  <c r="D2719" i="15"/>
  <c r="F2718" i="15"/>
  <c r="E2718" i="15"/>
  <c r="D2718" i="15"/>
  <c r="F2717" i="15"/>
  <c r="E2717" i="15"/>
  <c r="D2717" i="15"/>
  <c r="F2716" i="15"/>
  <c r="E2716" i="15"/>
  <c r="D2716" i="15"/>
  <c r="F2715" i="15"/>
  <c r="E2715" i="15"/>
  <c r="D2715" i="15"/>
  <c r="F2714" i="15"/>
  <c r="E2714" i="15"/>
  <c r="D2714" i="15"/>
  <c r="F2713" i="15"/>
  <c r="E2713" i="15"/>
  <c r="D2713" i="15"/>
  <c r="F2712" i="15"/>
  <c r="E2712" i="15"/>
  <c r="D2712" i="15"/>
  <c r="F2711" i="15"/>
  <c r="E2711" i="15"/>
  <c r="D2711" i="15"/>
  <c r="F2710" i="15"/>
  <c r="E2710" i="15"/>
  <c r="D2710" i="15"/>
  <c r="F2709" i="15"/>
  <c r="E2709" i="15"/>
  <c r="D2709" i="15"/>
  <c r="F2708" i="15"/>
  <c r="E2708" i="15"/>
  <c r="D2708" i="15"/>
  <c r="F2707" i="15"/>
  <c r="E2707" i="15"/>
  <c r="D2707" i="15"/>
  <c r="F2706" i="15"/>
  <c r="E2706" i="15"/>
  <c r="D2706" i="15"/>
  <c r="F2705" i="15"/>
  <c r="E2705" i="15"/>
  <c r="D2705" i="15"/>
  <c r="F2704" i="15"/>
  <c r="E2704" i="15"/>
  <c r="D2704" i="15"/>
  <c r="F2703" i="15"/>
  <c r="E2703" i="15"/>
  <c r="D2703" i="15"/>
  <c r="F2702" i="15"/>
  <c r="E2702" i="15"/>
  <c r="D2702" i="15"/>
  <c r="F2701" i="15"/>
  <c r="E2701" i="15"/>
  <c r="D2701" i="15"/>
  <c r="F2700" i="15"/>
  <c r="E2700" i="15"/>
  <c r="D2700" i="15"/>
  <c r="F2699" i="15"/>
  <c r="E2699" i="15"/>
  <c r="D2699" i="15"/>
  <c r="F2698" i="15"/>
  <c r="E2698" i="15"/>
  <c r="D2698" i="15"/>
  <c r="F2697" i="15"/>
  <c r="E2697" i="15"/>
  <c r="D2697" i="15"/>
  <c r="F2696" i="15"/>
  <c r="E2696" i="15"/>
  <c r="D2696" i="15"/>
  <c r="F2695" i="15"/>
  <c r="E2695" i="15"/>
  <c r="D2695" i="15"/>
  <c r="F2694" i="15"/>
  <c r="E2694" i="15"/>
  <c r="D2694" i="15"/>
  <c r="F2693" i="15"/>
  <c r="E2693" i="15"/>
  <c r="D2693" i="15"/>
  <c r="F2692" i="15"/>
  <c r="E2692" i="15"/>
  <c r="D2692" i="15"/>
  <c r="F2691" i="15"/>
  <c r="E2691" i="15"/>
  <c r="D2691" i="15"/>
  <c r="F2690" i="15"/>
  <c r="E2690" i="15"/>
  <c r="D2690" i="15"/>
  <c r="F2689" i="15"/>
  <c r="E2689" i="15"/>
  <c r="D2689" i="15"/>
  <c r="F2688" i="15"/>
  <c r="E2688" i="15"/>
  <c r="D2688" i="15"/>
  <c r="F2687" i="15"/>
  <c r="E2687" i="15"/>
  <c r="D2687" i="15"/>
  <c r="F2686" i="15"/>
  <c r="E2686" i="15"/>
  <c r="D2686" i="15"/>
  <c r="F2685" i="15"/>
  <c r="E2685" i="15"/>
  <c r="D2685" i="15"/>
  <c r="F2684" i="15"/>
  <c r="E2684" i="15"/>
  <c r="D2684" i="15"/>
  <c r="F2683" i="15"/>
  <c r="E2683" i="15"/>
  <c r="D2683" i="15"/>
  <c r="F2682" i="15"/>
  <c r="E2682" i="15"/>
  <c r="D2682" i="15"/>
  <c r="F2681" i="15"/>
  <c r="E2681" i="15"/>
  <c r="D2681" i="15"/>
  <c r="F2680" i="15"/>
  <c r="E2680" i="15"/>
  <c r="D2680" i="15"/>
  <c r="F2679" i="15"/>
  <c r="E2679" i="15"/>
  <c r="D2679" i="15"/>
  <c r="F2678" i="15"/>
  <c r="E2678" i="15"/>
  <c r="D2678" i="15"/>
  <c r="F2677" i="15"/>
  <c r="E2677" i="15"/>
  <c r="D2677" i="15"/>
  <c r="F2676" i="15"/>
  <c r="E2676" i="15"/>
  <c r="D2676" i="15"/>
  <c r="F2675" i="15"/>
  <c r="E2675" i="15"/>
  <c r="D2675" i="15"/>
  <c r="F2674" i="15"/>
  <c r="E2674" i="15"/>
  <c r="D2674" i="15"/>
  <c r="F2673" i="15"/>
  <c r="E2673" i="15"/>
  <c r="D2673" i="15"/>
  <c r="F2672" i="15"/>
  <c r="E2672" i="15"/>
  <c r="D2672" i="15"/>
  <c r="F2671" i="15"/>
  <c r="E2671" i="15"/>
  <c r="D2671" i="15"/>
  <c r="F2670" i="15"/>
  <c r="E2670" i="15"/>
  <c r="D2670" i="15"/>
  <c r="F2669" i="15"/>
  <c r="E2669" i="15"/>
  <c r="D2669" i="15"/>
  <c r="F2668" i="15"/>
  <c r="E2668" i="15"/>
  <c r="D2668" i="15"/>
  <c r="F2667" i="15"/>
  <c r="E2667" i="15"/>
  <c r="D2667" i="15"/>
  <c r="F2666" i="15"/>
  <c r="E2666" i="15"/>
  <c r="D2666" i="15"/>
  <c r="F2665" i="15"/>
  <c r="E2665" i="15"/>
  <c r="D2665" i="15"/>
  <c r="F2664" i="15"/>
  <c r="E2664" i="15"/>
  <c r="D2664" i="15"/>
  <c r="F2663" i="15"/>
  <c r="E2663" i="15"/>
  <c r="D2663" i="15"/>
  <c r="F2662" i="15"/>
  <c r="E2662" i="15"/>
  <c r="D2662" i="15"/>
  <c r="F2661" i="15"/>
  <c r="E2661" i="15"/>
  <c r="D2661" i="15"/>
  <c r="F2660" i="15"/>
  <c r="E2660" i="15"/>
  <c r="D2660" i="15"/>
  <c r="F2659" i="15"/>
  <c r="E2659" i="15"/>
  <c r="D2659" i="15"/>
  <c r="F2658" i="15"/>
  <c r="E2658" i="15"/>
  <c r="D2658" i="15"/>
  <c r="F2657" i="15"/>
  <c r="E2657" i="15"/>
  <c r="D2657" i="15"/>
  <c r="F2656" i="15"/>
  <c r="E2656" i="15"/>
  <c r="D2656" i="15"/>
  <c r="F2655" i="15"/>
  <c r="E2655" i="15"/>
  <c r="D2655" i="15"/>
  <c r="F2654" i="15"/>
  <c r="E2654" i="15"/>
  <c r="D2654" i="15"/>
  <c r="F2653" i="15"/>
  <c r="E2653" i="15"/>
  <c r="D2653" i="15"/>
  <c r="F2652" i="15"/>
  <c r="E2652" i="15"/>
  <c r="D2652" i="15"/>
  <c r="F2651" i="15"/>
  <c r="E2651" i="15"/>
  <c r="D2651" i="15"/>
  <c r="F2650" i="15"/>
  <c r="E2650" i="15"/>
  <c r="D2650" i="15"/>
  <c r="F2649" i="15"/>
  <c r="E2649" i="15"/>
  <c r="D2649" i="15"/>
  <c r="F2648" i="15"/>
  <c r="E2648" i="15"/>
  <c r="D2648" i="15"/>
  <c r="F2647" i="15"/>
  <c r="E2647" i="15"/>
  <c r="D2647" i="15"/>
  <c r="F2646" i="15"/>
  <c r="E2646" i="15"/>
  <c r="D2646" i="15"/>
  <c r="F2645" i="15"/>
  <c r="E2645" i="15"/>
  <c r="D2645" i="15"/>
  <c r="F2644" i="15"/>
  <c r="E2644" i="15"/>
  <c r="D2644" i="15"/>
  <c r="F2643" i="15"/>
  <c r="E2643" i="15"/>
  <c r="D2643" i="15"/>
  <c r="F2642" i="15"/>
  <c r="E2642" i="15"/>
  <c r="D2642" i="15"/>
  <c r="F2641" i="15"/>
  <c r="E2641" i="15"/>
  <c r="D2641" i="15"/>
  <c r="F2640" i="15"/>
  <c r="E2640" i="15"/>
  <c r="D2640" i="15"/>
  <c r="F2639" i="15"/>
  <c r="E2639" i="15"/>
  <c r="D2639" i="15"/>
  <c r="F2638" i="15"/>
  <c r="E2638" i="15"/>
  <c r="D2638" i="15"/>
  <c r="F2637" i="15"/>
  <c r="E2637" i="15"/>
  <c r="D2637" i="15"/>
  <c r="F2636" i="15"/>
  <c r="E2636" i="15"/>
  <c r="D2636" i="15"/>
  <c r="F2635" i="15"/>
  <c r="E2635" i="15"/>
  <c r="D2635" i="15"/>
  <c r="F2634" i="15"/>
  <c r="E2634" i="15"/>
  <c r="D2634" i="15"/>
  <c r="F2633" i="15"/>
  <c r="E2633" i="15"/>
  <c r="D2633" i="15"/>
  <c r="F2632" i="15"/>
  <c r="E2632" i="15"/>
  <c r="D2632" i="15"/>
  <c r="F2631" i="15"/>
  <c r="E2631" i="15"/>
  <c r="D2631" i="15"/>
  <c r="F2630" i="15"/>
  <c r="E2630" i="15"/>
  <c r="D2630" i="15"/>
  <c r="F2629" i="15"/>
  <c r="E2629" i="15"/>
  <c r="D2629" i="15"/>
  <c r="F2628" i="15"/>
  <c r="E2628" i="15"/>
  <c r="D2628" i="15"/>
  <c r="F2627" i="15"/>
  <c r="E2627" i="15"/>
  <c r="D2627" i="15"/>
  <c r="F2626" i="15"/>
  <c r="E2626" i="15"/>
  <c r="D2626" i="15"/>
  <c r="F2625" i="15"/>
  <c r="E2625" i="15"/>
  <c r="D2625" i="15"/>
  <c r="F2624" i="15"/>
  <c r="E2624" i="15"/>
  <c r="D2624" i="15"/>
  <c r="F2623" i="15"/>
  <c r="E2623" i="15"/>
  <c r="D2623" i="15"/>
  <c r="F2622" i="15"/>
  <c r="E2622" i="15"/>
  <c r="D2622" i="15"/>
  <c r="F2621" i="15"/>
  <c r="E2621" i="15"/>
  <c r="D2621" i="15"/>
  <c r="F2620" i="15"/>
  <c r="E2620" i="15"/>
  <c r="D2620" i="15"/>
  <c r="F2619" i="15"/>
  <c r="E2619" i="15"/>
  <c r="D2619" i="15"/>
  <c r="F2618" i="15"/>
  <c r="E2618" i="15"/>
  <c r="D2618" i="15"/>
  <c r="F2617" i="15"/>
  <c r="E2617" i="15"/>
  <c r="D2617" i="15"/>
  <c r="F2616" i="15"/>
  <c r="E2616" i="15"/>
  <c r="D2616" i="15"/>
  <c r="F2615" i="15"/>
  <c r="E2615" i="15"/>
  <c r="D2615" i="15"/>
  <c r="F2614" i="15"/>
  <c r="E2614" i="15"/>
  <c r="D2614" i="15"/>
  <c r="F2613" i="15"/>
  <c r="E2613" i="15"/>
  <c r="D2613" i="15"/>
  <c r="F2612" i="15"/>
  <c r="E2612" i="15"/>
  <c r="D2612" i="15"/>
  <c r="F2611" i="15"/>
  <c r="E2611" i="15"/>
  <c r="D2611" i="15"/>
  <c r="F2610" i="15"/>
  <c r="E2610" i="15"/>
  <c r="D2610" i="15"/>
  <c r="F2609" i="15"/>
  <c r="E2609" i="15"/>
  <c r="D2609" i="15"/>
  <c r="F2608" i="15"/>
  <c r="E2608" i="15"/>
  <c r="D2608" i="15"/>
  <c r="F2607" i="15"/>
  <c r="E2607" i="15"/>
  <c r="D2607" i="15"/>
  <c r="F2606" i="15"/>
  <c r="E2606" i="15"/>
  <c r="D2606" i="15"/>
  <c r="F2605" i="15"/>
  <c r="E2605" i="15"/>
  <c r="D2605" i="15"/>
  <c r="F2604" i="15"/>
  <c r="E2604" i="15"/>
  <c r="D2604" i="15"/>
  <c r="F2603" i="15"/>
  <c r="E2603" i="15"/>
  <c r="D2603" i="15"/>
  <c r="F2602" i="15"/>
  <c r="E2602" i="15"/>
  <c r="D2602" i="15"/>
  <c r="F2601" i="15"/>
  <c r="E2601" i="15"/>
  <c r="D2601" i="15"/>
  <c r="F2600" i="15"/>
  <c r="E2600" i="15"/>
  <c r="D2600" i="15"/>
  <c r="F2599" i="15"/>
  <c r="E2599" i="15"/>
  <c r="D2599" i="15"/>
  <c r="F2598" i="15"/>
  <c r="E2598" i="15"/>
  <c r="D2598" i="15"/>
  <c r="F2597" i="15"/>
  <c r="E2597" i="15"/>
  <c r="D2597" i="15"/>
  <c r="F2596" i="15"/>
  <c r="E2596" i="15"/>
  <c r="D2596" i="15"/>
  <c r="F2595" i="15"/>
  <c r="E2595" i="15"/>
  <c r="D2595" i="15"/>
  <c r="F2594" i="15"/>
  <c r="E2594" i="15"/>
  <c r="D2594" i="15"/>
  <c r="F2593" i="15"/>
  <c r="E2593" i="15"/>
  <c r="D2593" i="15"/>
  <c r="F2592" i="15"/>
  <c r="E2592" i="15"/>
  <c r="D2592" i="15"/>
  <c r="F2591" i="15"/>
  <c r="E2591" i="15"/>
  <c r="D2591" i="15"/>
  <c r="F2590" i="15"/>
  <c r="E2590" i="15"/>
  <c r="D2590" i="15"/>
  <c r="F2589" i="15"/>
  <c r="E2589" i="15"/>
  <c r="D2589" i="15"/>
  <c r="F2588" i="15"/>
  <c r="E2588" i="15"/>
  <c r="D2588" i="15"/>
  <c r="F2587" i="15"/>
  <c r="E2587" i="15"/>
  <c r="D2587" i="15"/>
  <c r="F2586" i="15"/>
  <c r="E2586" i="15"/>
  <c r="D2586" i="15"/>
  <c r="F2585" i="15"/>
  <c r="E2585" i="15"/>
  <c r="D2585" i="15"/>
  <c r="F2584" i="15"/>
  <c r="E2584" i="15"/>
  <c r="D2584" i="15"/>
  <c r="F2583" i="15"/>
  <c r="E2583" i="15"/>
  <c r="D2583" i="15"/>
  <c r="F2582" i="15"/>
  <c r="E2582" i="15"/>
  <c r="D2582" i="15"/>
  <c r="F2581" i="15"/>
  <c r="E2581" i="15"/>
  <c r="D2581" i="15"/>
  <c r="F2580" i="15"/>
  <c r="E2580" i="15"/>
  <c r="D2580" i="15"/>
  <c r="F2579" i="15"/>
  <c r="E2579" i="15"/>
  <c r="D2579" i="15"/>
  <c r="F2578" i="15"/>
  <c r="E2578" i="15"/>
  <c r="D2578" i="15"/>
  <c r="F2577" i="15"/>
  <c r="E2577" i="15"/>
  <c r="D2577" i="15"/>
  <c r="F2576" i="15"/>
  <c r="E2576" i="15"/>
  <c r="D2576" i="15"/>
  <c r="F2575" i="15"/>
  <c r="E2575" i="15"/>
  <c r="D2575" i="15"/>
  <c r="F2574" i="15"/>
  <c r="E2574" i="15"/>
  <c r="D2574" i="15"/>
  <c r="F2573" i="15"/>
  <c r="E2573" i="15"/>
  <c r="D2573" i="15"/>
  <c r="F2572" i="15"/>
  <c r="E2572" i="15"/>
  <c r="D2572" i="15"/>
  <c r="F2571" i="15"/>
  <c r="E2571" i="15"/>
  <c r="D2571" i="15"/>
  <c r="F2570" i="15"/>
  <c r="E2570" i="15"/>
  <c r="D2570" i="15"/>
  <c r="F2569" i="15"/>
  <c r="E2569" i="15"/>
  <c r="D2569" i="15"/>
  <c r="F2568" i="15"/>
  <c r="E2568" i="15"/>
  <c r="D2568" i="15"/>
  <c r="F2567" i="15"/>
  <c r="E2567" i="15"/>
  <c r="D2567" i="15"/>
  <c r="F2566" i="15"/>
  <c r="E2566" i="15"/>
  <c r="D2566" i="15"/>
  <c r="F2565" i="15"/>
  <c r="E2565" i="15"/>
  <c r="D2565" i="15"/>
  <c r="F2564" i="15"/>
  <c r="E2564" i="15"/>
  <c r="D2564" i="15"/>
  <c r="F2563" i="15"/>
  <c r="E2563" i="15"/>
  <c r="D2563" i="15"/>
  <c r="F2562" i="15"/>
  <c r="E2562" i="15"/>
  <c r="D2562" i="15"/>
  <c r="F2561" i="15"/>
  <c r="E2561" i="15"/>
  <c r="D2561" i="15"/>
  <c r="F2560" i="15"/>
  <c r="E2560" i="15"/>
  <c r="D2560" i="15"/>
  <c r="F2559" i="15"/>
  <c r="E2559" i="15"/>
  <c r="D2559" i="15"/>
  <c r="F2558" i="15"/>
  <c r="E2558" i="15"/>
  <c r="D2558" i="15"/>
  <c r="F2557" i="15"/>
  <c r="E2557" i="15"/>
  <c r="D2557" i="15"/>
  <c r="F2556" i="15"/>
  <c r="E2556" i="15"/>
  <c r="D2556" i="15"/>
  <c r="F2555" i="15"/>
  <c r="E2555" i="15"/>
  <c r="D2555" i="15"/>
  <c r="F2554" i="15"/>
  <c r="E2554" i="15"/>
  <c r="D2554" i="15"/>
  <c r="F2553" i="15"/>
  <c r="E2553" i="15"/>
  <c r="D2553" i="15"/>
  <c r="F2552" i="15"/>
  <c r="E2552" i="15"/>
  <c r="D2552" i="15"/>
  <c r="F2551" i="15"/>
  <c r="E2551" i="15"/>
  <c r="D2551" i="15"/>
  <c r="F2550" i="15"/>
  <c r="E2550" i="15"/>
  <c r="D2550" i="15"/>
  <c r="F2549" i="15"/>
  <c r="E2549" i="15"/>
  <c r="D2549" i="15"/>
  <c r="F2548" i="15"/>
  <c r="E2548" i="15"/>
  <c r="D2548" i="15"/>
  <c r="F2547" i="15"/>
  <c r="E2547" i="15"/>
  <c r="D2547" i="15"/>
  <c r="F2546" i="15"/>
  <c r="E2546" i="15"/>
  <c r="D2546" i="15"/>
  <c r="F2545" i="15"/>
  <c r="E2545" i="15"/>
  <c r="D2545" i="15"/>
  <c r="F2544" i="15"/>
  <c r="E2544" i="15"/>
  <c r="D2544" i="15"/>
  <c r="F2543" i="15"/>
  <c r="E2543" i="15"/>
  <c r="D2543" i="15"/>
  <c r="F2542" i="15"/>
  <c r="E2542" i="15"/>
  <c r="D2542" i="15"/>
  <c r="F2541" i="15"/>
  <c r="E2541" i="15"/>
  <c r="D2541" i="15"/>
  <c r="F2540" i="15"/>
  <c r="E2540" i="15"/>
  <c r="D2540" i="15"/>
  <c r="F2539" i="15"/>
  <c r="E2539" i="15"/>
  <c r="D2539" i="15"/>
  <c r="F2538" i="15"/>
  <c r="E2538" i="15"/>
  <c r="D2538" i="15"/>
  <c r="F2537" i="15"/>
  <c r="E2537" i="15"/>
  <c r="D2537" i="15"/>
  <c r="F2536" i="15"/>
  <c r="E2536" i="15"/>
  <c r="D2536" i="15"/>
  <c r="F2535" i="15"/>
  <c r="E2535" i="15"/>
  <c r="D2535" i="15"/>
  <c r="F2534" i="15"/>
  <c r="E2534" i="15"/>
  <c r="D2534" i="15"/>
  <c r="F2533" i="15"/>
  <c r="E2533" i="15"/>
  <c r="D2533" i="15"/>
  <c r="F2532" i="15"/>
  <c r="E2532" i="15"/>
  <c r="D2532" i="15"/>
  <c r="F2531" i="15"/>
  <c r="E2531" i="15"/>
  <c r="D2531" i="15"/>
  <c r="F2530" i="15"/>
  <c r="E2530" i="15"/>
  <c r="D2530" i="15"/>
  <c r="F2529" i="15"/>
  <c r="E2529" i="15"/>
  <c r="D2529" i="15"/>
  <c r="F2528" i="15"/>
  <c r="E2528" i="15"/>
  <c r="D2528" i="15"/>
  <c r="F2527" i="15"/>
  <c r="E2527" i="15"/>
  <c r="D2527" i="15"/>
  <c r="F2526" i="15"/>
  <c r="E2526" i="15"/>
  <c r="D2526" i="15"/>
  <c r="F2525" i="15"/>
  <c r="E2525" i="15"/>
  <c r="D2525" i="15"/>
  <c r="F2524" i="15"/>
  <c r="E2524" i="15"/>
  <c r="D2524" i="15"/>
  <c r="F2523" i="15"/>
  <c r="E2523" i="15"/>
  <c r="D2523" i="15"/>
  <c r="F2522" i="15"/>
  <c r="E2522" i="15"/>
  <c r="D2522" i="15"/>
  <c r="F2521" i="15"/>
  <c r="E2521" i="15"/>
  <c r="D2521" i="15"/>
  <c r="F2520" i="15"/>
  <c r="E2520" i="15"/>
  <c r="D2520" i="15"/>
  <c r="F2519" i="15"/>
  <c r="E2519" i="15"/>
  <c r="D2519" i="15"/>
  <c r="F2518" i="15"/>
  <c r="E2518" i="15"/>
  <c r="D2518" i="15"/>
  <c r="F2517" i="15"/>
  <c r="E2517" i="15"/>
  <c r="D2517" i="15"/>
  <c r="F2516" i="15"/>
  <c r="E2516" i="15"/>
  <c r="D2516" i="15"/>
  <c r="F2515" i="15"/>
  <c r="E2515" i="15"/>
  <c r="D2515" i="15"/>
  <c r="F2514" i="15"/>
  <c r="E2514" i="15"/>
  <c r="D2514" i="15"/>
  <c r="F2513" i="15"/>
  <c r="E2513" i="15"/>
  <c r="D2513" i="15"/>
  <c r="F2512" i="15"/>
  <c r="E2512" i="15"/>
  <c r="D2512" i="15"/>
  <c r="F2511" i="15"/>
  <c r="E2511" i="15"/>
  <c r="D2511" i="15"/>
  <c r="F2510" i="15"/>
  <c r="E2510" i="15"/>
  <c r="D2510" i="15"/>
  <c r="F2509" i="15"/>
  <c r="E2509" i="15"/>
  <c r="D2509" i="15"/>
  <c r="F2508" i="15"/>
  <c r="E2508" i="15"/>
  <c r="D2508" i="15"/>
  <c r="F2507" i="15"/>
  <c r="E2507" i="15"/>
  <c r="D2507" i="15"/>
  <c r="F2506" i="15"/>
  <c r="E2506" i="15"/>
  <c r="D2506" i="15"/>
  <c r="F2505" i="15"/>
  <c r="E2505" i="15"/>
  <c r="D2505" i="15"/>
  <c r="F2504" i="15"/>
  <c r="E2504" i="15"/>
  <c r="D2504" i="15"/>
  <c r="F2503" i="15"/>
  <c r="E2503" i="15"/>
  <c r="D2503" i="15"/>
  <c r="F2502" i="15"/>
  <c r="E2502" i="15"/>
  <c r="D2502" i="15"/>
  <c r="F2501" i="15"/>
  <c r="E2501" i="15"/>
  <c r="D2501" i="15"/>
  <c r="F2500" i="15"/>
  <c r="E2500" i="15"/>
  <c r="D2500" i="15"/>
  <c r="F2499" i="15"/>
  <c r="E2499" i="15"/>
  <c r="D2499" i="15"/>
  <c r="F2498" i="15"/>
  <c r="E2498" i="15"/>
  <c r="D2498" i="15"/>
  <c r="F2497" i="15"/>
  <c r="E2497" i="15"/>
  <c r="D2497" i="15"/>
  <c r="F2496" i="15"/>
  <c r="E2496" i="15"/>
  <c r="D2496" i="15"/>
  <c r="F2495" i="15"/>
  <c r="E2495" i="15"/>
  <c r="D2495" i="15"/>
  <c r="F2494" i="15"/>
  <c r="E2494" i="15"/>
  <c r="D2494" i="15"/>
  <c r="F2493" i="15"/>
  <c r="E2493" i="15"/>
  <c r="D2493" i="15"/>
  <c r="F2492" i="15"/>
  <c r="E2492" i="15"/>
  <c r="D2492" i="15"/>
  <c r="F2491" i="15"/>
  <c r="E2491" i="15"/>
  <c r="D2491" i="15"/>
  <c r="F2490" i="15"/>
  <c r="E2490" i="15"/>
  <c r="D2490" i="15"/>
  <c r="F2489" i="15"/>
  <c r="E2489" i="15"/>
  <c r="D2489" i="15"/>
  <c r="F2488" i="15"/>
  <c r="E2488" i="15"/>
  <c r="D2488" i="15"/>
  <c r="F2487" i="15"/>
  <c r="E2487" i="15"/>
  <c r="D2487" i="15"/>
  <c r="F2486" i="15"/>
  <c r="E2486" i="15"/>
  <c r="D2486" i="15"/>
  <c r="F2485" i="15"/>
  <c r="E2485" i="15"/>
  <c r="D2485" i="15"/>
  <c r="F2484" i="15"/>
  <c r="E2484" i="15"/>
  <c r="D2484" i="15"/>
  <c r="F2483" i="15"/>
  <c r="E2483" i="15"/>
  <c r="D2483" i="15"/>
  <c r="F2482" i="15"/>
  <c r="E2482" i="15"/>
  <c r="D2482" i="15"/>
  <c r="F2481" i="15"/>
  <c r="E2481" i="15"/>
  <c r="D2481" i="15"/>
  <c r="F2480" i="15"/>
  <c r="E2480" i="15"/>
  <c r="D2480" i="15"/>
  <c r="F2479" i="15"/>
  <c r="E2479" i="15"/>
  <c r="D2479" i="15"/>
  <c r="F2478" i="15"/>
  <c r="E2478" i="15"/>
  <c r="D2478" i="15"/>
  <c r="F2477" i="15"/>
  <c r="E2477" i="15"/>
  <c r="D2477" i="15"/>
  <c r="F2476" i="15"/>
  <c r="E2476" i="15"/>
  <c r="D2476" i="15"/>
  <c r="F2475" i="15"/>
  <c r="E2475" i="15"/>
  <c r="D2475" i="15"/>
  <c r="F2474" i="15"/>
  <c r="E2474" i="15"/>
  <c r="D2474" i="15"/>
  <c r="F2473" i="15"/>
  <c r="E2473" i="15"/>
  <c r="D2473" i="15"/>
  <c r="F2472" i="15"/>
  <c r="E2472" i="15"/>
  <c r="D2472" i="15"/>
  <c r="F2471" i="15"/>
  <c r="E2471" i="15"/>
  <c r="D2471" i="15"/>
  <c r="F2470" i="15"/>
  <c r="E2470" i="15"/>
  <c r="D2470" i="15"/>
  <c r="F2469" i="15"/>
  <c r="E2469" i="15"/>
  <c r="D2469" i="15"/>
  <c r="F2468" i="15"/>
  <c r="E2468" i="15"/>
  <c r="D2468" i="15"/>
  <c r="F2467" i="15"/>
  <c r="E2467" i="15"/>
  <c r="D2467" i="15"/>
  <c r="F2466" i="15"/>
  <c r="E2466" i="15"/>
  <c r="D2466" i="15"/>
  <c r="F2465" i="15"/>
  <c r="E2465" i="15"/>
  <c r="D2465" i="15"/>
  <c r="F2464" i="15"/>
  <c r="E2464" i="15"/>
  <c r="D2464" i="15"/>
  <c r="F2463" i="15"/>
  <c r="E2463" i="15"/>
  <c r="D2463" i="15"/>
  <c r="F2462" i="15"/>
  <c r="E2462" i="15"/>
  <c r="D2462" i="15"/>
  <c r="F2461" i="15"/>
  <c r="E2461" i="15"/>
  <c r="D2461" i="15"/>
  <c r="F2460" i="15"/>
  <c r="E2460" i="15"/>
  <c r="D2460" i="15"/>
  <c r="F2459" i="15"/>
  <c r="E2459" i="15"/>
  <c r="D2459" i="15"/>
  <c r="F2458" i="15"/>
  <c r="E2458" i="15"/>
  <c r="D2458" i="15"/>
  <c r="F2457" i="15"/>
  <c r="E2457" i="15"/>
  <c r="D2457" i="15"/>
  <c r="F2456" i="15"/>
  <c r="E2456" i="15"/>
  <c r="D2456" i="15"/>
  <c r="F2455" i="15"/>
  <c r="E2455" i="15"/>
  <c r="D2455" i="15"/>
  <c r="F2454" i="15"/>
  <c r="E2454" i="15"/>
  <c r="D2454" i="15"/>
  <c r="F2453" i="15"/>
  <c r="E2453" i="15"/>
  <c r="D2453" i="15"/>
  <c r="F2452" i="15"/>
  <c r="E2452" i="15"/>
  <c r="D2452" i="15"/>
  <c r="F2451" i="15"/>
  <c r="E2451" i="15"/>
  <c r="D2451" i="15"/>
  <c r="F2450" i="15"/>
  <c r="E2450" i="15"/>
  <c r="D2450" i="15"/>
  <c r="F2449" i="15"/>
  <c r="E2449" i="15"/>
  <c r="D2449" i="15"/>
  <c r="F2448" i="15"/>
  <c r="E2448" i="15"/>
  <c r="D2448" i="15"/>
  <c r="F2447" i="15"/>
  <c r="E2447" i="15"/>
  <c r="D2447" i="15"/>
  <c r="F2446" i="15"/>
  <c r="E2446" i="15"/>
  <c r="D2446" i="15"/>
  <c r="F2445" i="15"/>
  <c r="E2445" i="15"/>
  <c r="D2445" i="15"/>
  <c r="F2444" i="15"/>
  <c r="E2444" i="15"/>
  <c r="D2444" i="15"/>
  <c r="F2443" i="15"/>
  <c r="E2443" i="15"/>
  <c r="D2443" i="15"/>
  <c r="F2442" i="15"/>
  <c r="E2442" i="15"/>
  <c r="D2442" i="15"/>
  <c r="F2441" i="15"/>
  <c r="E2441" i="15"/>
  <c r="D2441" i="15"/>
  <c r="F2440" i="15"/>
  <c r="E2440" i="15"/>
  <c r="D2440" i="15"/>
  <c r="F2439" i="15"/>
  <c r="E2439" i="15"/>
  <c r="D2439" i="15"/>
  <c r="F2438" i="15"/>
  <c r="E2438" i="15"/>
  <c r="D2438" i="15"/>
  <c r="F2437" i="15"/>
  <c r="E2437" i="15"/>
  <c r="D2437" i="15"/>
  <c r="F2436" i="15"/>
  <c r="E2436" i="15"/>
  <c r="D2436" i="15"/>
  <c r="F2435" i="15"/>
  <c r="E2435" i="15"/>
  <c r="D2435" i="15"/>
  <c r="F2434" i="15"/>
  <c r="E2434" i="15"/>
  <c r="D2434" i="15"/>
  <c r="F2433" i="15"/>
  <c r="E2433" i="15"/>
  <c r="D2433" i="15"/>
  <c r="F2432" i="15"/>
  <c r="E2432" i="15"/>
  <c r="D2432" i="15"/>
  <c r="F2431" i="15"/>
  <c r="E2431" i="15"/>
  <c r="D2431" i="15"/>
  <c r="F2430" i="15"/>
  <c r="E2430" i="15"/>
  <c r="D2430" i="15"/>
  <c r="F2429" i="15"/>
  <c r="E2429" i="15"/>
  <c r="D2429" i="15"/>
  <c r="F2428" i="15"/>
  <c r="E2428" i="15"/>
  <c r="D2428" i="15"/>
  <c r="F2427" i="15"/>
  <c r="E2427" i="15"/>
  <c r="D2427" i="15"/>
  <c r="F2426" i="15"/>
  <c r="E2426" i="15"/>
  <c r="D2426" i="15"/>
  <c r="F2425" i="15"/>
  <c r="E2425" i="15"/>
  <c r="D2425" i="15"/>
  <c r="F2424" i="15"/>
  <c r="E2424" i="15"/>
  <c r="D2424" i="15"/>
  <c r="F2423" i="15"/>
  <c r="E2423" i="15"/>
  <c r="D2423" i="15"/>
  <c r="F2422" i="15"/>
  <c r="E2422" i="15"/>
  <c r="D2422" i="15"/>
  <c r="F2421" i="15"/>
  <c r="E2421" i="15"/>
  <c r="D2421" i="15"/>
  <c r="F2420" i="15"/>
  <c r="E2420" i="15"/>
  <c r="D2420" i="15"/>
  <c r="F2419" i="15"/>
  <c r="E2419" i="15"/>
  <c r="D2419" i="15"/>
  <c r="F2418" i="15"/>
  <c r="E2418" i="15"/>
  <c r="D2418" i="15"/>
  <c r="F2417" i="15"/>
  <c r="E2417" i="15"/>
  <c r="D2417" i="15"/>
  <c r="F2416" i="15"/>
  <c r="E2416" i="15"/>
  <c r="D2416" i="15"/>
  <c r="F2415" i="15"/>
  <c r="E2415" i="15"/>
  <c r="D2415" i="15"/>
  <c r="F2414" i="15"/>
  <c r="E2414" i="15"/>
  <c r="D2414" i="15"/>
  <c r="F2413" i="15"/>
  <c r="E2413" i="15"/>
  <c r="D2413" i="15"/>
  <c r="F2412" i="15"/>
  <c r="E2412" i="15"/>
  <c r="D2412" i="15"/>
  <c r="F2411" i="15"/>
  <c r="E2411" i="15"/>
  <c r="D2411" i="15"/>
  <c r="F2410" i="15"/>
  <c r="E2410" i="15"/>
  <c r="D2410" i="15"/>
  <c r="F2409" i="15"/>
  <c r="E2409" i="15"/>
  <c r="D2409" i="15"/>
  <c r="F2408" i="15"/>
  <c r="E2408" i="15"/>
  <c r="D2408" i="15"/>
  <c r="F2407" i="15"/>
  <c r="E2407" i="15"/>
  <c r="D2407" i="15"/>
  <c r="F2406" i="15"/>
  <c r="E2406" i="15"/>
  <c r="D2406" i="15"/>
  <c r="F2405" i="15"/>
  <c r="E2405" i="15"/>
  <c r="D2405" i="15"/>
  <c r="F2404" i="15"/>
  <c r="E2404" i="15"/>
  <c r="D2404" i="15"/>
  <c r="F2403" i="15"/>
  <c r="E2403" i="15"/>
  <c r="D2403" i="15"/>
  <c r="F2402" i="15"/>
  <c r="E2402" i="15"/>
  <c r="D2402" i="15"/>
  <c r="F2401" i="15"/>
  <c r="E2401" i="15"/>
  <c r="D2401" i="15"/>
  <c r="F2400" i="15"/>
  <c r="E2400" i="15"/>
  <c r="D2400" i="15"/>
  <c r="F2399" i="15"/>
  <c r="E2399" i="15"/>
  <c r="D2399" i="15"/>
  <c r="F2398" i="15"/>
  <c r="E2398" i="15"/>
  <c r="D2398" i="15"/>
  <c r="F2397" i="15"/>
  <c r="E2397" i="15"/>
  <c r="D2397" i="15"/>
  <c r="F2396" i="15"/>
  <c r="E2396" i="15"/>
  <c r="D2396" i="15"/>
  <c r="F2395" i="15"/>
  <c r="E2395" i="15"/>
  <c r="D2395" i="15"/>
  <c r="F2394" i="15"/>
  <c r="E2394" i="15"/>
  <c r="D2394" i="15"/>
  <c r="F2393" i="15"/>
  <c r="E2393" i="15"/>
  <c r="D2393" i="15"/>
  <c r="F2392" i="15"/>
  <c r="E2392" i="15"/>
  <c r="D2392" i="15"/>
  <c r="F2391" i="15"/>
  <c r="E2391" i="15"/>
  <c r="D2391" i="15"/>
  <c r="F2390" i="15"/>
  <c r="E2390" i="15"/>
  <c r="D2390" i="15"/>
  <c r="F2389" i="15"/>
  <c r="E2389" i="15"/>
  <c r="D2389" i="15"/>
  <c r="F2388" i="15"/>
  <c r="E2388" i="15"/>
  <c r="D2388" i="15"/>
  <c r="F2387" i="15"/>
  <c r="E2387" i="15"/>
  <c r="D2387" i="15"/>
  <c r="F2386" i="15"/>
  <c r="E2386" i="15"/>
  <c r="D2386" i="15"/>
  <c r="F2385" i="15"/>
  <c r="E2385" i="15"/>
  <c r="D2385" i="15"/>
  <c r="F2384" i="15"/>
  <c r="E2384" i="15"/>
  <c r="D2384" i="15"/>
  <c r="F2383" i="15"/>
  <c r="E2383" i="15"/>
  <c r="D2383" i="15"/>
  <c r="F2382" i="15"/>
  <c r="E2382" i="15"/>
  <c r="D2382" i="15"/>
  <c r="F2381" i="15"/>
  <c r="E2381" i="15"/>
  <c r="D2381" i="15"/>
  <c r="F2380" i="15"/>
  <c r="E2380" i="15"/>
  <c r="D2380" i="15"/>
  <c r="F2379" i="15"/>
  <c r="E2379" i="15"/>
  <c r="D2379" i="15"/>
  <c r="F2378" i="15"/>
  <c r="E2378" i="15"/>
  <c r="D2378" i="15"/>
  <c r="F2377" i="15"/>
  <c r="E2377" i="15"/>
  <c r="D2377" i="15"/>
  <c r="F2376" i="15"/>
  <c r="E2376" i="15"/>
  <c r="D2376" i="15"/>
  <c r="F2375" i="15"/>
  <c r="E2375" i="15"/>
  <c r="D2375" i="15"/>
  <c r="F2374" i="15"/>
  <c r="E2374" i="15"/>
  <c r="D2374" i="15"/>
  <c r="F2373" i="15"/>
  <c r="E2373" i="15"/>
  <c r="D2373" i="15"/>
  <c r="F2372" i="15"/>
  <c r="E2372" i="15"/>
  <c r="D2372" i="15"/>
  <c r="F2371" i="15"/>
  <c r="E2371" i="15"/>
  <c r="D2371" i="15"/>
  <c r="F2370" i="15"/>
  <c r="E2370" i="15"/>
  <c r="D2370" i="15"/>
  <c r="F2369" i="15"/>
  <c r="E2369" i="15"/>
  <c r="D2369" i="15"/>
  <c r="F2368" i="15"/>
  <c r="E2368" i="15"/>
  <c r="D2368" i="15"/>
  <c r="F2367" i="15"/>
  <c r="E2367" i="15"/>
  <c r="D2367" i="15"/>
  <c r="F2366" i="15"/>
  <c r="E2366" i="15"/>
  <c r="D2366" i="15"/>
  <c r="F2365" i="15"/>
  <c r="E2365" i="15"/>
  <c r="D2365" i="15"/>
  <c r="F2364" i="15"/>
  <c r="E2364" i="15"/>
  <c r="D2364" i="15"/>
  <c r="F2363" i="15"/>
  <c r="E2363" i="15"/>
  <c r="D2363" i="15"/>
  <c r="F2362" i="15"/>
  <c r="E2362" i="15"/>
  <c r="D2362" i="15"/>
  <c r="F2361" i="15"/>
  <c r="E2361" i="15"/>
  <c r="D2361" i="15"/>
  <c r="F2360" i="15"/>
  <c r="E2360" i="15"/>
  <c r="D2360" i="15"/>
  <c r="F2359" i="15"/>
  <c r="E2359" i="15"/>
  <c r="D2359" i="15"/>
  <c r="F2358" i="15"/>
  <c r="E2358" i="15"/>
  <c r="D2358" i="15"/>
  <c r="F2357" i="15"/>
  <c r="E2357" i="15"/>
  <c r="D2357" i="15"/>
  <c r="F2356" i="15"/>
  <c r="E2356" i="15"/>
  <c r="D2356" i="15"/>
  <c r="F2355" i="15"/>
  <c r="E2355" i="15"/>
  <c r="D2355" i="15"/>
  <c r="F2354" i="15"/>
  <c r="E2354" i="15"/>
  <c r="D2354" i="15"/>
  <c r="F2353" i="15"/>
  <c r="E2353" i="15"/>
  <c r="D2353" i="15"/>
  <c r="F2352" i="15"/>
  <c r="E2352" i="15"/>
  <c r="D2352" i="15"/>
  <c r="F2351" i="15"/>
  <c r="E2351" i="15"/>
  <c r="D2351" i="15"/>
  <c r="F2350" i="15"/>
  <c r="E2350" i="15"/>
  <c r="D2350" i="15"/>
  <c r="F2349" i="15"/>
  <c r="E2349" i="15"/>
  <c r="D2349" i="15"/>
  <c r="F2348" i="15"/>
  <c r="E2348" i="15"/>
  <c r="D2348" i="15"/>
  <c r="F2347" i="15"/>
  <c r="E2347" i="15"/>
  <c r="D2347" i="15"/>
  <c r="F2346" i="15"/>
  <c r="E2346" i="15"/>
  <c r="D2346" i="15"/>
  <c r="F2345" i="15"/>
  <c r="E2345" i="15"/>
  <c r="D2345" i="15"/>
  <c r="F2344" i="15"/>
  <c r="E2344" i="15"/>
  <c r="D2344" i="15"/>
  <c r="F2343" i="15"/>
  <c r="E2343" i="15"/>
  <c r="D2343" i="15"/>
  <c r="F2342" i="15"/>
  <c r="E2342" i="15"/>
  <c r="D2342" i="15"/>
  <c r="F2341" i="15"/>
  <c r="E2341" i="15"/>
  <c r="D2341" i="15"/>
  <c r="F2340" i="15"/>
  <c r="E2340" i="15"/>
  <c r="D2340" i="15"/>
  <c r="F2339" i="15"/>
  <c r="E2339" i="15"/>
  <c r="D2339" i="15"/>
  <c r="F2338" i="15"/>
  <c r="E2338" i="15"/>
  <c r="D2338" i="15"/>
  <c r="F2337" i="15"/>
  <c r="E2337" i="15"/>
  <c r="D2337" i="15"/>
  <c r="F2336" i="15"/>
  <c r="E2336" i="15"/>
  <c r="D2336" i="15"/>
  <c r="F2335" i="15"/>
  <c r="E2335" i="15"/>
  <c r="D2335" i="15"/>
  <c r="F2334" i="15"/>
  <c r="E2334" i="15"/>
  <c r="D2334" i="15"/>
  <c r="F2333" i="15"/>
  <c r="E2333" i="15"/>
  <c r="D2333" i="15"/>
  <c r="F2332" i="15"/>
  <c r="E2332" i="15"/>
  <c r="D2332" i="15"/>
  <c r="F2331" i="15"/>
  <c r="E2331" i="15"/>
  <c r="D2331" i="15"/>
  <c r="F2330" i="15"/>
  <c r="E2330" i="15"/>
  <c r="D2330" i="15"/>
  <c r="F2329" i="15"/>
  <c r="E2329" i="15"/>
  <c r="D2329" i="15"/>
  <c r="F2328" i="15"/>
  <c r="E2328" i="15"/>
  <c r="D2328" i="15"/>
  <c r="F2327" i="15"/>
  <c r="E2327" i="15"/>
  <c r="D2327" i="15"/>
  <c r="F2326" i="15"/>
  <c r="E2326" i="15"/>
  <c r="D2326" i="15"/>
  <c r="F2325" i="15"/>
  <c r="E2325" i="15"/>
  <c r="D2325" i="15"/>
  <c r="F2324" i="15"/>
  <c r="E2324" i="15"/>
  <c r="D2324" i="15"/>
  <c r="F2323" i="15"/>
  <c r="E2323" i="15"/>
  <c r="D2323" i="15"/>
  <c r="F2322" i="15"/>
  <c r="E2322" i="15"/>
  <c r="D2322" i="15"/>
  <c r="F2321" i="15"/>
  <c r="E2321" i="15"/>
  <c r="D2321" i="15"/>
  <c r="F2320" i="15"/>
  <c r="E2320" i="15"/>
  <c r="D2320" i="15"/>
  <c r="F2319" i="15"/>
  <c r="E2319" i="15"/>
  <c r="D2319" i="15"/>
  <c r="F2318" i="15"/>
  <c r="E2318" i="15"/>
  <c r="D2318" i="15"/>
  <c r="F2317" i="15"/>
  <c r="E2317" i="15"/>
  <c r="D2317" i="15"/>
  <c r="F2316" i="15"/>
  <c r="E2316" i="15"/>
  <c r="D2316" i="15"/>
  <c r="F2315" i="15"/>
  <c r="E2315" i="15"/>
  <c r="D2315" i="15"/>
  <c r="F2314" i="15"/>
  <c r="E2314" i="15"/>
  <c r="D2314" i="15"/>
  <c r="F2313" i="15"/>
  <c r="E2313" i="15"/>
  <c r="D2313" i="15"/>
  <c r="F2312" i="15"/>
  <c r="E2312" i="15"/>
  <c r="D2312" i="15"/>
  <c r="F2311" i="15"/>
  <c r="E2311" i="15"/>
  <c r="D2311" i="15"/>
  <c r="F2310" i="15"/>
  <c r="E2310" i="15"/>
  <c r="D2310" i="15"/>
  <c r="F2309" i="15"/>
  <c r="E2309" i="15"/>
  <c r="D2309" i="15"/>
  <c r="F2308" i="15"/>
  <c r="E2308" i="15"/>
  <c r="D2308" i="15"/>
  <c r="F2307" i="15"/>
  <c r="E2307" i="15"/>
  <c r="D2307" i="15"/>
  <c r="F2306" i="15"/>
  <c r="E2306" i="15"/>
  <c r="D2306" i="15"/>
  <c r="F2305" i="15"/>
  <c r="E2305" i="15"/>
  <c r="D2305" i="15"/>
  <c r="F2304" i="15"/>
  <c r="E2304" i="15"/>
  <c r="D2304" i="15"/>
  <c r="F2303" i="15"/>
  <c r="E2303" i="15"/>
  <c r="D2303" i="15"/>
  <c r="F2302" i="15"/>
  <c r="E2302" i="15"/>
  <c r="D2302" i="15"/>
  <c r="F2301" i="15"/>
  <c r="E2301" i="15"/>
  <c r="D2301" i="15"/>
  <c r="F2300" i="15"/>
  <c r="E2300" i="15"/>
  <c r="D2300" i="15"/>
  <c r="F2299" i="15"/>
  <c r="E2299" i="15"/>
  <c r="D2299" i="15"/>
  <c r="F2298" i="15"/>
  <c r="E2298" i="15"/>
  <c r="D2298" i="15"/>
  <c r="F2297" i="15"/>
  <c r="E2297" i="15"/>
  <c r="D2297" i="15"/>
  <c r="F2296" i="15"/>
  <c r="E2296" i="15"/>
  <c r="D2296" i="15"/>
  <c r="F2295" i="15"/>
  <c r="E2295" i="15"/>
  <c r="D2295" i="15"/>
  <c r="F2294" i="15"/>
  <c r="E2294" i="15"/>
  <c r="D2294" i="15"/>
  <c r="F2293" i="15"/>
  <c r="E2293" i="15"/>
  <c r="D2293" i="15"/>
  <c r="F2292" i="15"/>
  <c r="E2292" i="15"/>
  <c r="D2292" i="15"/>
  <c r="F2291" i="15"/>
  <c r="E2291" i="15"/>
  <c r="D2291" i="15"/>
  <c r="F2290" i="15"/>
  <c r="E2290" i="15"/>
  <c r="D2290" i="15"/>
  <c r="F2289" i="15"/>
  <c r="E2289" i="15"/>
  <c r="D2289" i="15"/>
  <c r="F2288" i="15"/>
  <c r="E2288" i="15"/>
  <c r="D2288" i="15"/>
  <c r="F2287" i="15"/>
  <c r="E2287" i="15"/>
  <c r="D2287" i="15"/>
  <c r="F2286" i="15"/>
  <c r="E2286" i="15"/>
  <c r="D2286" i="15"/>
  <c r="F2285" i="15"/>
  <c r="E2285" i="15"/>
  <c r="D2285" i="15"/>
  <c r="F2284" i="15"/>
  <c r="E2284" i="15"/>
  <c r="D2284" i="15"/>
  <c r="F2283" i="15"/>
  <c r="E2283" i="15"/>
  <c r="D2283" i="15"/>
  <c r="F2282" i="15"/>
  <c r="E2282" i="15"/>
  <c r="D2282" i="15"/>
  <c r="F2281" i="15"/>
  <c r="E2281" i="15"/>
  <c r="D2281" i="15"/>
  <c r="F2280" i="15"/>
  <c r="E2280" i="15"/>
  <c r="D2280" i="15"/>
  <c r="F2279" i="15"/>
  <c r="E2279" i="15"/>
  <c r="D2279" i="15"/>
  <c r="F2278" i="15"/>
  <c r="E2278" i="15"/>
  <c r="D2278" i="15"/>
  <c r="F2277" i="15"/>
  <c r="E2277" i="15"/>
  <c r="D2277" i="15"/>
  <c r="F2276" i="15"/>
  <c r="E2276" i="15"/>
  <c r="D2276" i="15"/>
  <c r="F2275" i="15"/>
  <c r="E2275" i="15"/>
  <c r="D2275" i="15"/>
  <c r="F2274" i="15"/>
  <c r="E2274" i="15"/>
  <c r="D2274" i="15"/>
  <c r="F2273" i="15"/>
  <c r="E2273" i="15"/>
  <c r="D2273" i="15"/>
  <c r="F2272" i="15"/>
  <c r="E2272" i="15"/>
  <c r="D2272" i="15"/>
  <c r="F2271" i="15"/>
  <c r="E2271" i="15"/>
  <c r="D2271" i="15"/>
  <c r="F2270" i="15"/>
  <c r="E2270" i="15"/>
  <c r="D2270" i="15"/>
  <c r="F2269" i="15"/>
  <c r="E2269" i="15"/>
  <c r="D2269" i="15"/>
  <c r="F2268" i="15"/>
  <c r="E2268" i="15"/>
  <c r="D2268" i="15"/>
  <c r="F2267" i="15"/>
  <c r="E2267" i="15"/>
  <c r="D2267" i="15"/>
  <c r="F2266" i="15"/>
  <c r="E2266" i="15"/>
  <c r="D2266" i="15"/>
  <c r="F2265" i="15"/>
  <c r="E2265" i="15"/>
  <c r="D2265" i="15"/>
  <c r="F2264" i="15"/>
  <c r="E2264" i="15"/>
  <c r="D2264" i="15"/>
  <c r="F2263" i="15"/>
  <c r="E2263" i="15"/>
  <c r="D2263" i="15"/>
  <c r="F2262" i="15"/>
  <c r="E2262" i="15"/>
  <c r="D2262" i="15"/>
  <c r="F2261" i="15"/>
  <c r="E2261" i="15"/>
  <c r="D2261" i="15"/>
  <c r="F2260" i="15"/>
  <c r="E2260" i="15"/>
  <c r="D2260" i="15"/>
  <c r="F2259" i="15"/>
  <c r="E2259" i="15"/>
  <c r="D2259" i="15"/>
  <c r="F2258" i="15"/>
  <c r="E2258" i="15"/>
  <c r="D2258" i="15"/>
  <c r="F2257" i="15"/>
  <c r="E2257" i="15"/>
  <c r="D2257" i="15"/>
  <c r="F2256" i="15"/>
  <c r="E2256" i="15"/>
  <c r="D2256" i="15"/>
  <c r="F2255" i="15"/>
  <c r="E2255" i="15"/>
  <c r="D2255" i="15"/>
  <c r="F2254" i="15"/>
  <c r="E2254" i="15"/>
  <c r="D2254" i="15"/>
  <c r="F2253" i="15"/>
  <c r="E2253" i="15"/>
  <c r="D2253" i="15"/>
  <c r="F2252" i="15"/>
  <c r="E2252" i="15"/>
  <c r="D2252" i="15"/>
  <c r="F2251" i="15"/>
  <c r="E2251" i="15"/>
  <c r="D2251" i="15"/>
  <c r="F2250" i="15"/>
  <c r="E2250" i="15"/>
  <c r="D2250" i="15"/>
  <c r="F2249" i="15"/>
  <c r="E2249" i="15"/>
  <c r="D2249" i="15"/>
  <c r="F2248" i="15"/>
  <c r="E2248" i="15"/>
  <c r="D2248" i="15"/>
  <c r="F2247" i="15"/>
  <c r="E2247" i="15"/>
  <c r="D2247" i="15"/>
  <c r="F2246" i="15"/>
  <c r="E2246" i="15"/>
  <c r="D2246" i="15"/>
  <c r="F2245" i="15"/>
  <c r="E2245" i="15"/>
  <c r="D2245" i="15"/>
  <c r="F2244" i="15"/>
  <c r="E2244" i="15"/>
  <c r="D2244" i="15"/>
  <c r="F2243" i="15"/>
  <c r="E2243" i="15"/>
  <c r="D2243" i="15"/>
  <c r="F2242" i="15"/>
  <c r="E2242" i="15"/>
  <c r="D2242" i="15"/>
  <c r="F2241" i="15"/>
  <c r="E2241" i="15"/>
  <c r="D2241" i="15"/>
  <c r="F2240" i="15"/>
  <c r="E2240" i="15"/>
  <c r="D2240" i="15"/>
  <c r="F2239" i="15"/>
  <c r="E2239" i="15"/>
  <c r="D2239" i="15"/>
  <c r="F2238" i="15"/>
  <c r="E2238" i="15"/>
  <c r="D2238" i="15"/>
  <c r="F2237" i="15"/>
  <c r="E2237" i="15"/>
  <c r="D2237" i="15"/>
  <c r="F2236" i="15"/>
  <c r="E2236" i="15"/>
  <c r="D2236" i="15"/>
  <c r="F2235" i="15"/>
  <c r="E2235" i="15"/>
  <c r="D2235" i="15"/>
  <c r="F2234" i="15"/>
  <c r="E2234" i="15"/>
  <c r="D2234" i="15"/>
  <c r="F2233" i="15"/>
  <c r="E2233" i="15"/>
  <c r="D2233" i="15"/>
  <c r="F2232" i="15"/>
  <c r="E2232" i="15"/>
  <c r="D2232" i="15"/>
  <c r="F2231" i="15"/>
  <c r="E2231" i="15"/>
  <c r="D2231" i="15"/>
  <c r="F2230" i="15"/>
  <c r="E2230" i="15"/>
  <c r="D2230" i="15"/>
  <c r="F2229" i="15"/>
  <c r="E2229" i="15"/>
  <c r="D2229" i="15"/>
  <c r="F2228" i="15"/>
  <c r="E2228" i="15"/>
  <c r="D2228" i="15"/>
  <c r="F2227" i="15"/>
  <c r="E2227" i="15"/>
  <c r="D2227" i="15"/>
  <c r="F2226" i="15"/>
  <c r="E2226" i="15"/>
  <c r="D2226" i="15"/>
  <c r="F2225" i="15"/>
  <c r="E2225" i="15"/>
  <c r="D2225" i="15"/>
  <c r="F2224" i="15"/>
  <c r="E2224" i="15"/>
  <c r="D2224" i="15"/>
  <c r="F2223" i="15"/>
  <c r="E2223" i="15"/>
  <c r="D2223" i="15"/>
  <c r="F2222" i="15"/>
  <c r="E2222" i="15"/>
  <c r="D2222" i="15"/>
  <c r="F2221" i="15"/>
  <c r="E2221" i="15"/>
  <c r="D2221" i="15"/>
  <c r="F2220" i="15"/>
  <c r="E2220" i="15"/>
  <c r="D2220" i="15"/>
  <c r="F2219" i="15"/>
  <c r="E2219" i="15"/>
  <c r="D2219" i="15"/>
  <c r="F2218" i="15"/>
  <c r="E2218" i="15"/>
  <c r="D2218" i="15"/>
  <c r="F2217" i="15"/>
  <c r="E2217" i="15"/>
  <c r="D2217" i="15"/>
  <c r="F2216" i="15"/>
  <c r="E2216" i="15"/>
  <c r="D2216" i="15"/>
  <c r="F2215" i="15"/>
  <c r="E2215" i="15"/>
  <c r="D2215" i="15"/>
  <c r="F2214" i="15"/>
  <c r="E2214" i="15"/>
  <c r="D2214" i="15"/>
  <c r="F2213" i="15"/>
  <c r="E2213" i="15"/>
  <c r="D2213" i="15"/>
  <c r="F2212" i="15"/>
  <c r="E2212" i="15"/>
  <c r="D2212" i="15"/>
  <c r="F2211" i="15"/>
  <c r="E2211" i="15"/>
  <c r="D2211" i="15"/>
  <c r="F2210" i="15"/>
  <c r="E2210" i="15"/>
  <c r="D2210" i="15"/>
  <c r="F2209" i="15"/>
  <c r="E2209" i="15"/>
  <c r="D2209" i="15"/>
  <c r="F2208" i="15"/>
  <c r="E2208" i="15"/>
  <c r="D2208" i="15"/>
  <c r="F2207" i="15"/>
  <c r="E2207" i="15"/>
  <c r="D2207" i="15"/>
  <c r="F2206" i="15"/>
  <c r="E2206" i="15"/>
  <c r="D2206" i="15"/>
  <c r="F2205" i="15"/>
  <c r="E2205" i="15"/>
  <c r="D2205" i="15"/>
  <c r="F2204" i="15"/>
  <c r="E2204" i="15"/>
  <c r="D2204" i="15"/>
  <c r="F2203" i="15"/>
  <c r="E2203" i="15"/>
  <c r="D2203" i="15"/>
  <c r="F2202" i="15"/>
  <c r="E2202" i="15"/>
  <c r="D2202" i="15"/>
  <c r="F2201" i="15"/>
  <c r="E2201" i="15"/>
  <c r="D2201" i="15"/>
  <c r="F2200" i="15"/>
  <c r="E2200" i="15"/>
  <c r="D2200" i="15"/>
  <c r="F2199" i="15"/>
  <c r="E2199" i="15"/>
  <c r="D2199" i="15"/>
  <c r="F2198" i="15"/>
  <c r="E2198" i="15"/>
  <c r="D2198" i="15"/>
  <c r="F2197" i="15"/>
  <c r="E2197" i="15"/>
  <c r="D2197" i="15"/>
  <c r="F2196" i="15"/>
  <c r="E2196" i="15"/>
  <c r="D2196" i="15"/>
  <c r="F2195" i="15"/>
  <c r="E2195" i="15"/>
  <c r="D2195" i="15"/>
  <c r="F2194" i="15"/>
  <c r="E2194" i="15"/>
  <c r="D2194" i="15"/>
  <c r="F2193" i="15"/>
  <c r="E2193" i="15"/>
  <c r="D2193" i="15"/>
  <c r="F2192" i="15"/>
  <c r="E2192" i="15"/>
  <c r="D2192" i="15"/>
  <c r="F2191" i="15"/>
  <c r="E2191" i="15"/>
  <c r="D2191" i="15"/>
  <c r="F2190" i="15"/>
  <c r="E2190" i="15"/>
  <c r="D2190" i="15"/>
  <c r="F2189" i="15"/>
  <c r="E2189" i="15"/>
  <c r="D2189" i="15"/>
  <c r="F2188" i="15"/>
  <c r="E2188" i="15"/>
  <c r="D2188" i="15"/>
  <c r="F2187" i="15"/>
  <c r="E2187" i="15"/>
  <c r="D2187" i="15"/>
  <c r="F2186" i="15"/>
  <c r="E2186" i="15"/>
  <c r="D2186" i="15"/>
  <c r="F2185" i="15"/>
  <c r="E2185" i="15"/>
  <c r="D2185" i="15"/>
  <c r="F2184" i="15"/>
  <c r="E2184" i="15"/>
  <c r="D2184" i="15"/>
  <c r="F2183" i="15"/>
  <c r="E2183" i="15"/>
  <c r="D2183" i="15"/>
  <c r="F2182" i="15"/>
  <c r="E2182" i="15"/>
  <c r="D2182" i="15"/>
  <c r="F2181" i="15"/>
  <c r="E2181" i="15"/>
  <c r="D2181" i="15"/>
  <c r="F2180" i="15"/>
  <c r="E2180" i="15"/>
  <c r="D2180" i="15"/>
  <c r="F2179" i="15"/>
  <c r="E2179" i="15"/>
  <c r="D2179" i="15"/>
  <c r="F2178" i="15"/>
  <c r="E2178" i="15"/>
  <c r="D2178" i="15"/>
  <c r="F2177" i="15"/>
  <c r="E2177" i="15"/>
  <c r="D2177" i="15"/>
  <c r="F2176" i="15"/>
  <c r="E2176" i="15"/>
  <c r="D2176" i="15"/>
  <c r="F2175" i="15"/>
  <c r="E2175" i="15"/>
  <c r="D2175" i="15"/>
  <c r="F2174" i="15"/>
  <c r="E2174" i="15"/>
  <c r="D2174" i="15"/>
  <c r="F2173" i="15"/>
  <c r="E2173" i="15"/>
  <c r="D2173" i="15"/>
  <c r="F2172" i="15"/>
  <c r="E2172" i="15"/>
  <c r="D2172" i="15"/>
  <c r="F2171" i="15"/>
  <c r="E2171" i="15"/>
  <c r="D2171" i="15"/>
  <c r="F2170" i="15"/>
  <c r="E2170" i="15"/>
  <c r="D2170" i="15"/>
  <c r="F2169" i="15"/>
  <c r="E2169" i="15"/>
  <c r="D2169" i="15"/>
  <c r="F2168" i="15"/>
  <c r="E2168" i="15"/>
  <c r="D2168" i="15"/>
  <c r="F2167" i="15"/>
  <c r="E2167" i="15"/>
  <c r="D2167" i="15"/>
  <c r="F2166" i="15"/>
  <c r="E2166" i="15"/>
  <c r="D2166" i="15"/>
  <c r="F2165" i="15"/>
  <c r="E2165" i="15"/>
  <c r="D2165" i="15"/>
  <c r="F2164" i="15"/>
  <c r="E2164" i="15"/>
  <c r="D2164" i="15"/>
  <c r="F2163" i="15"/>
  <c r="E2163" i="15"/>
  <c r="D2163" i="15"/>
  <c r="F2162" i="15"/>
  <c r="E2162" i="15"/>
  <c r="D2162" i="15"/>
  <c r="F2161" i="15"/>
  <c r="E2161" i="15"/>
  <c r="D2161" i="15"/>
  <c r="F2160" i="15"/>
  <c r="E2160" i="15"/>
  <c r="D2160" i="15"/>
  <c r="F2159" i="15"/>
  <c r="E2159" i="15"/>
  <c r="D2159" i="15"/>
  <c r="F2158" i="15"/>
  <c r="E2158" i="15"/>
  <c r="D2158" i="15"/>
  <c r="F2157" i="15"/>
  <c r="E2157" i="15"/>
  <c r="D2157" i="15"/>
  <c r="F2156" i="15"/>
  <c r="E2156" i="15"/>
  <c r="D2156" i="15"/>
  <c r="F2155" i="15"/>
  <c r="E2155" i="15"/>
  <c r="D2155" i="15"/>
  <c r="F2154" i="15"/>
  <c r="E2154" i="15"/>
  <c r="D2154" i="15"/>
  <c r="F2153" i="15"/>
  <c r="E2153" i="15"/>
  <c r="D2153" i="15"/>
  <c r="F2152" i="15"/>
  <c r="E2152" i="15"/>
  <c r="D2152" i="15"/>
  <c r="F2151" i="15"/>
  <c r="E2151" i="15"/>
  <c r="D2151" i="15"/>
  <c r="F2150" i="15"/>
  <c r="E2150" i="15"/>
  <c r="D2150" i="15"/>
  <c r="F2149" i="15"/>
  <c r="E2149" i="15"/>
  <c r="D2149" i="15"/>
  <c r="F2148" i="15"/>
  <c r="E2148" i="15"/>
  <c r="D2148" i="15"/>
  <c r="F2147" i="15"/>
  <c r="E2147" i="15"/>
  <c r="D2147" i="15"/>
  <c r="F2146" i="15"/>
  <c r="E2146" i="15"/>
  <c r="D2146" i="15"/>
  <c r="F2145" i="15"/>
  <c r="E2145" i="15"/>
  <c r="D2145" i="15"/>
  <c r="F2144" i="15"/>
  <c r="E2144" i="15"/>
  <c r="D2144" i="15"/>
  <c r="F2143" i="15"/>
  <c r="E2143" i="15"/>
  <c r="D2143" i="15"/>
  <c r="F2142" i="15"/>
  <c r="E2142" i="15"/>
  <c r="D2142" i="15"/>
  <c r="F2141" i="15"/>
  <c r="E2141" i="15"/>
  <c r="D2141" i="15"/>
  <c r="F2140" i="15"/>
  <c r="E2140" i="15"/>
  <c r="D2140" i="15"/>
  <c r="F2139" i="15"/>
  <c r="E2139" i="15"/>
  <c r="D2139" i="15"/>
  <c r="F2138" i="15"/>
  <c r="E2138" i="15"/>
  <c r="D2138" i="15"/>
  <c r="F2137" i="15"/>
  <c r="E2137" i="15"/>
  <c r="D2137" i="15"/>
  <c r="F2136" i="15"/>
  <c r="E2136" i="15"/>
  <c r="D2136" i="15"/>
  <c r="F2135" i="15"/>
  <c r="E2135" i="15"/>
  <c r="D2135" i="15"/>
  <c r="F2134" i="15"/>
  <c r="E2134" i="15"/>
  <c r="D2134" i="15"/>
  <c r="F2133" i="15"/>
  <c r="E2133" i="15"/>
  <c r="D2133" i="15"/>
  <c r="F2132" i="15"/>
  <c r="E2132" i="15"/>
  <c r="D2132" i="15"/>
  <c r="F2131" i="15"/>
  <c r="E2131" i="15"/>
  <c r="D2131" i="15"/>
  <c r="F2130" i="15"/>
  <c r="E2130" i="15"/>
  <c r="D2130" i="15"/>
  <c r="F2129" i="15"/>
  <c r="E2129" i="15"/>
  <c r="D2129" i="15"/>
  <c r="F2128" i="15"/>
  <c r="E2128" i="15"/>
  <c r="D2128" i="15"/>
  <c r="F2127" i="15"/>
  <c r="E2127" i="15"/>
  <c r="D2127" i="15"/>
  <c r="F2126" i="15"/>
  <c r="E2126" i="15"/>
  <c r="D2126" i="15"/>
  <c r="F2125" i="15"/>
  <c r="E2125" i="15"/>
  <c r="D2125" i="15"/>
  <c r="F2124" i="15"/>
  <c r="E2124" i="15"/>
  <c r="D2124" i="15"/>
  <c r="F2123" i="15"/>
  <c r="E2123" i="15"/>
  <c r="D2123" i="15"/>
  <c r="F2122" i="15"/>
  <c r="E2122" i="15"/>
  <c r="D2122" i="15"/>
  <c r="F2121" i="15"/>
  <c r="E2121" i="15"/>
  <c r="D2121" i="15"/>
  <c r="F2120" i="15"/>
  <c r="E2120" i="15"/>
  <c r="D2120" i="15"/>
  <c r="F2119" i="15"/>
  <c r="E2119" i="15"/>
  <c r="D2119" i="15"/>
  <c r="F2118" i="15"/>
  <c r="E2118" i="15"/>
  <c r="D2118" i="15"/>
  <c r="F2117" i="15"/>
  <c r="E2117" i="15"/>
  <c r="D2117" i="15"/>
  <c r="F2116" i="15"/>
  <c r="E2116" i="15"/>
  <c r="D2116" i="15"/>
  <c r="F2115" i="15"/>
  <c r="E2115" i="15"/>
  <c r="D2115" i="15"/>
  <c r="F2114" i="15"/>
  <c r="E2114" i="15"/>
  <c r="D2114" i="15"/>
  <c r="F2113" i="15"/>
  <c r="E2113" i="15"/>
  <c r="D2113" i="15"/>
  <c r="F2112" i="15"/>
  <c r="E2112" i="15"/>
  <c r="D2112" i="15"/>
  <c r="F2111" i="15"/>
  <c r="E2111" i="15"/>
  <c r="D2111" i="15"/>
  <c r="F2110" i="15"/>
  <c r="E2110" i="15"/>
  <c r="D2110" i="15"/>
  <c r="F2109" i="15"/>
  <c r="E2109" i="15"/>
  <c r="D2109" i="15"/>
  <c r="F2108" i="15"/>
  <c r="E2108" i="15"/>
  <c r="D2108" i="15"/>
  <c r="F2107" i="15"/>
  <c r="E2107" i="15"/>
  <c r="D2107" i="15"/>
  <c r="F2106" i="15"/>
  <c r="E2106" i="15"/>
  <c r="D2106" i="15"/>
  <c r="F2105" i="15"/>
  <c r="E2105" i="15"/>
  <c r="D2105" i="15"/>
  <c r="F2104" i="15"/>
  <c r="E2104" i="15"/>
  <c r="D2104" i="15"/>
  <c r="F2103" i="15"/>
  <c r="E2103" i="15"/>
  <c r="D2103" i="15"/>
  <c r="F2102" i="15"/>
  <c r="E2102" i="15"/>
  <c r="D2102" i="15"/>
  <c r="F2101" i="15"/>
  <c r="E2101" i="15"/>
  <c r="D2101" i="15"/>
  <c r="F2100" i="15"/>
  <c r="E2100" i="15"/>
  <c r="D2100" i="15"/>
  <c r="F2099" i="15"/>
  <c r="E2099" i="15"/>
  <c r="D2099" i="15"/>
  <c r="F2098" i="15"/>
  <c r="E2098" i="15"/>
  <c r="D2098" i="15"/>
  <c r="F2097" i="15"/>
  <c r="E2097" i="15"/>
  <c r="D2097" i="15"/>
  <c r="F2096" i="15"/>
  <c r="E2096" i="15"/>
  <c r="D2096" i="15"/>
  <c r="F2095" i="15"/>
  <c r="E2095" i="15"/>
  <c r="D2095" i="15"/>
  <c r="F2094" i="15"/>
  <c r="E2094" i="15"/>
  <c r="D2094" i="15"/>
  <c r="F2093" i="15"/>
  <c r="E2093" i="15"/>
  <c r="D2093" i="15"/>
  <c r="F2092" i="15"/>
  <c r="E2092" i="15"/>
  <c r="D2092" i="15"/>
  <c r="F2091" i="15"/>
  <c r="E2091" i="15"/>
  <c r="D2091" i="15"/>
  <c r="F2090" i="15"/>
  <c r="E2090" i="15"/>
  <c r="D2090" i="15"/>
  <c r="F2089" i="15"/>
  <c r="E2089" i="15"/>
  <c r="D2089" i="15"/>
  <c r="F2088" i="15"/>
  <c r="E2088" i="15"/>
  <c r="D2088" i="15"/>
  <c r="F2087" i="15"/>
  <c r="E2087" i="15"/>
  <c r="D2087" i="15"/>
  <c r="F2086" i="15"/>
  <c r="E2086" i="15"/>
  <c r="D2086" i="15"/>
  <c r="F2085" i="15"/>
  <c r="E2085" i="15"/>
  <c r="D2085" i="15"/>
  <c r="F2084" i="15"/>
  <c r="E2084" i="15"/>
  <c r="D2084" i="15"/>
  <c r="F2083" i="15"/>
  <c r="E2083" i="15"/>
  <c r="D2083" i="15"/>
  <c r="F2082" i="15"/>
  <c r="E2082" i="15"/>
  <c r="D2082" i="15"/>
  <c r="F2081" i="15"/>
  <c r="E2081" i="15"/>
  <c r="D2081" i="15"/>
  <c r="F2080" i="15"/>
  <c r="E2080" i="15"/>
  <c r="D2080" i="15"/>
  <c r="F2079" i="15"/>
  <c r="E2079" i="15"/>
  <c r="D2079" i="15"/>
  <c r="F2078" i="15"/>
  <c r="E2078" i="15"/>
  <c r="D2078" i="15"/>
  <c r="F2077" i="15"/>
  <c r="E2077" i="15"/>
  <c r="D2077" i="15"/>
  <c r="F2076" i="15"/>
  <c r="E2076" i="15"/>
  <c r="D2076" i="15"/>
  <c r="F2075" i="15"/>
  <c r="E2075" i="15"/>
  <c r="D2075" i="15"/>
  <c r="F2074" i="15"/>
  <c r="E2074" i="15"/>
  <c r="D2074" i="15"/>
  <c r="F2073" i="15"/>
  <c r="E2073" i="15"/>
  <c r="D2073" i="15"/>
  <c r="F2072" i="15"/>
  <c r="E2072" i="15"/>
  <c r="D2072" i="15"/>
  <c r="F2071" i="15"/>
  <c r="E2071" i="15"/>
  <c r="D2071" i="15"/>
  <c r="F2070" i="15"/>
  <c r="E2070" i="15"/>
  <c r="D2070" i="15"/>
  <c r="F2069" i="15"/>
  <c r="E2069" i="15"/>
  <c r="D2069" i="15"/>
  <c r="F2068" i="15"/>
  <c r="E2068" i="15"/>
  <c r="D2068" i="15"/>
  <c r="F2067" i="15"/>
  <c r="E2067" i="15"/>
  <c r="D2067" i="15"/>
  <c r="F2066" i="15"/>
  <c r="E2066" i="15"/>
  <c r="D2066" i="15"/>
  <c r="F2065" i="15"/>
  <c r="E2065" i="15"/>
  <c r="D2065" i="15"/>
  <c r="F2064" i="15"/>
  <c r="E2064" i="15"/>
  <c r="D2064" i="15"/>
  <c r="F2063" i="15"/>
  <c r="E2063" i="15"/>
  <c r="D2063" i="15"/>
  <c r="F2062" i="15"/>
  <c r="E2062" i="15"/>
  <c r="D2062" i="15"/>
  <c r="F2061" i="15"/>
  <c r="E2061" i="15"/>
  <c r="D2061" i="15"/>
  <c r="F2060" i="15"/>
  <c r="E2060" i="15"/>
  <c r="D2060" i="15"/>
  <c r="F2059" i="15"/>
  <c r="E2059" i="15"/>
  <c r="D2059" i="15"/>
  <c r="F2058" i="15"/>
  <c r="E2058" i="15"/>
  <c r="D2058" i="15"/>
  <c r="F2057" i="15"/>
  <c r="E2057" i="15"/>
  <c r="D2057" i="15"/>
  <c r="F2056" i="15"/>
  <c r="E2056" i="15"/>
  <c r="D2056" i="15"/>
  <c r="F2055" i="15"/>
  <c r="E2055" i="15"/>
  <c r="D2055" i="15"/>
  <c r="F2054" i="15"/>
  <c r="E2054" i="15"/>
  <c r="D2054" i="15"/>
  <c r="F2053" i="15"/>
  <c r="E2053" i="15"/>
  <c r="D2053" i="15"/>
  <c r="F2052" i="15"/>
  <c r="E2052" i="15"/>
  <c r="D2052" i="15"/>
  <c r="F2051" i="15"/>
  <c r="E2051" i="15"/>
  <c r="D2051" i="15"/>
  <c r="F2050" i="15"/>
  <c r="E2050" i="15"/>
  <c r="D2050" i="15"/>
  <c r="F2049" i="15"/>
  <c r="E2049" i="15"/>
  <c r="D2049" i="15"/>
  <c r="F2048" i="15"/>
  <c r="E2048" i="15"/>
  <c r="D2048" i="15"/>
  <c r="F2047" i="15"/>
  <c r="E2047" i="15"/>
  <c r="D2047" i="15"/>
  <c r="F2046" i="15"/>
  <c r="E2046" i="15"/>
  <c r="D2046" i="15"/>
  <c r="F2045" i="15"/>
  <c r="E2045" i="15"/>
  <c r="D2045" i="15"/>
  <c r="F2044" i="15"/>
  <c r="E2044" i="15"/>
  <c r="D2044" i="15"/>
  <c r="F2043" i="15"/>
  <c r="E2043" i="15"/>
  <c r="D2043" i="15"/>
  <c r="F2042" i="15"/>
  <c r="E2042" i="15"/>
  <c r="D2042" i="15"/>
  <c r="F2041" i="15"/>
  <c r="E2041" i="15"/>
  <c r="D2041" i="15"/>
  <c r="F2040" i="15"/>
  <c r="E2040" i="15"/>
  <c r="D2040" i="15"/>
  <c r="F2039" i="15"/>
  <c r="E2039" i="15"/>
  <c r="D2039" i="15"/>
  <c r="F2038" i="15"/>
  <c r="E2038" i="15"/>
  <c r="D2038" i="15"/>
  <c r="F2037" i="15"/>
  <c r="E2037" i="15"/>
  <c r="D2037" i="15"/>
  <c r="F2036" i="15"/>
  <c r="E2036" i="15"/>
  <c r="D2036" i="15"/>
  <c r="F2035" i="15"/>
  <c r="E2035" i="15"/>
  <c r="D2035" i="15"/>
  <c r="F2034" i="15"/>
  <c r="E2034" i="15"/>
  <c r="D2034" i="15"/>
  <c r="F2033" i="15"/>
  <c r="E2033" i="15"/>
  <c r="D2033" i="15"/>
  <c r="F2032" i="15"/>
  <c r="E2032" i="15"/>
  <c r="D2032" i="15"/>
  <c r="F2031" i="15"/>
  <c r="E2031" i="15"/>
  <c r="D2031" i="15"/>
  <c r="F2030" i="15"/>
  <c r="E2030" i="15"/>
  <c r="D2030" i="15"/>
  <c r="F2029" i="15"/>
  <c r="E2029" i="15"/>
  <c r="D2029" i="15"/>
  <c r="F2028" i="15"/>
  <c r="E2028" i="15"/>
  <c r="D2028" i="15"/>
  <c r="F2027" i="15"/>
  <c r="E2027" i="15"/>
  <c r="D2027" i="15"/>
  <c r="F2026" i="15"/>
  <c r="E2026" i="15"/>
  <c r="D2026" i="15"/>
  <c r="F2025" i="15"/>
  <c r="E2025" i="15"/>
  <c r="D2025" i="15"/>
  <c r="F2024" i="15"/>
  <c r="E2024" i="15"/>
  <c r="D2024" i="15"/>
  <c r="F2023" i="15"/>
  <c r="E2023" i="15"/>
  <c r="D2023" i="15"/>
  <c r="F2022" i="15"/>
  <c r="E2022" i="15"/>
  <c r="D2022" i="15"/>
  <c r="F2021" i="15"/>
  <c r="E2021" i="15"/>
  <c r="D2021" i="15"/>
  <c r="F2020" i="15"/>
  <c r="E2020" i="15"/>
  <c r="D2020" i="15"/>
  <c r="F2019" i="15"/>
  <c r="E2019" i="15"/>
  <c r="D2019" i="15"/>
  <c r="F2018" i="15"/>
  <c r="E2018" i="15"/>
  <c r="D2018" i="15"/>
  <c r="F2017" i="15"/>
  <c r="E2017" i="15"/>
  <c r="D2017" i="15"/>
  <c r="F2016" i="15"/>
  <c r="E2016" i="15"/>
  <c r="D2016" i="15"/>
  <c r="F2015" i="15"/>
  <c r="E2015" i="15"/>
  <c r="D2015" i="15"/>
  <c r="F2014" i="15"/>
  <c r="E2014" i="15"/>
  <c r="D2014" i="15"/>
  <c r="F2013" i="15"/>
  <c r="E2013" i="15"/>
  <c r="D2013" i="15"/>
  <c r="F2012" i="15"/>
  <c r="E2012" i="15"/>
  <c r="D2012" i="15"/>
  <c r="F2011" i="15"/>
  <c r="E2011" i="15"/>
  <c r="D2011" i="15"/>
  <c r="F2010" i="15"/>
  <c r="E2010" i="15"/>
  <c r="D2010" i="15"/>
  <c r="F2009" i="15"/>
  <c r="E2009" i="15"/>
  <c r="D2009" i="15"/>
  <c r="F2008" i="15"/>
  <c r="E2008" i="15"/>
  <c r="D2008" i="15"/>
  <c r="F2007" i="15"/>
  <c r="E2007" i="15"/>
  <c r="D2007" i="15"/>
  <c r="F2006" i="15"/>
  <c r="E2006" i="15"/>
  <c r="D2006" i="15"/>
  <c r="F2005" i="15"/>
  <c r="E2005" i="15"/>
  <c r="D2005" i="15"/>
  <c r="F2004" i="15"/>
  <c r="E2004" i="15"/>
  <c r="D2004" i="15"/>
  <c r="F2003" i="15"/>
  <c r="E2003" i="15"/>
  <c r="D2003" i="15"/>
  <c r="F2002" i="15"/>
  <c r="E2002" i="15"/>
  <c r="D2002" i="15"/>
  <c r="F2001" i="15"/>
  <c r="E2001" i="15"/>
  <c r="D2001" i="15"/>
  <c r="F2000" i="15"/>
  <c r="E2000" i="15"/>
  <c r="D2000" i="15"/>
  <c r="F1999" i="15"/>
  <c r="E1999" i="15"/>
  <c r="D1999" i="15"/>
  <c r="F1998" i="15"/>
  <c r="E1998" i="15"/>
  <c r="D1998" i="15"/>
  <c r="F1997" i="15"/>
  <c r="E1997" i="15"/>
  <c r="D1997" i="15"/>
  <c r="F1996" i="15"/>
  <c r="E1996" i="15"/>
  <c r="D1996" i="15"/>
  <c r="F1995" i="15"/>
  <c r="E1995" i="15"/>
  <c r="D1995" i="15"/>
  <c r="F1994" i="15"/>
  <c r="E1994" i="15"/>
  <c r="D1994" i="15"/>
  <c r="F1993" i="15"/>
  <c r="E1993" i="15"/>
  <c r="D1993" i="15"/>
  <c r="F1992" i="15"/>
  <c r="E1992" i="15"/>
  <c r="D1992" i="15"/>
  <c r="F1991" i="15"/>
  <c r="E1991" i="15"/>
  <c r="D1991" i="15"/>
  <c r="F1990" i="15"/>
  <c r="E1990" i="15"/>
  <c r="D1990" i="15"/>
  <c r="F1989" i="15"/>
  <c r="E1989" i="15"/>
  <c r="D1989" i="15"/>
  <c r="F1988" i="15"/>
  <c r="E1988" i="15"/>
  <c r="D1988" i="15"/>
  <c r="F1987" i="15"/>
  <c r="E1987" i="15"/>
  <c r="D1987" i="15"/>
  <c r="F1986" i="15"/>
  <c r="E1986" i="15"/>
  <c r="D1986" i="15"/>
  <c r="F1985" i="15"/>
  <c r="E1985" i="15"/>
  <c r="D1985" i="15"/>
  <c r="F1984" i="15"/>
  <c r="E1984" i="15"/>
  <c r="D1984" i="15"/>
  <c r="F1983" i="15"/>
  <c r="E1983" i="15"/>
  <c r="D1983" i="15"/>
  <c r="F1982" i="15"/>
  <c r="E1982" i="15"/>
  <c r="D1982" i="15"/>
  <c r="F1981" i="15"/>
  <c r="E1981" i="15"/>
  <c r="D1981" i="15"/>
  <c r="F1980" i="15"/>
  <c r="E1980" i="15"/>
  <c r="D1980" i="15"/>
  <c r="F1979" i="15"/>
  <c r="E1979" i="15"/>
  <c r="D1979" i="15"/>
  <c r="F1978" i="15"/>
  <c r="E1978" i="15"/>
  <c r="D1978" i="15"/>
  <c r="F1977" i="15"/>
  <c r="E1977" i="15"/>
  <c r="D1977" i="15"/>
  <c r="F1976" i="15"/>
  <c r="E1976" i="15"/>
  <c r="D1976" i="15"/>
  <c r="F1975" i="15"/>
  <c r="E1975" i="15"/>
  <c r="D1975" i="15"/>
  <c r="F1974" i="15"/>
  <c r="E1974" i="15"/>
  <c r="D1974" i="15"/>
  <c r="F1973" i="15"/>
  <c r="E1973" i="15"/>
  <c r="D1973" i="15"/>
  <c r="F1972" i="15"/>
  <c r="E1972" i="15"/>
  <c r="D1972" i="15"/>
  <c r="F1971" i="15"/>
  <c r="E1971" i="15"/>
  <c r="D1971" i="15"/>
  <c r="F1970" i="15"/>
  <c r="E1970" i="15"/>
  <c r="D1970" i="15"/>
  <c r="F1969" i="15"/>
  <c r="E1969" i="15"/>
  <c r="D1969" i="15"/>
  <c r="F1968" i="15"/>
  <c r="E1968" i="15"/>
  <c r="D1968" i="15"/>
  <c r="F1967" i="15"/>
  <c r="E1967" i="15"/>
  <c r="D1967" i="15"/>
  <c r="F1966" i="15"/>
  <c r="E1966" i="15"/>
  <c r="D1966" i="15"/>
  <c r="F1965" i="15"/>
  <c r="E1965" i="15"/>
  <c r="D1965" i="15"/>
  <c r="F1964" i="15"/>
  <c r="E1964" i="15"/>
  <c r="D1964" i="15"/>
  <c r="F1963" i="15"/>
  <c r="E1963" i="15"/>
  <c r="D1963" i="15"/>
  <c r="F1962" i="15"/>
  <c r="E1962" i="15"/>
  <c r="D1962" i="15"/>
  <c r="F1961" i="15"/>
  <c r="E1961" i="15"/>
  <c r="D1961" i="15"/>
  <c r="F1960" i="15"/>
  <c r="E1960" i="15"/>
  <c r="D1960" i="15"/>
  <c r="F1959" i="15"/>
  <c r="E1959" i="15"/>
  <c r="D1959" i="15"/>
  <c r="F1958" i="15"/>
  <c r="E1958" i="15"/>
  <c r="D1958" i="15"/>
  <c r="F1957" i="15"/>
  <c r="E1957" i="15"/>
  <c r="D1957" i="15"/>
  <c r="F1956" i="15"/>
  <c r="E1956" i="15"/>
  <c r="D1956" i="15"/>
  <c r="F1955" i="15"/>
  <c r="E1955" i="15"/>
  <c r="D1955" i="15"/>
  <c r="F1954" i="15"/>
  <c r="E1954" i="15"/>
  <c r="D1954" i="15"/>
  <c r="F1953" i="15"/>
  <c r="E1953" i="15"/>
  <c r="D1953" i="15"/>
  <c r="F1952" i="15"/>
  <c r="E1952" i="15"/>
  <c r="D1952" i="15"/>
  <c r="F1951" i="15"/>
  <c r="E1951" i="15"/>
  <c r="D1951" i="15"/>
  <c r="F1950" i="15"/>
  <c r="E1950" i="15"/>
  <c r="D1950" i="15"/>
  <c r="F1949" i="15"/>
  <c r="E1949" i="15"/>
  <c r="D1949" i="15"/>
  <c r="F1948" i="15"/>
  <c r="E1948" i="15"/>
  <c r="D1948" i="15"/>
  <c r="F1947" i="15"/>
  <c r="E1947" i="15"/>
  <c r="D1947" i="15"/>
  <c r="F1946" i="15"/>
  <c r="E1946" i="15"/>
  <c r="D1946" i="15"/>
  <c r="F1945" i="15"/>
  <c r="E1945" i="15"/>
  <c r="D1945" i="15"/>
  <c r="F1944" i="15"/>
  <c r="E1944" i="15"/>
  <c r="D1944" i="15"/>
  <c r="F1943" i="15"/>
  <c r="E1943" i="15"/>
  <c r="D1943" i="15"/>
  <c r="F1942" i="15"/>
  <c r="E1942" i="15"/>
  <c r="D1942" i="15"/>
  <c r="F1941" i="15"/>
  <c r="E1941" i="15"/>
  <c r="D1941" i="15"/>
  <c r="F1940" i="15"/>
  <c r="E1940" i="15"/>
  <c r="D1940" i="15"/>
  <c r="F1939" i="15"/>
  <c r="E1939" i="15"/>
  <c r="D1939" i="15"/>
  <c r="F1938" i="15"/>
  <c r="E1938" i="15"/>
  <c r="D1938" i="15"/>
  <c r="F1937" i="15"/>
  <c r="E1937" i="15"/>
  <c r="D1937" i="15"/>
  <c r="F1936" i="15"/>
  <c r="E1936" i="15"/>
  <c r="D1936" i="15"/>
  <c r="F1935" i="15"/>
  <c r="E1935" i="15"/>
  <c r="D1935" i="15"/>
  <c r="F1934" i="15"/>
  <c r="E1934" i="15"/>
  <c r="D1934" i="15"/>
  <c r="F1933" i="15"/>
  <c r="E1933" i="15"/>
  <c r="D1933" i="15"/>
  <c r="F1932" i="15"/>
  <c r="E1932" i="15"/>
  <c r="D1932" i="15"/>
  <c r="F1931" i="15"/>
  <c r="E1931" i="15"/>
  <c r="D1931" i="15"/>
  <c r="F1930" i="15"/>
  <c r="E1930" i="15"/>
  <c r="D1930" i="15"/>
  <c r="F1929" i="15"/>
  <c r="E1929" i="15"/>
  <c r="D1929" i="15"/>
  <c r="F1928" i="15"/>
  <c r="E1928" i="15"/>
  <c r="D1928" i="15"/>
  <c r="F1927" i="15"/>
  <c r="E1927" i="15"/>
  <c r="D1927" i="15"/>
  <c r="F1926" i="15"/>
  <c r="E1926" i="15"/>
  <c r="D1926" i="15"/>
  <c r="F1925" i="15"/>
  <c r="E1925" i="15"/>
  <c r="D1925" i="15"/>
  <c r="F1924" i="15"/>
  <c r="E1924" i="15"/>
  <c r="D1924" i="15"/>
  <c r="F1923" i="15"/>
  <c r="E1923" i="15"/>
  <c r="D1923" i="15"/>
  <c r="F1922" i="15"/>
  <c r="E1922" i="15"/>
  <c r="D1922" i="15"/>
  <c r="F1921" i="15"/>
  <c r="E1921" i="15"/>
  <c r="D1921" i="15"/>
  <c r="F1920" i="15"/>
  <c r="E1920" i="15"/>
  <c r="D1920" i="15"/>
  <c r="F1919" i="15"/>
  <c r="E1919" i="15"/>
  <c r="D1919" i="15"/>
  <c r="F1918" i="15"/>
  <c r="E1918" i="15"/>
  <c r="D1918" i="15"/>
  <c r="F1917" i="15"/>
  <c r="E1917" i="15"/>
  <c r="D1917" i="15"/>
  <c r="F1916" i="15"/>
  <c r="E1916" i="15"/>
  <c r="D1916" i="15"/>
  <c r="F1915" i="15"/>
  <c r="E1915" i="15"/>
  <c r="D1915" i="15"/>
  <c r="F1914" i="15"/>
  <c r="E1914" i="15"/>
  <c r="D1914" i="15"/>
  <c r="F1913" i="15"/>
  <c r="E1913" i="15"/>
  <c r="D1913" i="15"/>
  <c r="F1912" i="15"/>
  <c r="E1912" i="15"/>
  <c r="D1912" i="15"/>
  <c r="F1911" i="15"/>
  <c r="E1911" i="15"/>
  <c r="D1911" i="15"/>
  <c r="F1910" i="15"/>
  <c r="E1910" i="15"/>
  <c r="D1910" i="15"/>
  <c r="F1909" i="15"/>
  <c r="E1909" i="15"/>
  <c r="D1909" i="15"/>
  <c r="F1908" i="15"/>
  <c r="E1908" i="15"/>
  <c r="D1908" i="15"/>
  <c r="F1907" i="15"/>
  <c r="E1907" i="15"/>
  <c r="D1907" i="15"/>
  <c r="F1906" i="15"/>
  <c r="E1906" i="15"/>
  <c r="D1906" i="15"/>
  <c r="F1905" i="15"/>
  <c r="E1905" i="15"/>
  <c r="D1905" i="15"/>
  <c r="F1904" i="15"/>
  <c r="E1904" i="15"/>
  <c r="D1904" i="15"/>
  <c r="F1903" i="15"/>
  <c r="E1903" i="15"/>
  <c r="D1903" i="15"/>
  <c r="F1902" i="15"/>
  <c r="E1902" i="15"/>
  <c r="D1902" i="15"/>
  <c r="F1901" i="15"/>
  <c r="E1901" i="15"/>
  <c r="D1901" i="15"/>
  <c r="F1900" i="15"/>
  <c r="E1900" i="15"/>
  <c r="D1900" i="15"/>
  <c r="F1899" i="15"/>
  <c r="E1899" i="15"/>
  <c r="D1899" i="15"/>
  <c r="F1898" i="15"/>
  <c r="E1898" i="15"/>
  <c r="D1898" i="15"/>
  <c r="F1897" i="15"/>
  <c r="E1897" i="15"/>
  <c r="D1897" i="15"/>
  <c r="F1896" i="15"/>
  <c r="E1896" i="15"/>
  <c r="D1896" i="15"/>
  <c r="F1895" i="15"/>
  <c r="E1895" i="15"/>
  <c r="D1895" i="15"/>
  <c r="F1894" i="15"/>
  <c r="E1894" i="15"/>
  <c r="D1894" i="15"/>
  <c r="F1893" i="15"/>
  <c r="E1893" i="15"/>
  <c r="D1893" i="15"/>
  <c r="F1892" i="15"/>
  <c r="E1892" i="15"/>
  <c r="D1892" i="15"/>
  <c r="F1891" i="15"/>
  <c r="E1891" i="15"/>
  <c r="D1891" i="15"/>
  <c r="F1890" i="15"/>
  <c r="E1890" i="15"/>
  <c r="D1890" i="15"/>
  <c r="F1889" i="15"/>
  <c r="E1889" i="15"/>
  <c r="D1889" i="15"/>
  <c r="F1888" i="15"/>
  <c r="E1888" i="15"/>
  <c r="D1888" i="15"/>
  <c r="F1887" i="15"/>
  <c r="E1887" i="15"/>
  <c r="D1887" i="15"/>
  <c r="F1886" i="15"/>
  <c r="E1886" i="15"/>
  <c r="D1886" i="15"/>
  <c r="F1885" i="15"/>
  <c r="E1885" i="15"/>
  <c r="D1885" i="15"/>
  <c r="F1884" i="15"/>
  <c r="E1884" i="15"/>
  <c r="D1884" i="15"/>
  <c r="F1883" i="15"/>
  <c r="E1883" i="15"/>
  <c r="D1883" i="15"/>
  <c r="F1882" i="15"/>
  <c r="E1882" i="15"/>
  <c r="D1882" i="15"/>
  <c r="F1881" i="15"/>
  <c r="E1881" i="15"/>
  <c r="D1881" i="15"/>
  <c r="F1880" i="15"/>
  <c r="E1880" i="15"/>
  <c r="D1880" i="15"/>
  <c r="F1879" i="15"/>
  <c r="E1879" i="15"/>
  <c r="D1879" i="15"/>
  <c r="F1878" i="15"/>
  <c r="E1878" i="15"/>
  <c r="D1878" i="15"/>
  <c r="F1877" i="15"/>
  <c r="E1877" i="15"/>
  <c r="D1877" i="15"/>
  <c r="F1876" i="15"/>
  <c r="E1876" i="15"/>
  <c r="D1876" i="15"/>
  <c r="F1875" i="15"/>
  <c r="E1875" i="15"/>
  <c r="D1875" i="15"/>
  <c r="F1874" i="15"/>
  <c r="E1874" i="15"/>
  <c r="D1874" i="15"/>
  <c r="F1873" i="15"/>
  <c r="E1873" i="15"/>
  <c r="D1873" i="15"/>
  <c r="F1872" i="15"/>
  <c r="E1872" i="15"/>
  <c r="D1872" i="15"/>
  <c r="F1871" i="15"/>
  <c r="E1871" i="15"/>
  <c r="D1871" i="15"/>
  <c r="F1870" i="15"/>
  <c r="E1870" i="15"/>
  <c r="D1870" i="15"/>
  <c r="F1869" i="15"/>
  <c r="E1869" i="15"/>
  <c r="D1869" i="15"/>
  <c r="F1868" i="15"/>
  <c r="E1868" i="15"/>
  <c r="D1868" i="15"/>
  <c r="F1867" i="15"/>
  <c r="E1867" i="15"/>
  <c r="D1867" i="15"/>
  <c r="F1866" i="15"/>
  <c r="E1866" i="15"/>
  <c r="D1866" i="15"/>
  <c r="F1865" i="15"/>
  <c r="E1865" i="15"/>
  <c r="D1865" i="15"/>
  <c r="F1864" i="15"/>
  <c r="E1864" i="15"/>
  <c r="D1864" i="15"/>
  <c r="F1863" i="15"/>
  <c r="E1863" i="15"/>
  <c r="D1863" i="15"/>
  <c r="F1862" i="15"/>
  <c r="E1862" i="15"/>
  <c r="D1862" i="15"/>
  <c r="F1861" i="15"/>
  <c r="E1861" i="15"/>
  <c r="D1861" i="15"/>
  <c r="F1860" i="15"/>
  <c r="E1860" i="15"/>
  <c r="D1860" i="15"/>
  <c r="F1859" i="15"/>
  <c r="E1859" i="15"/>
  <c r="D1859" i="15"/>
  <c r="F1858" i="15"/>
  <c r="E1858" i="15"/>
  <c r="D1858" i="15"/>
  <c r="F1857" i="15"/>
  <c r="E1857" i="15"/>
  <c r="D1857" i="15"/>
  <c r="F1856" i="15"/>
  <c r="E1856" i="15"/>
  <c r="D1856" i="15"/>
  <c r="F1855" i="15"/>
  <c r="E1855" i="15"/>
  <c r="D1855" i="15"/>
  <c r="F1854" i="15"/>
  <c r="E1854" i="15"/>
  <c r="D1854" i="15"/>
  <c r="F1853" i="15"/>
  <c r="E1853" i="15"/>
  <c r="D1853" i="15"/>
  <c r="F1852" i="15"/>
  <c r="E1852" i="15"/>
  <c r="D1852" i="15"/>
  <c r="F1851" i="15"/>
  <c r="E1851" i="15"/>
  <c r="D1851" i="15"/>
  <c r="F1850" i="15"/>
  <c r="E1850" i="15"/>
  <c r="D1850" i="15"/>
  <c r="F1849" i="15"/>
  <c r="E1849" i="15"/>
  <c r="D1849" i="15"/>
  <c r="F1848" i="15"/>
  <c r="E1848" i="15"/>
  <c r="D1848" i="15"/>
  <c r="F1847" i="15"/>
  <c r="E1847" i="15"/>
  <c r="D1847" i="15"/>
  <c r="F1846" i="15"/>
  <c r="E1846" i="15"/>
  <c r="D1846" i="15"/>
  <c r="F1845" i="15"/>
  <c r="E1845" i="15"/>
  <c r="D1845" i="15"/>
  <c r="F1844" i="15"/>
  <c r="E1844" i="15"/>
  <c r="D1844" i="15"/>
  <c r="F1843" i="15"/>
  <c r="E1843" i="15"/>
  <c r="D1843" i="15"/>
  <c r="F1842" i="15"/>
  <c r="E1842" i="15"/>
  <c r="D1842" i="15"/>
  <c r="F1841" i="15"/>
  <c r="E1841" i="15"/>
  <c r="D1841" i="15"/>
  <c r="F1840" i="15"/>
  <c r="E1840" i="15"/>
  <c r="D1840" i="15"/>
  <c r="F1839" i="15"/>
  <c r="E1839" i="15"/>
  <c r="D1839" i="15"/>
  <c r="F1838" i="15"/>
  <c r="E1838" i="15"/>
  <c r="D1838" i="15"/>
  <c r="F1837" i="15"/>
  <c r="E1837" i="15"/>
  <c r="D1837" i="15"/>
  <c r="F1836" i="15"/>
  <c r="E1836" i="15"/>
  <c r="D1836" i="15"/>
  <c r="F1835" i="15"/>
  <c r="E1835" i="15"/>
  <c r="D1835" i="15"/>
  <c r="F1834" i="15"/>
  <c r="E1834" i="15"/>
  <c r="D1834" i="15"/>
  <c r="F1833" i="15"/>
  <c r="E1833" i="15"/>
  <c r="D1833" i="15"/>
  <c r="F1832" i="15"/>
  <c r="E1832" i="15"/>
  <c r="D1832" i="15"/>
  <c r="F1831" i="15"/>
  <c r="E1831" i="15"/>
  <c r="D1831" i="15"/>
  <c r="F1830" i="15"/>
  <c r="E1830" i="15"/>
  <c r="D1830" i="15"/>
  <c r="F1829" i="15"/>
  <c r="E1829" i="15"/>
  <c r="D1829" i="15"/>
  <c r="F1828" i="15"/>
  <c r="E1828" i="15"/>
  <c r="D1828" i="15"/>
  <c r="F1827" i="15"/>
  <c r="E1827" i="15"/>
  <c r="D1827" i="15"/>
  <c r="F1826" i="15"/>
  <c r="E1826" i="15"/>
  <c r="D1826" i="15"/>
  <c r="F1825" i="15"/>
  <c r="E1825" i="15"/>
  <c r="D1825" i="15"/>
  <c r="F1824" i="15"/>
  <c r="E1824" i="15"/>
  <c r="D1824" i="15"/>
  <c r="F1823" i="15"/>
  <c r="E1823" i="15"/>
  <c r="D1823" i="15"/>
  <c r="F1822" i="15"/>
  <c r="E1822" i="15"/>
  <c r="D1822" i="15"/>
  <c r="F1821" i="15"/>
  <c r="E1821" i="15"/>
  <c r="D1821" i="15"/>
  <c r="F1820" i="15"/>
  <c r="E1820" i="15"/>
  <c r="D1820" i="15"/>
  <c r="F1819" i="15"/>
  <c r="E1819" i="15"/>
  <c r="D1819" i="15"/>
  <c r="F1818" i="15"/>
  <c r="E1818" i="15"/>
  <c r="D1818" i="15"/>
  <c r="F1817" i="15"/>
  <c r="E1817" i="15"/>
  <c r="D1817" i="15"/>
  <c r="F1816" i="15"/>
  <c r="E1816" i="15"/>
  <c r="D1816" i="15"/>
  <c r="F1815" i="15"/>
  <c r="E1815" i="15"/>
  <c r="D1815" i="15"/>
  <c r="F1814" i="15"/>
  <c r="E1814" i="15"/>
  <c r="D1814" i="15"/>
  <c r="F1813" i="15"/>
  <c r="E1813" i="15"/>
  <c r="D1813" i="15"/>
  <c r="F1812" i="15"/>
  <c r="E1812" i="15"/>
  <c r="D1812" i="15"/>
  <c r="F1811" i="15"/>
  <c r="E1811" i="15"/>
  <c r="D1811" i="15"/>
  <c r="F1810" i="15"/>
  <c r="E1810" i="15"/>
  <c r="D1810" i="15"/>
  <c r="F1809" i="15"/>
  <c r="E1809" i="15"/>
  <c r="D1809" i="15"/>
  <c r="F1808" i="15"/>
  <c r="E1808" i="15"/>
  <c r="D1808" i="15"/>
  <c r="F1807" i="15"/>
  <c r="E1807" i="15"/>
  <c r="D1807" i="15"/>
  <c r="F1806" i="15"/>
  <c r="E1806" i="15"/>
  <c r="D1806" i="15"/>
  <c r="F1805" i="15"/>
  <c r="E1805" i="15"/>
  <c r="D1805" i="15"/>
  <c r="F1804" i="15"/>
  <c r="E1804" i="15"/>
  <c r="D1804" i="15"/>
  <c r="F1803" i="15"/>
  <c r="E1803" i="15"/>
  <c r="D1803" i="15"/>
  <c r="F1802" i="15"/>
  <c r="E1802" i="15"/>
  <c r="D1802" i="15"/>
  <c r="F1801" i="15"/>
  <c r="E1801" i="15"/>
  <c r="D1801" i="15"/>
  <c r="F1800" i="15"/>
  <c r="E1800" i="15"/>
  <c r="D1800" i="15"/>
  <c r="F1799" i="15"/>
  <c r="E1799" i="15"/>
  <c r="D1799" i="15"/>
  <c r="F1798" i="15"/>
  <c r="E1798" i="15"/>
  <c r="D1798" i="15"/>
  <c r="F1797" i="15"/>
  <c r="E1797" i="15"/>
  <c r="D1797" i="15"/>
  <c r="F1796" i="15"/>
  <c r="E1796" i="15"/>
  <c r="D1796" i="15"/>
  <c r="F1795" i="15"/>
  <c r="E1795" i="15"/>
  <c r="D1795" i="15"/>
  <c r="F1794" i="15"/>
  <c r="E1794" i="15"/>
  <c r="D1794" i="15"/>
  <c r="F1793" i="15"/>
  <c r="E1793" i="15"/>
  <c r="D1793" i="15"/>
  <c r="F1792" i="15"/>
  <c r="E1792" i="15"/>
  <c r="D1792" i="15"/>
  <c r="F1791" i="15"/>
  <c r="E1791" i="15"/>
  <c r="D1791" i="15"/>
  <c r="F1790" i="15"/>
  <c r="E1790" i="15"/>
  <c r="D1790" i="15"/>
  <c r="F1789" i="15"/>
  <c r="E1789" i="15"/>
  <c r="D1789" i="15"/>
  <c r="F1788" i="15"/>
  <c r="E1788" i="15"/>
  <c r="D1788" i="15"/>
  <c r="F1787" i="15"/>
  <c r="E1787" i="15"/>
  <c r="D1787" i="15"/>
  <c r="F1786" i="15"/>
  <c r="E1786" i="15"/>
  <c r="D1786" i="15"/>
  <c r="F1785" i="15"/>
  <c r="E1785" i="15"/>
  <c r="D1785" i="15"/>
  <c r="F1784" i="15"/>
  <c r="E1784" i="15"/>
  <c r="D1784" i="15"/>
  <c r="F1783" i="15"/>
  <c r="E1783" i="15"/>
  <c r="D1783" i="15"/>
  <c r="F1782" i="15"/>
  <c r="E1782" i="15"/>
  <c r="D1782" i="15"/>
  <c r="F1781" i="15"/>
  <c r="E1781" i="15"/>
  <c r="D1781" i="15"/>
  <c r="F1780" i="15"/>
  <c r="E1780" i="15"/>
  <c r="D1780" i="15"/>
  <c r="F1779" i="15"/>
  <c r="E1779" i="15"/>
  <c r="D1779" i="15"/>
  <c r="F1778" i="15"/>
  <c r="E1778" i="15"/>
  <c r="D1778" i="15"/>
  <c r="F1777" i="15"/>
  <c r="E1777" i="15"/>
  <c r="D1777" i="15"/>
  <c r="F1776" i="15"/>
  <c r="E1776" i="15"/>
  <c r="D1776" i="15"/>
  <c r="F1775" i="15"/>
  <c r="E1775" i="15"/>
  <c r="D1775" i="15"/>
  <c r="F1774" i="15"/>
  <c r="E1774" i="15"/>
  <c r="D1774" i="15"/>
  <c r="F1773" i="15"/>
  <c r="E1773" i="15"/>
  <c r="D1773" i="15"/>
  <c r="F1772" i="15"/>
  <c r="E1772" i="15"/>
  <c r="D1772" i="15"/>
  <c r="F1771" i="15"/>
  <c r="E1771" i="15"/>
  <c r="D1771" i="15"/>
  <c r="F1770" i="15"/>
  <c r="E1770" i="15"/>
  <c r="D1770" i="15"/>
  <c r="F1769" i="15"/>
  <c r="E1769" i="15"/>
  <c r="D1769" i="15"/>
  <c r="F1768" i="15"/>
  <c r="E1768" i="15"/>
  <c r="D1768" i="15"/>
  <c r="F1767" i="15"/>
  <c r="E1767" i="15"/>
  <c r="D1767" i="15"/>
  <c r="F1766" i="15"/>
  <c r="E1766" i="15"/>
  <c r="D1766" i="15"/>
  <c r="F1765" i="15"/>
  <c r="E1765" i="15"/>
  <c r="D1765" i="15"/>
  <c r="F1764" i="15"/>
  <c r="E1764" i="15"/>
  <c r="D1764" i="15"/>
  <c r="F1763" i="15"/>
  <c r="E1763" i="15"/>
  <c r="D1763" i="15"/>
  <c r="F1762" i="15"/>
  <c r="E1762" i="15"/>
  <c r="D1762" i="15"/>
  <c r="F1761" i="15"/>
  <c r="E1761" i="15"/>
  <c r="D1761" i="15"/>
  <c r="F1760" i="15"/>
  <c r="E1760" i="15"/>
  <c r="D1760" i="15"/>
  <c r="F1759" i="15"/>
  <c r="E1759" i="15"/>
  <c r="D1759" i="15"/>
  <c r="F1758" i="15"/>
  <c r="E1758" i="15"/>
  <c r="D1758" i="15"/>
  <c r="F1757" i="15"/>
  <c r="E1757" i="15"/>
  <c r="D1757" i="15"/>
  <c r="F1756" i="15"/>
  <c r="E1756" i="15"/>
  <c r="D1756" i="15"/>
  <c r="F1755" i="15"/>
  <c r="E1755" i="15"/>
  <c r="D1755" i="15"/>
  <c r="F1754" i="15"/>
  <c r="E1754" i="15"/>
  <c r="D1754" i="15"/>
  <c r="F1753" i="15"/>
  <c r="E1753" i="15"/>
  <c r="D1753" i="15"/>
  <c r="F1752" i="15"/>
  <c r="E1752" i="15"/>
  <c r="D1752" i="15"/>
  <c r="F1751" i="15"/>
  <c r="E1751" i="15"/>
  <c r="D1751" i="15"/>
  <c r="F1750" i="15"/>
  <c r="E1750" i="15"/>
  <c r="D1750" i="15"/>
  <c r="F1749" i="15"/>
  <c r="E1749" i="15"/>
  <c r="D1749" i="15"/>
  <c r="F1748" i="15"/>
  <c r="E1748" i="15"/>
  <c r="D1748" i="15"/>
  <c r="F1747" i="15"/>
  <c r="E1747" i="15"/>
  <c r="D1747" i="15"/>
  <c r="F1746" i="15"/>
  <c r="E1746" i="15"/>
  <c r="D1746" i="15"/>
  <c r="F1745" i="15"/>
  <c r="E1745" i="15"/>
  <c r="D1745" i="15"/>
  <c r="F1744" i="15"/>
  <c r="E1744" i="15"/>
  <c r="D1744" i="15"/>
  <c r="F1743" i="15"/>
  <c r="E1743" i="15"/>
  <c r="D1743" i="15"/>
  <c r="F1742" i="15"/>
  <c r="E1742" i="15"/>
  <c r="D1742" i="15"/>
  <c r="F1741" i="15"/>
  <c r="E1741" i="15"/>
  <c r="D1741" i="15"/>
  <c r="F1740" i="15"/>
  <c r="E1740" i="15"/>
  <c r="D1740" i="15"/>
  <c r="F1739" i="15"/>
  <c r="E1739" i="15"/>
  <c r="D1739" i="15"/>
  <c r="F1738" i="15"/>
  <c r="E1738" i="15"/>
  <c r="D1738" i="15"/>
  <c r="F1737" i="15"/>
  <c r="E1737" i="15"/>
  <c r="D1737" i="15"/>
  <c r="F1736" i="15"/>
  <c r="E1736" i="15"/>
  <c r="D1736" i="15"/>
  <c r="F1735" i="15"/>
  <c r="E1735" i="15"/>
  <c r="D1735" i="15"/>
  <c r="F1734" i="15"/>
  <c r="E1734" i="15"/>
  <c r="D1734" i="15"/>
  <c r="F1733" i="15"/>
  <c r="E1733" i="15"/>
  <c r="D1733" i="15"/>
  <c r="F1732" i="15"/>
  <c r="E1732" i="15"/>
  <c r="D1732" i="15"/>
  <c r="F1731" i="15"/>
  <c r="E1731" i="15"/>
  <c r="D1731" i="15"/>
  <c r="F1730" i="15"/>
  <c r="E1730" i="15"/>
  <c r="D1730" i="15"/>
  <c r="F1729" i="15"/>
  <c r="E1729" i="15"/>
  <c r="D1729" i="15"/>
  <c r="F1728" i="15"/>
  <c r="E1728" i="15"/>
  <c r="D1728" i="15"/>
  <c r="F1727" i="15"/>
  <c r="E1727" i="15"/>
  <c r="D1727" i="15"/>
  <c r="F1726" i="15"/>
  <c r="E1726" i="15"/>
  <c r="D1726" i="15"/>
  <c r="F1725" i="15"/>
  <c r="E1725" i="15"/>
  <c r="D1725" i="15"/>
  <c r="F1724" i="15"/>
  <c r="E1724" i="15"/>
  <c r="D1724" i="15"/>
  <c r="F1723" i="15"/>
  <c r="E1723" i="15"/>
  <c r="D1723" i="15"/>
  <c r="F1722" i="15"/>
  <c r="E1722" i="15"/>
  <c r="D1722" i="15"/>
  <c r="F1721" i="15"/>
  <c r="E1721" i="15"/>
  <c r="D1721" i="15"/>
  <c r="F1720" i="15"/>
  <c r="E1720" i="15"/>
  <c r="D1720" i="15"/>
  <c r="F1719" i="15"/>
  <c r="E1719" i="15"/>
  <c r="D1719" i="15"/>
  <c r="F1718" i="15"/>
  <c r="E1718" i="15"/>
  <c r="D1718" i="15"/>
  <c r="F1717" i="15"/>
  <c r="E1717" i="15"/>
  <c r="D1717" i="15"/>
  <c r="F1716" i="15"/>
  <c r="E1716" i="15"/>
  <c r="D1716" i="15"/>
  <c r="F1715" i="15"/>
  <c r="E1715" i="15"/>
  <c r="D1715" i="15"/>
  <c r="F1714" i="15"/>
  <c r="E1714" i="15"/>
  <c r="D1714" i="15"/>
  <c r="F1713" i="15"/>
  <c r="E1713" i="15"/>
  <c r="D1713" i="15"/>
  <c r="F1712" i="15"/>
  <c r="E1712" i="15"/>
  <c r="D1712" i="15"/>
  <c r="F1711" i="15"/>
  <c r="E1711" i="15"/>
  <c r="D1711" i="15"/>
  <c r="F1710" i="15"/>
  <c r="E1710" i="15"/>
  <c r="D1710" i="15"/>
  <c r="F1709" i="15"/>
  <c r="E1709" i="15"/>
  <c r="D1709" i="15"/>
  <c r="F1708" i="15"/>
  <c r="E1708" i="15"/>
  <c r="D1708" i="15"/>
  <c r="F1707" i="15"/>
  <c r="E1707" i="15"/>
  <c r="D1707" i="15"/>
  <c r="F1706" i="15"/>
  <c r="E1706" i="15"/>
  <c r="D1706" i="15"/>
  <c r="F1705" i="15"/>
  <c r="E1705" i="15"/>
  <c r="D1705" i="15"/>
  <c r="F1704" i="15"/>
  <c r="E1704" i="15"/>
  <c r="D1704" i="15"/>
  <c r="F1703" i="15"/>
  <c r="E1703" i="15"/>
  <c r="D1703" i="15"/>
  <c r="F1702" i="15"/>
  <c r="E1702" i="15"/>
  <c r="D1702" i="15"/>
  <c r="F1701" i="15"/>
  <c r="E1701" i="15"/>
  <c r="D1701" i="15"/>
  <c r="F1700" i="15"/>
  <c r="E1700" i="15"/>
  <c r="D1700" i="15"/>
  <c r="F1699" i="15"/>
  <c r="E1699" i="15"/>
  <c r="D1699" i="15"/>
  <c r="F1698" i="15"/>
  <c r="E1698" i="15"/>
  <c r="D1698" i="15"/>
  <c r="F1697" i="15"/>
  <c r="E1697" i="15"/>
  <c r="D1697" i="15"/>
  <c r="F1696" i="15"/>
  <c r="E1696" i="15"/>
  <c r="D1696" i="15"/>
  <c r="F1695" i="15"/>
  <c r="E1695" i="15"/>
  <c r="D1695" i="15"/>
  <c r="F1694" i="15"/>
  <c r="E1694" i="15"/>
  <c r="D1694" i="15"/>
  <c r="F1693" i="15"/>
  <c r="E1693" i="15"/>
  <c r="D1693" i="15"/>
  <c r="F1692" i="15"/>
  <c r="E1692" i="15"/>
  <c r="D1692" i="15"/>
  <c r="F1691" i="15"/>
  <c r="E1691" i="15"/>
  <c r="D1691" i="15"/>
  <c r="F1690" i="15"/>
  <c r="E1690" i="15"/>
  <c r="D1690" i="15"/>
  <c r="F1689" i="15"/>
  <c r="E1689" i="15"/>
  <c r="D1689" i="15"/>
  <c r="F1688" i="15"/>
  <c r="E1688" i="15"/>
  <c r="D1688" i="15"/>
  <c r="F1687" i="15"/>
  <c r="E1687" i="15"/>
  <c r="D1687" i="15"/>
  <c r="F1686" i="15"/>
  <c r="E1686" i="15"/>
  <c r="D1686" i="15"/>
  <c r="F1685" i="15"/>
  <c r="E1685" i="15"/>
  <c r="D1685" i="15"/>
  <c r="F1684" i="15"/>
  <c r="E1684" i="15"/>
  <c r="D1684" i="15"/>
  <c r="F1683" i="15"/>
  <c r="E1683" i="15"/>
  <c r="D1683" i="15"/>
  <c r="F1682" i="15"/>
  <c r="E1682" i="15"/>
  <c r="D1682" i="15"/>
  <c r="F1681" i="15"/>
  <c r="E1681" i="15"/>
  <c r="D1681" i="15"/>
  <c r="F1680" i="15"/>
  <c r="E1680" i="15"/>
  <c r="D1680" i="15"/>
  <c r="F1679" i="15"/>
  <c r="E1679" i="15"/>
  <c r="D1679" i="15"/>
  <c r="F1678" i="15"/>
  <c r="E1678" i="15"/>
  <c r="D1678" i="15"/>
  <c r="F1677" i="15"/>
  <c r="E1677" i="15"/>
  <c r="D1677" i="15"/>
  <c r="F1676" i="15"/>
  <c r="E1676" i="15"/>
  <c r="D1676" i="15"/>
  <c r="F1675" i="15"/>
  <c r="E1675" i="15"/>
  <c r="D1675" i="15"/>
  <c r="F1674" i="15"/>
  <c r="E1674" i="15"/>
  <c r="D1674" i="15"/>
  <c r="F1673" i="15"/>
  <c r="E1673" i="15"/>
  <c r="D1673" i="15"/>
  <c r="F1672" i="15"/>
  <c r="E1672" i="15"/>
  <c r="D1672" i="15"/>
  <c r="F1671" i="15"/>
  <c r="E1671" i="15"/>
  <c r="D1671" i="15"/>
  <c r="F1670" i="15"/>
  <c r="E1670" i="15"/>
  <c r="D1670" i="15"/>
  <c r="F1669" i="15"/>
  <c r="E1669" i="15"/>
  <c r="D1669" i="15"/>
  <c r="F1668" i="15"/>
  <c r="E1668" i="15"/>
  <c r="D1668" i="15"/>
  <c r="F1667" i="15"/>
  <c r="E1667" i="15"/>
  <c r="D1667" i="15"/>
  <c r="F1666" i="15"/>
  <c r="E1666" i="15"/>
  <c r="D1666" i="15"/>
  <c r="F1665" i="15"/>
  <c r="E1665" i="15"/>
  <c r="D1665" i="15"/>
  <c r="F1664" i="15"/>
  <c r="E1664" i="15"/>
  <c r="D1664" i="15"/>
  <c r="F1663" i="15"/>
  <c r="E1663" i="15"/>
  <c r="D1663" i="15"/>
  <c r="F1662" i="15"/>
  <c r="E1662" i="15"/>
  <c r="D1662" i="15"/>
  <c r="F1661" i="15"/>
  <c r="E1661" i="15"/>
  <c r="D1661" i="15"/>
  <c r="F1660" i="15"/>
  <c r="E1660" i="15"/>
  <c r="D1660" i="15"/>
  <c r="F1659" i="15"/>
  <c r="E1659" i="15"/>
  <c r="D1659" i="15"/>
  <c r="F1658" i="15"/>
  <c r="E1658" i="15"/>
  <c r="D1658" i="15"/>
  <c r="F1657" i="15"/>
  <c r="E1657" i="15"/>
  <c r="D1657" i="15"/>
  <c r="F1656" i="15"/>
  <c r="E1656" i="15"/>
  <c r="D1656" i="15"/>
  <c r="F1655" i="15"/>
  <c r="E1655" i="15"/>
  <c r="D1655" i="15"/>
  <c r="F1654" i="15"/>
  <c r="E1654" i="15"/>
  <c r="D1654" i="15"/>
  <c r="F1653" i="15"/>
  <c r="E1653" i="15"/>
  <c r="D1653" i="15"/>
  <c r="F1652" i="15"/>
  <c r="E1652" i="15"/>
  <c r="D1652" i="15"/>
  <c r="F1651" i="15"/>
  <c r="E1651" i="15"/>
  <c r="D1651" i="15"/>
  <c r="F1650" i="15"/>
  <c r="E1650" i="15"/>
  <c r="D1650" i="15"/>
  <c r="F1649" i="15"/>
  <c r="E1649" i="15"/>
  <c r="D1649" i="15"/>
  <c r="F1648" i="15"/>
  <c r="E1648" i="15"/>
  <c r="D1648" i="15"/>
  <c r="F1647" i="15"/>
  <c r="E1647" i="15"/>
  <c r="D1647" i="15"/>
  <c r="F1646" i="15"/>
  <c r="E1646" i="15"/>
  <c r="D1646" i="15"/>
  <c r="F1645" i="15"/>
  <c r="E1645" i="15"/>
  <c r="D1645" i="15"/>
  <c r="F1644" i="15"/>
  <c r="E1644" i="15"/>
  <c r="D1644" i="15"/>
  <c r="F1643" i="15"/>
  <c r="E1643" i="15"/>
  <c r="D1643" i="15"/>
  <c r="F1642" i="15"/>
  <c r="E1642" i="15"/>
  <c r="D1642" i="15"/>
  <c r="F1641" i="15"/>
  <c r="E1641" i="15"/>
  <c r="D1641" i="15"/>
  <c r="F1640" i="15"/>
  <c r="E1640" i="15"/>
  <c r="D1640" i="15"/>
  <c r="F1639" i="15"/>
  <c r="E1639" i="15"/>
  <c r="D1639" i="15"/>
  <c r="F1638" i="15"/>
  <c r="E1638" i="15"/>
  <c r="D1638" i="15"/>
  <c r="F1637" i="15"/>
  <c r="E1637" i="15"/>
  <c r="D1637" i="15"/>
  <c r="F1636" i="15"/>
  <c r="E1636" i="15"/>
  <c r="D1636" i="15"/>
  <c r="F1635" i="15"/>
  <c r="E1635" i="15"/>
  <c r="D1635" i="15"/>
  <c r="F1634" i="15"/>
  <c r="E1634" i="15"/>
  <c r="D1634" i="15"/>
  <c r="F1633" i="15"/>
  <c r="E1633" i="15"/>
  <c r="D1633" i="15"/>
  <c r="F1632" i="15"/>
  <c r="E1632" i="15"/>
  <c r="D1632" i="15"/>
  <c r="F1631" i="15"/>
  <c r="E1631" i="15"/>
  <c r="D1631" i="15"/>
  <c r="F1630" i="15"/>
  <c r="E1630" i="15"/>
  <c r="D1630" i="15"/>
  <c r="F1629" i="15"/>
  <c r="E1629" i="15"/>
  <c r="D1629" i="15"/>
  <c r="F1628" i="15"/>
  <c r="E1628" i="15"/>
  <c r="D1628" i="15"/>
  <c r="F1627" i="15"/>
  <c r="E1627" i="15"/>
  <c r="D1627" i="15"/>
  <c r="F1626" i="15"/>
  <c r="E1626" i="15"/>
  <c r="D1626" i="15"/>
  <c r="F1625" i="15"/>
  <c r="E1625" i="15"/>
  <c r="D1625" i="15"/>
  <c r="F1624" i="15"/>
  <c r="E1624" i="15"/>
  <c r="D1624" i="15"/>
  <c r="F1623" i="15"/>
  <c r="E1623" i="15"/>
  <c r="D1623" i="15"/>
  <c r="F1622" i="15"/>
  <c r="E1622" i="15"/>
  <c r="D1622" i="15"/>
  <c r="F1621" i="15"/>
  <c r="E1621" i="15"/>
  <c r="D1621" i="15"/>
  <c r="F1620" i="15"/>
  <c r="E1620" i="15"/>
  <c r="D1620" i="15"/>
  <c r="F1619" i="15"/>
  <c r="E1619" i="15"/>
  <c r="D1619" i="15"/>
  <c r="F1618" i="15"/>
  <c r="E1618" i="15"/>
  <c r="D1618" i="15"/>
  <c r="F1617" i="15"/>
  <c r="E1617" i="15"/>
  <c r="D1617" i="15"/>
  <c r="F1616" i="15"/>
  <c r="E1616" i="15"/>
  <c r="D1616" i="15"/>
  <c r="F1615" i="15"/>
  <c r="E1615" i="15"/>
  <c r="D1615" i="15"/>
  <c r="F1614" i="15"/>
  <c r="E1614" i="15"/>
  <c r="D1614" i="15"/>
  <c r="F1613" i="15"/>
  <c r="E1613" i="15"/>
  <c r="D1613" i="15"/>
  <c r="F1612" i="15"/>
  <c r="E1612" i="15"/>
  <c r="D1612" i="15"/>
  <c r="F1611" i="15"/>
  <c r="E1611" i="15"/>
  <c r="D1611" i="15"/>
  <c r="F1610" i="15"/>
  <c r="E1610" i="15"/>
  <c r="D1610" i="15"/>
  <c r="F1609" i="15"/>
  <c r="E1609" i="15"/>
  <c r="D1609" i="15"/>
  <c r="F1608" i="15"/>
  <c r="E1608" i="15"/>
  <c r="D1608" i="15"/>
  <c r="F1607" i="15"/>
  <c r="E1607" i="15"/>
  <c r="D1607" i="15"/>
  <c r="F1606" i="15"/>
  <c r="E1606" i="15"/>
  <c r="D1606" i="15"/>
  <c r="F1605" i="15"/>
  <c r="E1605" i="15"/>
  <c r="D1605" i="15"/>
  <c r="F1604" i="15"/>
  <c r="E1604" i="15"/>
  <c r="D1604" i="15"/>
  <c r="F1603" i="15"/>
  <c r="E1603" i="15"/>
  <c r="D1603" i="15"/>
  <c r="F1602" i="15"/>
  <c r="E1602" i="15"/>
  <c r="D1602" i="15"/>
  <c r="F1601" i="15"/>
  <c r="E1601" i="15"/>
  <c r="D1601" i="15"/>
  <c r="F1600" i="15"/>
  <c r="E1600" i="15"/>
  <c r="D1600" i="15"/>
  <c r="F1599" i="15"/>
  <c r="E1599" i="15"/>
  <c r="D1599" i="15"/>
  <c r="F1598" i="15"/>
  <c r="E1598" i="15"/>
  <c r="D1598" i="15"/>
  <c r="F1597" i="15"/>
  <c r="E1597" i="15"/>
  <c r="D1597" i="15"/>
  <c r="F1596" i="15"/>
  <c r="E1596" i="15"/>
  <c r="D1596" i="15"/>
  <c r="F1595" i="15"/>
  <c r="E1595" i="15"/>
  <c r="D1595" i="15"/>
  <c r="F1594" i="15"/>
  <c r="E1594" i="15"/>
  <c r="D1594" i="15"/>
  <c r="F1593" i="15"/>
  <c r="E1593" i="15"/>
  <c r="D1593" i="15"/>
  <c r="F1592" i="15"/>
  <c r="E1592" i="15"/>
  <c r="D1592" i="15"/>
  <c r="F1591" i="15"/>
  <c r="E1591" i="15"/>
  <c r="D1591" i="15"/>
  <c r="F1590" i="15"/>
  <c r="E1590" i="15"/>
  <c r="D1590" i="15"/>
  <c r="F1589" i="15"/>
  <c r="E1589" i="15"/>
  <c r="D1589" i="15"/>
  <c r="F1588" i="15"/>
  <c r="E1588" i="15"/>
  <c r="D1588" i="15"/>
  <c r="F1587" i="15"/>
  <c r="E1587" i="15"/>
  <c r="D1587" i="15"/>
  <c r="F1586" i="15"/>
  <c r="E1586" i="15"/>
  <c r="D1586" i="15"/>
  <c r="F1585" i="15"/>
  <c r="E1585" i="15"/>
  <c r="D1585" i="15"/>
  <c r="F1584" i="15"/>
  <c r="E1584" i="15"/>
  <c r="D1584" i="15"/>
  <c r="F1583" i="15"/>
  <c r="E1583" i="15"/>
  <c r="D1583" i="15"/>
  <c r="F1582" i="15"/>
  <c r="E1582" i="15"/>
  <c r="D1582" i="15"/>
  <c r="F1581" i="15"/>
  <c r="E1581" i="15"/>
  <c r="D1581" i="15"/>
  <c r="F1580" i="15"/>
  <c r="E1580" i="15"/>
  <c r="D1580" i="15"/>
  <c r="F1579" i="15"/>
  <c r="E1579" i="15"/>
  <c r="D1579" i="15"/>
  <c r="F1578" i="15"/>
  <c r="E1578" i="15"/>
  <c r="D1578" i="15"/>
  <c r="F1577" i="15"/>
  <c r="E1577" i="15"/>
  <c r="D1577" i="15"/>
  <c r="F1576" i="15"/>
  <c r="E1576" i="15"/>
  <c r="D1576" i="15"/>
  <c r="F1575" i="15"/>
  <c r="E1575" i="15"/>
  <c r="D1575" i="15"/>
  <c r="F1574" i="15"/>
  <c r="E1574" i="15"/>
  <c r="D1574" i="15"/>
  <c r="F1573" i="15"/>
  <c r="E1573" i="15"/>
  <c r="D1573" i="15"/>
  <c r="F1572" i="15"/>
  <c r="E1572" i="15"/>
  <c r="D1572" i="15"/>
  <c r="F1571" i="15"/>
  <c r="E1571" i="15"/>
  <c r="D1571" i="15"/>
  <c r="F1570" i="15"/>
  <c r="E1570" i="15"/>
  <c r="D1570" i="15"/>
  <c r="F1569" i="15"/>
  <c r="E1569" i="15"/>
  <c r="D1569" i="15"/>
  <c r="F1568" i="15"/>
  <c r="E1568" i="15"/>
  <c r="D1568" i="15"/>
  <c r="F1567" i="15"/>
  <c r="E1567" i="15"/>
  <c r="D1567" i="15"/>
  <c r="F1566" i="15"/>
  <c r="E1566" i="15"/>
  <c r="D1566" i="15"/>
  <c r="F1565" i="15"/>
  <c r="E1565" i="15"/>
  <c r="D1565" i="15"/>
  <c r="F1564" i="15"/>
  <c r="E1564" i="15"/>
  <c r="D1564" i="15"/>
  <c r="F1563" i="15"/>
  <c r="E1563" i="15"/>
  <c r="D1563" i="15"/>
  <c r="F1562" i="15"/>
  <c r="E1562" i="15"/>
  <c r="D1562" i="15"/>
  <c r="F1561" i="15"/>
  <c r="E1561" i="15"/>
  <c r="D1561" i="15"/>
  <c r="F1560" i="15"/>
  <c r="E1560" i="15"/>
  <c r="D1560" i="15"/>
  <c r="F1559" i="15"/>
  <c r="E1559" i="15"/>
  <c r="D1559" i="15"/>
  <c r="F1558" i="15"/>
  <c r="E1558" i="15"/>
  <c r="D1558" i="15"/>
  <c r="F1557" i="15"/>
  <c r="E1557" i="15"/>
  <c r="D1557" i="15"/>
  <c r="F1556" i="15"/>
  <c r="E1556" i="15"/>
  <c r="D1556" i="15"/>
  <c r="F1555" i="15"/>
  <c r="E1555" i="15"/>
  <c r="D1555" i="15"/>
  <c r="F1554" i="15"/>
  <c r="E1554" i="15"/>
  <c r="D1554" i="15"/>
  <c r="F1553" i="15"/>
  <c r="E1553" i="15"/>
  <c r="D1553" i="15"/>
  <c r="F1552" i="15"/>
  <c r="E1552" i="15"/>
  <c r="D1552" i="15"/>
  <c r="F1551" i="15"/>
  <c r="E1551" i="15"/>
  <c r="D1551" i="15"/>
  <c r="F1550" i="15"/>
  <c r="E1550" i="15"/>
  <c r="D1550" i="15"/>
  <c r="F1549" i="15"/>
  <c r="E1549" i="15"/>
  <c r="D1549" i="15"/>
  <c r="F1548" i="15"/>
  <c r="E1548" i="15"/>
  <c r="D1548" i="15"/>
  <c r="F1547" i="15"/>
  <c r="E1547" i="15"/>
  <c r="D1547" i="15"/>
  <c r="F1546" i="15"/>
  <c r="E1546" i="15"/>
  <c r="D1546" i="15"/>
  <c r="F1545" i="15"/>
  <c r="E1545" i="15"/>
  <c r="D1545" i="15"/>
  <c r="F1544" i="15"/>
  <c r="E1544" i="15"/>
  <c r="D1544" i="15"/>
  <c r="F1543" i="15"/>
  <c r="E1543" i="15"/>
  <c r="D1543" i="15"/>
  <c r="F1542" i="15"/>
  <c r="E1542" i="15"/>
  <c r="D1542" i="15"/>
  <c r="F1541" i="15"/>
  <c r="E1541" i="15"/>
  <c r="D1541" i="15"/>
  <c r="F1540" i="15"/>
  <c r="E1540" i="15"/>
  <c r="D1540" i="15"/>
  <c r="F1539" i="15"/>
  <c r="E1539" i="15"/>
  <c r="D1539" i="15"/>
  <c r="F1538" i="15"/>
  <c r="E1538" i="15"/>
  <c r="D1538" i="15"/>
  <c r="F1537" i="15"/>
  <c r="E1537" i="15"/>
  <c r="D1537" i="15"/>
  <c r="F1536" i="15"/>
  <c r="E1536" i="15"/>
  <c r="D1536" i="15"/>
  <c r="F1535" i="15"/>
  <c r="E1535" i="15"/>
  <c r="D1535" i="15"/>
  <c r="F1534" i="15"/>
  <c r="E1534" i="15"/>
  <c r="D1534" i="15"/>
  <c r="F1533" i="15"/>
  <c r="E1533" i="15"/>
  <c r="D1533" i="15"/>
  <c r="F1532" i="15"/>
  <c r="E1532" i="15"/>
  <c r="D1532" i="15"/>
  <c r="F1531" i="15"/>
  <c r="E1531" i="15"/>
  <c r="D1531" i="15"/>
  <c r="F1530" i="15"/>
  <c r="E1530" i="15"/>
  <c r="D1530" i="15"/>
  <c r="F1529" i="15"/>
  <c r="E1529" i="15"/>
  <c r="D1529" i="15"/>
  <c r="F1528" i="15"/>
  <c r="E1528" i="15"/>
  <c r="D1528" i="15"/>
  <c r="F1527" i="15"/>
  <c r="E1527" i="15"/>
  <c r="D1527" i="15"/>
  <c r="F1526" i="15"/>
  <c r="E1526" i="15"/>
  <c r="D1526" i="15"/>
  <c r="F1525" i="15"/>
  <c r="E1525" i="15"/>
  <c r="D1525" i="15"/>
  <c r="F1524" i="15"/>
  <c r="E1524" i="15"/>
  <c r="D1524" i="15"/>
  <c r="F1523" i="15"/>
  <c r="E1523" i="15"/>
  <c r="D1523" i="15"/>
  <c r="F1522" i="15"/>
  <c r="E1522" i="15"/>
  <c r="D1522" i="15"/>
  <c r="F1521" i="15"/>
  <c r="E1521" i="15"/>
  <c r="D1521" i="15"/>
  <c r="F1520" i="15"/>
  <c r="E1520" i="15"/>
  <c r="D1520" i="15"/>
  <c r="F1519" i="15"/>
  <c r="E1519" i="15"/>
  <c r="D1519" i="15"/>
  <c r="F1518" i="15"/>
  <c r="E1518" i="15"/>
  <c r="D1518" i="15"/>
  <c r="F1517" i="15"/>
  <c r="E1517" i="15"/>
  <c r="D1517" i="15"/>
  <c r="F1516" i="15"/>
  <c r="E1516" i="15"/>
  <c r="D1516" i="15"/>
  <c r="F1515" i="15"/>
  <c r="E1515" i="15"/>
  <c r="D1515" i="15"/>
  <c r="F1514" i="15"/>
  <c r="E1514" i="15"/>
  <c r="D1514" i="15"/>
  <c r="F1513" i="15"/>
  <c r="E1513" i="15"/>
  <c r="D1513" i="15"/>
  <c r="F1512" i="15"/>
  <c r="E1512" i="15"/>
  <c r="D1512" i="15"/>
  <c r="F1511" i="15"/>
  <c r="E1511" i="15"/>
  <c r="D1511" i="15"/>
  <c r="F1510" i="15"/>
  <c r="E1510" i="15"/>
  <c r="D1510" i="15"/>
  <c r="F1509" i="15"/>
  <c r="E1509" i="15"/>
  <c r="D1509" i="15"/>
  <c r="F1508" i="15"/>
  <c r="E1508" i="15"/>
  <c r="D1508" i="15"/>
  <c r="F1507" i="15"/>
  <c r="E1507" i="15"/>
  <c r="D1507" i="15"/>
  <c r="F1506" i="15"/>
  <c r="E1506" i="15"/>
  <c r="D1506" i="15"/>
  <c r="F1505" i="15"/>
  <c r="E1505" i="15"/>
  <c r="D1505" i="15"/>
  <c r="F1504" i="15"/>
  <c r="E1504" i="15"/>
  <c r="D1504" i="15"/>
  <c r="F1503" i="15"/>
  <c r="E1503" i="15"/>
  <c r="D1503" i="15"/>
  <c r="F1502" i="15"/>
  <c r="E1502" i="15"/>
  <c r="D1502" i="15"/>
  <c r="F1501" i="15"/>
  <c r="E1501" i="15"/>
  <c r="D1501" i="15"/>
  <c r="F1500" i="15"/>
  <c r="E1500" i="15"/>
  <c r="D1500" i="15"/>
  <c r="F1499" i="15"/>
  <c r="E1499" i="15"/>
  <c r="D1499" i="15"/>
  <c r="F1498" i="15"/>
  <c r="E1498" i="15"/>
  <c r="D1498" i="15"/>
  <c r="F1497" i="15"/>
  <c r="E1497" i="15"/>
  <c r="D1497" i="15"/>
  <c r="F1496" i="15"/>
  <c r="E1496" i="15"/>
  <c r="D1496" i="15"/>
  <c r="F1495" i="15"/>
  <c r="E1495" i="15"/>
  <c r="D1495" i="15"/>
  <c r="F1494" i="15"/>
  <c r="E1494" i="15"/>
  <c r="D1494" i="15"/>
  <c r="F1493" i="15"/>
  <c r="E1493" i="15"/>
  <c r="D1493" i="15"/>
  <c r="F1492" i="15"/>
  <c r="E1492" i="15"/>
  <c r="D1492" i="15"/>
  <c r="F1491" i="15"/>
  <c r="E1491" i="15"/>
  <c r="D1491" i="15"/>
  <c r="F1490" i="15"/>
  <c r="E1490" i="15"/>
  <c r="D1490" i="15"/>
  <c r="F1489" i="15"/>
  <c r="E1489" i="15"/>
  <c r="D1489" i="15"/>
  <c r="F1488" i="15"/>
  <c r="E1488" i="15"/>
  <c r="D1488" i="15"/>
  <c r="F1487" i="15"/>
  <c r="E1487" i="15"/>
  <c r="D1487" i="15"/>
  <c r="F1486" i="15"/>
  <c r="E1486" i="15"/>
  <c r="D1486" i="15"/>
  <c r="F1485" i="15"/>
  <c r="E1485" i="15"/>
  <c r="D1485" i="15"/>
  <c r="F1484" i="15"/>
  <c r="E1484" i="15"/>
  <c r="D1484" i="15"/>
  <c r="F1483" i="15"/>
  <c r="E1483" i="15"/>
  <c r="D1483" i="15"/>
  <c r="F1482" i="15"/>
  <c r="E1482" i="15"/>
  <c r="D1482" i="15"/>
  <c r="F1481" i="15"/>
  <c r="E1481" i="15"/>
  <c r="D1481" i="15"/>
  <c r="F1480" i="15"/>
  <c r="E1480" i="15"/>
  <c r="D1480" i="15"/>
  <c r="F1479" i="15"/>
  <c r="E1479" i="15"/>
  <c r="D1479" i="15"/>
  <c r="F1478" i="15"/>
  <c r="E1478" i="15"/>
  <c r="D1478" i="15"/>
  <c r="F1477" i="15"/>
  <c r="E1477" i="15"/>
  <c r="D1477" i="15"/>
  <c r="F1476" i="15"/>
  <c r="E1476" i="15"/>
  <c r="D1476" i="15"/>
  <c r="F1475" i="15"/>
  <c r="E1475" i="15"/>
  <c r="D1475" i="15"/>
  <c r="F1474" i="15"/>
  <c r="E1474" i="15"/>
  <c r="D1474" i="15"/>
  <c r="F1473" i="15"/>
  <c r="E1473" i="15"/>
  <c r="D1473" i="15"/>
  <c r="F1472" i="15"/>
  <c r="E1472" i="15"/>
  <c r="D1472" i="15"/>
  <c r="F1471" i="15"/>
  <c r="E1471" i="15"/>
  <c r="D1471" i="15"/>
  <c r="F1470" i="15"/>
  <c r="E1470" i="15"/>
  <c r="D1470" i="15"/>
  <c r="F1469" i="15"/>
  <c r="E1469" i="15"/>
  <c r="D1469" i="15"/>
  <c r="F1468" i="15"/>
  <c r="E1468" i="15"/>
  <c r="D1468" i="15"/>
  <c r="F1467" i="15"/>
  <c r="E1467" i="15"/>
  <c r="D1467" i="15"/>
  <c r="F1466" i="15"/>
  <c r="E1466" i="15"/>
  <c r="D1466" i="15"/>
  <c r="F1465" i="15"/>
  <c r="E1465" i="15"/>
  <c r="D1465" i="15"/>
  <c r="F1464" i="15"/>
  <c r="E1464" i="15"/>
  <c r="D1464" i="15"/>
  <c r="F1463" i="15"/>
  <c r="E1463" i="15"/>
  <c r="D1463" i="15"/>
  <c r="F1462" i="15"/>
  <c r="E1462" i="15"/>
  <c r="D1462" i="15"/>
  <c r="F1461" i="15"/>
  <c r="E1461" i="15"/>
  <c r="D1461" i="15"/>
  <c r="F1460" i="15"/>
  <c r="E1460" i="15"/>
  <c r="D1460" i="15"/>
  <c r="F1459" i="15"/>
  <c r="E1459" i="15"/>
  <c r="D1459" i="15"/>
  <c r="F1458" i="15"/>
  <c r="E1458" i="15"/>
  <c r="D1458" i="15"/>
  <c r="F1457" i="15"/>
  <c r="E1457" i="15"/>
  <c r="D1457" i="15"/>
  <c r="F1456" i="15"/>
  <c r="E1456" i="15"/>
  <c r="D1456" i="15"/>
  <c r="F1455" i="15"/>
  <c r="E1455" i="15"/>
  <c r="D1455" i="15"/>
  <c r="F1454" i="15"/>
  <c r="E1454" i="15"/>
  <c r="D1454" i="15"/>
  <c r="F1453" i="15"/>
  <c r="E1453" i="15"/>
  <c r="D1453" i="15"/>
  <c r="F1452" i="15"/>
  <c r="E1452" i="15"/>
  <c r="D1452" i="15"/>
  <c r="F1451" i="15"/>
  <c r="E1451" i="15"/>
  <c r="D1451" i="15"/>
  <c r="F1450" i="15"/>
  <c r="E1450" i="15"/>
  <c r="D1450" i="15"/>
  <c r="F1449" i="15"/>
  <c r="E1449" i="15"/>
  <c r="D1449" i="15"/>
  <c r="F1448" i="15"/>
  <c r="E1448" i="15"/>
  <c r="D1448" i="15"/>
  <c r="F1447" i="15"/>
  <c r="E1447" i="15"/>
  <c r="D1447" i="15"/>
  <c r="F1446" i="15"/>
  <c r="E1446" i="15"/>
  <c r="D1446" i="15"/>
  <c r="F1445" i="15"/>
  <c r="E1445" i="15"/>
  <c r="D1445" i="15"/>
  <c r="F1444" i="15"/>
  <c r="E1444" i="15"/>
  <c r="D1444" i="15"/>
  <c r="F1443" i="15"/>
  <c r="E1443" i="15"/>
  <c r="D1443" i="15"/>
  <c r="F1442" i="15"/>
  <c r="E1442" i="15"/>
  <c r="D1442" i="15"/>
  <c r="F1441" i="15"/>
  <c r="E1441" i="15"/>
  <c r="D1441" i="15"/>
  <c r="F1440" i="15"/>
  <c r="E1440" i="15"/>
  <c r="D1440" i="15"/>
  <c r="F1439" i="15"/>
  <c r="E1439" i="15"/>
  <c r="D1439" i="15"/>
  <c r="F1438" i="15"/>
  <c r="E1438" i="15"/>
  <c r="D1438" i="15"/>
  <c r="F1437" i="15"/>
  <c r="E1437" i="15"/>
  <c r="D1437" i="15"/>
  <c r="F1436" i="15"/>
  <c r="E1436" i="15"/>
  <c r="D1436" i="15"/>
  <c r="F1435" i="15"/>
  <c r="E1435" i="15"/>
  <c r="D1435" i="15"/>
  <c r="F1434" i="15"/>
  <c r="E1434" i="15"/>
  <c r="D1434" i="15"/>
  <c r="F1433" i="15"/>
  <c r="E1433" i="15"/>
  <c r="D1433" i="15"/>
  <c r="F1432" i="15"/>
  <c r="E1432" i="15"/>
  <c r="D1432" i="15"/>
  <c r="F1431" i="15"/>
  <c r="E1431" i="15"/>
  <c r="D1431" i="15"/>
  <c r="F1430" i="15"/>
  <c r="E1430" i="15"/>
  <c r="D1430" i="15"/>
  <c r="F1429" i="15"/>
  <c r="E1429" i="15"/>
  <c r="D1429" i="15"/>
  <c r="F1428" i="15"/>
  <c r="E1428" i="15"/>
  <c r="D1428" i="15"/>
  <c r="F1427" i="15"/>
  <c r="E1427" i="15"/>
  <c r="D1427" i="15"/>
  <c r="F1426" i="15"/>
  <c r="E1426" i="15"/>
  <c r="D1426" i="15"/>
  <c r="F1425" i="15"/>
  <c r="E1425" i="15"/>
  <c r="D1425" i="15"/>
  <c r="F1424" i="15"/>
  <c r="E1424" i="15"/>
  <c r="D1424" i="15"/>
  <c r="F1423" i="15"/>
  <c r="E1423" i="15"/>
  <c r="D1423" i="15"/>
  <c r="F1422" i="15"/>
  <c r="E1422" i="15"/>
  <c r="D1422" i="15"/>
  <c r="F1421" i="15"/>
  <c r="E1421" i="15"/>
  <c r="D1421" i="15"/>
  <c r="F1420" i="15"/>
  <c r="E1420" i="15"/>
  <c r="D1420" i="15"/>
  <c r="F1419" i="15"/>
  <c r="E1419" i="15"/>
  <c r="D1419" i="15"/>
  <c r="F1418" i="15"/>
  <c r="E1418" i="15"/>
  <c r="D1418" i="15"/>
  <c r="F1417" i="15"/>
  <c r="E1417" i="15"/>
  <c r="D1417" i="15"/>
  <c r="F1416" i="15"/>
  <c r="E1416" i="15"/>
  <c r="D1416" i="15"/>
  <c r="F1415" i="15"/>
  <c r="E1415" i="15"/>
  <c r="D1415" i="15"/>
  <c r="F1414" i="15"/>
  <c r="E1414" i="15"/>
  <c r="D1414" i="15"/>
  <c r="F1413" i="15"/>
  <c r="E1413" i="15"/>
  <c r="D1413" i="15"/>
  <c r="F1412" i="15"/>
  <c r="E1412" i="15"/>
  <c r="D1412" i="15"/>
  <c r="F1411" i="15"/>
  <c r="E1411" i="15"/>
  <c r="D1411" i="15"/>
  <c r="F1410" i="15"/>
  <c r="E1410" i="15"/>
  <c r="D1410" i="15"/>
  <c r="F1409" i="15"/>
  <c r="E1409" i="15"/>
  <c r="D1409" i="15"/>
  <c r="F1408" i="15"/>
  <c r="E1408" i="15"/>
  <c r="D1408" i="15"/>
  <c r="F1407" i="15"/>
  <c r="E1407" i="15"/>
  <c r="D1407" i="15"/>
  <c r="F1406" i="15"/>
  <c r="E1406" i="15"/>
  <c r="D1406" i="15"/>
  <c r="F1405" i="15"/>
  <c r="E1405" i="15"/>
  <c r="D1405" i="15"/>
  <c r="F1404" i="15"/>
  <c r="E1404" i="15"/>
  <c r="D1404" i="15"/>
  <c r="F1403" i="15"/>
  <c r="E1403" i="15"/>
  <c r="D1403" i="15"/>
  <c r="F1402" i="15"/>
  <c r="E1402" i="15"/>
  <c r="D1402" i="15"/>
  <c r="F1401" i="15"/>
  <c r="E1401" i="15"/>
  <c r="D1401" i="15"/>
  <c r="F1400" i="15"/>
  <c r="E1400" i="15"/>
  <c r="D1400" i="15"/>
  <c r="F1399" i="15"/>
  <c r="E1399" i="15"/>
  <c r="D1399" i="15"/>
  <c r="F1398" i="15"/>
  <c r="E1398" i="15"/>
  <c r="D1398" i="15"/>
  <c r="F1397" i="15"/>
  <c r="E1397" i="15"/>
  <c r="D1397" i="15"/>
  <c r="F1396" i="15"/>
  <c r="E1396" i="15"/>
  <c r="D1396" i="15"/>
  <c r="F1395" i="15"/>
  <c r="E1395" i="15"/>
  <c r="D1395" i="15"/>
  <c r="F1394" i="15"/>
  <c r="E1394" i="15"/>
  <c r="D1394" i="15"/>
  <c r="F1393" i="15"/>
  <c r="E1393" i="15"/>
  <c r="D1393" i="15"/>
  <c r="F1392" i="15"/>
  <c r="E1392" i="15"/>
  <c r="D1392" i="15"/>
  <c r="F1391" i="15"/>
  <c r="E1391" i="15"/>
  <c r="D1391" i="15"/>
  <c r="F1390" i="15"/>
  <c r="E1390" i="15"/>
  <c r="D1390" i="15"/>
  <c r="F1389" i="15"/>
  <c r="E1389" i="15"/>
  <c r="D1389" i="15"/>
  <c r="F1388" i="15"/>
  <c r="E1388" i="15"/>
  <c r="D1388" i="15"/>
  <c r="F1387" i="15"/>
  <c r="E1387" i="15"/>
  <c r="D1387" i="15"/>
  <c r="F1386" i="15"/>
  <c r="E1386" i="15"/>
  <c r="D1386" i="15"/>
  <c r="F1385" i="15"/>
  <c r="E1385" i="15"/>
  <c r="D1385" i="15"/>
  <c r="F1384" i="15"/>
  <c r="E1384" i="15"/>
  <c r="D1384" i="15"/>
  <c r="F1383" i="15"/>
  <c r="E1383" i="15"/>
  <c r="D1383" i="15"/>
  <c r="F1382" i="15"/>
  <c r="E1382" i="15"/>
  <c r="D1382" i="15"/>
  <c r="F1381" i="15"/>
  <c r="E1381" i="15"/>
  <c r="D1381" i="15"/>
  <c r="F1380" i="15"/>
  <c r="E1380" i="15"/>
  <c r="D1380" i="15"/>
  <c r="F1379" i="15"/>
  <c r="E1379" i="15"/>
  <c r="D1379" i="15"/>
  <c r="F1378" i="15"/>
  <c r="E1378" i="15"/>
  <c r="D1378" i="15"/>
  <c r="F1377" i="15"/>
  <c r="E1377" i="15"/>
  <c r="D1377" i="15"/>
  <c r="F1376" i="15"/>
  <c r="E1376" i="15"/>
  <c r="D1376" i="15"/>
  <c r="F1375" i="15"/>
  <c r="E1375" i="15"/>
  <c r="D1375" i="15"/>
  <c r="F1374" i="15"/>
  <c r="E1374" i="15"/>
  <c r="D1374" i="15"/>
  <c r="F1373" i="15"/>
  <c r="E1373" i="15"/>
  <c r="D1373" i="15"/>
  <c r="F1372" i="15"/>
  <c r="E1372" i="15"/>
  <c r="D1372" i="15"/>
  <c r="F1371" i="15"/>
  <c r="E1371" i="15"/>
  <c r="D1371" i="15"/>
  <c r="F1370" i="15"/>
  <c r="E1370" i="15"/>
  <c r="D1370" i="15"/>
  <c r="F1369" i="15"/>
  <c r="E1369" i="15"/>
  <c r="D1369" i="15"/>
  <c r="F1368" i="15"/>
  <c r="E1368" i="15"/>
  <c r="D1368" i="15"/>
  <c r="F1367" i="15"/>
  <c r="E1367" i="15"/>
  <c r="D1367" i="15"/>
  <c r="F1366" i="15"/>
  <c r="E1366" i="15"/>
  <c r="D1366" i="15"/>
  <c r="F1365" i="15"/>
  <c r="E1365" i="15"/>
  <c r="D1365" i="15"/>
  <c r="F1364" i="15"/>
  <c r="E1364" i="15"/>
  <c r="D1364" i="15"/>
  <c r="F1363" i="15"/>
  <c r="E1363" i="15"/>
  <c r="D1363" i="15"/>
  <c r="F1362" i="15"/>
  <c r="E1362" i="15"/>
  <c r="D1362" i="15"/>
  <c r="F1361" i="15"/>
  <c r="E1361" i="15"/>
  <c r="D1361" i="15"/>
  <c r="F1360" i="15"/>
  <c r="E1360" i="15"/>
  <c r="D1360" i="15"/>
  <c r="F1359" i="15"/>
  <c r="E1359" i="15"/>
  <c r="D1359" i="15"/>
  <c r="F1358" i="15"/>
  <c r="E1358" i="15"/>
  <c r="D1358" i="15"/>
  <c r="F1357" i="15"/>
  <c r="E1357" i="15"/>
  <c r="D1357" i="15"/>
  <c r="F1356" i="15"/>
  <c r="E1356" i="15"/>
  <c r="D1356" i="15"/>
  <c r="F1355" i="15"/>
  <c r="E1355" i="15"/>
  <c r="D1355" i="15"/>
  <c r="F1354" i="15"/>
  <c r="E1354" i="15"/>
  <c r="D1354" i="15"/>
  <c r="F1353" i="15"/>
  <c r="E1353" i="15"/>
  <c r="D1353" i="15"/>
  <c r="F1352" i="15"/>
  <c r="E1352" i="15"/>
  <c r="D1352" i="15"/>
  <c r="F1351" i="15"/>
  <c r="E1351" i="15"/>
  <c r="D1351" i="15"/>
  <c r="F1350" i="15"/>
  <c r="E1350" i="15"/>
  <c r="D1350" i="15"/>
  <c r="F1349" i="15"/>
  <c r="E1349" i="15"/>
  <c r="D1349" i="15"/>
  <c r="F1348" i="15"/>
  <c r="E1348" i="15"/>
  <c r="D1348" i="15"/>
  <c r="F1347" i="15"/>
  <c r="E1347" i="15"/>
  <c r="D1347" i="15"/>
  <c r="F1346" i="15"/>
  <c r="E1346" i="15"/>
  <c r="D1346" i="15"/>
  <c r="F1345" i="15"/>
  <c r="E1345" i="15"/>
  <c r="D1345" i="15"/>
  <c r="F1344" i="15"/>
  <c r="E1344" i="15"/>
  <c r="D1344" i="15"/>
  <c r="F1343" i="15"/>
  <c r="E1343" i="15"/>
  <c r="D1343" i="15"/>
  <c r="F1342" i="15"/>
  <c r="E1342" i="15"/>
  <c r="D1342" i="15"/>
  <c r="F1341" i="15"/>
  <c r="E1341" i="15"/>
  <c r="D1341" i="15"/>
  <c r="F1340" i="15"/>
  <c r="E1340" i="15"/>
  <c r="D1340" i="15"/>
  <c r="F1339" i="15"/>
  <c r="E1339" i="15"/>
  <c r="D1339" i="15"/>
  <c r="F1338" i="15"/>
  <c r="E1338" i="15"/>
  <c r="D1338" i="15"/>
  <c r="F1337" i="15"/>
  <c r="E1337" i="15"/>
  <c r="D1337" i="15"/>
  <c r="F1336" i="15"/>
  <c r="E1336" i="15"/>
  <c r="D1336" i="15"/>
  <c r="F1335" i="15"/>
  <c r="E1335" i="15"/>
  <c r="D1335" i="15"/>
  <c r="F1334" i="15"/>
  <c r="E1334" i="15"/>
  <c r="D1334" i="15"/>
  <c r="F1333" i="15"/>
  <c r="E1333" i="15"/>
  <c r="D1333" i="15"/>
  <c r="F1332" i="15"/>
  <c r="E1332" i="15"/>
  <c r="D1332" i="15"/>
  <c r="F1331" i="15"/>
  <c r="E1331" i="15"/>
  <c r="D1331" i="15"/>
  <c r="F1330" i="15"/>
  <c r="E1330" i="15"/>
  <c r="D1330" i="15"/>
  <c r="F1329" i="15"/>
  <c r="E1329" i="15"/>
  <c r="D1329" i="15"/>
  <c r="F1328" i="15"/>
  <c r="E1328" i="15"/>
  <c r="D1328" i="15"/>
  <c r="F1327" i="15"/>
  <c r="E1327" i="15"/>
  <c r="D1327" i="15"/>
  <c r="F1326" i="15"/>
  <c r="E1326" i="15"/>
  <c r="D1326" i="15"/>
  <c r="F1325" i="15"/>
  <c r="E1325" i="15"/>
  <c r="D1325" i="15"/>
  <c r="F1324" i="15"/>
  <c r="E1324" i="15"/>
  <c r="D1324" i="15"/>
  <c r="F1323" i="15"/>
  <c r="E1323" i="15"/>
  <c r="D1323" i="15"/>
  <c r="F1322" i="15"/>
  <c r="E1322" i="15"/>
  <c r="D1322" i="15"/>
  <c r="F1321" i="15"/>
  <c r="E1321" i="15"/>
  <c r="D1321" i="15"/>
  <c r="F1320" i="15"/>
  <c r="E1320" i="15"/>
  <c r="D1320" i="15"/>
  <c r="F1319" i="15"/>
  <c r="E1319" i="15"/>
  <c r="D1319" i="15"/>
  <c r="F1318" i="15"/>
  <c r="E1318" i="15"/>
  <c r="D1318" i="15"/>
  <c r="F1317" i="15"/>
  <c r="E1317" i="15"/>
  <c r="D1317" i="15"/>
  <c r="F1316" i="15"/>
  <c r="E1316" i="15"/>
  <c r="D1316" i="15"/>
  <c r="F1315" i="15"/>
  <c r="E1315" i="15"/>
  <c r="D1315" i="15"/>
  <c r="F1314" i="15"/>
  <c r="E1314" i="15"/>
  <c r="D1314" i="15"/>
  <c r="F1313" i="15"/>
  <c r="E1313" i="15"/>
  <c r="D1313" i="15"/>
  <c r="F1312" i="15"/>
  <c r="E1312" i="15"/>
  <c r="D1312" i="15"/>
  <c r="F1311" i="15"/>
  <c r="E1311" i="15"/>
  <c r="D1311" i="15"/>
  <c r="F1310" i="15"/>
  <c r="E1310" i="15"/>
  <c r="D1310" i="15"/>
  <c r="F1309" i="15"/>
  <c r="E1309" i="15"/>
  <c r="D1309" i="15"/>
  <c r="F1308" i="15"/>
  <c r="E1308" i="15"/>
  <c r="D1308" i="15"/>
  <c r="F1307" i="15"/>
  <c r="E1307" i="15"/>
  <c r="D1307" i="15"/>
  <c r="F1306" i="15"/>
  <c r="E1306" i="15"/>
  <c r="D1306" i="15"/>
  <c r="F1305" i="15"/>
  <c r="E1305" i="15"/>
  <c r="D1305" i="15"/>
  <c r="F1304" i="15"/>
  <c r="E1304" i="15"/>
  <c r="D1304" i="15"/>
  <c r="F1303" i="15"/>
  <c r="E1303" i="15"/>
  <c r="D1303" i="15"/>
  <c r="F1302" i="15"/>
  <c r="E1302" i="15"/>
  <c r="D1302" i="15"/>
  <c r="F1301" i="15"/>
  <c r="E1301" i="15"/>
  <c r="D1301" i="15"/>
  <c r="F1300" i="15"/>
  <c r="E1300" i="15"/>
  <c r="D1300" i="15"/>
  <c r="F1299" i="15"/>
  <c r="E1299" i="15"/>
  <c r="D1299" i="15"/>
  <c r="F1298" i="15"/>
  <c r="E1298" i="15"/>
  <c r="D1298" i="15"/>
  <c r="F1297" i="15"/>
  <c r="E1297" i="15"/>
  <c r="D1297" i="15"/>
  <c r="F1296" i="15"/>
  <c r="E1296" i="15"/>
  <c r="D1296" i="15"/>
  <c r="F1295" i="15"/>
  <c r="E1295" i="15"/>
  <c r="D1295" i="15"/>
  <c r="F1294" i="15"/>
  <c r="E1294" i="15"/>
  <c r="D1294" i="15"/>
  <c r="F1293" i="15"/>
  <c r="E1293" i="15"/>
  <c r="D1293" i="15"/>
  <c r="F1292" i="15"/>
  <c r="E1292" i="15"/>
  <c r="D1292" i="15"/>
  <c r="F1291" i="15"/>
  <c r="E1291" i="15"/>
  <c r="D1291" i="15"/>
  <c r="F1290" i="15"/>
  <c r="E1290" i="15"/>
  <c r="D1290" i="15"/>
  <c r="F1289" i="15"/>
  <c r="E1289" i="15"/>
  <c r="D1289" i="15"/>
  <c r="F1288" i="15"/>
  <c r="E1288" i="15"/>
  <c r="D1288" i="15"/>
  <c r="F1287" i="15"/>
  <c r="E1287" i="15"/>
  <c r="D1287" i="15"/>
  <c r="F1286" i="15"/>
  <c r="E1286" i="15"/>
  <c r="D1286" i="15"/>
  <c r="F1285" i="15"/>
  <c r="E1285" i="15"/>
  <c r="D1285" i="15"/>
  <c r="F1284" i="15"/>
  <c r="E1284" i="15"/>
  <c r="D1284" i="15"/>
  <c r="F1283" i="15"/>
  <c r="E1283" i="15"/>
  <c r="D1283" i="15"/>
  <c r="F1282" i="15"/>
  <c r="E1282" i="15"/>
  <c r="D1282" i="15"/>
  <c r="F1281" i="15"/>
  <c r="E1281" i="15"/>
  <c r="D1281" i="15"/>
  <c r="F1280" i="15"/>
  <c r="E1280" i="15"/>
  <c r="D1280" i="15"/>
  <c r="F1279" i="15"/>
  <c r="E1279" i="15"/>
  <c r="D1279" i="15"/>
  <c r="F1278" i="15"/>
  <c r="E1278" i="15"/>
  <c r="D1278" i="15"/>
  <c r="F1277" i="15"/>
  <c r="E1277" i="15"/>
  <c r="D1277" i="15"/>
  <c r="F1276" i="15"/>
  <c r="E1276" i="15"/>
  <c r="D1276" i="15"/>
  <c r="F1275" i="15"/>
  <c r="E1275" i="15"/>
  <c r="D1275" i="15"/>
  <c r="F1274" i="15"/>
  <c r="E1274" i="15"/>
  <c r="D1274" i="15"/>
  <c r="F1273" i="15"/>
  <c r="E1273" i="15"/>
  <c r="D1273" i="15"/>
  <c r="F1272" i="15"/>
  <c r="E1272" i="15"/>
  <c r="D1272" i="15"/>
  <c r="F1271" i="15"/>
  <c r="E1271" i="15"/>
  <c r="D1271" i="15"/>
  <c r="F1270" i="15"/>
  <c r="E1270" i="15"/>
  <c r="D1270" i="15"/>
  <c r="F1269" i="15"/>
  <c r="E1269" i="15"/>
  <c r="D1269" i="15"/>
  <c r="F1268" i="15"/>
  <c r="E1268" i="15"/>
  <c r="D1268" i="15"/>
  <c r="F1267" i="15"/>
  <c r="E1267" i="15"/>
  <c r="D1267" i="15"/>
  <c r="F1266" i="15"/>
  <c r="E1266" i="15"/>
  <c r="D1266" i="15"/>
  <c r="F1265" i="15"/>
  <c r="E1265" i="15"/>
  <c r="D1265" i="15"/>
  <c r="F1264" i="15"/>
  <c r="E1264" i="15"/>
  <c r="D1264" i="15"/>
  <c r="F1263" i="15"/>
  <c r="E1263" i="15"/>
  <c r="D1263" i="15"/>
  <c r="F1262" i="15"/>
  <c r="E1262" i="15"/>
  <c r="D1262" i="15"/>
  <c r="F1261" i="15"/>
  <c r="E1261" i="15"/>
  <c r="D1261" i="15"/>
  <c r="F1260" i="15"/>
  <c r="E1260" i="15"/>
  <c r="D1260" i="15"/>
  <c r="F1259" i="15"/>
  <c r="E1259" i="15"/>
  <c r="D1259" i="15"/>
  <c r="F1258" i="15"/>
  <c r="E1258" i="15"/>
  <c r="D1258" i="15"/>
  <c r="F1257" i="15"/>
  <c r="E1257" i="15"/>
  <c r="D1257" i="15"/>
  <c r="F1256" i="15"/>
  <c r="E1256" i="15"/>
  <c r="D1256" i="15"/>
  <c r="F1255" i="15"/>
  <c r="E1255" i="15"/>
  <c r="D1255" i="15"/>
  <c r="F1254" i="15"/>
  <c r="E1254" i="15"/>
  <c r="D1254" i="15"/>
  <c r="F1253" i="15"/>
  <c r="E1253" i="15"/>
  <c r="D1253" i="15"/>
  <c r="F1252" i="15"/>
  <c r="E1252" i="15"/>
  <c r="D1252" i="15"/>
  <c r="F1251" i="15"/>
  <c r="E1251" i="15"/>
  <c r="D1251" i="15"/>
  <c r="F1250" i="15"/>
  <c r="E1250" i="15"/>
  <c r="D1250" i="15"/>
  <c r="F1249" i="15"/>
  <c r="E1249" i="15"/>
  <c r="D1249" i="15"/>
  <c r="F1248" i="15"/>
  <c r="E1248" i="15"/>
  <c r="D1248" i="15"/>
  <c r="F1247" i="15"/>
  <c r="E1247" i="15"/>
  <c r="D1247" i="15"/>
  <c r="F1246" i="15"/>
  <c r="E1246" i="15"/>
  <c r="D1246" i="15"/>
  <c r="F1245" i="15"/>
  <c r="E1245" i="15"/>
  <c r="D1245" i="15"/>
  <c r="F1244" i="15"/>
  <c r="E1244" i="15"/>
  <c r="D1244" i="15"/>
  <c r="F1243" i="15"/>
  <c r="E1243" i="15"/>
  <c r="D1243" i="15"/>
  <c r="F1242" i="15"/>
  <c r="E1242" i="15"/>
  <c r="D1242" i="15"/>
  <c r="F1241" i="15"/>
  <c r="E1241" i="15"/>
  <c r="D1241" i="15"/>
  <c r="F1240" i="15"/>
  <c r="E1240" i="15"/>
  <c r="D1240" i="15"/>
  <c r="F1239" i="15"/>
  <c r="E1239" i="15"/>
  <c r="D1239" i="15"/>
  <c r="F1238" i="15"/>
  <c r="E1238" i="15"/>
  <c r="D1238" i="15"/>
  <c r="F1237" i="15"/>
  <c r="E1237" i="15"/>
  <c r="D1237" i="15"/>
  <c r="F1236" i="15"/>
  <c r="E1236" i="15"/>
  <c r="D1236" i="15"/>
  <c r="F1235" i="15"/>
  <c r="E1235" i="15"/>
  <c r="D1235" i="15"/>
  <c r="F1234" i="15"/>
  <c r="E1234" i="15"/>
  <c r="D1234" i="15"/>
  <c r="F1233" i="15"/>
  <c r="E1233" i="15"/>
  <c r="D1233" i="15"/>
  <c r="F1232" i="15"/>
  <c r="E1232" i="15"/>
  <c r="D1232" i="15"/>
  <c r="F1231" i="15"/>
  <c r="E1231" i="15"/>
  <c r="D1231" i="15"/>
  <c r="F1230" i="15"/>
  <c r="E1230" i="15"/>
  <c r="D1230" i="15"/>
  <c r="F1229" i="15"/>
  <c r="E1229" i="15"/>
  <c r="D1229" i="15"/>
  <c r="F1228" i="15"/>
  <c r="E1228" i="15"/>
  <c r="D1228" i="15"/>
  <c r="F1227" i="15"/>
  <c r="E1227" i="15"/>
  <c r="D1227" i="15"/>
  <c r="F1226" i="15"/>
  <c r="E1226" i="15"/>
  <c r="D1226" i="15"/>
  <c r="F1225" i="15"/>
  <c r="E1225" i="15"/>
  <c r="D1225" i="15"/>
  <c r="F1224" i="15"/>
  <c r="E1224" i="15"/>
  <c r="D1224" i="15"/>
  <c r="F1223" i="15"/>
  <c r="E1223" i="15"/>
  <c r="D1223" i="15"/>
  <c r="F1222" i="15"/>
  <c r="E1222" i="15"/>
  <c r="D1222" i="15"/>
  <c r="F1221" i="15"/>
  <c r="E1221" i="15"/>
  <c r="D1221" i="15"/>
  <c r="F1220" i="15"/>
  <c r="E1220" i="15"/>
  <c r="D1220" i="15"/>
  <c r="F1219" i="15"/>
  <c r="E1219" i="15"/>
  <c r="D1219" i="15"/>
  <c r="F1218" i="15"/>
  <c r="E1218" i="15"/>
  <c r="D1218" i="15"/>
  <c r="F1217" i="15"/>
  <c r="E1217" i="15"/>
  <c r="D1217" i="15"/>
  <c r="F1216" i="15"/>
  <c r="E1216" i="15"/>
  <c r="D1216" i="15"/>
  <c r="F1215" i="15"/>
  <c r="E1215" i="15"/>
  <c r="D1215" i="15"/>
  <c r="F1214" i="15"/>
  <c r="E1214" i="15"/>
  <c r="D1214" i="15"/>
  <c r="F1213" i="15"/>
  <c r="E1213" i="15"/>
  <c r="D1213" i="15"/>
  <c r="F1212" i="15"/>
  <c r="E1212" i="15"/>
  <c r="D1212" i="15"/>
  <c r="F1211" i="15"/>
  <c r="E1211" i="15"/>
  <c r="D1211" i="15"/>
  <c r="F1210" i="15"/>
  <c r="E1210" i="15"/>
  <c r="D1210" i="15"/>
  <c r="F1209" i="15"/>
  <c r="E1209" i="15"/>
  <c r="D1209" i="15"/>
  <c r="F1208" i="15"/>
  <c r="E1208" i="15"/>
  <c r="D1208" i="15"/>
  <c r="F1207" i="15"/>
  <c r="E1207" i="15"/>
  <c r="D1207" i="15"/>
  <c r="F1206" i="15"/>
  <c r="E1206" i="15"/>
  <c r="D1206" i="15"/>
  <c r="F1205" i="15"/>
  <c r="E1205" i="15"/>
  <c r="D1205" i="15"/>
  <c r="F1204" i="15"/>
  <c r="E1204" i="15"/>
  <c r="D1204" i="15"/>
  <c r="F1203" i="15"/>
  <c r="E1203" i="15"/>
  <c r="D1203" i="15"/>
  <c r="F1202" i="15"/>
  <c r="E1202" i="15"/>
  <c r="D1202" i="15"/>
  <c r="F1201" i="15"/>
  <c r="E1201" i="15"/>
  <c r="D1201" i="15"/>
  <c r="F1200" i="15"/>
  <c r="E1200" i="15"/>
  <c r="D1200" i="15"/>
  <c r="F1199" i="15"/>
  <c r="E1199" i="15"/>
  <c r="D1199" i="15"/>
  <c r="F1198" i="15"/>
  <c r="E1198" i="15"/>
  <c r="D1198" i="15"/>
  <c r="F1197" i="15"/>
  <c r="E1197" i="15"/>
  <c r="D1197" i="15"/>
  <c r="F1196" i="15"/>
  <c r="E1196" i="15"/>
  <c r="D1196" i="15"/>
  <c r="F1195" i="15"/>
  <c r="E1195" i="15"/>
  <c r="D1195" i="15"/>
  <c r="F1194" i="15"/>
  <c r="E1194" i="15"/>
  <c r="D1194" i="15"/>
  <c r="F1193" i="15"/>
  <c r="E1193" i="15"/>
  <c r="D1193" i="15"/>
  <c r="F1192" i="15"/>
  <c r="E1192" i="15"/>
  <c r="D1192" i="15"/>
  <c r="F1191" i="15"/>
  <c r="E1191" i="15"/>
  <c r="D1191" i="15"/>
  <c r="F1190" i="15"/>
  <c r="E1190" i="15"/>
  <c r="D1190" i="15"/>
  <c r="F1189" i="15"/>
  <c r="E1189" i="15"/>
  <c r="D1189" i="15"/>
  <c r="F1188" i="15"/>
  <c r="E1188" i="15"/>
  <c r="D1188" i="15"/>
  <c r="F1187" i="15"/>
  <c r="E1187" i="15"/>
  <c r="D1187" i="15"/>
  <c r="F1186" i="15"/>
  <c r="E1186" i="15"/>
  <c r="D1186" i="15"/>
  <c r="F1185" i="15"/>
  <c r="E1185" i="15"/>
  <c r="D1185" i="15"/>
  <c r="F1184" i="15"/>
  <c r="E1184" i="15"/>
  <c r="D1184" i="15"/>
  <c r="F1183" i="15"/>
  <c r="E1183" i="15"/>
  <c r="D1183" i="15"/>
  <c r="F1182" i="15"/>
  <c r="E1182" i="15"/>
  <c r="D1182" i="15"/>
  <c r="F1181" i="15"/>
  <c r="E1181" i="15"/>
  <c r="D1181" i="15"/>
  <c r="F1180" i="15"/>
  <c r="E1180" i="15"/>
  <c r="D1180" i="15"/>
  <c r="F1179" i="15"/>
  <c r="E1179" i="15"/>
  <c r="D1179" i="15"/>
  <c r="F1178" i="15"/>
  <c r="E1178" i="15"/>
  <c r="D1178" i="15"/>
  <c r="F1177" i="15"/>
  <c r="E1177" i="15"/>
  <c r="D1177" i="15"/>
  <c r="F1176" i="15"/>
  <c r="E1176" i="15"/>
  <c r="D1176" i="15"/>
  <c r="F1175" i="15"/>
  <c r="E1175" i="15"/>
  <c r="D1175" i="15"/>
  <c r="F1174" i="15"/>
  <c r="E1174" i="15"/>
  <c r="D1174" i="15"/>
  <c r="F1173" i="15"/>
  <c r="E1173" i="15"/>
  <c r="D1173" i="15"/>
  <c r="F1172" i="15"/>
  <c r="E1172" i="15"/>
  <c r="D1172" i="15"/>
  <c r="F1171" i="15"/>
  <c r="E1171" i="15"/>
  <c r="D1171" i="15"/>
  <c r="F1170" i="15"/>
  <c r="E1170" i="15"/>
  <c r="D1170" i="15"/>
  <c r="F1169" i="15"/>
  <c r="E1169" i="15"/>
  <c r="D1169" i="15"/>
  <c r="F1168" i="15"/>
  <c r="E1168" i="15"/>
  <c r="D1168" i="15"/>
  <c r="F1167" i="15"/>
  <c r="E1167" i="15"/>
  <c r="D1167" i="15"/>
  <c r="F1166" i="15"/>
  <c r="E1166" i="15"/>
  <c r="D1166" i="15"/>
  <c r="F1165" i="15"/>
  <c r="E1165" i="15"/>
  <c r="D1165" i="15"/>
  <c r="F1164" i="15"/>
  <c r="E1164" i="15"/>
  <c r="D1164" i="15"/>
  <c r="F1163" i="15"/>
  <c r="E1163" i="15"/>
  <c r="D1163" i="15"/>
  <c r="F1162" i="15"/>
  <c r="E1162" i="15"/>
  <c r="D1162" i="15"/>
  <c r="F1161" i="15"/>
  <c r="E1161" i="15"/>
  <c r="D1161" i="15"/>
  <c r="F1160" i="15"/>
  <c r="E1160" i="15"/>
  <c r="D1160" i="15"/>
  <c r="F1159" i="15"/>
  <c r="E1159" i="15"/>
  <c r="D1159" i="15"/>
  <c r="F1158" i="15"/>
  <c r="E1158" i="15"/>
  <c r="D1158" i="15"/>
  <c r="F1157" i="15"/>
  <c r="E1157" i="15"/>
  <c r="D1157" i="15"/>
  <c r="F1156" i="15"/>
  <c r="E1156" i="15"/>
  <c r="D1156" i="15"/>
  <c r="F1155" i="15"/>
  <c r="E1155" i="15"/>
  <c r="D1155" i="15"/>
  <c r="F1154" i="15"/>
  <c r="E1154" i="15"/>
  <c r="D1154" i="15"/>
  <c r="F1153" i="15"/>
  <c r="E1153" i="15"/>
  <c r="D1153" i="15"/>
  <c r="F1152" i="15"/>
  <c r="E1152" i="15"/>
  <c r="D1152" i="15"/>
  <c r="F1151" i="15"/>
  <c r="E1151" i="15"/>
  <c r="D1151" i="15"/>
  <c r="F1150" i="15"/>
  <c r="E1150" i="15"/>
  <c r="D1150" i="15"/>
  <c r="F1149" i="15"/>
  <c r="E1149" i="15"/>
  <c r="D1149" i="15"/>
  <c r="F1148" i="15"/>
  <c r="E1148" i="15"/>
  <c r="D1148" i="15"/>
  <c r="F1147" i="15"/>
  <c r="E1147" i="15"/>
  <c r="D1147" i="15"/>
  <c r="F1146" i="15"/>
  <c r="E1146" i="15"/>
  <c r="D1146" i="15"/>
  <c r="F1145" i="15"/>
  <c r="E1145" i="15"/>
  <c r="D1145" i="15"/>
  <c r="F1144" i="15"/>
  <c r="E1144" i="15"/>
  <c r="D1144" i="15"/>
  <c r="F1143" i="15"/>
  <c r="E1143" i="15"/>
  <c r="D1143" i="15"/>
  <c r="F1142" i="15"/>
  <c r="E1142" i="15"/>
  <c r="D1142" i="15"/>
  <c r="F1141" i="15"/>
  <c r="E1141" i="15"/>
  <c r="D1141" i="15"/>
  <c r="F1140" i="15"/>
  <c r="E1140" i="15"/>
  <c r="D1140" i="15"/>
  <c r="F1139" i="15"/>
  <c r="E1139" i="15"/>
  <c r="D1139" i="15"/>
  <c r="F1138" i="15"/>
  <c r="E1138" i="15"/>
  <c r="D1138" i="15"/>
  <c r="F1137" i="15"/>
  <c r="E1137" i="15"/>
  <c r="D1137" i="15"/>
  <c r="F1136" i="15"/>
  <c r="E1136" i="15"/>
  <c r="D1136" i="15"/>
  <c r="F1135" i="15"/>
  <c r="E1135" i="15"/>
  <c r="D1135" i="15"/>
  <c r="F1134" i="15"/>
  <c r="E1134" i="15"/>
  <c r="D1134" i="15"/>
  <c r="F1133" i="15"/>
  <c r="E1133" i="15"/>
  <c r="D1133" i="15"/>
  <c r="F1132" i="15"/>
  <c r="E1132" i="15"/>
  <c r="D1132" i="15"/>
  <c r="F1131" i="15"/>
  <c r="E1131" i="15"/>
  <c r="D1131" i="15"/>
  <c r="F1130" i="15"/>
  <c r="E1130" i="15"/>
  <c r="D1130" i="15"/>
  <c r="F1129" i="15"/>
  <c r="E1129" i="15"/>
  <c r="D1129" i="15"/>
  <c r="F1128" i="15"/>
  <c r="E1128" i="15"/>
  <c r="D1128" i="15"/>
  <c r="F1127" i="15"/>
  <c r="E1127" i="15"/>
  <c r="D1127" i="15"/>
  <c r="F1126" i="15"/>
  <c r="E1126" i="15"/>
  <c r="D1126" i="15"/>
  <c r="F1125" i="15"/>
  <c r="E1125" i="15"/>
  <c r="D1125" i="15"/>
  <c r="F1124" i="15"/>
  <c r="E1124" i="15"/>
  <c r="D1124" i="15"/>
  <c r="F1123" i="15"/>
  <c r="E1123" i="15"/>
  <c r="D1123" i="15"/>
  <c r="F1122" i="15"/>
  <c r="E1122" i="15"/>
  <c r="D1122" i="15"/>
  <c r="F1121" i="15"/>
  <c r="E1121" i="15"/>
  <c r="D1121" i="15"/>
  <c r="F1120" i="15"/>
  <c r="E1120" i="15"/>
  <c r="D1120" i="15"/>
  <c r="F1119" i="15"/>
  <c r="E1119" i="15"/>
  <c r="D1119" i="15"/>
  <c r="F1118" i="15"/>
  <c r="E1118" i="15"/>
  <c r="D1118" i="15"/>
  <c r="F1117" i="15"/>
  <c r="E1117" i="15"/>
  <c r="D1117" i="15"/>
  <c r="F1116" i="15"/>
  <c r="E1116" i="15"/>
  <c r="D1116" i="15"/>
  <c r="F1115" i="15"/>
  <c r="E1115" i="15"/>
  <c r="D1115" i="15"/>
  <c r="F1114" i="15"/>
  <c r="E1114" i="15"/>
  <c r="D1114" i="15"/>
  <c r="F1113" i="15"/>
  <c r="E1113" i="15"/>
  <c r="D1113" i="15"/>
  <c r="F1112" i="15"/>
  <c r="E1112" i="15"/>
  <c r="D1112" i="15"/>
  <c r="F1111" i="15"/>
  <c r="E1111" i="15"/>
  <c r="D1111" i="15"/>
  <c r="F1110" i="15"/>
  <c r="E1110" i="15"/>
  <c r="D1110" i="15"/>
  <c r="F1109" i="15"/>
  <c r="E1109" i="15"/>
  <c r="D1109" i="15"/>
  <c r="F1108" i="15"/>
  <c r="E1108" i="15"/>
  <c r="D1108" i="15"/>
  <c r="F1107" i="15"/>
  <c r="E1107" i="15"/>
  <c r="D1107" i="15"/>
  <c r="F1106" i="15"/>
  <c r="E1106" i="15"/>
  <c r="D1106" i="15"/>
  <c r="F1105" i="15"/>
  <c r="E1105" i="15"/>
  <c r="D1105" i="15"/>
  <c r="F1104" i="15"/>
  <c r="E1104" i="15"/>
  <c r="D1104" i="15"/>
  <c r="F1103" i="15"/>
  <c r="E1103" i="15"/>
  <c r="D1103" i="15"/>
  <c r="F1102" i="15"/>
  <c r="E1102" i="15"/>
  <c r="D1102" i="15"/>
  <c r="F1101" i="15"/>
  <c r="E1101" i="15"/>
  <c r="D1101" i="15"/>
  <c r="F1100" i="15"/>
  <c r="E1100" i="15"/>
  <c r="D1100" i="15"/>
  <c r="F1099" i="15"/>
  <c r="E1099" i="15"/>
  <c r="D1099" i="15"/>
  <c r="F1098" i="15"/>
  <c r="E1098" i="15"/>
  <c r="D1098" i="15"/>
  <c r="F1097" i="15"/>
  <c r="E1097" i="15"/>
  <c r="D1097" i="15"/>
  <c r="F1096" i="15"/>
  <c r="E1096" i="15"/>
  <c r="D1096" i="15"/>
  <c r="F1095" i="15"/>
  <c r="E1095" i="15"/>
  <c r="D1095" i="15"/>
  <c r="F1094" i="15"/>
  <c r="E1094" i="15"/>
  <c r="D1094" i="15"/>
  <c r="F1093" i="15"/>
  <c r="E1093" i="15"/>
  <c r="D1093" i="15"/>
  <c r="F1092" i="15"/>
  <c r="E1092" i="15"/>
  <c r="D1092" i="15"/>
  <c r="F1091" i="15"/>
  <c r="E1091" i="15"/>
  <c r="D1091" i="15"/>
  <c r="F1090" i="15"/>
  <c r="E1090" i="15"/>
  <c r="D1090" i="15"/>
  <c r="F1089" i="15"/>
  <c r="E1089" i="15"/>
  <c r="D1089" i="15"/>
  <c r="F1088" i="15"/>
  <c r="E1088" i="15"/>
  <c r="D1088" i="15"/>
  <c r="F1087" i="15"/>
  <c r="E1087" i="15"/>
  <c r="D1087" i="15"/>
  <c r="F1086" i="15"/>
  <c r="E1086" i="15"/>
  <c r="D1086" i="15"/>
  <c r="F1085" i="15"/>
  <c r="E1085" i="15"/>
  <c r="D1085" i="15"/>
  <c r="F1084" i="15"/>
  <c r="E1084" i="15"/>
  <c r="D1084" i="15"/>
  <c r="F1083" i="15"/>
  <c r="E1083" i="15"/>
  <c r="D1083" i="15"/>
  <c r="F1082" i="15"/>
  <c r="E1082" i="15"/>
  <c r="D1082" i="15"/>
  <c r="F1081" i="15"/>
  <c r="E1081" i="15"/>
  <c r="D1081" i="15"/>
  <c r="F1080" i="15"/>
  <c r="E1080" i="15"/>
  <c r="D1080" i="15"/>
  <c r="F1079" i="15"/>
  <c r="E1079" i="15"/>
  <c r="D1079" i="15"/>
  <c r="F1078" i="15"/>
  <c r="E1078" i="15"/>
  <c r="D1078" i="15"/>
  <c r="F1077" i="15"/>
  <c r="E1077" i="15"/>
  <c r="D1077" i="15"/>
  <c r="F1076" i="15"/>
  <c r="E1076" i="15"/>
  <c r="D1076" i="15"/>
  <c r="F1075" i="15"/>
  <c r="E1075" i="15"/>
  <c r="D1075" i="15"/>
  <c r="F1074" i="15"/>
  <c r="E1074" i="15"/>
  <c r="D1074" i="15"/>
  <c r="F1073" i="15"/>
  <c r="E1073" i="15"/>
  <c r="D1073" i="15"/>
  <c r="F1072" i="15"/>
  <c r="E1072" i="15"/>
  <c r="D1072" i="15"/>
  <c r="F1071" i="15"/>
  <c r="E1071" i="15"/>
  <c r="D1071" i="15"/>
  <c r="F1070" i="15"/>
  <c r="E1070" i="15"/>
  <c r="D1070" i="15"/>
  <c r="F1069" i="15"/>
  <c r="E1069" i="15"/>
  <c r="D1069" i="15"/>
  <c r="F1068" i="15"/>
  <c r="E1068" i="15"/>
  <c r="D1068" i="15"/>
  <c r="F1067" i="15"/>
  <c r="E1067" i="15"/>
  <c r="D1067" i="15"/>
  <c r="F1066" i="15"/>
  <c r="E1066" i="15"/>
  <c r="D1066" i="15"/>
  <c r="F1065" i="15"/>
  <c r="E1065" i="15"/>
  <c r="D1065" i="15"/>
  <c r="F1064" i="15"/>
  <c r="E1064" i="15"/>
  <c r="D1064" i="15"/>
  <c r="F1063" i="15"/>
  <c r="E1063" i="15"/>
  <c r="D1063" i="15"/>
  <c r="F1062" i="15"/>
  <c r="E1062" i="15"/>
  <c r="D1062" i="15"/>
  <c r="F1061" i="15"/>
  <c r="E1061" i="15"/>
  <c r="D1061" i="15"/>
  <c r="F1060" i="15"/>
  <c r="E1060" i="15"/>
  <c r="D1060" i="15"/>
  <c r="F1059" i="15"/>
  <c r="E1059" i="15"/>
  <c r="D1059" i="15"/>
  <c r="F1058" i="15"/>
  <c r="E1058" i="15"/>
  <c r="D1058" i="15"/>
  <c r="F1057" i="15"/>
  <c r="E1057" i="15"/>
  <c r="D1057" i="15"/>
  <c r="F1056" i="15"/>
  <c r="E1056" i="15"/>
  <c r="D1056" i="15"/>
  <c r="F1055" i="15"/>
  <c r="E1055" i="15"/>
  <c r="D1055" i="15"/>
  <c r="F1054" i="15"/>
  <c r="E1054" i="15"/>
  <c r="D1054" i="15"/>
  <c r="F1053" i="15"/>
  <c r="E1053" i="15"/>
  <c r="D1053" i="15"/>
  <c r="F1052" i="15"/>
  <c r="E1052" i="15"/>
  <c r="D1052" i="15"/>
  <c r="F1051" i="15"/>
  <c r="E1051" i="15"/>
  <c r="D1051" i="15"/>
  <c r="F1050" i="15"/>
  <c r="E1050" i="15"/>
  <c r="D1050" i="15"/>
  <c r="F1049" i="15"/>
  <c r="E1049" i="15"/>
  <c r="D1049" i="15"/>
  <c r="F1048" i="15"/>
  <c r="E1048" i="15"/>
  <c r="D1048" i="15"/>
  <c r="F1047" i="15"/>
  <c r="E1047" i="15"/>
  <c r="D1047" i="15"/>
  <c r="F1046" i="15"/>
  <c r="E1046" i="15"/>
  <c r="D1046" i="15"/>
  <c r="F1045" i="15"/>
  <c r="E1045" i="15"/>
  <c r="D1045" i="15"/>
  <c r="F1044" i="15"/>
  <c r="E1044" i="15"/>
  <c r="D1044" i="15"/>
  <c r="F1043" i="15"/>
  <c r="E1043" i="15"/>
  <c r="D1043" i="15"/>
  <c r="F1042" i="15"/>
  <c r="E1042" i="15"/>
  <c r="D1042" i="15"/>
  <c r="F1041" i="15"/>
  <c r="E1041" i="15"/>
  <c r="D1041" i="15"/>
  <c r="F1040" i="15"/>
  <c r="E1040" i="15"/>
  <c r="D1040" i="15"/>
  <c r="F1039" i="15"/>
  <c r="E1039" i="15"/>
  <c r="D1039" i="15"/>
  <c r="F1038" i="15"/>
  <c r="E1038" i="15"/>
  <c r="D1038" i="15"/>
  <c r="F1037" i="15"/>
  <c r="E1037" i="15"/>
  <c r="D1037" i="15"/>
  <c r="F1036" i="15"/>
  <c r="E1036" i="15"/>
  <c r="D1036" i="15"/>
  <c r="F1035" i="15"/>
  <c r="E1035" i="15"/>
  <c r="D1035" i="15"/>
  <c r="F1034" i="15"/>
  <c r="E1034" i="15"/>
  <c r="D1034" i="15"/>
  <c r="F1033" i="15"/>
  <c r="E1033" i="15"/>
  <c r="D1033" i="15"/>
  <c r="F1032" i="15"/>
  <c r="E1032" i="15"/>
  <c r="D1032" i="15"/>
  <c r="F1031" i="15"/>
  <c r="E1031" i="15"/>
  <c r="D1031" i="15"/>
  <c r="F1030" i="15"/>
  <c r="E1030" i="15"/>
  <c r="D1030" i="15"/>
  <c r="F1029" i="15"/>
  <c r="E1029" i="15"/>
  <c r="D1029" i="15"/>
  <c r="F1028" i="15"/>
  <c r="E1028" i="15"/>
  <c r="D1028" i="15"/>
  <c r="F1027" i="15"/>
  <c r="E1027" i="15"/>
  <c r="D1027" i="15"/>
  <c r="F1026" i="15"/>
  <c r="E1026" i="15"/>
  <c r="D1026" i="15"/>
  <c r="F1025" i="15"/>
  <c r="E1025" i="15"/>
  <c r="D1025" i="15"/>
  <c r="F1024" i="15"/>
  <c r="E1024" i="15"/>
  <c r="D1024" i="15"/>
  <c r="F1023" i="15"/>
  <c r="E1023" i="15"/>
  <c r="D1023" i="15"/>
  <c r="F1022" i="15"/>
  <c r="E1022" i="15"/>
  <c r="D1022" i="15"/>
  <c r="F1021" i="15"/>
  <c r="E1021" i="15"/>
  <c r="D1021" i="15"/>
  <c r="F1020" i="15"/>
  <c r="E1020" i="15"/>
  <c r="D1020" i="15"/>
  <c r="F1019" i="15"/>
  <c r="E1019" i="15"/>
  <c r="D1019" i="15"/>
  <c r="F1018" i="15"/>
  <c r="E1018" i="15"/>
  <c r="D1018" i="15"/>
  <c r="F1017" i="15"/>
  <c r="E1017" i="15"/>
  <c r="D1017" i="15"/>
  <c r="F1016" i="15"/>
  <c r="E1016" i="15"/>
  <c r="D1016" i="15"/>
  <c r="F1015" i="15"/>
  <c r="E1015" i="15"/>
  <c r="D1015" i="15"/>
  <c r="F1014" i="15"/>
  <c r="E1014" i="15"/>
  <c r="D1014" i="15"/>
  <c r="F1013" i="15"/>
  <c r="E1013" i="15"/>
  <c r="D1013" i="15"/>
  <c r="F1012" i="15"/>
  <c r="E1012" i="15"/>
  <c r="D1012" i="15"/>
  <c r="F1011" i="15"/>
  <c r="E1011" i="15"/>
  <c r="D1011" i="15"/>
  <c r="F1010" i="15"/>
  <c r="E1010" i="15"/>
  <c r="D1010" i="15"/>
  <c r="F1009" i="15"/>
  <c r="E1009" i="15"/>
  <c r="D1009" i="15"/>
  <c r="F1008" i="15"/>
  <c r="E1008" i="15"/>
  <c r="D1008" i="15"/>
  <c r="F1007" i="15"/>
  <c r="E1007" i="15"/>
  <c r="D1007" i="15"/>
  <c r="F1006" i="15"/>
  <c r="E1006" i="15"/>
  <c r="D1006" i="15"/>
  <c r="F1005" i="15"/>
  <c r="E1005" i="15"/>
  <c r="D1005" i="15"/>
  <c r="F1004" i="15"/>
  <c r="E1004" i="15"/>
  <c r="D1004" i="15"/>
  <c r="F1003" i="15"/>
  <c r="E1003" i="15"/>
  <c r="D1003" i="15"/>
  <c r="F1002" i="15"/>
  <c r="E1002" i="15"/>
  <c r="D1002" i="15"/>
  <c r="F1001" i="15"/>
  <c r="E1001" i="15"/>
  <c r="D1001" i="15"/>
  <c r="F1000" i="15"/>
  <c r="E1000" i="15"/>
  <c r="D1000" i="15"/>
  <c r="F999" i="15"/>
  <c r="E999" i="15"/>
  <c r="D999" i="15"/>
  <c r="F998" i="15"/>
  <c r="E998" i="15"/>
  <c r="D998" i="15"/>
  <c r="F997" i="15"/>
  <c r="E997" i="15"/>
  <c r="D997" i="15"/>
  <c r="F996" i="15"/>
  <c r="E996" i="15"/>
  <c r="D996" i="15"/>
  <c r="F995" i="15"/>
  <c r="E995" i="15"/>
  <c r="D995" i="15"/>
  <c r="F994" i="15"/>
  <c r="E994" i="15"/>
  <c r="D994" i="15"/>
  <c r="F993" i="15"/>
  <c r="E993" i="15"/>
  <c r="D993" i="15"/>
  <c r="F992" i="15"/>
  <c r="E992" i="15"/>
  <c r="D992" i="15"/>
  <c r="F991" i="15"/>
  <c r="E991" i="15"/>
  <c r="D991" i="15"/>
  <c r="F990" i="15"/>
  <c r="E990" i="15"/>
  <c r="D990" i="15"/>
  <c r="F989" i="15"/>
  <c r="E989" i="15"/>
  <c r="D989" i="15"/>
  <c r="F988" i="15"/>
  <c r="E988" i="15"/>
  <c r="D988" i="15"/>
  <c r="F987" i="15"/>
  <c r="E987" i="15"/>
  <c r="D987" i="15"/>
  <c r="F986" i="15"/>
  <c r="E986" i="15"/>
  <c r="D986" i="15"/>
  <c r="F985" i="15"/>
  <c r="E985" i="15"/>
  <c r="D985" i="15"/>
  <c r="F984" i="15"/>
  <c r="E984" i="15"/>
  <c r="D984" i="15"/>
  <c r="F983" i="15"/>
  <c r="E983" i="15"/>
  <c r="D983" i="15"/>
  <c r="F982" i="15"/>
  <c r="E982" i="15"/>
  <c r="D982" i="15"/>
  <c r="F981" i="15"/>
  <c r="E981" i="15"/>
  <c r="D981" i="15"/>
  <c r="F980" i="15"/>
  <c r="E980" i="15"/>
  <c r="D980" i="15"/>
  <c r="F979" i="15"/>
  <c r="E979" i="15"/>
  <c r="D979" i="15"/>
  <c r="F978" i="15"/>
  <c r="E978" i="15"/>
  <c r="D978" i="15"/>
  <c r="F977" i="15"/>
  <c r="E977" i="15"/>
  <c r="D977" i="15"/>
  <c r="F976" i="15"/>
  <c r="E976" i="15"/>
  <c r="D976" i="15"/>
  <c r="F975" i="15"/>
  <c r="E975" i="15"/>
  <c r="D975" i="15"/>
  <c r="F974" i="15"/>
  <c r="E974" i="15"/>
  <c r="D974" i="15"/>
  <c r="F973" i="15"/>
  <c r="E973" i="15"/>
  <c r="D973" i="15"/>
  <c r="F972" i="15"/>
  <c r="E972" i="15"/>
  <c r="D972" i="15"/>
  <c r="F971" i="15"/>
  <c r="E971" i="15"/>
  <c r="D971" i="15"/>
  <c r="F970" i="15"/>
  <c r="E970" i="15"/>
  <c r="D970" i="15"/>
  <c r="F969" i="15"/>
  <c r="E969" i="15"/>
  <c r="D969" i="15"/>
  <c r="F968" i="15"/>
  <c r="E968" i="15"/>
  <c r="D968" i="15"/>
  <c r="F967" i="15"/>
  <c r="E967" i="15"/>
  <c r="D967" i="15"/>
  <c r="F966" i="15"/>
  <c r="E966" i="15"/>
  <c r="D966" i="15"/>
  <c r="F965" i="15"/>
  <c r="E965" i="15"/>
  <c r="D965" i="15"/>
  <c r="F964" i="15"/>
  <c r="E964" i="15"/>
  <c r="D964" i="15"/>
  <c r="F963" i="15"/>
  <c r="E963" i="15"/>
  <c r="D963" i="15"/>
  <c r="F962" i="15"/>
  <c r="E962" i="15"/>
  <c r="D962" i="15"/>
  <c r="F961" i="15"/>
  <c r="E961" i="15"/>
  <c r="D961" i="15"/>
  <c r="F960" i="15"/>
  <c r="E960" i="15"/>
  <c r="D960" i="15"/>
  <c r="F959" i="15"/>
  <c r="E959" i="15"/>
  <c r="D959" i="15"/>
  <c r="F958" i="15"/>
  <c r="E958" i="15"/>
  <c r="D958" i="15"/>
  <c r="F957" i="15"/>
  <c r="E957" i="15"/>
  <c r="D957" i="15"/>
  <c r="F956" i="15"/>
  <c r="E956" i="15"/>
  <c r="D956" i="15"/>
  <c r="F955" i="15"/>
  <c r="E955" i="15"/>
  <c r="D955" i="15"/>
  <c r="F954" i="15"/>
  <c r="E954" i="15"/>
  <c r="D954" i="15"/>
  <c r="F953" i="15"/>
  <c r="E953" i="15"/>
  <c r="D953" i="15"/>
  <c r="F952" i="15"/>
  <c r="E952" i="15"/>
  <c r="D952" i="15"/>
  <c r="F951" i="15"/>
  <c r="E951" i="15"/>
  <c r="D951" i="15"/>
  <c r="F950" i="15"/>
  <c r="E950" i="15"/>
  <c r="D950" i="15"/>
  <c r="F949" i="15"/>
  <c r="E949" i="15"/>
  <c r="D949" i="15"/>
  <c r="F948" i="15"/>
  <c r="E948" i="15"/>
  <c r="D948" i="15"/>
  <c r="F947" i="15"/>
  <c r="E947" i="15"/>
  <c r="D947" i="15"/>
  <c r="F946" i="15"/>
  <c r="E946" i="15"/>
  <c r="D946" i="15"/>
  <c r="F945" i="15"/>
  <c r="E945" i="15"/>
  <c r="D945" i="15"/>
  <c r="F944" i="15"/>
  <c r="E944" i="15"/>
  <c r="D944" i="15"/>
  <c r="F943" i="15"/>
  <c r="E943" i="15"/>
  <c r="D943" i="15"/>
  <c r="F942" i="15"/>
  <c r="E942" i="15"/>
  <c r="D942" i="15"/>
  <c r="F941" i="15"/>
  <c r="E941" i="15"/>
  <c r="D941" i="15"/>
  <c r="F940" i="15"/>
  <c r="E940" i="15"/>
  <c r="D940" i="15"/>
  <c r="F939" i="15"/>
  <c r="E939" i="15"/>
  <c r="D939" i="15"/>
  <c r="F938" i="15"/>
  <c r="E938" i="15"/>
  <c r="D938" i="15"/>
  <c r="F937" i="15"/>
  <c r="E937" i="15"/>
  <c r="D937" i="15"/>
  <c r="F936" i="15"/>
  <c r="E936" i="15"/>
  <c r="D936" i="15"/>
  <c r="F935" i="15"/>
  <c r="E935" i="15"/>
  <c r="D935" i="15"/>
  <c r="F934" i="15"/>
  <c r="E934" i="15"/>
  <c r="D934" i="15"/>
  <c r="F933" i="15"/>
  <c r="E933" i="15"/>
  <c r="D933" i="15"/>
  <c r="F932" i="15"/>
  <c r="E932" i="15"/>
  <c r="D932" i="15"/>
  <c r="F931" i="15"/>
  <c r="E931" i="15"/>
  <c r="D931" i="15"/>
  <c r="F930" i="15"/>
  <c r="E930" i="15"/>
  <c r="D930" i="15"/>
  <c r="F929" i="15"/>
  <c r="E929" i="15"/>
  <c r="D929" i="15"/>
  <c r="F928" i="15"/>
  <c r="E928" i="15"/>
  <c r="D928" i="15"/>
  <c r="F927" i="15"/>
  <c r="E927" i="15"/>
  <c r="D927" i="15"/>
  <c r="F926" i="15"/>
  <c r="E926" i="15"/>
  <c r="D926" i="15"/>
  <c r="F925" i="15"/>
  <c r="E925" i="15"/>
  <c r="D925" i="15"/>
  <c r="F924" i="15"/>
  <c r="E924" i="15"/>
  <c r="D924" i="15"/>
  <c r="F923" i="15"/>
  <c r="E923" i="15"/>
  <c r="D923" i="15"/>
  <c r="F922" i="15"/>
  <c r="E922" i="15"/>
  <c r="D922" i="15"/>
  <c r="F921" i="15"/>
  <c r="E921" i="15"/>
  <c r="D921" i="15"/>
  <c r="F920" i="15"/>
  <c r="E920" i="15"/>
  <c r="D920" i="15"/>
  <c r="F919" i="15"/>
  <c r="E919" i="15"/>
  <c r="D919" i="15"/>
  <c r="F918" i="15"/>
  <c r="E918" i="15"/>
  <c r="D918" i="15"/>
  <c r="F917" i="15"/>
  <c r="E917" i="15"/>
  <c r="D917" i="15"/>
  <c r="F916" i="15"/>
  <c r="E916" i="15"/>
  <c r="D916" i="15"/>
  <c r="F915" i="15"/>
  <c r="E915" i="15"/>
  <c r="D915" i="15"/>
  <c r="F914" i="15"/>
  <c r="E914" i="15"/>
  <c r="D914" i="15"/>
  <c r="F913" i="15"/>
  <c r="E913" i="15"/>
  <c r="D913" i="15"/>
  <c r="F912" i="15"/>
  <c r="E912" i="15"/>
  <c r="D912" i="15"/>
  <c r="F911" i="15"/>
  <c r="E911" i="15"/>
  <c r="D911" i="15"/>
  <c r="F910" i="15"/>
  <c r="E910" i="15"/>
  <c r="D910" i="15"/>
  <c r="F909" i="15"/>
  <c r="E909" i="15"/>
  <c r="D909" i="15"/>
  <c r="F908" i="15"/>
  <c r="E908" i="15"/>
  <c r="D908" i="15"/>
  <c r="F907" i="15"/>
  <c r="E907" i="15"/>
  <c r="D907" i="15"/>
  <c r="F906" i="15"/>
  <c r="E906" i="15"/>
  <c r="D906" i="15"/>
  <c r="F905" i="15"/>
  <c r="E905" i="15"/>
  <c r="D905" i="15"/>
  <c r="F904" i="15"/>
  <c r="E904" i="15"/>
  <c r="D904" i="15"/>
  <c r="F903" i="15"/>
  <c r="E903" i="15"/>
  <c r="D903" i="15"/>
  <c r="F902" i="15"/>
  <c r="E902" i="15"/>
  <c r="D902" i="15"/>
  <c r="F901" i="15"/>
  <c r="E901" i="15"/>
  <c r="D901" i="15"/>
  <c r="F900" i="15"/>
  <c r="E900" i="15"/>
  <c r="D900" i="15"/>
  <c r="F899" i="15"/>
  <c r="E899" i="15"/>
  <c r="D899" i="15"/>
  <c r="F898" i="15"/>
  <c r="E898" i="15"/>
  <c r="D898" i="15"/>
  <c r="F897" i="15"/>
  <c r="E897" i="15"/>
  <c r="D897" i="15"/>
  <c r="F896" i="15"/>
  <c r="E896" i="15"/>
  <c r="D896" i="15"/>
  <c r="F895" i="15"/>
  <c r="E895" i="15"/>
  <c r="D895" i="15"/>
  <c r="F894" i="15"/>
  <c r="E894" i="15"/>
  <c r="D894" i="15"/>
  <c r="F893" i="15"/>
  <c r="E893" i="15"/>
  <c r="D893" i="15"/>
  <c r="F892" i="15"/>
  <c r="E892" i="15"/>
  <c r="D892" i="15"/>
  <c r="F891" i="15"/>
  <c r="E891" i="15"/>
  <c r="D891" i="15"/>
  <c r="F890" i="15"/>
  <c r="E890" i="15"/>
  <c r="D890" i="15"/>
  <c r="F889" i="15"/>
  <c r="E889" i="15"/>
  <c r="D889" i="15"/>
  <c r="F888" i="15"/>
  <c r="E888" i="15"/>
  <c r="D888" i="15"/>
  <c r="F887" i="15"/>
  <c r="E887" i="15"/>
  <c r="D887" i="15"/>
  <c r="F886" i="15"/>
  <c r="E886" i="15"/>
  <c r="D886" i="15"/>
  <c r="F885" i="15"/>
  <c r="E885" i="15"/>
  <c r="D885" i="15"/>
  <c r="F884" i="15"/>
  <c r="E884" i="15"/>
  <c r="D884" i="15"/>
  <c r="F883" i="15"/>
  <c r="E883" i="15"/>
  <c r="D883" i="15"/>
  <c r="F882" i="15"/>
  <c r="E882" i="15"/>
  <c r="D882" i="15"/>
  <c r="F881" i="15"/>
  <c r="E881" i="15"/>
  <c r="D881" i="15"/>
  <c r="F880" i="15"/>
  <c r="E880" i="15"/>
  <c r="D880" i="15"/>
  <c r="F879" i="15"/>
  <c r="E879" i="15"/>
  <c r="D879" i="15"/>
  <c r="F878" i="15"/>
  <c r="E878" i="15"/>
  <c r="D878" i="15"/>
  <c r="F877" i="15"/>
  <c r="E877" i="15"/>
  <c r="D877" i="15"/>
  <c r="F876" i="15"/>
  <c r="E876" i="15"/>
  <c r="D876" i="15"/>
  <c r="F875" i="15"/>
  <c r="E875" i="15"/>
  <c r="D875" i="15"/>
  <c r="F874" i="15"/>
  <c r="E874" i="15"/>
  <c r="D874" i="15"/>
  <c r="F873" i="15"/>
  <c r="E873" i="15"/>
  <c r="D873" i="15"/>
  <c r="F872" i="15"/>
  <c r="E872" i="15"/>
  <c r="D872" i="15"/>
  <c r="F871" i="15"/>
  <c r="E871" i="15"/>
  <c r="D871" i="15"/>
  <c r="F870" i="15"/>
  <c r="E870" i="15"/>
  <c r="D870" i="15"/>
  <c r="F869" i="15"/>
  <c r="E869" i="15"/>
  <c r="D869" i="15"/>
  <c r="F868" i="15"/>
  <c r="E868" i="15"/>
  <c r="D868" i="15"/>
  <c r="F867" i="15"/>
  <c r="E867" i="15"/>
  <c r="D867" i="15"/>
  <c r="F866" i="15"/>
  <c r="E866" i="15"/>
  <c r="D866" i="15"/>
  <c r="F865" i="15"/>
  <c r="E865" i="15"/>
  <c r="D865" i="15"/>
  <c r="F864" i="15"/>
  <c r="E864" i="15"/>
  <c r="D864" i="15"/>
  <c r="F863" i="15"/>
  <c r="E863" i="15"/>
  <c r="D863" i="15"/>
  <c r="F862" i="15"/>
  <c r="E862" i="15"/>
  <c r="D862" i="15"/>
  <c r="F861" i="15"/>
  <c r="E861" i="15"/>
  <c r="D861" i="15"/>
  <c r="F860" i="15"/>
  <c r="E860" i="15"/>
  <c r="D860" i="15"/>
  <c r="F859" i="15"/>
  <c r="E859" i="15"/>
  <c r="D859" i="15"/>
  <c r="F858" i="15"/>
  <c r="E858" i="15"/>
  <c r="D858" i="15"/>
  <c r="F857" i="15"/>
  <c r="E857" i="15"/>
  <c r="D857" i="15"/>
  <c r="F856" i="15"/>
  <c r="E856" i="15"/>
  <c r="D856" i="15"/>
  <c r="F855" i="15"/>
  <c r="E855" i="15"/>
  <c r="D855" i="15"/>
  <c r="F854" i="15"/>
  <c r="E854" i="15"/>
  <c r="D854" i="15"/>
  <c r="F853" i="15"/>
  <c r="E853" i="15"/>
  <c r="D853" i="15"/>
  <c r="F852" i="15"/>
  <c r="E852" i="15"/>
  <c r="D852" i="15"/>
  <c r="F851" i="15"/>
  <c r="E851" i="15"/>
  <c r="D851" i="15"/>
  <c r="F850" i="15"/>
  <c r="E850" i="15"/>
  <c r="D850" i="15"/>
  <c r="F849" i="15"/>
  <c r="E849" i="15"/>
  <c r="D849" i="15"/>
  <c r="F848" i="15"/>
  <c r="E848" i="15"/>
  <c r="D848" i="15"/>
  <c r="F847" i="15"/>
  <c r="E847" i="15"/>
  <c r="D847" i="15"/>
  <c r="F846" i="15"/>
  <c r="E846" i="15"/>
  <c r="D846" i="15"/>
  <c r="F845" i="15"/>
  <c r="E845" i="15"/>
  <c r="D845" i="15"/>
  <c r="F844" i="15"/>
  <c r="E844" i="15"/>
  <c r="D844" i="15"/>
  <c r="F843" i="15"/>
  <c r="E843" i="15"/>
  <c r="D843" i="15"/>
  <c r="F842" i="15"/>
  <c r="E842" i="15"/>
  <c r="D842" i="15"/>
  <c r="F841" i="15"/>
  <c r="E841" i="15"/>
  <c r="D841" i="15"/>
  <c r="F840" i="15"/>
  <c r="E840" i="15"/>
  <c r="D840" i="15"/>
  <c r="F839" i="15"/>
  <c r="E839" i="15"/>
  <c r="D839" i="15"/>
  <c r="F838" i="15"/>
  <c r="E838" i="15"/>
  <c r="D838" i="15"/>
  <c r="F837" i="15"/>
  <c r="E837" i="15"/>
  <c r="D837" i="15"/>
  <c r="F836" i="15"/>
  <c r="E836" i="15"/>
  <c r="D836" i="15"/>
  <c r="F835" i="15"/>
  <c r="E835" i="15"/>
  <c r="D835" i="15"/>
  <c r="F834" i="15"/>
  <c r="E834" i="15"/>
  <c r="D834" i="15"/>
  <c r="F833" i="15"/>
  <c r="E833" i="15"/>
  <c r="D833" i="15"/>
  <c r="F832" i="15"/>
  <c r="E832" i="15"/>
  <c r="D832" i="15"/>
  <c r="F831" i="15"/>
  <c r="E831" i="15"/>
  <c r="D831" i="15"/>
  <c r="F830" i="15"/>
  <c r="E830" i="15"/>
  <c r="D830" i="15"/>
  <c r="F829" i="15"/>
  <c r="E829" i="15"/>
  <c r="D829" i="15"/>
  <c r="F828" i="15"/>
  <c r="E828" i="15"/>
  <c r="D828" i="15"/>
  <c r="F827" i="15"/>
  <c r="E827" i="15"/>
  <c r="D827" i="15"/>
  <c r="F826" i="15"/>
  <c r="E826" i="15"/>
  <c r="D826" i="15"/>
  <c r="F825" i="15"/>
  <c r="E825" i="15"/>
  <c r="D825" i="15"/>
  <c r="F824" i="15"/>
  <c r="E824" i="15"/>
  <c r="D824" i="15"/>
  <c r="F823" i="15"/>
  <c r="E823" i="15"/>
  <c r="D823" i="15"/>
  <c r="F822" i="15"/>
  <c r="E822" i="15"/>
  <c r="D822" i="15"/>
  <c r="F821" i="15"/>
  <c r="E821" i="15"/>
  <c r="D821" i="15"/>
  <c r="F820" i="15"/>
  <c r="E820" i="15"/>
  <c r="D820" i="15"/>
  <c r="F819" i="15"/>
  <c r="E819" i="15"/>
  <c r="D819" i="15"/>
  <c r="F818" i="15"/>
  <c r="E818" i="15"/>
  <c r="D818" i="15"/>
  <c r="F817" i="15"/>
  <c r="E817" i="15"/>
  <c r="D817" i="15"/>
  <c r="F816" i="15"/>
  <c r="E816" i="15"/>
  <c r="D816" i="15"/>
  <c r="F815" i="15"/>
  <c r="E815" i="15"/>
  <c r="D815" i="15"/>
  <c r="F814" i="15"/>
  <c r="E814" i="15"/>
  <c r="D814" i="15"/>
  <c r="F813" i="15"/>
  <c r="E813" i="15"/>
  <c r="D813" i="15"/>
  <c r="F812" i="15"/>
  <c r="E812" i="15"/>
  <c r="D812" i="15"/>
  <c r="F811" i="15"/>
  <c r="E811" i="15"/>
  <c r="D811" i="15"/>
  <c r="F810" i="15"/>
  <c r="E810" i="15"/>
  <c r="D810" i="15"/>
  <c r="F809" i="15"/>
  <c r="E809" i="15"/>
  <c r="D809" i="15"/>
  <c r="F808" i="15"/>
  <c r="E808" i="15"/>
  <c r="D808" i="15"/>
  <c r="F807" i="15"/>
  <c r="E807" i="15"/>
  <c r="D807" i="15"/>
  <c r="F806" i="15"/>
  <c r="E806" i="15"/>
  <c r="D806" i="15"/>
  <c r="F805" i="15"/>
  <c r="E805" i="15"/>
  <c r="D805" i="15"/>
  <c r="F804" i="15"/>
  <c r="E804" i="15"/>
  <c r="D804" i="15"/>
  <c r="F803" i="15"/>
  <c r="E803" i="15"/>
  <c r="D803" i="15"/>
  <c r="F802" i="15"/>
  <c r="E802" i="15"/>
  <c r="D802" i="15"/>
  <c r="F801" i="15"/>
  <c r="E801" i="15"/>
  <c r="D801" i="15"/>
  <c r="F800" i="15"/>
  <c r="E800" i="15"/>
  <c r="D800" i="15"/>
  <c r="F799" i="15"/>
  <c r="E799" i="15"/>
  <c r="D799" i="15"/>
  <c r="F798" i="15"/>
  <c r="E798" i="15"/>
  <c r="D798" i="15"/>
  <c r="F797" i="15"/>
  <c r="E797" i="15"/>
  <c r="D797" i="15"/>
  <c r="F796" i="15"/>
  <c r="E796" i="15"/>
  <c r="D796" i="15"/>
  <c r="F795" i="15"/>
  <c r="E795" i="15"/>
  <c r="D795" i="15"/>
  <c r="F794" i="15"/>
  <c r="E794" i="15"/>
  <c r="D794" i="15"/>
  <c r="F793" i="15"/>
  <c r="E793" i="15"/>
  <c r="D793" i="15"/>
  <c r="F792" i="15"/>
  <c r="E792" i="15"/>
  <c r="D792" i="15"/>
  <c r="F791" i="15"/>
  <c r="E791" i="15"/>
  <c r="D791" i="15"/>
  <c r="F790" i="15"/>
  <c r="E790" i="15"/>
  <c r="D790" i="15"/>
  <c r="F789" i="15"/>
  <c r="E789" i="15"/>
  <c r="D789" i="15"/>
  <c r="F788" i="15"/>
  <c r="E788" i="15"/>
  <c r="D788" i="15"/>
  <c r="F787" i="15"/>
  <c r="E787" i="15"/>
  <c r="D787" i="15"/>
  <c r="F786" i="15"/>
  <c r="E786" i="15"/>
  <c r="D786" i="15"/>
  <c r="F785" i="15"/>
  <c r="E785" i="15"/>
  <c r="D785" i="15"/>
  <c r="F784" i="15"/>
  <c r="E784" i="15"/>
  <c r="D784" i="15"/>
  <c r="F783" i="15"/>
  <c r="E783" i="15"/>
  <c r="D783" i="15"/>
  <c r="F782" i="15"/>
  <c r="E782" i="15"/>
  <c r="D782" i="15"/>
  <c r="F781" i="15"/>
  <c r="E781" i="15"/>
  <c r="D781" i="15"/>
  <c r="F780" i="15"/>
  <c r="E780" i="15"/>
  <c r="D780" i="15"/>
  <c r="F779" i="15"/>
  <c r="E779" i="15"/>
  <c r="D779" i="15"/>
  <c r="F778" i="15"/>
  <c r="E778" i="15"/>
  <c r="D778" i="15"/>
  <c r="F777" i="15"/>
  <c r="E777" i="15"/>
  <c r="D777" i="15"/>
  <c r="F776" i="15"/>
  <c r="E776" i="15"/>
  <c r="D776" i="15"/>
  <c r="F775" i="15"/>
  <c r="E775" i="15"/>
  <c r="D775" i="15"/>
  <c r="F774" i="15"/>
  <c r="E774" i="15"/>
  <c r="D774" i="15"/>
  <c r="F773" i="15"/>
  <c r="E773" i="15"/>
  <c r="D773" i="15"/>
  <c r="F772" i="15"/>
  <c r="E772" i="15"/>
  <c r="D772" i="15"/>
  <c r="F771" i="15"/>
  <c r="E771" i="15"/>
  <c r="D771" i="15"/>
  <c r="F770" i="15"/>
  <c r="E770" i="15"/>
  <c r="D770" i="15"/>
  <c r="F769" i="15"/>
  <c r="E769" i="15"/>
  <c r="D769" i="15"/>
  <c r="F768" i="15"/>
  <c r="E768" i="15"/>
  <c r="D768" i="15"/>
  <c r="F767" i="15"/>
  <c r="E767" i="15"/>
  <c r="D767" i="15"/>
  <c r="F766" i="15"/>
  <c r="E766" i="15"/>
  <c r="D766" i="15"/>
  <c r="F765" i="15"/>
  <c r="E765" i="15"/>
  <c r="D765" i="15"/>
  <c r="F764" i="15"/>
  <c r="E764" i="15"/>
  <c r="D764" i="15"/>
  <c r="F763" i="15"/>
  <c r="E763" i="15"/>
  <c r="D763" i="15"/>
  <c r="F762" i="15"/>
  <c r="E762" i="15"/>
  <c r="D762" i="15"/>
  <c r="F761" i="15"/>
  <c r="E761" i="15"/>
  <c r="D761" i="15"/>
  <c r="F760" i="15"/>
  <c r="E760" i="15"/>
  <c r="D760" i="15"/>
  <c r="F759" i="15"/>
  <c r="E759" i="15"/>
  <c r="D759" i="15"/>
  <c r="F758" i="15"/>
  <c r="E758" i="15"/>
  <c r="D758" i="15"/>
  <c r="F757" i="15"/>
  <c r="E757" i="15"/>
  <c r="D757" i="15"/>
  <c r="F756" i="15"/>
  <c r="E756" i="15"/>
  <c r="D756" i="15"/>
  <c r="F755" i="15"/>
  <c r="E755" i="15"/>
  <c r="D755" i="15"/>
  <c r="F754" i="15"/>
  <c r="E754" i="15"/>
  <c r="D754" i="15"/>
  <c r="F753" i="15"/>
  <c r="E753" i="15"/>
  <c r="D753" i="15"/>
  <c r="F752" i="15"/>
  <c r="E752" i="15"/>
  <c r="D752" i="15"/>
  <c r="F751" i="15"/>
  <c r="E751" i="15"/>
  <c r="D751" i="15"/>
  <c r="F750" i="15"/>
  <c r="E750" i="15"/>
  <c r="D750" i="15"/>
  <c r="F749" i="15"/>
  <c r="E749" i="15"/>
  <c r="D749" i="15"/>
  <c r="F748" i="15"/>
  <c r="E748" i="15"/>
  <c r="D748" i="15"/>
  <c r="F747" i="15"/>
  <c r="E747" i="15"/>
  <c r="D747" i="15"/>
  <c r="F746" i="15"/>
  <c r="E746" i="15"/>
  <c r="D746" i="15"/>
  <c r="F745" i="15"/>
  <c r="E745" i="15"/>
  <c r="D745" i="15"/>
  <c r="F744" i="15"/>
  <c r="E744" i="15"/>
  <c r="D744" i="15"/>
  <c r="F743" i="15"/>
  <c r="E743" i="15"/>
  <c r="D743" i="15"/>
  <c r="F742" i="15"/>
  <c r="E742" i="15"/>
  <c r="D742" i="15"/>
  <c r="F741" i="15"/>
  <c r="E741" i="15"/>
  <c r="D741" i="15"/>
  <c r="F740" i="15"/>
  <c r="E740" i="15"/>
  <c r="D740" i="15"/>
  <c r="F739" i="15"/>
  <c r="E739" i="15"/>
  <c r="D739" i="15"/>
  <c r="F738" i="15"/>
  <c r="E738" i="15"/>
  <c r="D738" i="15"/>
  <c r="F737" i="15"/>
  <c r="E737" i="15"/>
  <c r="D737" i="15"/>
  <c r="F736" i="15"/>
  <c r="E736" i="15"/>
  <c r="D736" i="15"/>
  <c r="F735" i="15"/>
  <c r="E735" i="15"/>
  <c r="D735" i="15"/>
  <c r="F734" i="15"/>
  <c r="E734" i="15"/>
  <c r="D734" i="15"/>
  <c r="F733" i="15"/>
  <c r="E733" i="15"/>
  <c r="D733" i="15"/>
  <c r="F732" i="15"/>
  <c r="E732" i="15"/>
  <c r="D732" i="15"/>
  <c r="F731" i="15"/>
  <c r="E731" i="15"/>
  <c r="D731" i="15"/>
  <c r="F730" i="15"/>
  <c r="E730" i="15"/>
  <c r="D730" i="15"/>
  <c r="F729" i="15"/>
  <c r="E729" i="15"/>
  <c r="D729" i="15"/>
  <c r="F728" i="15"/>
  <c r="E728" i="15"/>
  <c r="D728" i="15"/>
  <c r="F727" i="15"/>
  <c r="E727" i="15"/>
  <c r="D727" i="15"/>
  <c r="F726" i="15"/>
  <c r="E726" i="15"/>
  <c r="D726" i="15"/>
  <c r="F725" i="15"/>
  <c r="E725" i="15"/>
  <c r="D725" i="15"/>
  <c r="F724" i="15"/>
  <c r="E724" i="15"/>
  <c r="D724" i="15"/>
  <c r="F723" i="15"/>
  <c r="E723" i="15"/>
  <c r="D723" i="15"/>
  <c r="F722" i="15"/>
  <c r="E722" i="15"/>
  <c r="D722" i="15"/>
  <c r="F721" i="15"/>
  <c r="E721" i="15"/>
  <c r="D721" i="15"/>
  <c r="F720" i="15"/>
  <c r="E720" i="15"/>
  <c r="D720" i="15"/>
  <c r="F719" i="15"/>
  <c r="E719" i="15"/>
  <c r="D719" i="15"/>
  <c r="F718" i="15"/>
  <c r="E718" i="15"/>
  <c r="D718" i="15"/>
  <c r="F717" i="15"/>
  <c r="E717" i="15"/>
  <c r="D717" i="15"/>
  <c r="F716" i="15"/>
  <c r="E716" i="15"/>
  <c r="D716" i="15"/>
  <c r="F715" i="15"/>
  <c r="E715" i="15"/>
  <c r="D715" i="15"/>
  <c r="F714" i="15"/>
  <c r="E714" i="15"/>
  <c r="D714" i="15"/>
  <c r="F713" i="15"/>
  <c r="E713" i="15"/>
  <c r="D713" i="15"/>
  <c r="F712" i="15"/>
  <c r="E712" i="15"/>
  <c r="D712" i="15"/>
  <c r="F711" i="15"/>
  <c r="E711" i="15"/>
  <c r="D711" i="15"/>
  <c r="F710" i="15"/>
  <c r="E710" i="15"/>
  <c r="D710" i="15"/>
  <c r="F709" i="15"/>
  <c r="E709" i="15"/>
  <c r="D709" i="15"/>
  <c r="F708" i="15"/>
  <c r="E708" i="15"/>
  <c r="D708" i="15"/>
  <c r="F707" i="15"/>
  <c r="E707" i="15"/>
  <c r="D707" i="15"/>
  <c r="F706" i="15"/>
  <c r="E706" i="15"/>
  <c r="D706" i="15"/>
  <c r="F705" i="15"/>
  <c r="E705" i="15"/>
  <c r="D705" i="15"/>
  <c r="F704" i="15"/>
  <c r="E704" i="15"/>
  <c r="D704" i="15"/>
  <c r="F703" i="15"/>
  <c r="E703" i="15"/>
  <c r="D703" i="15"/>
  <c r="F702" i="15"/>
  <c r="E702" i="15"/>
  <c r="D702" i="15"/>
  <c r="F701" i="15"/>
  <c r="E701" i="15"/>
  <c r="D701" i="15"/>
  <c r="F700" i="15"/>
  <c r="E700" i="15"/>
  <c r="D700" i="15"/>
  <c r="F699" i="15"/>
  <c r="E699" i="15"/>
  <c r="D699" i="15"/>
  <c r="F698" i="15"/>
  <c r="E698" i="15"/>
  <c r="D698" i="15"/>
  <c r="F697" i="15"/>
  <c r="E697" i="15"/>
  <c r="D697" i="15"/>
  <c r="F696" i="15"/>
  <c r="E696" i="15"/>
  <c r="D696" i="15"/>
  <c r="F695" i="15"/>
  <c r="E695" i="15"/>
  <c r="D695" i="15"/>
  <c r="F694" i="15"/>
  <c r="E694" i="15"/>
  <c r="D694" i="15"/>
  <c r="F693" i="15"/>
  <c r="E693" i="15"/>
  <c r="D693" i="15"/>
  <c r="F692" i="15"/>
  <c r="E692" i="15"/>
  <c r="D692" i="15"/>
  <c r="F691" i="15"/>
  <c r="E691" i="15"/>
  <c r="D691" i="15"/>
  <c r="F690" i="15"/>
  <c r="E690" i="15"/>
  <c r="D690" i="15"/>
  <c r="F689" i="15"/>
  <c r="E689" i="15"/>
  <c r="D689" i="15"/>
  <c r="F688" i="15"/>
  <c r="E688" i="15"/>
  <c r="D688" i="15"/>
  <c r="F687" i="15"/>
  <c r="E687" i="15"/>
  <c r="D687" i="15"/>
  <c r="F686" i="15"/>
  <c r="E686" i="15"/>
  <c r="D686" i="15"/>
  <c r="F685" i="15"/>
  <c r="E685" i="15"/>
  <c r="D685" i="15"/>
  <c r="F684" i="15"/>
  <c r="E684" i="15"/>
  <c r="D684" i="15"/>
  <c r="F683" i="15"/>
  <c r="E683" i="15"/>
  <c r="D683" i="15"/>
  <c r="F682" i="15"/>
  <c r="E682" i="15"/>
  <c r="D682" i="15"/>
  <c r="F681" i="15"/>
  <c r="E681" i="15"/>
  <c r="D681" i="15"/>
  <c r="F680" i="15"/>
  <c r="E680" i="15"/>
  <c r="D680" i="15"/>
  <c r="F679" i="15"/>
  <c r="E679" i="15"/>
  <c r="D679" i="15"/>
  <c r="F678" i="15"/>
  <c r="E678" i="15"/>
  <c r="D678" i="15"/>
  <c r="F677" i="15"/>
  <c r="E677" i="15"/>
  <c r="D677" i="15"/>
  <c r="F676" i="15"/>
  <c r="E676" i="15"/>
  <c r="D676" i="15"/>
  <c r="F675" i="15"/>
  <c r="E675" i="15"/>
  <c r="D675" i="15"/>
  <c r="F674" i="15"/>
  <c r="E674" i="15"/>
  <c r="D674" i="15"/>
  <c r="F673" i="15"/>
  <c r="E673" i="15"/>
  <c r="D673" i="15"/>
  <c r="F672" i="15"/>
  <c r="E672" i="15"/>
  <c r="D672" i="15"/>
  <c r="F671" i="15"/>
  <c r="E671" i="15"/>
  <c r="D671" i="15"/>
  <c r="F670" i="15"/>
  <c r="E670" i="15"/>
  <c r="D670" i="15"/>
  <c r="F669" i="15"/>
  <c r="E669" i="15"/>
  <c r="D669" i="15"/>
  <c r="F668" i="15"/>
  <c r="E668" i="15"/>
  <c r="D668" i="15"/>
  <c r="F667" i="15"/>
  <c r="E667" i="15"/>
  <c r="D667" i="15"/>
  <c r="F666" i="15"/>
  <c r="E666" i="15"/>
  <c r="D666" i="15"/>
  <c r="F665" i="15"/>
  <c r="E665" i="15"/>
  <c r="D665" i="15"/>
  <c r="F664" i="15"/>
  <c r="E664" i="15"/>
  <c r="D664" i="15"/>
  <c r="F663" i="15"/>
  <c r="E663" i="15"/>
  <c r="D663" i="15"/>
  <c r="F662" i="15"/>
  <c r="E662" i="15"/>
  <c r="D662" i="15"/>
  <c r="F661" i="15"/>
  <c r="E661" i="15"/>
  <c r="D661" i="15"/>
  <c r="F660" i="15"/>
  <c r="E660" i="15"/>
  <c r="D660" i="15"/>
  <c r="F659" i="15"/>
  <c r="E659" i="15"/>
  <c r="D659" i="15"/>
  <c r="F658" i="15"/>
  <c r="E658" i="15"/>
  <c r="D658" i="15"/>
  <c r="F657" i="15"/>
  <c r="E657" i="15"/>
  <c r="D657" i="15"/>
  <c r="F656" i="15"/>
  <c r="E656" i="15"/>
  <c r="D656" i="15"/>
  <c r="F655" i="15"/>
  <c r="E655" i="15"/>
  <c r="D655" i="15"/>
  <c r="F654" i="15"/>
  <c r="E654" i="15"/>
  <c r="D654" i="15"/>
  <c r="F653" i="15"/>
  <c r="E653" i="15"/>
  <c r="D653" i="15"/>
  <c r="F652" i="15"/>
  <c r="E652" i="15"/>
  <c r="D652" i="15"/>
  <c r="F651" i="15"/>
  <c r="E651" i="15"/>
  <c r="D651" i="15"/>
  <c r="F650" i="15"/>
  <c r="E650" i="15"/>
  <c r="D650" i="15"/>
  <c r="F649" i="15"/>
  <c r="E649" i="15"/>
  <c r="D649" i="15"/>
  <c r="F648" i="15"/>
  <c r="E648" i="15"/>
  <c r="D648" i="15"/>
  <c r="F647" i="15"/>
  <c r="E647" i="15"/>
  <c r="D647" i="15"/>
  <c r="F646" i="15"/>
  <c r="E646" i="15"/>
  <c r="D646" i="15"/>
  <c r="F645" i="15"/>
  <c r="E645" i="15"/>
  <c r="D645" i="15"/>
  <c r="F644" i="15"/>
  <c r="E644" i="15"/>
  <c r="D644" i="15"/>
  <c r="F643" i="15"/>
  <c r="E643" i="15"/>
  <c r="D643" i="15"/>
  <c r="F642" i="15"/>
  <c r="E642" i="15"/>
  <c r="D642" i="15"/>
  <c r="F641" i="15"/>
  <c r="E641" i="15"/>
  <c r="D641" i="15"/>
  <c r="F640" i="15"/>
  <c r="E640" i="15"/>
  <c r="D640" i="15"/>
  <c r="F639" i="15"/>
  <c r="E639" i="15"/>
  <c r="D639" i="15"/>
  <c r="F638" i="15"/>
  <c r="E638" i="15"/>
  <c r="D638" i="15"/>
  <c r="F637" i="15"/>
  <c r="E637" i="15"/>
  <c r="D637" i="15"/>
  <c r="F636" i="15"/>
  <c r="E636" i="15"/>
  <c r="D636" i="15"/>
  <c r="F635" i="15"/>
  <c r="E635" i="15"/>
  <c r="D635" i="15"/>
  <c r="F634" i="15"/>
  <c r="E634" i="15"/>
  <c r="D634" i="15"/>
  <c r="F633" i="15"/>
  <c r="E633" i="15"/>
  <c r="D633" i="15"/>
  <c r="F632" i="15"/>
  <c r="E632" i="15"/>
  <c r="D632" i="15"/>
  <c r="F631" i="15"/>
  <c r="E631" i="15"/>
  <c r="D631" i="15"/>
  <c r="F630" i="15"/>
  <c r="E630" i="15"/>
  <c r="D630" i="15"/>
  <c r="F629" i="15"/>
  <c r="E629" i="15"/>
  <c r="D629" i="15"/>
  <c r="F628" i="15"/>
  <c r="E628" i="15"/>
  <c r="D628" i="15"/>
  <c r="F627" i="15"/>
  <c r="E627" i="15"/>
  <c r="D627" i="15"/>
  <c r="F626" i="15"/>
  <c r="E626" i="15"/>
  <c r="D626" i="15"/>
  <c r="F625" i="15"/>
  <c r="E625" i="15"/>
  <c r="D625" i="15"/>
  <c r="F624" i="15"/>
  <c r="E624" i="15"/>
  <c r="D624" i="15"/>
  <c r="F623" i="15"/>
  <c r="E623" i="15"/>
  <c r="D623" i="15"/>
  <c r="F622" i="15"/>
  <c r="E622" i="15"/>
  <c r="D622" i="15"/>
  <c r="F621" i="15"/>
  <c r="E621" i="15"/>
  <c r="D621" i="15"/>
  <c r="F620" i="15"/>
  <c r="E620" i="15"/>
  <c r="D620" i="15"/>
  <c r="F619" i="15"/>
  <c r="E619" i="15"/>
  <c r="D619" i="15"/>
  <c r="F618" i="15"/>
  <c r="E618" i="15"/>
  <c r="D618" i="15"/>
  <c r="F617" i="15"/>
  <c r="E617" i="15"/>
  <c r="D617" i="15"/>
  <c r="F616" i="15"/>
  <c r="E616" i="15"/>
  <c r="D616" i="15"/>
  <c r="F615" i="15"/>
  <c r="E615" i="15"/>
  <c r="D615" i="15"/>
  <c r="F614" i="15"/>
  <c r="E614" i="15"/>
  <c r="D614" i="15"/>
  <c r="F613" i="15"/>
  <c r="E613" i="15"/>
  <c r="D613" i="15"/>
  <c r="F612" i="15"/>
  <c r="E612" i="15"/>
  <c r="D612" i="15"/>
  <c r="F611" i="15"/>
  <c r="E611" i="15"/>
  <c r="D611" i="15"/>
  <c r="F610" i="15"/>
  <c r="E610" i="15"/>
  <c r="D610" i="15"/>
  <c r="F609" i="15"/>
  <c r="E609" i="15"/>
  <c r="D609" i="15"/>
  <c r="F608" i="15"/>
  <c r="E608" i="15"/>
  <c r="D608" i="15"/>
  <c r="F607" i="15"/>
  <c r="E607" i="15"/>
  <c r="D607" i="15"/>
  <c r="F606" i="15"/>
  <c r="E606" i="15"/>
  <c r="D606" i="15"/>
  <c r="F605" i="15"/>
  <c r="E605" i="15"/>
  <c r="D605" i="15"/>
  <c r="F604" i="15"/>
  <c r="E604" i="15"/>
  <c r="D604" i="15"/>
  <c r="F603" i="15"/>
  <c r="E603" i="15"/>
  <c r="D603" i="15"/>
  <c r="F602" i="15"/>
  <c r="E602" i="15"/>
  <c r="D602" i="15"/>
  <c r="F601" i="15"/>
  <c r="E601" i="15"/>
  <c r="D601" i="15"/>
  <c r="F600" i="15"/>
  <c r="E600" i="15"/>
  <c r="D600" i="15"/>
  <c r="F599" i="15"/>
  <c r="E599" i="15"/>
  <c r="D599" i="15"/>
  <c r="F598" i="15"/>
  <c r="E598" i="15"/>
  <c r="D598" i="15"/>
  <c r="F597" i="15"/>
  <c r="E597" i="15"/>
  <c r="D597" i="15"/>
  <c r="F596" i="15"/>
  <c r="E596" i="15"/>
  <c r="D596" i="15"/>
  <c r="F595" i="15"/>
  <c r="E595" i="15"/>
  <c r="D595" i="15"/>
  <c r="F594" i="15"/>
  <c r="E594" i="15"/>
  <c r="D594" i="15"/>
  <c r="F593" i="15"/>
  <c r="E593" i="15"/>
  <c r="D593" i="15"/>
  <c r="F592" i="15"/>
  <c r="E592" i="15"/>
  <c r="D592" i="15"/>
  <c r="F591" i="15"/>
  <c r="E591" i="15"/>
  <c r="D591" i="15"/>
  <c r="F590" i="15"/>
  <c r="E590" i="15"/>
  <c r="D590" i="15"/>
  <c r="F589" i="15"/>
  <c r="E589" i="15"/>
  <c r="D589" i="15"/>
  <c r="F588" i="15"/>
  <c r="E588" i="15"/>
  <c r="D588" i="15"/>
  <c r="F587" i="15"/>
  <c r="E587" i="15"/>
  <c r="D587" i="15"/>
  <c r="F586" i="15"/>
  <c r="E586" i="15"/>
  <c r="D586" i="15"/>
  <c r="F585" i="15"/>
  <c r="E585" i="15"/>
  <c r="D585" i="15"/>
  <c r="F584" i="15"/>
  <c r="E584" i="15"/>
  <c r="D584" i="15"/>
  <c r="F583" i="15"/>
  <c r="E583" i="15"/>
  <c r="D583" i="15"/>
  <c r="F582" i="15"/>
  <c r="E582" i="15"/>
  <c r="D582" i="15"/>
  <c r="F581" i="15"/>
  <c r="E581" i="15"/>
  <c r="D581" i="15"/>
  <c r="F580" i="15"/>
  <c r="E580" i="15"/>
  <c r="D580" i="15"/>
  <c r="F579" i="15"/>
  <c r="E579" i="15"/>
  <c r="D579" i="15"/>
  <c r="F578" i="15"/>
  <c r="E578" i="15"/>
  <c r="D578" i="15"/>
  <c r="F577" i="15"/>
  <c r="E577" i="15"/>
  <c r="D577" i="15"/>
  <c r="F576" i="15"/>
  <c r="E576" i="15"/>
  <c r="D576" i="15"/>
  <c r="F575" i="15"/>
  <c r="E575" i="15"/>
  <c r="D575" i="15"/>
  <c r="F574" i="15"/>
  <c r="E574" i="15"/>
  <c r="D574" i="15"/>
  <c r="F573" i="15"/>
  <c r="E573" i="15"/>
  <c r="D573" i="15"/>
  <c r="F572" i="15"/>
  <c r="E572" i="15"/>
  <c r="D572" i="15"/>
  <c r="F571" i="15"/>
  <c r="E571" i="15"/>
  <c r="D571" i="15"/>
  <c r="F570" i="15"/>
  <c r="E570" i="15"/>
  <c r="D570" i="15"/>
  <c r="F569" i="15"/>
  <c r="E569" i="15"/>
  <c r="D569" i="15"/>
  <c r="F568" i="15"/>
  <c r="E568" i="15"/>
  <c r="D568" i="15"/>
  <c r="F567" i="15"/>
  <c r="E567" i="15"/>
  <c r="D567" i="15"/>
  <c r="F566" i="15"/>
  <c r="E566" i="15"/>
  <c r="D566" i="15"/>
  <c r="F565" i="15"/>
  <c r="E565" i="15"/>
  <c r="D565" i="15"/>
  <c r="F564" i="15"/>
  <c r="E564" i="15"/>
  <c r="D564" i="15"/>
  <c r="F563" i="15"/>
  <c r="E563" i="15"/>
  <c r="D563" i="15"/>
  <c r="F562" i="15"/>
  <c r="E562" i="15"/>
  <c r="D562" i="15"/>
  <c r="F561" i="15"/>
  <c r="E561" i="15"/>
  <c r="D561" i="15"/>
  <c r="F560" i="15"/>
  <c r="E560" i="15"/>
  <c r="D560" i="15"/>
  <c r="F559" i="15"/>
  <c r="E559" i="15"/>
  <c r="D559" i="15"/>
  <c r="F558" i="15"/>
  <c r="E558" i="15"/>
  <c r="D558" i="15"/>
  <c r="F557" i="15"/>
  <c r="E557" i="15"/>
  <c r="D557" i="15"/>
  <c r="F556" i="15"/>
  <c r="E556" i="15"/>
  <c r="D556" i="15"/>
  <c r="F555" i="15"/>
  <c r="E555" i="15"/>
  <c r="D555" i="15"/>
  <c r="F554" i="15"/>
  <c r="E554" i="15"/>
  <c r="D554" i="15"/>
  <c r="F553" i="15"/>
  <c r="E553" i="15"/>
  <c r="D553" i="15"/>
  <c r="F552" i="15"/>
  <c r="E552" i="15"/>
  <c r="D552" i="15"/>
  <c r="F551" i="15"/>
  <c r="E551" i="15"/>
  <c r="D551" i="15"/>
  <c r="F550" i="15"/>
  <c r="E550" i="15"/>
  <c r="D550" i="15"/>
  <c r="F549" i="15"/>
  <c r="E549" i="15"/>
  <c r="D549" i="15"/>
  <c r="F548" i="15"/>
  <c r="E548" i="15"/>
  <c r="D548" i="15"/>
  <c r="F547" i="15"/>
  <c r="E547" i="15"/>
  <c r="D547" i="15"/>
  <c r="F546" i="15"/>
  <c r="E546" i="15"/>
  <c r="D546" i="15"/>
  <c r="F545" i="15"/>
  <c r="E545" i="15"/>
  <c r="D545" i="15"/>
  <c r="F544" i="15"/>
  <c r="E544" i="15"/>
  <c r="D544" i="15"/>
  <c r="F543" i="15"/>
  <c r="E543" i="15"/>
  <c r="D543" i="15"/>
  <c r="F542" i="15"/>
  <c r="E542" i="15"/>
  <c r="D542" i="15"/>
  <c r="F541" i="15"/>
  <c r="E541" i="15"/>
  <c r="D541" i="15"/>
  <c r="F540" i="15"/>
  <c r="E540" i="15"/>
  <c r="D540" i="15"/>
  <c r="F539" i="15"/>
  <c r="E539" i="15"/>
  <c r="D539" i="15"/>
  <c r="F538" i="15"/>
  <c r="E538" i="15"/>
  <c r="D538" i="15"/>
  <c r="F537" i="15"/>
  <c r="E537" i="15"/>
  <c r="D537" i="15"/>
  <c r="F536" i="15"/>
  <c r="E536" i="15"/>
  <c r="D536" i="15"/>
  <c r="F535" i="15"/>
  <c r="E535" i="15"/>
  <c r="D535" i="15"/>
  <c r="F534" i="15"/>
  <c r="E534" i="15"/>
  <c r="D534" i="15"/>
  <c r="F533" i="15"/>
  <c r="E533" i="15"/>
  <c r="D533" i="15"/>
  <c r="F532" i="15"/>
  <c r="E532" i="15"/>
  <c r="D532" i="15"/>
  <c r="F531" i="15"/>
  <c r="E531" i="15"/>
  <c r="D531" i="15"/>
  <c r="F530" i="15"/>
  <c r="E530" i="15"/>
  <c r="D530" i="15"/>
  <c r="F529" i="15"/>
  <c r="E529" i="15"/>
  <c r="D529" i="15"/>
  <c r="F528" i="15"/>
  <c r="E528" i="15"/>
  <c r="D528" i="15"/>
  <c r="F527" i="15"/>
  <c r="E527" i="15"/>
  <c r="D527" i="15"/>
  <c r="F526" i="15"/>
  <c r="E526" i="15"/>
  <c r="D526" i="15"/>
  <c r="F525" i="15"/>
  <c r="E525" i="15"/>
  <c r="D525" i="15"/>
  <c r="F524" i="15"/>
  <c r="E524" i="15"/>
  <c r="D524" i="15"/>
  <c r="F523" i="15"/>
  <c r="E523" i="15"/>
  <c r="D523" i="15"/>
  <c r="F522" i="15"/>
  <c r="E522" i="15"/>
  <c r="D522" i="15"/>
  <c r="F521" i="15"/>
  <c r="E521" i="15"/>
  <c r="D521" i="15"/>
  <c r="F520" i="15"/>
  <c r="E520" i="15"/>
  <c r="D520" i="15"/>
  <c r="F519" i="15"/>
  <c r="E519" i="15"/>
  <c r="D519" i="15"/>
  <c r="F518" i="15"/>
  <c r="E518" i="15"/>
  <c r="D518" i="15"/>
  <c r="F517" i="15"/>
  <c r="E517" i="15"/>
  <c r="D517" i="15"/>
  <c r="F516" i="15"/>
  <c r="E516" i="15"/>
  <c r="D516" i="15"/>
  <c r="F515" i="15"/>
  <c r="E515" i="15"/>
  <c r="D515" i="15"/>
  <c r="F514" i="15"/>
  <c r="E514" i="15"/>
  <c r="D514" i="15"/>
  <c r="F513" i="15"/>
  <c r="E513" i="15"/>
  <c r="D513" i="15"/>
  <c r="F512" i="15"/>
  <c r="E512" i="15"/>
  <c r="D512" i="15"/>
  <c r="F511" i="15"/>
  <c r="E511" i="15"/>
  <c r="D511" i="15"/>
  <c r="F510" i="15"/>
  <c r="E510" i="15"/>
  <c r="D510" i="15"/>
  <c r="F509" i="15"/>
  <c r="E509" i="15"/>
  <c r="D509" i="15"/>
  <c r="F508" i="15"/>
  <c r="E508" i="15"/>
  <c r="D508" i="15"/>
  <c r="F507" i="15"/>
  <c r="E507" i="15"/>
  <c r="D507" i="15"/>
  <c r="F506" i="15"/>
  <c r="E506" i="15"/>
  <c r="D506" i="15"/>
  <c r="F505" i="15"/>
  <c r="E505" i="15"/>
  <c r="D505" i="15"/>
  <c r="F504" i="15"/>
  <c r="E504" i="15"/>
  <c r="D504" i="15"/>
  <c r="F503" i="15"/>
  <c r="E503" i="15"/>
  <c r="D503" i="15"/>
  <c r="F502" i="15"/>
  <c r="E502" i="15"/>
  <c r="D502" i="15"/>
  <c r="F501" i="15"/>
  <c r="E501" i="15"/>
  <c r="D501" i="15"/>
  <c r="F500" i="15"/>
  <c r="E500" i="15"/>
  <c r="D500" i="15"/>
  <c r="F499" i="15"/>
  <c r="E499" i="15"/>
  <c r="D499" i="15"/>
  <c r="F498" i="15"/>
  <c r="E498" i="15"/>
  <c r="D498" i="15"/>
  <c r="F497" i="15"/>
  <c r="E497" i="15"/>
  <c r="D497" i="15"/>
  <c r="F496" i="15"/>
  <c r="E496" i="15"/>
  <c r="D496" i="15"/>
  <c r="F495" i="15"/>
  <c r="E495" i="15"/>
  <c r="D495" i="15"/>
  <c r="F494" i="15"/>
  <c r="E494" i="15"/>
  <c r="D494" i="15"/>
  <c r="F493" i="15"/>
  <c r="E493" i="15"/>
  <c r="D493" i="15"/>
  <c r="F492" i="15"/>
  <c r="E492" i="15"/>
  <c r="D492" i="15"/>
  <c r="F491" i="15"/>
  <c r="E491" i="15"/>
  <c r="D491" i="15"/>
  <c r="F490" i="15"/>
  <c r="E490" i="15"/>
  <c r="D490" i="15"/>
  <c r="F489" i="15"/>
  <c r="E489" i="15"/>
  <c r="D489" i="15"/>
  <c r="F488" i="15"/>
  <c r="E488" i="15"/>
  <c r="D488" i="15"/>
  <c r="F487" i="15"/>
  <c r="E487" i="15"/>
  <c r="D487" i="15"/>
  <c r="F486" i="15"/>
  <c r="E486" i="15"/>
  <c r="D486" i="15"/>
  <c r="F485" i="15"/>
  <c r="E485" i="15"/>
  <c r="D485" i="15"/>
  <c r="F484" i="15"/>
  <c r="E484" i="15"/>
  <c r="D484" i="15"/>
  <c r="F483" i="15"/>
  <c r="E483" i="15"/>
  <c r="D483" i="15"/>
  <c r="F482" i="15"/>
  <c r="E482" i="15"/>
  <c r="D482" i="15"/>
  <c r="F481" i="15"/>
  <c r="E481" i="15"/>
  <c r="D481" i="15"/>
  <c r="F480" i="15"/>
  <c r="E480" i="15"/>
  <c r="D480" i="15"/>
  <c r="F479" i="15"/>
  <c r="E479" i="15"/>
  <c r="D479" i="15"/>
  <c r="F478" i="15"/>
  <c r="E478" i="15"/>
  <c r="D478" i="15"/>
  <c r="F477" i="15"/>
  <c r="E477" i="15"/>
  <c r="D477" i="15"/>
  <c r="F476" i="15"/>
  <c r="E476" i="15"/>
  <c r="D476" i="15"/>
  <c r="F475" i="15"/>
  <c r="E475" i="15"/>
  <c r="D475" i="15"/>
  <c r="F474" i="15"/>
  <c r="E474" i="15"/>
  <c r="D474" i="15"/>
  <c r="F473" i="15"/>
  <c r="E473" i="15"/>
  <c r="D473" i="15"/>
  <c r="F472" i="15"/>
  <c r="E472" i="15"/>
  <c r="D472" i="15"/>
  <c r="F471" i="15"/>
  <c r="E471" i="15"/>
  <c r="D471" i="15"/>
  <c r="F470" i="15"/>
  <c r="E470" i="15"/>
  <c r="D470" i="15"/>
  <c r="F469" i="15"/>
  <c r="E469" i="15"/>
  <c r="D469" i="15"/>
  <c r="F468" i="15"/>
  <c r="E468" i="15"/>
  <c r="D468" i="15"/>
  <c r="F467" i="15"/>
  <c r="E467" i="15"/>
  <c r="D467" i="15"/>
  <c r="F466" i="15"/>
  <c r="E466" i="15"/>
  <c r="D466" i="15"/>
  <c r="F465" i="15"/>
  <c r="E465" i="15"/>
  <c r="D465" i="15"/>
  <c r="F464" i="15"/>
  <c r="E464" i="15"/>
  <c r="D464" i="15"/>
  <c r="F463" i="15"/>
  <c r="E463" i="15"/>
  <c r="D463" i="15"/>
  <c r="F462" i="15"/>
  <c r="E462" i="15"/>
  <c r="D462" i="15"/>
  <c r="F461" i="15"/>
  <c r="E461" i="15"/>
  <c r="D461" i="15"/>
  <c r="F460" i="15"/>
  <c r="E460" i="15"/>
  <c r="D460" i="15"/>
  <c r="F459" i="15"/>
  <c r="E459" i="15"/>
  <c r="D459" i="15"/>
  <c r="F458" i="15"/>
  <c r="E458" i="15"/>
  <c r="D458" i="15"/>
  <c r="F457" i="15"/>
  <c r="E457" i="15"/>
  <c r="D457" i="15"/>
  <c r="F456" i="15"/>
  <c r="E456" i="15"/>
  <c r="D456" i="15"/>
  <c r="F455" i="15"/>
  <c r="E455" i="15"/>
  <c r="D455" i="15"/>
  <c r="F454" i="15"/>
  <c r="E454" i="15"/>
  <c r="D454" i="15"/>
  <c r="F453" i="15"/>
  <c r="E453" i="15"/>
  <c r="D453" i="15"/>
  <c r="F452" i="15"/>
  <c r="E452" i="15"/>
  <c r="D452" i="15"/>
  <c r="F451" i="15"/>
  <c r="E451" i="15"/>
  <c r="D451" i="15"/>
  <c r="F450" i="15"/>
  <c r="E450" i="15"/>
  <c r="D450" i="15"/>
  <c r="F449" i="15"/>
  <c r="E449" i="15"/>
  <c r="D449" i="15"/>
  <c r="F448" i="15"/>
  <c r="E448" i="15"/>
  <c r="D448" i="15"/>
  <c r="F447" i="15"/>
  <c r="E447" i="15"/>
  <c r="D447" i="15"/>
  <c r="F446" i="15"/>
  <c r="E446" i="15"/>
  <c r="D446" i="15"/>
  <c r="F445" i="15"/>
  <c r="E445" i="15"/>
  <c r="D445" i="15"/>
  <c r="F444" i="15"/>
  <c r="E444" i="15"/>
  <c r="D444" i="15"/>
  <c r="F443" i="15"/>
  <c r="E443" i="15"/>
  <c r="D443" i="15"/>
  <c r="F442" i="15"/>
  <c r="E442" i="15"/>
  <c r="D442" i="15"/>
  <c r="F441" i="15"/>
  <c r="E441" i="15"/>
  <c r="D441" i="15"/>
  <c r="F440" i="15"/>
  <c r="E440" i="15"/>
  <c r="D440" i="15"/>
  <c r="F439" i="15"/>
  <c r="E439" i="15"/>
  <c r="D439" i="15"/>
  <c r="F438" i="15"/>
  <c r="E438" i="15"/>
  <c r="D438" i="15"/>
  <c r="F437" i="15"/>
  <c r="E437" i="15"/>
  <c r="D437" i="15"/>
  <c r="F436" i="15"/>
  <c r="E436" i="15"/>
  <c r="D436" i="15"/>
  <c r="F435" i="15"/>
  <c r="E435" i="15"/>
  <c r="D435" i="15"/>
  <c r="F434" i="15"/>
  <c r="E434" i="15"/>
  <c r="D434" i="15"/>
  <c r="F433" i="15"/>
  <c r="E433" i="15"/>
  <c r="D433" i="15"/>
  <c r="F432" i="15"/>
  <c r="E432" i="15"/>
  <c r="D432" i="15"/>
  <c r="F431" i="15"/>
  <c r="E431" i="15"/>
  <c r="D431" i="15"/>
  <c r="F430" i="15"/>
  <c r="E430" i="15"/>
  <c r="D430" i="15"/>
  <c r="F429" i="15"/>
  <c r="E429" i="15"/>
  <c r="D429" i="15"/>
  <c r="F428" i="15"/>
  <c r="E428" i="15"/>
  <c r="D428" i="15"/>
  <c r="F427" i="15"/>
  <c r="E427" i="15"/>
  <c r="D427" i="15"/>
  <c r="F426" i="15"/>
  <c r="E426" i="15"/>
  <c r="D426" i="15"/>
  <c r="F425" i="15"/>
  <c r="E425" i="15"/>
  <c r="D425" i="15"/>
  <c r="F424" i="15"/>
  <c r="E424" i="15"/>
  <c r="D424" i="15"/>
  <c r="F423" i="15"/>
  <c r="E423" i="15"/>
  <c r="D423" i="15"/>
  <c r="F422" i="15"/>
  <c r="E422" i="15"/>
  <c r="D422" i="15"/>
  <c r="F421" i="15"/>
  <c r="E421" i="15"/>
  <c r="D421" i="15"/>
  <c r="F420" i="15"/>
  <c r="E420" i="15"/>
  <c r="D420" i="15"/>
  <c r="F419" i="15"/>
  <c r="E419" i="15"/>
  <c r="D419" i="15"/>
  <c r="F418" i="15"/>
  <c r="E418" i="15"/>
  <c r="D418" i="15"/>
  <c r="F417" i="15"/>
  <c r="E417" i="15"/>
  <c r="D417" i="15"/>
  <c r="F416" i="15"/>
  <c r="E416" i="15"/>
  <c r="D416" i="15"/>
  <c r="F415" i="15"/>
  <c r="E415" i="15"/>
  <c r="D415" i="15"/>
  <c r="F414" i="15"/>
  <c r="E414" i="15"/>
  <c r="D414" i="15"/>
  <c r="F413" i="15"/>
  <c r="E413" i="15"/>
  <c r="D413" i="15"/>
  <c r="F412" i="15"/>
  <c r="E412" i="15"/>
  <c r="D412" i="15"/>
  <c r="F411" i="15"/>
  <c r="E411" i="15"/>
  <c r="D411" i="15"/>
  <c r="F410" i="15"/>
  <c r="E410" i="15"/>
  <c r="D410" i="15"/>
  <c r="F409" i="15"/>
  <c r="E409" i="15"/>
  <c r="D409" i="15"/>
  <c r="F408" i="15"/>
  <c r="E408" i="15"/>
  <c r="D408" i="15"/>
  <c r="F407" i="15"/>
  <c r="E407" i="15"/>
  <c r="D407" i="15"/>
  <c r="F406" i="15"/>
  <c r="E406" i="15"/>
  <c r="D406" i="15"/>
  <c r="F405" i="15"/>
  <c r="E405" i="15"/>
  <c r="D405" i="15"/>
  <c r="F404" i="15"/>
  <c r="E404" i="15"/>
  <c r="D404" i="15"/>
  <c r="F403" i="15"/>
  <c r="E403" i="15"/>
  <c r="D403" i="15"/>
  <c r="F402" i="15"/>
  <c r="E402" i="15"/>
  <c r="D402" i="15"/>
  <c r="F401" i="15"/>
  <c r="E401" i="15"/>
  <c r="D401" i="15"/>
  <c r="F400" i="15"/>
  <c r="E400" i="15"/>
  <c r="D400" i="15"/>
  <c r="F399" i="15"/>
  <c r="E399" i="15"/>
  <c r="D399" i="15"/>
  <c r="F398" i="15"/>
  <c r="E398" i="15"/>
  <c r="D398" i="15"/>
  <c r="F397" i="15"/>
  <c r="E397" i="15"/>
  <c r="D397" i="15"/>
  <c r="F396" i="15"/>
  <c r="E396" i="15"/>
  <c r="D396" i="15"/>
  <c r="F395" i="15"/>
  <c r="E395" i="15"/>
  <c r="D395" i="15"/>
  <c r="F394" i="15"/>
  <c r="E394" i="15"/>
  <c r="D394" i="15"/>
  <c r="F393" i="15"/>
  <c r="E393" i="15"/>
  <c r="D393" i="15"/>
  <c r="F392" i="15"/>
  <c r="E392" i="15"/>
  <c r="D392" i="15"/>
  <c r="F391" i="15"/>
  <c r="E391" i="15"/>
  <c r="D391" i="15"/>
  <c r="F390" i="15"/>
  <c r="E390" i="15"/>
  <c r="D390" i="15"/>
  <c r="F389" i="15"/>
  <c r="E389" i="15"/>
  <c r="D389" i="15"/>
  <c r="F388" i="15"/>
  <c r="E388" i="15"/>
  <c r="D388" i="15"/>
  <c r="F387" i="15"/>
  <c r="E387" i="15"/>
  <c r="D387" i="15"/>
  <c r="F386" i="15"/>
  <c r="E386" i="15"/>
  <c r="D386" i="15"/>
  <c r="F385" i="15"/>
  <c r="E385" i="15"/>
  <c r="D385" i="15"/>
  <c r="F384" i="15"/>
  <c r="E384" i="15"/>
  <c r="D384" i="15"/>
  <c r="F383" i="15"/>
  <c r="E383" i="15"/>
  <c r="D383" i="15"/>
  <c r="F382" i="15"/>
  <c r="E382" i="15"/>
  <c r="D382" i="15"/>
  <c r="F381" i="15"/>
  <c r="E381" i="15"/>
  <c r="D381" i="15"/>
  <c r="F380" i="15"/>
  <c r="E380" i="15"/>
  <c r="D380" i="15"/>
  <c r="F379" i="15"/>
  <c r="E379" i="15"/>
  <c r="D379" i="15"/>
  <c r="F378" i="15"/>
  <c r="E378" i="15"/>
  <c r="D378" i="15"/>
  <c r="F377" i="15"/>
  <c r="E377" i="15"/>
  <c r="D377" i="15"/>
  <c r="F376" i="15"/>
  <c r="E376" i="15"/>
  <c r="D376" i="15"/>
  <c r="F375" i="15"/>
  <c r="E375" i="15"/>
  <c r="D375" i="15"/>
  <c r="F374" i="15"/>
  <c r="E374" i="15"/>
  <c r="D374" i="15"/>
  <c r="F373" i="15"/>
  <c r="E373" i="15"/>
  <c r="D373" i="15"/>
  <c r="F372" i="15"/>
  <c r="E372" i="15"/>
  <c r="D372" i="15"/>
  <c r="F371" i="15"/>
  <c r="E371" i="15"/>
  <c r="D371" i="15"/>
  <c r="F370" i="15"/>
  <c r="E370" i="15"/>
  <c r="D370" i="15"/>
  <c r="F369" i="15"/>
  <c r="E369" i="15"/>
  <c r="D369" i="15"/>
  <c r="F368" i="15"/>
  <c r="E368" i="15"/>
  <c r="D368" i="15"/>
  <c r="F367" i="15"/>
  <c r="E367" i="15"/>
  <c r="D367" i="15"/>
  <c r="F366" i="15"/>
  <c r="E366" i="15"/>
  <c r="D366" i="15"/>
  <c r="F365" i="15"/>
  <c r="E365" i="15"/>
  <c r="D365" i="15"/>
  <c r="F364" i="15"/>
  <c r="E364" i="15"/>
  <c r="D364" i="15"/>
  <c r="F363" i="15"/>
  <c r="E363" i="15"/>
  <c r="D363" i="15"/>
  <c r="F362" i="15"/>
  <c r="E362" i="15"/>
  <c r="D362" i="15"/>
  <c r="F361" i="15"/>
  <c r="E361" i="15"/>
  <c r="D361" i="15"/>
  <c r="F360" i="15"/>
  <c r="E360" i="15"/>
  <c r="D360" i="15"/>
  <c r="F359" i="15"/>
  <c r="E359" i="15"/>
  <c r="D359" i="15"/>
  <c r="F358" i="15"/>
  <c r="E358" i="15"/>
  <c r="D358" i="15"/>
  <c r="F357" i="15"/>
  <c r="E357" i="15"/>
  <c r="D357" i="15"/>
  <c r="F356" i="15"/>
  <c r="E356" i="15"/>
  <c r="D356" i="15"/>
  <c r="F355" i="15"/>
  <c r="E355" i="15"/>
  <c r="D355" i="15"/>
  <c r="F354" i="15"/>
  <c r="E354" i="15"/>
  <c r="D354" i="15"/>
  <c r="F353" i="15"/>
  <c r="E353" i="15"/>
  <c r="D353" i="15"/>
  <c r="F352" i="15"/>
  <c r="E352" i="15"/>
  <c r="D352" i="15"/>
  <c r="F351" i="15"/>
  <c r="E351" i="15"/>
  <c r="D351" i="15"/>
  <c r="F350" i="15"/>
  <c r="E350" i="15"/>
  <c r="D350" i="15"/>
  <c r="F349" i="15"/>
  <c r="E349" i="15"/>
  <c r="D349" i="15"/>
  <c r="F348" i="15"/>
  <c r="E348" i="15"/>
  <c r="D348" i="15"/>
  <c r="F347" i="15"/>
  <c r="E347" i="15"/>
  <c r="D347" i="15"/>
  <c r="F346" i="15"/>
  <c r="E346" i="15"/>
  <c r="D346" i="15"/>
  <c r="F345" i="15"/>
  <c r="E345" i="15"/>
  <c r="D345" i="15"/>
  <c r="F344" i="15"/>
  <c r="E344" i="15"/>
  <c r="D344" i="15"/>
  <c r="F343" i="15"/>
  <c r="E343" i="15"/>
  <c r="D343" i="15"/>
  <c r="F342" i="15"/>
  <c r="E342" i="15"/>
  <c r="D342" i="15"/>
  <c r="F341" i="15"/>
  <c r="E341" i="15"/>
  <c r="D341" i="15"/>
  <c r="F340" i="15"/>
  <c r="E340" i="15"/>
  <c r="D340" i="15"/>
  <c r="F339" i="15"/>
  <c r="E339" i="15"/>
  <c r="D339" i="15"/>
  <c r="F338" i="15"/>
  <c r="E338" i="15"/>
  <c r="D338" i="15"/>
  <c r="F337" i="15"/>
  <c r="E337" i="15"/>
  <c r="D337" i="15"/>
  <c r="F336" i="15"/>
  <c r="E336" i="15"/>
  <c r="D336" i="15"/>
  <c r="F335" i="15"/>
  <c r="E335" i="15"/>
  <c r="D335" i="15"/>
  <c r="F334" i="15"/>
  <c r="E334" i="15"/>
  <c r="D334" i="15"/>
  <c r="F333" i="15"/>
  <c r="E333" i="15"/>
  <c r="D333" i="15"/>
  <c r="F332" i="15"/>
  <c r="E332" i="15"/>
  <c r="D332" i="15"/>
  <c r="F331" i="15"/>
  <c r="E331" i="15"/>
  <c r="D331" i="15"/>
  <c r="F330" i="15"/>
  <c r="E330" i="15"/>
  <c r="D330" i="15"/>
  <c r="F329" i="15"/>
  <c r="E329" i="15"/>
  <c r="D329" i="15"/>
  <c r="F328" i="15"/>
  <c r="E328" i="15"/>
  <c r="D328" i="15"/>
  <c r="F327" i="15"/>
  <c r="E327" i="15"/>
  <c r="D327" i="15"/>
  <c r="F326" i="15"/>
  <c r="E326" i="15"/>
  <c r="D326" i="15"/>
  <c r="F325" i="15"/>
  <c r="E325" i="15"/>
  <c r="D325" i="15"/>
  <c r="F324" i="15"/>
  <c r="E324" i="15"/>
  <c r="D324" i="15"/>
  <c r="F323" i="15"/>
  <c r="E323" i="15"/>
  <c r="D323" i="15"/>
  <c r="F322" i="15"/>
  <c r="E322" i="15"/>
  <c r="D322" i="15"/>
  <c r="F321" i="15"/>
  <c r="E321" i="15"/>
  <c r="D321" i="15"/>
  <c r="F320" i="15"/>
  <c r="E320" i="15"/>
  <c r="D320" i="15"/>
  <c r="F319" i="15"/>
  <c r="E319" i="15"/>
  <c r="D319" i="15"/>
  <c r="F318" i="15"/>
  <c r="E318" i="15"/>
  <c r="D318" i="15"/>
  <c r="F317" i="15"/>
  <c r="E317" i="15"/>
  <c r="D317" i="15"/>
  <c r="F316" i="15"/>
  <c r="E316" i="15"/>
  <c r="D316" i="15"/>
  <c r="F315" i="15"/>
  <c r="E315" i="15"/>
  <c r="D315" i="15"/>
  <c r="F314" i="15"/>
  <c r="E314" i="15"/>
  <c r="D314" i="15"/>
  <c r="F313" i="15"/>
  <c r="E313" i="15"/>
  <c r="D313" i="15"/>
  <c r="F312" i="15"/>
  <c r="E312" i="15"/>
  <c r="D312" i="15"/>
  <c r="F311" i="15"/>
  <c r="E311" i="15"/>
  <c r="D311" i="15"/>
  <c r="F310" i="15"/>
  <c r="E310" i="15"/>
  <c r="D310" i="15"/>
  <c r="F309" i="15"/>
  <c r="E309" i="15"/>
  <c r="D309" i="15"/>
  <c r="F308" i="15"/>
  <c r="E308" i="15"/>
  <c r="D308" i="15"/>
  <c r="F307" i="15"/>
  <c r="E307" i="15"/>
  <c r="D307" i="15"/>
  <c r="F306" i="15"/>
  <c r="E306" i="15"/>
  <c r="D306" i="15"/>
  <c r="F305" i="15"/>
  <c r="E305" i="15"/>
  <c r="D305" i="15"/>
  <c r="F304" i="15"/>
  <c r="E304" i="15"/>
  <c r="D304" i="15"/>
  <c r="F303" i="15"/>
  <c r="E303" i="15"/>
  <c r="D303" i="15"/>
  <c r="F302" i="15"/>
  <c r="E302" i="15"/>
  <c r="D302" i="15"/>
  <c r="F301" i="15"/>
  <c r="E301" i="15"/>
  <c r="D301" i="15"/>
  <c r="F300" i="15"/>
  <c r="E300" i="15"/>
  <c r="D300" i="15"/>
  <c r="F299" i="15"/>
  <c r="E299" i="15"/>
  <c r="D299" i="15"/>
  <c r="F298" i="15"/>
  <c r="E298" i="15"/>
  <c r="D298" i="15"/>
  <c r="F297" i="15"/>
  <c r="E297" i="15"/>
  <c r="D297" i="15"/>
  <c r="F296" i="15"/>
  <c r="E296" i="15"/>
  <c r="D296" i="15"/>
  <c r="F295" i="15"/>
  <c r="E295" i="15"/>
  <c r="D295" i="15"/>
  <c r="F294" i="15"/>
  <c r="E294" i="15"/>
  <c r="D294" i="15"/>
  <c r="F293" i="15"/>
  <c r="E293" i="15"/>
  <c r="D293" i="15"/>
  <c r="F292" i="15"/>
  <c r="E292" i="15"/>
  <c r="D292" i="15"/>
  <c r="F291" i="15"/>
  <c r="E291" i="15"/>
  <c r="D291" i="15"/>
  <c r="F290" i="15"/>
  <c r="E290" i="15"/>
  <c r="D290" i="15"/>
  <c r="F289" i="15"/>
  <c r="E289" i="15"/>
  <c r="D289" i="15"/>
  <c r="F288" i="15"/>
  <c r="E288" i="15"/>
  <c r="D288" i="15"/>
  <c r="F287" i="15"/>
  <c r="E287" i="15"/>
  <c r="D287" i="15"/>
  <c r="F286" i="15"/>
  <c r="E286" i="15"/>
  <c r="D286" i="15"/>
  <c r="F285" i="15"/>
  <c r="E285" i="15"/>
  <c r="D285" i="15"/>
  <c r="F284" i="15"/>
  <c r="E284" i="15"/>
  <c r="D284" i="15"/>
  <c r="F283" i="15"/>
  <c r="E283" i="15"/>
  <c r="D283" i="15"/>
  <c r="F282" i="15"/>
  <c r="E282" i="15"/>
  <c r="D282" i="15"/>
  <c r="F281" i="15"/>
  <c r="E281" i="15"/>
  <c r="D281" i="15"/>
  <c r="F280" i="15"/>
  <c r="E280" i="15"/>
  <c r="D280" i="15"/>
  <c r="F279" i="15"/>
  <c r="E279" i="15"/>
  <c r="D279" i="15"/>
  <c r="F278" i="15"/>
  <c r="E278" i="15"/>
  <c r="D278" i="15"/>
  <c r="F277" i="15"/>
  <c r="E277" i="15"/>
  <c r="D277" i="15"/>
  <c r="F276" i="15"/>
  <c r="E276" i="15"/>
  <c r="D276" i="15"/>
  <c r="F275" i="15"/>
  <c r="E275" i="15"/>
  <c r="D275" i="15"/>
  <c r="F274" i="15"/>
  <c r="E274" i="15"/>
  <c r="D274" i="15"/>
  <c r="F273" i="15"/>
  <c r="E273" i="15"/>
  <c r="D273" i="15"/>
  <c r="F272" i="15"/>
  <c r="E272" i="15"/>
  <c r="D272" i="15"/>
  <c r="F271" i="15"/>
  <c r="E271" i="15"/>
  <c r="D271" i="15"/>
  <c r="F270" i="15"/>
  <c r="E270" i="15"/>
  <c r="D270" i="15"/>
  <c r="F269" i="15"/>
  <c r="E269" i="15"/>
  <c r="D269" i="15"/>
  <c r="F268" i="15"/>
  <c r="E268" i="15"/>
  <c r="D268" i="15"/>
  <c r="F267" i="15"/>
  <c r="E267" i="15"/>
  <c r="D267" i="15"/>
  <c r="F266" i="15"/>
  <c r="E266" i="15"/>
  <c r="D266" i="15"/>
  <c r="F265" i="15"/>
  <c r="E265" i="15"/>
  <c r="D265" i="15"/>
  <c r="F264" i="15"/>
  <c r="E264" i="15"/>
  <c r="D264" i="15"/>
  <c r="F263" i="15"/>
  <c r="E263" i="15"/>
  <c r="D263" i="15"/>
  <c r="F262" i="15"/>
  <c r="E262" i="15"/>
  <c r="D262" i="15"/>
  <c r="F261" i="15"/>
  <c r="E261" i="15"/>
  <c r="D261" i="15"/>
  <c r="F260" i="15"/>
  <c r="E260" i="15"/>
  <c r="D260" i="15"/>
  <c r="F259" i="15"/>
  <c r="E259" i="15"/>
  <c r="D259" i="15"/>
  <c r="F258" i="15"/>
  <c r="E258" i="15"/>
  <c r="D258" i="15"/>
  <c r="F257" i="15"/>
  <c r="E257" i="15"/>
  <c r="D257" i="15"/>
  <c r="F256" i="15"/>
  <c r="E256" i="15"/>
  <c r="D256" i="15"/>
  <c r="F255" i="15"/>
  <c r="E255" i="15"/>
  <c r="D255" i="15"/>
  <c r="F254" i="15"/>
  <c r="E254" i="15"/>
  <c r="D254" i="15"/>
  <c r="F253" i="15"/>
  <c r="E253" i="15"/>
  <c r="D253" i="15"/>
  <c r="F252" i="15"/>
  <c r="E252" i="15"/>
  <c r="D252" i="15"/>
  <c r="F251" i="15"/>
  <c r="E251" i="15"/>
  <c r="D251" i="15"/>
  <c r="F250" i="15"/>
  <c r="E250" i="15"/>
  <c r="D250" i="15"/>
  <c r="F249" i="15"/>
  <c r="E249" i="15"/>
  <c r="D249" i="15"/>
  <c r="F248" i="15"/>
  <c r="E248" i="15"/>
  <c r="D248" i="15"/>
  <c r="F247" i="15"/>
  <c r="E247" i="15"/>
  <c r="D247" i="15"/>
  <c r="F246" i="15"/>
  <c r="E246" i="15"/>
  <c r="D246" i="15"/>
  <c r="F245" i="15"/>
  <c r="E245" i="15"/>
  <c r="D245" i="15"/>
  <c r="F244" i="15"/>
  <c r="E244" i="15"/>
  <c r="D244" i="15"/>
  <c r="F243" i="15"/>
  <c r="E243" i="15"/>
  <c r="D243" i="15"/>
  <c r="F242" i="15"/>
  <c r="E242" i="15"/>
  <c r="D242" i="15"/>
  <c r="F241" i="15"/>
  <c r="E241" i="15"/>
  <c r="D241" i="15"/>
  <c r="F240" i="15"/>
  <c r="E240" i="15"/>
  <c r="D240" i="15"/>
  <c r="F239" i="15"/>
  <c r="E239" i="15"/>
  <c r="D239" i="15"/>
  <c r="F238" i="15"/>
  <c r="E238" i="15"/>
  <c r="D238" i="15"/>
  <c r="F237" i="15"/>
  <c r="E237" i="15"/>
  <c r="D237" i="15"/>
  <c r="F236" i="15"/>
  <c r="E236" i="15"/>
  <c r="D236" i="15"/>
  <c r="F235" i="15"/>
  <c r="E235" i="15"/>
  <c r="D235" i="15"/>
  <c r="F234" i="15"/>
  <c r="E234" i="15"/>
  <c r="D234" i="15"/>
  <c r="F233" i="15"/>
  <c r="E233" i="15"/>
  <c r="D233" i="15"/>
  <c r="F232" i="15"/>
  <c r="E232" i="15"/>
  <c r="D232" i="15"/>
  <c r="F231" i="15"/>
  <c r="E231" i="15"/>
  <c r="D231" i="15"/>
  <c r="F230" i="15"/>
  <c r="E230" i="15"/>
  <c r="D230" i="15"/>
  <c r="F229" i="15"/>
  <c r="E229" i="15"/>
  <c r="D229" i="15"/>
  <c r="F228" i="15"/>
  <c r="E228" i="15"/>
  <c r="D228" i="15"/>
  <c r="F227" i="15"/>
  <c r="E227" i="15"/>
  <c r="D227" i="15"/>
  <c r="F226" i="15"/>
  <c r="E226" i="15"/>
  <c r="D226" i="15"/>
  <c r="F225" i="15"/>
  <c r="E225" i="15"/>
  <c r="D225" i="15"/>
  <c r="F224" i="15"/>
  <c r="E224" i="15"/>
  <c r="D224" i="15"/>
  <c r="F223" i="15"/>
  <c r="E223" i="15"/>
  <c r="D223" i="15"/>
  <c r="F222" i="15"/>
  <c r="E222" i="15"/>
  <c r="D222" i="15"/>
  <c r="F221" i="15"/>
  <c r="E221" i="15"/>
  <c r="D221" i="15"/>
  <c r="F220" i="15"/>
  <c r="E220" i="15"/>
  <c r="D220" i="15"/>
  <c r="F219" i="15"/>
  <c r="E219" i="15"/>
  <c r="D219" i="15"/>
  <c r="F218" i="15"/>
  <c r="E218" i="15"/>
  <c r="D218" i="15"/>
  <c r="F217" i="15"/>
  <c r="E217" i="15"/>
  <c r="D217" i="15"/>
  <c r="F216" i="15"/>
  <c r="E216" i="15"/>
  <c r="D216" i="15"/>
  <c r="F215" i="15"/>
  <c r="E215" i="15"/>
  <c r="D215" i="15"/>
  <c r="F214" i="15"/>
  <c r="E214" i="15"/>
  <c r="D214" i="15"/>
  <c r="F213" i="15"/>
  <c r="E213" i="15"/>
  <c r="D213" i="15"/>
  <c r="F212" i="15"/>
  <c r="E212" i="15"/>
  <c r="D212" i="15"/>
  <c r="F211" i="15"/>
  <c r="E211" i="15"/>
  <c r="D211" i="15"/>
  <c r="F210" i="15"/>
  <c r="E210" i="15"/>
  <c r="D210" i="15"/>
  <c r="F209" i="15"/>
  <c r="E209" i="15"/>
  <c r="D209" i="15"/>
  <c r="F208" i="15"/>
  <c r="E208" i="15"/>
  <c r="D208" i="15"/>
  <c r="F207" i="15"/>
  <c r="E207" i="15"/>
  <c r="D207" i="15"/>
  <c r="F206" i="15"/>
  <c r="E206" i="15"/>
  <c r="D206" i="15"/>
  <c r="F205" i="15"/>
  <c r="E205" i="15"/>
  <c r="D205" i="15"/>
  <c r="F204" i="15"/>
  <c r="E204" i="15"/>
  <c r="D204" i="15"/>
  <c r="F203" i="15"/>
  <c r="E203" i="15"/>
  <c r="D203" i="15"/>
  <c r="F202" i="15"/>
  <c r="E202" i="15"/>
  <c r="D202" i="15"/>
  <c r="F201" i="15"/>
  <c r="E201" i="15"/>
  <c r="D201" i="15"/>
  <c r="F200" i="15"/>
  <c r="E200" i="15"/>
  <c r="D200" i="15"/>
  <c r="F199" i="15"/>
  <c r="E199" i="15"/>
  <c r="D199" i="15"/>
  <c r="F198" i="15"/>
  <c r="E198" i="15"/>
  <c r="D198" i="15"/>
  <c r="F197" i="15"/>
  <c r="E197" i="15"/>
  <c r="D197" i="15"/>
  <c r="F196" i="15"/>
  <c r="E196" i="15"/>
  <c r="D196" i="15"/>
  <c r="F195" i="15"/>
  <c r="E195" i="15"/>
  <c r="D195" i="15"/>
  <c r="F194" i="15"/>
  <c r="E194" i="15"/>
  <c r="D194" i="15"/>
  <c r="F193" i="15"/>
  <c r="E193" i="15"/>
  <c r="D193" i="15"/>
  <c r="F192" i="15"/>
  <c r="E192" i="15"/>
  <c r="D192" i="15"/>
  <c r="F191" i="15"/>
  <c r="E191" i="15"/>
  <c r="D191" i="15"/>
  <c r="F190" i="15"/>
  <c r="E190" i="15"/>
  <c r="D190" i="15"/>
  <c r="F189" i="15"/>
  <c r="E189" i="15"/>
  <c r="D189" i="15"/>
  <c r="F188" i="15"/>
  <c r="E188" i="15"/>
  <c r="D188" i="15"/>
  <c r="F187" i="15"/>
  <c r="E187" i="15"/>
  <c r="D187" i="15"/>
  <c r="F186" i="15"/>
  <c r="E186" i="15"/>
  <c r="D186" i="15"/>
  <c r="F185" i="15"/>
  <c r="E185" i="15"/>
  <c r="D185" i="15"/>
  <c r="F184" i="15"/>
  <c r="E184" i="15"/>
  <c r="D184" i="15"/>
  <c r="F183" i="15"/>
  <c r="E183" i="15"/>
  <c r="D183" i="15"/>
  <c r="F182" i="15"/>
  <c r="E182" i="15"/>
  <c r="D182" i="15"/>
  <c r="F181" i="15"/>
  <c r="E181" i="15"/>
  <c r="D181" i="15"/>
  <c r="F180" i="15"/>
  <c r="E180" i="15"/>
  <c r="D180" i="15"/>
  <c r="F179" i="15"/>
  <c r="E179" i="15"/>
  <c r="D179" i="15"/>
  <c r="F178" i="15"/>
  <c r="E178" i="15"/>
  <c r="D178" i="15"/>
  <c r="F177" i="15"/>
  <c r="E177" i="15"/>
  <c r="D177" i="15"/>
  <c r="F176" i="15"/>
  <c r="E176" i="15"/>
  <c r="D176" i="15"/>
  <c r="F175" i="15"/>
  <c r="E175" i="15"/>
  <c r="D175" i="15"/>
  <c r="F174" i="15"/>
  <c r="E174" i="15"/>
  <c r="D174" i="15"/>
  <c r="F173" i="15"/>
  <c r="E173" i="15"/>
  <c r="D173" i="15"/>
  <c r="F172" i="15"/>
  <c r="E172" i="15"/>
  <c r="D172" i="15"/>
  <c r="F171" i="15"/>
  <c r="E171" i="15"/>
  <c r="D171" i="15"/>
  <c r="F170" i="15"/>
  <c r="E170" i="15"/>
  <c r="D170" i="15"/>
  <c r="F169" i="15"/>
  <c r="E169" i="15"/>
  <c r="D169" i="15"/>
  <c r="F168" i="15"/>
  <c r="E168" i="15"/>
  <c r="D168" i="15"/>
  <c r="F167" i="15"/>
  <c r="E167" i="15"/>
  <c r="D167" i="15"/>
  <c r="F166" i="15"/>
  <c r="E166" i="15"/>
  <c r="D166" i="15"/>
  <c r="F165" i="15"/>
  <c r="E165" i="15"/>
  <c r="D165" i="15"/>
  <c r="F164" i="15"/>
  <c r="E164" i="15"/>
  <c r="D164" i="15"/>
  <c r="F163" i="15"/>
  <c r="E163" i="15"/>
  <c r="D163" i="15"/>
  <c r="F162" i="15"/>
  <c r="E162" i="15"/>
  <c r="D162" i="15"/>
  <c r="F161" i="15"/>
  <c r="E161" i="15"/>
  <c r="D161" i="15"/>
  <c r="F160" i="15"/>
  <c r="E160" i="15"/>
  <c r="D160" i="15"/>
  <c r="F159" i="15"/>
  <c r="E159" i="15"/>
  <c r="D159" i="15"/>
  <c r="F158" i="15"/>
  <c r="E158" i="15"/>
  <c r="D158" i="15"/>
  <c r="F157" i="15"/>
  <c r="E157" i="15"/>
  <c r="D157" i="15"/>
  <c r="F156" i="15"/>
  <c r="E156" i="15"/>
  <c r="D156" i="15"/>
  <c r="F155" i="15"/>
  <c r="E155" i="15"/>
  <c r="D155" i="15"/>
  <c r="F154" i="15"/>
  <c r="E154" i="15"/>
  <c r="D154" i="15"/>
  <c r="F153" i="15"/>
  <c r="E153" i="15"/>
  <c r="D153" i="15"/>
  <c r="F152" i="15"/>
  <c r="E152" i="15"/>
  <c r="D152" i="15"/>
  <c r="F151" i="15"/>
  <c r="E151" i="15"/>
  <c r="D151" i="15"/>
  <c r="F150" i="15"/>
  <c r="E150" i="15"/>
  <c r="D150" i="15"/>
  <c r="F149" i="15"/>
  <c r="E149" i="15"/>
  <c r="D149" i="15"/>
  <c r="F148" i="15"/>
  <c r="E148" i="15"/>
  <c r="D148" i="15"/>
  <c r="F147" i="15"/>
  <c r="E147" i="15"/>
  <c r="D147" i="15"/>
  <c r="F146" i="15"/>
  <c r="E146" i="15"/>
  <c r="D146" i="15"/>
  <c r="F145" i="15"/>
  <c r="E145" i="15"/>
  <c r="D145" i="15"/>
  <c r="F144" i="15"/>
  <c r="E144" i="15"/>
  <c r="D144" i="15"/>
  <c r="F143" i="15"/>
  <c r="E143" i="15"/>
  <c r="D143" i="15"/>
  <c r="F142" i="15"/>
  <c r="E142" i="15"/>
  <c r="D142" i="15"/>
  <c r="F141" i="15"/>
  <c r="E141" i="15"/>
  <c r="D141" i="15"/>
  <c r="F140" i="15"/>
  <c r="E140" i="15"/>
  <c r="D140" i="15"/>
  <c r="F139" i="15"/>
  <c r="E139" i="15"/>
  <c r="D139" i="15"/>
  <c r="F138" i="15"/>
  <c r="E138" i="15"/>
  <c r="D138" i="15"/>
  <c r="F137" i="15"/>
  <c r="E137" i="15"/>
  <c r="D137" i="15"/>
  <c r="F136" i="15"/>
  <c r="E136" i="15"/>
  <c r="D136" i="15"/>
  <c r="F135" i="15"/>
  <c r="E135" i="15"/>
  <c r="D135" i="15"/>
  <c r="F134" i="15"/>
  <c r="E134" i="15"/>
  <c r="D134" i="15"/>
  <c r="F133" i="15"/>
  <c r="E133" i="15"/>
  <c r="D133" i="15"/>
  <c r="F132" i="15"/>
  <c r="E132" i="15"/>
  <c r="D132" i="15"/>
  <c r="F131" i="15"/>
  <c r="E131" i="15"/>
  <c r="D131" i="15"/>
  <c r="F130" i="15"/>
  <c r="E130" i="15"/>
  <c r="D130" i="15"/>
  <c r="F129" i="15"/>
  <c r="E129" i="15"/>
  <c r="D129" i="15"/>
  <c r="F128" i="15"/>
  <c r="E128" i="15"/>
  <c r="D128" i="15"/>
  <c r="F127" i="15"/>
  <c r="E127" i="15"/>
  <c r="D127" i="15"/>
  <c r="F126" i="15"/>
  <c r="E126" i="15"/>
  <c r="D126" i="15"/>
  <c r="F125" i="15"/>
  <c r="E125" i="15"/>
  <c r="D125" i="15"/>
  <c r="F124" i="15"/>
  <c r="E124" i="15"/>
  <c r="D124" i="15"/>
  <c r="F123" i="15"/>
  <c r="E123" i="15"/>
  <c r="D123" i="15"/>
  <c r="F122" i="15"/>
  <c r="E122" i="15"/>
  <c r="D122" i="15"/>
  <c r="F121" i="15"/>
  <c r="E121" i="15"/>
  <c r="D121" i="15"/>
  <c r="F120" i="15"/>
  <c r="E120" i="15"/>
  <c r="D120" i="15"/>
  <c r="F119" i="15"/>
  <c r="E119" i="15"/>
  <c r="D119" i="15"/>
  <c r="F118" i="15"/>
  <c r="E118" i="15"/>
  <c r="D118" i="15"/>
  <c r="F117" i="15"/>
  <c r="E117" i="15"/>
  <c r="D117" i="15"/>
  <c r="F116" i="15"/>
  <c r="E116" i="15"/>
  <c r="D116" i="15"/>
  <c r="F115" i="15"/>
  <c r="E115" i="15"/>
  <c r="D115" i="15"/>
  <c r="F114" i="15"/>
  <c r="E114" i="15"/>
  <c r="D114" i="15"/>
  <c r="F113" i="15"/>
  <c r="E113" i="15"/>
  <c r="D113" i="15"/>
  <c r="F112" i="15"/>
  <c r="E112" i="15"/>
  <c r="D112" i="15"/>
  <c r="F111" i="15"/>
  <c r="E111" i="15"/>
  <c r="D111" i="15"/>
  <c r="F110" i="15"/>
  <c r="E110" i="15"/>
  <c r="D110" i="15"/>
  <c r="F109" i="15"/>
  <c r="E109" i="15"/>
  <c r="D109" i="15"/>
  <c r="F108" i="15"/>
  <c r="E108" i="15"/>
  <c r="D108" i="15"/>
  <c r="F107" i="15"/>
  <c r="E107" i="15"/>
  <c r="D107" i="15"/>
  <c r="F106" i="15"/>
  <c r="E106" i="15"/>
  <c r="D106" i="15"/>
  <c r="F105" i="15"/>
  <c r="E105" i="15"/>
  <c r="D105" i="15"/>
  <c r="F104" i="15"/>
  <c r="E104" i="15"/>
  <c r="D104" i="15"/>
  <c r="F103" i="15"/>
  <c r="E103" i="15"/>
  <c r="D103" i="15"/>
  <c r="F102" i="15"/>
  <c r="E102" i="15"/>
  <c r="D102" i="15"/>
  <c r="F101" i="15"/>
  <c r="E101" i="15"/>
  <c r="D101" i="15"/>
  <c r="F100" i="15"/>
  <c r="E100" i="15"/>
  <c r="D100" i="15"/>
  <c r="F99" i="15"/>
  <c r="E99" i="15"/>
  <c r="D99" i="15"/>
  <c r="F98" i="15"/>
  <c r="E98" i="15"/>
  <c r="D98" i="15"/>
  <c r="F97" i="15"/>
  <c r="E97" i="15"/>
  <c r="D97" i="15"/>
  <c r="F96" i="15"/>
  <c r="E96" i="15"/>
  <c r="D96" i="15"/>
  <c r="F95" i="15"/>
  <c r="E95" i="15"/>
  <c r="D95" i="15"/>
  <c r="F94" i="15"/>
  <c r="E94" i="15"/>
  <c r="D94" i="15"/>
  <c r="F93" i="15"/>
  <c r="E93" i="15"/>
  <c r="D93" i="15"/>
  <c r="F92" i="15"/>
  <c r="E92" i="15"/>
  <c r="D92" i="15"/>
  <c r="F91" i="15"/>
  <c r="E91" i="15"/>
  <c r="D91" i="15"/>
  <c r="F90" i="15"/>
  <c r="E90" i="15"/>
  <c r="D90" i="15"/>
  <c r="F89" i="15"/>
  <c r="E89" i="15"/>
  <c r="D89" i="15"/>
  <c r="F88" i="15"/>
  <c r="E88" i="15"/>
  <c r="D88" i="15"/>
  <c r="F87" i="15"/>
  <c r="E87" i="15"/>
  <c r="D87" i="15"/>
  <c r="F86" i="15"/>
  <c r="E86" i="15"/>
  <c r="D86" i="15"/>
  <c r="F85" i="15"/>
  <c r="E85" i="15"/>
  <c r="D85" i="15"/>
  <c r="F84" i="15"/>
  <c r="E84" i="15"/>
  <c r="D84" i="15"/>
  <c r="F83" i="15"/>
  <c r="E83" i="15"/>
  <c r="D83" i="15"/>
  <c r="F82" i="15"/>
  <c r="E82" i="15"/>
  <c r="D82" i="15"/>
  <c r="F81" i="15"/>
  <c r="E81" i="15"/>
  <c r="D81" i="15"/>
  <c r="F80" i="15"/>
  <c r="E80" i="15"/>
  <c r="D80" i="15"/>
  <c r="F79" i="15"/>
  <c r="E79" i="15"/>
  <c r="D79" i="15"/>
  <c r="F78" i="15"/>
  <c r="E78" i="15"/>
  <c r="D78" i="15"/>
  <c r="F77" i="15"/>
  <c r="E77" i="15"/>
  <c r="D77" i="15"/>
  <c r="F76" i="15"/>
  <c r="E76" i="15"/>
  <c r="D76" i="15"/>
  <c r="F75" i="15"/>
  <c r="E75" i="15"/>
  <c r="D75" i="15"/>
  <c r="F74" i="15"/>
  <c r="E74" i="15"/>
  <c r="D74" i="15"/>
  <c r="F73" i="15"/>
  <c r="E73" i="15"/>
  <c r="D73" i="15"/>
  <c r="F72" i="15"/>
  <c r="E72" i="15"/>
  <c r="D72" i="15"/>
  <c r="F71" i="15"/>
  <c r="E71" i="15"/>
  <c r="D71" i="15"/>
  <c r="F70" i="15"/>
  <c r="E70" i="15"/>
  <c r="D70" i="15"/>
  <c r="F69" i="15"/>
  <c r="E69" i="15"/>
  <c r="D69" i="15"/>
  <c r="F68" i="15"/>
  <c r="E68" i="15"/>
  <c r="D68" i="15"/>
  <c r="F67" i="15"/>
  <c r="E67" i="15"/>
  <c r="D67" i="15"/>
  <c r="F66" i="15"/>
  <c r="E66" i="15"/>
  <c r="D66" i="15"/>
  <c r="F65" i="15"/>
  <c r="E65" i="15"/>
  <c r="D65" i="15"/>
  <c r="F64" i="15"/>
  <c r="E64" i="15"/>
  <c r="D64" i="15"/>
  <c r="F63" i="15"/>
  <c r="E63" i="15"/>
  <c r="D63" i="15"/>
  <c r="F62" i="15"/>
  <c r="E62" i="15"/>
  <c r="D62" i="15"/>
  <c r="F61" i="15"/>
  <c r="E61" i="15"/>
  <c r="D61" i="15"/>
  <c r="F60" i="15"/>
  <c r="E60" i="15"/>
  <c r="D60" i="15"/>
  <c r="F59" i="15"/>
  <c r="E59" i="15"/>
  <c r="D59" i="15"/>
  <c r="F58" i="15"/>
  <c r="E58" i="15"/>
  <c r="D58" i="15"/>
  <c r="F57" i="15"/>
  <c r="E57" i="15"/>
  <c r="D57" i="15"/>
  <c r="F56" i="15"/>
  <c r="E56" i="15"/>
  <c r="D56" i="15"/>
  <c r="F55" i="15"/>
  <c r="E55" i="15"/>
  <c r="D55" i="15"/>
  <c r="F54" i="15"/>
  <c r="E54" i="15"/>
  <c r="D54" i="15"/>
  <c r="F53" i="15"/>
  <c r="E53" i="15"/>
  <c r="D53" i="15"/>
  <c r="F52" i="15"/>
  <c r="E52" i="15"/>
  <c r="D52" i="15"/>
  <c r="F51" i="15"/>
  <c r="E51" i="15"/>
  <c r="D51" i="15"/>
  <c r="F50" i="15"/>
  <c r="E50" i="15"/>
  <c r="D50" i="15"/>
  <c r="F49" i="15"/>
  <c r="E49" i="15"/>
  <c r="D49" i="15"/>
  <c r="F48" i="15"/>
  <c r="E48" i="15"/>
  <c r="D48" i="15"/>
  <c r="F47" i="15"/>
  <c r="E47" i="15"/>
  <c r="D47" i="15"/>
  <c r="F46" i="15"/>
  <c r="E46" i="15"/>
  <c r="D46" i="15"/>
  <c r="F45" i="15"/>
  <c r="E45" i="15"/>
  <c r="D45" i="15"/>
  <c r="F44" i="15"/>
  <c r="E44" i="15"/>
  <c r="D44" i="15"/>
  <c r="F43" i="15"/>
  <c r="E43" i="15"/>
  <c r="D43" i="15"/>
  <c r="F42" i="15"/>
  <c r="E42" i="15"/>
  <c r="D42" i="15"/>
  <c r="F41" i="15"/>
  <c r="E41" i="15"/>
  <c r="D41" i="15"/>
  <c r="F40" i="15"/>
  <c r="E40" i="15"/>
  <c r="D40" i="15"/>
  <c r="F39" i="15"/>
  <c r="E39" i="15"/>
  <c r="D39" i="15"/>
  <c r="F38" i="15"/>
  <c r="E38" i="15"/>
  <c r="D38" i="15"/>
  <c r="F37" i="15"/>
  <c r="E37" i="15"/>
  <c r="D37" i="15"/>
  <c r="F36" i="15"/>
  <c r="E36" i="15"/>
  <c r="D36" i="15"/>
  <c r="F35" i="15"/>
  <c r="E35" i="15"/>
  <c r="D35" i="15"/>
  <c r="F34" i="15"/>
  <c r="E34" i="15"/>
  <c r="D34" i="15"/>
  <c r="F33" i="15"/>
  <c r="E33" i="15"/>
  <c r="D33" i="15"/>
  <c r="F32" i="15"/>
  <c r="E32" i="15"/>
  <c r="D32" i="15"/>
  <c r="F31" i="15"/>
  <c r="E31" i="15"/>
  <c r="D31" i="15"/>
  <c r="F30" i="15"/>
  <c r="E30" i="15"/>
  <c r="D30" i="15"/>
  <c r="F29" i="15"/>
  <c r="E29" i="15"/>
  <c r="D29" i="15"/>
  <c r="F28" i="15"/>
  <c r="E28" i="15"/>
  <c r="D28" i="15"/>
  <c r="F27" i="15"/>
  <c r="E27" i="15"/>
  <c r="D27" i="15"/>
  <c r="F26" i="15"/>
  <c r="E26" i="15"/>
  <c r="D26" i="15"/>
  <c r="F25" i="15"/>
  <c r="E25" i="15"/>
  <c r="D25" i="15"/>
  <c r="F24" i="15"/>
  <c r="E24" i="15"/>
  <c r="D24" i="15"/>
  <c r="F23" i="15"/>
  <c r="E23" i="15"/>
  <c r="D23" i="15"/>
  <c r="F22" i="15"/>
  <c r="E22" i="15"/>
  <c r="D22" i="15"/>
  <c r="F21" i="15"/>
  <c r="E21" i="15"/>
  <c r="D21" i="15"/>
  <c r="F20" i="15"/>
  <c r="E20" i="15"/>
  <c r="D20" i="15"/>
  <c r="F19" i="15"/>
  <c r="E19" i="15"/>
  <c r="D19" i="15"/>
  <c r="F18" i="15"/>
  <c r="E18" i="15"/>
  <c r="D18" i="15"/>
  <c r="F17" i="15"/>
  <c r="E17" i="15"/>
  <c r="D17" i="15"/>
  <c r="F16" i="15"/>
  <c r="E16" i="15"/>
  <c r="D16" i="15"/>
  <c r="F15" i="15"/>
  <c r="E15" i="15"/>
  <c r="D15" i="15"/>
  <c r="F14" i="15"/>
  <c r="E14" i="15"/>
  <c r="D14" i="15"/>
  <c r="F13" i="15"/>
  <c r="E13" i="15"/>
  <c r="D13" i="15"/>
  <c r="F12" i="15"/>
  <c r="E12" i="15"/>
  <c r="D12" i="15"/>
  <c r="F11" i="15"/>
  <c r="E11" i="15"/>
  <c r="D11" i="15"/>
  <c r="F10" i="15"/>
  <c r="E10" i="15"/>
  <c r="D10" i="15"/>
  <c r="F9" i="15"/>
  <c r="E9" i="15"/>
  <c r="D9" i="15"/>
  <c r="F8" i="15"/>
  <c r="E8" i="15"/>
  <c r="D8" i="15"/>
  <c r="F7" i="15"/>
  <c r="E7" i="15"/>
  <c r="D7" i="15"/>
  <c r="E2" i="15"/>
  <c r="E3" i="15"/>
  <c r="E4" i="15"/>
  <c r="E5" i="15"/>
  <c r="D2" i="15"/>
  <c r="D3" i="15"/>
  <c r="D4" i="15"/>
  <c r="D5" i="15"/>
  <c r="D6" i="15"/>
  <c r="E6" i="15"/>
  <c r="F2" i="15"/>
  <c r="F3" i="15"/>
  <c r="F4" i="15"/>
  <c r="F5" i="15"/>
  <c r="F6" i="15"/>
  <c r="H6" i="15"/>
  <c r="H10" i="15"/>
  <c r="F11" i="20"/>
  <c r="F7" i="20"/>
  <c r="L371" i="13"/>
  <c r="K371" i="13"/>
  <c r="J371" i="13"/>
  <c r="H371" i="13"/>
  <c r="G371" i="13"/>
  <c r="F371" i="13"/>
  <c r="E371" i="13"/>
  <c r="L370" i="13"/>
  <c r="K370" i="13"/>
  <c r="J370" i="13"/>
  <c r="H370" i="13"/>
  <c r="G370" i="13"/>
  <c r="F370" i="13"/>
  <c r="E370" i="13"/>
  <c r="L369" i="13"/>
  <c r="K369" i="13"/>
  <c r="J369" i="13"/>
  <c r="H369" i="13"/>
  <c r="G369" i="13"/>
  <c r="F369" i="13"/>
  <c r="E369" i="13"/>
  <c r="L368" i="13"/>
  <c r="K368" i="13"/>
  <c r="J368" i="13"/>
  <c r="H368" i="13"/>
  <c r="G368" i="13"/>
  <c r="F368" i="13"/>
  <c r="E368" i="13"/>
  <c r="L367" i="13"/>
  <c r="K367" i="13"/>
  <c r="J367" i="13"/>
  <c r="H367" i="13"/>
  <c r="G367" i="13"/>
  <c r="F367" i="13"/>
  <c r="E367" i="13"/>
  <c r="L366" i="13"/>
  <c r="K366" i="13"/>
  <c r="J366" i="13"/>
  <c r="H366" i="13"/>
  <c r="G366" i="13"/>
  <c r="F366" i="13"/>
  <c r="E366" i="13"/>
  <c r="L365" i="13"/>
  <c r="K365" i="13"/>
  <c r="J365" i="13"/>
  <c r="H365" i="13"/>
  <c r="G365" i="13"/>
  <c r="F365" i="13"/>
  <c r="E365" i="13"/>
  <c r="L364" i="13"/>
  <c r="K364" i="13"/>
  <c r="J364" i="13"/>
  <c r="H364" i="13"/>
  <c r="G364" i="13"/>
  <c r="F364" i="13"/>
  <c r="E364" i="13"/>
  <c r="L363" i="13"/>
  <c r="K363" i="13"/>
  <c r="J363" i="13"/>
  <c r="H363" i="13"/>
  <c r="G363" i="13"/>
  <c r="F363" i="13"/>
  <c r="E363" i="13"/>
  <c r="L362" i="13"/>
  <c r="K362" i="13"/>
  <c r="J362" i="13"/>
  <c r="H362" i="13"/>
  <c r="G362" i="13"/>
  <c r="F362" i="13"/>
  <c r="E362" i="13"/>
  <c r="L361" i="13"/>
  <c r="K361" i="13"/>
  <c r="J361" i="13"/>
  <c r="H361" i="13"/>
  <c r="G361" i="13"/>
  <c r="F361" i="13"/>
  <c r="E361" i="13"/>
  <c r="L360" i="13"/>
  <c r="K360" i="13"/>
  <c r="J360" i="13"/>
  <c r="H360" i="13"/>
  <c r="G360" i="13"/>
  <c r="F360" i="13"/>
  <c r="E360" i="13"/>
  <c r="L359" i="13"/>
  <c r="K359" i="13"/>
  <c r="J359" i="13"/>
  <c r="H359" i="13"/>
  <c r="G359" i="13"/>
  <c r="F359" i="13"/>
  <c r="E359" i="13"/>
  <c r="L358" i="13"/>
  <c r="K358" i="13"/>
  <c r="J358" i="13"/>
  <c r="H358" i="13"/>
  <c r="G358" i="13"/>
  <c r="F358" i="13"/>
  <c r="E358" i="13"/>
  <c r="L357" i="13"/>
  <c r="K357" i="13"/>
  <c r="J357" i="13"/>
  <c r="H357" i="13"/>
  <c r="G357" i="13"/>
  <c r="F357" i="13"/>
  <c r="E357" i="13"/>
  <c r="L356" i="13"/>
  <c r="K356" i="13"/>
  <c r="J356" i="13"/>
  <c r="H356" i="13"/>
  <c r="G356" i="13"/>
  <c r="F356" i="13"/>
  <c r="E356" i="13"/>
  <c r="L355" i="13"/>
  <c r="K355" i="13"/>
  <c r="J355" i="13"/>
  <c r="H355" i="13"/>
  <c r="G355" i="13"/>
  <c r="F355" i="13"/>
  <c r="E355" i="13"/>
  <c r="L354" i="13"/>
  <c r="K354" i="13"/>
  <c r="J354" i="13"/>
  <c r="H354" i="13"/>
  <c r="G354" i="13"/>
  <c r="F354" i="13"/>
  <c r="E354" i="13"/>
  <c r="L353" i="13"/>
  <c r="K353" i="13"/>
  <c r="J353" i="13"/>
  <c r="H353" i="13"/>
  <c r="G353" i="13"/>
  <c r="F353" i="13"/>
  <c r="E353" i="13"/>
  <c r="L352" i="13"/>
  <c r="K352" i="13"/>
  <c r="J352" i="13"/>
  <c r="H352" i="13"/>
  <c r="G352" i="13"/>
  <c r="F352" i="13"/>
  <c r="E352" i="13"/>
  <c r="L351" i="13"/>
  <c r="K351" i="13"/>
  <c r="J351" i="13"/>
  <c r="H351" i="13"/>
  <c r="G351" i="13"/>
  <c r="F351" i="13"/>
  <c r="E351" i="13"/>
  <c r="L350" i="13"/>
  <c r="K350" i="13"/>
  <c r="J350" i="13"/>
  <c r="H350" i="13"/>
  <c r="G350" i="13"/>
  <c r="F350" i="13"/>
  <c r="E350" i="13"/>
  <c r="L349" i="13"/>
  <c r="K349" i="13"/>
  <c r="J349" i="13"/>
  <c r="H349" i="13"/>
  <c r="G349" i="13"/>
  <c r="F349" i="13"/>
  <c r="E349" i="13"/>
  <c r="L348" i="13"/>
  <c r="K348" i="13"/>
  <c r="J348" i="13"/>
  <c r="H348" i="13"/>
  <c r="G348" i="13"/>
  <c r="F348" i="13"/>
  <c r="E348" i="13"/>
  <c r="L347" i="13"/>
  <c r="K347" i="13"/>
  <c r="J347" i="13"/>
  <c r="H347" i="13"/>
  <c r="G347" i="13"/>
  <c r="F347" i="13"/>
  <c r="E347" i="13"/>
  <c r="L346" i="13"/>
  <c r="K346" i="13"/>
  <c r="J346" i="13"/>
  <c r="H346" i="13"/>
  <c r="G346" i="13"/>
  <c r="F346" i="13"/>
  <c r="E346" i="13"/>
  <c r="L345" i="13"/>
  <c r="K345" i="13"/>
  <c r="J345" i="13"/>
  <c r="H345" i="13"/>
  <c r="G345" i="13"/>
  <c r="F345" i="13"/>
  <c r="E345" i="13"/>
  <c r="L344" i="13"/>
  <c r="K344" i="13"/>
  <c r="J344" i="13"/>
  <c r="H344" i="13"/>
  <c r="G344" i="13"/>
  <c r="F344" i="13"/>
  <c r="E344" i="13"/>
  <c r="L343" i="13"/>
  <c r="K343" i="13"/>
  <c r="J343" i="13"/>
  <c r="H343" i="13"/>
  <c r="G343" i="13"/>
  <c r="F343" i="13"/>
  <c r="E343" i="13"/>
  <c r="L342" i="13"/>
  <c r="K342" i="13"/>
  <c r="J342" i="13"/>
  <c r="H342" i="13"/>
  <c r="G342" i="13"/>
  <c r="F342" i="13"/>
  <c r="E342" i="13"/>
  <c r="L341" i="13"/>
  <c r="K341" i="13"/>
  <c r="J341" i="13"/>
  <c r="H341" i="13"/>
  <c r="G341" i="13"/>
  <c r="F341" i="13"/>
  <c r="E341" i="13"/>
  <c r="L340" i="13"/>
  <c r="K340" i="13"/>
  <c r="J340" i="13"/>
  <c r="H340" i="13"/>
  <c r="G340" i="13"/>
  <c r="F340" i="13"/>
  <c r="E340" i="13"/>
  <c r="L339" i="13"/>
  <c r="K339" i="13"/>
  <c r="J339" i="13"/>
  <c r="H339" i="13"/>
  <c r="G339" i="13"/>
  <c r="F339" i="13"/>
  <c r="E339" i="13"/>
  <c r="L338" i="13"/>
  <c r="K338" i="13"/>
  <c r="J338" i="13"/>
  <c r="H338" i="13"/>
  <c r="G338" i="13"/>
  <c r="F338" i="13"/>
  <c r="E338" i="13"/>
  <c r="L337" i="13"/>
  <c r="K337" i="13"/>
  <c r="J337" i="13"/>
  <c r="H337" i="13"/>
  <c r="G337" i="13"/>
  <c r="F337" i="13"/>
  <c r="E337" i="13"/>
  <c r="L336" i="13"/>
  <c r="K336" i="13"/>
  <c r="J336" i="13"/>
  <c r="H336" i="13"/>
  <c r="G336" i="13"/>
  <c r="F336" i="13"/>
  <c r="E336" i="13"/>
  <c r="L335" i="13"/>
  <c r="K335" i="13"/>
  <c r="J335" i="13"/>
  <c r="H335" i="13"/>
  <c r="G335" i="13"/>
  <c r="F335" i="13"/>
  <c r="E335" i="13"/>
  <c r="L334" i="13"/>
  <c r="K334" i="13"/>
  <c r="J334" i="13"/>
  <c r="H334" i="13"/>
  <c r="G334" i="13"/>
  <c r="F334" i="13"/>
  <c r="E334" i="13"/>
  <c r="L333" i="13"/>
  <c r="K333" i="13"/>
  <c r="J333" i="13"/>
  <c r="H333" i="13"/>
  <c r="G333" i="13"/>
  <c r="F333" i="13"/>
  <c r="E333" i="13"/>
  <c r="L332" i="13"/>
  <c r="K332" i="13"/>
  <c r="J332" i="13"/>
  <c r="H332" i="13"/>
  <c r="G332" i="13"/>
  <c r="F332" i="13"/>
  <c r="E332" i="13"/>
  <c r="L331" i="13"/>
  <c r="K331" i="13"/>
  <c r="J331" i="13"/>
  <c r="H331" i="13"/>
  <c r="G331" i="13"/>
  <c r="F331" i="13"/>
  <c r="E331" i="13"/>
  <c r="L330" i="13"/>
  <c r="K330" i="13"/>
  <c r="J330" i="13"/>
  <c r="H330" i="13"/>
  <c r="G330" i="13"/>
  <c r="F330" i="13"/>
  <c r="E330" i="13"/>
  <c r="L329" i="13"/>
  <c r="K329" i="13"/>
  <c r="J329" i="13"/>
  <c r="H329" i="13"/>
  <c r="G329" i="13"/>
  <c r="F329" i="13"/>
  <c r="E329" i="13"/>
  <c r="L328" i="13"/>
  <c r="K328" i="13"/>
  <c r="J328" i="13"/>
  <c r="H328" i="13"/>
  <c r="G328" i="13"/>
  <c r="F328" i="13"/>
  <c r="E328" i="13"/>
  <c r="L327" i="13"/>
  <c r="K327" i="13"/>
  <c r="J327" i="13"/>
  <c r="H327" i="13"/>
  <c r="G327" i="13"/>
  <c r="F327" i="13"/>
  <c r="E327" i="13"/>
  <c r="L326" i="13"/>
  <c r="K326" i="13"/>
  <c r="J326" i="13"/>
  <c r="H326" i="13"/>
  <c r="G326" i="13"/>
  <c r="F326" i="13"/>
  <c r="E326" i="13"/>
  <c r="L325" i="13"/>
  <c r="K325" i="13"/>
  <c r="J325" i="13"/>
  <c r="H325" i="13"/>
  <c r="G325" i="13"/>
  <c r="F325" i="13"/>
  <c r="E325" i="13"/>
  <c r="L324" i="13"/>
  <c r="K324" i="13"/>
  <c r="J324" i="13"/>
  <c r="H324" i="13"/>
  <c r="G324" i="13"/>
  <c r="F324" i="13"/>
  <c r="E324" i="13"/>
  <c r="L323" i="13"/>
  <c r="K323" i="13"/>
  <c r="J323" i="13"/>
  <c r="H323" i="13"/>
  <c r="G323" i="13"/>
  <c r="F323" i="13"/>
  <c r="E323" i="13"/>
  <c r="L322" i="13"/>
  <c r="K322" i="13"/>
  <c r="J322" i="13"/>
  <c r="H322" i="13"/>
  <c r="G322" i="13"/>
  <c r="F322" i="13"/>
  <c r="E322" i="13"/>
  <c r="L321" i="13"/>
  <c r="K321" i="13"/>
  <c r="J321" i="13"/>
  <c r="H321" i="13"/>
  <c r="G321" i="13"/>
  <c r="F321" i="13"/>
  <c r="E321" i="13"/>
  <c r="L320" i="13"/>
  <c r="K320" i="13"/>
  <c r="J320" i="13"/>
  <c r="H320" i="13"/>
  <c r="G320" i="13"/>
  <c r="F320" i="13"/>
  <c r="E320" i="13"/>
  <c r="L319" i="13"/>
  <c r="K319" i="13"/>
  <c r="J319" i="13"/>
  <c r="H319" i="13"/>
  <c r="G319" i="13"/>
  <c r="F319" i="13"/>
  <c r="E319" i="13"/>
  <c r="L318" i="13"/>
  <c r="K318" i="13"/>
  <c r="J318" i="13"/>
  <c r="H318" i="13"/>
  <c r="G318" i="13"/>
  <c r="F318" i="13"/>
  <c r="E318" i="13"/>
  <c r="L317" i="13"/>
  <c r="K317" i="13"/>
  <c r="J317" i="13"/>
  <c r="H317" i="13"/>
  <c r="G317" i="13"/>
  <c r="F317" i="13"/>
  <c r="E317" i="13"/>
  <c r="L316" i="13"/>
  <c r="K316" i="13"/>
  <c r="J316" i="13"/>
  <c r="H316" i="13"/>
  <c r="G316" i="13"/>
  <c r="F316" i="13"/>
  <c r="E316" i="13"/>
  <c r="L315" i="13"/>
  <c r="K315" i="13"/>
  <c r="J315" i="13"/>
  <c r="H315" i="13"/>
  <c r="G315" i="13"/>
  <c r="F315" i="13"/>
  <c r="E315" i="13"/>
  <c r="L314" i="13"/>
  <c r="K314" i="13"/>
  <c r="J314" i="13"/>
  <c r="H314" i="13"/>
  <c r="G314" i="13"/>
  <c r="F314" i="13"/>
  <c r="E314" i="13"/>
  <c r="L313" i="13"/>
  <c r="K313" i="13"/>
  <c r="J313" i="13"/>
  <c r="H313" i="13"/>
  <c r="G313" i="13"/>
  <c r="F313" i="13"/>
  <c r="E313" i="13"/>
  <c r="L312" i="13"/>
  <c r="K312" i="13"/>
  <c r="J312" i="13"/>
  <c r="H312" i="13"/>
  <c r="G312" i="13"/>
  <c r="F312" i="13"/>
  <c r="E312" i="13"/>
  <c r="L311" i="13"/>
  <c r="K311" i="13"/>
  <c r="J311" i="13"/>
  <c r="H311" i="13"/>
  <c r="G311" i="13"/>
  <c r="F311" i="13"/>
  <c r="E311" i="13"/>
  <c r="L310" i="13"/>
  <c r="K310" i="13"/>
  <c r="J310" i="13"/>
  <c r="H310" i="13"/>
  <c r="G310" i="13"/>
  <c r="F310" i="13"/>
  <c r="E310" i="13"/>
  <c r="L309" i="13"/>
  <c r="K309" i="13"/>
  <c r="J309" i="13"/>
  <c r="H309" i="13"/>
  <c r="G309" i="13"/>
  <c r="F309" i="13"/>
  <c r="E309" i="13"/>
  <c r="L308" i="13"/>
  <c r="K308" i="13"/>
  <c r="J308" i="13"/>
  <c r="H308" i="13"/>
  <c r="G308" i="13"/>
  <c r="F308" i="13"/>
  <c r="E308" i="13"/>
  <c r="L307" i="13"/>
  <c r="K307" i="13"/>
  <c r="J307" i="13"/>
  <c r="H307" i="13"/>
  <c r="G307" i="13"/>
  <c r="F307" i="13"/>
  <c r="E307" i="13"/>
  <c r="L306" i="13"/>
  <c r="K306" i="13"/>
  <c r="J306" i="13"/>
  <c r="H306" i="13"/>
  <c r="G306" i="13"/>
  <c r="F306" i="13"/>
  <c r="E306" i="13"/>
  <c r="L305" i="13"/>
  <c r="K305" i="13"/>
  <c r="J305" i="13"/>
  <c r="H305" i="13"/>
  <c r="G305" i="13"/>
  <c r="F305" i="13"/>
  <c r="E305" i="13"/>
  <c r="L304" i="13"/>
  <c r="K304" i="13"/>
  <c r="J304" i="13"/>
  <c r="H304" i="13"/>
  <c r="G304" i="13"/>
  <c r="F304" i="13"/>
  <c r="E304" i="13"/>
  <c r="L303" i="13"/>
  <c r="K303" i="13"/>
  <c r="J303" i="13"/>
  <c r="H303" i="13"/>
  <c r="G303" i="13"/>
  <c r="F303" i="13"/>
  <c r="E303" i="13"/>
  <c r="L302" i="13"/>
  <c r="K302" i="13"/>
  <c r="J302" i="13"/>
  <c r="H302" i="13"/>
  <c r="G302" i="13"/>
  <c r="F302" i="13"/>
  <c r="E302" i="13"/>
  <c r="L301" i="13"/>
  <c r="K301" i="13"/>
  <c r="J301" i="13"/>
  <c r="H301" i="13"/>
  <c r="G301" i="13"/>
  <c r="F301" i="13"/>
  <c r="E301" i="13"/>
  <c r="L300" i="13"/>
  <c r="K300" i="13"/>
  <c r="J300" i="13"/>
  <c r="H300" i="13"/>
  <c r="G300" i="13"/>
  <c r="F300" i="13"/>
  <c r="E300" i="13"/>
  <c r="L299" i="13"/>
  <c r="K299" i="13"/>
  <c r="J299" i="13"/>
  <c r="H299" i="13"/>
  <c r="G299" i="13"/>
  <c r="F299" i="13"/>
  <c r="E299" i="13"/>
  <c r="L298" i="13"/>
  <c r="K298" i="13"/>
  <c r="J298" i="13"/>
  <c r="H298" i="13"/>
  <c r="G298" i="13"/>
  <c r="F298" i="13"/>
  <c r="E298" i="13"/>
  <c r="L297" i="13"/>
  <c r="K297" i="13"/>
  <c r="J297" i="13"/>
  <c r="H297" i="13"/>
  <c r="G297" i="13"/>
  <c r="F297" i="13"/>
  <c r="E297" i="13"/>
  <c r="L296" i="13"/>
  <c r="K296" i="13"/>
  <c r="J296" i="13"/>
  <c r="H296" i="13"/>
  <c r="G296" i="13"/>
  <c r="F296" i="13"/>
  <c r="E296" i="13"/>
  <c r="L295" i="13"/>
  <c r="K295" i="13"/>
  <c r="J295" i="13"/>
  <c r="H295" i="13"/>
  <c r="G295" i="13"/>
  <c r="F295" i="13"/>
  <c r="E295" i="13"/>
  <c r="L294" i="13"/>
  <c r="K294" i="13"/>
  <c r="J294" i="13"/>
  <c r="H294" i="13"/>
  <c r="G294" i="13"/>
  <c r="F294" i="13"/>
  <c r="E294" i="13"/>
  <c r="L293" i="13"/>
  <c r="K293" i="13"/>
  <c r="J293" i="13"/>
  <c r="H293" i="13"/>
  <c r="G293" i="13"/>
  <c r="F293" i="13"/>
  <c r="E293" i="13"/>
  <c r="L292" i="13"/>
  <c r="K292" i="13"/>
  <c r="J292" i="13"/>
  <c r="H292" i="13"/>
  <c r="G292" i="13"/>
  <c r="F292" i="13"/>
  <c r="E292" i="13"/>
  <c r="L291" i="13"/>
  <c r="K291" i="13"/>
  <c r="J291" i="13"/>
  <c r="H291" i="13"/>
  <c r="G291" i="13"/>
  <c r="F291" i="13"/>
  <c r="E291" i="13"/>
  <c r="L290" i="13"/>
  <c r="K290" i="13"/>
  <c r="J290" i="13"/>
  <c r="H290" i="13"/>
  <c r="G290" i="13"/>
  <c r="F290" i="13"/>
  <c r="E290" i="13"/>
  <c r="L289" i="13"/>
  <c r="K289" i="13"/>
  <c r="J289" i="13"/>
  <c r="H289" i="13"/>
  <c r="G289" i="13"/>
  <c r="F289" i="13"/>
  <c r="E289" i="13"/>
  <c r="L288" i="13"/>
  <c r="K288" i="13"/>
  <c r="J288" i="13"/>
  <c r="H288" i="13"/>
  <c r="G288" i="13"/>
  <c r="F288" i="13"/>
  <c r="E288" i="13"/>
  <c r="L287" i="13"/>
  <c r="K287" i="13"/>
  <c r="J287" i="13"/>
  <c r="H287" i="13"/>
  <c r="G287" i="13"/>
  <c r="F287" i="13"/>
  <c r="E287" i="13"/>
  <c r="L286" i="13"/>
  <c r="K286" i="13"/>
  <c r="J286" i="13"/>
  <c r="H286" i="13"/>
  <c r="G286" i="13"/>
  <c r="F286" i="13"/>
  <c r="E286" i="13"/>
  <c r="L285" i="13"/>
  <c r="K285" i="13"/>
  <c r="J285" i="13"/>
  <c r="H285" i="13"/>
  <c r="G285" i="13"/>
  <c r="F285" i="13"/>
  <c r="E285" i="13"/>
  <c r="L284" i="13"/>
  <c r="K284" i="13"/>
  <c r="J284" i="13"/>
  <c r="H284" i="13"/>
  <c r="G284" i="13"/>
  <c r="F284" i="13"/>
  <c r="E284" i="13"/>
  <c r="L283" i="13"/>
  <c r="K283" i="13"/>
  <c r="J283" i="13"/>
  <c r="H283" i="13"/>
  <c r="G283" i="13"/>
  <c r="F283" i="13"/>
  <c r="E283" i="13"/>
  <c r="L282" i="13"/>
  <c r="K282" i="13"/>
  <c r="J282" i="13"/>
  <c r="H282" i="13"/>
  <c r="G282" i="13"/>
  <c r="F282" i="13"/>
  <c r="E282" i="13"/>
  <c r="L281" i="13"/>
  <c r="K281" i="13"/>
  <c r="J281" i="13"/>
  <c r="H281" i="13"/>
  <c r="G281" i="13"/>
  <c r="F281" i="13"/>
  <c r="E281" i="13"/>
  <c r="L280" i="13"/>
  <c r="K280" i="13"/>
  <c r="J280" i="13"/>
  <c r="H280" i="13"/>
  <c r="G280" i="13"/>
  <c r="F280" i="13"/>
  <c r="E280" i="13"/>
  <c r="L279" i="13"/>
  <c r="K279" i="13"/>
  <c r="J279" i="13"/>
  <c r="H279" i="13"/>
  <c r="G279" i="13"/>
  <c r="F279" i="13"/>
  <c r="E279" i="13"/>
  <c r="L278" i="13"/>
  <c r="K278" i="13"/>
  <c r="J278" i="13"/>
  <c r="H278" i="13"/>
  <c r="G278" i="13"/>
  <c r="F278" i="13"/>
  <c r="E278" i="13"/>
  <c r="L277" i="13"/>
  <c r="K277" i="13"/>
  <c r="J277" i="13"/>
  <c r="H277" i="13"/>
  <c r="G277" i="13"/>
  <c r="F277" i="13"/>
  <c r="E277" i="13"/>
  <c r="L276" i="13"/>
  <c r="K276" i="13"/>
  <c r="J276" i="13"/>
  <c r="H276" i="13"/>
  <c r="G276" i="13"/>
  <c r="F276" i="13"/>
  <c r="E276" i="13"/>
  <c r="L275" i="13"/>
  <c r="K275" i="13"/>
  <c r="J275" i="13"/>
  <c r="H275" i="13"/>
  <c r="G275" i="13"/>
  <c r="F275" i="13"/>
  <c r="E275" i="13"/>
  <c r="L274" i="13"/>
  <c r="K274" i="13"/>
  <c r="J274" i="13"/>
  <c r="H274" i="13"/>
  <c r="G274" i="13"/>
  <c r="F274" i="13"/>
  <c r="E274" i="13"/>
  <c r="L273" i="13"/>
  <c r="K273" i="13"/>
  <c r="J273" i="13"/>
  <c r="H273" i="13"/>
  <c r="G273" i="13"/>
  <c r="F273" i="13"/>
  <c r="E273" i="13"/>
  <c r="L272" i="13"/>
  <c r="K272" i="13"/>
  <c r="J272" i="13"/>
  <c r="H272" i="13"/>
  <c r="G272" i="13"/>
  <c r="F272" i="13"/>
  <c r="E272" i="13"/>
  <c r="L271" i="13"/>
  <c r="K271" i="13"/>
  <c r="J271" i="13"/>
  <c r="H271" i="13"/>
  <c r="G271" i="13"/>
  <c r="F271" i="13"/>
  <c r="E271" i="13"/>
  <c r="L270" i="13"/>
  <c r="K270" i="13"/>
  <c r="J270" i="13"/>
  <c r="H270" i="13"/>
  <c r="G270" i="13"/>
  <c r="F270" i="13"/>
  <c r="E270" i="13"/>
  <c r="L269" i="13"/>
  <c r="K269" i="13"/>
  <c r="J269" i="13"/>
  <c r="H269" i="13"/>
  <c r="G269" i="13"/>
  <c r="F269" i="13"/>
  <c r="E269" i="13"/>
  <c r="L268" i="13"/>
  <c r="K268" i="13"/>
  <c r="J268" i="13"/>
  <c r="H268" i="13"/>
  <c r="G268" i="13"/>
  <c r="F268" i="13"/>
  <c r="E268" i="13"/>
  <c r="L267" i="13"/>
  <c r="K267" i="13"/>
  <c r="J267" i="13"/>
  <c r="H267" i="13"/>
  <c r="G267" i="13"/>
  <c r="F267" i="13"/>
  <c r="E267" i="13"/>
  <c r="L266" i="13"/>
  <c r="K266" i="13"/>
  <c r="J266" i="13"/>
  <c r="H266" i="13"/>
  <c r="G266" i="13"/>
  <c r="F266" i="13"/>
  <c r="E266" i="13"/>
  <c r="L265" i="13"/>
  <c r="K265" i="13"/>
  <c r="J265" i="13"/>
  <c r="H265" i="13"/>
  <c r="G265" i="13"/>
  <c r="F265" i="13"/>
  <c r="E265" i="13"/>
  <c r="L264" i="13"/>
  <c r="K264" i="13"/>
  <c r="J264" i="13"/>
  <c r="H264" i="13"/>
  <c r="G264" i="13"/>
  <c r="F264" i="13"/>
  <c r="E264" i="13"/>
  <c r="L263" i="13"/>
  <c r="K263" i="13"/>
  <c r="J263" i="13"/>
  <c r="H263" i="13"/>
  <c r="G263" i="13"/>
  <c r="F263" i="13"/>
  <c r="E263" i="13"/>
  <c r="L262" i="13"/>
  <c r="K262" i="13"/>
  <c r="J262" i="13"/>
  <c r="H262" i="13"/>
  <c r="G262" i="13"/>
  <c r="F262" i="13"/>
  <c r="E262" i="13"/>
  <c r="L261" i="13"/>
  <c r="K261" i="13"/>
  <c r="J261" i="13"/>
  <c r="H261" i="13"/>
  <c r="G261" i="13"/>
  <c r="F261" i="13"/>
  <c r="E261" i="13"/>
  <c r="L260" i="13"/>
  <c r="K260" i="13"/>
  <c r="J260" i="13"/>
  <c r="H260" i="13"/>
  <c r="G260" i="13"/>
  <c r="F260" i="13"/>
  <c r="E260" i="13"/>
  <c r="L259" i="13"/>
  <c r="K259" i="13"/>
  <c r="J259" i="13"/>
  <c r="H259" i="13"/>
  <c r="G259" i="13"/>
  <c r="F259" i="13"/>
  <c r="E259" i="13"/>
  <c r="L258" i="13"/>
  <c r="K258" i="13"/>
  <c r="J258" i="13"/>
  <c r="H258" i="13"/>
  <c r="G258" i="13"/>
  <c r="F258" i="13"/>
  <c r="E258" i="13"/>
  <c r="L257" i="13"/>
  <c r="K257" i="13"/>
  <c r="J257" i="13"/>
  <c r="H257" i="13"/>
  <c r="G257" i="13"/>
  <c r="F257" i="13"/>
  <c r="E257" i="13"/>
  <c r="L256" i="13"/>
  <c r="K256" i="13"/>
  <c r="J256" i="13"/>
  <c r="H256" i="13"/>
  <c r="G256" i="13"/>
  <c r="F256" i="13"/>
  <c r="E256" i="13"/>
  <c r="L255" i="13"/>
  <c r="K255" i="13"/>
  <c r="J255" i="13"/>
  <c r="H255" i="13"/>
  <c r="G255" i="13"/>
  <c r="F255" i="13"/>
  <c r="E255" i="13"/>
  <c r="L254" i="13"/>
  <c r="K254" i="13"/>
  <c r="J254" i="13"/>
  <c r="H254" i="13"/>
  <c r="G254" i="13"/>
  <c r="F254" i="13"/>
  <c r="E254" i="13"/>
  <c r="L253" i="13"/>
  <c r="K253" i="13"/>
  <c r="J253" i="13"/>
  <c r="H253" i="13"/>
  <c r="G253" i="13"/>
  <c r="F253" i="13"/>
  <c r="E253" i="13"/>
  <c r="L252" i="13"/>
  <c r="K252" i="13"/>
  <c r="J252" i="13"/>
  <c r="H252" i="13"/>
  <c r="G252" i="13"/>
  <c r="F252" i="13"/>
  <c r="E252" i="13"/>
  <c r="L251" i="13"/>
  <c r="K251" i="13"/>
  <c r="J251" i="13"/>
  <c r="H251" i="13"/>
  <c r="G251" i="13"/>
  <c r="F251" i="13"/>
  <c r="E251" i="13"/>
  <c r="L250" i="13"/>
  <c r="K250" i="13"/>
  <c r="J250" i="13"/>
  <c r="H250" i="13"/>
  <c r="G250" i="13"/>
  <c r="F250" i="13"/>
  <c r="E250" i="13"/>
  <c r="L249" i="13"/>
  <c r="K249" i="13"/>
  <c r="J249" i="13"/>
  <c r="H249" i="13"/>
  <c r="G249" i="13"/>
  <c r="F249" i="13"/>
  <c r="E249" i="13"/>
  <c r="L248" i="13"/>
  <c r="K248" i="13"/>
  <c r="J248" i="13"/>
  <c r="H248" i="13"/>
  <c r="G248" i="13"/>
  <c r="F248" i="13"/>
  <c r="E248" i="13"/>
  <c r="L247" i="13"/>
  <c r="K247" i="13"/>
  <c r="J247" i="13"/>
  <c r="H247" i="13"/>
  <c r="G247" i="13"/>
  <c r="F247" i="13"/>
  <c r="E247" i="13"/>
  <c r="L246" i="13"/>
  <c r="K246" i="13"/>
  <c r="J246" i="13"/>
  <c r="H246" i="13"/>
  <c r="G246" i="13"/>
  <c r="F246" i="13"/>
  <c r="E246" i="13"/>
  <c r="L245" i="13"/>
  <c r="K245" i="13"/>
  <c r="J245" i="13"/>
  <c r="H245" i="13"/>
  <c r="G245" i="13"/>
  <c r="F245" i="13"/>
  <c r="E245" i="13"/>
  <c r="L244" i="13"/>
  <c r="K244" i="13"/>
  <c r="J244" i="13"/>
  <c r="H244" i="13"/>
  <c r="G244" i="13"/>
  <c r="F244" i="13"/>
  <c r="E244" i="13"/>
  <c r="L243" i="13"/>
  <c r="K243" i="13"/>
  <c r="J243" i="13"/>
  <c r="H243" i="13"/>
  <c r="G243" i="13"/>
  <c r="F243" i="13"/>
  <c r="E243" i="13"/>
  <c r="L242" i="13"/>
  <c r="K242" i="13"/>
  <c r="J242" i="13"/>
  <c r="H242" i="13"/>
  <c r="G242" i="13"/>
  <c r="F242" i="13"/>
  <c r="E242" i="13"/>
  <c r="L241" i="13"/>
  <c r="K241" i="13"/>
  <c r="J241" i="13"/>
  <c r="H241" i="13"/>
  <c r="G241" i="13"/>
  <c r="F241" i="13"/>
  <c r="E241" i="13"/>
  <c r="L240" i="13"/>
  <c r="K240" i="13"/>
  <c r="J240" i="13"/>
  <c r="H240" i="13"/>
  <c r="G240" i="13"/>
  <c r="F240" i="13"/>
  <c r="E240" i="13"/>
  <c r="L239" i="13"/>
  <c r="K239" i="13"/>
  <c r="J239" i="13"/>
  <c r="H239" i="13"/>
  <c r="G239" i="13"/>
  <c r="F239" i="13"/>
  <c r="E239" i="13"/>
  <c r="L238" i="13"/>
  <c r="K238" i="13"/>
  <c r="J238" i="13"/>
  <c r="H238" i="13"/>
  <c r="G238" i="13"/>
  <c r="F238" i="13"/>
  <c r="E238" i="13"/>
  <c r="L237" i="13"/>
  <c r="K237" i="13"/>
  <c r="J237" i="13"/>
  <c r="H237" i="13"/>
  <c r="G237" i="13"/>
  <c r="F237" i="13"/>
  <c r="E237" i="13"/>
  <c r="L236" i="13"/>
  <c r="K236" i="13"/>
  <c r="J236" i="13"/>
  <c r="H236" i="13"/>
  <c r="G236" i="13"/>
  <c r="F236" i="13"/>
  <c r="E236" i="13"/>
  <c r="L235" i="13"/>
  <c r="K235" i="13"/>
  <c r="J235" i="13"/>
  <c r="H235" i="13"/>
  <c r="G235" i="13"/>
  <c r="F235" i="13"/>
  <c r="E235" i="13"/>
  <c r="L234" i="13"/>
  <c r="K234" i="13"/>
  <c r="J234" i="13"/>
  <c r="H234" i="13"/>
  <c r="G234" i="13"/>
  <c r="F234" i="13"/>
  <c r="E234" i="13"/>
  <c r="L233" i="13"/>
  <c r="K233" i="13"/>
  <c r="J233" i="13"/>
  <c r="H233" i="13"/>
  <c r="G233" i="13"/>
  <c r="F233" i="13"/>
  <c r="E233" i="13"/>
  <c r="L232" i="13"/>
  <c r="K232" i="13"/>
  <c r="J232" i="13"/>
  <c r="H232" i="13"/>
  <c r="G232" i="13"/>
  <c r="F232" i="13"/>
  <c r="E232" i="13"/>
  <c r="L231" i="13"/>
  <c r="K231" i="13"/>
  <c r="J231" i="13"/>
  <c r="H231" i="13"/>
  <c r="G231" i="13"/>
  <c r="F231" i="13"/>
  <c r="E231" i="13"/>
  <c r="L230" i="13"/>
  <c r="K230" i="13"/>
  <c r="J230" i="13"/>
  <c r="H230" i="13"/>
  <c r="G230" i="13"/>
  <c r="F230" i="13"/>
  <c r="E230" i="13"/>
  <c r="L229" i="13"/>
  <c r="K229" i="13"/>
  <c r="J229" i="13"/>
  <c r="H229" i="13"/>
  <c r="G229" i="13"/>
  <c r="F229" i="13"/>
  <c r="E229" i="13"/>
  <c r="L228" i="13"/>
  <c r="K228" i="13"/>
  <c r="J228" i="13"/>
  <c r="H228" i="13"/>
  <c r="G228" i="13"/>
  <c r="F228" i="13"/>
  <c r="E228" i="13"/>
  <c r="L227" i="13"/>
  <c r="K227" i="13"/>
  <c r="J227" i="13"/>
  <c r="H227" i="13"/>
  <c r="G227" i="13"/>
  <c r="F227" i="13"/>
  <c r="E227" i="13"/>
  <c r="L226" i="13"/>
  <c r="K226" i="13"/>
  <c r="J226" i="13"/>
  <c r="H226" i="13"/>
  <c r="G226" i="13"/>
  <c r="F226" i="13"/>
  <c r="E226" i="13"/>
  <c r="L225" i="13"/>
  <c r="K225" i="13"/>
  <c r="J225" i="13"/>
  <c r="H225" i="13"/>
  <c r="G225" i="13"/>
  <c r="F225" i="13"/>
  <c r="E225" i="13"/>
  <c r="L224" i="13"/>
  <c r="K224" i="13"/>
  <c r="J224" i="13"/>
  <c r="H224" i="13"/>
  <c r="G224" i="13"/>
  <c r="F224" i="13"/>
  <c r="E224" i="13"/>
  <c r="L223" i="13"/>
  <c r="K223" i="13"/>
  <c r="J223" i="13"/>
  <c r="H223" i="13"/>
  <c r="G223" i="13"/>
  <c r="F223" i="13"/>
  <c r="E223" i="13"/>
  <c r="L222" i="13"/>
  <c r="K222" i="13"/>
  <c r="J222" i="13"/>
  <c r="H222" i="13"/>
  <c r="G222" i="13"/>
  <c r="F222" i="13"/>
  <c r="E222" i="13"/>
  <c r="L221" i="13"/>
  <c r="K221" i="13"/>
  <c r="J221" i="13"/>
  <c r="H221" i="13"/>
  <c r="G221" i="13"/>
  <c r="F221" i="13"/>
  <c r="E221" i="13"/>
  <c r="L220" i="13"/>
  <c r="K220" i="13"/>
  <c r="J220" i="13"/>
  <c r="H220" i="13"/>
  <c r="G220" i="13"/>
  <c r="F220" i="13"/>
  <c r="E220" i="13"/>
  <c r="L219" i="13"/>
  <c r="K219" i="13"/>
  <c r="J219" i="13"/>
  <c r="H219" i="13"/>
  <c r="G219" i="13"/>
  <c r="F219" i="13"/>
  <c r="E219" i="13"/>
  <c r="L218" i="13"/>
  <c r="K218" i="13"/>
  <c r="J218" i="13"/>
  <c r="H218" i="13"/>
  <c r="G218" i="13"/>
  <c r="F218" i="13"/>
  <c r="E218" i="13"/>
  <c r="L217" i="13"/>
  <c r="K217" i="13"/>
  <c r="J217" i="13"/>
  <c r="H217" i="13"/>
  <c r="G217" i="13"/>
  <c r="F217" i="13"/>
  <c r="E217" i="13"/>
  <c r="L216" i="13"/>
  <c r="K216" i="13"/>
  <c r="J216" i="13"/>
  <c r="H216" i="13"/>
  <c r="G216" i="13"/>
  <c r="F216" i="13"/>
  <c r="E216" i="13"/>
  <c r="L215" i="13"/>
  <c r="K215" i="13"/>
  <c r="J215" i="13"/>
  <c r="H215" i="13"/>
  <c r="G215" i="13"/>
  <c r="F215" i="13"/>
  <c r="E215" i="13"/>
  <c r="L214" i="13"/>
  <c r="K214" i="13"/>
  <c r="J214" i="13"/>
  <c r="H214" i="13"/>
  <c r="G214" i="13"/>
  <c r="F214" i="13"/>
  <c r="E214" i="13"/>
  <c r="L213" i="13"/>
  <c r="K213" i="13"/>
  <c r="J213" i="13"/>
  <c r="H213" i="13"/>
  <c r="G213" i="13"/>
  <c r="F213" i="13"/>
  <c r="E213" i="13"/>
  <c r="L212" i="13"/>
  <c r="K212" i="13"/>
  <c r="J212" i="13"/>
  <c r="H212" i="13"/>
  <c r="G212" i="13"/>
  <c r="F212" i="13"/>
  <c r="E212" i="13"/>
  <c r="L211" i="13"/>
  <c r="K211" i="13"/>
  <c r="J211" i="13"/>
  <c r="H211" i="13"/>
  <c r="G211" i="13"/>
  <c r="F211" i="13"/>
  <c r="E211" i="13"/>
  <c r="L210" i="13"/>
  <c r="K210" i="13"/>
  <c r="J210" i="13"/>
  <c r="H210" i="13"/>
  <c r="G210" i="13"/>
  <c r="F210" i="13"/>
  <c r="E210" i="13"/>
  <c r="L209" i="13"/>
  <c r="K209" i="13"/>
  <c r="J209" i="13"/>
  <c r="H209" i="13"/>
  <c r="G209" i="13"/>
  <c r="F209" i="13"/>
  <c r="E209" i="13"/>
  <c r="L208" i="13"/>
  <c r="K208" i="13"/>
  <c r="J208" i="13"/>
  <c r="H208" i="13"/>
  <c r="G208" i="13"/>
  <c r="F208" i="13"/>
  <c r="E208" i="13"/>
  <c r="L207" i="13"/>
  <c r="K207" i="13"/>
  <c r="J207" i="13"/>
  <c r="H207" i="13"/>
  <c r="G207" i="13"/>
  <c r="F207" i="13"/>
  <c r="E207" i="13"/>
  <c r="L206" i="13"/>
  <c r="K206" i="13"/>
  <c r="J206" i="13"/>
  <c r="H206" i="13"/>
  <c r="G206" i="13"/>
  <c r="F206" i="13"/>
  <c r="E206" i="13"/>
  <c r="L205" i="13"/>
  <c r="K205" i="13"/>
  <c r="J205" i="13"/>
  <c r="H205" i="13"/>
  <c r="G205" i="13"/>
  <c r="F205" i="13"/>
  <c r="E205" i="13"/>
  <c r="L204" i="13"/>
  <c r="K204" i="13"/>
  <c r="J204" i="13"/>
  <c r="H204" i="13"/>
  <c r="G204" i="13"/>
  <c r="F204" i="13"/>
  <c r="E204" i="13"/>
  <c r="L203" i="13"/>
  <c r="K203" i="13"/>
  <c r="J203" i="13"/>
  <c r="H203" i="13"/>
  <c r="G203" i="13"/>
  <c r="F203" i="13"/>
  <c r="E203" i="13"/>
  <c r="L202" i="13"/>
  <c r="K202" i="13"/>
  <c r="J202" i="13"/>
  <c r="H202" i="13"/>
  <c r="G202" i="13"/>
  <c r="F202" i="13"/>
  <c r="E202" i="13"/>
  <c r="L201" i="13"/>
  <c r="K201" i="13"/>
  <c r="J201" i="13"/>
  <c r="H201" i="13"/>
  <c r="G201" i="13"/>
  <c r="F201" i="13"/>
  <c r="E201" i="13"/>
  <c r="L200" i="13"/>
  <c r="K200" i="13"/>
  <c r="J200" i="13"/>
  <c r="H200" i="13"/>
  <c r="G200" i="13"/>
  <c r="F200" i="13"/>
  <c r="E200" i="13"/>
  <c r="L199" i="13"/>
  <c r="K199" i="13"/>
  <c r="J199" i="13"/>
  <c r="H199" i="13"/>
  <c r="G199" i="13"/>
  <c r="F199" i="13"/>
  <c r="E199" i="13"/>
  <c r="L198" i="13"/>
  <c r="K198" i="13"/>
  <c r="J198" i="13"/>
  <c r="H198" i="13"/>
  <c r="G198" i="13"/>
  <c r="F198" i="13"/>
  <c r="E198" i="13"/>
  <c r="L197" i="13"/>
  <c r="K197" i="13"/>
  <c r="J197" i="13"/>
  <c r="H197" i="13"/>
  <c r="G197" i="13"/>
  <c r="F197" i="13"/>
  <c r="E197" i="13"/>
  <c r="L196" i="13"/>
  <c r="K196" i="13"/>
  <c r="J196" i="13"/>
  <c r="H196" i="13"/>
  <c r="G196" i="13"/>
  <c r="F196" i="13"/>
  <c r="E196" i="13"/>
  <c r="L195" i="13"/>
  <c r="K195" i="13"/>
  <c r="J195" i="13"/>
  <c r="H195" i="13"/>
  <c r="G195" i="13"/>
  <c r="F195" i="13"/>
  <c r="E195" i="13"/>
  <c r="L194" i="13"/>
  <c r="K194" i="13"/>
  <c r="J194" i="13"/>
  <c r="H194" i="13"/>
  <c r="G194" i="13"/>
  <c r="F194" i="13"/>
  <c r="E194" i="13"/>
  <c r="L193" i="13"/>
  <c r="K193" i="13"/>
  <c r="J193" i="13"/>
  <c r="H193" i="13"/>
  <c r="G193" i="13"/>
  <c r="F193" i="13"/>
  <c r="E193" i="13"/>
  <c r="L192" i="13"/>
  <c r="K192" i="13"/>
  <c r="J192" i="13"/>
  <c r="H192" i="13"/>
  <c r="G192" i="13"/>
  <c r="F192" i="13"/>
  <c r="E192" i="13"/>
  <c r="L191" i="13"/>
  <c r="K191" i="13"/>
  <c r="J191" i="13"/>
  <c r="H191" i="13"/>
  <c r="G191" i="13"/>
  <c r="F191" i="13"/>
  <c r="E191" i="13"/>
  <c r="L190" i="13"/>
  <c r="K190" i="13"/>
  <c r="J190" i="13"/>
  <c r="H190" i="13"/>
  <c r="G190" i="13"/>
  <c r="F190" i="13"/>
  <c r="E190" i="13"/>
  <c r="L189" i="13"/>
  <c r="K189" i="13"/>
  <c r="J189" i="13"/>
  <c r="H189" i="13"/>
  <c r="G189" i="13"/>
  <c r="F189" i="13"/>
  <c r="E189" i="13"/>
  <c r="L188" i="13"/>
  <c r="K188" i="13"/>
  <c r="J188" i="13"/>
  <c r="H188" i="13"/>
  <c r="G188" i="13"/>
  <c r="F188" i="13"/>
  <c r="E188" i="13"/>
  <c r="L187" i="13"/>
  <c r="K187" i="13"/>
  <c r="J187" i="13"/>
  <c r="H187" i="13"/>
  <c r="G187" i="13"/>
  <c r="F187" i="13"/>
  <c r="E187" i="13"/>
  <c r="L186" i="13"/>
  <c r="K186" i="13"/>
  <c r="J186" i="13"/>
  <c r="H186" i="13"/>
  <c r="G186" i="13"/>
  <c r="F186" i="13"/>
  <c r="E186" i="13"/>
  <c r="L185" i="13"/>
  <c r="K185" i="13"/>
  <c r="J185" i="13"/>
  <c r="H185" i="13"/>
  <c r="G185" i="13"/>
  <c r="F185" i="13"/>
  <c r="E185" i="13"/>
  <c r="L184" i="13"/>
  <c r="K184" i="13"/>
  <c r="J184" i="13"/>
  <c r="H184" i="13"/>
  <c r="G184" i="13"/>
  <c r="F184" i="13"/>
  <c r="E184" i="13"/>
  <c r="L183" i="13"/>
  <c r="K183" i="13"/>
  <c r="J183" i="13"/>
  <c r="H183" i="13"/>
  <c r="G183" i="13"/>
  <c r="F183" i="13"/>
  <c r="E183" i="13"/>
  <c r="L182" i="13"/>
  <c r="K182" i="13"/>
  <c r="J182" i="13"/>
  <c r="H182" i="13"/>
  <c r="G182" i="13"/>
  <c r="F182" i="13"/>
  <c r="E182" i="13"/>
  <c r="L181" i="13"/>
  <c r="K181" i="13"/>
  <c r="J181" i="13"/>
  <c r="H181" i="13"/>
  <c r="G181" i="13"/>
  <c r="F181" i="13"/>
  <c r="E181" i="13"/>
  <c r="L180" i="13"/>
  <c r="K180" i="13"/>
  <c r="J180" i="13"/>
  <c r="H180" i="13"/>
  <c r="G180" i="13"/>
  <c r="F180" i="13"/>
  <c r="E180" i="13"/>
  <c r="L179" i="13"/>
  <c r="K179" i="13"/>
  <c r="J179" i="13"/>
  <c r="H179" i="13"/>
  <c r="G179" i="13"/>
  <c r="F179" i="13"/>
  <c r="E179" i="13"/>
  <c r="L178" i="13"/>
  <c r="K178" i="13"/>
  <c r="J178" i="13"/>
  <c r="H178" i="13"/>
  <c r="G178" i="13"/>
  <c r="F178" i="13"/>
  <c r="E178" i="13"/>
  <c r="L177" i="13"/>
  <c r="K177" i="13"/>
  <c r="J177" i="13"/>
  <c r="H177" i="13"/>
  <c r="G177" i="13"/>
  <c r="F177" i="13"/>
  <c r="E177" i="13"/>
  <c r="L176" i="13"/>
  <c r="K176" i="13"/>
  <c r="J176" i="13"/>
  <c r="H176" i="13"/>
  <c r="G176" i="13"/>
  <c r="F176" i="13"/>
  <c r="E176" i="13"/>
  <c r="L175" i="13"/>
  <c r="K175" i="13"/>
  <c r="J175" i="13"/>
  <c r="H175" i="13"/>
  <c r="G175" i="13"/>
  <c r="F175" i="13"/>
  <c r="E175" i="13"/>
  <c r="L174" i="13"/>
  <c r="K174" i="13"/>
  <c r="J174" i="13"/>
  <c r="H174" i="13"/>
  <c r="G174" i="13"/>
  <c r="F174" i="13"/>
  <c r="E174" i="13"/>
  <c r="L173" i="13"/>
  <c r="K173" i="13"/>
  <c r="J173" i="13"/>
  <c r="H173" i="13"/>
  <c r="G173" i="13"/>
  <c r="F173" i="13"/>
  <c r="E173" i="13"/>
  <c r="L172" i="13"/>
  <c r="K172" i="13"/>
  <c r="J172" i="13"/>
  <c r="H172" i="13"/>
  <c r="G172" i="13"/>
  <c r="F172" i="13"/>
  <c r="E172" i="13"/>
  <c r="L171" i="13"/>
  <c r="K171" i="13"/>
  <c r="J171" i="13"/>
  <c r="H171" i="13"/>
  <c r="G171" i="13"/>
  <c r="F171" i="13"/>
  <c r="E171" i="13"/>
  <c r="L170" i="13"/>
  <c r="K170" i="13"/>
  <c r="J170" i="13"/>
  <c r="H170" i="13"/>
  <c r="G170" i="13"/>
  <c r="F170" i="13"/>
  <c r="E170" i="13"/>
  <c r="L169" i="13"/>
  <c r="K169" i="13"/>
  <c r="J169" i="13"/>
  <c r="H169" i="13"/>
  <c r="G169" i="13"/>
  <c r="F169" i="13"/>
  <c r="E169" i="13"/>
  <c r="L168" i="13"/>
  <c r="K168" i="13"/>
  <c r="J168" i="13"/>
  <c r="H168" i="13"/>
  <c r="G168" i="13"/>
  <c r="F168" i="13"/>
  <c r="E168" i="13"/>
  <c r="L167" i="13"/>
  <c r="K167" i="13"/>
  <c r="J167" i="13"/>
  <c r="H167" i="13"/>
  <c r="G167" i="13"/>
  <c r="F167" i="13"/>
  <c r="E167" i="13"/>
  <c r="L166" i="13"/>
  <c r="K166" i="13"/>
  <c r="J166" i="13"/>
  <c r="H166" i="13"/>
  <c r="G166" i="13"/>
  <c r="F166" i="13"/>
  <c r="E166" i="13"/>
  <c r="L165" i="13"/>
  <c r="K165" i="13"/>
  <c r="J165" i="13"/>
  <c r="H165" i="13"/>
  <c r="G165" i="13"/>
  <c r="F165" i="13"/>
  <c r="E165" i="13"/>
  <c r="L164" i="13"/>
  <c r="K164" i="13"/>
  <c r="J164" i="13"/>
  <c r="H164" i="13"/>
  <c r="G164" i="13"/>
  <c r="F164" i="13"/>
  <c r="E164" i="13"/>
  <c r="L163" i="13"/>
  <c r="K163" i="13"/>
  <c r="J163" i="13"/>
  <c r="H163" i="13"/>
  <c r="G163" i="13"/>
  <c r="F163" i="13"/>
  <c r="E163" i="13"/>
  <c r="L162" i="13"/>
  <c r="K162" i="13"/>
  <c r="J162" i="13"/>
  <c r="H162" i="13"/>
  <c r="G162" i="13"/>
  <c r="F162" i="13"/>
  <c r="E162" i="13"/>
  <c r="L161" i="13"/>
  <c r="K161" i="13"/>
  <c r="J161" i="13"/>
  <c r="H161" i="13"/>
  <c r="G161" i="13"/>
  <c r="F161" i="13"/>
  <c r="E161" i="13"/>
  <c r="L160" i="13"/>
  <c r="K160" i="13"/>
  <c r="J160" i="13"/>
  <c r="H160" i="13"/>
  <c r="G160" i="13"/>
  <c r="F160" i="13"/>
  <c r="E160" i="13"/>
  <c r="L159" i="13"/>
  <c r="K159" i="13"/>
  <c r="J159" i="13"/>
  <c r="H159" i="13"/>
  <c r="G159" i="13"/>
  <c r="F159" i="13"/>
  <c r="E159" i="13"/>
  <c r="L158" i="13"/>
  <c r="K158" i="13"/>
  <c r="J158" i="13"/>
  <c r="H158" i="13"/>
  <c r="G158" i="13"/>
  <c r="F158" i="13"/>
  <c r="E158" i="13"/>
  <c r="L157" i="13"/>
  <c r="K157" i="13"/>
  <c r="J157" i="13"/>
  <c r="H157" i="13"/>
  <c r="G157" i="13"/>
  <c r="F157" i="13"/>
  <c r="E157" i="13"/>
  <c r="L156" i="13"/>
  <c r="K156" i="13"/>
  <c r="J156" i="13"/>
  <c r="H156" i="13"/>
  <c r="G156" i="13"/>
  <c r="F156" i="13"/>
  <c r="E156" i="13"/>
  <c r="L155" i="13"/>
  <c r="K155" i="13"/>
  <c r="J155" i="13"/>
  <c r="H155" i="13"/>
  <c r="G155" i="13"/>
  <c r="F155" i="13"/>
  <c r="E155" i="13"/>
  <c r="L154" i="13"/>
  <c r="K154" i="13"/>
  <c r="J154" i="13"/>
  <c r="H154" i="13"/>
  <c r="G154" i="13"/>
  <c r="F154" i="13"/>
  <c r="E154" i="13"/>
  <c r="L153" i="13"/>
  <c r="K153" i="13"/>
  <c r="J153" i="13"/>
  <c r="H153" i="13"/>
  <c r="G153" i="13"/>
  <c r="F153" i="13"/>
  <c r="E153" i="13"/>
  <c r="L152" i="13"/>
  <c r="K152" i="13"/>
  <c r="J152" i="13"/>
  <c r="H152" i="13"/>
  <c r="G152" i="13"/>
  <c r="F152" i="13"/>
  <c r="E152" i="13"/>
  <c r="L151" i="13"/>
  <c r="K151" i="13"/>
  <c r="J151" i="13"/>
  <c r="H151" i="13"/>
  <c r="G151" i="13"/>
  <c r="F151" i="13"/>
  <c r="E151" i="13"/>
  <c r="L150" i="13"/>
  <c r="K150" i="13"/>
  <c r="J150" i="13"/>
  <c r="H150" i="13"/>
  <c r="G150" i="13"/>
  <c r="F150" i="13"/>
  <c r="E150" i="13"/>
  <c r="L149" i="13"/>
  <c r="K149" i="13"/>
  <c r="J149" i="13"/>
  <c r="H149" i="13"/>
  <c r="G149" i="13"/>
  <c r="F149" i="13"/>
  <c r="E149" i="13"/>
  <c r="L148" i="13"/>
  <c r="K148" i="13"/>
  <c r="J148" i="13"/>
  <c r="H148" i="13"/>
  <c r="G148" i="13"/>
  <c r="F148" i="13"/>
  <c r="E148" i="13"/>
  <c r="L147" i="13"/>
  <c r="K147" i="13"/>
  <c r="J147" i="13"/>
  <c r="H147" i="13"/>
  <c r="G147" i="13"/>
  <c r="F147" i="13"/>
  <c r="E147" i="13"/>
  <c r="L146" i="13"/>
  <c r="K146" i="13"/>
  <c r="J146" i="13"/>
  <c r="H146" i="13"/>
  <c r="G146" i="13"/>
  <c r="F146" i="13"/>
  <c r="E146" i="13"/>
  <c r="L145" i="13"/>
  <c r="K145" i="13"/>
  <c r="J145" i="13"/>
  <c r="H145" i="13"/>
  <c r="G145" i="13"/>
  <c r="F145" i="13"/>
  <c r="E145" i="13"/>
  <c r="L144" i="13"/>
  <c r="K144" i="13"/>
  <c r="J144" i="13"/>
  <c r="H144" i="13"/>
  <c r="G144" i="13"/>
  <c r="F144" i="13"/>
  <c r="E144" i="13"/>
  <c r="L143" i="13"/>
  <c r="K143" i="13"/>
  <c r="J143" i="13"/>
  <c r="H143" i="13"/>
  <c r="G143" i="13"/>
  <c r="F143" i="13"/>
  <c r="E143" i="13"/>
  <c r="L142" i="13"/>
  <c r="K142" i="13"/>
  <c r="J142" i="13"/>
  <c r="H142" i="13"/>
  <c r="G142" i="13"/>
  <c r="F142" i="13"/>
  <c r="E142" i="13"/>
  <c r="L141" i="13"/>
  <c r="K141" i="13"/>
  <c r="J141" i="13"/>
  <c r="H141" i="13"/>
  <c r="G141" i="13"/>
  <c r="F141" i="13"/>
  <c r="E141" i="13"/>
  <c r="L140" i="13"/>
  <c r="K140" i="13"/>
  <c r="J140" i="13"/>
  <c r="H140" i="13"/>
  <c r="G140" i="13"/>
  <c r="F140" i="13"/>
  <c r="E140" i="13"/>
  <c r="L139" i="13"/>
  <c r="K139" i="13"/>
  <c r="J139" i="13"/>
  <c r="H139" i="13"/>
  <c r="G139" i="13"/>
  <c r="F139" i="13"/>
  <c r="E139" i="13"/>
  <c r="L138" i="13"/>
  <c r="K138" i="13"/>
  <c r="J138" i="13"/>
  <c r="H138" i="13"/>
  <c r="G138" i="13"/>
  <c r="F138" i="13"/>
  <c r="E138" i="13"/>
  <c r="L137" i="13"/>
  <c r="K137" i="13"/>
  <c r="J137" i="13"/>
  <c r="H137" i="13"/>
  <c r="G137" i="13"/>
  <c r="F137" i="13"/>
  <c r="E137" i="13"/>
  <c r="L136" i="13"/>
  <c r="K136" i="13"/>
  <c r="J136" i="13"/>
  <c r="H136" i="13"/>
  <c r="G136" i="13"/>
  <c r="F136" i="13"/>
  <c r="E136" i="13"/>
  <c r="L135" i="13"/>
  <c r="K135" i="13"/>
  <c r="J135" i="13"/>
  <c r="H135" i="13"/>
  <c r="G135" i="13"/>
  <c r="F135" i="13"/>
  <c r="E135" i="13"/>
  <c r="L134" i="13"/>
  <c r="K134" i="13"/>
  <c r="J134" i="13"/>
  <c r="H134" i="13"/>
  <c r="G134" i="13"/>
  <c r="F134" i="13"/>
  <c r="E134" i="13"/>
  <c r="L133" i="13"/>
  <c r="K133" i="13"/>
  <c r="J133" i="13"/>
  <c r="H133" i="13"/>
  <c r="G133" i="13"/>
  <c r="F133" i="13"/>
  <c r="E133" i="13"/>
  <c r="L132" i="13"/>
  <c r="K132" i="13"/>
  <c r="J132" i="13"/>
  <c r="H132" i="13"/>
  <c r="G132" i="13"/>
  <c r="F132" i="13"/>
  <c r="E132" i="13"/>
  <c r="L131" i="13"/>
  <c r="K131" i="13"/>
  <c r="J131" i="13"/>
  <c r="H131" i="13"/>
  <c r="G131" i="13"/>
  <c r="F131" i="13"/>
  <c r="E131" i="13"/>
  <c r="L130" i="13"/>
  <c r="K130" i="13"/>
  <c r="J130" i="13"/>
  <c r="H130" i="13"/>
  <c r="G130" i="13"/>
  <c r="F130" i="13"/>
  <c r="E130" i="13"/>
  <c r="L129" i="13"/>
  <c r="K129" i="13"/>
  <c r="J129" i="13"/>
  <c r="H129" i="13"/>
  <c r="G129" i="13"/>
  <c r="F129" i="13"/>
  <c r="E129" i="13"/>
  <c r="L128" i="13"/>
  <c r="K128" i="13"/>
  <c r="J128" i="13"/>
  <c r="H128" i="13"/>
  <c r="G128" i="13"/>
  <c r="F128" i="13"/>
  <c r="E128" i="13"/>
  <c r="L127" i="13"/>
  <c r="K127" i="13"/>
  <c r="J127" i="13"/>
  <c r="H127" i="13"/>
  <c r="G127" i="13"/>
  <c r="F127" i="13"/>
  <c r="E127" i="13"/>
  <c r="L126" i="13"/>
  <c r="K126" i="13"/>
  <c r="J126" i="13"/>
  <c r="H126" i="13"/>
  <c r="G126" i="13"/>
  <c r="F126" i="13"/>
  <c r="E126" i="13"/>
  <c r="L125" i="13"/>
  <c r="K125" i="13"/>
  <c r="J125" i="13"/>
  <c r="H125" i="13"/>
  <c r="G125" i="13"/>
  <c r="F125" i="13"/>
  <c r="E125" i="13"/>
  <c r="L124" i="13"/>
  <c r="K124" i="13"/>
  <c r="J124" i="13"/>
  <c r="H124" i="13"/>
  <c r="G124" i="13"/>
  <c r="F124" i="13"/>
  <c r="E124" i="13"/>
  <c r="L123" i="13"/>
  <c r="K123" i="13"/>
  <c r="J123" i="13"/>
  <c r="H123" i="13"/>
  <c r="G123" i="13"/>
  <c r="F123" i="13"/>
  <c r="E123" i="13"/>
  <c r="L122" i="13"/>
  <c r="K122" i="13"/>
  <c r="J122" i="13"/>
  <c r="H122" i="13"/>
  <c r="G122" i="13"/>
  <c r="F122" i="13"/>
  <c r="E122" i="13"/>
  <c r="L121" i="13"/>
  <c r="K121" i="13"/>
  <c r="J121" i="13"/>
  <c r="H121" i="13"/>
  <c r="G121" i="13"/>
  <c r="F121" i="13"/>
  <c r="E121" i="13"/>
  <c r="L120" i="13"/>
  <c r="K120" i="13"/>
  <c r="J120" i="13"/>
  <c r="H120" i="13"/>
  <c r="G120" i="13"/>
  <c r="F120" i="13"/>
  <c r="E120" i="13"/>
  <c r="L119" i="13"/>
  <c r="K119" i="13"/>
  <c r="J119" i="13"/>
  <c r="H119" i="13"/>
  <c r="G119" i="13"/>
  <c r="F119" i="13"/>
  <c r="E119" i="13"/>
  <c r="L118" i="13"/>
  <c r="K118" i="13"/>
  <c r="J118" i="13"/>
  <c r="H118" i="13"/>
  <c r="G118" i="13"/>
  <c r="F118" i="13"/>
  <c r="E118" i="13"/>
  <c r="L117" i="13"/>
  <c r="K117" i="13"/>
  <c r="J117" i="13"/>
  <c r="H117" i="13"/>
  <c r="G117" i="13"/>
  <c r="F117" i="13"/>
  <c r="E117" i="13"/>
  <c r="L116" i="13"/>
  <c r="K116" i="13"/>
  <c r="J116" i="13"/>
  <c r="H116" i="13"/>
  <c r="G116" i="13"/>
  <c r="F116" i="13"/>
  <c r="E116" i="13"/>
  <c r="L115" i="13"/>
  <c r="K115" i="13"/>
  <c r="J115" i="13"/>
  <c r="H115" i="13"/>
  <c r="G115" i="13"/>
  <c r="F115" i="13"/>
  <c r="E115" i="13"/>
  <c r="L114" i="13"/>
  <c r="K114" i="13"/>
  <c r="J114" i="13"/>
  <c r="H114" i="13"/>
  <c r="G114" i="13"/>
  <c r="F114" i="13"/>
  <c r="E114" i="13"/>
  <c r="L113" i="13"/>
  <c r="K113" i="13"/>
  <c r="J113" i="13"/>
  <c r="H113" i="13"/>
  <c r="G113" i="13"/>
  <c r="F113" i="13"/>
  <c r="E113" i="13"/>
  <c r="L112" i="13"/>
  <c r="K112" i="13"/>
  <c r="J112" i="13"/>
  <c r="H112" i="13"/>
  <c r="G112" i="13"/>
  <c r="F112" i="13"/>
  <c r="E112" i="13"/>
  <c r="L111" i="13"/>
  <c r="K111" i="13"/>
  <c r="J111" i="13"/>
  <c r="H111" i="13"/>
  <c r="G111" i="13"/>
  <c r="F111" i="13"/>
  <c r="E111" i="13"/>
  <c r="L110" i="13"/>
  <c r="K110" i="13"/>
  <c r="J110" i="13"/>
  <c r="H110" i="13"/>
  <c r="G110" i="13"/>
  <c r="F110" i="13"/>
  <c r="E110" i="13"/>
  <c r="L109" i="13"/>
  <c r="K109" i="13"/>
  <c r="J109" i="13"/>
  <c r="H109" i="13"/>
  <c r="G109" i="13"/>
  <c r="F109" i="13"/>
  <c r="E109" i="13"/>
  <c r="L108" i="13"/>
  <c r="K108" i="13"/>
  <c r="J108" i="13"/>
  <c r="H108" i="13"/>
  <c r="G108" i="13"/>
  <c r="F108" i="13"/>
  <c r="E108" i="13"/>
  <c r="L107" i="13"/>
  <c r="K107" i="13"/>
  <c r="J107" i="13"/>
  <c r="H107" i="13"/>
  <c r="G107" i="13"/>
  <c r="F107" i="13"/>
  <c r="E107" i="13"/>
  <c r="L106" i="13"/>
  <c r="K106" i="13"/>
  <c r="J106" i="13"/>
  <c r="H106" i="13"/>
  <c r="G106" i="13"/>
  <c r="F106" i="13"/>
  <c r="E106" i="13"/>
  <c r="L105" i="13"/>
  <c r="K105" i="13"/>
  <c r="J105" i="13"/>
  <c r="H105" i="13"/>
  <c r="G105" i="13"/>
  <c r="F105" i="13"/>
  <c r="E105" i="13"/>
  <c r="L104" i="13"/>
  <c r="K104" i="13"/>
  <c r="J104" i="13"/>
  <c r="H104" i="13"/>
  <c r="G104" i="13"/>
  <c r="F104" i="13"/>
  <c r="E104" i="13"/>
  <c r="L103" i="13"/>
  <c r="K103" i="13"/>
  <c r="J103" i="13"/>
  <c r="H103" i="13"/>
  <c r="G103" i="13"/>
  <c r="F103" i="13"/>
  <c r="E103" i="13"/>
  <c r="L102" i="13"/>
  <c r="K102" i="13"/>
  <c r="J102" i="13"/>
  <c r="H102" i="13"/>
  <c r="G102" i="13"/>
  <c r="F102" i="13"/>
  <c r="E102" i="13"/>
  <c r="L101" i="13"/>
  <c r="K101" i="13"/>
  <c r="J101" i="13"/>
  <c r="H101" i="13"/>
  <c r="G101" i="13"/>
  <c r="F101" i="13"/>
  <c r="E101" i="13"/>
  <c r="L100" i="13"/>
  <c r="K100" i="13"/>
  <c r="J100" i="13"/>
  <c r="H100" i="13"/>
  <c r="G100" i="13"/>
  <c r="F100" i="13"/>
  <c r="E100" i="13"/>
  <c r="L99" i="13"/>
  <c r="K99" i="13"/>
  <c r="J99" i="13"/>
  <c r="H99" i="13"/>
  <c r="G99" i="13"/>
  <c r="F99" i="13"/>
  <c r="E99" i="13"/>
  <c r="L98" i="13"/>
  <c r="K98" i="13"/>
  <c r="J98" i="13"/>
  <c r="H98" i="13"/>
  <c r="G98" i="13"/>
  <c r="F98" i="13"/>
  <c r="E98" i="13"/>
  <c r="L97" i="13"/>
  <c r="K97" i="13"/>
  <c r="J97" i="13"/>
  <c r="H97" i="13"/>
  <c r="G97" i="13"/>
  <c r="F97" i="13"/>
  <c r="E97" i="13"/>
  <c r="L96" i="13"/>
  <c r="K96" i="13"/>
  <c r="J96" i="13"/>
  <c r="H96" i="13"/>
  <c r="G96" i="13"/>
  <c r="F96" i="13"/>
  <c r="E96" i="13"/>
  <c r="L95" i="13"/>
  <c r="K95" i="13"/>
  <c r="J95" i="13"/>
  <c r="H95" i="13"/>
  <c r="G95" i="13"/>
  <c r="F95" i="13"/>
  <c r="E95" i="13"/>
  <c r="L94" i="13"/>
  <c r="K94" i="13"/>
  <c r="J94" i="13"/>
  <c r="H94" i="13"/>
  <c r="G94" i="13"/>
  <c r="F94" i="13"/>
  <c r="E94" i="13"/>
  <c r="L93" i="13"/>
  <c r="K93" i="13"/>
  <c r="J93" i="13"/>
  <c r="H93" i="13"/>
  <c r="G93" i="13"/>
  <c r="F93" i="13"/>
  <c r="E93" i="13"/>
  <c r="L92" i="13"/>
  <c r="K92" i="13"/>
  <c r="J92" i="13"/>
  <c r="H92" i="13"/>
  <c r="G92" i="13"/>
  <c r="F92" i="13"/>
  <c r="E92" i="13"/>
  <c r="L91" i="13"/>
  <c r="K91" i="13"/>
  <c r="J91" i="13"/>
  <c r="H91" i="13"/>
  <c r="G91" i="13"/>
  <c r="F91" i="13"/>
  <c r="E91" i="13"/>
  <c r="L90" i="13"/>
  <c r="K90" i="13"/>
  <c r="J90" i="13"/>
  <c r="H90" i="13"/>
  <c r="G90" i="13"/>
  <c r="F90" i="13"/>
  <c r="E90" i="13"/>
  <c r="L89" i="13"/>
  <c r="K89" i="13"/>
  <c r="J89" i="13"/>
  <c r="H89" i="13"/>
  <c r="G89" i="13"/>
  <c r="F89" i="13"/>
  <c r="E89" i="13"/>
  <c r="L88" i="13"/>
  <c r="K88" i="13"/>
  <c r="J88" i="13"/>
  <c r="H88" i="13"/>
  <c r="G88" i="13"/>
  <c r="F88" i="13"/>
  <c r="E88" i="13"/>
  <c r="L87" i="13"/>
  <c r="K87" i="13"/>
  <c r="J87" i="13"/>
  <c r="H87" i="13"/>
  <c r="G87" i="13"/>
  <c r="F87" i="13"/>
  <c r="E87" i="13"/>
  <c r="L86" i="13"/>
  <c r="K86" i="13"/>
  <c r="J86" i="13"/>
  <c r="H86" i="13"/>
  <c r="G86" i="13"/>
  <c r="F86" i="13"/>
  <c r="E86" i="13"/>
  <c r="L85" i="13"/>
  <c r="K85" i="13"/>
  <c r="J85" i="13"/>
  <c r="H85" i="13"/>
  <c r="G85" i="13"/>
  <c r="F85" i="13"/>
  <c r="E85" i="13"/>
  <c r="L84" i="13"/>
  <c r="K84" i="13"/>
  <c r="J84" i="13"/>
  <c r="H84" i="13"/>
  <c r="G84" i="13"/>
  <c r="F84" i="13"/>
  <c r="E84" i="13"/>
  <c r="L83" i="13"/>
  <c r="K83" i="13"/>
  <c r="J83" i="13"/>
  <c r="H83" i="13"/>
  <c r="G83" i="13"/>
  <c r="F83" i="13"/>
  <c r="E83" i="13"/>
  <c r="L82" i="13"/>
  <c r="K82" i="13"/>
  <c r="J82" i="13"/>
  <c r="H82" i="13"/>
  <c r="G82" i="13"/>
  <c r="F82" i="13"/>
  <c r="E82" i="13"/>
  <c r="L81" i="13"/>
  <c r="K81" i="13"/>
  <c r="J81" i="13"/>
  <c r="H81" i="13"/>
  <c r="G81" i="13"/>
  <c r="F81" i="13"/>
  <c r="E81" i="13"/>
  <c r="L80" i="13"/>
  <c r="K80" i="13"/>
  <c r="J80" i="13"/>
  <c r="H80" i="13"/>
  <c r="G80" i="13"/>
  <c r="F80" i="13"/>
  <c r="E80" i="13"/>
  <c r="L79" i="13"/>
  <c r="K79" i="13"/>
  <c r="J79" i="13"/>
  <c r="H79" i="13"/>
  <c r="G79" i="13"/>
  <c r="F79" i="13"/>
  <c r="E79" i="13"/>
  <c r="L78" i="13"/>
  <c r="K78" i="13"/>
  <c r="J78" i="13"/>
  <c r="H78" i="13"/>
  <c r="G78" i="13"/>
  <c r="F78" i="13"/>
  <c r="E78" i="13"/>
  <c r="L77" i="13"/>
  <c r="K77" i="13"/>
  <c r="J77" i="13"/>
  <c r="H77" i="13"/>
  <c r="G77" i="13"/>
  <c r="F77" i="13"/>
  <c r="E77" i="13"/>
  <c r="L76" i="13"/>
  <c r="K76" i="13"/>
  <c r="J76" i="13"/>
  <c r="H76" i="13"/>
  <c r="G76" i="13"/>
  <c r="F76" i="13"/>
  <c r="E76" i="13"/>
  <c r="L75" i="13"/>
  <c r="K75" i="13"/>
  <c r="J75" i="13"/>
  <c r="H75" i="13"/>
  <c r="G75" i="13"/>
  <c r="F75" i="13"/>
  <c r="E75" i="13"/>
  <c r="L74" i="13"/>
  <c r="K74" i="13"/>
  <c r="J74" i="13"/>
  <c r="H74" i="13"/>
  <c r="G74" i="13"/>
  <c r="F74" i="13"/>
  <c r="E74" i="13"/>
  <c r="L73" i="13"/>
  <c r="K73" i="13"/>
  <c r="J73" i="13"/>
  <c r="H73" i="13"/>
  <c r="G73" i="13"/>
  <c r="F73" i="13"/>
  <c r="E73" i="13"/>
  <c r="L72" i="13"/>
  <c r="K72" i="13"/>
  <c r="J72" i="13"/>
  <c r="H72" i="13"/>
  <c r="G72" i="13"/>
  <c r="F72" i="13"/>
  <c r="E72" i="13"/>
  <c r="L71" i="13"/>
  <c r="K71" i="13"/>
  <c r="J71" i="13"/>
  <c r="H71" i="13"/>
  <c r="G71" i="13"/>
  <c r="F71" i="13"/>
  <c r="E71" i="13"/>
  <c r="L70" i="13"/>
  <c r="K70" i="13"/>
  <c r="J70" i="13"/>
  <c r="H70" i="13"/>
  <c r="G70" i="13"/>
  <c r="F70" i="13"/>
  <c r="E70" i="13"/>
  <c r="L69" i="13"/>
  <c r="K69" i="13"/>
  <c r="J69" i="13"/>
  <c r="H69" i="13"/>
  <c r="G69" i="13"/>
  <c r="F69" i="13"/>
  <c r="E69" i="13"/>
  <c r="L68" i="13"/>
  <c r="K68" i="13"/>
  <c r="J68" i="13"/>
  <c r="H68" i="13"/>
  <c r="G68" i="13"/>
  <c r="F68" i="13"/>
  <c r="E68" i="13"/>
  <c r="L67" i="13"/>
  <c r="K67" i="13"/>
  <c r="J67" i="13"/>
  <c r="H67" i="13"/>
  <c r="G67" i="13"/>
  <c r="F67" i="13"/>
  <c r="E67" i="13"/>
  <c r="L66" i="13"/>
  <c r="K66" i="13"/>
  <c r="J66" i="13"/>
  <c r="H66" i="13"/>
  <c r="G66" i="13"/>
  <c r="F66" i="13"/>
  <c r="E66" i="13"/>
  <c r="L65" i="13"/>
  <c r="K65" i="13"/>
  <c r="J65" i="13"/>
  <c r="H65" i="13"/>
  <c r="G65" i="13"/>
  <c r="F65" i="13"/>
  <c r="E65" i="13"/>
  <c r="L64" i="13"/>
  <c r="K64" i="13"/>
  <c r="J64" i="13"/>
  <c r="H64" i="13"/>
  <c r="G64" i="13"/>
  <c r="F64" i="13"/>
  <c r="E64" i="13"/>
  <c r="L63" i="13"/>
  <c r="K63" i="13"/>
  <c r="J63" i="13"/>
  <c r="H63" i="13"/>
  <c r="G63" i="13"/>
  <c r="F63" i="13"/>
  <c r="E63" i="13"/>
  <c r="L62" i="13"/>
  <c r="K62" i="13"/>
  <c r="J62" i="13"/>
  <c r="H62" i="13"/>
  <c r="G62" i="13"/>
  <c r="F62" i="13"/>
  <c r="E62" i="13"/>
  <c r="L61" i="13"/>
  <c r="K61" i="13"/>
  <c r="J61" i="13"/>
  <c r="H61" i="13"/>
  <c r="G61" i="13"/>
  <c r="F61" i="13"/>
  <c r="E61" i="13"/>
  <c r="L60" i="13"/>
  <c r="K60" i="13"/>
  <c r="J60" i="13"/>
  <c r="H60" i="13"/>
  <c r="G60" i="13"/>
  <c r="F60" i="13"/>
  <c r="E60" i="13"/>
  <c r="L59" i="13"/>
  <c r="K59" i="13"/>
  <c r="J59" i="13"/>
  <c r="H59" i="13"/>
  <c r="G59" i="13"/>
  <c r="F59" i="13"/>
  <c r="E59" i="13"/>
  <c r="L58" i="13"/>
  <c r="K58" i="13"/>
  <c r="J58" i="13"/>
  <c r="H58" i="13"/>
  <c r="G58" i="13"/>
  <c r="F58" i="13"/>
  <c r="E58" i="13"/>
  <c r="L57" i="13"/>
  <c r="K57" i="13"/>
  <c r="J57" i="13"/>
  <c r="H57" i="13"/>
  <c r="G57" i="13"/>
  <c r="F57" i="13"/>
  <c r="E57" i="13"/>
  <c r="L56" i="13"/>
  <c r="K56" i="13"/>
  <c r="J56" i="13"/>
  <c r="H56" i="13"/>
  <c r="G56" i="13"/>
  <c r="F56" i="13"/>
  <c r="E56" i="13"/>
  <c r="L55" i="13"/>
  <c r="K55" i="13"/>
  <c r="J55" i="13"/>
  <c r="H55" i="13"/>
  <c r="G55" i="13"/>
  <c r="F55" i="13"/>
  <c r="E55" i="13"/>
  <c r="L54" i="13"/>
  <c r="K54" i="13"/>
  <c r="J54" i="13"/>
  <c r="H54" i="13"/>
  <c r="G54" i="13"/>
  <c r="F54" i="13"/>
  <c r="E54" i="13"/>
  <c r="L53" i="13"/>
  <c r="K53" i="13"/>
  <c r="J53" i="13"/>
  <c r="H53" i="13"/>
  <c r="G53" i="13"/>
  <c r="F53" i="13"/>
  <c r="E53" i="13"/>
  <c r="L52" i="13"/>
  <c r="K52" i="13"/>
  <c r="J52" i="13"/>
  <c r="H52" i="13"/>
  <c r="G52" i="13"/>
  <c r="F52" i="13"/>
  <c r="E52" i="13"/>
  <c r="L51" i="13"/>
  <c r="K51" i="13"/>
  <c r="J51" i="13"/>
  <c r="H51" i="13"/>
  <c r="G51" i="13"/>
  <c r="F51" i="13"/>
  <c r="E51" i="13"/>
  <c r="L50" i="13"/>
  <c r="K50" i="13"/>
  <c r="J50" i="13"/>
  <c r="H50" i="13"/>
  <c r="G50" i="13"/>
  <c r="F50" i="13"/>
  <c r="E50" i="13"/>
  <c r="L49" i="13"/>
  <c r="K49" i="13"/>
  <c r="J49" i="13"/>
  <c r="H49" i="13"/>
  <c r="G49" i="13"/>
  <c r="F49" i="13"/>
  <c r="E49" i="13"/>
  <c r="L48" i="13"/>
  <c r="K48" i="13"/>
  <c r="J48" i="13"/>
  <c r="H48" i="13"/>
  <c r="G48" i="13"/>
  <c r="F48" i="13"/>
  <c r="E48" i="13"/>
  <c r="L47" i="13"/>
  <c r="K47" i="13"/>
  <c r="J47" i="13"/>
  <c r="H47" i="13"/>
  <c r="G47" i="13"/>
  <c r="F47" i="13"/>
  <c r="E47" i="13"/>
  <c r="L46" i="13"/>
  <c r="K46" i="13"/>
  <c r="J46" i="13"/>
  <c r="H46" i="13"/>
  <c r="G46" i="13"/>
  <c r="F46" i="13"/>
  <c r="E46" i="13"/>
  <c r="L45" i="13"/>
  <c r="K45" i="13"/>
  <c r="J45" i="13"/>
  <c r="H45" i="13"/>
  <c r="G45" i="13"/>
  <c r="F45" i="13"/>
  <c r="E45" i="13"/>
  <c r="L44" i="13"/>
  <c r="K44" i="13"/>
  <c r="J44" i="13"/>
  <c r="H44" i="13"/>
  <c r="G44" i="13"/>
  <c r="F44" i="13"/>
  <c r="E44" i="13"/>
  <c r="L43" i="13"/>
  <c r="K43" i="13"/>
  <c r="J43" i="13"/>
  <c r="H43" i="13"/>
  <c r="G43" i="13"/>
  <c r="F43" i="13"/>
  <c r="E43" i="13"/>
  <c r="L42" i="13"/>
  <c r="K42" i="13"/>
  <c r="J42" i="13"/>
  <c r="H42" i="13"/>
  <c r="G42" i="13"/>
  <c r="F42" i="13"/>
  <c r="E42" i="13"/>
  <c r="L41" i="13"/>
  <c r="K41" i="13"/>
  <c r="J41" i="13"/>
  <c r="H41" i="13"/>
  <c r="G41" i="13"/>
  <c r="F41" i="13"/>
  <c r="E41" i="13"/>
  <c r="L40" i="13"/>
  <c r="K40" i="13"/>
  <c r="J40" i="13"/>
  <c r="H40" i="13"/>
  <c r="G40" i="13"/>
  <c r="F40" i="13"/>
  <c r="E40" i="13"/>
  <c r="L39" i="13"/>
  <c r="K39" i="13"/>
  <c r="J39" i="13"/>
  <c r="H39" i="13"/>
  <c r="G39" i="13"/>
  <c r="F39" i="13"/>
  <c r="E39" i="13"/>
  <c r="L38" i="13"/>
  <c r="K38" i="13"/>
  <c r="J38" i="13"/>
  <c r="H38" i="13"/>
  <c r="G38" i="13"/>
  <c r="F38" i="13"/>
  <c r="E38" i="13"/>
  <c r="L37" i="13"/>
  <c r="K37" i="13"/>
  <c r="J37" i="13"/>
  <c r="H37" i="13"/>
  <c r="G37" i="13"/>
  <c r="F37" i="13"/>
  <c r="E37" i="13"/>
  <c r="L36" i="13"/>
  <c r="K36" i="13"/>
  <c r="J36" i="13"/>
  <c r="H36" i="13"/>
  <c r="G36" i="13"/>
  <c r="F36" i="13"/>
  <c r="E36" i="13"/>
  <c r="L35" i="13"/>
  <c r="K35" i="13"/>
  <c r="J35" i="13"/>
  <c r="H35" i="13"/>
  <c r="G35" i="13"/>
  <c r="F35" i="13"/>
  <c r="E35" i="13"/>
  <c r="L34" i="13"/>
  <c r="K34" i="13"/>
  <c r="J34" i="13"/>
  <c r="H34" i="13"/>
  <c r="G34" i="13"/>
  <c r="F34" i="13"/>
  <c r="E34" i="13"/>
  <c r="L33" i="13"/>
  <c r="K33" i="13"/>
  <c r="J33" i="13"/>
  <c r="H33" i="13"/>
  <c r="G33" i="13"/>
  <c r="F33" i="13"/>
  <c r="E33" i="13"/>
  <c r="L32" i="13"/>
  <c r="K32" i="13"/>
  <c r="J32" i="13"/>
  <c r="H32" i="13"/>
  <c r="G32" i="13"/>
  <c r="F32" i="13"/>
  <c r="E32" i="13"/>
  <c r="L31" i="13"/>
  <c r="K31" i="13"/>
  <c r="J31" i="13"/>
  <c r="H31" i="13"/>
  <c r="G31" i="13"/>
  <c r="F31" i="13"/>
  <c r="E31" i="13"/>
  <c r="L30" i="13"/>
  <c r="K30" i="13"/>
  <c r="J30" i="13"/>
  <c r="H30" i="13"/>
  <c r="G30" i="13"/>
  <c r="F30" i="13"/>
  <c r="E30" i="13"/>
  <c r="L29" i="13"/>
  <c r="K29" i="13"/>
  <c r="J29" i="13"/>
  <c r="H29" i="13"/>
  <c r="G29" i="13"/>
  <c r="F29" i="13"/>
  <c r="E29" i="13"/>
  <c r="L28" i="13"/>
  <c r="K28" i="13"/>
  <c r="J28" i="13"/>
  <c r="H28" i="13"/>
  <c r="G28" i="13"/>
  <c r="F28" i="13"/>
  <c r="E28" i="13"/>
  <c r="L27" i="13"/>
  <c r="K27" i="13"/>
  <c r="J27" i="13"/>
  <c r="H27" i="13"/>
  <c r="G27" i="13"/>
  <c r="F27" i="13"/>
  <c r="E27" i="13"/>
  <c r="L26" i="13"/>
  <c r="K26" i="13"/>
  <c r="J26" i="13"/>
  <c r="H26" i="13"/>
  <c r="G26" i="13"/>
  <c r="F26" i="13"/>
  <c r="E26" i="13"/>
  <c r="L25" i="13"/>
  <c r="K25" i="13"/>
  <c r="J25" i="13"/>
  <c r="H25" i="13"/>
  <c r="G25" i="13"/>
  <c r="F25" i="13"/>
  <c r="E25" i="13"/>
  <c r="L24" i="13"/>
  <c r="K24" i="13"/>
  <c r="J24" i="13"/>
  <c r="H24" i="13"/>
  <c r="G24" i="13"/>
  <c r="F24" i="13"/>
  <c r="E24" i="13"/>
  <c r="L23" i="13"/>
  <c r="K23" i="13"/>
  <c r="J23" i="13"/>
  <c r="H23" i="13"/>
  <c r="G23" i="13"/>
  <c r="F23" i="13"/>
  <c r="E23" i="13"/>
  <c r="L22" i="13"/>
  <c r="K22" i="13"/>
  <c r="J22" i="13"/>
  <c r="H22" i="13"/>
  <c r="G22" i="13"/>
  <c r="F22" i="13"/>
  <c r="E22" i="13"/>
  <c r="L21" i="13"/>
  <c r="K21" i="13"/>
  <c r="J21" i="13"/>
  <c r="H21" i="13"/>
  <c r="G21" i="13"/>
  <c r="F21" i="13"/>
  <c r="E21" i="13"/>
  <c r="L20" i="13"/>
  <c r="K20" i="13"/>
  <c r="J20" i="13"/>
  <c r="H20" i="13"/>
  <c r="G20" i="13"/>
  <c r="F20" i="13"/>
  <c r="E20" i="13"/>
  <c r="L19" i="13"/>
  <c r="K19" i="13"/>
  <c r="J19" i="13"/>
  <c r="H19" i="13"/>
  <c r="G19" i="13"/>
  <c r="F19" i="13"/>
  <c r="E19" i="13"/>
  <c r="L18" i="13"/>
  <c r="K18" i="13"/>
  <c r="J18" i="13"/>
  <c r="H18" i="13"/>
  <c r="G18" i="13"/>
  <c r="F18" i="13"/>
  <c r="E18" i="13"/>
  <c r="L17" i="13"/>
  <c r="K17" i="13"/>
  <c r="J17" i="13"/>
  <c r="H17" i="13"/>
  <c r="G17" i="13"/>
  <c r="F17" i="13"/>
  <c r="E17" i="13"/>
  <c r="L16" i="13"/>
  <c r="K16" i="13"/>
  <c r="J16" i="13"/>
  <c r="H16" i="13"/>
  <c r="G16" i="13"/>
  <c r="F16" i="13"/>
  <c r="E16" i="13"/>
  <c r="L15" i="13"/>
  <c r="K15" i="13"/>
  <c r="J15" i="13"/>
  <c r="H15" i="13"/>
  <c r="G15" i="13"/>
  <c r="F15" i="13"/>
  <c r="E15" i="13"/>
  <c r="L14" i="13"/>
  <c r="K14" i="13"/>
  <c r="J14" i="13"/>
  <c r="H14" i="13"/>
  <c r="G14" i="13"/>
  <c r="F14" i="13"/>
  <c r="E14" i="13"/>
  <c r="L13" i="13"/>
  <c r="K13" i="13"/>
  <c r="J13" i="13"/>
  <c r="H13" i="13"/>
  <c r="G13" i="13"/>
  <c r="F13" i="13"/>
  <c r="E13" i="13"/>
  <c r="L12" i="13"/>
  <c r="K12" i="13"/>
  <c r="J12" i="13"/>
  <c r="H12" i="13"/>
  <c r="G12" i="13"/>
  <c r="F12" i="13"/>
  <c r="E12" i="13"/>
  <c r="L11" i="13"/>
  <c r="K11" i="13"/>
  <c r="J11" i="13"/>
  <c r="H11" i="13"/>
  <c r="G11" i="13"/>
  <c r="F11" i="13"/>
  <c r="E11" i="13"/>
  <c r="L10" i="13"/>
  <c r="K10" i="13"/>
  <c r="J10" i="13"/>
  <c r="H10" i="13"/>
  <c r="G10" i="13"/>
  <c r="F10" i="13"/>
  <c r="E10" i="13"/>
  <c r="L9" i="13"/>
  <c r="K9" i="13"/>
  <c r="J9" i="13"/>
  <c r="H9" i="13"/>
  <c r="G9" i="13"/>
  <c r="F9" i="13"/>
  <c r="E9" i="13"/>
  <c r="L8" i="13"/>
  <c r="K8" i="13"/>
  <c r="J8" i="13"/>
  <c r="H8" i="13"/>
  <c r="G8" i="13"/>
  <c r="F8" i="13"/>
  <c r="E8" i="13"/>
  <c r="L7" i="13"/>
  <c r="K7" i="13"/>
  <c r="J7" i="13"/>
  <c r="H7" i="13"/>
  <c r="G7" i="13"/>
  <c r="F7" i="13"/>
  <c r="E7" i="13"/>
  <c r="E7" i="10"/>
  <c r="F7" i="10"/>
  <c r="G7" i="10"/>
  <c r="H7" i="10"/>
  <c r="J7" i="10"/>
  <c r="L7" i="10"/>
  <c r="M7" i="10"/>
  <c r="N7" i="10"/>
  <c r="N363" i="13"/>
  <c r="O363" i="13"/>
  <c r="N367" i="13"/>
  <c r="O367" i="13"/>
  <c r="N130" i="13"/>
  <c r="O130" i="13"/>
  <c r="N138" i="13"/>
  <c r="O138" i="13"/>
  <c r="N146" i="13"/>
  <c r="O146" i="13"/>
  <c r="N154" i="13"/>
  <c r="O154" i="13"/>
  <c r="N162" i="13"/>
  <c r="O162" i="13"/>
  <c r="N170" i="13"/>
  <c r="O170" i="13"/>
  <c r="N178" i="13"/>
  <c r="O178" i="13"/>
  <c r="N190" i="13"/>
  <c r="O190" i="13"/>
  <c r="N194" i="13"/>
  <c r="O194" i="13"/>
  <c r="N198" i="13"/>
  <c r="O198" i="13"/>
  <c r="N202" i="13"/>
  <c r="O202" i="13"/>
  <c r="N210" i="13"/>
  <c r="O210" i="13"/>
  <c r="N222" i="13"/>
  <c r="O222" i="13"/>
  <c r="N226" i="13"/>
  <c r="O226" i="13"/>
  <c r="N230" i="13"/>
  <c r="O230" i="13"/>
  <c r="N234" i="13"/>
  <c r="O234" i="13"/>
  <c r="N242" i="13"/>
  <c r="O242" i="13"/>
  <c r="N254" i="13"/>
  <c r="O254" i="13"/>
  <c r="N258" i="13"/>
  <c r="O258" i="13"/>
  <c r="N262" i="13"/>
  <c r="O262" i="13"/>
  <c r="N266" i="13"/>
  <c r="O266" i="13"/>
  <c r="N274" i="13"/>
  <c r="O274" i="13"/>
  <c r="N286" i="13"/>
  <c r="O286" i="13"/>
  <c r="N290" i="13"/>
  <c r="O290" i="13"/>
  <c r="N294" i="13"/>
  <c r="O294" i="13"/>
  <c r="N298" i="13"/>
  <c r="O298" i="13"/>
  <c r="N306" i="13"/>
  <c r="O306" i="13"/>
  <c r="N318" i="13"/>
  <c r="O318" i="13"/>
  <c r="N322" i="13"/>
  <c r="O322" i="13"/>
  <c r="N330" i="13"/>
  <c r="O330" i="13"/>
  <c r="N338" i="13"/>
  <c r="O338" i="13"/>
  <c r="N345" i="13"/>
  <c r="O345" i="13"/>
  <c r="N8" i="13"/>
  <c r="O8" i="13"/>
  <c r="N9" i="13"/>
  <c r="O9" i="13"/>
  <c r="N12" i="13"/>
  <c r="O12" i="13"/>
  <c r="N13" i="13"/>
  <c r="O13" i="13"/>
  <c r="N16" i="13"/>
  <c r="O16" i="13"/>
  <c r="N17" i="13"/>
  <c r="O17" i="13"/>
  <c r="N20" i="13"/>
  <c r="O20" i="13"/>
  <c r="N21" i="13"/>
  <c r="O21" i="13"/>
  <c r="N24" i="13"/>
  <c r="O24" i="13"/>
  <c r="N25" i="13"/>
  <c r="O25" i="13"/>
  <c r="N28" i="13"/>
  <c r="O28" i="13"/>
  <c r="N29" i="13"/>
  <c r="O29" i="13"/>
  <c r="N32" i="13"/>
  <c r="O32" i="13"/>
  <c r="N33" i="13"/>
  <c r="O33" i="13"/>
  <c r="N36" i="13"/>
  <c r="O36" i="13"/>
  <c r="N37" i="13"/>
  <c r="O37" i="13"/>
  <c r="N40" i="13"/>
  <c r="O40" i="13"/>
  <c r="N41" i="13"/>
  <c r="O41" i="13"/>
  <c r="N129" i="13"/>
  <c r="O129" i="13"/>
  <c r="N133" i="13"/>
  <c r="O133" i="13"/>
  <c r="N137" i="13"/>
  <c r="O137" i="13"/>
  <c r="N145" i="13"/>
  <c r="O145" i="13"/>
  <c r="N149" i="13"/>
  <c r="O149" i="13"/>
  <c r="N153" i="13"/>
  <c r="O153" i="13"/>
  <c r="N157" i="13"/>
  <c r="O157" i="13"/>
  <c r="N161" i="13"/>
  <c r="O161" i="13"/>
  <c r="N165" i="13"/>
  <c r="O165" i="13"/>
  <c r="N169" i="13"/>
  <c r="O169" i="13"/>
  <c r="N177" i="13"/>
  <c r="O177" i="13"/>
  <c r="N185" i="13"/>
  <c r="O185" i="13"/>
  <c r="N193" i="13"/>
  <c r="O193" i="13"/>
  <c r="N201" i="13"/>
  <c r="O201" i="13"/>
  <c r="N209" i="13"/>
  <c r="O209" i="13"/>
  <c r="N217" i="13"/>
  <c r="O217" i="13"/>
  <c r="N225" i="13"/>
  <c r="O225" i="13"/>
  <c r="N233" i="13"/>
  <c r="O233" i="13"/>
  <c r="N241" i="13"/>
  <c r="O241" i="13"/>
  <c r="N249" i="13"/>
  <c r="O249" i="13"/>
  <c r="N257" i="13"/>
  <c r="O257" i="13"/>
  <c r="N265" i="13"/>
  <c r="O265" i="13"/>
  <c r="N273" i="13"/>
  <c r="O273" i="13"/>
  <c r="N281" i="13"/>
  <c r="O281" i="13"/>
  <c r="N289" i="13"/>
  <c r="O289" i="13"/>
  <c r="N297" i="13"/>
  <c r="O297" i="13"/>
  <c r="N305" i="13"/>
  <c r="O305" i="13"/>
  <c r="N313" i="13"/>
  <c r="O313" i="13"/>
  <c r="N321" i="13"/>
  <c r="O321" i="13"/>
  <c r="N329" i="13"/>
  <c r="O329" i="13"/>
  <c r="N333" i="13"/>
  <c r="O333" i="13"/>
  <c r="N337" i="13"/>
  <c r="O337" i="13"/>
  <c r="N341" i="13"/>
  <c r="O341" i="13"/>
  <c r="N346" i="13"/>
  <c r="O346" i="13"/>
  <c r="N350" i="13"/>
  <c r="O350" i="13"/>
  <c r="N354" i="13"/>
  <c r="O354" i="13"/>
  <c r="N52" i="13"/>
  <c r="O52" i="13"/>
  <c r="N55" i="13"/>
  <c r="O55" i="13"/>
  <c r="N56" i="13"/>
  <c r="O56" i="13"/>
  <c r="N59" i="13"/>
  <c r="O59" i="13"/>
  <c r="N60" i="13"/>
  <c r="O60" i="13"/>
  <c r="N63" i="13"/>
  <c r="O63" i="13"/>
  <c r="N64" i="13"/>
  <c r="O64" i="13"/>
  <c r="N67" i="13"/>
  <c r="O67" i="13"/>
  <c r="N68" i="13"/>
  <c r="O68" i="13"/>
  <c r="N71" i="13"/>
  <c r="O71" i="13"/>
  <c r="N72" i="13"/>
  <c r="O72" i="13"/>
  <c r="N75" i="13"/>
  <c r="O75" i="13"/>
  <c r="N76" i="13"/>
  <c r="O76" i="13"/>
  <c r="N79" i="13"/>
  <c r="O79" i="13"/>
  <c r="N80" i="13"/>
  <c r="O80" i="13"/>
  <c r="N96" i="13"/>
  <c r="O96" i="13"/>
  <c r="N99" i="13"/>
  <c r="O99" i="13"/>
  <c r="N100" i="13"/>
  <c r="O100" i="13"/>
  <c r="N103" i="13"/>
  <c r="O103" i="13"/>
  <c r="N104" i="13"/>
  <c r="O104" i="13"/>
  <c r="N107" i="13"/>
  <c r="O107" i="13"/>
  <c r="N108" i="13"/>
  <c r="O108" i="13"/>
  <c r="N111" i="13"/>
  <c r="O111" i="13"/>
  <c r="N112" i="13"/>
  <c r="O112" i="13"/>
  <c r="N115" i="13"/>
  <c r="O115" i="13"/>
  <c r="N116" i="13"/>
  <c r="O116" i="13"/>
  <c r="N119" i="13"/>
  <c r="O119" i="13"/>
  <c r="N120" i="13"/>
  <c r="O120" i="13"/>
  <c r="N123" i="13"/>
  <c r="O123" i="13"/>
  <c r="N124" i="13"/>
  <c r="O124" i="13"/>
  <c r="N176" i="13"/>
  <c r="O176" i="13"/>
  <c r="N180" i="13"/>
  <c r="O180" i="13"/>
  <c r="N184" i="13"/>
  <c r="O184" i="13"/>
  <c r="N188" i="13"/>
  <c r="O188" i="13"/>
  <c r="N192" i="13"/>
  <c r="O192" i="13"/>
  <c r="N200" i="13"/>
  <c r="O200" i="13"/>
  <c r="N204" i="13"/>
  <c r="O204" i="13"/>
  <c r="N208" i="13"/>
  <c r="O208" i="13"/>
  <c r="N212" i="13"/>
  <c r="O212" i="13"/>
  <c r="N216" i="13"/>
  <c r="O216" i="13"/>
  <c r="N220" i="13"/>
  <c r="O220" i="13"/>
  <c r="N224" i="13"/>
  <c r="O224" i="13"/>
  <c r="N232" i="13"/>
  <c r="O232" i="13"/>
  <c r="N236" i="13"/>
  <c r="O236" i="13"/>
  <c r="N240" i="13"/>
  <c r="O240" i="13"/>
  <c r="N244" i="13"/>
  <c r="O244" i="13"/>
  <c r="N248" i="13"/>
  <c r="O248" i="13"/>
  <c r="N252" i="13"/>
  <c r="O252" i="13"/>
  <c r="N256" i="13"/>
  <c r="O256" i="13"/>
  <c r="N264" i="13"/>
  <c r="O264" i="13"/>
  <c r="N268" i="13"/>
  <c r="O268" i="13"/>
  <c r="N272" i="13"/>
  <c r="O272" i="13"/>
  <c r="N276" i="13"/>
  <c r="O276" i="13"/>
  <c r="N280" i="13"/>
  <c r="O280" i="13"/>
  <c r="N284" i="13"/>
  <c r="O284" i="13"/>
  <c r="N288" i="13"/>
  <c r="O288" i="13"/>
  <c r="N296" i="13"/>
  <c r="O296" i="13"/>
  <c r="N300" i="13"/>
  <c r="O300" i="13"/>
  <c r="N304" i="13"/>
  <c r="O304" i="13"/>
  <c r="N308" i="13"/>
  <c r="O308" i="13"/>
  <c r="N312" i="13"/>
  <c r="O312" i="13"/>
  <c r="N316" i="13"/>
  <c r="O316" i="13"/>
  <c r="N320" i="13"/>
  <c r="O320" i="13"/>
  <c r="N353" i="13"/>
  <c r="O353" i="13"/>
  <c r="N361" i="13"/>
  <c r="O361" i="13"/>
  <c r="N135" i="13"/>
  <c r="O135" i="13"/>
  <c r="N139" i="13"/>
  <c r="O139" i="13"/>
  <c r="N143" i="13"/>
  <c r="O143" i="13"/>
  <c r="N147" i="13"/>
  <c r="O147" i="13"/>
  <c r="N167" i="13"/>
  <c r="O167" i="13"/>
  <c r="N171" i="13"/>
  <c r="O171" i="13"/>
  <c r="N323" i="13"/>
  <c r="O323" i="13"/>
  <c r="N327" i="13"/>
  <c r="O327" i="13"/>
  <c r="N331" i="13"/>
  <c r="O331" i="13"/>
  <c r="N339" i="13"/>
  <c r="O339" i="13"/>
  <c r="N352" i="13"/>
  <c r="O352" i="13"/>
  <c r="N356" i="13"/>
  <c r="O356" i="13"/>
  <c r="N360" i="13"/>
  <c r="O360" i="13"/>
  <c r="N368" i="13"/>
  <c r="O368" i="13"/>
  <c r="N151" i="13"/>
  <c r="O151" i="13"/>
  <c r="N174" i="13"/>
  <c r="O174" i="13"/>
  <c r="N206" i="13"/>
  <c r="O206" i="13"/>
  <c r="N238" i="13"/>
  <c r="O238" i="13"/>
  <c r="N270" i="13"/>
  <c r="O270" i="13"/>
  <c r="N302" i="13"/>
  <c r="O302" i="13"/>
  <c r="N335" i="13"/>
  <c r="O335" i="13"/>
  <c r="N358" i="13"/>
  <c r="O358" i="13"/>
  <c r="N10" i="13"/>
  <c r="O10" i="13"/>
  <c r="N11" i="13"/>
  <c r="O11" i="13"/>
  <c r="N14" i="13"/>
  <c r="O14" i="13"/>
  <c r="N15" i="13"/>
  <c r="O15" i="13"/>
  <c r="N18" i="13"/>
  <c r="O18" i="13"/>
  <c r="N19" i="13"/>
  <c r="O19" i="13"/>
  <c r="N22" i="13"/>
  <c r="O22" i="13"/>
  <c r="N23" i="13"/>
  <c r="O23" i="13"/>
  <c r="N26" i="13"/>
  <c r="O26" i="13"/>
  <c r="N27" i="13"/>
  <c r="O27" i="13"/>
  <c r="N30" i="13"/>
  <c r="O30" i="13"/>
  <c r="N31" i="13"/>
  <c r="O31" i="13"/>
  <c r="N34" i="13"/>
  <c r="O34" i="13"/>
  <c r="N35" i="13"/>
  <c r="O35" i="13"/>
  <c r="N38" i="13"/>
  <c r="O38" i="13"/>
  <c r="N39" i="13"/>
  <c r="O39" i="13"/>
  <c r="N42" i="13"/>
  <c r="O42" i="13"/>
  <c r="N43" i="13"/>
  <c r="O43" i="13"/>
  <c r="N127" i="13"/>
  <c r="O127" i="13"/>
  <c r="N141" i="13"/>
  <c r="O141" i="13"/>
  <c r="N155" i="13"/>
  <c r="O155" i="13"/>
  <c r="N159" i="13"/>
  <c r="O159" i="13"/>
  <c r="N182" i="13"/>
  <c r="O182" i="13"/>
  <c r="N196" i="13"/>
  <c r="O196" i="13"/>
  <c r="N214" i="13"/>
  <c r="O214" i="13"/>
  <c r="N228" i="13"/>
  <c r="O228" i="13"/>
  <c r="N246" i="13"/>
  <c r="O246" i="13"/>
  <c r="N260" i="13"/>
  <c r="O260" i="13"/>
  <c r="N278" i="13"/>
  <c r="O278" i="13"/>
  <c r="N292" i="13"/>
  <c r="O292" i="13"/>
  <c r="N310" i="13"/>
  <c r="O310" i="13"/>
  <c r="N325" i="13"/>
  <c r="O325" i="13"/>
  <c r="N343" i="13"/>
  <c r="O343" i="13"/>
  <c r="N348" i="13"/>
  <c r="O348" i="13"/>
  <c r="N7" i="13"/>
  <c r="O7" i="13"/>
  <c r="N53" i="13"/>
  <c r="O53" i="13"/>
  <c r="N54" i="13"/>
  <c r="O54" i="13"/>
  <c r="N131" i="13"/>
  <c r="O131" i="13"/>
  <c r="N163" i="13"/>
  <c r="O163" i="13"/>
  <c r="N186" i="13"/>
  <c r="O186" i="13"/>
  <c r="N218" i="13"/>
  <c r="O218" i="13"/>
  <c r="N250" i="13"/>
  <c r="O250" i="13"/>
  <c r="N282" i="13"/>
  <c r="O282" i="13"/>
  <c r="N314" i="13"/>
  <c r="O314" i="13"/>
  <c r="N365" i="13"/>
  <c r="O365" i="13"/>
  <c r="N46" i="13"/>
  <c r="O46" i="13"/>
  <c r="N47" i="13"/>
  <c r="O47" i="13"/>
  <c r="N50" i="13"/>
  <c r="O50" i="13"/>
  <c r="N51" i="13"/>
  <c r="O51" i="13"/>
  <c r="N82" i="13"/>
  <c r="O82" i="13"/>
  <c r="N86" i="13"/>
  <c r="O86" i="13"/>
  <c r="N90" i="13"/>
  <c r="O90" i="13"/>
  <c r="N94" i="13"/>
  <c r="O94" i="13"/>
  <c r="N128" i="13"/>
  <c r="O128" i="13"/>
  <c r="N136" i="13"/>
  <c r="O136" i="13"/>
  <c r="N144" i="13"/>
  <c r="O144" i="13"/>
  <c r="N152" i="13"/>
  <c r="O152" i="13"/>
  <c r="N160" i="13"/>
  <c r="O160" i="13"/>
  <c r="N168" i="13"/>
  <c r="O168" i="13"/>
  <c r="N175" i="13"/>
  <c r="O175" i="13"/>
  <c r="N183" i="13"/>
  <c r="O183" i="13"/>
  <c r="N191" i="13"/>
  <c r="O191" i="13"/>
  <c r="N199" i="13"/>
  <c r="O199" i="13"/>
  <c r="N207" i="13"/>
  <c r="O207" i="13"/>
  <c r="N215" i="13"/>
  <c r="O215" i="13"/>
  <c r="N223" i="13"/>
  <c r="O223" i="13"/>
  <c r="N231" i="13"/>
  <c r="O231" i="13"/>
  <c r="N239" i="13"/>
  <c r="O239" i="13"/>
  <c r="N247" i="13"/>
  <c r="O247" i="13"/>
  <c r="N255" i="13"/>
  <c r="O255" i="13"/>
  <c r="N263" i="13"/>
  <c r="O263" i="13"/>
  <c r="N271" i="13"/>
  <c r="O271" i="13"/>
  <c r="N279" i="13"/>
  <c r="O279" i="13"/>
  <c r="N287" i="13"/>
  <c r="O287" i="13"/>
  <c r="N295" i="13"/>
  <c r="O295" i="13"/>
  <c r="N303" i="13"/>
  <c r="O303" i="13"/>
  <c r="N311" i="13"/>
  <c r="O311" i="13"/>
  <c r="N319" i="13"/>
  <c r="O319" i="13"/>
  <c r="N328" i="13"/>
  <c r="O328" i="13"/>
  <c r="N336" i="13"/>
  <c r="O336" i="13"/>
  <c r="N344" i="13"/>
  <c r="O344" i="13"/>
  <c r="N351" i="13"/>
  <c r="O351" i="13"/>
  <c r="N359" i="13"/>
  <c r="O359" i="13"/>
  <c r="N366" i="13"/>
  <c r="O366" i="13"/>
  <c r="N371" i="13"/>
  <c r="O371" i="13"/>
  <c r="N57" i="13"/>
  <c r="O57" i="13"/>
  <c r="N58" i="13"/>
  <c r="O58" i="13"/>
  <c r="N61" i="13"/>
  <c r="O61" i="13"/>
  <c r="N62" i="13"/>
  <c r="O62" i="13"/>
  <c r="N65" i="13"/>
  <c r="O65" i="13"/>
  <c r="N66" i="13"/>
  <c r="O66" i="13"/>
  <c r="N69" i="13"/>
  <c r="O69" i="13"/>
  <c r="N70" i="13"/>
  <c r="O70" i="13"/>
  <c r="N73" i="13"/>
  <c r="O73" i="13"/>
  <c r="N74" i="13"/>
  <c r="O74" i="13"/>
  <c r="N77" i="13"/>
  <c r="O77" i="13"/>
  <c r="N78" i="13"/>
  <c r="O78" i="13"/>
  <c r="N81" i="13"/>
  <c r="O81" i="13"/>
  <c r="N97" i="13"/>
  <c r="O97" i="13"/>
  <c r="N101" i="13"/>
  <c r="O101" i="13"/>
  <c r="N105" i="13"/>
  <c r="O105" i="13"/>
  <c r="N109" i="13"/>
  <c r="O109" i="13"/>
  <c r="N113" i="13"/>
  <c r="O113" i="13"/>
  <c r="N114" i="13"/>
  <c r="O114" i="13"/>
  <c r="N117" i="13"/>
  <c r="O117" i="13"/>
  <c r="N118" i="13"/>
  <c r="O118" i="13"/>
  <c r="N121" i="13"/>
  <c r="O121" i="13"/>
  <c r="N122" i="13"/>
  <c r="O122" i="13"/>
  <c r="N125" i="13"/>
  <c r="O125" i="13"/>
  <c r="N126" i="13"/>
  <c r="O126" i="13"/>
  <c r="N134" i="13"/>
  <c r="O134" i="13"/>
  <c r="N142" i="13"/>
  <c r="O142" i="13"/>
  <c r="N150" i="13"/>
  <c r="O150" i="13"/>
  <c r="N158" i="13"/>
  <c r="O158" i="13"/>
  <c r="N166" i="13"/>
  <c r="O166" i="13"/>
  <c r="N173" i="13"/>
  <c r="O173" i="13"/>
  <c r="N181" i="13"/>
  <c r="O181" i="13"/>
  <c r="N189" i="13"/>
  <c r="O189" i="13"/>
  <c r="N197" i="13"/>
  <c r="O197" i="13"/>
  <c r="N205" i="13"/>
  <c r="O205" i="13"/>
  <c r="N213" i="13"/>
  <c r="O213" i="13"/>
  <c r="N221" i="13"/>
  <c r="O221" i="13"/>
  <c r="N229" i="13"/>
  <c r="O229" i="13"/>
  <c r="N237" i="13"/>
  <c r="O237" i="13"/>
  <c r="N245" i="13"/>
  <c r="O245" i="13"/>
  <c r="N253" i="13"/>
  <c r="O253" i="13"/>
  <c r="N261" i="13"/>
  <c r="O261" i="13"/>
  <c r="N269" i="13"/>
  <c r="O269" i="13"/>
  <c r="N277" i="13"/>
  <c r="O277" i="13"/>
  <c r="N285" i="13"/>
  <c r="O285" i="13"/>
  <c r="N293" i="13"/>
  <c r="O293" i="13"/>
  <c r="N301" i="13"/>
  <c r="O301" i="13"/>
  <c r="N309" i="13"/>
  <c r="O309" i="13"/>
  <c r="N317" i="13"/>
  <c r="O317" i="13"/>
  <c r="N326" i="13"/>
  <c r="O326" i="13"/>
  <c r="N334" i="13"/>
  <c r="O334" i="13"/>
  <c r="N342" i="13"/>
  <c r="O342" i="13"/>
  <c r="N349" i="13"/>
  <c r="O349" i="13"/>
  <c r="N357" i="13"/>
  <c r="O357" i="13"/>
  <c r="N364" i="13"/>
  <c r="O364" i="13"/>
  <c r="N370" i="13"/>
  <c r="O370" i="13"/>
  <c r="N44" i="13"/>
  <c r="O44" i="13"/>
  <c r="N45" i="13"/>
  <c r="O45" i="13"/>
  <c r="N48" i="13"/>
  <c r="O48" i="13"/>
  <c r="N49" i="13"/>
  <c r="O49" i="13"/>
  <c r="N84" i="13"/>
  <c r="O84" i="13"/>
  <c r="N88" i="13"/>
  <c r="O88" i="13"/>
  <c r="N92" i="13"/>
  <c r="O92" i="13"/>
  <c r="N132" i="13"/>
  <c r="O132" i="13"/>
  <c r="N140" i="13"/>
  <c r="O140" i="13"/>
  <c r="N148" i="13"/>
  <c r="O148" i="13"/>
  <c r="N156" i="13"/>
  <c r="O156" i="13"/>
  <c r="N164" i="13"/>
  <c r="O164" i="13"/>
  <c r="N172" i="13"/>
  <c r="O172" i="13"/>
  <c r="N179" i="13"/>
  <c r="O179" i="13"/>
  <c r="N187" i="13"/>
  <c r="O187" i="13"/>
  <c r="N195" i="13"/>
  <c r="O195" i="13"/>
  <c r="N203" i="13"/>
  <c r="O203" i="13"/>
  <c r="N211" i="13"/>
  <c r="O211" i="13"/>
  <c r="N219" i="13"/>
  <c r="O219" i="13"/>
  <c r="N227" i="13"/>
  <c r="O227" i="13"/>
  <c r="N235" i="13"/>
  <c r="O235" i="13"/>
  <c r="N243" i="13"/>
  <c r="O243" i="13"/>
  <c r="N251" i="13"/>
  <c r="O251" i="13"/>
  <c r="N259" i="13"/>
  <c r="O259" i="13"/>
  <c r="N267" i="13"/>
  <c r="O267" i="13"/>
  <c r="N275" i="13"/>
  <c r="O275" i="13"/>
  <c r="N283" i="13"/>
  <c r="O283" i="13"/>
  <c r="N291" i="13"/>
  <c r="O291" i="13"/>
  <c r="N299" i="13"/>
  <c r="O299" i="13"/>
  <c r="N307" i="13"/>
  <c r="O307" i="13"/>
  <c r="N315" i="13"/>
  <c r="O315" i="13"/>
  <c r="N324" i="13"/>
  <c r="O324" i="13"/>
  <c r="N332" i="13"/>
  <c r="O332" i="13"/>
  <c r="N340" i="13"/>
  <c r="O340" i="13"/>
  <c r="N347" i="13"/>
  <c r="O347" i="13"/>
  <c r="N355" i="13"/>
  <c r="O355" i="13"/>
  <c r="N362" i="13"/>
  <c r="O362" i="13"/>
  <c r="N369" i="13"/>
  <c r="O369" i="13"/>
  <c r="N87" i="13"/>
  <c r="O87" i="13"/>
  <c r="N98" i="13"/>
  <c r="O98" i="13"/>
  <c r="N102" i="13"/>
  <c r="O102" i="13"/>
  <c r="N106" i="13"/>
  <c r="O106" i="13"/>
  <c r="N110" i="13"/>
  <c r="O110" i="13"/>
  <c r="N83" i="13"/>
  <c r="O83" i="13"/>
  <c r="N91" i="13"/>
  <c r="O91" i="13"/>
  <c r="N95" i="13"/>
  <c r="O95" i="13"/>
  <c r="N85" i="13"/>
  <c r="O85" i="13"/>
  <c r="N89" i="13"/>
  <c r="O89" i="13"/>
  <c r="N93" i="13"/>
  <c r="O93" i="13"/>
  <c r="R25" i="13"/>
  <c r="H372" i="10"/>
  <c r="G372" i="10"/>
  <c r="N372" i="10"/>
  <c r="F372" i="10"/>
  <c r="E372" i="10"/>
  <c r="M372" i="10"/>
  <c r="L372" i="10"/>
  <c r="H371" i="10"/>
  <c r="G371" i="10"/>
  <c r="N371" i="10"/>
  <c r="F371" i="10"/>
  <c r="E371" i="10"/>
  <c r="M371" i="10"/>
  <c r="L371" i="10"/>
  <c r="H370" i="10"/>
  <c r="G370" i="10"/>
  <c r="N370" i="10"/>
  <c r="F370" i="10"/>
  <c r="E370" i="10"/>
  <c r="M370" i="10"/>
  <c r="L370" i="10"/>
  <c r="H369" i="10"/>
  <c r="G369" i="10"/>
  <c r="N369" i="10"/>
  <c r="F369" i="10"/>
  <c r="E369" i="10"/>
  <c r="M369" i="10"/>
  <c r="L369" i="10"/>
  <c r="H368" i="10"/>
  <c r="G368" i="10"/>
  <c r="N368" i="10"/>
  <c r="F368" i="10"/>
  <c r="E368" i="10"/>
  <c r="M368" i="10"/>
  <c r="L368" i="10"/>
  <c r="H367" i="10"/>
  <c r="G367" i="10"/>
  <c r="N367" i="10"/>
  <c r="F367" i="10"/>
  <c r="E367" i="10"/>
  <c r="J367" i="10"/>
  <c r="M367" i="10"/>
  <c r="L367" i="10"/>
  <c r="H366" i="10"/>
  <c r="G366" i="10"/>
  <c r="N366" i="10"/>
  <c r="F366" i="10"/>
  <c r="E366" i="10"/>
  <c r="M366" i="10"/>
  <c r="L366" i="10"/>
  <c r="H365" i="10"/>
  <c r="G365" i="10"/>
  <c r="N365" i="10"/>
  <c r="F365" i="10"/>
  <c r="E365" i="10"/>
  <c r="M365" i="10"/>
  <c r="L365" i="10"/>
  <c r="H364" i="10"/>
  <c r="G364" i="10"/>
  <c r="N364" i="10"/>
  <c r="F364" i="10"/>
  <c r="E364" i="10"/>
  <c r="M364" i="10"/>
  <c r="L364" i="10"/>
  <c r="H363" i="10"/>
  <c r="G363" i="10"/>
  <c r="N363" i="10"/>
  <c r="F363" i="10"/>
  <c r="E363" i="10"/>
  <c r="M363" i="10"/>
  <c r="L363" i="10"/>
  <c r="H362" i="10"/>
  <c r="G362" i="10"/>
  <c r="N362" i="10"/>
  <c r="F362" i="10"/>
  <c r="E362" i="10"/>
  <c r="M362" i="10"/>
  <c r="L362" i="10"/>
  <c r="H361" i="10"/>
  <c r="G361" i="10"/>
  <c r="N361" i="10"/>
  <c r="F361" i="10"/>
  <c r="E361" i="10"/>
  <c r="M361" i="10"/>
  <c r="L361" i="10"/>
  <c r="H360" i="10"/>
  <c r="G360" i="10"/>
  <c r="N360" i="10"/>
  <c r="F360" i="10"/>
  <c r="E360" i="10"/>
  <c r="M360" i="10"/>
  <c r="L360" i="10"/>
  <c r="H359" i="10"/>
  <c r="G359" i="10"/>
  <c r="N359" i="10"/>
  <c r="F359" i="10"/>
  <c r="E359" i="10"/>
  <c r="M359" i="10"/>
  <c r="L359" i="10"/>
  <c r="H358" i="10"/>
  <c r="G358" i="10"/>
  <c r="N358" i="10"/>
  <c r="F358" i="10"/>
  <c r="E358" i="10"/>
  <c r="M358" i="10"/>
  <c r="L358" i="10"/>
  <c r="H357" i="10"/>
  <c r="G357" i="10"/>
  <c r="N357" i="10"/>
  <c r="F357" i="10"/>
  <c r="E357" i="10"/>
  <c r="M357" i="10"/>
  <c r="L357" i="10"/>
  <c r="H356" i="10"/>
  <c r="G356" i="10"/>
  <c r="N356" i="10"/>
  <c r="F356" i="10"/>
  <c r="E356" i="10"/>
  <c r="M356" i="10"/>
  <c r="L356" i="10"/>
  <c r="H355" i="10"/>
  <c r="G355" i="10"/>
  <c r="N355" i="10"/>
  <c r="F355" i="10"/>
  <c r="E355" i="10"/>
  <c r="J355" i="10"/>
  <c r="M355" i="10"/>
  <c r="L355" i="10"/>
  <c r="H354" i="10"/>
  <c r="G354" i="10"/>
  <c r="N354" i="10"/>
  <c r="F354" i="10"/>
  <c r="E354" i="10"/>
  <c r="M354" i="10"/>
  <c r="L354" i="10"/>
  <c r="H353" i="10"/>
  <c r="G353" i="10"/>
  <c r="N353" i="10"/>
  <c r="F353" i="10"/>
  <c r="E353" i="10"/>
  <c r="M353" i="10"/>
  <c r="L353" i="10"/>
  <c r="H352" i="10"/>
  <c r="G352" i="10"/>
  <c r="N352" i="10"/>
  <c r="F352" i="10"/>
  <c r="E352" i="10"/>
  <c r="M352" i="10"/>
  <c r="L352" i="10"/>
  <c r="H351" i="10"/>
  <c r="G351" i="10"/>
  <c r="N351" i="10"/>
  <c r="F351" i="10"/>
  <c r="E351" i="10"/>
  <c r="J351" i="10"/>
  <c r="M351" i="10"/>
  <c r="L351" i="10"/>
  <c r="H350" i="10"/>
  <c r="G350" i="10"/>
  <c r="N350" i="10"/>
  <c r="F350" i="10"/>
  <c r="E350" i="10"/>
  <c r="M350" i="10"/>
  <c r="L350" i="10"/>
  <c r="H349" i="10"/>
  <c r="G349" i="10"/>
  <c r="N349" i="10"/>
  <c r="F349" i="10"/>
  <c r="E349" i="10"/>
  <c r="M349" i="10"/>
  <c r="L349" i="10"/>
  <c r="H348" i="10"/>
  <c r="G348" i="10"/>
  <c r="N348" i="10"/>
  <c r="F348" i="10"/>
  <c r="E348" i="10"/>
  <c r="M348" i="10"/>
  <c r="L348" i="10"/>
  <c r="H347" i="10"/>
  <c r="G347" i="10"/>
  <c r="N347" i="10"/>
  <c r="F347" i="10"/>
  <c r="E347" i="10"/>
  <c r="M347" i="10"/>
  <c r="L347" i="10"/>
  <c r="H346" i="10"/>
  <c r="G346" i="10"/>
  <c r="N346" i="10"/>
  <c r="F346" i="10"/>
  <c r="E346" i="10"/>
  <c r="M346" i="10"/>
  <c r="L346" i="10"/>
  <c r="H345" i="10"/>
  <c r="G345" i="10"/>
  <c r="N345" i="10"/>
  <c r="F345" i="10"/>
  <c r="E345" i="10"/>
  <c r="M345" i="10"/>
  <c r="L345" i="10"/>
  <c r="H344" i="10"/>
  <c r="G344" i="10"/>
  <c r="N344" i="10"/>
  <c r="F344" i="10"/>
  <c r="E344" i="10"/>
  <c r="M344" i="10"/>
  <c r="L344" i="10"/>
  <c r="H343" i="10"/>
  <c r="G343" i="10"/>
  <c r="N343" i="10"/>
  <c r="F343" i="10"/>
  <c r="E343" i="10"/>
  <c r="J343" i="10"/>
  <c r="M343" i="10"/>
  <c r="L343" i="10"/>
  <c r="H342" i="10"/>
  <c r="G342" i="10"/>
  <c r="N342" i="10"/>
  <c r="F342" i="10"/>
  <c r="E342" i="10"/>
  <c r="M342" i="10"/>
  <c r="L342" i="10"/>
  <c r="H341" i="10"/>
  <c r="G341" i="10"/>
  <c r="N341" i="10"/>
  <c r="F341" i="10"/>
  <c r="E341" i="10"/>
  <c r="M341" i="10"/>
  <c r="L341" i="10"/>
  <c r="H340" i="10"/>
  <c r="G340" i="10"/>
  <c r="N340" i="10"/>
  <c r="F340" i="10"/>
  <c r="E340" i="10"/>
  <c r="M340" i="10"/>
  <c r="L340" i="10"/>
  <c r="H339" i="10"/>
  <c r="G339" i="10"/>
  <c r="N339" i="10"/>
  <c r="F339" i="10"/>
  <c r="E339" i="10"/>
  <c r="M339" i="10"/>
  <c r="L339" i="10"/>
  <c r="H338" i="10"/>
  <c r="G338" i="10"/>
  <c r="N338" i="10"/>
  <c r="F338" i="10"/>
  <c r="E338" i="10"/>
  <c r="M338" i="10"/>
  <c r="L338" i="10"/>
  <c r="H337" i="10"/>
  <c r="G337" i="10"/>
  <c r="N337" i="10"/>
  <c r="F337" i="10"/>
  <c r="E337" i="10"/>
  <c r="M337" i="10"/>
  <c r="L337" i="10"/>
  <c r="H336" i="10"/>
  <c r="G336" i="10"/>
  <c r="N336" i="10"/>
  <c r="F336" i="10"/>
  <c r="E336" i="10"/>
  <c r="M336" i="10"/>
  <c r="L336" i="10"/>
  <c r="H335" i="10"/>
  <c r="G335" i="10"/>
  <c r="N335" i="10"/>
  <c r="F335" i="10"/>
  <c r="E335" i="10"/>
  <c r="M335" i="10"/>
  <c r="L335" i="10"/>
  <c r="H334" i="10"/>
  <c r="G334" i="10"/>
  <c r="N334" i="10"/>
  <c r="F334" i="10"/>
  <c r="E334" i="10"/>
  <c r="M334" i="10"/>
  <c r="L334" i="10"/>
  <c r="H333" i="10"/>
  <c r="G333" i="10"/>
  <c r="N333" i="10"/>
  <c r="F333" i="10"/>
  <c r="E333" i="10"/>
  <c r="M333" i="10"/>
  <c r="L333" i="10"/>
  <c r="H332" i="10"/>
  <c r="G332" i="10"/>
  <c r="N332" i="10"/>
  <c r="F332" i="10"/>
  <c r="E332" i="10"/>
  <c r="M332" i="10"/>
  <c r="L332" i="10"/>
  <c r="H331" i="10"/>
  <c r="G331" i="10"/>
  <c r="N331" i="10"/>
  <c r="F331" i="10"/>
  <c r="E331" i="10"/>
  <c r="M331" i="10"/>
  <c r="L331" i="10"/>
  <c r="H330" i="10"/>
  <c r="G330" i="10"/>
  <c r="N330" i="10"/>
  <c r="F330" i="10"/>
  <c r="E330" i="10"/>
  <c r="M330" i="10"/>
  <c r="L330" i="10"/>
  <c r="H329" i="10"/>
  <c r="G329" i="10"/>
  <c r="N329" i="10"/>
  <c r="F329" i="10"/>
  <c r="E329" i="10"/>
  <c r="M329" i="10"/>
  <c r="L329" i="10"/>
  <c r="H328" i="10"/>
  <c r="G328" i="10"/>
  <c r="N328" i="10"/>
  <c r="F328" i="10"/>
  <c r="E328" i="10"/>
  <c r="M328" i="10"/>
  <c r="L328" i="10"/>
  <c r="H327" i="10"/>
  <c r="G327" i="10"/>
  <c r="N327" i="10"/>
  <c r="F327" i="10"/>
  <c r="E327" i="10"/>
  <c r="M327" i="10"/>
  <c r="L327" i="10"/>
  <c r="H326" i="10"/>
  <c r="G326" i="10"/>
  <c r="N326" i="10"/>
  <c r="F326" i="10"/>
  <c r="E326" i="10"/>
  <c r="M326" i="10"/>
  <c r="L326" i="10"/>
  <c r="H325" i="10"/>
  <c r="G325" i="10"/>
  <c r="N325" i="10"/>
  <c r="F325" i="10"/>
  <c r="E325" i="10"/>
  <c r="M325" i="10"/>
  <c r="L325" i="10"/>
  <c r="H324" i="10"/>
  <c r="G324" i="10"/>
  <c r="N324" i="10"/>
  <c r="F324" i="10"/>
  <c r="E324" i="10"/>
  <c r="M324" i="10"/>
  <c r="L324" i="10"/>
  <c r="H323" i="10"/>
  <c r="G323" i="10"/>
  <c r="N323" i="10"/>
  <c r="F323" i="10"/>
  <c r="E323" i="10"/>
  <c r="J323" i="10"/>
  <c r="M323" i="10"/>
  <c r="L323" i="10"/>
  <c r="H322" i="10"/>
  <c r="G322" i="10"/>
  <c r="N322" i="10"/>
  <c r="F322" i="10"/>
  <c r="E322" i="10"/>
  <c r="M322" i="10"/>
  <c r="L322" i="10"/>
  <c r="H321" i="10"/>
  <c r="G321" i="10"/>
  <c r="N321" i="10"/>
  <c r="F321" i="10"/>
  <c r="E321" i="10"/>
  <c r="M321" i="10"/>
  <c r="L321" i="10"/>
  <c r="H320" i="10"/>
  <c r="G320" i="10"/>
  <c r="N320" i="10"/>
  <c r="F320" i="10"/>
  <c r="E320" i="10"/>
  <c r="M320" i="10"/>
  <c r="L320" i="10"/>
  <c r="H319" i="10"/>
  <c r="G319" i="10"/>
  <c r="N319" i="10"/>
  <c r="F319" i="10"/>
  <c r="E319" i="10"/>
  <c r="J319" i="10"/>
  <c r="M319" i="10"/>
  <c r="L319" i="10"/>
  <c r="H318" i="10"/>
  <c r="G318" i="10"/>
  <c r="N318" i="10"/>
  <c r="F318" i="10"/>
  <c r="E318" i="10"/>
  <c r="M318" i="10"/>
  <c r="L318" i="10"/>
  <c r="H317" i="10"/>
  <c r="G317" i="10"/>
  <c r="N317" i="10"/>
  <c r="F317" i="10"/>
  <c r="E317" i="10"/>
  <c r="M317" i="10"/>
  <c r="L317" i="10"/>
  <c r="H316" i="10"/>
  <c r="G316" i="10"/>
  <c r="N316" i="10"/>
  <c r="F316" i="10"/>
  <c r="E316" i="10"/>
  <c r="M316" i="10"/>
  <c r="L316" i="10"/>
  <c r="H315" i="10"/>
  <c r="G315" i="10"/>
  <c r="N315" i="10"/>
  <c r="F315" i="10"/>
  <c r="E315" i="10"/>
  <c r="M315" i="10"/>
  <c r="L315" i="10"/>
  <c r="H314" i="10"/>
  <c r="G314" i="10"/>
  <c r="N314" i="10"/>
  <c r="F314" i="10"/>
  <c r="E314" i="10"/>
  <c r="M314" i="10"/>
  <c r="L314" i="10"/>
  <c r="H313" i="10"/>
  <c r="G313" i="10"/>
  <c r="N313" i="10"/>
  <c r="F313" i="10"/>
  <c r="E313" i="10"/>
  <c r="M313" i="10"/>
  <c r="L313" i="10"/>
  <c r="H312" i="10"/>
  <c r="G312" i="10"/>
  <c r="N312" i="10"/>
  <c r="F312" i="10"/>
  <c r="E312" i="10"/>
  <c r="M312" i="10"/>
  <c r="L312" i="10"/>
  <c r="H311" i="10"/>
  <c r="G311" i="10"/>
  <c r="N311" i="10"/>
  <c r="F311" i="10"/>
  <c r="E311" i="10"/>
  <c r="M311" i="10"/>
  <c r="L311" i="10"/>
  <c r="H310" i="10"/>
  <c r="G310" i="10"/>
  <c r="N310" i="10"/>
  <c r="F310" i="10"/>
  <c r="E310" i="10"/>
  <c r="M310" i="10"/>
  <c r="L310" i="10"/>
  <c r="H309" i="10"/>
  <c r="G309" i="10"/>
  <c r="N309" i="10"/>
  <c r="F309" i="10"/>
  <c r="E309" i="10"/>
  <c r="M309" i="10"/>
  <c r="L309" i="10"/>
  <c r="H308" i="10"/>
  <c r="G308" i="10"/>
  <c r="N308" i="10"/>
  <c r="F308" i="10"/>
  <c r="E308" i="10"/>
  <c r="M308" i="10"/>
  <c r="L308" i="10"/>
  <c r="H307" i="10"/>
  <c r="G307" i="10"/>
  <c r="N307" i="10"/>
  <c r="F307" i="10"/>
  <c r="E307" i="10"/>
  <c r="M307" i="10"/>
  <c r="L307" i="10"/>
  <c r="H306" i="10"/>
  <c r="G306" i="10"/>
  <c r="N306" i="10"/>
  <c r="F306" i="10"/>
  <c r="E306" i="10"/>
  <c r="M306" i="10"/>
  <c r="L306" i="10"/>
  <c r="H305" i="10"/>
  <c r="G305" i="10"/>
  <c r="N305" i="10"/>
  <c r="F305" i="10"/>
  <c r="E305" i="10"/>
  <c r="M305" i="10"/>
  <c r="L305" i="10"/>
  <c r="H304" i="10"/>
  <c r="G304" i="10"/>
  <c r="N304" i="10"/>
  <c r="F304" i="10"/>
  <c r="E304" i="10"/>
  <c r="M304" i="10"/>
  <c r="L304" i="10"/>
  <c r="H303" i="10"/>
  <c r="G303" i="10"/>
  <c r="N303" i="10"/>
  <c r="F303" i="10"/>
  <c r="E303" i="10"/>
  <c r="M303" i="10"/>
  <c r="L303" i="10"/>
  <c r="H302" i="10"/>
  <c r="G302" i="10"/>
  <c r="N302" i="10"/>
  <c r="F302" i="10"/>
  <c r="E302" i="10"/>
  <c r="M302" i="10"/>
  <c r="L302" i="10"/>
  <c r="H301" i="10"/>
  <c r="G301" i="10"/>
  <c r="N301" i="10"/>
  <c r="F301" i="10"/>
  <c r="E301" i="10"/>
  <c r="M301" i="10"/>
  <c r="L301" i="10"/>
  <c r="H300" i="10"/>
  <c r="G300" i="10"/>
  <c r="N300" i="10"/>
  <c r="F300" i="10"/>
  <c r="E300" i="10"/>
  <c r="M300" i="10"/>
  <c r="L300" i="10"/>
  <c r="H299" i="10"/>
  <c r="G299" i="10"/>
  <c r="N299" i="10"/>
  <c r="F299" i="10"/>
  <c r="E299" i="10"/>
  <c r="J299" i="10"/>
  <c r="M299" i="10"/>
  <c r="L299" i="10"/>
  <c r="H298" i="10"/>
  <c r="G298" i="10"/>
  <c r="N298" i="10"/>
  <c r="F298" i="10"/>
  <c r="E298" i="10"/>
  <c r="M298" i="10"/>
  <c r="L298" i="10"/>
  <c r="H297" i="10"/>
  <c r="G297" i="10"/>
  <c r="N297" i="10"/>
  <c r="F297" i="10"/>
  <c r="E297" i="10"/>
  <c r="M297" i="10"/>
  <c r="L297" i="10"/>
  <c r="H296" i="10"/>
  <c r="G296" i="10"/>
  <c r="N296" i="10"/>
  <c r="F296" i="10"/>
  <c r="E296" i="10"/>
  <c r="M296" i="10"/>
  <c r="L296" i="10"/>
  <c r="H295" i="10"/>
  <c r="G295" i="10"/>
  <c r="N295" i="10"/>
  <c r="F295" i="10"/>
  <c r="E295" i="10"/>
  <c r="M295" i="10"/>
  <c r="L295" i="10"/>
  <c r="H294" i="10"/>
  <c r="G294" i="10"/>
  <c r="N294" i="10"/>
  <c r="F294" i="10"/>
  <c r="E294" i="10"/>
  <c r="M294" i="10"/>
  <c r="L294" i="10"/>
  <c r="H293" i="10"/>
  <c r="G293" i="10"/>
  <c r="N293" i="10"/>
  <c r="F293" i="10"/>
  <c r="E293" i="10"/>
  <c r="M293" i="10"/>
  <c r="L293" i="10"/>
  <c r="H292" i="10"/>
  <c r="G292" i="10"/>
  <c r="N292" i="10"/>
  <c r="F292" i="10"/>
  <c r="E292" i="10"/>
  <c r="M292" i="10"/>
  <c r="L292" i="10"/>
  <c r="H291" i="10"/>
  <c r="G291" i="10"/>
  <c r="N291" i="10"/>
  <c r="F291" i="10"/>
  <c r="E291" i="10"/>
  <c r="M291" i="10"/>
  <c r="L291" i="10"/>
  <c r="H290" i="10"/>
  <c r="G290" i="10"/>
  <c r="N290" i="10"/>
  <c r="F290" i="10"/>
  <c r="E290" i="10"/>
  <c r="M290" i="10"/>
  <c r="L290" i="10"/>
  <c r="H289" i="10"/>
  <c r="G289" i="10"/>
  <c r="N289" i="10"/>
  <c r="F289" i="10"/>
  <c r="E289" i="10"/>
  <c r="M289" i="10"/>
  <c r="L289" i="10"/>
  <c r="H288" i="10"/>
  <c r="G288" i="10"/>
  <c r="N288" i="10"/>
  <c r="F288" i="10"/>
  <c r="E288" i="10"/>
  <c r="M288" i="10"/>
  <c r="L288" i="10"/>
  <c r="H287" i="10"/>
  <c r="G287" i="10"/>
  <c r="N287" i="10"/>
  <c r="F287" i="10"/>
  <c r="E287" i="10"/>
  <c r="M287" i="10"/>
  <c r="L287" i="10"/>
  <c r="H286" i="10"/>
  <c r="G286" i="10"/>
  <c r="N286" i="10"/>
  <c r="F286" i="10"/>
  <c r="E286" i="10"/>
  <c r="M286" i="10"/>
  <c r="L286" i="10"/>
  <c r="H285" i="10"/>
  <c r="G285" i="10"/>
  <c r="N285" i="10"/>
  <c r="F285" i="10"/>
  <c r="E285" i="10"/>
  <c r="M285" i="10"/>
  <c r="L285" i="10"/>
  <c r="H284" i="10"/>
  <c r="G284" i="10"/>
  <c r="N284" i="10"/>
  <c r="F284" i="10"/>
  <c r="E284" i="10"/>
  <c r="M284" i="10"/>
  <c r="L284" i="10"/>
  <c r="H283" i="10"/>
  <c r="G283" i="10"/>
  <c r="N283" i="10"/>
  <c r="F283" i="10"/>
  <c r="E283" i="10"/>
  <c r="M283" i="10"/>
  <c r="L283" i="10"/>
  <c r="H282" i="10"/>
  <c r="G282" i="10"/>
  <c r="N282" i="10"/>
  <c r="F282" i="10"/>
  <c r="E282" i="10"/>
  <c r="M282" i="10"/>
  <c r="L282" i="10"/>
  <c r="H281" i="10"/>
  <c r="G281" i="10"/>
  <c r="N281" i="10"/>
  <c r="F281" i="10"/>
  <c r="E281" i="10"/>
  <c r="M281" i="10"/>
  <c r="L281" i="10"/>
  <c r="H280" i="10"/>
  <c r="G280" i="10"/>
  <c r="N280" i="10"/>
  <c r="F280" i="10"/>
  <c r="E280" i="10"/>
  <c r="M280" i="10"/>
  <c r="L280" i="10"/>
  <c r="H279" i="10"/>
  <c r="G279" i="10"/>
  <c r="N279" i="10"/>
  <c r="F279" i="10"/>
  <c r="E279" i="10"/>
  <c r="M279" i="10"/>
  <c r="L279" i="10"/>
  <c r="H278" i="10"/>
  <c r="G278" i="10"/>
  <c r="N278" i="10"/>
  <c r="F278" i="10"/>
  <c r="E278" i="10"/>
  <c r="M278" i="10"/>
  <c r="L278" i="10"/>
  <c r="H277" i="10"/>
  <c r="G277" i="10"/>
  <c r="N277" i="10"/>
  <c r="F277" i="10"/>
  <c r="E277" i="10"/>
  <c r="M277" i="10"/>
  <c r="L277" i="10"/>
  <c r="H276" i="10"/>
  <c r="G276" i="10"/>
  <c r="N276" i="10"/>
  <c r="F276" i="10"/>
  <c r="E276" i="10"/>
  <c r="M276" i="10"/>
  <c r="L276" i="10"/>
  <c r="H275" i="10"/>
  <c r="G275" i="10"/>
  <c r="N275" i="10"/>
  <c r="F275" i="10"/>
  <c r="E275" i="10"/>
  <c r="M275" i="10"/>
  <c r="L275" i="10"/>
  <c r="H274" i="10"/>
  <c r="G274" i="10"/>
  <c r="N274" i="10"/>
  <c r="F274" i="10"/>
  <c r="E274" i="10"/>
  <c r="M274" i="10"/>
  <c r="L274" i="10"/>
  <c r="H273" i="10"/>
  <c r="G273" i="10"/>
  <c r="N273" i="10"/>
  <c r="F273" i="10"/>
  <c r="E273" i="10"/>
  <c r="M273" i="10"/>
  <c r="L273" i="10"/>
  <c r="H272" i="10"/>
  <c r="G272" i="10"/>
  <c r="N272" i="10"/>
  <c r="F272" i="10"/>
  <c r="E272" i="10"/>
  <c r="M272" i="10"/>
  <c r="L272" i="10"/>
  <c r="H271" i="10"/>
  <c r="G271" i="10"/>
  <c r="N271" i="10"/>
  <c r="F271" i="10"/>
  <c r="E271" i="10"/>
  <c r="M271" i="10"/>
  <c r="L271" i="10"/>
  <c r="H270" i="10"/>
  <c r="G270" i="10"/>
  <c r="N270" i="10"/>
  <c r="F270" i="10"/>
  <c r="E270" i="10"/>
  <c r="M270" i="10"/>
  <c r="L270" i="10"/>
  <c r="H269" i="10"/>
  <c r="G269" i="10"/>
  <c r="N269" i="10"/>
  <c r="F269" i="10"/>
  <c r="E269" i="10"/>
  <c r="M269" i="10"/>
  <c r="L269" i="10"/>
  <c r="H268" i="10"/>
  <c r="G268" i="10"/>
  <c r="N268" i="10"/>
  <c r="F268" i="10"/>
  <c r="E268" i="10"/>
  <c r="M268" i="10"/>
  <c r="L268" i="10"/>
  <c r="H267" i="10"/>
  <c r="G267" i="10"/>
  <c r="N267" i="10"/>
  <c r="F267" i="10"/>
  <c r="E267" i="10"/>
  <c r="J267" i="10"/>
  <c r="M267" i="10"/>
  <c r="L267" i="10"/>
  <c r="H266" i="10"/>
  <c r="G266" i="10"/>
  <c r="N266" i="10"/>
  <c r="F266" i="10"/>
  <c r="E266" i="10"/>
  <c r="M266" i="10"/>
  <c r="L266" i="10"/>
  <c r="H265" i="10"/>
  <c r="G265" i="10"/>
  <c r="N265" i="10"/>
  <c r="F265" i="10"/>
  <c r="E265" i="10"/>
  <c r="M265" i="10"/>
  <c r="L265" i="10"/>
  <c r="H264" i="10"/>
  <c r="G264" i="10"/>
  <c r="N264" i="10"/>
  <c r="F264" i="10"/>
  <c r="E264" i="10"/>
  <c r="M264" i="10"/>
  <c r="L264" i="10"/>
  <c r="H263" i="10"/>
  <c r="G263" i="10"/>
  <c r="N263" i="10"/>
  <c r="F263" i="10"/>
  <c r="E263" i="10"/>
  <c r="M263" i="10"/>
  <c r="L263" i="10"/>
  <c r="H262" i="10"/>
  <c r="G262" i="10"/>
  <c r="N262" i="10"/>
  <c r="F262" i="10"/>
  <c r="E262" i="10"/>
  <c r="M262" i="10"/>
  <c r="L262" i="10"/>
  <c r="H261" i="10"/>
  <c r="G261" i="10"/>
  <c r="N261" i="10"/>
  <c r="F261" i="10"/>
  <c r="E261" i="10"/>
  <c r="M261" i="10"/>
  <c r="L261" i="10"/>
  <c r="H260" i="10"/>
  <c r="G260" i="10"/>
  <c r="N260" i="10"/>
  <c r="F260" i="10"/>
  <c r="E260" i="10"/>
  <c r="M260" i="10"/>
  <c r="L260" i="10"/>
  <c r="H259" i="10"/>
  <c r="G259" i="10"/>
  <c r="N259" i="10"/>
  <c r="F259" i="10"/>
  <c r="E259" i="10"/>
  <c r="M259" i="10"/>
  <c r="L259" i="10"/>
  <c r="H258" i="10"/>
  <c r="G258" i="10"/>
  <c r="N258" i="10"/>
  <c r="F258" i="10"/>
  <c r="E258" i="10"/>
  <c r="M258" i="10"/>
  <c r="L258" i="10"/>
  <c r="H257" i="10"/>
  <c r="G257" i="10"/>
  <c r="N257" i="10"/>
  <c r="F257" i="10"/>
  <c r="E257" i="10"/>
  <c r="M257" i="10"/>
  <c r="L257" i="10"/>
  <c r="H256" i="10"/>
  <c r="G256" i="10"/>
  <c r="N256" i="10"/>
  <c r="F256" i="10"/>
  <c r="E256" i="10"/>
  <c r="M256" i="10"/>
  <c r="L256" i="10"/>
  <c r="H255" i="10"/>
  <c r="G255" i="10"/>
  <c r="N255" i="10"/>
  <c r="F255" i="10"/>
  <c r="E255" i="10"/>
  <c r="J255" i="10"/>
  <c r="M255" i="10"/>
  <c r="L255" i="10"/>
  <c r="H254" i="10"/>
  <c r="G254" i="10"/>
  <c r="N254" i="10"/>
  <c r="F254" i="10"/>
  <c r="E254" i="10"/>
  <c r="M254" i="10"/>
  <c r="L254" i="10"/>
  <c r="H253" i="10"/>
  <c r="G253" i="10"/>
  <c r="N253" i="10"/>
  <c r="F253" i="10"/>
  <c r="E253" i="10"/>
  <c r="J253" i="10"/>
  <c r="M253" i="10"/>
  <c r="L253" i="10"/>
  <c r="H252" i="10"/>
  <c r="G252" i="10"/>
  <c r="N252" i="10"/>
  <c r="F252" i="10"/>
  <c r="E252" i="10"/>
  <c r="M252" i="10"/>
  <c r="L252" i="10"/>
  <c r="H251" i="10"/>
  <c r="G251" i="10"/>
  <c r="N251" i="10"/>
  <c r="F251" i="10"/>
  <c r="E251" i="10"/>
  <c r="M251" i="10"/>
  <c r="L251" i="10"/>
  <c r="H250" i="10"/>
  <c r="G250" i="10"/>
  <c r="N250" i="10"/>
  <c r="F250" i="10"/>
  <c r="E250" i="10"/>
  <c r="M250" i="10"/>
  <c r="L250" i="10"/>
  <c r="H249" i="10"/>
  <c r="G249" i="10"/>
  <c r="N249" i="10"/>
  <c r="F249" i="10"/>
  <c r="E249" i="10"/>
  <c r="J249" i="10"/>
  <c r="M249" i="10"/>
  <c r="L249" i="10"/>
  <c r="H248" i="10"/>
  <c r="G248" i="10"/>
  <c r="N248" i="10"/>
  <c r="F248" i="10"/>
  <c r="E248" i="10"/>
  <c r="M248" i="10"/>
  <c r="L248" i="10"/>
  <c r="H247" i="10"/>
  <c r="G247" i="10"/>
  <c r="N247" i="10"/>
  <c r="F247" i="10"/>
  <c r="E247" i="10"/>
  <c r="J247" i="10"/>
  <c r="M247" i="10"/>
  <c r="L247" i="10"/>
  <c r="H246" i="10"/>
  <c r="G246" i="10"/>
  <c r="N246" i="10"/>
  <c r="F246" i="10"/>
  <c r="E246" i="10"/>
  <c r="M246" i="10"/>
  <c r="L246" i="10"/>
  <c r="H245" i="10"/>
  <c r="G245" i="10"/>
  <c r="N245" i="10"/>
  <c r="F245" i="10"/>
  <c r="E245" i="10"/>
  <c r="J245" i="10"/>
  <c r="M245" i="10"/>
  <c r="L245" i="10"/>
  <c r="H244" i="10"/>
  <c r="G244" i="10"/>
  <c r="N244" i="10"/>
  <c r="F244" i="10"/>
  <c r="E244" i="10"/>
  <c r="M244" i="10"/>
  <c r="L244" i="10"/>
  <c r="H243" i="10"/>
  <c r="G243" i="10"/>
  <c r="N243" i="10"/>
  <c r="F243" i="10"/>
  <c r="E243" i="10"/>
  <c r="M243" i="10"/>
  <c r="L243" i="10"/>
  <c r="H242" i="10"/>
  <c r="G242" i="10"/>
  <c r="N242" i="10"/>
  <c r="F242" i="10"/>
  <c r="E242" i="10"/>
  <c r="M242" i="10"/>
  <c r="L242" i="10"/>
  <c r="H241" i="10"/>
  <c r="G241" i="10"/>
  <c r="N241" i="10"/>
  <c r="F241" i="10"/>
  <c r="E241" i="10"/>
  <c r="J241" i="10"/>
  <c r="M241" i="10"/>
  <c r="L241" i="10"/>
  <c r="H240" i="10"/>
  <c r="G240" i="10"/>
  <c r="N240" i="10"/>
  <c r="F240" i="10"/>
  <c r="E240" i="10"/>
  <c r="M240" i="10"/>
  <c r="L240" i="10"/>
  <c r="H239" i="10"/>
  <c r="G239" i="10"/>
  <c r="N239" i="10"/>
  <c r="F239" i="10"/>
  <c r="E239" i="10"/>
  <c r="M239" i="10"/>
  <c r="L239" i="10"/>
  <c r="H238" i="10"/>
  <c r="G238" i="10"/>
  <c r="N238" i="10"/>
  <c r="F238" i="10"/>
  <c r="E238" i="10"/>
  <c r="M238" i="10"/>
  <c r="L238" i="10"/>
  <c r="H237" i="10"/>
  <c r="G237" i="10"/>
  <c r="N237" i="10"/>
  <c r="F237" i="10"/>
  <c r="E237" i="10"/>
  <c r="J237" i="10"/>
  <c r="M237" i="10"/>
  <c r="L237" i="10"/>
  <c r="H236" i="10"/>
  <c r="G236" i="10"/>
  <c r="N236" i="10"/>
  <c r="F236" i="10"/>
  <c r="E236" i="10"/>
  <c r="M236" i="10"/>
  <c r="L236" i="10"/>
  <c r="H235" i="10"/>
  <c r="G235" i="10"/>
  <c r="N235" i="10"/>
  <c r="F235" i="10"/>
  <c r="E235" i="10"/>
  <c r="M235" i="10"/>
  <c r="L235" i="10"/>
  <c r="H234" i="10"/>
  <c r="G234" i="10"/>
  <c r="N234" i="10"/>
  <c r="F234" i="10"/>
  <c r="E234" i="10"/>
  <c r="M234" i="10"/>
  <c r="L234" i="10"/>
  <c r="H233" i="10"/>
  <c r="G233" i="10"/>
  <c r="N233" i="10"/>
  <c r="F233" i="10"/>
  <c r="E233" i="10"/>
  <c r="J233" i="10"/>
  <c r="M233" i="10"/>
  <c r="L233" i="10"/>
  <c r="H232" i="10"/>
  <c r="G232" i="10"/>
  <c r="N232" i="10"/>
  <c r="F232" i="10"/>
  <c r="E232" i="10"/>
  <c r="M232" i="10"/>
  <c r="L232" i="10"/>
  <c r="H231" i="10"/>
  <c r="G231" i="10"/>
  <c r="N231" i="10"/>
  <c r="F231" i="10"/>
  <c r="E231" i="10"/>
  <c r="M231" i="10"/>
  <c r="L231" i="10"/>
  <c r="H230" i="10"/>
  <c r="G230" i="10"/>
  <c r="N230" i="10"/>
  <c r="F230" i="10"/>
  <c r="E230" i="10"/>
  <c r="M230" i="10"/>
  <c r="L230" i="10"/>
  <c r="H229" i="10"/>
  <c r="G229" i="10"/>
  <c r="N229" i="10"/>
  <c r="F229" i="10"/>
  <c r="E229" i="10"/>
  <c r="J229" i="10"/>
  <c r="M229" i="10"/>
  <c r="L229" i="10"/>
  <c r="H228" i="10"/>
  <c r="G228" i="10"/>
  <c r="N228" i="10"/>
  <c r="F228" i="10"/>
  <c r="E228" i="10"/>
  <c r="M228" i="10"/>
  <c r="L228" i="10"/>
  <c r="H227" i="10"/>
  <c r="G227" i="10"/>
  <c r="N227" i="10"/>
  <c r="F227" i="10"/>
  <c r="E227" i="10"/>
  <c r="M227" i="10"/>
  <c r="L227" i="10"/>
  <c r="H226" i="10"/>
  <c r="G226" i="10"/>
  <c r="N226" i="10"/>
  <c r="F226" i="10"/>
  <c r="E226" i="10"/>
  <c r="M226" i="10"/>
  <c r="L226" i="10"/>
  <c r="H225" i="10"/>
  <c r="G225" i="10"/>
  <c r="N225" i="10"/>
  <c r="F225" i="10"/>
  <c r="E225" i="10"/>
  <c r="J225" i="10"/>
  <c r="M225" i="10"/>
  <c r="L225" i="10"/>
  <c r="H224" i="10"/>
  <c r="G224" i="10"/>
  <c r="N224" i="10"/>
  <c r="F224" i="10"/>
  <c r="E224" i="10"/>
  <c r="M224" i="10"/>
  <c r="L224" i="10"/>
  <c r="H223" i="10"/>
  <c r="G223" i="10"/>
  <c r="N223" i="10"/>
  <c r="F223" i="10"/>
  <c r="E223" i="10"/>
  <c r="M223" i="10"/>
  <c r="L223" i="10"/>
  <c r="H222" i="10"/>
  <c r="G222" i="10"/>
  <c r="N222" i="10"/>
  <c r="F222" i="10"/>
  <c r="E222" i="10"/>
  <c r="M222" i="10"/>
  <c r="L222" i="10"/>
  <c r="H221" i="10"/>
  <c r="G221" i="10"/>
  <c r="N221" i="10"/>
  <c r="F221" i="10"/>
  <c r="E221" i="10"/>
  <c r="J221" i="10"/>
  <c r="M221" i="10"/>
  <c r="L221" i="10"/>
  <c r="H220" i="10"/>
  <c r="G220" i="10"/>
  <c r="N220" i="10"/>
  <c r="F220" i="10"/>
  <c r="E220" i="10"/>
  <c r="M220" i="10"/>
  <c r="L220" i="10"/>
  <c r="H219" i="10"/>
  <c r="G219" i="10"/>
  <c r="N219" i="10"/>
  <c r="F219" i="10"/>
  <c r="E219" i="10"/>
  <c r="M219" i="10"/>
  <c r="L219" i="10"/>
  <c r="H218" i="10"/>
  <c r="G218" i="10"/>
  <c r="N218" i="10"/>
  <c r="F218" i="10"/>
  <c r="E218" i="10"/>
  <c r="M218" i="10"/>
  <c r="L218" i="10"/>
  <c r="H217" i="10"/>
  <c r="G217" i="10"/>
  <c r="N217" i="10"/>
  <c r="F217" i="10"/>
  <c r="E217" i="10"/>
  <c r="J217" i="10"/>
  <c r="M217" i="10"/>
  <c r="L217" i="10"/>
  <c r="H216" i="10"/>
  <c r="G216" i="10"/>
  <c r="N216" i="10"/>
  <c r="F216" i="10"/>
  <c r="E216" i="10"/>
  <c r="M216" i="10"/>
  <c r="L216" i="10"/>
  <c r="H215" i="10"/>
  <c r="G215" i="10"/>
  <c r="N215" i="10"/>
  <c r="F215" i="10"/>
  <c r="E215" i="10"/>
  <c r="M215" i="10"/>
  <c r="L215" i="10"/>
  <c r="H214" i="10"/>
  <c r="G214" i="10"/>
  <c r="N214" i="10"/>
  <c r="F214" i="10"/>
  <c r="E214" i="10"/>
  <c r="M214" i="10"/>
  <c r="L214" i="10"/>
  <c r="H213" i="10"/>
  <c r="G213" i="10"/>
  <c r="N213" i="10"/>
  <c r="F213" i="10"/>
  <c r="E213" i="10"/>
  <c r="J213" i="10"/>
  <c r="M213" i="10"/>
  <c r="L213" i="10"/>
  <c r="H212" i="10"/>
  <c r="G212" i="10"/>
  <c r="N212" i="10"/>
  <c r="F212" i="10"/>
  <c r="E212" i="10"/>
  <c r="M212" i="10"/>
  <c r="L212" i="10"/>
  <c r="H211" i="10"/>
  <c r="G211" i="10"/>
  <c r="N211" i="10"/>
  <c r="F211" i="10"/>
  <c r="E211" i="10"/>
  <c r="J211" i="10"/>
  <c r="M211" i="10"/>
  <c r="L211" i="10"/>
  <c r="H210" i="10"/>
  <c r="G210" i="10"/>
  <c r="N210" i="10"/>
  <c r="F210" i="10"/>
  <c r="E210" i="10"/>
  <c r="M210" i="10"/>
  <c r="L210" i="10"/>
  <c r="H209" i="10"/>
  <c r="G209" i="10"/>
  <c r="N209" i="10"/>
  <c r="F209" i="10"/>
  <c r="E209" i="10"/>
  <c r="J209" i="10"/>
  <c r="M209" i="10"/>
  <c r="L209" i="10"/>
  <c r="H208" i="10"/>
  <c r="G208" i="10"/>
  <c r="N208" i="10"/>
  <c r="F208" i="10"/>
  <c r="E208" i="10"/>
  <c r="M208" i="10"/>
  <c r="L208" i="10"/>
  <c r="H207" i="10"/>
  <c r="G207" i="10"/>
  <c r="N207" i="10"/>
  <c r="F207" i="10"/>
  <c r="E207" i="10"/>
  <c r="M207" i="10"/>
  <c r="L207" i="10"/>
  <c r="H206" i="10"/>
  <c r="G206" i="10"/>
  <c r="N206" i="10"/>
  <c r="F206" i="10"/>
  <c r="E206" i="10"/>
  <c r="M206" i="10"/>
  <c r="L206" i="10"/>
  <c r="H205" i="10"/>
  <c r="G205" i="10"/>
  <c r="N205" i="10"/>
  <c r="F205" i="10"/>
  <c r="E205" i="10"/>
  <c r="J205" i="10"/>
  <c r="M205" i="10"/>
  <c r="L205" i="10"/>
  <c r="H204" i="10"/>
  <c r="G204" i="10"/>
  <c r="N204" i="10"/>
  <c r="F204" i="10"/>
  <c r="E204" i="10"/>
  <c r="M204" i="10"/>
  <c r="L204" i="10"/>
  <c r="H203" i="10"/>
  <c r="G203" i="10"/>
  <c r="N203" i="10"/>
  <c r="F203" i="10"/>
  <c r="E203" i="10"/>
  <c r="M203" i="10"/>
  <c r="L203" i="10"/>
  <c r="H202" i="10"/>
  <c r="G202" i="10"/>
  <c r="N202" i="10"/>
  <c r="F202" i="10"/>
  <c r="E202" i="10"/>
  <c r="M202" i="10"/>
  <c r="L202" i="10"/>
  <c r="H201" i="10"/>
  <c r="G201" i="10"/>
  <c r="N201" i="10"/>
  <c r="F201" i="10"/>
  <c r="E201" i="10"/>
  <c r="J201" i="10"/>
  <c r="M201" i="10"/>
  <c r="L201" i="10"/>
  <c r="H200" i="10"/>
  <c r="G200" i="10"/>
  <c r="N200" i="10"/>
  <c r="F200" i="10"/>
  <c r="E200" i="10"/>
  <c r="M200" i="10"/>
  <c r="L200" i="10"/>
  <c r="H199" i="10"/>
  <c r="G199" i="10"/>
  <c r="N199" i="10"/>
  <c r="F199" i="10"/>
  <c r="E199" i="10"/>
  <c r="J199" i="10"/>
  <c r="M199" i="10"/>
  <c r="L199" i="10"/>
  <c r="H198" i="10"/>
  <c r="G198" i="10"/>
  <c r="N198" i="10"/>
  <c r="F198" i="10"/>
  <c r="E198" i="10"/>
  <c r="M198" i="10"/>
  <c r="L198" i="10"/>
  <c r="H197" i="10"/>
  <c r="G197" i="10"/>
  <c r="N197" i="10"/>
  <c r="F197" i="10"/>
  <c r="E197" i="10"/>
  <c r="J197" i="10"/>
  <c r="M197" i="10"/>
  <c r="L197" i="10"/>
  <c r="H196" i="10"/>
  <c r="G196" i="10"/>
  <c r="N196" i="10"/>
  <c r="F196" i="10"/>
  <c r="E196" i="10"/>
  <c r="M196" i="10"/>
  <c r="L196" i="10"/>
  <c r="H195" i="10"/>
  <c r="G195" i="10"/>
  <c r="N195" i="10"/>
  <c r="F195" i="10"/>
  <c r="E195" i="10"/>
  <c r="M195" i="10"/>
  <c r="L195" i="10"/>
  <c r="H194" i="10"/>
  <c r="G194" i="10"/>
  <c r="N194" i="10"/>
  <c r="F194" i="10"/>
  <c r="E194" i="10"/>
  <c r="M194" i="10"/>
  <c r="L194" i="10"/>
  <c r="H193" i="10"/>
  <c r="G193" i="10"/>
  <c r="N193" i="10"/>
  <c r="F193" i="10"/>
  <c r="E193" i="10"/>
  <c r="J193" i="10"/>
  <c r="M193" i="10"/>
  <c r="L193" i="10"/>
  <c r="H192" i="10"/>
  <c r="G192" i="10"/>
  <c r="N192" i="10"/>
  <c r="F192" i="10"/>
  <c r="E192" i="10"/>
  <c r="M192" i="10"/>
  <c r="L192" i="10"/>
  <c r="H191" i="10"/>
  <c r="G191" i="10"/>
  <c r="N191" i="10"/>
  <c r="F191" i="10"/>
  <c r="E191" i="10"/>
  <c r="M191" i="10"/>
  <c r="L191" i="10"/>
  <c r="H190" i="10"/>
  <c r="G190" i="10"/>
  <c r="N190" i="10"/>
  <c r="F190" i="10"/>
  <c r="E190" i="10"/>
  <c r="M190" i="10"/>
  <c r="L190" i="10"/>
  <c r="H189" i="10"/>
  <c r="G189" i="10"/>
  <c r="N189" i="10"/>
  <c r="F189" i="10"/>
  <c r="E189" i="10"/>
  <c r="J189" i="10"/>
  <c r="M189" i="10"/>
  <c r="L189" i="10"/>
  <c r="H188" i="10"/>
  <c r="G188" i="10"/>
  <c r="N188" i="10"/>
  <c r="F188" i="10"/>
  <c r="E188" i="10"/>
  <c r="M188" i="10"/>
  <c r="L188" i="10"/>
  <c r="H187" i="10"/>
  <c r="G187" i="10"/>
  <c r="N187" i="10"/>
  <c r="F187" i="10"/>
  <c r="E187" i="10"/>
  <c r="M187" i="10"/>
  <c r="L187" i="10"/>
  <c r="H186" i="10"/>
  <c r="G186" i="10"/>
  <c r="N186" i="10"/>
  <c r="F186" i="10"/>
  <c r="E186" i="10"/>
  <c r="M186" i="10"/>
  <c r="L186" i="10"/>
  <c r="H185" i="10"/>
  <c r="G185" i="10"/>
  <c r="N185" i="10"/>
  <c r="F185" i="10"/>
  <c r="E185" i="10"/>
  <c r="J185" i="10"/>
  <c r="M185" i="10"/>
  <c r="L185" i="10"/>
  <c r="H184" i="10"/>
  <c r="G184" i="10"/>
  <c r="N184" i="10"/>
  <c r="F184" i="10"/>
  <c r="E184" i="10"/>
  <c r="M184" i="10"/>
  <c r="L184" i="10"/>
  <c r="H183" i="10"/>
  <c r="G183" i="10"/>
  <c r="N183" i="10"/>
  <c r="F183" i="10"/>
  <c r="E183" i="10"/>
  <c r="M183" i="10"/>
  <c r="L183" i="10"/>
  <c r="H182" i="10"/>
  <c r="G182" i="10"/>
  <c r="N182" i="10"/>
  <c r="F182" i="10"/>
  <c r="E182" i="10"/>
  <c r="M182" i="10"/>
  <c r="L182" i="10"/>
  <c r="H181" i="10"/>
  <c r="G181" i="10"/>
  <c r="N181" i="10"/>
  <c r="F181" i="10"/>
  <c r="E181" i="10"/>
  <c r="J181" i="10"/>
  <c r="M181" i="10"/>
  <c r="L181" i="10"/>
  <c r="H180" i="10"/>
  <c r="G180" i="10"/>
  <c r="N180" i="10"/>
  <c r="F180" i="10"/>
  <c r="E180" i="10"/>
  <c r="M180" i="10"/>
  <c r="L180" i="10"/>
  <c r="H179" i="10"/>
  <c r="G179" i="10"/>
  <c r="N179" i="10"/>
  <c r="F179" i="10"/>
  <c r="E179" i="10"/>
  <c r="M179" i="10"/>
  <c r="L179" i="10"/>
  <c r="H178" i="10"/>
  <c r="G178" i="10"/>
  <c r="N178" i="10"/>
  <c r="F178" i="10"/>
  <c r="E178" i="10"/>
  <c r="M178" i="10"/>
  <c r="L178" i="10"/>
  <c r="H177" i="10"/>
  <c r="G177" i="10"/>
  <c r="N177" i="10"/>
  <c r="F177" i="10"/>
  <c r="E177" i="10"/>
  <c r="J177" i="10"/>
  <c r="M177" i="10"/>
  <c r="L177" i="10"/>
  <c r="H176" i="10"/>
  <c r="G176" i="10"/>
  <c r="N176" i="10"/>
  <c r="F176" i="10"/>
  <c r="E176" i="10"/>
  <c r="M176" i="10"/>
  <c r="L176" i="10"/>
  <c r="H175" i="10"/>
  <c r="G175" i="10"/>
  <c r="N175" i="10"/>
  <c r="F175" i="10"/>
  <c r="E175" i="10"/>
  <c r="M175" i="10"/>
  <c r="L175" i="10"/>
  <c r="H174" i="10"/>
  <c r="G174" i="10"/>
  <c r="N174" i="10"/>
  <c r="F174" i="10"/>
  <c r="E174" i="10"/>
  <c r="M174" i="10"/>
  <c r="L174" i="10"/>
  <c r="H173" i="10"/>
  <c r="G173" i="10"/>
  <c r="N173" i="10"/>
  <c r="F173" i="10"/>
  <c r="E173" i="10"/>
  <c r="J173" i="10"/>
  <c r="M173" i="10"/>
  <c r="L173" i="10"/>
  <c r="H172" i="10"/>
  <c r="G172" i="10"/>
  <c r="N172" i="10"/>
  <c r="F172" i="10"/>
  <c r="E172" i="10"/>
  <c r="M172" i="10"/>
  <c r="L172" i="10"/>
  <c r="H171" i="10"/>
  <c r="G171" i="10"/>
  <c r="N171" i="10"/>
  <c r="F171" i="10"/>
  <c r="E171" i="10"/>
  <c r="M171" i="10"/>
  <c r="L171" i="10"/>
  <c r="H170" i="10"/>
  <c r="G170" i="10"/>
  <c r="N170" i="10"/>
  <c r="F170" i="10"/>
  <c r="E170" i="10"/>
  <c r="M170" i="10"/>
  <c r="L170" i="10"/>
  <c r="H169" i="10"/>
  <c r="G169" i="10"/>
  <c r="N169" i="10"/>
  <c r="F169" i="10"/>
  <c r="E169" i="10"/>
  <c r="J169" i="10"/>
  <c r="M169" i="10"/>
  <c r="L169" i="10"/>
  <c r="H168" i="10"/>
  <c r="G168" i="10"/>
  <c r="N168" i="10"/>
  <c r="F168" i="10"/>
  <c r="E168" i="10"/>
  <c r="M168" i="10"/>
  <c r="L168" i="10"/>
  <c r="H167" i="10"/>
  <c r="G167" i="10"/>
  <c r="N167" i="10"/>
  <c r="F167" i="10"/>
  <c r="E167" i="10"/>
  <c r="M167" i="10"/>
  <c r="L167" i="10"/>
  <c r="H166" i="10"/>
  <c r="G166" i="10"/>
  <c r="N166" i="10"/>
  <c r="F166" i="10"/>
  <c r="E166" i="10"/>
  <c r="M166" i="10"/>
  <c r="L166" i="10"/>
  <c r="H165" i="10"/>
  <c r="G165" i="10"/>
  <c r="N165" i="10"/>
  <c r="F165" i="10"/>
  <c r="E165" i="10"/>
  <c r="J165" i="10"/>
  <c r="M165" i="10"/>
  <c r="L165" i="10"/>
  <c r="H164" i="10"/>
  <c r="G164" i="10"/>
  <c r="N164" i="10"/>
  <c r="F164" i="10"/>
  <c r="E164" i="10"/>
  <c r="M164" i="10"/>
  <c r="L164" i="10"/>
  <c r="H163" i="10"/>
  <c r="G163" i="10"/>
  <c r="N163" i="10"/>
  <c r="F163" i="10"/>
  <c r="E163" i="10"/>
  <c r="M163" i="10"/>
  <c r="L163" i="10"/>
  <c r="H162" i="10"/>
  <c r="G162" i="10"/>
  <c r="N162" i="10"/>
  <c r="F162" i="10"/>
  <c r="E162" i="10"/>
  <c r="M162" i="10"/>
  <c r="L162" i="10"/>
  <c r="H161" i="10"/>
  <c r="G161" i="10"/>
  <c r="N161" i="10"/>
  <c r="F161" i="10"/>
  <c r="E161" i="10"/>
  <c r="J161" i="10"/>
  <c r="M161" i="10"/>
  <c r="L161" i="10"/>
  <c r="H160" i="10"/>
  <c r="G160" i="10"/>
  <c r="N160" i="10"/>
  <c r="F160" i="10"/>
  <c r="E160" i="10"/>
  <c r="M160" i="10"/>
  <c r="L160" i="10"/>
  <c r="H159" i="10"/>
  <c r="G159" i="10"/>
  <c r="N159" i="10"/>
  <c r="F159" i="10"/>
  <c r="E159" i="10"/>
  <c r="M159" i="10"/>
  <c r="L159" i="10"/>
  <c r="H158" i="10"/>
  <c r="G158" i="10"/>
  <c r="N158" i="10"/>
  <c r="F158" i="10"/>
  <c r="E158" i="10"/>
  <c r="M158" i="10"/>
  <c r="L158" i="10"/>
  <c r="H157" i="10"/>
  <c r="G157" i="10"/>
  <c r="N157" i="10"/>
  <c r="F157" i="10"/>
  <c r="E157" i="10"/>
  <c r="J157" i="10"/>
  <c r="M157" i="10"/>
  <c r="L157" i="10"/>
  <c r="H156" i="10"/>
  <c r="G156" i="10"/>
  <c r="N156" i="10"/>
  <c r="F156" i="10"/>
  <c r="E156" i="10"/>
  <c r="M156" i="10"/>
  <c r="L156" i="10"/>
  <c r="H155" i="10"/>
  <c r="G155" i="10"/>
  <c r="N155" i="10"/>
  <c r="F155" i="10"/>
  <c r="E155" i="10"/>
  <c r="M155" i="10"/>
  <c r="L155" i="10"/>
  <c r="H154" i="10"/>
  <c r="G154" i="10"/>
  <c r="N154" i="10"/>
  <c r="F154" i="10"/>
  <c r="E154" i="10"/>
  <c r="M154" i="10"/>
  <c r="L154" i="10"/>
  <c r="H153" i="10"/>
  <c r="G153" i="10"/>
  <c r="N153" i="10"/>
  <c r="F153" i="10"/>
  <c r="E153" i="10"/>
  <c r="J153" i="10"/>
  <c r="M153" i="10"/>
  <c r="L153" i="10"/>
  <c r="H152" i="10"/>
  <c r="G152" i="10"/>
  <c r="N152" i="10"/>
  <c r="F152" i="10"/>
  <c r="E152" i="10"/>
  <c r="M152" i="10"/>
  <c r="L152" i="10"/>
  <c r="H151" i="10"/>
  <c r="G151" i="10"/>
  <c r="N151" i="10"/>
  <c r="F151" i="10"/>
  <c r="E151" i="10"/>
  <c r="M151" i="10"/>
  <c r="L151" i="10"/>
  <c r="H150" i="10"/>
  <c r="G150" i="10"/>
  <c r="N150" i="10"/>
  <c r="F150" i="10"/>
  <c r="E150" i="10"/>
  <c r="M150" i="10"/>
  <c r="L150" i="10"/>
  <c r="H149" i="10"/>
  <c r="G149" i="10"/>
  <c r="N149" i="10"/>
  <c r="F149" i="10"/>
  <c r="E149" i="10"/>
  <c r="J149" i="10"/>
  <c r="M149" i="10"/>
  <c r="L149" i="10"/>
  <c r="H148" i="10"/>
  <c r="G148" i="10"/>
  <c r="N148" i="10"/>
  <c r="F148" i="10"/>
  <c r="E148" i="10"/>
  <c r="M148" i="10"/>
  <c r="L148" i="10"/>
  <c r="H147" i="10"/>
  <c r="G147" i="10"/>
  <c r="N147" i="10"/>
  <c r="F147" i="10"/>
  <c r="E147" i="10"/>
  <c r="M147" i="10"/>
  <c r="L147" i="10"/>
  <c r="H146" i="10"/>
  <c r="G146" i="10"/>
  <c r="N146" i="10"/>
  <c r="F146" i="10"/>
  <c r="E146" i="10"/>
  <c r="M146" i="10"/>
  <c r="L146" i="10"/>
  <c r="H145" i="10"/>
  <c r="G145" i="10"/>
  <c r="N145" i="10"/>
  <c r="F145" i="10"/>
  <c r="E145" i="10"/>
  <c r="J145" i="10"/>
  <c r="M145" i="10"/>
  <c r="L145" i="10"/>
  <c r="H144" i="10"/>
  <c r="G144" i="10"/>
  <c r="N144" i="10"/>
  <c r="F144" i="10"/>
  <c r="E144" i="10"/>
  <c r="M144" i="10"/>
  <c r="L144" i="10"/>
  <c r="H143" i="10"/>
  <c r="G143" i="10"/>
  <c r="N143" i="10"/>
  <c r="F143" i="10"/>
  <c r="E143" i="10"/>
  <c r="M143" i="10"/>
  <c r="L143" i="10"/>
  <c r="H142" i="10"/>
  <c r="G142" i="10"/>
  <c r="N142" i="10"/>
  <c r="F142" i="10"/>
  <c r="E142" i="10"/>
  <c r="M142" i="10"/>
  <c r="L142" i="10"/>
  <c r="H141" i="10"/>
  <c r="G141" i="10"/>
  <c r="N141" i="10"/>
  <c r="F141" i="10"/>
  <c r="E141" i="10"/>
  <c r="J141" i="10"/>
  <c r="M141" i="10"/>
  <c r="L141" i="10"/>
  <c r="H140" i="10"/>
  <c r="G140" i="10"/>
  <c r="N140" i="10"/>
  <c r="F140" i="10"/>
  <c r="E140" i="10"/>
  <c r="M140" i="10"/>
  <c r="L140" i="10"/>
  <c r="H139" i="10"/>
  <c r="G139" i="10"/>
  <c r="N139" i="10"/>
  <c r="F139" i="10"/>
  <c r="E139" i="10"/>
  <c r="M139" i="10"/>
  <c r="L139" i="10"/>
  <c r="H138" i="10"/>
  <c r="G138" i="10"/>
  <c r="N138" i="10"/>
  <c r="F138" i="10"/>
  <c r="E138" i="10"/>
  <c r="M138" i="10"/>
  <c r="L138" i="10"/>
  <c r="H137" i="10"/>
  <c r="G137" i="10"/>
  <c r="N137" i="10"/>
  <c r="F137" i="10"/>
  <c r="E137" i="10"/>
  <c r="J137" i="10"/>
  <c r="M137" i="10"/>
  <c r="L137" i="10"/>
  <c r="H136" i="10"/>
  <c r="G136" i="10"/>
  <c r="N136" i="10"/>
  <c r="F136" i="10"/>
  <c r="E136" i="10"/>
  <c r="M136" i="10"/>
  <c r="L136" i="10"/>
  <c r="H135" i="10"/>
  <c r="G135" i="10"/>
  <c r="N135" i="10"/>
  <c r="F135" i="10"/>
  <c r="E135" i="10"/>
  <c r="M135" i="10"/>
  <c r="L135" i="10"/>
  <c r="H134" i="10"/>
  <c r="G134" i="10"/>
  <c r="N134" i="10"/>
  <c r="F134" i="10"/>
  <c r="E134" i="10"/>
  <c r="M134" i="10"/>
  <c r="L134" i="10"/>
  <c r="H133" i="10"/>
  <c r="G133" i="10"/>
  <c r="N133" i="10"/>
  <c r="F133" i="10"/>
  <c r="E133" i="10"/>
  <c r="J133" i="10"/>
  <c r="M133" i="10"/>
  <c r="L133" i="10"/>
  <c r="H132" i="10"/>
  <c r="G132" i="10"/>
  <c r="N132" i="10"/>
  <c r="F132" i="10"/>
  <c r="E132" i="10"/>
  <c r="M132" i="10"/>
  <c r="L132" i="10"/>
  <c r="H131" i="10"/>
  <c r="G131" i="10"/>
  <c r="N131" i="10"/>
  <c r="F131" i="10"/>
  <c r="E131" i="10"/>
  <c r="M131" i="10"/>
  <c r="L131" i="10"/>
  <c r="H130" i="10"/>
  <c r="G130" i="10"/>
  <c r="N130" i="10"/>
  <c r="F130" i="10"/>
  <c r="E130" i="10"/>
  <c r="M130" i="10"/>
  <c r="L130" i="10"/>
  <c r="H129" i="10"/>
  <c r="G129" i="10"/>
  <c r="N129" i="10"/>
  <c r="F129" i="10"/>
  <c r="E129" i="10"/>
  <c r="J129" i="10"/>
  <c r="M129" i="10"/>
  <c r="L129" i="10"/>
  <c r="H128" i="10"/>
  <c r="G128" i="10"/>
  <c r="N128" i="10"/>
  <c r="F128" i="10"/>
  <c r="E128" i="10"/>
  <c r="M128" i="10"/>
  <c r="L128" i="10"/>
  <c r="H127" i="10"/>
  <c r="G127" i="10"/>
  <c r="N127" i="10"/>
  <c r="F127" i="10"/>
  <c r="E127" i="10"/>
  <c r="M127" i="10"/>
  <c r="L127" i="10"/>
  <c r="H126" i="10"/>
  <c r="G126" i="10"/>
  <c r="N126" i="10"/>
  <c r="F126" i="10"/>
  <c r="E126" i="10"/>
  <c r="M126" i="10"/>
  <c r="L126" i="10"/>
  <c r="H125" i="10"/>
  <c r="G125" i="10"/>
  <c r="N125" i="10"/>
  <c r="F125" i="10"/>
  <c r="E125" i="10"/>
  <c r="J125" i="10"/>
  <c r="M125" i="10"/>
  <c r="L125" i="10"/>
  <c r="H124" i="10"/>
  <c r="G124" i="10"/>
  <c r="N124" i="10"/>
  <c r="F124" i="10"/>
  <c r="E124" i="10"/>
  <c r="M124" i="10"/>
  <c r="L124" i="10"/>
  <c r="H123" i="10"/>
  <c r="G123" i="10"/>
  <c r="N123" i="10"/>
  <c r="F123" i="10"/>
  <c r="E123" i="10"/>
  <c r="M123" i="10"/>
  <c r="L123" i="10"/>
  <c r="H122" i="10"/>
  <c r="G122" i="10"/>
  <c r="N122" i="10"/>
  <c r="F122" i="10"/>
  <c r="E122" i="10"/>
  <c r="M122" i="10"/>
  <c r="L122" i="10"/>
  <c r="H121" i="10"/>
  <c r="G121" i="10"/>
  <c r="N121" i="10"/>
  <c r="F121" i="10"/>
  <c r="E121" i="10"/>
  <c r="J121" i="10"/>
  <c r="M121" i="10"/>
  <c r="L121" i="10"/>
  <c r="H120" i="10"/>
  <c r="G120" i="10"/>
  <c r="N120" i="10"/>
  <c r="F120" i="10"/>
  <c r="E120" i="10"/>
  <c r="M120" i="10"/>
  <c r="L120" i="10"/>
  <c r="H119" i="10"/>
  <c r="G119" i="10"/>
  <c r="N119" i="10"/>
  <c r="F119" i="10"/>
  <c r="E119" i="10"/>
  <c r="M119" i="10"/>
  <c r="L119" i="10"/>
  <c r="H118" i="10"/>
  <c r="G118" i="10"/>
  <c r="N118" i="10"/>
  <c r="F118" i="10"/>
  <c r="E118" i="10"/>
  <c r="M118" i="10"/>
  <c r="L118" i="10"/>
  <c r="H117" i="10"/>
  <c r="G117" i="10"/>
  <c r="N117" i="10"/>
  <c r="F117" i="10"/>
  <c r="E117" i="10"/>
  <c r="J117" i="10"/>
  <c r="M117" i="10"/>
  <c r="L117" i="10"/>
  <c r="H116" i="10"/>
  <c r="G116" i="10"/>
  <c r="N116" i="10"/>
  <c r="F116" i="10"/>
  <c r="E116" i="10"/>
  <c r="M116" i="10"/>
  <c r="L116" i="10"/>
  <c r="H115" i="10"/>
  <c r="G115" i="10"/>
  <c r="N115" i="10"/>
  <c r="F115" i="10"/>
  <c r="E115" i="10"/>
  <c r="M115" i="10"/>
  <c r="L115" i="10"/>
  <c r="H114" i="10"/>
  <c r="G114" i="10"/>
  <c r="N114" i="10"/>
  <c r="F114" i="10"/>
  <c r="E114" i="10"/>
  <c r="M114" i="10"/>
  <c r="L114" i="10"/>
  <c r="H113" i="10"/>
  <c r="G113" i="10"/>
  <c r="N113" i="10"/>
  <c r="F113" i="10"/>
  <c r="E113" i="10"/>
  <c r="J113" i="10"/>
  <c r="M113" i="10"/>
  <c r="L113" i="10"/>
  <c r="H112" i="10"/>
  <c r="G112" i="10"/>
  <c r="N112" i="10"/>
  <c r="F112" i="10"/>
  <c r="E112" i="10"/>
  <c r="M112" i="10"/>
  <c r="L112" i="10"/>
  <c r="H111" i="10"/>
  <c r="G111" i="10"/>
  <c r="N111" i="10"/>
  <c r="F111" i="10"/>
  <c r="E111" i="10"/>
  <c r="M111" i="10"/>
  <c r="L111" i="10"/>
  <c r="H110" i="10"/>
  <c r="G110" i="10"/>
  <c r="N110" i="10"/>
  <c r="F110" i="10"/>
  <c r="E110" i="10"/>
  <c r="M110" i="10"/>
  <c r="L110" i="10"/>
  <c r="H109" i="10"/>
  <c r="G109" i="10"/>
  <c r="N109" i="10"/>
  <c r="F109" i="10"/>
  <c r="E109" i="10"/>
  <c r="J109" i="10"/>
  <c r="M109" i="10"/>
  <c r="L109" i="10"/>
  <c r="H108" i="10"/>
  <c r="G108" i="10"/>
  <c r="N108" i="10"/>
  <c r="F108" i="10"/>
  <c r="E108" i="10"/>
  <c r="M108" i="10"/>
  <c r="L108" i="10"/>
  <c r="H107" i="10"/>
  <c r="G107" i="10"/>
  <c r="N107" i="10"/>
  <c r="F107" i="10"/>
  <c r="E107" i="10"/>
  <c r="M107" i="10"/>
  <c r="L107" i="10"/>
  <c r="H106" i="10"/>
  <c r="G106" i="10"/>
  <c r="N106" i="10"/>
  <c r="F106" i="10"/>
  <c r="E106" i="10"/>
  <c r="M106" i="10"/>
  <c r="L106" i="10"/>
  <c r="H105" i="10"/>
  <c r="G105" i="10"/>
  <c r="N105" i="10"/>
  <c r="F105" i="10"/>
  <c r="E105" i="10"/>
  <c r="J105" i="10"/>
  <c r="M105" i="10"/>
  <c r="L105" i="10"/>
  <c r="H104" i="10"/>
  <c r="G104" i="10"/>
  <c r="N104" i="10"/>
  <c r="F104" i="10"/>
  <c r="E104" i="10"/>
  <c r="M104" i="10"/>
  <c r="L104" i="10"/>
  <c r="H103" i="10"/>
  <c r="G103" i="10"/>
  <c r="N103" i="10"/>
  <c r="F103" i="10"/>
  <c r="E103" i="10"/>
  <c r="J103" i="10"/>
  <c r="M103" i="10"/>
  <c r="L103" i="10"/>
  <c r="H102" i="10"/>
  <c r="G102" i="10"/>
  <c r="N102" i="10"/>
  <c r="F102" i="10"/>
  <c r="E102" i="10"/>
  <c r="M102" i="10"/>
  <c r="L102" i="10"/>
  <c r="H101" i="10"/>
  <c r="G101" i="10"/>
  <c r="N101" i="10"/>
  <c r="F101" i="10"/>
  <c r="E101" i="10"/>
  <c r="J101" i="10"/>
  <c r="M101" i="10"/>
  <c r="L101" i="10"/>
  <c r="H100" i="10"/>
  <c r="G100" i="10"/>
  <c r="N100" i="10"/>
  <c r="F100" i="10"/>
  <c r="E100" i="10"/>
  <c r="M100" i="10"/>
  <c r="L100" i="10"/>
  <c r="H99" i="10"/>
  <c r="G99" i="10"/>
  <c r="N99" i="10"/>
  <c r="F99" i="10"/>
  <c r="E99" i="10"/>
  <c r="M99" i="10"/>
  <c r="L99" i="10"/>
  <c r="H98" i="10"/>
  <c r="G98" i="10"/>
  <c r="N98" i="10"/>
  <c r="F98" i="10"/>
  <c r="E98" i="10"/>
  <c r="M98" i="10"/>
  <c r="L98" i="10"/>
  <c r="H97" i="10"/>
  <c r="G97" i="10"/>
  <c r="N97" i="10"/>
  <c r="F97" i="10"/>
  <c r="E97" i="10"/>
  <c r="J97" i="10"/>
  <c r="M97" i="10"/>
  <c r="L97" i="10"/>
  <c r="H96" i="10"/>
  <c r="G96" i="10"/>
  <c r="N96" i="10"/>
  <c r="F96" i="10"/>
  <c r="E96" i="10"/>
  <c r="M96" i="10"/>
  <c r="L96" i="10"/>
  <c r="H95" i="10"/>
  <c r="G95" i="10"/>
  <c r="N95" i="10"/>
  <c r="F95" i="10"/>
  <c r="E95" i="10"/>
  <c r="M95" i="10"/>
  <c r="L95" i="10"/>
  <c r="H94" i="10"/>
  <c r="G94" i="10"/>
  <c r="N94" i="10"/>
  <c r="F94" i="10"/>
  <c r="E94" i="10"/>
  <c r="M94" i="10"/>
  <c r="L94" i="10"/>
  <c r="H93" i="10"/>
  <c r="G93" i="10"/>
  <c r="N93" i="10"/>
  <c r="F93" i="10"/>
  <c r="E93" i="10"/>
  <c r="J93" i="10"/>
  <c r="M93" i="10"/>
  <c r="L93" i="10"/>
  <c r="H92" i="10"/>
  <c r="G92" i="10"/>
  <c r="N92" i="10"/>
  <c r="F92" i="10"/>
  <c r="E92" i="10"/>
  <c r="M92" i="10"/>
  <c r="L92" i="10"/>
  <c r="H91" i="10"/>
  <c r="G91" i="10"/>
  <c r="N91" i="10"/>
  <c r="F91" i="10"/>
  <c r="E91" i="10"/>
  <c r="M91" i="10"/>
  <c r="L91" i="10"/>
  <c r="H90" i="10"/>
  <c r="G90" i="10"/>
  <c r="N90" i="10"/>
  <c r="F90" i="10"/>
  <c r="E90" i="10"/>
  <c r="M90" i="10"/>
  <c r="L90" i="10"/>
  <c r="H89" i="10"/>
  <c r="G89" i="10"/>
  <c r="N89" i="10"/>
  <c r="F89" i="10"/>
  <c r="E89" i="10"/>
  <c r="J89" i="10"/>
  <c r="M89" i="10"/>
  <c r="L89" i="10"/>
  <c r="H88" i="10"/>
  <c r="G88" i="10"/>
  <c r="N88" i="10"/>
  <c r="F88" i="10"/>
  <c r="E88" i="10"/>
  <c r="M88" i="10"/>
  <c r="L88" i="10"/>
  <c r="H87" i="10"/>
  <c r="G87" i="10"/>
  <c r="N87" i="10"/>
  <c r="F87" i="10"/>
  <c r="E87" i="10"/>
  <c r="J87" i="10"/>
  <c r="M87" i="10"/>
  <c r="L87" i="10"/>
  <c r="H86" i="10"/>
  <c r="G86" i="10"/>
  <c r="N86" i="10"/>
  <c r="F86" i="10"/>
  <c r="E86" i="10"/>
  <c r="M86" i="10"/>
  <c r="L86" i="10"/>
  <c r="H85" i="10"/>
  <c r="G85" i="10"/>
  <c r="N85" i="10"/>
  <c r="F85" i="10"/>
  <c r="E85" i="10"/>
  <c r="J85" i="10"/>
  <c r="M85" i="10"/>
  <c r="L85" i="10"/>
  <c r="H84" i="10"/>
  <c r="G84" i="10"/>
  <c r="N84" i="10"/>
  <c r="F84" i="10"/>
  <c r="E84" i="10"/>
  <c r="M84" i="10"/>
  <c r="L84" i="10"/>
  <c r="H83" i="10"/>
  <c r="G83" i="10"/>
  <c r="N83" i="10"/>
  <c r="F83" i="10"/>
  <c r="E83" i="10"/>
  <c r="M83" i="10"/>
  <c r="L83" i="10"/>
  <c r="H82" i="10"/>
  <c r="G82" i="10"/>
  <c r="N82" i="10"/>
  <c r="F82" i="10"/>
  <c r="E82" i="10"/>
  <c r="M82" i="10"/>
  <c r="L82" i="10"/>
  <c r="H81" i="10"/>
  <c r="G81" i="10"/>
  <c r="N81" i="10"/>
  <c r="F81" i="10"/>
  <c r="E81" i="10"/>
  <c r="J81" i="10"/>
  <c r="M81" i="10"/>
  <c r="L81" i="10"/>
  <c r="H80" i="10"/>
  <c r="G80" i="10"/>
  <c r="N80" i="10"/>
  <c r="F80" i="10"/>
  <c r="E80" i="10"/>
  <c r="M80" i="10"/>
  <c r="L80" i="10"/>
  <c r="H79" i="10"/>
  <c r="G79" i="10"/>
  <c r="N79" i="10"/>
  <c r="F79" i="10"/>
  <c r="E79" i="10"/>
  <c r="M79" i="10"/>
  <c r="L79" i="10"/>
  <c r="H78" i="10"/>
  <c r="G78" i="10"/>
  <c r="N78" i="10"/>
  <c r="F78" i="10"/>
  <c r="E78" i="10"/>
  <c r="M78" i="10"/>
  <c r="L78" i="10"/>
  <c r="H77" i="10"/>
  <c r="G77" i="10"/>
  <c r="N77" i="10"/>
  <c r="F77" i="10"/>
  <c r="E77" i="10"/>
  <c r="J77" i="10"/>
  <c r="M77" i="10"/>
  <c r="L77" i="10"/>
  <c r="H76" i="10"/>
  <c r="G76" i="10"/>
  <c r="N76" i="10"/>
  <c r="F76" i="10"/>
  <c r="E76" i="10"/>
  <c r="M76" i="10"/>
  <c r="L76" i="10"/>
  <c r="H75" i="10"/>
  <c r="G75" i="10"/>
  <c r="N75" i="10"/>
  <c r="F75" i="10"/>
  <c r="E75" i="10"/>
  <c r="M75" i="10"/>
  <c r="L75" i="10"/>
  <c r="H74" i="10"/>
  <c r="G74" i="10"/>
  <c r="N74" i="10"/>
  <c r="F74" i="10"/>
  <c r="E74" i="10"/>
  <c r="M74" i="10"/>
  <c r="L74" i="10"/>
  <c r="H73" i="10"/>
  <c r="G73" i="10"/>
  <c r="N73" i="10"/>
  <c r="F73" i="10"/>
  <c r="E73" i="10"/>
  <c r="J73" i="10"/>
  <c r="M73" i="10"/>
  <c r="L73" i="10"/>
  <c r="H72" i="10"/>
  <c r="G72" i="10"/>
  <c r="N72" i="10"/>
  <c r="F72" i="10"/>
  <c r="E72" i="10"/>
  <c r="M72" i="10"/>
  <c r="L72" i="10"/>
  <c r="H71" i="10"/>
  <c r="G71" i="10"/>
  <c r="N71" i="10"/>
  <c r="F71" i="10"/>
  <c r="E71" i="10"/>
  <c r="M71" i="10"/>
  <c r="L71" i="10"/>
  <c r="H70" i="10"/>
  <c r="G70" i="10"/>
  <c r="N70" i="10"/>
  <c r="F70" i="10"/>
  <c r="E70" i="10"/>
  <c r="M70" i="10"/>
  <c r="L70" i="10"/>
  <c r="H69" i="10"/>
  <c r="G69" i="10"/>
  <c r="N69" i="10"/>
  <c r="F69" i="10"/>
  <c r="E69" i="10"/>
  <c r="J69" i="10"/>
  <c r="M69" i="10"/>
  <c r="L69" i="10"/>
  <c r="H68" i="10"/>
  <c r="G68" i="10"/>
  <c r="N68" i="10"/>
  <c r="F68" i="10"/>
  <c r="E68" i="10"/>
  <c r="M68" i="10"/>
  <c r="L68" i="10"/>
  <c r="H67" i="10"/>
  <c r="G67" i="10"/>
  <c r="N67" i="10"/>
  <c r="F67" i="10"/>
  <c r="E67" i="10"/>
  <c r="J67" i="10"/>
  <c r="M67" i="10"/>
  <c r="L67" i="10"/>
  <c r="H66" i="10"/>
  <c r="G66" i="10"/>
  <c r="N66" i="10"/>
  <c r="F66" i="10"/>
  <c r="E66" i="10"/>
  <c r="M66" i="10"/>
  <c r="L66" i="10"/>
  <c r="H65" i="10"/>
  <c r="G65" i="10"/>
  <c r="N65" i="10"/>
  <c r="F65" i="10"/>
  <c r="E65" i="10"/>
  <c r="J65" i="10"/>
  <c r="M65" i="10"/>
  <c r="L65" i="10"/>
  <c r="H64" i="10"/>
  <c r="G64" i="10"/>
  <c r="N64" i="10"/>
  <c r="F64" i="10"/>
  <c r="E64" i="10"/>
  <c r="M64" i="10"/>
  <c r="L64" i="10"/>
  <c r="H63" i="10"/>
  <c r="G63" i="10"/>
  <c r="N63" i="10"/>
  <c r="F63" i="10"/>
  <c r="E63" i="10"/>
  <c r="M63" i="10"/>
  <c r="L63" i="10"/>
  <c r="H62" i="10"/>
  <c r="G62" i="10"/>
  <c r="N62" i="10"/>
  <c r="F62" i="10"/>
  <c r="E62" i="10"/>
  <c r="M62" i="10"/>
  <c r="L62" i="10"/>
  <c r="H61" i="10"/>
  <c r="G61" i="10"/>
  <c r="N61" i="10"/>
  <c r="F61" i="10"/>
  <c r="E61" i="10"/>
  <c r="J61" i="10"/>
  <c r="M61" i="10"/>
  <c r="L61" i="10"/>
  <c r="H60" i="10"/>
  <c r="G60" i="10"/>
  <c r="N60" i="10"/>
  <c r="F60" i="10"/>
  <c r="E60" i="10"/>
  <c r="M60" i="10"/>
  <c r="L60" i="10"/>
  <c r="H59" i="10"/>
  <c r="G59" i="10"/>
  <c r="N59" i="10"/>
  <c r="F59" i="10"/>
  <c r="E59" i="10"/>
  <c r="M59" i="10"/>
  <c r="L59" i="10"/>
  <c r="H58" i="10"/>
  <c r="G58" i="10"/>
  <c r="N58" i="10"/>
  <c r="F58" i="10"/>
  <c r="E58" i="10"/>
  <c r="M58" i="10"/>
  <c r="L58" i="10"/>
  <c r="H57" i="10"/>
  <c r="G57" i="10"/>
  <c r="N57" i="10"/>
  <c r="F57" i="10"/>
  <c r="E57" i="10"/>
  <c r="J57" i="10"/>
  <c r="M57" i="10"/>
  <c r="L57" i="10"/>
  <c r="H56" i="10"/>
  <c r="G56" i="10"/>
  <c r="N56" i="10"/>
  <c r="F56" i="10"/>
  <c r="E56" i="10"/>
  <c r="M56" i="10"/>
  <c r="L56" i="10"/>
  <c r="H55" i="10"/>
  <c r="G55" i="10"/>
  <c r="N55" i="10"/>
  <c r="F55" i="10"/>
  <c r="E55" i="10"/>
  <c r="M55" i="10"/>
  <c r="L55" i="10"/>
  <c r="H54" i="10"/>
  <c r="G54" i="10"/>
  <c r="N54" i="10"/>
  <c r="F54" i="10"/>
  <c r="E54" i="10"/>
  <c r="M54" i="10"/>
  <c r="L54" i="10"/>
  <c r="H53" i="10"/>
  <c r="G53" i="10"/>
  <c r="N53" i="10"/>
  <c r="F53" i="10"/>
  <c r="E53" i="10"/>
  <c r="J53" i="10"/>
  <c r="M53" i="10"/>
  <c r="L53" i="10"/>
  <c r="H52" i="10"/>
  <c r="G52" i="10"/>
  <c r="N52" i="10"/>
  <c r="F52" i="10"/>
  <c r="E52" i="10"/>
  <c r="M52" i="10"/>
  <c r="L52" i="10"/>
  <c r="H51" i="10"/>
  <c r="G51" i="10"/>
  <c r="N51" i="10"/>
  <c r="F51" i="10"/>
  <c r="E51" i="10"/>
  <c r="M51" i="10"/>
  <c r="L51" i="10"/>
  <c r="H50" i="10"/>
  <c r="G50" i="10"/>
  <c r="N50" i="10"/>
  <c r="F50" i="10"/>
  <c r="E50" i="10"/>
  <c r="M50" i="10"/>
  <c r="L50" i="10"/>
  <c r="H49" i="10"/>
  <c r="G49" i="10"/>
  <c r="N49" i="10"/>
  <c r="F49" i="10"/>
  <c r="E49" i="10"/>
  <c r="J49" i="10"/>
  <c r="M49" i="10"/>
  <c r="L49" i="10"/>
  <c r="H48" i="10"/>
  <c r="G48" i="10"/>
  <c r="N48" i="10"/>
  <c r="F48" i="10"/>
  <c r="E48" i="10"/>
  <c r="M48" i="10"/>
  <c r="L48" i="10"/>
  <c r="H47" i="10"/>
  <c r="G47" i="10"/>
  <c r="N47" i="10"/>
  <c r="F47" i="10"/>
  <c r="E47" i="10"/>
  <c r="M47" i="10"/>
  <c r="L47" i="10"/>
  <c r="H46" i="10"/>
  <c r="G46" i="10"/>
  <c r="N46" i="10"/>
  <c r="F46" i="10"/>
  <c r="E46" i="10"/>
  <c r="M46" i="10"/>
  <c r="L46" i="10"/>
  <c r="H45" i="10"/>
  <c r="G45" i="10"/>
  <c r="N45" i="10"/>
  <c r="F45" i="10"/>
  <c r="E45" i="10"/>
  <c r="J45" i="10"/>
  <c r="M45" i="10"/>
  <c r="L45" i="10"/>
  <c r="H44" i="10"/>
  <c r="G44" i="10"/>
  <c r="N44" i="10"/>
  <c r="F44" i="10"/>
  <c r="E44" i="10"/>
  <c r="M44" i="10"/>
  <c r="L44" i="10"/>
  <c r="H43" i="10"/>
  <c r="G43" i="10"/>
  <c r="N43" i="10"/>
  <c r="F43" i="10"/>
  <c r="E43" i="10"/>
  <c r="M43" i="10"/>
  <c r="L43" i="10"/>
  <c r="H42" i="10"/>
  <c r="G42" i="10"/>
  <c r="N42" i="10"/>
  <c r="F42" i="10"/>
  <c r="E42" i="10"/>
  <c r="M42" i="10"/>
  <c r="L42" i="10"/>
  <c r="H41" i="10"/>
  <c r="G41" i="10"/>
  <c r="N41" i="10"/>
  <c r="F41" i="10"/>
  <c r="E41" i="10"/>
  <c r="M41" i="10"/>
  <c r="L41" i="10"/>
  <c r="H40" i="10"/>
  <c r="G40" i="10"/>
  <c r="N40" i="10"/>
  <c r="F40" i="10"/>
  <c r="E40" i="10"/>
  <c r="M40" i="10"/>
  <c r="L40" i="10"/>
  <c r="H39" i="10"/>
  <c r="G39" i="10"/>
  <c r="N39" i="10"/>
  <c r="F39" i="10"/>
  <c r="E39" i="10"/>
  <c r="M39" i="10"/>
  <c r="L39" i="10"/>
  <c r="H38" i="10"/>
  <c r="G38" i="10"/>
  <c r="N38" i="10"/>
  <c r="F38" i="10"/>
  <c r="E38" i="10"/>
  <c r="M38" i="10"/>
  <c r="L38" i="10"/>
  <c r="H37" i="10"/>
  <c r="G37" i="10"/>
  <c r="N37" i="10"/>
  <c r="F37" i="10"/>
  <c r="E37" i="10"/>
  <c r="M37" i="10"/>
  <c r="L37" i="10"/>
  <c r="H36" i="10"/>
  <c r="G36" i="10"/>
  <c r="N36" i="10"/>
  <c r="F36" i="10"/>
  <c r="E36" i="10"/>
  <c r="M36" i="10"/>
  <c r="L36" i="10"/>
  <c r="H35" i="10"/>
  <c r="G35" i="10"/>
  <c r="N35" i="10"/>
  <c r="F35" i="10"/>
  <c r="E35" i="10"/>
  <c r="M35" i="10"/>
  <c r="L35" i="10"/>
  <c r="H34" i="10"/>
  <c r="G34" i="10"/>
  <c r="N34" i="10"/>
  <c r="F34" i="10"/>
  <c r="E34" i="10"/>
  <c r="M34" i="10"/>
  <c r="L34" i="10"/>
  <c r="H33" i="10"/>
  <c r="G33" i="10"/>
  <c r="N33" i="10"/>
  <c r="F33" i="10"/>
  <c r="E33" i="10"/>
  <c r="M33" i="10"/>
  <c r="L33" i="10"/>
  <c r="H32" i="10"/>
  <c r="G32" i="10"/>
  <c r="N32" i="10"/>
  <c r="F32" i="10"/>
  <c r="E32" i="10"/>
  <c r="M32" i="10"/>
  <c r="L32" i="10"/>
  <c r="H31" i="10"/>
  <c r="G31" i="10"/>
  <c r="N31" i="10"/>
  <c r="F31" i="10"/>
  <c r="E31" i="10"/>
  <c r="M31" i="10"/>
  <c r="L31" i="10"/>
  <c r="H30" i="10"/>
  <c r="G30" i="10"/>
  <c r="N30" i="10"/>
  <c r="F30" i="10"/>
  <c r="E30" i="10"/>
  <c r="M30" i="10"/>
  <c r="L30" i="10"/>
  <c r="H29" i="10"/>
  <c r="G29" i="10"/>
  <c r="N29" i="10"/>
  <c r="F29" i="10"/>
  <c r="E29" i="10"/>
  <c r="M29" i="10"/>
  <c r="L29" i="10"/>
  <c r="H28" i="10"/>
  <c r="G28" i="10"/>
  <c r="N28" i="10"/>
  <c r="F28" i="10"/>
  <c r="E28" i="10"/>
  <c r="M28" i="10"/>
  <c r="L28" i="10"/>
  <c r="H27" i="10"/>
  <c r="G27" i="10"/>
  <c r="N27" i="10"/>
  <c r="F27" i="10"/>
  <c r="E27" i="10"/>
  <c r="M27" i="10"/>
  <c r="L27" i="10"/>
  <c r="H26" i="10"/>
  <c r="G26" i="10"/>
  <c r="N26" i="10"/>
  <c r="F26" i="10"/>
  <c r="E26" i="10"/>
  <c r="M26" i="10"/>
  <c r="L26" i="10"/>
  <c r="H25" i="10"/>
  <c r="G25" i="10"/>
  <c r="N25" i="10"/>
  <c r="F25" i="10"/>
  <c r="E25" i="10"/>
  <c r="M25" i="10"/>
  <c r="L25" i="10"/>
  <c r="H24" i="10"/>
  <c r="G24" i="10"/>
  <c r="N24" i="10"/>
  <c r="F24" i="10"/>
  <c r="E24" i="10"/>
  <c r="M24" i="10"/>
  <c r="L24" i="10"/>
  <c r="H23" i="10"/>
  <c r="G23" i="10"/>
  <c r="N23" i="10"/>
  <c r="F23" i="10"/>
  <c r="E23" i="10"/>
  <c r="M23" i="10"/>
  <c r="L23" i="10"/>
  <c r="H22" i="10"/>
  <c r="G22" i="10"/>
  <c r="N22" i="10"/>
  <c r="F22" i="10"/>
  <c r="E22" i="10"/>
  <c r="M22" i="10"/>
  <c r="L22" i="10"/>
  <c r="H21" i="10"/>
  <c r="G21" i="10"/>
  <c r="N21" i="10"/>
  <c r="F21" i="10"/>
  <c r="E21" i="10"/>
  <c r="M21" i="10"/>
  <c r="L21" i="10"/>
  <c r="H20" i="10"/>
  <c r="G20" i="10"/>
  <c r="N20" i="10"/>
  <c r="F20" i="10"/>
  <c r="E20" i="10"/>
  <c r="M20" i="10"/>
  <c r="L20" i="10"/>
  <c r="H19" i="10"/>
  <c r="G19" i="10"/>
  <c r="N19" i="10"/>
  <c r="F19" i="10"/>
  <c r="E19" i="10"/>
  <c r="M19" i="10"/>
  <c r="L19" i="10"/>
  <c r="H18" i="10"/>
  <c r="G18" i="10"/>
  <c r="N18" i="10"/>
  <c r="F18" i="10"/>
  <c r="E18" i="10"/>
  <c r="M18" i="10"/>
  <c r="L18" i="10"/>
  <c r="H17" i="10"/>
  <c r="G17" i="10"/>
  <c r="N17" i="10"/>
  <c r="F17" i="10"/>
  <c r="E17" i="10"/>
  <c r="M17" i="10"/>
  <c r="L17" i="10"/>
  <c r="H16" i="10"/>
  <c r="G16" i="10"/>
  <c r="N16" i="10"/>
  <c r="F16" i="10"/>
  <c r="E16" i="10"/>
  <c r="M16" i="10"/>
  <c r="L16" i="10"/>
  <c r="H15" i="10"/>
  <c r="G15" i="10"/>
  <c r="N15" i="10"/>
  <c r="F15" i="10"/>
  <c r="E15" i="10"/>
  <c r="M15" i="10"/>
  <c r="L15" i="10"/>
  <c r="H14" i="10"/>
  <c r="G14" i="10"/>
  <c r="N14" i="10"/>
  <c r="F14" i="10"/>
  <c r="E14" i="10"/>
  <c r="M14" i="10"/>
  <c r="L14" i="10"/>
  <c r="H13" i="10"/>
  <c r="G13" i="10"/>
  <c r="N13" i="10"/>
  <c r="F13" i="10"/>
  <c r="E13" i="10"/>
  <c r="M13" i="10"/>
  <c r="L13" i="10"/>
  <c r="H12" i="10"/>
  <c r="G12" i="10"/>
  <c r="N12" i="10"/>
  <c r="F12" i="10"/>
  <c r="E12" i="10"/>
  <c r="M12" i="10"/>
  <c r="L12" i="10"/>
  <c r="H11" i="10"/>
  <c r="G11" i="10"/>
  <c r="N11" i="10"/>
  <c r="F11" i="10"/>
  <c r="E11" i="10"/>
  <c r="M11" i="10"/>
  <c r="L11" i="10"/>
  <c r="H10" i="10"/>
  <c r="G10" i="10"/>
  <c r="N10" i="10"/>
  <c r="F10" i="10"/>
  <c r="E10" i="10"/>
  <c r="M10" i="10"/>
  <c r="L10" i="10"/>
  <c r="H9" i="10"/>
  <c r="G9" i="10"/>
  <c r="N9" i="10"/>
  <c r="F9" i="10"/>
  <c r="E9" i="10"/>
  <c r="M9" i="10"/>
  <c r="L9" i="10"/>
  <c r="H8" i="10"/>
  <c r="G8" i="10"/>
  <c r="N8" i="10"/>
  <c r="F8" i="10"/>
  <c r="E8" i="10"/>
  <c r="M8" i="10"/>
  <c r="L8" i="10"/>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L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 i="1"/>
  <c r="J235" i="10"/>
  <c r="J227" i="10"/>
  <c r="J9" i="10"/>
  <c r="J21" i="10"/>
  <c r="J29" i="10"/>
  <c r="J41" i="10"/>
  <c r="J79" i="10"/>
  <c r="J95" i="10"/>
  <c r="J187" i="10"/>
  <c r="J13" i="10"/>
  <c r="J33" i="10"/>
  <c r="J257" i="10"/>
  <c r="J261" i="10"/>
  <c r="J265" i="10"/>
  <c r="J269" i="10"/>
  <c r="J273" i="10"/>
  <c r="J277" i="10"/>
  <c r="J281" i="10"/>
  <c r="J285" i="10"/>
  <c r="J289" i="10"/>
  <c r="J293" i="10"/>
  <c r="J297" i="10"/>
  <c r="J301" i="10"/>
  <c r="J305" i="10"/>
  <c r="J309" i="10"/>
  <c r="J313" i="10"/>
  <c r="J317" i="10"/>
  <c r="J321" i="10"/>
  <c r="J325" i="10"/>
  <c r="J329" i="10"/>
  <c r="J333" i="10"/>
  <c r="J337" i="10"/>
  <c r="J341" i="10"/>
  <c r="J345" i="10"/>
  <c r="J349" i="10"/>
  <c r="J131" i="10"/>
  <c r="J151" i="10"/>
  <c r="J159" i="10"/>
  <c r="J243" i="10"/>
  <c r="J25" i="10"/>
  <c r="J37" i="10"/>
  <c r="J147" i="10"/>
  <c r="J287" i="10"/>
  <c r="J311" i="10"/>
  <c r="J302" i="10"/>
  <c r="J306" i="10"/>
  <c r="J310" i="10"/>
  <c r="J314" i="10"/>
  <c r="J318" i="10"/>
  <c r="J322" i="10"/>
  <c r="J326" i="10"/>
  <c r="J330" i="10"/>
  <c r="J334" i="10"/>
  <c r="J338" i="10"/>
  <c r="J342" i="10"/>
  <c r="J346" i="10"/>
  <c r="J350" i="10"/>
  <c r="J354" i="10"/>
  <c r="J358" i="10"/>
  <c r="J362" i="10"/>
  <c r="J366" i="10"/>
  <c r="J370" i="10"/>
  <c r="J19" i="10"/>
  <c r="J263" i="10"/>
  <c r="J353" i="10"/>
  <c r="J357" i="10"/>
  <c r="J361" i="10"/>
  <c r="J365" i="10"/>
  <c r="J369" i="10"/>
  <c r="J71" i="10"/>
  <c r="J183" i="10"/>
  <c r="J239" i="10"/>
  <c r="J259" i="10"/>
  <c r="J275" i="10"/>
  <c r="J283" i="10"/>
  <c r="J295" i="10"/>
  <c r="J331" i="10"/>
  <c r="J17" i="10"/>
  <c r="J8" i="10"/>
  <c r="J348" i="10"/>
  <c r="J352" i="10"/>
  <c r="J356" i="10"/>
  <c r="J360" i="10"/>
  <c r="J364" i="10"/>
  <c r="J368" i="10"/>
  <c r="J372" i="10"/>
  <c r="J31" i="10"/>
  <c r="J35" i="10"/>
  <c r="J91" i="10"/>
  <c r="J315" i="10"/>
  <c r="J359" i="10"/>
  <c r="J363" i="10"/>
  <c r="J63" i="10"/>
  <c r="J115" i="10"/>
  <c r="J119" i="10"/>
  <c r="J127" i="10"/>
  <c r="J143" i="10"/>
  <c r="J171" i="10"/>
  <c r="J215" i="10"/>
  <c r="J219" i="10"/>
  <c r="J231" i="10"/>
  <c r="J271" i="10"/>
  <c r="J291" i="10"/>
  <c r="J303" i="10"/>
  <c r="J307" i="10"/>
  <c r="J335" i="10"/>
  <c r="J339" i="10"/>
  <c r="J371" i="10"/>
  <c r="J15" i="10"/>
  <c r="J43" i="10"/>
  <c r="J51" i="10"/>
  <c r="J55" i="10"/>
  <c r="J75" i="10"/>
  <c r="J155" i="10"/>
  <c r="J175" i="10"/>
  <c r="J203" i="10"/>
  <c r="J207" i="10"/>
  <c r="J251" i="10"/>
  <c r="J279" i="10"/>
  <c r="J327" i="10"/>
  <c r="J347" i="10"/>
  <c r="J11" i="10"/>
  <c r="J47" i="10"/>
  <c r="J83" i="10"/>
  <c r="J107" i="10"/>
  <c r="J135" i="10"/>
  <c r="J191" i="10"/>
  <c r="J10" i="10"/>
  <c r="J14" i="10"/>
  <c r="J18" i="10"/>
  <c r="J22" i="10"/>
  <c r="J26" i="10"/>
  <c r="J30" i="10"/>
  <c r="J34" i="10"/>
  <c r="J38" i="10"/>
  <c r="J42" i="10"/>
  <c r="J46" i="10"/>
  <c r="J50" i="10"/>
  <c r="J54" i="10"/>
  <c r="J58" i="10"/>
  <c r="J62" i="10"/>
  <c r="J66" i="10"/>
  <c r="J70" i="10"/>
  <c r="J74" i="10"/>
  <c r="J78" i="10"/>
  <c r="J82" i="10"/>
  <c r="J86" i="10"/>
  <c r="J90" i="10"/>
  <c r="J94" i="10"/>
  <c r="J98" i="10"/>
  <c r="J102" i="10"/>
  <c r="J106" i="10"/>
  <c r="J110" i="10"/>
  <c r="J114" i="10"/>
  <c r="J118" i="10"/>
  <c r="J122" i="10"/>
  <c r="J126" i="10"/>
  <c r="J27" i="10"/>
  <c r="J39" i="10"/>
  <c r="J59" i="10"/>
  <c r="J99" i="10"/>
  <c r="J111" i="10"/>
  <c r="J123" i="10"/>
  <c r="J163" i="10"/>
  <c r="J195" i="10"/>
  <c r="J23" i="10"/>
  <c r="J139" i="10"/>
  <c r="J167" i="10"/>
  <c r="J179" i="10"/>
  <c r="J223" i="10"/>
  <c r="J12" i="10"/>
  <c r="J16" i="10"/>
  <c r="J20" i="10"/>
  <c r="J24" i="10"/>
  <c r="J28" i="10"/>
  <c r="J32" i="10"/>
  <c r="J36" i="10"/>
  <c r="J40" i="10"/>
  <c r="J44" i="10"/>
  <c r="J48" i="10"/>
  <c r="J52" i="10"/>
  <c r="J56" i="10"/>
  <c r="J60" i="10"/>
  <c r="J64" i="10"/>
  <c r="J68" i="10"/>
  <c r="J72" i="10"/>
  <c r="J76" i="10"/>
  <c r="J80" i="10"/>
  <c r="J84" i="10"/>
  <c r="J88" i="10"/>
  <c r="J92" i="10"/>
  <c r="J96" i="10"/>
  <c r="J100" i="10"/>
  <c r="J104" i="10"/>
  <c r="J108" i="10"/>
  <c r="J112" i="10"/>
  <c r="J116" i="10"/>
  <c r="J120" i="10"/>
  <c r="J124" i="10"/>
  <c r="J128" i="10"/>
  <c r="J132" i="10"/>
  <c r="J136" i="10"/>
  <c r="J140" i="10"/>
  <c r="J144" i="10"/>
  <c r="J148" i="10"/>
  <c r="J152" i="10"/>
  <c r="J156" i="10"/>
  <c r="J160" i="10"/>
  <c r="J164" i="10"/>
  <c r="J168" i="10"/>
  <c r="J172" i="10"/>
  <c r="J176" i="10"/>
  <c r="J180" i="10"/>
  <c r="J184" i="10"/>
  <c r="J188" i="10"/>
  <c r="J192" i="10"/>
  <c r="J196" i="10"/>
  <c r="J200" i="10"/>
  <c r="J204" i="10"/>
  <c r="J208" i="10"/>
  <c r="J212" i="10"/>
  <c r="J216" i="10"/>
  <c r="J220" i="10"/>
  <c r="J224" i="10"/>
  <c r="J228" i="10"/>
  <c r="J232" i="10"/>
  <c r="J236" i="10"/>
  <c r="J240" i="10"/>
  <c r="J244" i="10"/>
  <c r="J248" i="10"/>
  <c r="J252" i="10"/>
  <c r="J256" i="10"/>
  <c r="J260" i="10"/>
  <c r="J264" i="10"/>
  <c r="J268" i="10"/>
  <c r="J272" i="10"/>
  <c r="J276" i="10"/>
  <c r="J280" i="10"/>
  <c r="J284" i="10"/>
  <c r="J288" i="10"/>
  <c r="J292" i="10"/>
  <c r="J296" i="10"/>
  <c r="J300" i="10"/>
  <c r="J304" i="10"/>
  <c r="J308" i="10"/>
  <c r="J312" i="10"/>
  <c r="J316" i="10"/>
  <c r="J320" i="10"/>
  <c r="J324" i="10"/>
  <c r="J328" i="10"/>
  <c r="J332" i="10"/>
  <c r="J336" i="10"/>
  <c r="J340" i="10"/>
  <c r="J344" i="10"/>
  <c r="J130" i="10"/>
  <c r="J134" i="10"/>
  <c r="J138" i="10"/>
  <c r="J142" i="10"/>
  <c r="J146" i="10"/>
  <c r="J150" i="10"/>
  <c r="J154" i="10"/>
  <c r="J158" i="10"/>
  <c r="J162" i="10"/>
  <c r="J166" i="10"/>
  <c r="J170" i="10"/>
  <c r="J174" i="10"/>
  <c r="J178" i="10"/>
  <c r="J182" i="10"/>
  <c r="J186" i="10"/>
  <c r="J190" i="10"/>
  <c r="J194" i="10"/>
  <c r="J198" i="10"/>
  <c r="J202" i="10"/>
  <c r="J206" i="10"/>
  <c r="J210" i="10"/>
  <c r="J214" i="10"/>
  <c r="J218" i="10"/>
  <c r="J222" i="10"/>
  <c r="J226" i="10"/>
  <c r="J230" i="10"/>
  <c r="J234" i="10"/>
  <c r="J238" i="10"/>
  <c r="J242" i="10"/>
  <c r="J246" i="10"/>
  <c r="J250" i="10"/>
  <c r="J254" i="10"/>
  <c r="J258" i="10"/>
  <c r="J262" i="10"/>
  <c r="J266" i="10"/>
  <c r="J270" i="10"/>
  <c r="J274" i="10"/>
  <c r="J278" i="10"/>
  <c r="J282" i="10"/>
  <c r="J286" i="10"/>
  <c r="J290" i="10"/>
  <c r="J294" i="10"/>
  <c r="J298" i="10"/>
</calcChain>
</file>

<file path=xl/sharedStrings.xml><?xml version="1.0" encoding="utf-8"?>
<sst xmlns="http://schemas.openxmlformats.org/spreadsheetml/2006/main" count="15449" uniqueCount="5718">
  <si>
    <t>Date</t>
  </si>
  <si>
    <t>NumPackagesInQueueToStow</t>
  </si>
  <si>
    <t>NumLooseItemsInQueueToStow</t>
  </si>
  <si>
    <t>NumItemsToPick</t>
  </si>
  <si>
    <t>TrucksScheduled</t>
  </si>
  <si>
    <t>Workers Needed</t>
  </si>
  <si>
    <t>Monday</t>
  </si>
  <si>
    <t>Tuesday</t>
  </si>
  <si>
    <t>Wednesday</t>
  </si>
  <si>
    <t>Thursday</t>
  </si>
  <si>
    <t>Friday</t>
  </si>
  <si>
    <t>Saturday</t>
  </si>
  <si>
    <t>Holiday</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</si>
  <si>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</si>
  <si>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</si>
  <si>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</si>
  <si>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</si>
  <si>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</si>
  <si>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</si>
  <si>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</si>
  <si>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</si>
  <si>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</si>
  <si>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</si>
  <si>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</si>
  <si>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</si>
  <si>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</si>
  <si>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</si>
  <si>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</si>
  <si>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</si>
  <si>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</si>
  <si>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</si>
  <si>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</si>
  <si>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</si>
  <si>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</si>
  <si>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</si>
  <si>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</si>
  <si>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</si>
  <si>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Predict Workers</t>
  </si>
  <si>
    <t>NumberWorkers</t>
  </si>
  <si>
    <t>Residuals</t>
  </si>
  <si>
    <t>b. Standard Deviation of residuals</t>
  </si>
  <si>
    <t>This is close to my standard error, which is 41.815</t>
  </si>
  <si>
    <t>a. Histogram</t>
  </si>
  <si>
    <t>Regression without Truck Scheduled</t>
  </si>
  <si>
    <t>Regression with Truck Scheduled</t>
  </si>
  <si>
    <t>AD5</t>
  </si>
  <si>
    <t>SCM 421</t>
  </si>
  <si>
    <t>Section</t>
  </si>
  <si>
    <t>Instructor</t>
  </si>
  <si>
    <t>Christophor Parker</t>
  </si>
  <si>
    <t>Member:</t>
  </si>
  <si>
    <t>Yiran Sun</t>
  </si>
  <si>
    <t>Name</t>
  </si>
  <si>
    <t>Weight of goods</t>
  </si>
  <si>
    <t>Number Value of weighted Goods</t>
  </si>
  <si>
    <t>Month</t>
  </si>
  <si>
    <t>IsError</t>
  </si>
  <si>
    <t>Input Output</t>
  </si>
  <si>
    <t>6.670,06</t>
  </si>
  <si>
    <t>Industrios Bachoco</t>
  </si>
  <si>
    <t>5.180,64</t>
  </si>
  <si>
    <t>Dunder Mifflin Internaional</t>
  </si>
  <si>
    <t>Signet</t>
  </si>
  <si>
    <t>Sum of weight in May</t>
  </si>
  <si>
    <t>Invesco Ltd</t>
  </si>
  <si>
    <t>5.365,98</t>
  </si>
  <si>
    <t>Barclays Bank Plc Ipath Sp 500 Vix</t>
  </si>
  <si>
    <t>5.134,41</t>
  </si>
  <si>
    <t>Burger King Holdings</t>
  </si>
  <si>
    <t>8.610,97</t>
  </si>
  <si>
    <t>Sum of weight in August</t>
  </si>
  <si>
    <t>Ethan Allen Furniture</t>
  </si>
  <si>
    <t>Stmicroelectronics</t>
  </si>
  <si>
    <t>9.035,63</t>
  </si>
  <si>
    <t>JA Smyth</t>
  </si>
  <si>
    <t>7.774,30</t>
  </si>
  <si>
    <t>Suburban Propane</t>
  </si>
  <si>
    <t>The spy who came in from the cold</t>
  </si>
  <si>
    <t>B P Prudhoe Bay</t>
  </si>
  <si>
    <t>JENNIFER-ALLEN-SMITH</t>
  </si>
  <si>
    <t>Jennifer Allen Smith International Incorporated</t>
  </si>
  <si>
    <t>8.130,99</t>
  </si>
  <si>
    <t>Banco Itau</t>
  </si>
  <si>
    <t>5.815,19</t>
  </si>
  <si>
    <t>Amazon.com</t>
  </si>
  <si>
    <t>5.355,63</t>
  </si>
  <si>
    <t>Tenaris</t>
  </si>
  <si>
    <t>8.567,81</t>
  </si>
  <si>
    <t>Brandywine</t>
  </si>
  <si>
    <t>Semiconductor Manufacturing</t>
  </si>
  <si>
    <t>Schering Aktiengesel</t>
  </si>
  <si>
    <t>5.650,31</t>
  </si>
  <si>
    <t>John Hancock Tax Adv</t>
  </si>
  <si>
    <t>9.513,61</t>
  </si>
  <si>
    <t>Berkley (w. R.) Corp.</t>
  </si>
  <si>
    <t>Scana</t>
  </si>
  <si>
    <t>Penn State</t>
  </si>
  <si>
    <t>9.977,89</t>
  </si>
  <si>
    <t>Scientific Atlanta</t>
  </si>
  <si>
    <t>Iron Mountain</t>
  </si>
  <si>
    <t>7.587,88</t>
  </si>
  <si>
    <t>Jason in Indiana</t>
  </si>
  <si>
    <t>Barnes and Noble</t>
  </si>
  <si>
    <t>9.540,49</t>
  </si>
  <si>
    <t>Bhp Billiton</t>
  </si>
  <si>
    <t>6.980,23</t>
  </si>
  <si>
    <t>Steinway Musical</t>
  </si>
  <si>
    <t>9.202,90</t>
  </si>
  <si>
    <t>Sovran Storage</t>
  </si>
  <si>
    <t>Genworth</t>
  </si>
  <si>
    <t>8.022,65</t>
  </si>
  <si>
    <t>5.729,64</t>
  </si>
  <si>
    <t>Itw</t>
  </si>
  <si>
    <t>9.919,44</t>
  </si>
  <si>
    <t>Stars Sp 500</t>
  </si>
  <si>
    <t>5.421,33</t>
  </si>
  <si>
    <t>Berkshire Hath B</t>
  </si>
  <si>
    <t>7.321,09</t>
  </si>
  <si>
    <t>Deutsche Bank</t>
  </si>
  <si>
    <t>Syngenta</t>
  </si>
  <si>
    <t>Sprint Nextel</t>
  </si>
  <si>
    <t>Brinks Home Securit</t>
  </si>
  <si>
    <t>9.197,57</t>
  </si>
  <si>
    <t>Silver Wheaton Corp</t>
  </si>
  <si>
    <t>6.949,33</t>
  </si>
  <si>
    <t>Best Buy</t>
  </si>
  <si>
    <t>INTL FCStone</t>
  </si>
  <si>
    <t>5.552,99</t>
  </si>
  <si>
    <t>Berry</t>
  </si>
  <si>
    <t>Journal Comm</t>
  </si>
  <si>
    <t>International Coal G</t>
  </si>
  <si>
    <t>Credit Suisse Grp.</t>
  </si>
  <si>
    <t>Statoil Asa</t>
  </si>
  <si>
    <t>9.827,41</t>
  </si>
  <si>
    <t>Ink, Inc.</t>
  </si>
  <si>
    <t>9.550,17</t>
  </si>
  <si>
    <t>Interline</t>
  </si>
  <si>
    <t>8.862,69</t>
  </si>
  <si>
    <t xml:space="preserve"> J alenn Smith Intl.</t>
  </si>
  <si>
    <t>Intertape Polymer</t>
  </si>
  <si>
    <t>8.556,73</t>
  </si>
  <si>
    <t>Stone Energy</t>
  </si>
  <si>
    <t>8.446,28</t>
  </si>
  <si>
    <t xml:space="preserve">                   J e n n i f e r a l l e n s m i t h i n t l i n c</t>
  </si>
  <si>
    <t>8.723,84</t>
  </si>
  <si>
    <t>National Bank of Greece</t>
  </si>
  <si>
    <t>Sunoco</t>
  </si>
  <si>
    <t>5.046,89</t>
  </si>
  <si>
    <t>South Jersey</t>
  </si>
  <si>
    <t>Bancolombia</t>
  </si>
  <si>
    <t>5.866,67</t>
  </si>
  <si>
    <t>Intermec</t>
  </si>
  <si>
    <t>6.506,63</t>
  </si>
  <si>
    <t>Superior Energy Sv</t>
  </si>
  <si>
    <t>I T T Education</t>
  </si>
  <si>
    <t>Black Decker</t>
  </si>
  <si>
    <t>9.130,27</t>
  </si>
  <si>
    <t>Interstate Hotels</t>
  </si>
  <si>
    <t>9.900,98</t>
  </si>
  <si>
    <t>Brasil Telecom</t>
  </si>
  <si>
    <t>9.358,53</t>
  </si>
  <si>
    <t>7.311,40</t>
  </si>
  <si>
    <t>Synthetic Fxd</t>
  </si>
  <si>
    <t>Baldor</t>
  </si>
  <si>
    <t>Seabright Insurance Holdings</t>
  </si>
  <si>
    <t>7.896,40</t>
  </si>
  <si>
    <t>C N a Financial</t>
  </si>
  <si>
    <t>9.185,67</t>
  </si>
  <si>
    <t>Rpm</t>
  </si>
  <si>
    <t>7.250,96</t>
  </si>
  <si>
    <t>Inland Real Estate</t>
  </si>
  <si>
    <t>7.546,33</t>
  </si>
  <si>
    <t>Synthetic Fixd-incm</t>
  </si>
  <si>
    <t>Bank of America</t>
  </si>
  <si>
    <t>8.221,79</t>
  </si>
  <si>
    <t>Ryl Dtch Shl</t>
  </si>
  <si>
    <t>Swedish Export Kredi</t>
  </si>
  <si>
    <t>8.079,48</t>
  </si>
  <si>
    <t>Idex</t>
  </si>
  <si>
    <t>Symmetry Medical</t>
  </si>
  <si>
    <t>5.358,35</t>
  </si>
  <si>
    <t>Sims Metal Management Ltd</t>
  </si>
  <si>
    <t>Brown &amp; Brown</t>
  </si>
  <si>
    <t>8.152,02</t>
  </si>
  <si>
    <t>8.001,88</t>
  </si>
  <si>
    <t>Gold Fields</t>
  </si>
  <si>
    <t>Brown Forman B</t>
  </si>
  <si>
    <t>6.737,04</t>
  </si>
  <si>
    <t>Student Loan</t>
  </si>
  <si>
    <t>8.095,15</t>
  </si>
  <si>
    <t>Dominos Pizza</t>
  </si>
  <si>
    <t>7.352,30</t>
  </si>
  <si>
    <t>Sauer-danfoss</t>
  </si>
  <si>
    <t>7.945,15</t>
  </si>
  <si>
    <t>Sally Beauty Holdings</t>
  </si>
  <si>
    <t>6.169,15</t>
  </si>
  <si>
    <t>Iamgold</t>
  </si>
  <si>
    <t>6.874,26</t>
  </si>
  <si>
    <t>Invacare</t>
  </si>
  <si>
    <t>Forestar Grp.</t>
  </si>
  <si>
    <t>8.439,87</t>
  </si>
  <si>
    <t>Ing Groep N.v.</t>
  </si>
  <si>
    <t>The Smithwick Papers Co.</t>
  </si>
  <si>
    <t>9.373,26</t>
  </si>
  <si>
    <t>Smith &amp; Nephew</t>
  </si>
  <si>
    <t>7.718,73</t>
  </si>
  <si>
    <t>Blackrock</t>
  </si>
  <si>
    <t>7.835,60</t>
  </si>
  <si>
    <t>Sealed Air</t>
  </si>
  <si>
    <t>9.989,37</t>
  </si>
  <si>
    <t>Sonoco</t>
  </si>
  <si>
    <t>Blackrock High Income</t>
  </si>
  <si>
    <t>9.740,10</t>
  </si>
  <si>
    <t>Strategic Ret Nts</t>
  </si>
  <si>
    <t>7.590,99</t>
  </si>
  <si>
    <t>Kinross Gold</t>
  </si>
  <si>
    <t>Jennifer Convertibles</t>
  </si>
  <si>
    <t>Kenmore Incorporated</t>
  </si>
  <si>
    <t>Ubs</t>
  </si>
  <si>
    <t>I R S Inversion Y</t>
  </si>
  <si>
    <t>8.438,08</t>
  </si>
  <si>
    <t>Steelcase</t>
  </si>
  <si>
    <t>6.888,77</t>
  </si>
  <si>
    <t>Bank of Hawaii</t>
  </si>
  <si>
    <t>8.324,74</t>
  </si>
  <si>
    <t>Sturm Ruger</t>
  </si>
  <si>
    <t>5.578,30</t>
  </si>
  <si>
    <t>Ball</t>
  </si>
  <si>
    <t>5.814,22</t>
  </si>
  <si>
    <t>Sra</t>
  </si>
  <si>
    <t>Walmart</t>
  </si>
  <si>
    <t>7.326,91</t>
  </si>
  <si>
    <t>5.886,21</t>
  </si>
  <si>
    <t>5.994,49</t>
  </si>
  <si>
    <t>Brush Engineered Mat</t>
  </si>
  <si>
    <t>Kookmin Bank</t>
  </si>
  <si>
    <t>Stora Enso Oyj</t>
  </si>
  <si>
    <t>Simcere Pharma Ads</t>
  </si>
  <si>
    <t>Apple, Inc</t>
  </si>
  <si>
    <t>Infineon</t>
  </si>
  <si>
    <t>8.673,89</t>
  </si>
  <si>
    <t>6.709,17</t>
  </si>
  <si>
    <t>Astrazeneca</t>
  </si>
  <si>
    <t>9.028,37</t>
  </si>
  <si>
    <t>Syniverse Hlgs</t>
  </si>
  <si>
    <t>Str Pd 8 Corts Aon A</t>
  </si>
  <si>
    <t>8.559,80</t>
  </si>
  <si>
    <t>JA Smith International Incorporated</t>
  </si>
  <si>
    <t>Intl Fin Sp Mitts</t>
  </si>
  <si>
    <t>7.537,26</t>
  </si>
  <si>
    <t>Independence</t>
  </si>
  <si>
    <t>Alcatel-lucent</t>
  </si>
  <si>
    <t>Blackrock Global Equity Income Trust</t>
  </si>
  <si>
    <t>Structured Product M</t>
  </si>
  <si>
    <t>7.802,32</t>
  </si>
  <si>
    <t>7.463,13</t>
  </si>
  <si>
    <t>Santander</t>
  </si>
  <si>
    <t>7.602,07</t>
  </si>
  <si>
    <t>Bank of Montreal</t>
  </si>
  <si>
    <t>5.435,78</t>
  </si>
  <si>
    <t>Stantec</t>
  </si>
  <si>
    <t>8.548,86</t>
  </si>
  <si>
    <t>9.074,03</t>
  </si>
  <si>
    <t>Stancorp</t>
  </si>
  <si>
    <t>6.349,01</t>
  </si>
  <si>
    <t>Ipath Gbp/usd Exchan</t>
  </si>
  <si>
    <t>9.491,38</t>
  </si>
  <si>
    <t>9.226,06</t>
  </si>
  <si>
    <t>6.539,60</t>
  </si>
  <si>
    <t>JA Smith</t>
  </si>
  <si>
    <t>9.223,60</t>
  </si>
  <si>
    <t>7.861,59</t>
  </si>
  <si>
    <t>Transocean</t>
  </si>
  <si>
    <t>7.163,23</t>
  </si>
  <si>
    <t>Sonic Automotive</t>
  </si>
  <si>
    <t>Station Casinos</t>
  </si>
  <si>
    <t>Brinker</t>
  </si>
  <si>
    <t>7.611,72</t>
  </si>
  <si>
    <t>Belo</t>
  </si>
  <si>
    <t>6.261,05</t>
  </si>
  <si>
    <t>9.618,27</t>
  </si>
  <si>
    <t>Icahn Enterprises L P</t>
  </si>
  <si>
    <t>6.236,43</t>
  </si>
  <si>
    <t>Standard Regist</t>
  </si>
  <si>
    <t>8.041,85</t>
  </si>
  <si>
    <t>Sealy</t>
  </si>
  <si>
    <t>7.761,18</t>
  </si>
  <si>
    <t>9.525,84</t>
  </si>
  <si>
    <t>Bbva Banco Frances</t>
  </si>
  <si>
    <t>9.236,90</t>
  </si>
  <si>
    <t>8.392,34</t>
  </si>
  <si>
    <t>Ing</t>
  </si>
  <si>
    <t>8.215,23</t>
  </si>
  <si>
    <t>Seligman Lasalle Ire</t>
  </si>
  <si>
    <t>Build a Bear Workshop</t>
  </si>
  <si>
    <t>5.695,87</t>
  </si>
  <si>
    <t>Encana</t>
  </si>
  <si>
    <t>7.450,79</t>
  </si>
  <si>
    <t>Jackson Hewitt Tax</t>
  </si>
  <si>
    <t>Blyth S2</t>
  </si>
  <si>
    <t>8.169,20</t>
  </si>
  <si>
    <t>Idt</t>
  </si>
  <si>
    <t>5.784,82</t>
  </si>
  <si>
    <t>International Flavors &amp; Fragranc</t>
  </si>
  <si>
    <t>Sasol</t>
  </si>
  <si>
    <t>7.300,92</t>
  </si>
  <si>
    <t>6.608,84</t>
  </si>
  <si>
    <t>Buffer Notes Sp 500</t>
  </si>
  <si>
    <t>Ing Groep Perp Debt</t>
  </si>
  <si>
    <t>5.115,42</t>
  </si>
  <si>
    <t>Sovereign Bancorp</t>
  </si>
  <si>
    <t>7.309,78</t>
  </si>
  <si>
    <t>Sjm</t>
  </si>
  <si>
    <t>Blount</t>
  </si>
  <si>
    <t>Stanley</t>
  </si>
  <si>
    <t>5.955,54</t>
  </si>
  <si>
    <t>9.098,63</t>
  </si>
  <si>
    <t>7.553,17</t>
  </si>
  <si>
    <t>Beazer</t>
  </si>
  <si>
    <t>7.244,12</t>
  </si>
  <si>
    <t>Jenifur Allen Smith</t>
  </si>
  <si>
    <t>8.457,40</t>
  </si>
  <si>
    <t>Baytex</t>
  </si>
  <si>
    <t>9.496,72</t>
  </si>
  <si>
    <t>5.229,89</t>
  </si>
  <si>
    <t>6.659,83</t>
  </si>
  <si>
    <t>Bunge</t>
  </si>
  <si>
    <t>Sappi</t>
  </si>
  <si>
    <t>9.851,54</t>
  </si>
  <si>
    <t>Sherwin Williams</t>
  </si>
  <si>
    <t>9.550,68</t>
  </si>
  <si>
    <t>Bankof Am 5.50 Inter</t>
  </si>
  <si>
    <t>Strategic Return Not</t>
  </si>
  <si>
    <t>Jo Ann Stores</t>
  </si>
  <si>
    <t>Skype</t>
  </si>
  <si>
    <t>Brown Forman A</t>
  </si>
  <si>
    <t>8.398,10</t>
  </si>
  <si>
    <t>Synovus</t>
  </si>
  <si>
    <t>Banco Bradesco</t>
  </si>
  <si>
    <t>Sadia</t>
  </si>
  <si>
    <t>Blackrock Ca Mun2018</t>
  </si>
  <si>
    <t>8.487,49</t>
  </si>
  <si>
    <t>8.430,78</t>
  </si>
  <si>
    <t>9.953,68</t>
  </si>
  <si>
    <t>Freeport Mcmoran</t>
  </si>
  <si>
    <t>Southwest Gas</t>
  </si>
  <si>
    <t>Southwest Airlines</t>
  </si>
  <si>
    <t>8.353,55</t>
  </si>
  <si>
    <t>Bank of America Cp</t>
  </si>
  <si>
    <t>6.454,79</t>
  </si>
  <si>
    <t>Slm Cpi Lkd Nt</t>
  </si>
  <si>
    <t>Superior Industries</t>
  </si>
  <si>
    <t>8.151,16</t>
  </si>
  <si>
    <t>7.834,76</t>
  </si>
  <si>
    <t>Smith a O</t>
  </si>
  <si>
    <t>6.533,47</t>
  </si>
  <si>
    <t>6.068,29</t>
  </si>
  <si>
    <t>Bridgepoint Educatio</t>
  </si>
  <si>
    <t>Bed Bath &amp; Beyond</t>
  </si>
  <si>
    <t>5.201,68</t>
  </si>
  <si>
    <t>9.448,17</t>
  </si>
  <si>
    <t>8.368,93</t>
  </si>
  <si>
    <t>Blackrock Long-term Municipal Advantage</t>
  </si>
  <si>
    <t>8.232,54</t>
  </si>
  <si>
    <t>International Paper</t>
  </si>
  <si>
    <t>7.881,70</t>
  </si>
  <si>
    <t>8.266,56</t>
  </si>
  <si>
    <t>5.933,31</t>
  </si>
  <si>
    <t>Stifel</t>
  </si>
  <si>
    <t>9.116,57</t>
  </si>
  <si>
    <t>Sysco</t>
  </si>
  <si>
    <t>6.595,71</t>
  </si>
  <si>
    <t>Dickens' Smythe Coffee Company</t>
  </si>
  <si>
    <t>8.190,15</t>
  </si>
  <si>
    <t>Barnes</t>
  </si>
  <si>
    <t>5.645,55</t>
  </si>
  <si>
    <t>Stock Mkt Upturn Sp</t>
  </si>
  <si>
    <t>9.949,71</t>
  </si>
  <si>
    <t>6.234,98</t>
  </si>
  <si>
    <t>Bally</t>
  </si>
  <si>
    <t>7.949,82</t>
  </si>
  <si>
    <t>8.582,02</t>
  </si>
  <si>
    <t>9.290,93</t>
  </si>
  <si>
    <t>5.535,48</t>
  </si>
  <si>
    <t>9.563,97</t>
  </si>
  <si>
    <t>5.826,82</t>
  </si>
  <si>
    <t>6.538,97</t>
  </si>
  <si>
    <t>7.047,70</t>
  </si>
  <si>
    <t>Goldcorp</t>
  </si>
  <si>
    <t>9.663,96</t>
  </si>
  <si>
    <t>7.874,13</t>
  </si>
  <si>
    <t>Inverness Medical Innovations</t>
  </si>
  <si>
    <t>6.503,88</t>
  </si>
  <si>
    <t>Royal Dutch Shell</t>
  </si>
  <si>
    <t>Synthetic Fx Str</t>
  </si>
  <si>
    <t>7.399,58</t>
  </si>
  <si>
    <t>J.A. Smith International       Incorporated</t>
  </si>
  <si>
    <t>8.175,82</t>
  </si>
  <si>
    <t>Seaspan</t>
  </si>
  <si>
    <t>6.891,08</t>
  </si>
  <si>
    <t>Vmware Inc.</t>
  </si>
  <si>
    <t>8.943,85</t>
  </si>
  <si>
    <t>7.380,21</t>
  </si>
  <si>
    <t>Banco Bilbao Arg</t>
  </si>
  <si>
    <t>5.930,72</t>
  </si>
  <si>
    <t>Safeway</t>
  </si>
  <si>
    <t>9.352,15</t>
  </si>
  <si>
    <t>Banco Santander</t>
  </si>
  <si>
    <t>Ex Resources</t>
  </si>
  <si>
    <t>7.076,51</t>
  </si>
  <si>
    <t>8.661,09</t>
  </si>
  <si>
    <t>6.479,37</t>
  </si>
  <si>
    <t>8.437,68</t>
  </si>
  <si>
    <t>The quick brown fox jumped over the lazy dog, llc</t>
  </si>
  <si>
    <t>Standex</t>
  </si>
  <si>
    <t>9.563,20</t>
  </si>
  <si>
    <t>Bt</t>
  </si>
  <si>
    <t>7.735,44</t>
  </si>
  <si>
    <t>9.675,42</t>
  </si>
  <si>
    <t>9.299,86</t>
  </si>
  <si>
    <t>5.346,50</t>
  </si>
  <si>
    <t>8.397,89</t>
  </si>
  <si>
    <t>Scripps Networks Int</t>
  </si>
  <si>
    <t>9.657,02</t>
  </si>
  <si>
    <t>Suntrust</t>
  </si>
  <si>
    <t>7.987,51</t>
  </si>
  <si>
    <t>7.092,40</t>
  </si>
  <si>
    <t>Skilled Healthcare</t>
  </si>
  <si>
    <t>S P X</t>
  </si>
  <si>
    <t>Ipath Gsci Tri Etn</t>
  </si>
  <si>
    <t>9.814,57</t>
  </si>
  <si>
    <t>5.603,84</t>
  </si>
  <si>
    <t>St Mary Land Expl</t>
  </si>
  <si>
    <t>5.576,96</t>
  </si>
  <si>
    <t>Ipath Eur/usd Exchan</t>
  </si>
  <si>
    <t>Itc</t>
  </si>
  <si>
    <t>8.138,54</t>
  </si>
  <si>
    <t>9.173,97</t>
  </si>
  <si>
    <t>Sap Aktiengesell</t>
  </si>
  <si>
    <t>6.334,49</t>
  </si>
  <si>
    <t>7.323,22</t>
  </si>
  <si>
    <t>Belden Cdt</t>
  </si>
  <si>
    <t>5.197,15</t>
  </si>
  <si>
    <t>Mittal Steel</t>
  </si>
  <si>
    <t>8.647,81</t>
  </si>
  <si>
    <t>6.612,71</t>
  </si>
  <si>
    <t>6.584,96</t>
  </si>
  <si>
    <t>Inx Nts Sp Bric 40</t>
  </si>
  <si>
    <t>Navios Maritime</t>
  </si>
  <si>
    <t>6.685,13</t>
  </si>
  <si>
    <t>5.590,71</t>
  </si>
  <si>
    <t>Ship Finance</t>
  </si>
  <si>
    <t>Brookfield Homes</t>
  </si>
  <si>
    <t>5.938,59</t>
  </si>
  <si>
    <t>Shinhan</t>
  </si>
  <si>
    <t>8.996,58</t>
  </si>
  <si>
    <t>8.691,37</t>
  </si>
  <si>
    <t>8.890,93</t>
  </si>
  <si>
    <t>8.442,83</t>
  </si>
  <si>
    <t>Startek</t>
  </si>
  <si>
    <t>9.482,11</t>
  </si>
  <si>
    <t>Idacorp</t>
  </si>
  <si>
    <t>7.213,84</t>
  </si>
  <si>
    <t>6.294,45</t>
  </si>
  <si>
    <t>6.007,88</t>
  </si>
  <si>
    <t>7.151,57</t>
  </si>
  <si>
    <t>Banco De Chile</t>
  </si>
  <si>
    <t>Ibm</t>
  </si>
  <si>
    <t>5.492,10</t>
  </si>
  <si>
    <t>8.724,56</t>
  </si>
  <si>
    <t>Lumber Liquidators</t>
  </si>
  <si>
    <t>8.834,65</t>
  </si>
  <si>
    <t>Citigroup</t>
  </si>
  <si>
    <t>Smith</t>
  </si>
  <si>
    <t>Skyline</t>
  </si>
  <si>
    <t>Blue Sq Israel</t>
  </si>
  <si>
    <t>7.817,65</t>
  </si>
  <si>
    <t>6.824,52</t>
  </si>
  <si>
    <t>Satyam</t>
  </si>
  <si>
    <t>Southern</t>
  </si>
  <si>
    <t>Blackrock World</t>
  </si>
  <si>
    <t>7.886,20</t>
  </si>
  <si>
    <t>6.366,01</t>
  </si>
  <si>
    <t>8.723,31</t>
  </si>
  <si>
    <t>Spartech</t>
  </si>
  <si>
    <t>7.956,67</t>
  </si>
  <si>
    <t>5.660,80</t>
  </si>
  <si>
    <t>Southern Union</t>
  </si>
  <si>
    <t>9.323,57</t>
  </si>
  <si>
    <t>Stars Linked to the Sp 500 Index</t>
  </si>
  <si>
    <t>6.046,31</t>
  </si>
  <si>
    <t>Barclays</t>
  </si>
  <si>
    <t>7.275,15</t>
  </si>
  <si>
    <t>7.325,96</t>
  </si>
  <si>
    <t>Blackrock Div Ach</t>
  </si>
  <si>
    <t>Icici Bank</t>
  </si>
  <si>
    <t>7.892,68</t>
  </si>
  <si>
    <t>Ipath Dj-aig Cocoa</t>
  </si>
  <si>
    <t>Indiana Michigan Power</t>
  </si>
  <si>
    <t>8.841,91</t>
  </si>
  <si>
    <t>5.828,50</t>
  </si>
  <si>
    <t>9.437,43</t>
  </si>
  <si>
    <t>Industrial Distribution</t>
  </si>
  <si>
    <t>6.927,89</t>
  </si>
  <si>
    <t>Briggs Stratton Dc</t>
  </si>
  <si>
    <t>8.378,31</t>
  </si>
  <si>
    <t>Boston Beer</t>
  </si>
  <si>
    <t>9.318,88</t>
  </si>
  <si>
    <t>Suntech Power</t>
  </si>
  <si>
    <t>7.818,88</t>
  </si>
  <si>
    <t>Emc</t>
  </si>
  <si>
    <t>5.842,43</t>
  </si>
  <si>
    <t>6.308,97</t>
  </si>
  <si>
    <t>Blockbuster</t>
  </si>
  <si>
    <t>Babcock Brown Air</t>
  </si>
  <si>
    <t>6.263,26</t>
  </si>
  <si>
    <t>8.643,65</t>
  </si>
  <si>
    <t>6.798,38</t>
  </si>
  <si>
    <t>Bancorpsouth</t>
  </si>
  <si>
    <t>Buckeye Gp Holdings Lp</t>
  </si>
  <si>
    <t>6.901,13</t>
  </si>
  <si>
    <t>7.754,81</t>
  </si>
  <si>
    <t>8.173,98</t>
  </si>
  <si>
    <t>Sabine Rylty Tr Ubi</t>
  </si>
  <si>
    <t>I D T</t>
  </si>
  <si>
    <t>7.351,00</t>
  </si>
  <si>
    <t>Blackstone Grp Lp Ut</t>
  </si>
  <si>
    <t>5.005,43</t>
  </si>
  <si>
    <t>5.839,23</t>
  </si>
  <si>
    <t>7.673,51</t>
  </si>
  <si>
    <t>Synnex</t>
  </si>
  <si>
    <t>6.922,94</t>
  </si>
  <si>
    <t>8.145,48</t>
  </si>
  <si>
    <t>7.265,41</t>
  </si>
  <si>
    <t>Titan</t>
  </si>
  <si>
    <t>5.108,12</t>
  </si>
  <si>
    <t>8.908,46</t>
  </si>
  <si>
    <t>Brookfield</t>
  </si>
  <si>
    <t>9.194,86</t>
  </si>
  <si>
    <t>Sinopec Shanghai</t>
  </si>
  <si>
    <t>7.296,71</t>
  </si>
  <si>
    <t>8.499,99</t>
  </si>
  <si>
    <t>6.173,53</t>
  </si>
  <si>
    <t>Stock Mkt Up Nt Sp</t>
  </si>
  <si>
    <t>Jen A Smyth,     Inc.</t>
  </si>
  <si>
    <t>Bank Atlantic</t>
  </si>
  <si>
    <t>9.111,61</t>
  </si>
  <si>
    <t>8.752,59</t>
  </si>
  <si>
    <t>Bank of America Corp</t>
  </si>
  <si>
    <t>5.813,71</t>
  </si>
  <si>
    <t>Johnson Controls</t>
  </si>
  <si>
    <t>Nokia</t>
  </si>
  <si>
    <t>9.790,85</t>
  </si>
  <si>
    <t>Ing Perp Secs</t>
  </si>
  <si>
    <t>8.870,10</t>
  </si>
  <si>
    <t>8.176,02</t>
  </si>
  <si>
    <t>9.652,94</t>
  </si>
  <si>
    <t>Blackrock Ny Muni Bd</t>
  </si>
  <si>
    <t>Biomed</t>
  </si>
  <si>
    <t>5.129,99</t>
  </si>
  <si>
    <t>Stanley Works</t>
  </si>
  <si>
    <t>8.050,50</t>
  </si>
  <si>
    <t>Lehman Abs Wa Mut 22</t>
  </si>
  <si>
    <t>7.006,96</t>
  </si>
  <si>
    <t>5.425,29</t>
  </si>
  <si>
    <t>9.286,96</t>
  </si>
  <si>
    <t>Iowa Telecom</t>
  </si>
  <si>
    <t>9.827,24</t>
  </si>
  <si>
    <t>Sprint Pcs</t>
  </si>
  <si>
    <t>5.468,70</t>
  </si>
  <si>
    <t>8.444,11</t>
  </si>
  <si>
    <t>7.176,73</t>
  </si>
  <si>
    <t>7.011,17</t>
  </si>
  <si>
    <t>Schiff Nutrit</t>
  </si>
  <si>
    <t>6.321,91</t>
  </si>
  <si>
    <t>Blackrock Mun</t>
  </si>
  <si>
    <t>7.089,00</t>
  </si>
  <si>
    <t>9.052,71</t>
  </si>
  <si>
    <t>5.724,42</t>
  </si>
  <si>
    <t>7.826,19</t>
  </si>
  <si>
    <t>9.389,54</t>
  </si>
  <si>
    <t>7.106,57</t>
  </si>
  <si>
    <t>5.132,48</t>
  </si>
  <si>
    <t>7.864,19</t>
  </si>
  <si>
    <t>8.909,30</t>
  </si>
  <si>
    <t>9.092,56</t>
  </si>
  <si>
    <t>Schlumberger</t>
  </si>
  <si>
    <t>6.863,65</t>
  </si>
  <si>
    <t>8.856,62</t>
  </si>
  <si>
    <t>7.437,64</t>
  </si>
  <si>
    <t>5.729,27</t>
  </si>
  <si>
    <t>5.640,98</t>
  </si>
  <si>
    <t>5.467,14</t>
  </si>
  <si>
    <t>Spherion</t>
  </si>
  <si>
    <t>Standard Motor Prod</t>
  </si>
  <si>
    <t>6.419,67</t>
  </si>
  <si>
    <t>8.919,58</t>
  </si>
  <si>
    <t>Stewart Information Services</t>
  </si>
  <si>
    <t>8.960,75</t>
  </si>
  <si>
    <t>6.237,33</t>
  </si>
  <si>
    <t>Sunstone Hotel</t>
  </si>
  <si>
    <t>6.231,86</t>
  </si>
  <si>
    <t>9.428,76</t>
  </si>
  <si>
    <t>9.761,19</t>
  </si>
  <si>
    <t>Internat Game</t>
  </si>
  <si>
    <t>8.572,50</t>
  </si>
  <si>
    <t>5.693,74</t>
  </si>
  <si>
    <t>Badger Meter Inc.</t>
  </si>
  <si>
    <t>Jacobs Engineering</t>
  </si>
  <si>
    <t>9.102,27</t>
  </si>
  <si>
    <t>Jmp Grp.</t>
  </si>
  <si>
    <t>7.068,02</t>
  </si>
  <si>
    <t>6.779,15</t>
  </si>
  <si>
    <t>Istar</t>
  </si>
  <si>
    <t>8.935,80</t>
  </si>
  <si>
    <t>Basic Energy</t>
  </si>
  <si>
    <t>6.372,58</t>
  </si>
  <si>
    <t>7.267,07</t>
  </si>
  <si>
    <t>9.575,39</t>
  </si>
  <si>
    <t>Stewart</t>
  </si>
  <si>
    <t>7.054,17</t>
  </si>
  <si>
    <t>9.354,97</t>
  </si>
  <si>
    <t>Saic</t>
  </si>
  <si>
    <t>5.510,31</t>
  </si>
  <si>
    <t>8.313,92</t>
  </si>
  <si>
    <t>6.957,27</t>
  </si>
  <si>
    <t>7.122,84</t>
  </si>
  <si>
    <t>7.615,23</t>
  </si>
  <si>
    <t>7.893,89</t>
  </si>
  <si>
    <t>6.611,44</t>
  </si>
  <si>
    <t>7.406,44</t>
  </si>
  <si>
    <t>Bnsf</t>
  </si>
  <si>
    <t>8.840,74</t>
  </si>
  <si>
    <t>8.551,82</t>
  </si>
  <si>
    <t>Stryker</t>
  </si>
  <si>
    <t>6.097,33</t>
  </si>
  <si>
    <t>9.735,15</t>
  </si>
  <si>
    <t>Sothebys A</t>
  </si>
  <si>
    <t>9.500,33</t>
  </si>
  <si>
    <t>Berkshire Hath A</t>
  </si>
  <si>
    <t>S J W</t>
  </si>
  <si>
    <t>7.612,67</t>
  </si>
  <si>
    <t>8.949,65</t>
  </si>
  <si>
    <t>Safeguard Scientific</t>
  </si>
  <si>
    <t>8.850,65</t>
  </si>
  <si>
    <t>7.433,76</t>
  </si>
  <si>
    <t>Sola</t>
  </si>
  <si>
    <t>7.512,22</t>
  </si>
  <si>
    <t>Brady</t>
  </si>
  <si>
    <t>8.562,96</t>
  </si>
  <si>
    <t>Allegheny</t>
  </si>
  <si>
    <t>7.167,69</t>
  </si>
  <si>
    <t>Structured Product</t>
  </si>
  <si>
    <t>8.893,52</t>
  </si>
  <si>
    <t>9.396,32</t>
  </si>
  <si>
    <t>5.254,63</t>
  </si>
  <si>
    <t>Shaw Comm</t>
  </si>
  <si>
    <t>Saul Centers</t>
  </si>
  <si>
    <t>Companhia Vale Ads</t>
  </si>
  <si>
    <t>9.376,70</t>
  </si>
  <si>
    <t>Jarden</t>
  </si>
  <si>
    <t>9.569,84</t>
  </si>
  <si>
    <t>9.170,07</t>
  </si>
  <si>
    <t>9.365,02</t>
  </si>
  <si>
    <t>9.318,97</t>
  </si>
  <si>
    <t>Total S.a</t>
  </si>
  <si>
    <t>8.114,50</t>
  </si>
  <si>
    <t>8.797,42</t>
  </si>
  <si>
    <t>Schawk</t>
  </si>
  <si>
    <t>8.617,41</t>
  </si>
  <si>
    <t>Snap On</t>
  </si>
  <si>
    <t>8.511,63</t>
  </si>
  <si>
    <t>7.358,66</t>
  </si>
  <si>
    <t>Seacor</t>
  </si>
  <si>
    <t>Bear Market Stars Linked to the Consumer</t>
  </si>
  <si>
    <t>Progress</t>
  </si>
  <si>
    <t>Ingersoll Rand A</t>
  </si>
  <si>
    <t>7.302,58</t>
  </si>
  <si>
    <t>9.901,20</t>
  </si>
  <si>
    <t>Sunset Financial</t>
  </si>
  <si>
    <t>6.097,16</t>
  </si>
  <si>
    <t>Sempra</t>
  </si>
  <si>
    <t>Shaw</t>
  </si>
  <si>
    <t>7.579,37</t>
  </si>
  <si>
    <t>9.456,19</t>
  </si>
  <si>
    <t>6.584,06</t>
  </si>
  <si>
    <t>Boston Scientific</t>
  </si>
  <si>
    <t>8.229,54</t>
  </si>
  <si>
    <t>5.444,05</t>
  </si>
  <si>
    <t>B C E</t>
  </si>
  <si>
    <t>8.298,76</t>
  </si>
  <si>
    <t>9.338,74</t>
  </si>
  <si>
    <t>9.120,99</t>
  </si>
  <si>
    <t>7.505,35</t>
  </si>
  <si>
    <t>Skechers Usa</t>
  </si>
  <si>
    <t>6.172,37</t>
  </si>
  <si>
    <t>6.092,84</t>
  </si>
  <si>
    <t>Star Gas</t>
  </si>
  <si>
    <t>7.530,33</t>
  </si>
  <si>
    <t>5.888,23</t>
  </si>
  <si>
    <t>7.272,21</t>
  </si>
  <si>
    <t>Barnes &amp; Noble</t>
  </si>
  <si>
    <t>6.122,16</t>
  </si>
  <si>
    <t>Sun Communities</t>
  </si>
  <si>
    <t>6.272,25</t>
  </si>
  <si>
    <t>7.013,22</t>
  </si>
  <si>
    <t>Slm</t>
  </si>
  <si>
    <t>8.327,38</t>
  </si>
  <si>
    <t>Gerdau</t>
  </si>
  <si>
    <t>Petroleo Brasileiro</t>
  </si>
  <si>
    <t>5.016,73</t>
  </si>
  <si>
    <t>9.601,42</t>
  </si>
  <si>
    <t>5.574,53</t>
  </si>
  <si>
    <t>Starrett L S</t>
  </si>
  <si>
    <t>5.861,70</t>
  </si>
  <si>
    <t>8.412,58</t>
  </si>
  <si>
    <t>8.291,58</t>
  </si>
  <si>
    <t>Jones Lang Lasalle</t>
  </si>
  <si>
    <t>Salesforce</t>
  </si>
  <si>
    <t>6.085,48</t>
  </si>
  <si>
    <t>Imation</t>
  </si>
  <si>
    <t>Bluelinx</t>
  </si>
  <si>
    <t>9.336,46</t>
  </si>
  <si>
    <t>Burlington</t>
  </si>
  <si>
    <t>8.179,98</t>
  </si>
  <si>
    <t>8.014,08</t>
  </si>
  <si>
    <t>6.468,27</t>
  </si>
  <si>
    <t>5.369,09</t>
  </si>
  <si>
    <t>Suncor</t>
  </si>
  <si>
    <t>8.153,68</t>
  </si>
  <si>
    <t>9.505,40</t>
  </si>
  <si>
    <t>7.948,72</t>
  </si>
  <si>
    <t>Blackrock Dfnd Op Cr</t>
  </si>
  <si>
    <t>5.089,64</t>
  </si>
  <si>
    <t>8.574,08</t>
  </si>
  <si>
    <t>5.888,01</t>
  </si>
  <si>
    <t>Ford Motor</t>
  </si>
  <si>
    <t>7.247,22</t>
  </si>
  <si>
    <t>5.680,00</t>
  </si>
  <si>
    <t>Hovnanian Ent</t>
  </si>
  <si>
    <t>9.942,35</t>
  </si>
  <si>
    <t>9.452,36</t>
  </si>
  <si>
    <t>8.839,91</t>
  </si>
  <si>
    <t>J Crew Grp.</t>
  </si>
  <si>
    <t>9.821,43</t>
  </si>
  <si>
    <t>Blackrock Ecosltions</t>
  </si>
  <si>
    <t>Intercntntlexchange</t>
  </si>
  <si>
    <t>Ing As Pac Hi Div Eq</t>
  </si>
  <si>
    <t>9.869,99</t>
  </si>
  <si>
    <t>Frontline</t>
  </si>
  <si>
    <t>7.663,81</t>
  </si>
  <si>
    <t>Sandridge Energy</t>
  </si>
  <si>
    <t>Strd Pdt 8 Corts Frd</t>
  </si>
  <si>
    <t>7.719,63</t>
  </si>
  <si>
    <t>7.625,24</t>
  </si>
  <si>
    <t>7.847,82</t>
  </si>
  <si>
    <t>7.891,48</t>
  </si>
  <si>
    <t>Step Income Securities Linked to</t>
  </si>
  <si>
    <t>9.729,84</t>
  </si>
  <si>
    <t>7.043,49</t>
  </si>
  <si>
    <t>Sprint Cp Uts</t>
  </si>
  <si>
    <t>8.987,16</t>
  </si>
  <si>
    <t>Newmont</t>
  </si>
  <si>
    <t>5.613,49</t>
  </si>
  <si>
    <t>9.591,24</t>
  </si>
  <si>
    <t>John Bean Tech Corp</t>
  </si>
  <si>
    <t>6.309,65</t>
  </si>
  <si>
    <t>Yum</t>
  </si>
  <si>
    <t>5.267,32</t>
  </si>
  <si>
    <t>Baxter</t>
  </si>
  <si>
    <t>9.454,54</t>
  </si>
  <si>
    <t>6.722,66</t>
  </si>
  <si>
    <t>State Stree</t>
  </si>
  <si>
    <t>5.126,42</t>
  </si>
  <si>
    <t>9.427,81</t>
  </si>
  <si>
    <t>8.565,31</t>
  </si>
  <si>
    <t>Bank America Corp</t>
  </si>
  <si>
    <t>Gen Electric</t>
  </si>
  <si>
    <t>Pt Telekomunikasi In</t>
  </si>
  <si>
    <t>9.400,87</t>
  </si>
  <si>
    <t>Interoil Corp.</t>
  </si>
  <si>
    <t>8.543,63</t>
  </si>
  <si>
    <t>Systemax</t>
  </si>
  <si>
    <t>8.832,72</t>
  </si>
  <si>
    <t>8.541,31</t>
  </si>
  <si>
    <t>8.202,53</t>
  </si>
  <si>
    <t>6.040,95</t>
  </si>
  <si>
    <t>8.995,80</t>
  </si>
  <si>
    <t>5.054,51</t>
  </si>
  <si>
    <t>Safe Bulkers</t>
  </si>
  <si>
    <t>John Wiley Sons</t>
  </si>
  <si>
    <t>8.228,74</t>
  </si>
  <si>
    <t>7.634,32</t>
  </si>
  <si>
    <t>7.348,75</t>
  </si>
  <si>
    <t>Bank of America Corp.</t>
  </si>
  <si>
    <t>9.993,50</t>
  </si>
  <si>
    <t>9.843,13</t>
  </si>
  <si>
    <t>7.438,69</t>
  </si>
  <si>
    <t>8.886,58</t>
  </si>
  <si>
    <t>8.612,12</t>
  </si>
  <si>
    <t>Bard C R</t>
  </si>
  <si>
    <t>9.316,26</t>
  </si>
  <si>
    <t>5.701,70</t>
  </si>
  <si>
    <t>5.925,09</t>
  </si>
  <si>
    <t>7.804,77</t>
  </si>
  <si>
    <t>Astoria</t>
  </si>
  <si>
    <t>5.709,87</t>
  </si>
  <si>
    <t>8.493,06</t>
  </si>
  <si>
    <t>8.866,57</t>
  </si>
  <si>
    <t>Bank America Internotes</t>
  </si>
  <si>
    <t>7.156,81</t>
  </si>
  <si>
    <t>6.192,51</t>
  </si>
  <si>
    <t>8.259,77</t>
  </si>
  <si>
    <t>5.737,65</t>
  </si>
  <si>
    <t>5.607,18</t>
  </si>
  <si>
    <t>8.279,97</t>
  </si>
  <si>
    <t>Bank of Nova Scotia</t>
  </si>
  <si>
    <t>6.837,39</t>
  </si>
  <si>
    <t>6.575,74</t>
  </si>
  <si>
    <t>5.441,29</t>
  </si>
  <si>
    <t>6.499,15</t>
  </si>
  <si>
    <t>8.958,00</t>
  </si>
  <si>
    <t>5.989,87</t>
  </si>
  <si>
    <t>Boston Properties</t>
  </si>
  <si>
    <t>Baker Hughes</t>
  </si>
  <si>
    <t>Black Hills</t>
  </si>
  <si>
    <t>8.786,15</t>
  </si>
  <si>
    <t>Boa</t>
  </si>
  <si>
    <t>7.165,47</t>
  </si>
  <si>
    <t>8.980,97</t>
  </si>
  <si>
    <t>9.571,41</t>
  </si>
  <si>
    <t>Sterling Bancorp</t>
  </si>
  <si>
    <t>8.013,07</t>
  </si>
  <si>
    <t>9.403,10</t>
  </si>
  <si>
    <t>Jabil</t>
  </si>
  <si>
    <t>9.694,33</t>
  </si>
  <si>
    <t>8.616,40</t>
  </si>
  <si>
    <t>5.490,61</t>
  </si>
  <si>
    <t>Johnson &amp; Johnson</t>
  </si>
  <si>
    <t>5.589,83</t>
  </si>
  <si>
    <t>7.884,57</t>
  </si>
  <si>
    <t>8.167,52</t>
  </si>
  <si>
    <t>8.040,07</t>
  </si>
  <si>
    <t>Schweitzer Maudit</t>
  </si>
  <si>
    <t>Banco Santander Chile</t>
  </si>
  <si>
    <t>7.308,24</t>
  </si>
  <si>
    <t>7.198,35</t>
  </si>
  <si>
    <t>7.978,07</t>
  </si>
  <si>
    <t>6.518,89</t>
  </si>
  <si>
    <t>8.453,36</t>
  </si>
  <si>
    <t>Slm Sr Nt</t>
  </si>
  <si>
    <t>Sws</t>
  </si>
  <si>
    <t>6.914,85</t>
  </si>
  <si>
    <t>Chesapeake</t>
  </si>
  <si>
    <t>Actuant</t>
  </si>
  <si>
    <t>Big Lots Inc.</t>
  </si>
  <si>
    <t>6.101,01</t>
  </si>
  <si>
    <t>Blackrock Ca Mun</t>
  </si>
  <si>
    <t>8.517,26</t>
  </si>
  <si>
    <t>8.197,63</t>
  </si>
  <si>
    <t>Brunswick</t>
  </si>
  <si>
    <t>7.231,49</t>
  </si>
  <si>
    <t>9.169,63</t>
  </si>
  <si>
    <t>6.110,77</t>
  </si>
  <si>
    <t>Scottish Re</t>
  </si>
  <si>
    <t>6.589,97</t>
  </si>
  <si>
    <t>Borg Warner</t>
  </si>
  <si>
    <t>5.307,02</t>
  </si>
  <si>
    <t>Sanofi-aventis</t>
  </si>
  <si>
    <t>7.470,49</t>
  </si>
  <si>
    <t>5.130,47</t>
  </si>
  <si>
    <t>7.856,64</t>
  </si>
  <si>
    <t>5.479,11</t>
  </si>
  <si>
    <t>7.766,00</t>
  </si>
  <si>
    <t>Bill Barrett</t>
  </si>
  <si>
    <t>5.720,68</t>
  </si>
  <si>
    <t>9.370,59</t>
  </si>
  <si>
    <t>5.749,32</t>
  </si>
  <si>
    <t>9.269,69</t>
  </si>
  <si>
    <t>Ivanhoe Mines</t>
  </si>
  <si>
    <t>6.765,65</t>
  </si>
  <si>
    <t>Becton Dickinson</t>
  </si>
  <si>
    <t>5.940,09</t>
  </si>
  <si>
    <t>7.165,90</t>
  </si>
  <si>
    <t>Beckman Coulter</t>
  </si>
  <si>
    <t>6.948,25</t>
  </si>
  <si>
    <t>Sara Lee</t>
  </si>
  <si>
    <t>9.962,52</t>
  </si>
  <si>
    <t>Buckle</t>
  </si>
  <si>
    <t>6.611,88</t>
  </si>
  <si>
    <t>Sociedad De Chile</t>
  </si>
  <si>
    <t>8.126,46</t>
  </si>
  <si>
    <t>8.380,98</t>
  </si>
  <si>
    <t>7.039,34</t>
  </si>
  <si>
    <t>Six Flags</t>
  </si>
  <si>
    <t>5.669,76</t>
  </si>
  <si>
    <t>7.952,74</t>
  </si>
  <si>
    <t>8.092,97</t>
  </si>
  <si>
    <t>Cnooc</t>
  </si>
  <si>
    <t>5.598,90</t>
  </si>
  <si>
    <t>9.678,56</t>
  </si>
  <si>
    <t>5.260,69</t>
  </si>
  <si>
    <t>7.836,12</t>
  </si>
  <si>
    <t>6.147,58</t>
  </si>
  <si>
    <t>British Sky</t>
  </si>
  <si>
    <t>6.046,19</t>
  </si>
  <si>
    <t>9.990,62</t>
  </si>
  <si>
    <t>5.280,91</t>
  </si>
  <si>
    <t>8.937,89</t>
  </si>
  <si>
    <t>Synthetic Fixed</t>
  </si>
  <si>
    <t>6.700,87</t>
  </si>
  <si>
    <t>9.974,37</t>
  </si>
  <si>
    <t>9.755,32</t>
  </si>
  <si>
    <t>9.269,87</t>
  </si>
  <si>
    <t>Smuckers J M</t>
  </si>
  <si>
    <t>San Juan Basin Royal</t>
  </si>
  <si>
    <t>9.032,87</t>
  </si>
  <si>
    <t>Exxon Mobil</t>
  </si>
  <si>
    <t>7.252,28</t>
  </si>
  <si>
    <t>8.147,41</t>
  </si>
  <si>
    <t>7.635,09</t>
  </si>
  <si>
    <t>8.577,65</t>
  </si>
  <si>
    <t>9.924,85</t>
  </si>
  <si>
    <t>Hewlett Packard</t>
  </si>
  <si>
    <t>9.715,96</t>
  </si>
  <si>
    <t>5.136,35</t>
  </si>
  <si>
    <t>6.788,04</t>
  </si>
  <si>
    <t>5.696,86</t>
  </si>
  <si>
    <t>Janus</t>
  </si>
  <si>
    <t>6.224,22</t>
  </si>
  <si>
    <t>9.540,51</t>
  </si>
  <si>
    <t>5.560,49</t>
  </si>
  <si>
    <t>Nidec</t>
  </si>
  <si>
    <t>Bp</t>
  </si>
  <si>
    <t>8.584,59</t>
  </si>
  <si>
    <t>8.601,25</t>
  </si>
  <si>
    <t>9.953,20</t>
  </si>
  <si>
    <t>5.940,35</t>
  </si>
  <si>
    <t>9.376,64</t>
  </si>
  <si>
    <t>8.787,84</t>
  </si>
  <si>
    <t>9.407,04</t>
  </si>
  <si>
    <t>Swedish Stock Call Option Vost-s</t>
  </si>
  <si>
    <t>7.906,63</t>
  </si>
  <si>
    <t>6.924,56</t>
  </si>
  <si>
    <t>6.066,54</t>
  </si>
  <si>
    <t>5.306,80</t>
  </si>
  <si>
    <t>8.241,76</t>
  </si>
  <si>
    <t>6.764,72</t>
  </si>
  <si>
    <t>5.363,05</t>
  </si>
  <si>
    <t>Blackrock Cal Mun Bd</t>
  </si>
  <si>
    <t>5.540,23</t>
  </si>
  <si>
    <t>8.095,57</t>
  </si>
  <si>
    <t>5.476,08</t>
  </si>
  <si>
    <t>9.373,51</t>
  </si>
  <si>
    <t>8.552,53</t>
  </si>
  <si>
    <t>International Rectifier</t>
  </si>
  <si>
    <t>8.615,62</t>
  </si>
  <si>
    <t>James Hardie</t>
  </si>
  <si>
    <t>5.412,86</t>
  </si>
  <si>
    <t>9.103,78</t>
  </si>
  <si>
    <t>6.806,06</t>
  </si>
  <si>
    <t>7.100,12</t>
  </si>
  <si>
    <t>Southern Copper</t>
  </si>
  <si>
    <t>6.644,33</t>
  </si>
  <si>
    <t>9.612,24</t>
  </si>
  <si>
    <t>Saga Comm</t>
  </si>
  <si>
    <t>5.760,54</t>
  </si>
  <si>
    <t>9.472,60</t>
  </si>
  <si>
    <t>6.171,87</t>
  </si>
  <si>
    <t>9.449,83</t>
  </si>
  <si>
    <t>9.349,72</t>
  </si>
  <si>
    <t>7.463,25</t>
  </si>
  <si>
    <t>7.955,96</t>
  </si>
  <si>
    <t>Jones Apparel</t>
  </si>
  <si>
    <t>8.510,39</t>
  </si>
  <si>
    <t>7.932,07</t>
  </si>
  <si>
    <t>9.339,76</t>
  </si>
  <si>
    <t>9.620,04</t>
  </si>
  <si>
    <t>Bemis</t>
  </si>
  <si>
    <t>9.053,80</t>
  </si>
  <si>
    <t>9.616,60</t>
  </si>
  <si>
    <t>Barclays Gems Asia-8</t>
  </si>
  <si>
    <t>7.504,78</t>
  </si>
  <si>
    <t>5.787,20</t>
  </si>
  <si>
    <t>5.111,72</t>
  </si>
  <si>
    <t>Companhia Vale</t>
  </si>
  <si>
    <t>8.410,76</t>
  </si>
  <si>
    <t>Bowne &amp; Co</t>
  </si>
  <si>
    <t>Steak N Shake</t>
  </si>
  <si>
    <t>6.369,45</t>
  </si>
  <si>
    <t>7.606,27</t>
  </si>
  <si>
    <t>8.959,15</t>
  </si>
  <si>
    <t>Scotts Miracle Grow</t>
  </si>
  <si>
    <t>9.343,72</t>
  </si>
  <si>
    <t>7.884,42</t>
  </si>
  <si>
    <t>9.505,29</t>
  </si>
  <si>
    <t>Interpublic</t>
  </si>
  <si>
    <t>7.131,85</t>
  </si>
  <si>
    <t>7.125,24</t>
  </si>
  <si>
    <t>6.549,76</t>
  </si>
  <si>
    <t>6.886,24</t>
  </si>
  <si>
    <t>7.942,33</t>
  </si>
  <si>
    <t>7.485,73</t>
  </si>
  <si>
    <t>9.365,36</t>
  </si>
  <si>
    <t>Bio-rad Laboratories Inc.</t>
  </si>
  <si>
    <t>9.563,60</t>
  </si>
  <si>
    <t>8.628,55</t>
  </si>
  <si>
    <t>9.661,43</t>
  </si>
  <si>
    <t>8.363,42</t>
  </si>
  <si>
    <t>6.222,99</t>
  </si>
  <si>
    <t>Syn Fxd Rate 04-10</t>
  </si>
  <si>
    <t>5.692,57</t>
  </si>
  <si>
    <t>Bridges on Ten Comp</t>
  </si>
  <si>
    <t>Silverline Tech 1:10</t>
  </si>
  <si>
    <t>6.061,04</t>
  </si>
  <si>
    <t>Schering Plough</t>
  </si>
  <si>
    <t>8.776,08</t>
  </si>
  <si>
    <t>Bg Foods (new)</t>
  </si>
  <si>
    <t>8.761,78</t>
  </si>
  <si>
    <t>8.443,06</t>
  </si>
  <si>
    <t>8.587,94</t>
  </si>
  <si>
    <t>Stoneridge</t>
  </si>
  <si>
    <t>7.841,15</t>
  </si>
  <si>
    <t>5.472,71</t>
  </si>
  <si>
    <t>5.845,95</t>
  </si>
  <si>
    <t>9.212,57</t>
  </si>
  <si>
    <t>8.617,31</t>
  </si>
  <si>
    <t>Integrys Energy Grp.</t>
  </si>
  <si>
    <t>5.197,88</t>
  </si>
  <si>
    <t>8.972,88</t>
  </si>
  <si>
    <t>5.451,80</t>
  </si>
  <si>
    <t>Bank of N Y</t>
  </si>
  <si>
    <t>6.682,93</t>
  </si>
  <si>
    <t>Speedway Motorsports</t>
  </si>
  <si>
    <t>5.210,11</t>
  </si>
  <si>
    <t>9.708,20</t>
  </si>
  <si>
    <t>9.246,44</t>
  </si>
  <si>
    <t>5.512,23</t>
  </si>
  <si>
    <t>7.786,85</t>
  </si>
  <si>
    <t>Westar</t>
  </si>
  <si>
    <t>Boardwalk Pipeline</t>
  </si>
  <si>
    <t>7.978,56</t>
  </si>
  <si>
    <t>7.120,84</t>
  </si>
  <si>
    <t>7.378,75</t>
  </si>
  <si>
    <t>6.040,47</t>
  </si>
  <si>
    <t>6.042,64</t>
  </si>
  <si>
    <t>8.054,14</t>
  </si>
  <si>
    <t>Irwin Financial</t>
  </si>
  <si>
    <t>Rite Aid</t>
  </si>
  <si>
    <t>8.023,13</t>
  </si>
  <si>
    <t>7.693,34</t>
  </si>
  <si>
    <t>9.197,71</t>
  </si>
  <si>
    <t>Jp Morgan Chase</t>
  </si>
  <si>
    <t>Spectra Energy Uts</t>
  </si>
  <si>
    <t>6.489,32</t>
  </si>
  <si>
    <t>7.581,21</t>
  </si>
  <si>
    <t>5.421,65</t>
  </si>
  <si>
    <t>6.306,48</t>
  </si>
  <si>
    <t>5.196,45</t>
  </si>
  <si>
    <t>8.580,51</t>
  </si>
  <si>
    <t>9.255,16</t>
  </si>
  <si>
    <t>5.470,39</t>
  </si>
  <si>
    <t>5.509,02</t>
  </si>
  <si>
    <t>7.496,50</t>
  </si>
  <si>
    <t>Spirit Aerosystems Holdings</t>
  </si>
  <si>
    <t>9.118,88</t>
  </si>
  <si>
    <t>8.446,04</t>
  </si>
  <si>
    <t>7.108,89</t>
  </si>
  <si>
    <t>7.392,95</t>
  </si>
  <si>
    <t>Hecla Mining</t>
  </si>
  <si>
    <t>9.419,59</t>
  </si>
  <si>
    <t>9.808,01</t>
  </si>
  <si>
    <t>Saks</t>
  </si>
  <si>
    <t>7.460,31</t>
  </si>
  <si>
    <t>5.218,33</t>
  </si>
  <si>
    <t>6.235,39</t>
  </si>
  <si>
    <t>Blackrck Gl Op Eq</t>
  </si>
  <si>
    <t>5.691,76</t>
  </si>
  <si>
    <t>8.664,35</t>
  </si>
  <si>
    <t>6.306,76</t>
  </si>
  <si>
    <t>Slm Corp.</t>
  </si>
  <si>
    <t>7.195,73</t>
  </si>
  <si>
    <t>6.581,39</t>
  </si>
  <si>
    <t>8.796,92</t>
  </si>
  <si>
    <t>5.579,57</t>
  </si>
  <si>
    <t>Ipath Jpy/usd Exchan</t>
  </si>
  <si>
    <t>6.072,01</t>
  </si>
  <si>
    <t>Simon</t>
  </si>
  <si>
    <t>9.307,56</t>
  </si>
  <si>
    <t>7.006,38</t>
  </si>
  <si>
    <t>7.631,29</t>
  </si>
  <si>
    <t>7.058,52</t>
  </si>
  <si>
    <t>8.213,98</t>
  </si>
  <si>
    <t>7.154,96</t>
  </si>
  <si>
    <t>5.801,65</t>
  </si>
  <si>
    <t>7.342,02</t>
  </si>
  <si>
    <t>9.971,43</t>
  </si>
  <si>
    <t>5.767,78</t>
  </si>
  <si>
    <t>9.320,97</t>
  </si>
  <si>
    <t>8.766,88</t>
  </si>
  <si>
    <t>Bear Stearn Alerian</t>
  </si>
  <si>
    <t>8.927,17</t>
  </si>
  <si>
    <t>5.508,30</t>
  </si>
  <si>
    <t>6.651,77</t>
  </si>
  <si>
    <t>9.563,86</t>
  </si>
  <si>
    <t>Select Utility Index</t>
  </si>
  <si>
    <t>5.326,30</t>
  </si>
  <si>
    <t>8.991,65</t>
  </si>
  <si>
    <t>8.716,34</t>
  </si>
  <si>
    <t>9.841,83</t>
  </si>
  <si>
    <t>9.272,83</t>
  </si>
  <si>
    <t>Brookfield Infrastru</t>
  </si>
  <si>
    <t>9.088,94</t>
  </si>
  <si>
    <t>9.061,68</t>
  </si>
  <si>
    <t>6.847,59</t>
  </si>
  <si>
    <t>7.344,24</t>
  </si>
  <si>
    <t>Ing Intl Hi Div Eq</t>
  </si>
  <si>
    <t>8.860,36</t>
  </si>
  <si>
    <t>Bjs Wholesale Club</t>
  </si>
  <si>
    <t>9.402,95</t>
  </si>
  <si>
    <t>6.452,16</t>
  </si>
  <si>
    <t>8.207,54</t>
  </si>
  <si>
    <t>Sl Green</t>
  </si>
  <si>
    <t>9.911,82</t>
  </si>
  <si>
    <t>5.514,00</t>
  </si>
  <si>
    <t>Burlington Coat Factory</t>
  </si>
  <si>
    <t>6.908,05</t>
  </si>
  <si>
    <t>5.478,14</t>
  </si>
  <si>
    <t>7.688,15</t>
  </si>
  <si>
    <t>9.537,08</t>
  </si>
  <si>
    <t>Standard Pacific</t>
  </si>
  <si>
    <t>Southwestern Energy</t>
  </si>
  <si>
    <t>5.343,84</t>
  </si>
  <si>
    <t>Bway Holdings</t>
  </si>
  <si>
    <t>6.495,08</t>
  </si>
  <si>
    <t>9.482,81</t>
  </si>
  <si>
    <t>7.559,67</t>
  </si>
  <si>
    <t>6.700,44</t>
  </si>
  <si>
    <t>7.178,00</t>
  </si>
  <si>
    <t>7.061,50</t>
  </si>
  <si>
    <t>7.250,80</t>
  </si>
  <si>
    <t>8.392,85</t>
  </si>
  <si>
    <t>9.636,34</t>
  </si>
  <si>
    <t>5.690,05</t>
  </si>
  <si>
    <t>5.781,57</t>
  </si>
  <si>
    <t>8.112,38</t>
  </si>
  <si>
    <t>Jc Penney</t>
  </si>
  <si>
    <t>Banco Latino Americano</t>
  </si>
  <si>
    <t>6.187,68</t>
  </si>
  <si>
    <t>8.545,24</t>
  </si>
  <si>
    <t>5.238,04</t>
  </si>
  <si>
    <t>6.579,09</t>
  </si>
  <si>
    <t>8.417,78</t>
  </si>
  <si>
    <t>7.849,43</t>
  </si>
  <si>
    <t>7.555,32</t>
  </si>
  <si>
    <t>7.401,42</t>
  </si>
  <si>
    <t>8.465,26</t>
  </si>
  <si>
    <t>8.554,49</t>
  </si>
  <si>
    <t>7.268,26</t>
  </si>
  <si>
    <t>8.163,87</t>
  </si>
  <si>
    <t>8.088,45</t>
  </si>
  <si>
    <t>7.719,08</t>
  </si>
  <si>
    <t>5.323,49</t>
  </si>
  <si>
    <t>6.051,07</t>
  </si>
  <si>
    <t>7.955,30</t>
  </si>
  <si>
    <t>6.790,53</t>
  </si>
  <si>
    <t>7.336,15</t>
  </si>
  <si>
    <t>8.186,62</t>
  </si>
  <si>
    <t>Sfis 2006-3 Strats</t>
  </si>
  <si>
    <t>5.318,65</t>
  </si>
  <si>
    <t>Novartis</t>
  </si>
  <si>
    <t>7.161,13</t>
  </si>
  <si>
    <t>5.886,34</t>
  </si>
  <si>
    <t>9.670,93</t>
  </si>
  <si>
    <t>5.917,70</t>
  </si>
  <si>
    <t>5.000,92</t>
  </si>
  <si>
    <t>9.115,16</t>
  </si>
  <si>
    <t>Itt</t>
  </si>
  <si>
    <t>6.223,79</t>
  </si>
  <si>
    <t>B R T Realty Trust</t>
  </si>
  <si>
    <t>7.154,14</t>
  </si>
  <si>
    <t>7.864,43</t>
  </si>
  <si>
    <t>9.957,95</t>
  </si>
  <si>
    <t>5.913,90</t>
  </si>
  <si>
    <t>5.599,83</t>
  </si>
  <si>
    <t>8.079,66</t>
  </si>
  <si>
    <t>8.302,91</t>
  </si>
  <si>
    <t>8.966,06</t>
  </si>
  <si>
    <t>Alcoa</t>
  </si>
  <si>
    <t>9.773,00</t>
  </si>
  <si>
    <t>5.564,82</t>
  </si>
  <si>
    <t>Bb &amp; T</t>
  </si>
  <si>
    <t>Sony</t>
  </si>
  <si>
    <t>9.042,97</t>
  </si>
  <si>
    <t>6.665,60</t>
  </si>
  <si>
    <t>7.238,84</t>
  </si>
  <si>
    <t>7.767,76</t>
  </si>
  <si>
    <t>Ims Health</t>
  </si>
  <si>
    <t>8.271,60</t>
  </si>
  <si>
    <t>6.430,63</t>
  </si>
  <si>
    <t>9.628,50</t>
  </si>
  <si>
    <t>5.223,28</t>
  </si>
  <si>
    <t>7.185,68</t>
  </si>
  <si>
    <t>5.650,24</t>
  </si>
  <si>
    <t>7.130,56</t>
  </si>
  <si>
    <t>9.818,74</t>
  </si>
  <si>
    <t>5.865,87</t>
  </si>
  <si>
    <t>7.068,30</t>
  </si>
  <si>
    <t>Boyd Gaming</t>
  </si>
  <si>
    <t>5.214,89</t>
  </si>
  <si>
    <t>7.638,41</t>
  </si>
  <si>
    <t>6.693,30</t>
  </si>
  <si>
    <t>5.858,94</t>
  </si>
  <si>
    <t>Bio-rad Laboratories Cl B</t>
  </si>
  <si>
    <t>5.842,84</t>
  </si>
  <si>
    <t>8.537,85</t>
  </si>
  <si>
    <t>9.181,99</t>
  </si>
  <si>
    <t>6.185,52</t>
  </si>
  <si>
    <t>8.507,30</t>
  </si>
  <si>
    <t>9.763,02</t>
  </si>
  <si>
    <t>Strategic Hotels Resorts Inc.</t>
  </si>
  <si>
    <t>Rackspace Hosting</t>
  </si>
  <si>
    <t>5.578,74</t>
  </si>
  <si>
    <t>8.176,87</t>
  </si>
  <si>
    <t>Ingram Micro A</t>
  </si>
  <si>
    <t>9.663,88</t>
  </si>
  <si>
    <t>Barrick Gold</t>
  </si>
  <si>
    <t>7.801,79</t>
  </si>
  <si>
    <t>6.196,51</t>
  </si>
  <si>
    <t>8.337,42</t>
  </si>
  <si>
    <t>6.144,43</t>
  </si>
  <si>
    <t>5.398,91</t>
  </si>
  <si>
    <t>9.941,55</t>
  </si>
  <si>
    <t>6.282,14</t>
  </si>
  <si>
    <t>7.159,20</t>
  </si>
  <si>
    <t>9.650,70</t>
  </si>
  <si>
    <t>6.069,45</t>
  </si>
  <si>
    <t>9.914,40</t>
  </si>
  <si>
    <t>International Shipholding</t>
  </si>
  <si>
    <t>9.006,89</t>
  </si>
  <si>
    <t>6.526,85</t>
  </si>
  <si>
    <t>5.162,84</t>
  </si>
  <si>
    <t>7.887,21</t>
  </si>
  <si>
    <t>Interactive Data</t>
  </si>
  <si>
    <t>5.842,91</t>
  </si>
  <si>
    <t>9.477,57</t>
  </si>
  <si>
    <t>Sybase</t>
  </si>
  <si>
    <t>6.483,66</t>
  </si>
  <si>
    <t>6.652,44</t>
  </si>
  <si>
    <t>5.327,49</t>
  </si>
  <si>
    <t>8.300,29</t>
  </si>
  <si>
    <t>9.268,35</t>
  </si>
  <si>
    <t>6.613,55</t>
  </si>
  <si>
    <t>7.979,23</t>
  </si>
  <si>
    <t>7.299,04</t>
  </si>
  <si>
    <t>7.182,83</t>
  </si>
  <si>
    <t>5.026,19</t>
  </si>
  <si>
    <t>8.458,86</t>
  </si>
  <si>
    <t>6.019,02</t>
  </si>
  <si>
    <t>Sunrise Senior Living</t>
  </si>
  <si>
    <t>7.864,07</t>
  </si>
  <si>
    <t>7.771,63</t>
  </si>
  <si>
    <t>5.808,81</t>
  </si>
  <si>
    <t>9.821,57</t>
  </si>
  <si>
    <t>5.056,00</t>
  </si>
  <si>
    <t>6.544,35</t>
  </si>
  <si>
    <t>7.536,10</t>
  </si>
  <si>
    <t>5.786,27</t>
  </si>
  <si>
    <t>8.076,34</t>
  </si>
  <si>
    <t>5.308,93</t>
  </si>
  <si>
    <t>8.546,44</t>
  </si>
  <si>
    <t>9.597,47</t>
  </si>
  <si>
    <t>9.659,30</t>
  </si>
  <si>
    <t>7.010,49</t>
  </si>
  <si>
    <t>6.890,79</t>
  </si>
  <si>
    <t>5.756,82</t>
  </si>
  <si>
    <t>5.247,10</t>
  </si>
  <si>
    <t>6.690,86</t>
  </si>
  <si>
    <t>5.491,78</t>
  </si>
  <si>
    <t>5.095,71</t>
  </si>
  <si>
    <t>6.728,96</t>
  </si>
  <si>
    <t>7.683,55</t>
  </si>
  <si>
    <t>5.534,15</t>
  </si>
  <si>
    <t>8.081,44</t>
  </si>
  <si>
    <t>6.894,12</t>
  </si>
  <si>
    <t>7.269,58</t>
  </si>
  <si>
    <t>9.303,35</t>
  </si>
  <si>
    <t>6.547,69</t>
  </si>
  <si>
    <t>8.325,28</t>
  </si>
  <si>
    <t>7.982,18</t>
  </si>
  <si>
    <t>6.518,99</t>
  </si>
  <si>
    <t>7.780,06</t>
  </si>
  <si>
    <t>6.464,14</t>
  </si>
  <si>
    <t>6.033,86</t>
  </si>
  <si>
    <t>6.453,79</t>
  </si>
  <si>
    <t>7.262,70</t>
  </si>
  <si>
    <t>7.882,65</t>
  </si>
  <si>
    <t>Stillwater Mining</t>
  </si>
  <si>
    <t>6.478,40</t>
  </si>
  <si>
    <t>Scpie</t>
  </si>
  <si>
    <t>Ihs</t>
  </si>
  <si>
    <t>6.003,32</t>
  </si>
  <si>
    <t>9.975,35</t>
  </si>
  <si>
    <t>5.135,69</t>
  </si>
  <si>
    <t>9.891,14</t>
  </si>
  <si>
    <t>8.081,28</t>
  </si>
  <si>
    <t>8.278,01</t>
  </si>
  <si>
    <t>9.742,57</t>
  </si>
  <si>
    <t>5.029,86</t>
  </si>
  <si>
    <t>6.797,49</t>
  </si>
  <si>
    <t>6.087,84</t>
  </si>
  <si>
    <t>Stepan</t>
  </si>
  <si>
    <t>9.019,99</t>
  </si>
  <si>
    <t>7.389,53</t>
  </si>
  <si>
    <t>Brookfield Asset Mgt</t>
  </si>
  <si>
    <t>8.786,07</t>
  </si>
  <si>
    <t>6.824,72</t>
  </si>
  <si>
    <t>7.686,99</t>
  </si>
  <si>
    <t>Bre</t>
  </si>
  <si>
    <t>9.949,83</t>
  </si>
  <si>
    <t>8.030,64</t>
  </si>
  <si>
    <t>5.892,03</t>
  </si>
  <si>
    <t>Buckeye</t>
  </si>
  <si>
    <t>8.034,95</t>
  </si>
  <si>
    <t>7.530,86</t>
  </si>
  <si>
    <t>9.065,34</t>
  </si>
  <si>
    <t>7.019,43</t>
  </si>
  <si>
    <t>8.524,14</t>
  </si>
  <si>
    <t>Bairnco</t>
  </si>
  <si>
    <t>8.250,97</t>
  </si>
  <si>
    <t>6.637,46</t>
  </si>
  <si>
    <t>8.557,33</t>
  </si>
  <si>
    <t>9.940,88</t>
  </si>
  <si>
    <t>6.278,36</t>
  </si>
  <si>
    <t>6.793,57</t>
  </si>
  <si>
    <t>5.320,86</t>
  </si>
  <si>
    <t>6.665,85</t>
  </si>
  <si>
    <t>6.623,76</t>
  </si>
  <si>
    <t>8.850,00</t>
  </si>
  <si>
    <t>6.897,50</t>
  </si>
  <si>
    <t>9.667,27</t>
  </si>
  <si>
    <t>7.454,52</t>
  </si>
  <si>
    <t>9.193,98</t>
  </si>
  <si>
    <t>6.965,34</t>
  </si>
  <si>
    <t>9.286,46</t>
  </si>
  <si>
    <t>7.552,41</t>
  </si>
  <si>
    <t>6.426,63</t>
  </si>
  <si>
    <t>8.912,28</t>
  </si>
  <si>
    <t>8.980,46</t>
  </si>
  <si>
    <t>9.986,45</t>
  </si>
  <si>
    <t>9.118,45</t>
  </si>
  <si>
    <t>6.663,36</t>
  </si>
  <si>
    <t>6.230,29</t>
  </si>
  <si>
    <t>8.257,04</t>
  </si>
  <si>
    <t>8.728,37</t>
  </si>
  <si>
    <t>8.997,40</t>
  </si>
  <si>
    <t>9.919,03</t>
  </si>
  <si>
    <t>9.934,96</t>
  </si>
  <si>
    <t>9.646,58</t>
  </si>
  <si>
    <t>9.850,56</t>
  </si>
  <si>
    <t>9.622,64</t>
  </si>
  <si>
    <t>Smithfield</t>
  </si>
  <si>
    <t>8.689,46</t>
  </si>
  <si>
    <t>7.127,52</t>
  </si>
  <si>
    <t>9.488,28</t>
  </si>
  <si>
    <t>9.048,79</t>
  </si>
  <si>
    <t>Companhia Vale Do Rio Doce</t>
  </si>
  <si>
    <t>9.676,46</t>
  </si>
  <si>
    <t>6.486,58</t>
  </si>
  <si>
    <t>9.665,69</t>
  </si>
  <si>
    <t>9.250,08</t>
  </si>
  <si>
    <t>9.039,15</t>
  </si>
  <si>
    <t>6.000,26</t>
  </si>
  <si>
    <t>9.213,27</t>
  </si>
  <si>
    <t>5.279,76</t>
  </si>
  <si>
    <t>Bhp Billiton Sp</t>
  </si>
  <si>
    <t>Spx Arn</t>
  </si>
  <si>
    <t>Ipath Dj Aigcitr Etn</t>
  </si>
  <si>
    <t>5.550,79</t>
  </si>
  <si>
    <t>7.215,89</t>
  </si>
  <si>
    <t>5.583,99</t>
  </si>
  <si>
    <t>6.977,89</t>
  </si>
  <si>
    <t>Boca Resorts</t>
  </si>
  <si>
    <t>5.152,51</t>
  </si>
  <si>
    <t>8.445,19</t>
  </si>
  <si>
    <t>5.889,74</t>
  </si>
  <si>
    <t>6.054,57</t>
  </si>
  <si>
    <t>Starwood</t>
  </si>
  <si>
    <t>8.622,94</t>
  </si>
  <si>
    <t>6.560,13</t>
  </si>
  <si>
    <t>7.679,59</t>
  </si>
  <si>
    <t>7.723,41</t>
  </si>
  <si>
    <t>8.831,47</t>
  </si>
  <si>
    <t>7.454,08</t>
  </si>
  <si>
    <t>Sunoco Logistics</t>
  </si>
  <si>
    <t>5.074,26</t>
  </si>
  <si>
    <t>7.521,28</t>
  </si>
  <si>
    <t>Strategic Hotel Capital</t>
  </si>
  <si>
    <t>5.311,41</t>
  </si>
  <si>
    <t>5.250,11</t>
  </si>
  <si>
    <t>7.473,85</t>
  </si>
  <si>
    <t>8.703,16</t>
  </si>
  <si>
    <t>9.231,59</t>
  </si>
  <si>
    <t>7.850,52</t>
  </si>
  <si>
    <t>9.225,61</t>
  </si>
  <si>
    <t>Scottish Power</t>
  </si>
  <si>
    <t>5.339,81</t>
  </si>
  <si>
    <t>7.904,34</t>
  </si>
  <si>
    <t>8.988,50</t>
  </si>
  <si>
    <t>Swift Energy</t>
  </si>
  <si>
    <t>7.256,93</t>
  </si>
  <si>
    <t>7.341,69</t>
  </si>
  <si>
    <t>6.974,54</t>
  </si>
  <si>
    <t>7.853,85</t>
  </si>
  <si>
    <t>5.321,07</t>
  </si>
  <si>
    <t>6.449,80</t>
  </si>
  <si>
    <t>7.478,04</t>
  </si>
  <si>
    <t>6.751,74</t>
  </si>
  <si>
    <t>7.249,60</t>
  </si>
  <si>
    <t>7.487,20</t>
  </si>
  <si>
    <t>7.638,90</t>
  </si>
  <si>
    <t>Synthetic Fixed-inco</t>
  </si>
  <si>
    <t>5.435,80</t>
  </si>
  <si>
    <t>Banco Macro Bansud</t>
  </si>
  <si>
    <t>9.163,07</t>
  </si>
  <si>
    <t>7.970,39</t>
  </si>
  <si>
    <t>8.105,54</t>
  </si>
  <si>
    <t>9.655,75</t>
  </si>
  <si>
    <t>7.959,24</t>
  </si>
  <si>
    <t>9.666,76</t>
  </si>
  <si>
    <t>9.410,90</t>
  </si>
  <si>
    <t>7.072,32</t>
  </si>
  <si>
    <t>5.161,83</t>
  </si>
  <si>
    <t>7.472,08</t>
  </si>
  <si>
    <t>8.366,76</t>
  </si>
  <si>
    <t>7.959,55</t>
  </si>
  <si>
    <t>9.983,49</t>
  </si>
  <si>
    <t>6.575,49</t>
  </si>
  <si>
    <t>9.456,95</t>
  </si>
  <si>
    <t>9.944,24</t>
  </si>
  <si>
    <t>6.491,33</t>
  </si>
  <si>
    <t>5.695,48</t>
  </si>
  <si>
    <t>7.595,66</t>
  </si>
  <si>
    <t>Biovail</t>
  </si>
  <si>
    <t>5.389,43</t>
  </si>
  <si>
    <t>6.738,73</t>
  </si>
  <si>
    <t>7.700,44</t>
  </si>
  <si>
    <t>9.225,48</t>
  </si>
  <si>
    <t>6.152,72</t>
  </si>
  <si>
    <t>6.589,02</t>
  </si>
  <si>
    <t>7.197,30</t>
  </si>
  <si>
    <t>9.793,53</t>
  </si>
  <si>
    <t>5.163,30</t>
  </si>
  <si>
    <t>6.255,24</t>
  </si>
  <si>
    <t>7.519,18</t>
  </si>
  <si>
    <t>7.777,04</t>
  </si>
  <si>
    <t>9.985,03</t>
  </si>
  <si>
    <t>8.984,71</t>
  </si>
  <si>
    <t>6.482,35</t>
  </si>
  <si>
    <t>8.996,93</t>
  </si>
  <si>
    <t>8.284,71</t>
  </si>
  <si>
    <t>Investment Technology</t>
  </si>
  <si>
    <t>8.832,60</t>
  </si>
  <si>
    <t>9.633,13</t>
  </si>
  <si>
    <t>6.221,30</t>
  </si>
  <si>
    <t>6.179,04</t>
  </si>
  <si>
    <t>6.762,38</t>
  </si>
  <si>
    <t>9.449,11</t>
  </si>
  <si>
    <t>8.171,19</t>
  </si>
  <si>
    <t>6.322,75</t>
  </si>
  <si>
    <t>6.058,11</t>
  </si>
  <si>
    <t>6.058,07</t>
  </si>
  <si>
    <t>6.376,04</t>
  </si>
  <si>
    <t>5.718,05</t>
  </si>
  <si>
    <t>5.480,46</t>
  </si>
  <si>
    <t>6.217,37</t>
  </si>
  <si>
    <t>5.870,35</t>
  </si>
  <si>
    <t>6.934,44</t>
  </si>
  <si>
    <t>5.496,15</t>
  </si>
  <si>
    <t>7.630,82</t>
  </si>
  <si>
    <t>6.939,43</t>
  </si>
  <si>
    <t>St Joe</t>
  </si>
  <si>
    <t>6.196,88</t>
  </si>
  <si>
    <t>5.490,93</t>
  </si>
  <si>
    <t>6.089,28</t>
  </si>
  <si>
    <t>8.683,34</t>
  </si>
  <si>
    <t>5.994,07</t>
  </si>
  <si>
    <t>8.597,05</t>
  </si>
  <si>
    <t>8.117,52</t>
  </si>
  <si>
    <t>8.425,34</t>
  </si>
  <si>
    <t>8.272,17</t>
  </si>
  <si>
    <t>7.358,25</t>
  </si>
  <si>
    <t>Bj Services</t>
  </si>
  <si>
    <t>6.468,13</t>
  </si>
  <si>
    <t>6.086,49</t>
  </si>
  <si>
    <t>9.484,42</t>
  </si>
  <si>
    <t>9.434,29</t>
  </si>
  <si>
    <t>5.177,54</t>
  </si>
  <si>
    <t>6.141,33</t>
  </si>
  <si>
    <t>9.971,57</t>
  </si>
  <si>
    <t>5.318,34</t>
  </si>
  <si>
    <t>8.112,04</t>
  </si>
  <si>
    <t>6.708,19</t>
  </si>
  <si>
    <t>8.616,45</t>
  </si>
  <si>
    <t>6.951,61</t>
  </si>
  <si>
    <t>6.664,51</t>
  </si>
  <si>
    <t>7.414,73</t>
  </si>
  <si>
    <t>6.181,27</t>
  </si>
  <si>
    <t>8.997,84</t>
  </si>
  <si>
    <t>6.585,76</t>
  </si>
  <si>
    <t>6.833,24</t>
  </si>
  <si>
    <t>9.076,06</t>
  </si>
  <si>
    <t>9.068,96</t>
  </si>
  <si>
    <t>8.573,76</t>
  </si>
  <si>
    <t>6.179,38</t>
  </si>
  <si>
    <t>9.791,46</t>
  </si>
  <si>
    <t>Bb Cboe Sp500 Ipath</t>
  </si>
  <si>
    <t>8.130,80</t>
  </si>
  <si>
    <t>9.782,67</t>
  </si>
  <si>
    <t>6.976,21</t>
  </si>
  <si>
    <t>Simpson Manufacturing</t>
  </si>
  <si>
    <t>9.624,92</t>
  </si>
  <si>
    <t>Sensient</t>
  </si>
  <si>
    <t>9.351,55</t>
  </si>
  <si>
    <t>9.617,11</t>
  </si>
  <si>
    <t>7.063,12</t>
  </si>
  <si>
    <t>6.591,72</t>
  </si>
  <si>
    <t>5.987,83</t>
  </si>
  <si>
    <t>6.739,31</t>
  </si>
  <si>
    <t>7.455,99</t>
  </si>
  <si>
    <t>5.749,57</t>
  </si>
  <si>
    <t>Braskem</t>
  </si>
  <si>
    <t>8.542,96</t>
  </si>
  <si>
    <t>6.656,02</t>
  </si>
  <si>
    <t>6.518,97</t>
  </si>
  <si>
    <t>9.792,63</t>
  </si>
  <si>
    <t>Ocwen</t>
  </si>
  <si>
    <t>8.624,72</t>
  </si>
  <si>
    <t>5.738,09</t>
  </si>
  <si>
    <t>9.982,37</t>
  </si>
  <si>
    <t>5.644,03</t>
  </si>
  <si>
    <t>7.502,16</t>
  </si>
  <si>
    <t>5.538,83</t>
  </si>
  <si>
    <t>9.853,01</t>
  </si>
  <si>
    <t>8.453,08</t>
  </si>
  <si>
    <t>7.775,50</t>
  </si>
  <si>
    <t>6.182,70</t>
  </si>
  <si>
    <t>7.157,46</t>
  </si>
  <si>
    <t>7.599,45</t>
  </si>
  <si>
    <t>7.993,07</t>
  </si>
  <si>
    <t>Benchmark Electronic</t>
  </si>
  <si>
    <t>9.565,37</t>
  </si>
  <si>
    <t>6.269,61</t>
  </si>
  <si>
    <t>6.958,94</t>
  </si>
  <si>
    <t>5.025,31</t>
  </si>
  <si>
    <t>8.054,92</t>
  </si>
  <si>
    <t>Supervalu</t>
  </si>
  <si>
    <t>7.698,83</t>
  </si>
  <si>
    <t>9.193,37</t>
  </si>
  <si>
    <t>8.121,21</t>
  </si>
  <si>
    <t>7.236,33</t>
  </si>
  <si>
    <t>9.754,25</t>
  </si>
  <si>
    <t>8.697,96</t>
  </si>
  <si>
    <t>8.277,81</t>
  </si>
  <si>
    <t>5.735,51</t>
  </si>
  <si>
    <t>9.970,31</t>
  </si>
  <si>
    <t>5.613,12</t>
  </si>
  <si>
    <t>9.853,50</t>
  </si>
  <si>
    <t>9.810,42</t>
  </si>
  <si>
    <t>8.373,44</t>
  </si>
  <si>
    <t>5.179,62</t>
  </si>
  <si>
    <t>7.679,63</t>
  </si>
  <si>
    <t>6.339,56</t>
  </si>
  <si>
    <t>7.948,03</t>
  </si>
  <si>
    <t>Sun Life</t>
  </si>
  <si>
    <t>7.671,54</t>
  </si>
  <si>
    <t>5.610,20</t>
  </si>
  <si>
    <t>8.281,41</t>
  </si>
  <si>
    <t>9.460,34</t>
  </si>
  <si>
    <t>6.420,67</t>
  </si>
  <si>
    <t>9.527,88</t>
  </si>
  <si>
    <t>7.903,70</t>
  </si>
  <si>
    <t>5.779,53</t>
  </si>
  <si>
    <t>8.414,56</t>
  </si>
  <si>
    <t>5.849,17</t>
  </si>
  <si>
    <t>8.378,09</t>
  </si>
  <si>
    <t>Brown Shoe</t>
  </si>
  <si>
    <t>8.454,68</t>
  </si>
  <si>
    <t>Siemens</t>
  </si>
  <si>
    <t>Brookdale Senior Lvg</t>
  </si>
  <si>
    <t>8.360,78</t>
  </si>
  <si>
    <t>6.355,19</t>
  </si>
  <si>
    <t>6.637,43</t>
  </si>
  <si>
    <t>8.497,75</t>
  </si>
  <si>
    <t>Boeing</t>
  </si>
  <si>
    <t>5.525,68</t>
  </si>
  <si>
    <t>9.102,95</t>
  </si>
  <si>
    <t>8.338,23</t>
  </si>
  <si>
    <t>8.621,13</t>
  </si>
  <si>
    <t>6.362,53</t>
  </si>
  <si>
    <t>9.503,76</t>
  </si>
  <si>
    <t>7.356,94</t>
  </si>
  <si>
    <t>9.982,07</t>
  </si>
  <si>
    <t>8.052,87</t>
  </si>
  <si>
    <t>6.516,11</t>
  </si>
  <si>
    <t>7.208,72</t>
  </si>
  <si>
    <t>5.391,48</t>
  </si>
  <si>
    <t>6.299,63</t>
  </si>
  <si>
    <t>6.750,28</t>
  </si>
  <si>
    <t>5.297,18</t>
  </si>
  <si>
    <t>8.566,40</t>
  </si>
  <si>
    <t>6.057,59</t>
  </si>
  <si>
    <t>5.007,16</t>
  </si>
  <si>
    <t>5.178,95</t>
  </si>
  <si>
    <t>8.317,82</t>
  </si>
  <si>
    <t>6.155,84</t>
  </si>
  <si>
    <t>9.401,15</t>
  </si>
  <si>
    <t>8.653,76</t>
  </si>
  <si>
    <t>9.966,75</t>
  </si>
  <si>
    <t>5.089,01</t>
  </si>
  <si>
    <t>7.903,27</t>
  </si>
  <si>
    <t>9.092,76</t>
  </si>
  <si>
    <t>7.909,86</t>
  </si>
  <si>
    <t>6.429,91</t>
  </si>
  <si>
    <t>8.005,32</t>
  </si>
  <si>
    <t>8.584,73</t>
  </si>
  <si>
    <t>6.497,19</t>
  </si>
  <si>
    <t>6.986,44</t>
  </si>
  <si>
    <t>9.929,42</t>
  </si>
  <si>
    <t>7.197,87</t>
  </si>
  <si>
    <t>7.458,63</t>
  </si>
  <si>
    <t>Intercontinental Hotels</t>
  </si>
  <si>
    <t>6.920,17</t>
  </si>
  <si>
    <t>6.553,65</t>
  </si>
  <si>
    <t>6.287,20</t>
  </si>
  <si>
    <t>7.212,73</t>
  </si>
  <si>
    <t>9.691,97</t>
  </si>
  <si>
    <t>8.566,92</t>
  </si>
  <si>
    <t>6.450,29</t>
  </si>
  <si>
    <t>7.432,99</t>
  </si>
  <si>
    <t>6.672,07</t>
  </si>
  <si>
    <t>6.246,75</t>
  </si>
  <si>
    <t>6.593,87</t>
  </si>
  <si>
    <t>8.357,82</t>
  </si>
  <si>
    <t>6.242,58</t>
  </si>
  <si>
    <t>8.858,00</t>
  </si>
  <si>
    <t>8.743,80</t>
  </si>
  <si>
    <t>7.731,33</t>
  </si>
  <si>
    <t>5.119,92</t>
  </si>
  <si>
    <t>7.654,16</t>
  </si>
  <si>
    <t>7.558,34</t>
  </si>
  <si>
    <t>6.080,59</t>
  </si>
  <si>
    <t>Borders</t>
  </si>
  <si>
    <t>9.831,17</t>
  </si>
  <si>
    <t>Sfi Strats Sr 2005-6</t>
  </si>
  <si>
    <t>6.576,62</t>
  </si>
  <si>
    <t>5.070,77</t>
  </si>
  <si>
    <t>9.388,49</t>
  </si>
  <si>
    <t>5.001,07</t>
  </si>
  <si>
    <t>5.246,52</t>
  </si>
  <si>
    <t>8.257,93</t>
  </si>
  <si>
    <t>6.809,36</t>
  </si>
  <si>
    <t>6.566,63</t>
  </si>
  <si>
    <t>6.315,19</t>
  </si>
  <si>
    <t>5.189,04</t>
  </si>
  <si>
    <t>9.106,88</t>
  </si>
  <si>
    <t>5.707,52</t>
  </si>
  <si>
    <t>5.396,32</t>
  </si>
  <si>
    <t>5.055,57</t>
  </si>
  <si>
    <t>8.777,15</t>
  </si>
  <si>
    <t>7.507,12</t>
  </si>
  <si>
    <t>7.542,91</t>
  </si>
  <si>
    <t>8.886,49</t>
  </si>
  <si>
    <t>9.898,56</t>
  </si>
  <si>
    <t>9.917,64</t>
  </si>
  <si>
    <t>8.178,85</t>
  </si>
  <si>
    <t>9.339,15</t>
  </si>
  <si>
    <t>Teck Resources Ltd</t>
  </si>
  <si>
    <t>8.605,77</t>
  </si>
  <si>
    <t>6.010,49</t>
  </si>
  <si>
    <t>9.819,49</t>
  </si>
  <si>
    <t>7.436,68</t>
  </si>
  <si>
    <t>6.791,90</t>
  </si>
  <si>
    <t>9.617,53</t>
  </si>
  <si>
    <t>8.633,27</t>
  </si>
  <si>
    <t>5.810,48</t>
  </si>
  <si>
    <t>9.635,64</t>
  </si>
  <si>
    <t>5.994,61</t>
  </si>
  <si>
    <t>5.248,79</t>
  </si>
  <si>
    <t>8.741,17</t>
  </si>
  <si>
    <t>6.239,38</t>
  </si>
  <si>
    <t>9.823,42</t>
  </si>
  <si>
    <t>7.244,45</t>
  </si>
  <si>
    <t>8.817,73</t>
  </si>
  <si>
    <t>5.976,62</t>
  </si>
  <si>
    <t>9.522,88</t>
  </si>
  <si>
    <t>7.644,46</t>
  </si>
  <si>
    <t>6.356,43</t>
  </si>
  <si>
    <t>5.111,59</t>
  </si>
  <si>
    <t>9.263,93</t>
  </si>
  <si>
    <t>9.522,99</t>
  </si>
  <si>
    <t>8.864,70</t>
  </si>
  <si>
    <t>5.105,55</t>
  </si>
  <si>
    <t>6.718,72</t>
  </si>
  <si>
    <t>7.692,10</t>
  </si>
  <si>
    <t>7.749,43</t>
  </si>
  <si>
    <t>9.567,77</t>
  </si>
  <si>
    <t>8.848,19</t>
  </si>
  <si>
    <t>8.922,99</t>
  </si>
  <si>
    <t>7.003,52</t>
  </si>
  <si>
    <t>9.452,91</t>
  </si>
  <si>
    <t>8.116,86</t>
  </si>
  <si>
    <t>5.887,06</t>
  </si>
  <si>
    <t>7.459,59</t>
  </si>
  <si>
    <t>8.245,10</t>
  </si>
  <si>
    <t>8.987,19</t>
  </si>
  <si>
    <t>7.155,34</t>
  </si>
  <si>
    <t>9.510,44</t>
  </si>
  <si>
    <t>6.851,08</t>
  </si>
  <si>
    <t>5.036,82</t>
  </si>
  <si>
    <t>7.247,42</t>
  </si>
  <si>
    <t>8.198,82</t>
  </si>
  <si>
    <t>8.664,05</t>
  </si>
  <si>
    <t>8.640,10</t>
  </si>
  <si>
    <t>5.879,34</t>
  </si>
  <si>
    <t>7.081,23</t>
  </si>
  <si>
    <t>6.674,30</t>
  </si>
  <si>
    <t>7.843,08</t>
  </si>
  <si>
    <t>5.960,20</t>
  </si>
  <si>
    <t>6.317,71</t>
  </si>
  <si>
    <t>5.491,95</t>
  </si>
  <si>
    <t>6.021,44</t>
  </si>
  <si>
    <t>5.604,32</t>
  </si>
  <si>
    <t>5.957,10</t>
  </si>
  <si>
    <t>7.583,59</t>
  </si>
  <si>
    <t>5.517,21</t>
  </si>
  <si>
    <t>8.378,46</t>
  </si>
  <si>
    <t>7.037,18</t>
  </si>
  <si>
    <t>8.700,99</t>
  </si>
  <si>
    <t>7.116,04</t>
  </si>
  <si>
    <t>9.730,38</t>
  </si>
  <si>
    <t>9.902,70</t>
  </si>
  <si>
    <t>7.753,41</t>
  </si>
  <si>
    <t>8.284,07</t>
  </si>
  <si>
    <t>5.168,80</t>
  </si>
  <si>
    <t>5.677,71</t>
  </si>
  <si>
    <t>5.424,65</t>
  </si>
  <si>
    <t>6.538,67</t>
  </si>
  <si>
    <t>Selective Insurance Grp.</t>
  </si>
  <si>
    <t>5.526,36</t>
  </si>
  <si>
    <t>8.738,85</t>
  </si>
  <si>
    <t>9.773,63</t>
  </si>
  <si>
    <t>9.371,27</t>
  </si>
  <si>
    <t>6.319,89</t>
  </si>
  <si>
    <t>7.708,96</t>
  </si>
  <si>
    <t>7.146,19</t>
  </si>
  <si>
    <t>5.484,93</t>
  </si>
  <si>
    <t>9.037,87</t>
  </si>
  <si>
    <t>7.901,71</t>
  </si>
  <si>
    <t>7.073,34</t>
  </si>
  <si>
    <t>5.247,21</t>
  </si>
  <si>
    <t>9.283,71</t>
  </si>
  <si>
    <t>Sparton</t>
  </si>
  <si>
    <t>5.123,44</t>
  </si>
  <si>
    <t>5.796,81</t>
  </si>
  <si>
    <t>6.586,65</t>
  </si>
  <si>
    <t>5.064,15</t>
  </si>
  <si>
    <t>7.484,90</t>
  </si>
  <si>
    <t>7.767,11</t>
  </si>
  <si>
    <t>8.615,13</t>
  </si>
  <si>
    <t>6.012,94</t>
  </si>
  <si>
    <t>7.843,68</t>
  </si>
  <si>
    <t>5.234,37</t>
  </si>
  <si>
    <t>5.988,52</t>
  </si>
  <si>
    <t>8.267,96</t>
  </si>
  <si>
    <t>7.773,85</t>
  </si>
  <si>
    <t>6.993,40</t>
  </si>
  <si>
    <t>6.151,06</t>
  </si>
  <si>
    <t>8.364,38</t>
  </si>
  <si>
    <t>9.991,37</t>
  </si>
  <si>
    <t>5.545,62</t>
  </si>
  <si>
    <t>6.698,39</t>
  </si>
  <si>
    <t>9.323,42</t>
  </si>
  <si>
    <t>5.156,48</t>
  </si>
  <si>
    <t>9.112,07</t>
  </si>
  <si>
    <t>6.813,72</t>
  </si>
  <si>
    <t>9.238,64</t>
  </si>
  <si>
    <t>8.661,30</t>
  </si>
  <si>
    <t>5.296,95</t>
  </si>
  <si>
    <t>8.805,66</t>
  </si>
  <si>
    <t>7.100,82</t>
  </si>
  <si>
    <t>9.772,31</t>
  </si>
  <si>
    <t>Wabash</t>
  </si>
  <si>
    <t>8.801,54</t>
  </si>
  <si>
    <t>8.203,94</t>
  </si>
  <si>
    <t>6.801,43</t>
  </si>
  <si>
    <t>8.492,63</t>
  </si>
  <si>
    <t>7.693,75</t>
  </si>
  <si>
    <t>7.141,65</t>
  </si>
  <si>
    <t>5.825,57</t>
  </si>
  <si>
    <t>7.053,95</t>
  </si>
  <si>
    <t>7.546,99</t>
  </si>
  <si>
    <t>9.454,01</t>
  </si>
  <si>
    <t>8.023,16</t>
  </si>
  <si>
    <t>8.819,28</t>
  </si>
  <si>
    <t>5.679,76</t>
  </si>
  <si>
    <t>9.676,10</t>
  </si>
  <si>
    <t>5.113,19</t>
  </si>
  <si>
    <t>9.969,11</t>
  </si>
  <si>
    <t>5.417,62</t>
  </si>
  <si>
    <t>8.401,25</t>
  </si>
  <si>
    <t>6.199,82</t>
  </si>
  <si>
    <t>6.382,47</t>
  </si>
  <si>
    <t>9.979,43</t>
  </si>
  <si>
    <t>8.386,49</t>
  </si>
  <si>
    <t>8.363,84</t>
  </si>
  <si>
    <t>9.634,38</t>
  </si>
  <si>
    <t>7.187,13</t>
  </si>
  <si>
    <t>5.780,04</t>
  </si>
  <si>
    <t>5.934,61</t>
  </si>
  <si>
    <t>6.274,50</t>
  </si>
  <si>
    <t>9.756,97</t>
  </si>
  <si>
    <t>8.382,87</t>
  </si>
  <si>
    <t>9.840,79</t>
  </si>
  <si>
    <t>9.718,92</t>
  </si>
  <si>
    <t>7.897,84</t>
  </si>
  <si>
    <t>9.760,39</t>
  </si>
  <si>
    <t>8.934,00</t>
  </si>
  <si>
    <t>8.773,63</t>
  </si>
  <si>
    <t>5.822,31</t>
  </si>
  <si>
    <t>5.593,33</t>
  </si>
  <si>
    <t>5.912,28</t>
  </si>
  <si>
    <t>5.291,65</t>
  </si>
  <si>
    <t>6.567,02</t>
  </si>
  <si>
    <t>6.801,75</t>
  </si>
  <si>
    <t>7.672,14</t>
  </si>
  <si>
    <t>6.838,56</t>
  </si>
  <si>
    <t>8.255,72</t>
  </si>
  <si>
    <t>Step Incm - Qualcom</t>
  </si>
  <si>
    <t>6.942,71</t>
  </si>
  <si>
    <t>7.013,23</t>
  </si>
  <si>
    <t>6.998,57</t>
  </si>
  <si>
    <t>7.130,78</t>
  </si>
  <si>
    <t>8.579,91</t>
  </si>
  <si>
    <t>6.817,28</t>
  </si>
  <si>
    <t>7.040,29</t>
  </si>
  <si>
    <t>7.529,25</t>
  </si>
  <si>
    <t>7.772,21</t>
  </si>
  <si>
    <t>5.574,63</t>
  </si>
  <si>
    <t>5.106,30</t>
  </si>
  <si>
    <t>8.330,64</t>
  </si>
  <si>
    <t>7.067,47</t>
  </si>
  <si>
    <t>9.059,68</t>
  </si>
  <si>
    <t>Structured Pdts Ml</t>
  </si>
  <si>
    <t>8.813,42</t>
  </si>
  <si>
    <t>5.480,92</t>
  </si>
  <si>
    <t>6.296,33</t>
  </si>
  <si>
    <t>6.569,53</t>
  </si>
  <si>
    <t>8.364,91</t>
  </si>
  <si>
    <t>5.713,46</t>
  </si>
  <si>
    <t>7.085,60</t>
  </si>
  <si>
    <t>9.150,52</t>
  </si>
  <si>
    <t>5.504,14</t>
  </si>
  <si>
    <t>8.888,74</t>
  </si>
  <si>
    <t>7.519,47</t>
  </si>
  <si>
    <t>9.002,58</t>
  </si>
  <si>
    <t>7.600,62</t>
  </si>
  <si>
    <t>8.757,40</t>
  </si>
  <si>
    <t>5.619,44</t>
  </si>
  <si>
    <t>7.461,04</t>
  </si>
  <si>
    <t>6.194,61</t>
  </si>
  <si>
    <t>6.857,10</t>
  </si>
  <si>
    <t>7.374,73</t>
  </si>
  <si>
    <t>8.818,82</t>
  </si>
  <si>
    <t>8.354,96</t>
  </si>
  <si>
    <t>8.787,41</t>
  </si>
  <si>
    <t>5.692,69</t>
  </si>
  <si>
    <t>7.298,67</t>
  </si>
  <si>
    <t>5.770,24</t>
  </si>
  <si>
    <t>9.096,53</t>
  </si>
  <si>
    <t>7.885,75</t>
  </si>
  <si>
    <t>5.481,61</t>
  </si>
  <si>
    <t>8.016,72</t>
  </si>
  <si>
    <t>8.188,49</t>
  </si>
  <si>
    <t>8.231,99</t>
  </si>
  <si>
    <t>7.767,84</t>
  </si>
  <si>
    <t>5.518,50</t>
  </si>
  <si>
    <t>9.500,97</t>
  </si>
  <si>
    <t>9.227,98</t>
  </si>
  <si>
    <t>8.243,59</t>
  </si>
  <si>
    <t>Southern Africa Fund</t>
  </si>
  <si>
    <t>6.964,15</t>
  </si>
  <si>
    <t>7.614,53</t>
  </si>
  <si>
    <t>5.302,43</t>
  </si>
  <si>
    <t>8.146,21</t>
  </si>
  <si>
    <t>5.784,88</t>
  </si>
  <si>
    <t>8.853,01</t>
  </si>
  <si>
    <t>7.428,00</t>
  </si>
  <si>
    <t>8.202,74</t>
  </si>
  <si>
    <t>6.636,74</t>
  </si>
  <si>
    <t>8.809,80</t>
  </si>
  <si>
    <t>7.637,67</t>
  </si>
  <si>
    <t>5.409,75</t>
  </si>
  <si>
    <t>7.383,03</t>
  </si>
  <si>
    <t>9.846,82</t>
  </si>
  <si>
    <t>8.738,65</t>
  </si>
  <si>
    <t>8.766,56</t>
  </si>
  <si>
    <t>6.373,09</t>
  </si>
  <si>
    <t>9.666,32</t>
  </si>
  <si>
    <t>6.258,02</t>
  </si>
  <si>
    <t>5.718,77</t>
  </si>
  <si>
    <t>6.527,16</t>
  </si>
  <si>
    <t>9.094,01</t>
  </si>
  <si>
    <t>8.205,99</t>
  </si>
  <si>
    <t>9.919,22</t>
  </si>
  <si>
    <t>5.744,48</t>
  </si>
  <si>
    <t>Yamana Gold Inc.</t>
  </si>
  <si>
    <t>9.302,89</t>
  </si>
  <si>
    <t>7.556,32</t>
  </si>
  <si>
    <t>5.865,33</t>
  </si>
  <si>
    <t>8.692,67</t>
  </si>
  <si>
    <t>7.876,17</t>
  </si>
  <si>
    <t>9.474,56</t>
  </si>
  <si>
    <t>6.400,62</t>
  </si>
  <si>
    <t>8.605,95</t>
  </si>
  <si>
    <t>8.483,80</t>
  </si>
  <si>
    <t>8.636,20</t>
  </si>
  <si>
    <t>9.281,23</t>
  </si>
  <si>
    <t>5.218,65</t>
  </si>
  <si>
    <t>9.818,66</t>
  </si>
  <si>
    <t>8.975,03</t>
  </si>
  <si>
    <t>8.306,03</t>
  </si>
  <si>
    <t>8.987,51</t>
  </si>
  <si>
    <t>5.541,46</t>
  </si>
  <si>
    <t>7.607,64</t>
  </si>
  <si>
    <t>7.486,55</t>
  </si>
  <si>
    <t>8.954,80</t>
  </si>
  <si>
    <t>6.739,20</t>
  </si>
  <si>
    <t>9.335,19</t>
  </si>
  <si>
    <t>9.814,48</t>
  </si>
  <si>
    <t>9.873,22</t>
  </si>
  <si>
    <t>9.001,96</t>
  </si>
  <si>
    <t>6.353,04</t>
  </si>
  <si>
    <t>9.310,06</t>
  </si>
  <si>
    <t>9.612,88</t>
  </si>
  <si>
    <t>9.575,67</t>
  </si>
  <si>
    <t>9.652,27</t>
  </si>
  <si>
    <t>6.466,77</t>
  </si>
  <si>
    <t>5.746,03</t>
  </si>
  <si>
    <t>6.561,78</t>
  </si>
  <si>
    <t>7.073,18</t>
  </si>
  <si>
    <t>7.645,80</t>
  </si>
  <si>
    <t>5.215,47</t>
  </si>
  <si>
    <t>8.854,63</t>
  </si>
  <si>
    <t>9.927,21</t>
  </si>
  <si>
    <t>8.493,39</t>
  </si>
  <si>
    <t>9.035,76</t>
  </si>
  <si>
    <t>7.933,40</t>
  </si>
  <si>
    <t>7.982,15</t>
  </si>
  <si>
    <t>6.878,71</t>
  </si>
  <si>
    <t>5.837,85</t>
  </si>
  <si>
    <t>9.829,24</t>
  </si>
  <si>
    <t>9.880,80</t>
  </si>
  <si>
    <t>5.114,87</t>
  </si>
  <si>
    <t>7.488,85</t>
  </si>
  <si>
    <t>8.890,17</t>
  </si>
  <si>
    <t>9.840,23</t>
  </si>
  <si>
    <t>8.984,76</t>
  </si>
  <si>
    <t>5.895,89</t>
  </si>
  <si>
    <t>9.609,04</t>
  </si>
  <si>
    <t>9.504,73</t>
  </si>
  <si>
    <t>5.965,25</t>
  </si>
  <si>
    <t>5.786,04</t>
  </si>
  <si>
    <t>Jefferies</t>
  </si>
  <si>
    <t>6.557,50</t>
  </si>
  <si>
    <t>8.781,77</t>
  </si>
  <si>
    <t>8.723,08</t>
  </si>
  <si>
    <t>9.820,24</t>
  </si>
  <si>
    <t>5.023,48</t>
  </si>
  <si>
    <t>7.843,41</t>
  </si>
  <si>
    <t>6.786,03</t>
  </si>
  <si>
    <t>5.073,47</t>
  </si>
  <si>
    <t>7.028,65</t>
  </si>
  <si>
    <t>7.727,59</t>
  </si>
  <si>
    <t>7.793,51</t>
  </si>
  <si>
    <t>6.652,25</t>
  </si>
  <si>
    <t>9.418,90</t>
  </si>
  <si>
    <t>7.180,02</t>
  </si>
  <si>
    <t>8.356,11</t>
  </si>
  <si>
    <t>7.136,60</t>
  </si>
  <si>
    <t>7.245,98</t>
  </si>
  <si>
    <t>5.922,63</t>
  </si>
  <si>
    <t>5.257,06</t>
  </si>
  <si>
    <t>6.964,62</t>
  </si>
  <si>
    <t>5.318,63</t>
  </si>
  <si>
    <t>8.418,84</t>
  </si>
  <si>
    <t>8.417,82</t>
  </si>
  <si>
    <t>Blackrock Pfd Eq</t>
  </si>
  <si>
    <t>7.824,81</t>
  </si>
  <si>
    <t>8.002,02</t>
  </si>
  <si>
    <t>6.831,66</t>
  </si>
  <si>
    <t>9.088,16</t>
  </si>
  <si>
    <t>5.587,21</t>
  </si>
  <si>
    <t>9.081,10</t>
  </si>
  <si>
    <t>7.436,93</t>
  </si>
  <si>
    <t>7.489,70</t>
  </si>
  <si>
    <t>9.804,49</t>
  </si>
  <si>
    <t>6.605,83</t>
  </si>
  <si>
    <t>8.029,19</t>
  </si>
  <si>
    <t>7.513,59</t>
  </si>
  <si>
    <t>7.663,55</t>
  </si>
  <si>
    <t>9.990,79</t>
  </si>
  <si>
    <t>7.694,47</t>
  </si>
  <si>
    <t>9.543,73</t>
  </si>
  <si>
    <t>5.328,78</t>
  </si>
  <si>
    <t>5.213,28</t>
  </si>
  <si>
    <t>5.979,41</t>
  </si>
  <si>
    <t>7.230,43</t>
  </si>
  <si>
    <t>7.947,25</t>
  </si>
  <si>
    <t>5.567,89</t>
  </si>
  <si>
    <t>7.157,36</t>
  </si>
  <si>
    <t>7.179,55</t>
  </si>
  <si>
    <t>5.488,17</t>
  </si>
  <si>
    <t>5.683,51</t>
  </si>
  <si>
    <t>6.379,16</t>
  </si>
  <si>
    <t>7.141,91</t>
  </si>
  <si>
    <t>5.466,19</t>
  </si>
  <si>
    <t>7.747,00</t>
  </si>
  <si>
    <t>5.424,15</t>
  </si>
  <si>
    <t>8.451,40</t>
  </si>
  <si>
    <t>8.923,33</t>
  </si>
  <si>
    <t>9.994,76</t>
  </si>
  <si>
    <t>6.723,73</t>
  </si>
  <si>
    <t>7.730,50</t>
  </si>
  <si>
    <t>6.081,20</t>
  </si>
  <si>
    <t>6.505,17</t>
  </si>
  <si>
    <t>6.366,43</t>
  </si>
  <si>
    <t>9.329,20</t>
  </si>
  <si>
    <t>9.139,62</t>
  </si>
  <si>
    <t>9.556,01</t>
  </si>
  <si>
    <t>Senior Hsg Sbi</t>
  </si>
  <si>
    <t>9.747,76</t>
  </si>
  <si>
    <t>6.125,86</t>
  </si>
  <si>
    <t>6.266,13</t>
  </si>
  <si>
    <t>9.473,30</t>
  </si>
  <si>
    <t>9.827,85</t>
  </si>
  <si>
    <t>8.337,31</t>
  </si>
  <si>
    <t>7.621,82</t>
  </si>
  <si>
    <t>8.381,78</t>
  </si>
  <si>
    <t>5.103,54</t>
  </si>
  <si>
    <t>5.704,41</t>
  </si>
  <si>
    <t>5.885,31</t>
  </si>
  <si>
    <t>8.493,90</t>
  </si>
  <si>
    <t>9.690,59</t>
  </si>
  <si>
    <t>7.509,61</t>
  </si>
  <si>
    <t>9.395,85</t>
  </si>
  <si>
    <t>8.873,02</t>
  </si>
  <si>
    <t>9.631,26</t>
  </si>
  <si>
    <t>6.294,34</t>
  </si>
  <si>
    <t>5.461,71</t>
  </si>
  <si>
    <t>8.456,61</t>
  </si>
  <si>
    <t>6.841,67</t>
  </si>
  <si>
    <t>9.682,30</t>
  </si>
  <si>
    <t>8.192,10</t>
  </si>
  <si>
    <t>7.741,79</t>
  </si>
  <si>
    <t>9.644,55</t>
  </si>
  <si>
    <t>7.853,68</t>
  </si>
  <si>
    <t>5.057,67</t>
  </si>
  <si>
    <t>9.300,17</t>
  </si>
  <si>
    <t>6.454,66</t>
  </si>
  <si>
    <t>9.398,67</t>
  </si>
  <si>
    <t>7.115,64</t>
  </si>
  <si>
    <t>5.814,48</t>
  </si>
  <si>
    <t>7.199,86</t>
  </si>
  <si>
    <t>9.526,20</t>
  </si>
  <si>
    <t>9.427,71</t>
  </si>
  <si>
    <t>9.422,88</t>
  </si>
  <si>
    <t>8.787,60</t>
  </si>
  <si>
    <t>5.195,21</t>
  </si>
  <si>
    <t>8.817,10</t>
  </si>
  <si>
    <t>8.804,66</t>
  </si>
  <si>
    <t>5.474,84</t>
  </si>
  <si>
    <t>9.891,48</t>
  </si>
  <si>
    <t>8.617,49</t>
  </si>
  <si>
    <t>9.805,98</t>
  </si>
  <si>
    <t>5.040,77</t>
  </si>
  <si>
    <t>7.540,31</t>
  </si>
  <si>
    <t>6.550,03</t>
  </si>
  <si>
    <t>5.351,46</t>
  </si>
  <si>
    <t>7.088,54</t>
  </si>
  <si>
    <t>8.968,94</t>
  </si>
  <si>
    <t>5.974,03</t>
  </si>
  <si>
    <t>6.992,23</t>
  </si>
  <si>
    <t>9.518,39</t>
  </si>
  <si>
    <t>6.033,01</t>
  </si>
  <si>
    <t>6.049,76</t>
  </si>
  <si>
    <t>9.166,38</t>
  </si>
  <si>
    <t>5.876,71</t>
  </si>
  <si>
    <t>7.266,31</t>
  </si>
  <si>
    <t>9.381,80</t>
  </si>
  <si>
    <t>5.273,84</t>
  </si>
  <si>
    <t>8.770,12</t>
  </si>
  <si>
    <t>5.011,78</t>
  </si>
  <si>
    <t>5.801,64</t>
  </si>
  <si>
    <t>7.468,62</t>
  </si>
  <si>
    <t>8.414,99</t>
  </si>
  <si>
    <t>7.964,14</t>
  </si>
  <si>
    <t>5.617,27</t>
  </si>
  <si>
    <t>8.900,80</t>
  </si>
  <si>
    <t>7.250,37</t>
  </si>
  <si>
    <t>5.061,49</t>
  </si>
  <si>
    <t>7.433,53</t>
  </si>
  <si>
    <t>8.289,68</t>
  </si>
  <si>
    <t>8.177,18</t>
  </si>
  <si>
    <t>6.840,10</t>
  </si>
  <si>
    <t>8.241,20</t>
  </si>
  <si>
    <t>8.078,35</t>
  </si>
  <si>
    <t>8.655,81</t>
  </si>
  <si>
    <t>9.983,89</t>
  </si>
  <si>
    <t>5.858,32</t>
  </si>
  <si>
    <t>8.563,53</t>
  </si>
  <si>
    <t>9.110,44</t>
  </si>
  <si>
    <t>6.141,98</t>
  </si>
  <si>
    <t>6.841,40</t>
  </si>
  <si>
    <t>5.189,26</t>
  </si>
  <si>
    <t>7.673,28</t>
  </si>
  <si>
    <t>9.435,01</t>
  </si>
  <si>
    <t>9.706,30</t>
  </si>
  <si>
    <t>6.360,17</t>
  </si>
  <si>
    <t>8.688,42</t>
  </si>
  <si>
    <t>7.253,16</t>
  </si>
  <si>
    <t>5.713,49</t>
  </si>
  <si>
    <t>7.598,87</t>
  </si>
  <si>
    <t>5.089,65</t>
  </si>
  <si>
    <t>6.820,04</t>
  </si>
  <si>
    <t>5.114,50</t>
  </si>
  <si>
    <t>8.805,14</t>
  </si>
  <si>
    <t>9.562,14</t>
  </si>
  <si>
    <t>6.889,18</t>
  </si>
  <si>
    <t>6.974,69</t>
  </si>
  <si>
    <t>7.151,79</t>
  </si>
  <si>
    <t>6.962,04</t>
  </si>
  <si>
    <t>8.756,98</t>
  </si>
  <si>
    <t>7.296,27</t>
  </si>
  <si>
    <t>Service</t>
  </si>
  <si>
    <t>6.163,23</t>
  </si>
  <si>
    <t>8.826,71</t>
  </si>
  <si>
    <t>9.501,78</t>
  </si>
  <si>
    <t>6.550,56</t>
  </si>
  <si>
    <t>9.762,20</t>
  </si>
  <si>
    <t>8.581,40</t>
  </si>
  <si>
    <t>8.961,54</t>
  </si>
  <si>
    <t>7.043,41</t>
  </si>
  <si>
    <t>6.039,02</t>
  </si>
  <si>
    <t>7.691,19</t>
  </si>
  <si>
    <t>9.144,98</t>
  </si>
  <si>
    <t>7.242,28</t>
  </si>
  <si>
    <t>9.588,02</t>
  </si>
  <si>
    <t>9.135,14</t>
  </si>
  <si>
    <t>7.215,97</t>
  </si>
  <si>
    <t>8.661,00</t>
  </si>
  <si>
    <t>6.477,19</t>
  </si>
  <si>
    <t>7.965,16</t>
  </si>
  <si>
    <t>8.828,53</t>
  </si>
  <si>
    <t>7.554,55</t>
  </si>
  <si>
    <t>5.498,62</t>
  </si>
  <si>
    <t>9.340,16</t>
  </si>
  <si>
    <t>8.507,50</t>
  </si>
  <si>
    <t>8.133,38</t>
  </si>
  <si>
    <t>7.614,04</t>
  </si>
  <si>
    <t>6.569,44</t>
  </si>
  <si>
    <t>9.751,95</t>
  </si>
  <si>
    <t>7.308,00</t>
  </si>
  <si>
    <t>7.339,27</t>
  </si>
  <si>
    <t>8.281,66</t>
  </si>
  <si>
    <t>8.084,02</t>
  </si>
  <si>
    <t>6.865,13</t>
  </si>
  <si>
    <t>9.050,42</t>
  </si>
  <si>
    <t>8.253,14</t>
  </si>
  <si>
    <t>7.062,87</t>
  </si>
  <si>
    <t>7.626,03</t>
  </si>
  <si>
    <t>6.269,29</t>
  </si>
  <si>
    <t>5.822,46</t>
  </si>
  <si>
    <t>9.377,03</t>
  </si>
  <si>
    <t>Jaguar Mining</t>
  </si>
  <si>
    <t>7.578,31</t>
  </si>
  <si>
    <t>5.360,60</t>
  </si>
  <si>
    <t>8.745,07</t>
  </si>
  <si>
    <t>8.729,88</t>
  </si>
  <si>
    <t>7.173,88</t>
  </si>
  <si>
    <t>8.826,04</t>
  </si>
  <si>
    <t>7.759,47</t>
  </si>
  <si>
    <t>5.661,98</t>
  </si>
  <si>
    <t>6.887,05</t>
  </si>
  <si>
    <t>8.504,38</t>
  </si>
  <si>
    <t>6.082,61</t>
  </si>
  <si>
    <t>8.279,90</t>
  </si>
  <si>
    <t>8.613,87</t>
  </si>
  <si>
    <t>9.644,34</t>
  </si>
  <si>
    <t>6.314,89</t>
  </si>
  <si>
    <t>Anglogold Ashanti</t>
  </si>
  <si>
    <t>8.952,38</t>
  </si>
  <si>
    <t>6.773,91</t>
  </si>
  <si>
    <t>5.947,36</t>
  </si>
  <si>
    <t>5.229,29</t>
  </si>
  <si>
    <t>7.499,63</t>
  </si>
  <si>
    <t>5.844,39</t>
  </si>
  <si>
    <t>6.102,97</t>
  </si>
  <si>
    <t>5.907,70</t>
  </si>
  <si>
    <t>7.395,47</t>
  </si>
  <si>
    <t>7.651,92</t>
  </si>
  <si>
    <t>9.988,33</t>
  </si>
  <si>
    <t>5.331,92</t>
  </si>
  <si>
    <t>7.803,26</t>
  </si>
  <si>
    <t>5.327,83</t>
  </si>
  <si>
    <t>8.905,85</t>
  </si>
  <si>
    <t>9.383,69</t>
  </si>
  <si>
    <t>8.657,18</t>
  </si>
  <si>
    <t>8.413,69</t>
  </si>
  <si>
    <t>6.086,22</t>
  </si>
  <si>
    <t>8.659,14</t>
  </si>
  <si>
    <t>9.833,89</t>
  </si>
  <si>
    <t>5.278,25</t>
  </si>
  <si>
    <t>8.653,20</t>
  </si>
  <si>
    <t>6.822,63</t>
  </si>
  <si>
    <t>7.305,86</t>
  </si>
  <si>
    <t>5.392,72</t>
  </si>
  <si>
    <t>5.702,40</t>
  </si>
  <si>
    <t>5.791,38</t>
  </si>
  <si>
    <t>9.221,88</t>
  </si>
  <si>
    <t>9.145,55</t>
  </si>
  <si>
    <t>6.722,17</t>
  </si>
  <si>
    <t>8.681,69</t>
  </si>
  <si>
    <t>9.011,07</t>
  </si>
  <si>
    <t>6.591,33</t>
  </si>
  <si>
    <t>9.193,77</t>
  </si>
  <si>
    <t>9.981,64</t>
  </si>
  <si>
    <t>6.175,36</t>
  </si>
  <si>
    <t>7.017,61</t>
  </si>
  <si>
    <t>9.620,65</t>
  </si>
  <si>
    <t>5.438,52</t>
  </si>
  <si>
    <t>6.351,44</t>
  </si>
  <si>
    <t>8.318,17</t>
  </si>
  <si>
    <t>8.170,95</t>
  </si>
  <si>
    <t>9.232,16</t>
  </si>
  <si>
    <t>8.302,08</t>
  </si>
  <si>
    <t>5.318,80</t>
  </si>
  <si>
    <t>8.221,05</t>
  </si>
  <si>
    <t>5.642,65</t>
  </si>
  <si>
    <t>6.297,95</t>
  </si>
  <si>
    <t>8.035,48</t>
  </si>
  <si>
    <t>6.776,65</t>
  </si>
  <si>
    <t>5.275,86</t>
  </si>
  <si>
    <t>8.059,86</t>
  </si>
  <si>
    <t>9.730,95</t>
  </si>
  <si>
    <t>6.142,15</t>
  </si>
  <si>
    <t>5.398,35</t>
  </si>
  <si>
    <t>8.395,42</t>
  </si>
  <si>
    <t>8.251,19</t>
  </si>
  <si>
    <t>9.285,53</t>
  </si>
  <si>
    <t>7.627,67</t>
  </si>
  <si>
    <t>9.031,63</t>
  </si>
  <si>
    <t>5.829,46</t>
  </si>
  <si>
    <t>9.789,80</t>
  </si>
  <si>
    <t>Bluegreen</t>
  </si>
  <si>
    <t>7.425,53</t>
  </si>
  <si>
    <t>6.371,06</t>
  </si>
  <si>
    <t>9.111,47</t>
  </si>
  <si>
    <t>6.020,27</t>
  </si>
  <si>
    <t>8.472,27</t>
  </si>
  <si>
    <t>8.750,05</t>
  </si>
  <si>
    <t>8.696,90</t>
  </si>
  <si>
    <t>9.538,92</t>
  </si>
  <si>
    <t>5.412,49</t>
  </si>
  <si>
    <t>9.817,28</t>
  </si>
  <si>
    <t>7.084,72</t>
  </si>
  <si>
    <t>9.986,04</t>
  </si>
  <si>
    <t>8.556,64</t>
  </si>
  <si>
    <t>6.299,48</t>
  </si>
  <si>
    <t>9.486,57</t>
  </si>
  <si>
    <t>7.572,79</t>
  </si>
  <si>
    <t>7.198,34</t>
  </si>
  <si>
    <t>8.185,50</t>
  </si>
  <si>
    <t>9.033,34</t>
  </si>
  <si>
    <t>5.849,72</t>
  </si>
  <si>
    <t>7.290,59</t>
  </si>
  <si>
    <t>6.270,01</t>
  </si>
  <si>
    <t>7.687,84</t>
  </si>
  <si>
    <t>7.544,16</t>
  </si>
  <si>
    <t>7.113,00</t>
  </si>
  <si>
    <t>9.471,22</t>
  </si>
  <si>
    <t>9.814,24</t>
  </si>
  <si>
    <t>6.475,09</t>
  </si>
  <si>
    <t>6.141,99</t>
  </si>
  <si>
    <t>7.778,82</t>
  </si>
  <si>
    <t>9.303,94</t>
  </si>
  <si>
    <t>9.463,73</t>
  </si>
  <si>
    <t>5.432,76</t>
  </si>
  <si>
    <t>7.587,00</t>
  </si>
  <si>
    <t>8.509,87</t>
  </si>
  <si>
    <t>9.750,15</t>
  </si>
  <si>
    <t>5.059,52</t>
  </si>
  <si>
    <t>9.644,99</t>
  </si>
  <si>
    <t>6.086,45</t>
  </si>
  <si>
    <t>5.760,07</t>
  </si>
  <si>
    <t>6.620,08</t>
  </si>
  <si>
    <t>9.237,41</t>
  </si>
  <si>
    <t>7.831,05</t>
  </si>
  <si>
    <t>7.909,52</t>
  </si>
  <si>
    <t>6.338,33</t>
  </si>
  <si>
    <t>7.047,02</t>
  </si>
  <si>
    <t>5.272,37</t>
  </si>
  <si>
    <t>8.037,93</t>
  </si>
  <si>
    <t>7.027,67</t>
  </si>
  <si>
    <t>6.569,01</t>
  </si>
  <si>
    <t>7.384,71</t>
  </si>
  <si>
    <t>5.734,87</t>
  </si>
  <si>
    <t>9.425,98</t>
  </si>
  <si>
    <t>6.976,53</t>
  </si>
  <si>
    <t>8.750,16</t>
  </si>
  <si>
    <t>5.024,01</t>
  </si>
  <si>
    <t>6.577,14</t>
  </si>
  <si>
    <t>Jer Trust</t>
  </si>
  <si>
    <t>7.561,19</t>
  </si>
  <si>
    <t>9.154,86</t>
  </si>
  <si>
    <t>5.539,13</t>
  </si>
  <si>
    <t>5.211,20</t>
  </si>
  <si>
    <t>9.445,18</t>
  </si>
  <si>
    <t>8.779,20</t>
  </si>
  <si>
    <t>5.986,60</t>
  </si>
  <si>
    <t>6.577,62</t>
  </si>
  <si>
    <t>5.584,88</t>
  </si>
  <si>
    <t>8.487,07</t>
  </si>
  <si>
    <t>8.100,21</t>
  </si>
  <si>
    <t>7.205,91</t>
  </si>
  <si>
    <t>6.372,26</t>
  </si>
  <si>
    <t>5.251,06</t>
  </si>
  <si>
    <t>7.767,74</t>
  </si>
  <si>
    <t>5.298,46</t>
  </si>
  <si>
    <t>9.078,53</t>
  </si>
  <si>
    <t>5.487,86</t>
  </si>
  <si>
    <t>6.133,62</t>
  </si>
  <si>
    <t>7.754,59</t>
  </si>
  <si>
    <t>7.411,70</t>
  </si>
  <si>
    <t>8.956,82</t>
  </si>
  <si>
    <t>8.389,61</t>
  </si>
  <si>
    <t>5.312,80</t>
  </si>
  <si>
    <t>8.373,94</t>
  </si>
  <si>
    <t>5.293,57</t>
  </si>
  <si>
    <t>9.369,56</t>
  </si>
  <si>
    <t>5.978,59</t>
  </si>
  <si>
    <t>8.934,29</t>
  </si>
  <si>
    <t>9.113,12</t>
  </si>
  <si>
    <t>9.594,87</t>
  </si>
  <si>
    <t>5.202,70</t>
  </si>
  <si>
    <t>9.567,16</t>
  </si>
  <si>
    <t>8.170,12</t>
  </si>
  <si>
    <t>8.617,83</t>
  </si>
  <si>
    <t>7.675,51</t>
  </si>
  <si>
    <t>9.334,01</t>
  </si>
  <si>
    <t>8.023,38</t>
  </si>
  <si>
    <t>6.647,21</t>
  </si>
  <si>
    <t>5.372,74</t>
  </si>
  <si>
    <t>7.674,33</t>
  </si>
  <si>
    <t>7.242,82</t>
  </si>
  <si>
    <t>9.760,82</t>
  </si>
  <si>
    <t>8.927,88</t>
  </si>
  <si>
    <t>9.405,40</t>
  </si>
  <si>
    <t>8.537,60</t>
  </si>
  <si>
    <t>8.826,39</t>
  </si>
  <si>
    <t>9.225,03</t>
  </si>
  <si>
    <t>7.447,33</t>
  </si>
  <si>
    <t>7.897,34</t>
  </si>
  <si>
    <t>8.087,54</t>
  </si>
  <si>
    <t>5.871,50</t>
  </si>
  <si>
    <t>8.298,71</t>
  </si>
  <si>
    <t>6.437,03</t>
  </si>
  <si>
    <t>7.715,47</t>
  </si>
  <si>
    <t>5.921,13</t>
  </si>
  <si>
    <t>7.569,70</t>
  </si>
  <si>
    <t>5.595,60</t>
  </si>
  <si>
    <t>8.910,62</t>
  </si>
  <si>
    <t>6.861,95</t>
  </si>
  <si>
    <t>9.868,25</t>
  </si>
  <si>
    <t>6.937,86</t>
  </si>
  <si>
    <t>5.478,35</t>
  </si>
  <si>
    <t>8.909,26</t>
  </si>
  <si>
    <t>8.493,34</t>
  </si>
  <si>
    <t>8.801,83</t>
  </si>
  <si>
    <t>6.022,16</t>
  </si>
  <si>
    <t>7.577,35</t>
  </si>
  <si>
    <t>8.785,32</t>
  </si>
  <si>
    <t>6.707,39</t>
  </si>
  <si>
    <t>7.010,86</t>
  </si>
  <si>
    <t>8.361,75</t>
  </si>
  <si>
    <t>6.281,40</t>
  </si>
  <si>
    <t>8.598,35</t>
  </si>
  <si>
    <t>6.538,25</t>
  </si>
  <si>
    <t>5.156,89</t>
  </si>
  <si>
    <t>5.041,35</t>
  </si>
  <si>
    <t>9.452,80</t>
  </si>
  <si>
    <t>6.235,51</t>
  </si>
  <si>
    <t>6.943,21</t>
  </si>
  <si>
    <t>9.630,73</t>
  </si>
  <si>
    <t>5.652,82</t>
  </si>
  <si>
    <t>9.960,08</t>
  </si>
  <si>
    <t>8.310,65</t>
  </si>
  <si>
    <t>5.832,35</t>
  </si>
  <si>
    <t>5.963,73</t>
  </si>
  <si>
    <t>6.842,11</t>
  </si>
  <si>
    <t>6.600,25</t>
  </si>
  <si>
    <t>9.598,48</t>
  </si>
  <si>
    <t>7.775,29</t>
  </si>
  <si>
    <t>5.991,44</t>
  </si>
  <si>
    <t>6.254,21</t>
  </si>
  <si>
    <t>6.152,28</t>
  </si>
  <si>
    <t>6.915,72</t>
  </si>
  <si>
    <t>7.711,60</t>
  </si>
  <si>
    <t>8.285,01</t>
  </si>
  <si>
    <t>8.823,85</t>
  </si>
  <si>
    <t>8.575,17</t>
  </si>
  <si>
    <t>6.501,73</t>
  </si>
  <si>
    <t>6.039,04</t>
  </si>
  <si>
    <t>9.275,35</t>
  </si>
  <si>
    <t>7.778,40</t>
  </si>
  <si>
    <t>7.420,43</t>
  </si>
  <si>
    <t>5.899,97</t>
  </si>
  <si>
    <t>9.707,25</t>
  </si>
  <si>
    <t>9.440,81</t>
  </si>
  <si>
    <t>8.007,69</t>
  </si>
  <si>
    <t>8.502,02</t>
  </si>
  <si>
    <t>6.422,79</t>
  </si>
  <si>
    <t>5.534,93</t>
  </si>
  <si>
    <t>5.102,06</t>
  </si>
  <si>
    <t>5.382,30</t>
  </si>
  <si>
    <t>5.092,31</t>
  </si>
  <si>
    <t>5.556,33</t>
  </si>
  <si>
    <t>8.147,73</t>
  </si>
  <si>
    <t>8.465,08</t>
  </si>
  <si>
    <t>7.563,76</t>
  </si>
  <si>
    <t>5.151,46</t>
  </si>
  <si>
    <t>8.101,06</t>
  </si>
  <si>
    <t>8.192,60</t>
  </si>
  <si>
    <t>5.599,13</t>
  </si>
  <si>
    <t>5.874,60</t>
  </si>
  <si>
    <t>9.701,81</t>
  </si>
  <si>
    <t>9.609,27</t>
  </si>
  <si>
    <t>5.906,00</t>
  </si>
  <si>
    <t>5.966,70</t>
  </si>
  <si>
    <t>7.797,19</t>
  </si>
  <si>
    <t>6.832,35</t>
  </si>
  <si>
    <t>8.991,11</t>
  </si>
  <si>
    <t>9.056,95</t>
  </si>
  <si>
    <t>6.101,29</t>
  </si>
  <si>
    <t>7.194,68</t>
  </si>
  <si>
    <t>6.956,42</t>
  </si>
  <si>
    <t>5.238,40</t>
  </si>
  <si>
    <t>5.623,83</t>
  </si>
  <si>
    <t>9.213,10</t>
  </si>
  <si>
    <t>8.785,56</t>
  </si>
  <si>
    <t>6.984,57</t>
  </si>
  <si>
    <t>7.323,41</t>
  </si>
  <si>
    <t>7.320,64</t>
  </si>
  <si>
    <t>7.023,77</t>
  </si>
  <si>
    <t>6.172,75</t>
  </si>
  <si>
    <t>Scripps</t>
  </si>
  <si>
    <t>9.036,01</t>
  </si>
  <si>
    <t>6.132,94</t>
  </si>
  <si>
    <t>8.839,27</t>
  </si>
  <si>
    <t>8.298,28</t>
  </si>
  <si>
    <t>6.339,77</t>
  </si>
  <si>
    <t>9.728,43</t>
  </si>
  <si>
    <t>9.305,23</t>
  </si>
  <si>
    <t>8.936,73</t>
  </si>
  <si>
    <t>6.827,64</t>
  </si>
  <si>
    <t>5.073,62</t>
  </si>
  <si>
    <t>6.014,36</t>
  </si>
  <si>
    <t>9.033,10</t>
  </si>
  <si>
    <t>5.298,07</t>
  </si>
  <si>
    <t>9.857,43</t>
  </si>
  <si>
    <t>6.008,97</t>
  </si>
  <si>
    <t>9.155,76</t>
  </si>
  <si>
    <t>8.184,97</t>
  </si>
  <si>
    <t>7.583,33</t>
  </si>
  <si>
    <t>6.359,61</t>
  </si>
  <si>
    <t>5.767,95</t>
  </si>
  <si>
    <t>8.910,38</t>
  </si>
  <si>
    <t>9.566,38</t>
  </si>
  <si>
    <t>9.067,43</t>
  </si>
  <si>
    <t>8.739,71</t>
  </si>
  <si>
    <t>9.697,40</t>
  </si>
  <si>
    <t>6.635,57</t>
  </si>
  <si>
    <t>9.961,17</t>
  </si>
  <si>
    <t>5.516,95</t>
  </si>
  <si>
    <t>5.280,37</t>
  </si>
  <si>
    <t>8.216,61</t>
  </si>
  <si>
    <t>9.272,95</t>
  </si>
  <si>
    <t>9.226,02</t>
  </si>
  <si>
    <t>5.414,03</t>
  </si>
  <si>
    <t>9.414,60</t>
  </si>
  <si>
    <t>5.004,73</t>
  </si>
  <si>
    <t>9.760,29</t>
  </si>
  <si>
    <t>6.511,01</t>
  </si>
  <si>
    <t>5.474,61</t>
  </si>
  <si>
    <t>5.865,93</t>
  </si>
  <si>
    <t>6.547,01</t>
  </si>
  <si>
    <t>7.591,26</t>
  </si>
  <si>
    <t>8.132,73</t>
  </si>
  <si>
    <t>7.544,11</t>
  </si>
  <si>
    <t>6.802,97</t>
  </si>
  <si>
    <t>9.057,31</t>
  </si>
  <si>
    <t>5.078,12</t>
  </si>
  <si>
    <t>5.110,28</t>
  </si>
  <si>
    <t>7.980,91</t>
  </si>
  <si>
    <t>7.411,30</t>
  </si>
  <si>
    <t>9.353,36</t>
  </si>
  <si>
    <t>9.746,58</t>
  </si>
  <si>
    <t>5.871,90</t>
  </si>
  <si>
    <t>9.584,12</t>
  </si>
  <si>
    <t>9.245,24</t>
  </si>
  <si>
    <t>7.705,21</t>
  </si>
  <si>
    <t>5.725,86</t>
  </si>
  <si>
    <t>6.511,74</t>
  </si>
  <si>
    <t>6.886,89</t>
  </si>
  <si>
    <t>Brinks</t>
  </si>
  <si>
    <t>5.890,72</t>
  </si>
  <si>
    <t>5.179,36</t>
  </si>
  <si>
    <t>8.000,67</t>
  </si>
  <si>
    <t>5.094,91</t>
  </si>
  <si>
    <t>5.393,34</t>
  </si>
  <si>
    <t>8.951,74</t>
  </si>
  <si>
    <t>8.207,76</t>
  </si>
  <si>
    <t>9.929,17</t>
  </si>
  <si>
    <t>8.184,88</t>
  </si>
  <si>
    <t>6.056,81</t>
  </si>
  <si>
    <t>8.500,14</t>
  </si>
  <si>
    <t>9.794,33</t>
  </si>
  <si>
    <t>6.295,88</t>
  </si>
  <si>
    <t>7.757,68</t>
  </si>
  <si>
    <t>7.647,90</t>
  </si>
  <si>
    <t>6.629,99</t>
  </si>
  <si>
    <t>7.814,38</t>
  </si>
  <si>
    <t>9.745,94</t>
  </si>
  <si>
    <t>7.434,10</t>
  </si>
  <si>
    <t>8.659,82</t>
  </si>
  <si>
    <t>8.626,26</t>
  </si>
  <si>
    <t>9.548,43</t>
  </si>
  <si>
    <t>6.741,99</t>
  </si>
  <si>
    <t>5.695,26</t>
  </si>
  <si>
    <t>7.778,27</t>
  </si>
  <si>
    <t>5.489,74</t>
  </si>
  <si>
    <t>7.441,76</t>
  </si>
  <si>
    <t>7.396,68</t>
  </si>
  <si>
    <t>5.135,36</t>
  </si>
  <si>
    <t>6.173,98</t>
  </si>
  <si>
    <t>9.816,48</t>
  </si>
  <si>
    <t>5.727,82</t>
  </si>
  <si>
    <t>9.895,74</t>
  </si>
  <si>
    <t>5.531,74</t>
  </si>
  <si>
    <t>5.764,05</t>
  </si>
  <si>
    <t>9.088,77</t>
  </si>
  <si>
    <t>9.546,96</t>
  </si>
  <si>
    <t>7.991,88</t>
  </si>
  <si>
    <t>8.269,81</t>
  </si>
  <si>
    <t>7.213,86</t>
  </si>
  <si>
    <t>5.066,08</t>
  </si>
  <si>
    <t>6.581,33</t>
  </si>
  <si>
    <t>6.927,66</t>
  </si>
  <si>
    <t>9.747,18</t>
  </si>
  <si>
    <t>6.727,61</t>
  </si>
  <si>
    <t>5.442,16</t>
  </si>
  <si>
    <t>6.595,33</t>
  </si>
  <si>
    <t>8.452,00</t>
  </si>
  <si>
    <t>9.990,15</t>
  </si>
  <si>
    <t>7.571,45</t>
  </si>
  <si>
    <t>7.747,27</t>
  </si>
  <si>
    <t>7.723,81</t>
  </si>
  <si>
    <t>8.000,40</t>
  </si>
  <si>
    <t>5.449,90</t>
  </si>
  <si>
    <t>9.918,81</t>
  </si>
  <si>
    <t>5.254,32</t>
  </si>
  <si>
    <t>7.272,56</t>
  </si>
  <si>
    <t>7.270,07</t>
  </si>
  <si>
    <t>5.644,82</t>
  </si>
  <si>
    <t>7.015,41</t>
  </si>
  <si>
    <t>7.085,57</t>
  </si>
  <si>
    <t>Symbol</t>
  </si>
  <si>
    <t>8.962,92</t>
  </si>
  <si>
    <t>7.107,78</t>
  </si>
  <si>
    <t>9.660,02</t>
  </si>
  <si>
    <t>9.548,33</t>
  </si>
  <si>
    <t>6.567,45</t>
  </si>
  <si>
    <t>6.833,19</t>
  </si>
  <si>
    <t>8.501,29</t>
  </si>
  <si>
    <t>8.547,25</t>
  </si>
  <si>
    <t>6.220,36</t>
  </si>
  <si>
    <t>9.320,57</t>
  </si>
  <si>
    <t>6.405,42</t>
  </si>
  <si>
    <t>9.730,24</t>
  </si>
  <si>
    <t>7.992,14</t>
  </si>
  <si>
    <t>5.390,75</t>
  </si>
  <si>
    <t>7.953,92</t>
  </si>
  <si>
    <t>5.457,86</t>
  </si>
  <si>
    <t>9.755,94</t>
  </si>
  <si>
    <t>9.877,87</t>
  </si>
  <si>
    <t>8.069,39</t>
  </si>
  <si>
    <t>7.113,59</t>
  </si>
  <si>
    <t>8.676,84</t>
  </si>
  <si>
    <t>6.145,07</t>
  </si>
  <si>
    <t>9.148,48</t>
  </si>
  <si>
    <t>6.129,85</t>
  </si>
  <si>
    <t>5.828,76</t>
  </si>
  <si>
    <t>6.222,93</t>
  </si>
  <si>
    <t>9.604,42</t>
  </si>
  <si>
    <t>7.296,39</t>
  </si>
  <si>
    <t>9.519,69</t>
  </si>
  <si>
    <t>5.078,81</t>
  </si>
  <si>
    <t>7.802,26</t>
  </si>
  <si>
    <t>7.292,54</t>
  </si>
  <si>
    <t>9.023,64</t>
  </si>
  <si>
    <t>5.069,36</t>
  </si>
  <si>
    <t>6.049,66</t>
  </si>
  <si>
    <t>6.237,63</t>
  </si>
  <si>
    <t>6.901,15</t>
  </si>
  <si>
    <t>5.561,76</t>
  </si>
  <si>
    <t>5.400,63</t>
  </si>
  <si>
    <t>5.766,39</t>
  </si>
  <si>
    <t>6.024,01</t>
  </si>
  <si>
    <t>6.775,60</t>
  </si>
  <si>
    <t>6.741,35</t>
  </si>
  <si>
    <t>9.812,25</t>
  </si>
  <si>
    <t>9.011,13</t>
  </si>
  <si>
    <t>5.309,19</t>
  </si>
  <si>
    <t>5.214,74</t>
  </si>
  <si>
    <t>7.726,98</t>
  </si>
  <si>
    <t>9.201,89</t>
  </si>
  <si>
    <t>7.756,20</t>
  </si>
  <si>
    <t>6.777,72</t>
  </si>
  <si>
    <t>Buckeye Partners</t>
  </si>
  <si>
    <t>5.377,49</t>
  </si>
  <si>
    <t>9.372,71</t>
  </si>
  <si>
    <t>7.065,00</t>
  </si>
  <si>
    <t>6.145,60</t>
  </si>
  <si>
    <t>9.033,94</t>
  </si>
  <si>
    <t>5.893,15</t>
  </si>
  <si>
    <t>9.286,15</t>
  </si>
  <si>
    <t>9.794,38</t>
  </si>
  <si>
    <t>6.266,08</t>
  </si>
  <si>
    <t>8.206,66</t>
  </si>
  <si>
    <t>7.284,03</t>
  </si>
  <si>
    <t>5.120,36</t>
  </si>
  <si>
    <t>5.827,50</t>
  </si>
  <si>
    <t>8.216,49</t>
  </si>
  <si>
    <t>8.482,98</t>
  </si>
  <si>
    <t>9.206,14</t>
  </si>
  <si>
    <t>7.609,29</t>
  </si>
  <si>
    <t>9.461,61</t>
  </si>
  <si>
    <t>7.653,55</t>
  </si>
  <si>
    <t>7.554,98</t>
  </si>
  <si>
    <t>5.404,06</t>
  </si>
  <si>
    <t>9.805,31</t>
  </si>
  <si>
    <t>6.919,15</t>
  </si>
  <si>
    <t>8.383,72</t>
  </si>
  <si>
    <t>5.136,33</t>
  </si>
  <si>
    <t>5.705,59</t>
  </si>
  <si>
    <t>8.703,03</t>
  </si>
  <si>
    <t>8.441,99</t>
  </si>
  <si>
    <t>5.883,85</t>
  </si>
  <si>
    <t>6.123,33</t>
  </si>
  <si>
    <t>5.464,29</t>
  </si>
  <si>
    <t>5.953,20</t>
  </si>
  <si>
    <t>5.741,45</t>
  </si>
  <si>
    <t>7.297,15</t>
  </si>
  <si>
    <t>7.201,98</t>
  </si>
  <si>
    <t>9.319,13</t>
  </si>
  <si>
    <t>8.113,61</t>
  </si>
  <si>
    <t>6.071,81</t>
  </si>
  <si>
    <t>7.646,17</t>
  </si>
  <si>
    <t>7.826,53</t>
  </si>
  <si>
    <t>5.892,60</t>
  </si>
  <si>
    <t>7.012,96</t>
  </si>
  <si>
    <t>5.950,17</t>
  </si>
  <si>
    <t>7.889,09</t>
  </si>
  <si>
    <t>8.401,37</t>
  </si>
  <si>
    <t>9.074,26</t>
  </si>
  <si>
    <t>6.654,71</t>
  </si>
  <si>
    <t>8.989,43</t>
  </si>
  <si>
    <t>8.359,19</t>
  </si>
  <si>
    <t>5.920,25</t>
  </si>
  <si>
    <t>5.236,48</t>
  </si>
  <si>
    <t>8.964,89</t>
  </si>
  <si>
    <t>7.174,06</t>
  </si>
  <si>
    <t>9.491,95</t>
  </si>
  <si>
    <t>6.092,89</t>
  </si>
  <si>
    <t>7.982,96</t>
  </si>
  <si>
    <t>7.523,83</t>
  </si>
  <si>
    <t>5.860,15</t>
  </si>
  <si>
    <t>8.503,96</t>
  </si>
  <si>
    <t>7.343,63</t>
  </si>
  <si>
    <t>6.898,08</t>
  </si>
  <si>
    <t>5.992,77</t>
  </si>
  <si>
    <t>7.284,32</t>
  </si>
  <si>
    <t>5.948,13</t>
  </si>
  <si>
    <t>5.391,90</t>
  </si>
  <si>
    <t>5.167,82</t>
  </si>
  <si>
    <t>9.741,38</t>
  </si>
  <si>
    <t>9.332,01</t>
  </si>
  <si>
    <t>5.506,69</t>
  </si>
  <si>
    <t>5.011,46</t>
  </si>
  <si>
    <t>6.599,97</t>
  </si>
  <si>
    <t>6.706,74</t>
  </si>
  <si>
    <t>9.765,90</t>
  </si>
  <si>
    <t>5.959,37</t>
  </si>
  <si>
    <t>6.406,80</t>
  </si>
  <si>
    <t>7.459,01</t>
  </si>
  <si>
    <t>6.714,96</t>
  </si>
  <si>
    <t>6.185,10</t>
  </si>
  <si>
    <t>8.409,09</t>
  </si>
  <si>
    <t>9.159,16</t>
  </si>
  <si>
    <t>7.023,01</t>
  </si>
  <si>
    <t>6.686,77</t>
  </si>
  <si>
    <t>9.759,25</t>
  </si>
  <si>
    <t>8.222,07</t>
  </si>
  <si>
    <t>6.251,87</t>
  </si>
  <si>
    <t>7.701,59</t>
  </si>
  <si>
    <t>8.551,83</t>
  </si>
  <si>
    <t>9.462,66</t>
  </si>
  <si>
    <t>6.569,57</t>
  </si>
  <si>
    <t>7.241,44</t>
  </si>
  <si>
    <t>8.336,75</t>
  </si>
  <si>
    <t>7.982,67</t>
  </si>
  <si>
    <t>5.370,73</t>
  </si>
  <si>
    <t>6.442,89</t>
  </si>
  <si>
    <t>6.387,19</t>
  </si>
  <si>
    <t>8.253,48</t>
  </si>
  <si>
    <t>5.697,09</t>
  </si>
  <si>
    <t>8.272,15</t>
  </si>
  <si>
    <t>5.291,41</t>
  </si>
  <si>
    <t>5.245,30</t>
  </si>
  <si>
    <t>8.732,14</t>
  </si>
  <si>
    <t>9.175,72</t>
  </si>
  <si>
    <t>Bmc</t>
  </si>
  <si>
    <t>5.667,73</t>
  </si>
  <si>
    <t>7.682,68</t>
  </si>
  <si>
    <t>6.079,68</t>
  </si>
  <si>
    <t>6.614,65</t>
  </si>
  <si>
    <t>9.510,39</t>
  </si>
  <si>
    <t>9.613,98</t>
  </si>
  <si>
    <t>9.411,07</t>
  </si>
  <si>
    <t>6.596,24</t>
  </si>
  <si>
    <t>9.019,56</t>
  </si>
  <si>
    <t>6.683,89</t>
  </si>
  <si>
    <t>5.622,35</t>
  </si>
  <si>
    <t>6.211,74</t>
  </si>
  <si>
    <t>8.449,52</t>
  </si>
  <si>
    <t>9.163,56</t>
  </si>
  <si>
    <t>6.874,37</t>
  </si>
  <si>
    <t>8.414,92</t>
  </si>
  <si>
    <t>8.186,59</t>
  </si>
  <si>
    <t>8.700,61</t>
  </si>
  <si>
    <t>8.225,53</t>
  </si>
  <si>
    <t>5.237,81</t>
  </si>
  <si>
    <t>9.044,02</t>
  </si>
  <si>
    <t>5.488,34</t>
  </si>
  <si>
    <t>6.569,92</t>
  </si>
  <si>
    <t>9.551,58</t>
  </si>
  <si>
    <t>8.773,97</t>
  </si>
  <si>
    <t>9.999,74</t>
  </si>
  <si>
    <t>8.655,90</t>
  </si>
  <si>
    <t>9.515,34</t>
  </si>
  <si>
    <t>9.687,29</t>
  </si>
  <si>
    <t>9.088,64</t>
  </si>
  <si>
    <t>9.033,42</t>
  </si>
  <si>
    <t>5.241,66</t>
  </si>
  <si>
    <t>6.900,66</t>
  </si>
  <si>
    <t>9.794,50</t>
  </si>
  <si>
    <t>5.670,41</t>
  </si>
  <si>
    <t>5.320,13</t>
  </si>
  <si>
    <t>6.828,00</t>
  </si>
  <si>
    <t>5.667,21</t>
  </si>
  <si>
    <t>5.106,51</t>
  </si>
  <si>
    <t>8.506,59</t>
  </si>
  <si>
    <t>7.121,80</t>
  </si>
  <si>
    <t>9.730,06</t>
  </si>
  <si>
    <t>9.353,89</t>
  </si>
  <si>
    <t>9.090,87</t>
  </si>
  <si>
    <t>8.592,43</t>
  </si>
  <si>
    <t>9.199,00</t>
  </si>
  <si>
    <t>9.754,96</t>
  </si>
  <si>
    <t>8.819,43</t>
  </si>
  <si>
    <t>9.175,95</t>
  </si>
  <si>
    <t>7.864,53</t>
  </si>
  <si>
    <t>8.423,39</t>
  </si>
  <si>
    <t>7.341,35</t>
  </si>
  <si>
    <t>5.932,45</t>
  </si>
  <si>
    <t>9.426,46</t>
  </si>
  <si>
    <t>9.481,26</t>
  </si>
  <si>
    <t>9.924,89</t>
  </si>
  <si>
    <t>6.216,09</t>
  </si>
  <si>
    <t>7.060,29</t>
  </si>
  <si>
    <t>7.567,79</t>
  </si>
  <si>
    <t>6.363,23</t>
  </si>
  <si>
    <t>7.052,85</t>
  </si>
  <si>
    <t>7.695,05</t>
  </si>
  <si>
    <t>7.309,71</t>
  </si>
  <si>
    <t>9.711,26</t>
  </si>
  <si>
    <t>6.862,88</t>
  </si>
  <si>
    <t>9.806,47</t>
  </si>
  <si>
    <t>8.077,27</t>
  </si>
  <si>
    <t>6.602,21</t>
  </si>
  <si>
    <t>6.852,49</t>
  </si>
  <si>
    <t>8.261,67</t>
  </si>
  <si>
    <t>8.878,07</t>
  </si>
  <si>
    <t>6.587,79</t>
  </si>
  <si>
    <t>6.547,85</t>
  </si>
  <si>
    <t>9.003,05</t>
  </si>
  <si>
    <t>7.071,47</t>
  </si>
  <si>
    <t>6.224,14</t>
  </si>
  <si>
    <t>6.736,70</t>
  </si>
  <si>
    <t>8.802,40</t>
  </si>
  <si>
    <t>8.651,26</t>
  </si>
  <si>
    <t>9.037,13</t>
  </si>
  <si>
    <t>5.970,44</t>
  </si>
  <si>
    <t>5.123,89</t>
  </si>
  <si>
    <t>5.275,94</t>
  </si>
  <si>
    <t>6.900,59</t>
  </si>
  <si>
    <t>6.659,35</t>
  </si>
  <si>
    <t>8.072,86</t>
  </si>
  <si>
    <t>8.807,46</t>
  </si>
  <si>
    <t>6.924,92</t>
  </si>
  <si>
    <t>9.127,87</t>
  </si>
  <si>
    <t>7.275,07</t>
  </si>
  <si>
    <t>6.876,07</t>
  </si>
  <si>
    <t>8.395,39</t>
  </si>
  <si>
    <t>9.619,55</t>
  </si>
  <si>
    <t>5.119,40</t>
  </si>
  <si>
    <t>7.082,96</t>
  </si>
  <si>
    <t>6.375,66</t>
  </si>
  <si>
    <t>7.939,79</t>
  </si>
  <si>
    <t>8.989,18</t>
  </si>
  <si>
    <t>6.624,10</t>
  </si>
  <si>
    <t>9.284,47</t>
  </si>
  <si>
    <t>5.905,81</t>
  </si>
  <si>
    <t>8.827,98</t>
  </si>
  <si>
    <t>6.760,64</t>
  </si>
  <si>
    <t>8.474,20</t>
  </si>
  <si>
    <t>6.833,42</t>
  </si>
  <si>
    <t>8.707,99</t>
  </si>
  <si>
    <t>6.678,90</t>
  </si>
  <si>
    <t>7.512,38</t>
  </si>
  <si>
    <t>6.592,63</t>
  </si>
  <si>
    <t>8.110,57</t>
  </si>
  <si>
    <t>6.753,64</t>
  </si>
  <si>
    <t>8.061,33</t>
  </si>
  <si>
    <t>9.408,92</t>
  </si>
  <si>
    <t>6.120,21</t>
  </si>
  <si>
    <t>5.510,34</t>
  </si>
  <si>
    <t>5.940,76</t>
  </si>
  <si>
    <t>6.893,45</t>
  </si>
  <si>
    <t>8.866,39</t>
  </si>
  <si>
    <t>9.536,83</t>
  </si>
  <si>
    <t>7.124,31</t>
  </si>
  <si>
    <t>7.470,58</t>
  </si>
  <si>
    <t>6.925,03</t>
  </si>
  <si>
    <t>8.959,84</t>
  </si>
  <si>
    <t>5.147,90</t>
  </si>
  <si>
    <t>8.059,15</t>
  </si>
  <si>
    <t>7.437,67</t>
  </si>
  <si>
    <t>9.856,74</t>
  </si>
  <si>
    <t>8.138,12</t>
  </si>
  <si>
    <t>5.932,11</t>
  </si>
  <si>
    <t>8.964,76</t>
  </si>
  <si>
    <t>5.020,10</t>
  </si>
  <si>
    <t>7.748,51</t>
  </si>
  <si>
    <t>8.427,59</t>
  </si>
  <si>
    <t>7.517,65</t>
  </si>
  <si>
    <t>6.012,97</t>
  </si>
  <si>
    <t>6.648,05</t>
  </si>
  <si>
    <t>8.391,87</t>
  </si>
  <si>
    <t>9.903,68</t>
  </si>
  <si>
    <t>8.760,38</t>
  </si>
  <si>
    <t>8.388,25</t>
  </si>
  <si>
    <t>5.374,59</t>
  </si>
  <si>
    <t>7.868,53</t>
  </si>
  <si>
    <t>9.261,44</t>
  </si>
  <si>
    <t>8.830,86</t>
  </si>
  <si>
    <t>9.054,48</t>
  </si>
  <si>
    <t>8.621,08</t>
  </si>
  <si>
    <t>5.839,51</t>
  </si>
  <si>
    <t>5.923,34</t>
  </si>
  <si>
    <t>8.336,26</t>
  </si>
  <si>
    <t>9.263,36</t>
  </si>
  <si>
    <t>5.455,91</t>
  </si>
  <si>
    <t>8.242,52</t>
  </si>
  <si>
    <t>8.607,00</t>
  </si>
  <si>
    <t>7.997,78</t>
  </si>
  <si>
    <t>7.304,13</t>
  </si>
  <si>
    <t>9.023,51</t>
  </si>
  <si>
    <t>9.771,61</t>
  </si>
  <si>
    <t>6.337,23</t>
  </si>
  <si>
    <t>9.247,64</t>
  </si>
  <si>
    <t>5.818,92</t>
  </si>
  <si>
    <t>5.608,56</t>
  </si>
  <si>
    <t>5.429,88</t>
  </si>
  <si>
    <t>7.714,75</t>
  </si>
  <si>
    <t>6.420,85</t>
  </si>
  <si>
    <t>5.333,11</t>
  </si>
  <si>
    <t>6.661,52</t>
  </si>
  <si>
    <t>8.755,54</t>
  </si>
  <si>
    <t>8.128,51</t>
  </si>
  <si>
    <t>6.379,74</t>
  </si>
  <si>
    <t>8.261,65</t>
  </si>
  <si>
    <t>5.337,14</t>
  </si>
  <si>
    <t>9.871,07</t>
  </si>
  <si>
    <t>5.334,01</t>
  </si>
  <si>
    <t>8.322,77</t>
  </si>
  <si>
    <t>5.085,03</t>
  </si>
  <si>
    <t>7.730,92</t>
  </si>
  <si>
    <t>7.335,12</t>
  </si>
  <si>
    <t>9.673,08</t>
  </si>
  <si>
    <t>9.603,25</t>
  </si>
  <si>
    <t>9.651,74</t>
  </si>
  <si>
    <t>7.282,18</t>
  </si>
  <si>
    <t>8.431,68</t>
  </si>
  <si>
    <t>8.392,65</t>
  </si>
  <si>
    <t>5.297,59</t>
  </si>
  <si>
    <t>6.361,76</t>
  </si>
  <si>
    <t>7.762,77</t>
  </si>
  <si>
    <t>7.264,01</t>
  </si>
  <si>
    <t>6.999,83</t>
  </si>
  <si>
    <t>6.565,21</t>
  </si>
  <si>
    <t>6.902,62</t>
  </si>
  <si>
    <t>7.247,13</t>
  </si>
  <si>
    <t>9.040,64</t>
  </si>
  <si>
    <t>7.870,69</t>
  </si>
  <si>
    <t>7.028,34</t>
  </si>
  <si>
    <t>9.140,25</t>
  </si>
  <si>
    <t>7.157,10</t>
  </si>
  <si>
    <t>7.976,29</t>
  </si>
  <si>
    <t>5.308,09</t>
  </si>
  <si>
    <t>8.101,56</t>
  </si>
  <si>
    <t>9.913,76</t>
  </si>
  <si>
    <t>6.315,63</t>
  </si>
  <si>
    <t>8.808,39</t>
  </si>
  <si>
    <t>9.697,42</t>
  </si>
  <si>
    <t>7.731,23</t>
  </si>
  <si>
    <t>9.989,35</t>
  </si>
  <si>
    <t>5.376,17</t>
  </si>
  <si>
    <t>7.617,45</t>
  </si>
  <si>
    <t>5.650,19</t>
  </si>
  <si>
    <t>7.397,88</t>
  </si>
  <si>
    <t>7.664,52</t>
  </si>
  <si>
    <t>7.756,53</t>
  </si>
  <si>
    <t>8.519,36</t>
  </si>
  <si>
    <t>9.704,40</t>
  </si>
  <si>
    <t>7.941,27</t>
  </si>
  <si>
    <t>8.333,03</t>
  </si>
  <si>
    <t>7.732,05</t>
  </si>
  <si>
    <t>8.791,45</t>
  </si>
  <si>
    <t>6.797,87</t>
  </si>
  <si>
    <t>7.237,92</t>
  </si>
  <si>
    <t>8.898,29</t>
  </si>
  <si>
    <t>7.713,62</t>
  </si>
  <si>
    <t>6.435,24</t>
  </si>
  <si>
    <t>5.950,08</t>
  </si>
  <si>
    <t>9.720,29</t>
  </si>
  <si>
    <t>7.857,53</t>
  </si>
  <si>
    <t>9.530,76</t>
  </si>
  <si>
    <t>9.964,32</t>
  </si>
  <si>
    <t>9.822,73</t>
  </si>
  <si>
    <t>8.995,74</t>
  </si>
  <si>
    <t>6.439,06</t>
  </si>
  <si>
    <t>6.551,98</t>
  </si>
  <si>
    <t>6.020,55</t>
  </si>
  <si>
    <t>7.924,24</t>
  </si>
  <si>
    <t>9.197,18</t>
  </si>
  <si>
    <t>9.153,05</t>
  </si>
  <si>
    <t>6.235,76</t>
  </si>
  <si>
    <t>6.362,74</t>
  </si>
  <si>
    <t>7.897,20</t>
  </si>
  <si>
    <t>5.930,33</t>
  </si>
  <si>
    <t>6.040,22</t>
  </si>
  <si>
    <t>6.637,59</t>
  </si>
  <si>
    <t>8.166,64</t>
  </si>
  <si>
    <t>7.225,51</t>
  </si>
  <si>
    <t>6.430,32</t>
  </si>
  <si>
    <t>6.960,35</t>
  </si>
  <si>
    <t>5.846,74</t>
  </si>
  <si>
    <t>9.746,66</t>
  </si>
  <si>
    <t>6.179,13</t>
  </si>
  <si>
    <t>7.410,75</t>
  </si>
  <si>
    <t>8.238,05</t>
  </si>
  <si>
    <t>7.822,40</t>
  </si>
  <si>
    <t>9.535,98</t>
  </si>
  <si>
    <t>9.003,25</t>
  </si>
  <si>
    <t>6.104,64</t>
  </si>
  <si>
    <t>9.608,17</t>
  </si>
  <si>
    <t>6.683,73</t>
  </si>
  <si>
    <t>7.475,39</t>
  </si>
  <si>
    <t>5.658,92</t>
  </si>
  <si>
    <t>7.937,17</t>
  </si>
  <si>
    <t>8.553,74</t>
  </si>
  <si>
    <t>9.093,78</t>
  </si>
  <si>
    <t>8.663,49</t>
  </si>
  <si>
    <t>6.557,37</t>
  </si>
  <si>
    <t>Coeur D Alene</t>
  </si>
  <si>
    <t>8.702,67</t>
  </si>
  <si>
    <t>9.763,09</t>
  </si>
  <si>
    <t>9.544,95</t>
  </si>
  <si>
    <t>5.208,35</t>
  </si>
  <si>
    <t>8.706,57</t>
  </si>
  <si>
    <t>7.803,01</t>
  </si>
  <si>
    <t>8.450,55</t>
  </si>
  <si>
    <t>5.701,40</t>
  </si>
  <si>
    <t>6.544,22</t>
  </si>
  <si>
    <t>7.611,91</t>
  </si>
  <si>
    <t>6.087,11</t>
  </si>
  <si>
    <t>5.916,25</t>
  </si>
  <si>
    <t>7.248,18</t>
  </si>
  <si>
    <t>9.133,47</t>
  </si>
  <si>
    <t>9.183,56</t>
  </si>
  <si>
    <t>8.059,57</t>
  </si>
  <si>
    <t>9.150,39</t>
  </si>
  <si>
    <t>7.986,74</t>
  </si>
  <si>
    <t>8.454,65</t>
  </si>
  <si>
    <t>6.748,96</t>
  </si>
  <si>
    <t>6.415,74</t>
  </si>
  <si>
    <t>7.952,26</t>
  </si>
  <si>
    <t>8.210,40</t>
  </si>
  <si>
    <t>7.064,42</t>
  </si>
  <si>
    <t>6.693,01</t>
  </si>
  <si>
    <t>6.753,51</t>
  </si>
  <si>
    <t>9.155,93</t>
  </si>
  <si>
    <t>8.880,72</t>
  </si>
  <si>
    <t>8.430,79</t>
  </si>
  <si>
    <t>6.515,22</t>
  </si>
  <si>
    <t>8.357,03</t>
  </si>
  <si>
    <t>8.429,43</t>
  </si>
  <si>
    <t>8.397,16</t>
  </si>
  <si>
    <t>7.755,13</t>
  </si>
  <si>
    <t>9.198,79</t>
  </si>
  <si>
    <t>5.637,95</t>
  </si>
  <si>
    <t>6.265,79</t>
  </si>
  <si>
    <t>5.267,65</t>
  </si>
  <si>
    <t>7.749,13</t>
  </si>
  <si>
    <t>5.577,95</t>
  </si>
  <si>
    <t>8.787,23</t>
  </si>
  <si>
    <t>8.015,46</t>
  </si>
  <si>
    <t>8.340,57</t>
  </si>
  <si>
    <t>8.517,84</t>
  </si>
  <si>
    <t>9.248,35</t>
  </si>
  <si>
    <t>8.753,65</t>
  </si>
  <si>
    <t>9.913,60</t>
  </si>
  <si>
    <t>9.466,55</t>
  </si>
  <si>
    <t>6.931,13</t>
  </si>
  <si>
    <t>8.628,50</t>
  </si>
  <si>
    <t>5.954,20</t>
  </si>
  <si>
    <t>6.060,71</t>
  </si>
  <si>
    <t>7.544,70</t>
  </si>
  <si>
    <t>5.032,72</t>
  </si>
  <si>
    <t>7.930,18</t>
  </si>
  <si>
    <t>9.600,33</t>
  </si>
  <si>
    <t>8.718,86</t>
  </si>
  <si>
    <t>9.357,01</t>
  </si>
  <si>
    <t>6.345,66</t>
  </si>
  <si>
    <t>7.353,41</t>
  </si>
  <si>
    <t>5.925,03</t>
  </si>
  <si>
    <t>7.834,29</t>
  </si>
  <si>
    <t>8.729,62</t>
  </si>
  <si>
    <t>7.308,63</t>
  </si>
  <si>
    <t>9.959,13</t>
  </si>
  <si>
    <t>5.082,92</t>
  </si>
  <si>
    <t>9.495,53</t>
  </si>
  <si>
    <t>5.222,88</t>
  </si>
  <si>
    <t>5.006,57</t>
  </si>
  <si>
    <t>6.601,24</t>
  </si>
  <si>
    <t>5.395,24</t>
  </si>
  <si>
    <t>5.557,42</t>
  </si>
  <si>
    <t>5.569,59</t>
  </si>
  <si>
    <t>5.302,47</t>
  </si>
  <si>
    <t>7.445,66</t>
  </si>
  <si>
    <t>5.492,90</t>
  </si>
  <si>
    <t>9.857,13</t>
  </si>
  <si>
    <t>5.962,02</t>
  </si>
  <si>
    <t>5.612,14</t>
  </si>
  <si>
    <t>8.882,45</t>
  </si>
  <si>
    <t>5.311,39</t>
  </si>
  <si>
    <t>7.811,57</t>
  </si>
  <si>
    <t>7.455,62</t>
  </si>
  <si>
    <t>9.232,86</t>
  </si>
  <si>
    <t>6.584,90</t>
  </si>
  <si>
    <t>9.255,02</t>
  </si>
  <si>
    <t>8.356,04</t>
  </si>
  <si>
    <t>7.879,59</t>
  </si>
  <si>
    <t>5.234,62</t>
  </si>
  <si>
    <t>8.563,42</t>
  </si>
  <si>
    <t>5.639,78</t>
  </si>
  <si>
    <t>7.550,63</t>
  </si>
  <si>
    <t>8.447,17</t>
  </si>
  <si>
    <t>8.844,65</t>
  </si>
  <si>
    <t>6.363,14</t>
  </si>
  <si>
    <t>8.916,20</t>
  </si>
  <si>
    <t>7.741,58</t>
  </si>
  <si>
    <t>7.275,92</t>
  </si>
  <si>
    <t>7.467,91</t>
  </si>
  <si>
    <t>5.391,62</t>
  </si>
  <si>
    <t>5.799,50</t>
  </si>
  <si>
    <t>9.087,47</t>
  </si>
  <si>
    <t>Steris</t>
  </si>
  <si>
    <t>8.054,24</t>
  </si>
  <si>
    <t>8.938,84</t>
  </si>
  <si>
    <t>8.817,32</t>
  </si>
  <si>
    <t>8.556,76</t>
  </si>
  <si>
    <t>7.680,81</t>
  </si>
  <si>
    <t>9.876,55</t>
  </si>
  <si>
    <t>7.574,94</t>
  </si>
  <si>
    <t>5.121,95</t>
  </si>
  <si>
    <t>8.022,02</t>
  </si>
  <si>
    <t>9.925,76</t>
  </si>
  <si>
    <t>7.435,04</t>
  </si>
  <si>
    <t>5.170,82</t>
  </si>
  <si>
    <t>5.631,95</t>
  </si>
  <si>
    <t>5.741,71</t>
  </si>
  <si>
    <t>6.382,66</t>
  </si>
  <si>
    <t>7.809,47</t>
  </si>
  <si>
    <t>8.398,93</t>
  </si>
  <si>
    <t>5.576,51</t>
  </si>
  <si>
    <t>7.863,37</t>
  </si>
  <si>
    <t>8.218,97</t>
  </si>
  <si>
    <t>8.320,52</t>
  </si>
  <si>
    <t>6.471,66</t>
  </si>
  <si>
    <t>8.263,65</t>
  </si>
  <si>
    <t>5.421,01</t>
  </si>
  <si>
    <t>7.019,62</t>
  </si>
  <si>
    <t>5.962,68</t>
  </si>
  <si>
    <t>5.143,78</t>
  </si>
  <si>
    <t>8.432,66</t>
  </si>
  <si>
    <t>5.458,37</t>
  </si>
  <si>
    <t>8.863,76</t>
  </si>
  <si>
    <t>6.471,85</t>
  </si>
  <si>
    <t>7.750,16</t>
  </si>
  <si>
    <t>8.372,27</t>
  </si>
  <si>
    <t>8.184,13</t>
  </si>
  <si>
    <t>6.261,88</t>
  </si>
  <si>
    <t>5.415,50</t>
  </si>
  <si>
    <t>8.055,48</t>
  </si>
  <si>
    <t>8.897,31</t>
  </si>
  <si>
    <t>9.427,08</t>
  </si>
  <si>
    <t>7.400,99</t>
  </si>
  <si>
    <t>8.015,34</t>
  </si>
  <si>
    <t>5.649,41</t>
  </si>
  <si>
    <t>8.827,58</t>
  </si>
  <si>
    <t>8.879,82</t>
  </si>
  <si>
    <t>8.769,51</t>
  </si>
  <si>
    <t>8.150,23</t>
  </si>
  <si>
    <t>5.807,06</t>
  </si>
  <si>
    <t>9.260,09</t>
  </si>
  <si>
    <t>7.094,01</t>
  </si>
  <si>
    <t>5.396,13</t>
  </si>
  <si>
    <t>6.144,96</t>
  </si>
  <si>
    <t>5.267,90</t>
  </si>
  <si>
    <t>8.466,73</t>
  </si>
  <si>
    <t>6.999,72</t>
  </si>
  <si>
    <t>5.203,99</t>
  </si>
  <si>
    <t>7.561,62</t>
  </si>
  <si>
    <t>6.526,71</t>
  </si>
  <si>
    <t>6.366,02</t>
  </si>
  <si>
    <t>9.809,05</t>
  </si>
  <si>
    <t>6.368,46</t>
  </si>
  <si>
    <t>7.922,01</t>
  </si>
  <si>
    <t>8.207,14</t>
  </si>
  <si>
    <t>9.950,77</t>
  </si>
  <si>
    <t>5.009,58</t>
  </si>
  <si>
    <t>5.241,65</t>
  </si>
  <si>
    <t>8.734,87</t>
  </si>
  <si>
    <t>7.329,43</t>
  </si>
  <si>
    <t>8.601,91</t>
  </si>
  <si>
    <t>6.461,96</t>
  </si>
  <si>
    <t>9.481,76</t>
  </si>
  <si>
    <t>9.526,31</t>
  </si>
  <si>
    <t>9.577,11</t>
  </si>
  <si>
    <t>7.290,36</t>
  </si>
  <si>
    <t>5.266,75</t>
  </si>
  <si>
    <t>7.137,01</t>
  </si>
  <si>
    <t>6.775,47</t>
  </si>
  <si>
    <t>6.879,29</t>
  </si>
  <si>
    <t>9.752,77</t>
  </si>
  <si>
    <t>7.942,62</t>
  </si>
  <si>
    <t>5.491,25</t>
  </si>
  <si>
    <t>6.369,20</t>
  </si>
  <si>
    <t>6.878,62</t>
  </si>
  <si>
    <t>7.193,19</t>
  </si>
  <si>
    <t>6.028,09</t>
  </si>
  <si>
    <t>8.357,93</t>
  </si>
  <si>
    <t>5.282,89</t>
  </si>
  <si>
    <t>5.028,82</t>
  </si>
  <si>
    <t>6.602,91</t>
  </si>
  <si>
    <t>6.372,96</t>
  </si>
  <si>
    <t>8.116,24</t>
  </si>
  <si>
    <t>7.010,59</t>
  </si>
  <si>
    <t>8.549,11</t>
  </si>
  <si>
    <t>8.605,35</t>
  </si>
  <si>
    <t>9.926,91</t>
  </si>
  <si>
    <t>6.831,94</t>
  </si>
  <si>
    <t>5.112,62</t>
  </si>
  <si>
    <t>6.939,39</t>
  </si>
  <si>
    <t>5.587,65</t>
  </si>
  <si>
    <t>8.701,70</t>
  </si>
  <si>
    <t>9.144,51</t>
  </si>
  <si>
    <t>7.257,75</t>
  </si>
  <si>
    <t>9.923,55</t>
  </si>
  <si>
    <t>5.221,17</t>
  </si>
  <si>
    <t>9.583,16</t>
  </si>
  <si>
    <t>6.861,93</t>
  </si>
  <si>
    <t>8.904,02</t>
  </si>
  <si>
    <t>9.940,57</t>
  </si>
  <si>
    <t>7.603,89</t>
  </si>
  <si>
    <t>7.346,16</t>
  </si>
  <si>
    <t>8.798,87</t>
  </si>
  <si>
    <t>8.763,94</t>
  </si>
  <si>
    <t>5.891,81</t>
  </si>
  <si>
    <t>9.829,39</t>
  </si>
  <si>
    <t>7.758,47</t>
  </si>
  <si>
    <t>8.540,48</t>
  </si>
  <si>
    <t>6.468,10</t>
  </si>
  <si>
    <t>7.533,26</t>
  </si>
  <si>
    <t>9.430,72</t>
  </si>
  <si>
    <t>5.168,95</t>
  </si>
  <si>
    <t>7.112,64</t>
  </si>
  <si>
    <t>7.374,89</t>
  </si>
  <si>
    <t>8.572,59</t>
  </si>
  <si>
    <t>9.568,52</t>
  </si>
  <si>
    <t>9.501,82</t>
  </si>
  <si>
    <t>8.551,10</t>
  </si>
  <si>
    <t>7.365,91</t>
  </si>
  <si>
    <t>6.464,78</t>
  </si>
  <si>
    <t>9.286,35</t>
  </si>
  <si>
    <t>5.306,69</t>
  </si>
  <si>
    <t>8.436,16</t>
  </si>
  <si>
    <t>6.076,02</t>
  </si>
  <si>
    <t>9.855,28</t>
  </si>
  <si>
    <t>9.945,65</t>
  </si>
  <si>
    <t>6.004,42</t>
  </si>
  <si>
    <t>9.680,76</t>
  </si>
  <si>
    <t>8.779,39</t>
  </si>
  <si>
    <t>5.008,66</t>
  </si>
  <si>
    <t>9.725,46</t>
  </si>
  <si>
    <t>9.072,31</t>
  </si>
  <si>
    <t>5.298,35</t>
  </si>
  <si>
    <t>9.289,26</t>
  </si>
  <si>
    <t>7.876,68</t>
  </si>
  <si>
    <t>5.556,27</t>
  </si>
  <si>
    <t>5.578,57</t>
  </si>
  <si>
    <t>7.373,74</t>
  </si>
  <si>
    <t>6.291,51</t>
  </si>
  <si>
    <t>5.158,10</t>
  </si>
  <si>
    <t>8.933,98</t>
  </si>
  <si>
    <t>7.947,32</t>
  </si>
  <si>
    <t>9.949,68</t>
  </si>
  <si>
    <t>8.344,05</t>
  </si>
  <si>
    <t>9.501,04</t>
  </si>
  <si>
    <t>8.512,08</t>
  </si>
  <si>
    <t>5.295,57</t>
  </si>
  <si>
    <t>7.573,86</t>
  </si>
  <si>
    <t>6.031,64</t>
  </si>
  <si>
    <t>9.238,19</t>
  </si>
  <si>
    <t>9.206,37</t>
  </si>
  <si>
    <t>9.399,35</t>
  </si>
  <si>
    <t>6.971,54</t>
  </si>
  <si>
    <t>6.695,95</t>
  </si>
  <si>
    <t>7.135,15</t>
  </si>
  <si>
    <t>8.250,19</t>
  </si>
  <si>
    <t>9.720,43</t>
  </si>
  <si>
    <t>7.931,67</t>
  </si>
  <si>
    <t>5.839,22</t>
  </si>
  <si>
    <t>6.727,22</t>
  </si>
  <si>
    <t>9.881,22</t>
  </si>
  <si>
    <t>8.845,65</t>
  </si>
  <si>
    <t>8.938,80</t>
  </si>
  <si>
    <t>7.314,56</t>
  </si>
  <si>
    <t>6.343,53</t>
  </si>
  <si>
    <t>6.326,64</t>
  </si>
  <si>
    <t>6.961,06</t>
  </si>
  <si>
    <t>9.169,54</t>
  </si>
  <si>
    <t>9.904,71</t>
  </si>
  <si>
    <t>7.899,21</t>
  </si>
  <si>
    <t>9.179,79</t>
  </si>
  <si>
    <t>8.624,61</t>
  </si>
  <si>
    <t>5.493,53</t>
  </si>
  <si>
    <t>5.752,80</t>
  </si>
  <si>
    <t>6.043,25</t>
  </si>
  <si>
    <t>8.313,59</t>
  </si>
  <si>
    <t>9.040,02</t>
  </si>
  <si>
    <t>9.366,26</t>
  </si>
  <si>
    <t>6.179,11</t>
  </si>
  <si>
    <t>7.306,14</t>
  </si>
  <si>
    <t>9.008,56</t>
  </si>
  <si>
    <t>8.901,42</t>
  </si>
  <si>
    <t>7.366,58</t>
  </si>
  <si>
    <t>8.893,38</t>
  </si>
  <si>
    <t>6.902,70</t>
  </si>
  <si>
    <t>7.667,77</t>
  </si>
  <si>
    <t>6.752,45</t>
  </si>
  <si>
    <t>9.504,36</t>
  </si>
  <si>
    <t>7.632,86</t>
  </si>
  <si>
    <t>6.413,85</t>
  </si>
  <si>
    <t>8.664,02</t>
  </si>
  <si>
    <t>5.687,94</t>
  </si>
  <si>
    <t>8.366,19</t>
  </si>
  <si>
    <t>6.648,03</t>
  </si>
  <si>
    <t>8.858,36</t>
  </si>
  <si>
    <t>9.820,93</t>
  </si>
  <si>
    <t>6.960,97</t>
  </si>
  <si>
    <t>7.326,84</t>
  </si>
  <si>
    <t>8.176,38</t>
  </si>
  <si>
    <t>6.847,18</t>
  </si>
  <si>
    <t>8.308,38</t>
  </si>
  <si>
    <t>5.718,87</t>
  </si>
  <si>
    <t>5.865,09</t>
  </si>
  <si>
    <t>6.734,78</t>
  </si>
  <si>
    <t>8.254,61</t>
  </si>
  <si>
    <t>6.984,14</t>
  </si>
  <si>
    <t>6.450,54</t>
  </si>
  <si>
    <t>9.850,89</t>
  </si>
  <si>
    <t>8.375,45</t>
  </si>
  <si>
    <t>7.699,33</t>
  </si>
  <si>
    <t>7.055,16</t>
  </si>
  <si>
    <t>9.156,83</t>
  </si>
  <si>
    <t>6.006,89</t>
  </si>
  <si>
    <t>8.795,81</t>
  </si>
  <si>
    <t>9.426,09</t>
  </si>
  <si>
    <t>7.069,58</t>
  </si>
  <si>
    <t>8.983,65</t>
  </si>
  <si>
    <t>5.777,76</t>
  </si>
  <si>
    <t>8.146,70</t>
  </si>
  <si>
    <t>9.706,40</t>
  </si>
  <si>
    <t>8.123,79</t>
  </si>
  <si>
    <t>7.239,71</t>
  </si>
  <si>
    <t>7.956,65</t>
  </si>
  <si>
    <t>7.015,74</t>
  </si>
  <si>
    <t>6.600,81</t>
  </si>
  <si>
    <t>9.809,99</t>
  </si>
  <si>
    <t>7.104,67</t>
  </si>
  <si>
    <t>8.599,81</t>
  </si>
  <si>
    <t>9.987,95</t>
  </si>
  <si>
    <t>7.099,46</t>
  </si>
  <si>
    <t>5.287,93</t>
  </si>
  <si>
    <t>7.808,59</t>
  </si>
  <si>
    <t>9.282,82</t>
  </si>
  <si>
    <t>9.748,70</t>
  </si>
  <si>
    <t>6.731,98</t>
  </si>
  <si>
    <t>8.780,46</t>
  </si>
  <si>
    <t>7.440,73</t>
  </si>
  <si>
    <t>6.892,96</t>
  </si>
  <si>
    <t>8.864,87</t>
  </si>
  <si>
    <t>8.259,93</t>
  </si>
  <si>
    <t>7.313,94</t>
  </si>
  <si>
    <t>5.057,18</t>
  </si>
  <si>
    <t>9.176,61</t>
  </si>
  <si>
    <t>9.804,21</t>
  </si>
  <si>
    <t>5.067,10</t>
  </si>
  <si>
    <t>9.773,19</t>
  </si>
  <si>
    <t>5.530,71</t>
  </si>
  <si>
    <t>7.190,52</t>
  </si>
  <si>
    <t>5.586,31</t>
  </si>
  <si>
    <t>7.125,60</t>
  </si>
  <si>
    <t>8.958,80</t>
  </si>
  <si>
    <t>7.204,73</t>
  </si>
  <si>
    <t>5.252,44</t>
  </si>
  <si>
    <t>7.582,81</t>
  </si>
  <si>
    <t>5.054,85</t>
  </si>
  <si>
    <t>8.262,22</t>
  </si>
  <si>
    <t>9.887,60</t>
  </si>
  <si>
    <t>8.547,24</t>
  </si>
  <si>
    <t>6.543,17</t>
  </si>
  <si>
    <t>9.770,59</t>
  </si>
  <si>
    <t>5.309,59</t>
  </si>
  <si>
    <t>6.257,90</t>
  </si>
  <si>
    <t>8.258,97</t>
  </si>
  <si>
    <t>9.267,49</t>
  </si>
  <si>
    <t>9.057,89</t>
  </si>
  <si>
    <t>5.735,53</t>
  </si>
  <si>
    <t>5.734,24</t>
  </si>
  <si>
    <t>8.709,82</t>
  </si>
  <si>
    <t>7.297,78</t>
  </si>
  <si>
    <t>7.605,93</t>
  </si>
  <si>
    <t>6.426,73</t>
  </si>
  <si>
    <t>7.821,23</t>
  </si>
  <si>
    <t>6.683,11</t>
  </si>
  <si>
    <t>8.516,05</t>
  </si>
  <si>
    <t>8.373,19</t>
  </si>
  <si>
    <t>9.491,69</t>
  </si>
  <si>
    <t>7.530,90</t>
  </si>
  <si>
    <t>8.590,36</t>
  </si>
  <si>
    <t>5.067,53</t>
  </si>
  <si>
    <t>5.709,56</t>
  </si>
  <si>
    <t>7.304,91</t>
  </si>
  <si>
    <t>8.983,18</t>
  </si>
  <si>
    <t>5.852,72</t>
  </si>
  <si>
    <t>5.192,49</t>
  </si>
  <si>
    <t>8.759,05</t>
  </si>
  <si>
    <t>7.590,97</t>
  </si>
  <si>
    <t>9.174,74</t>
  </si>
  <si>
    <t>7.276,93</t>
  </si>
  <si>
    <t>6.877,29</t>
  </si>
  <si>
    <t>7.730,02</t>
  </si>
  <si>
    <t>5.239,56</t>
  </si>
  <si>
    <t>7.609,87</t>
  </si>
  <si>
    <t>6.341,56</t>
  </si>
  <si>
    <t>8.608,02</t>
  </si>
  <si>
    <t>7.914,04</t>
  </si>
  <si>
    <t>5.721,20</t>
  </si>
  <si>
    <t>9.283,11</t>
  </si>
  <si>
    <t>7.832,59</t>
  </si>
  <si>
    <t>5.341,00</t>
  </si>
  <si>
    <t>8.832,69</t>
  </si>
  <si>
    <t>7.947,12</t>
  </si>
  <si>
    <t>9.932,56</t>
  </si>
  <si>
    <t>7.326,70</t>
  </si>
  <si>
    <t>9.251,86</t>
  </si>
  <si>
    <t>8.279,72</t>
  </si>
  <si>
    <t>5.701,21</t>
  </si>
  <si>
    <t>6.747,15</t>
  </si>
  <si>
    <t>8.733,01</t>
  </si>
  <si>
    <t>6.142,35</t>
  </si>
  <si>
    <t>7.494,66</t>
  </si>
  <si>
    <t>6.823,70</t>
  </si>
  <si>
    <t>9.188,81</t>
  </si>
  <si>
    <t>8.168,57</t>
  </si>
  <si>
    <t>9.824,89</t>
  </si>
  <si>
    <t>9.742,37</t>
  </si>
  <si>
    <t>7.013,73</t>
  </si>
  <si>
    <t>6.465,13</t>
  </si>
  <si>
    <t>9.650,06</t>
  </si>
  <si>
    <t>8.810,31</t>
  </si>
  <si>
    <t>8.830,00</t>
  </si>
  <si>
    <t>7.771,72</t>
  </si>
  <si>
    <t>7.026,52</t>
  </si>
  <si>
    <t>5.332,74</t>
  </si>
  <si>
    <t>7.659,81</t>
  </si>
  <si>
    <t>8.977,47</t>
  </si>
  <si>
    <t>5.785,48</t>
  </si>
  <si>
    <t>6.426,21</t>
  </si>
  <si>
    <t>9.890,48</t>
  </si>
  <si>
    <t>6.329,24</t>
  </si>
  <si>
    <t>6.067,45</t>
  </si>
  <si>
    <t>7.155,47</t>
  </si>
  <si>
    <t>5.158,63</t>
  </si>
  <si>
    <t>9.563,68</t>
  </si>
  <si>
    <t>5.899,98</t>
  </si>
  <si>
    <t>5.053,68</t>
  </si>
  <si>
    <t>5.628,09</t>
  </si>
  <si>
    <t>8.994,94</t>
  </si>
  <si>
    <t>8.688,30</t>
  </si>
  <si>
    <t>8.886,45</t>
  </si>
  <si>
    <t>9.346,61</t>
  </si>
  <si>
    <t>9.182,10</t>
  </si>
  <si>
    <t>9.552,79</t>
  </si>
  <si>
    <t>8.364,50</t>
  </si>
  <si>
    <t>7.889,04</t>
  </si>
  <si>
    <t>7.886,83</t>
  </si>
  <si>
    <t>5.030,10</t>
  </si>
  <si>
    <t>9.239,42</t>
  </si>
  <si>
    <t>5.461,50</t>
  </si>
  <si>
    <t>9.744,42</t>
  </si>
  <si>
    <t>6.616,13</t>
  </si>
  <si>
    <t>5.351,97</t>
  </si>
  <si>
    <t>6.339,19</t>
  </si>
  <si>
    <t>8.608,97</t>
  </si>
  <si>
    <t>6.033,00</t>
  </si>
  <si>
    <t>9.094,91</t>
  </si>
  <si>
    <t>6.310,01</t>
  </si>
  <si>
    <t>7.274,65</t>
  </si>
  <si>
    <t>7.714,45</t>
  </si>
  <si>
    <t>9.740,41</t>
  </si>
  <si>
    <t>5.733,93</t>
  </si>
  <si>
    <t>5.435,18</t>
  </si>
  <si>
    <t>5.415,16</t>
  </si>
  <si>
    <t>5.157,47</t>
  </si>
  <si>
    <t>5.029,33</t>
  </si>
  <si>
    <t>9.318,41</t>
  </si>
  <si>
    <t>8.148,07</t>
  </si>
  <si>
    <t>6.537,05</t>
  </si>
  <si>
    <t>8.816,33</t>
  </si>
  <si>
    <t>6.441,02</t>
  </si>
  <si>
    <t>7.916,41</t>
  </si>
  <si>
    <t>8.116,41</t>
  </si>
  <si>
    <t>9.164,10</t>
  </si>
  <si>
    <t>8.786,40</t>
  </si>
  <si>
    <t>5.608,81</t>
  </si>
  <si>
    <t>8.621,35</t>
  </si>
  <si>
    <t>9.275,65</t>
  </si>
  <si>
    <t>6.529,61</t>
  </si>
  <si>
    <t>6.561,12</t>
  </si>
  <si>
    <t>7.690,80</t>
  </si>
  <si>
    <t>5.562,10</t>
  </si>
  <si>
    <t>5.020,81</t>
  </si>
  <si>
    <t>5.419,14</t>
  </si>
  <si>
    <t>5.036,48</t>
  </si>
  <si>
    <t>7.720,89</t>
  </si>
  <si>
    <t>8.848,69</t>
  </si>
  <si>
    <t>5.275,41</t>
  </si>
  <si>
    <t>9.682,26</t>
  </si>
  <si>
    <t>9.424,29</t>
  </si>
  <si>
    <t>8.673,71</t>
  </si>
  <si>
    <t>5.744,23</t>
  </si>
  <si>
    <t>5.586,69</t>
  </si>
  <si>
    <t>5.266,97</t>
  </si>
  <si>
    <t>5.103,92</t>
  </si>
  <si>
    <t>7.450,13</t>
  </si>
  <si>
    <t>7.702,47</t>
  </si>
  <si>
    <t>9.772,57</t>
  </si>
  <si>
    <t>6.999,88</t>
  </si>
  <si>
    <t>5.179,07</t>
  </si>
  <si>
    <t>6.450,82</t>
  </si>
  <si>
    <t>8.567,02</t>
  </si>
  <si>
    <t>8.182,65</t>
  </si>
  <si>
    <t>7.102,58</t>
  </si>
  <si>
    <t>9.774,67</t>
  </si>
  <si>
    <t>8.175,39</t>
  </si>
  <si>
    <t>6.340,23</t>
  </si>
  <si>
    <t>6.341,98</t>
  </si>
  <si>
    <t>9.804,02</t>
  </si>
  <si>
    <t>8.829,21</t>
  </si>
  <si>
    <t>6.344,94</t>
  </si>
  <si>
    <t>7.363,90</t>
  </si>
  <si>
    <t>7.776,59</t>
  </si>
  <si>
    <t>6.941,04</t>
  </si>
  <si>
    <t>9.646,29</t>
  </si>
  <si>
    <t>8.600,92</t>
  </si>
  <si>
    <t>9.730,92</t>
  </si>
  <si>
    <t>9.300,93</t>
  </si>
  <si>
    <t>5.150,34</t>
  </si>
  <si>
    <t>6.955,68</t>
  </si>
  <si>
    <t>6.767,72</t>
  </si>
  <si>
    <t>9.906,94</t>
  </si>
  <si>
    <t>9.046,95</t>
  </si>
  <si>
    <t>9.419,96</t>
  </si>
  <si>
    <t>6.492,30</t>
  </si>
  <si>
    <t>5.009,05</t>
  </si>
  <si>
    <t>5.647,40</t>
  </si>
  <si>
    <t>6.549,43</t>
  </si>
  <si>
    <t>6.135,36</t>
  </si>
  <si>
    <t>5.334,86</t>
  </si>
  <si>
    <t>9.573,92</t>
  </si>
  <si>
    <t>7.273,41</t>
  </si>
  <si>
    <t>8.373,64</t>
  </si>
  <si>
    <t>9.233,09</t>
  </si>
  <si>
    <t>9.741,59</t>
  </si>
  <si>
    <t>6.436,83</t>
  </si>
  <si>
    <t>6.454,28</t>
  </si>
  <si>
    <t>7.078,17</t>
  </si>
  <si>
    <t>9.385,37</t>
  </si>
  <si>
    <t>8.844,50</t>
  </si>
  <si>
    <t>9.850,26</t>
  </si>
  <si>
    <t>5.205,68</t>
  </si>
  <si>
    <t>5.589,31</t>
  </si>
  <si>
    <t>7.144,12</t>
  </si>
  <si>
    <t>8.673,74</t>
  </si>
  <si>
    <t>9.282,13</t>
  </si>
  <si>
    <t>7.304,46</t>
  </si>
  <si>
    <t>8.425,79</t>
  </si>
  <si>
    <t>7.660,61</t>
  </si>
  <si>
    <t>6.823,78</t>
  </si>
  <si>
    <t>9.810,76</t>
  </si>
  <si>
    <t>9.444,85</t>
  </si>
  <si>
    <t>9.083,52</t>
  </si>
  <si>
    <t>9.518,23</t>
  </si>
  <si>
    <t>9.721,80</t>
  </si>
  <si>
    <t>5.986,65</t>
  </si>
  <si>
    <t>9.836,39</t>
  </si>
  <si>
    <t>8.327,87</t>
  </si>
  <si>
    <t>8.166,71</t>
  </si>
  <si>
    <t>7.332,05</t>
  </si>
  <si>
    <t>6.440,11</t>
  </si>
  <si>
    <t>6.381,85</t>
  </si>
  <si>
    <t>8.286,02</t>
  </si>
  <si>
    <t>9.121,72</t>
  </si>
  <si>
    <t>5.499,99</t>
  </si>
  <si>
    <t>8.218,54</t>
  </si>
  <si>
    <t>7.394,66</t>
  </si>
  <si>
    <t>5.389,96</t>
  </si>
  <si>
    <t>9.084,79</t>
  </si>
  <si>
    <t>9.606,94</t>
  </si>
  <si>
    <t>9.865,46</t>
  </si>
  <si>
    <t>6.784,50</t>
  </si>
  <si>
    <t>6.619,63</t>
  </si>
  <si>
    <t>8.005,56</t>
  </si>
  <si>
    <t>9.834,49</t>
  </si>
  <si>
    <t>9.178,49</t>
  </si>
  <si>
    <t>9.272,75</t>
  </si>
  <si>
    <t>8.700,55</t>
  </si>
  <si>
    <t>9.333,24</t>
  </si>
  <si>
    <t>6.904,89</t>
  </si>
  <si>
    <t>6.894,44</t>
  </si>
  <si>
    <t>7.117,98</t>
  </si>
  <si>
    <t>9.422,10</t>
  </si>
  <si>
    <t>5.201,31</t>
  </si>
  <si>
    <t>8.527,77</t>
  </si>
  <si>
    <t>8.562,20</t>
  </si>
  <si>
    <t>5.777,66</t>
  </si>
  <si>
    <t>6.753,23</t>
  </si>
  <si>
    <t>7.374,68</t>
  </si>
  <si>
    <t>5.639,74</t>
  </si>
  <si>
    <t>5.520,58</t>
  </si>
  <si>
    <t>9.053,12</t>
  </si>
  <si>
    <t>8.288,21</t>
  </si>
  <si>
    <t>9.125,04</t>
  </si>
  <si>
    <t>7.822,64</t>
  </si>
  <si>
    <t>8.425,75</t>
  </si>
  <si>
    <t>7.138,82</t>
  </si>
  <si>
    <t>8.671,33</t>
  </si>
  <si>
    <t>9.875,13</t>
  </si>
  <si>
    <t>7.264,91</t>
  </si>
  <si>
    <t>9.640,51</t>
  </si>
  <si>
    <t>9.509,65</t>
  </si>
  <si>
    <t>7.527,09</t>
  </si>
  <si>
    <t>7.970,67</t>
  </si>
  <si>
    <t>5.532,29</t>
  </si>
  <si>
    <t>7.123,75</t>
  </si>
  <si>
    <t>8.871,52</t>
  </si>
  <si>
    <t>7.492,08</t>
  </si>
  <si>
    <t>8.878,04</t>
  </si>
  <si>
    <t>7.962,68</t>
  </si>
  <si>
    <t>8.781,89</t>
  </si>
  <si>
    <t>7.497,76</t>
  </si>
  <si>
    <t>8.226,57</t>
  </si>
  <si>
    <t>9.940,65</t>
  </si>
  <si>
    <t>8.267,99</t>
  </si>
  <si>
    <t>5.951,83</t>
  </si>
  <si>
    <t>5.718,37</t>
  </si>
  <si>
    <t>8.897,26</t>
  </si>
  <si>
    <t>7.517,19</t>
  </si>
  <si>
    <t>6.453,72</t>
  </si>
  <si>
    <t>6.417,41</t>
  </si>
  <si>
    <t>5.469,06</t>
  </si>
  <si>
    <t>9.535,12</t>
  </si>
  <si>
    <t>5.184,94</t>
  </si>
  <si>
    <t>5.047,08</t>
  </si>
  <si>
    <t>5.998,62</t>
  </si>
  <si>
    <t>5.516,35</t>
  </si>
  <si>
    <t>8.408,81</t>
  </si>
  <si>
    <t>9.213,16</t>
  </si>
  <si>
    <t>7.835,51</t>
  </si>
  <si>
    <t>7.518,87</t>
  </si>
  <si>
    <t>6.870,95</t>
  </si>
  <si>
    <t>5.527,58</t>
  </si>
  <si>
    <t>7.216,73</t>
  </si>
  <si>
    <t>7.653,21</t>
  </si>
  <si>
    <t>5.086,60</t>
  </si>
  <si>
    <t>7.548,13</t>
  </si>
  <si>
    <t>8.377,03</t>
  </si>
  <si>
    <t>5.591,91</t>
  </si>
  <si>
    <t>9.514,21</t>
  </si>
  <si>
    <t>8.927,46</t>
  </si>
  <si>
    <t>7.760,87</t>
  </si>
  <si>
    <t>6.985,90</t>
  </si>
  <si>
    <t>7.817,53</t>
  </si>
  <si>
    <t>7.977,63</t>
  </si>
  <si>
    <t>7.097,85</t>
  </si>
  <si>
    <t>9.531,89</t>
  </si>
  <si>
    <t>9.516,00</t>
  </si>
  <si>
    <t>5.030,74</t>
  </si>
  <si>
    <t>8.548,93</t>
  </si>
  <si>
    <t>9.209,79</t>
  </si>
  <si>
    <t>9.131,90</t>
  </si>
  <si>
    <t>5.245,76</t>
  </si>
  <si>
    <t>6.133,32</t>
  </si>
  <si>
    <t>6.027,71</t>
  </si>
  <si>
    <t>6.615,00</t>
  </si>
  <si>
    <t>6.235,45</t>
  </si>
  <si>
    <t>5.055,23</t>
  </si>
  <si>
    <t>6.766,36</t>
  </si>
  <si>
    <t>6.882,61</t>
  </si>
  <si>
    <t>5.290,77</t>
  </si>
  <si>
    <t>5.589,86</t>
  </si>
  <si>
    <t>6.477,56</t>
  </si>
  <si>
    <t>5.214,02</t>
  </si>
  <si>
    <t>6.973,46</t>
  </si>
  <si>
    <t>9.893,62</t>
  </si>
  <si>
    <t>9.857,51</t>
  </si>
  <si>
    <t>9.276,83</t>
  </si>
  <si>
    <t>7.582,23</t>
  </si>
  <si>
    <t>6.594,54</t>
  </si>
  <si>
    <t>9.398,49</t>
  </si>
  <si>
    <t>6.234,27</t>
  </si>
  <si>
    <t>9.251,83</t>
  </si>
  <si>
    <t>5.084,48</t>
  </si>
  <si>
    <t>8.408,77</t>
  </si>
  <si>
    <t>9.490,28</t>
  </si>
  <si>
    <t>8.836,29</t>
  </si>
  <si>
    <t>8.054,15</t>
  </si>
  <si>
    <t>7.513,26</t>
  </si>
  <si>
    <t>7.745,55</t>
  </si>
  <si>
    <t>7.562,77</t>
  </si>
  <si>
    <t>5.496,26</t>
  </si>
  <si>
    <t>9.645,34</t>
  </si>
  <si>
    <t>5.377,85</t>
  </si>
  <si>
    <t>9.479,38</t>
  </si>
  <si>
    <t>8.388,18</t>
  </si>
  <si>
    <t>5.224,85</t>
  </si>
  <si>
    <t>5.159,79</t>
  </si>
  <si>
    <t>5.542,64</t>
  </si>
  <si>
    <t>7.623,40</t>
  </si>
  <si>
    <t>9.360,72</t>
  </si>
  <si>
    <t>9.808,60</t>
  </si>
  <si>
    <t>7.945,05</t>
  </si>
  <si>
    <t>9.352,46</t>
  </si>
  <si>
    <t>6.996,10</t>
  </si>
  <si>
    <t>5.974,62</t>
  </si>
  <si>
    <t>6.043,80</t>
  </si>
  <si>
    <t>8.521,68</t>
  </si>
  <si>
    <t>6.849,26</t>
  </si>
  <si>
    <t>7.386,80</t>
  </si>
  <si>
    <t>9.355,05</t>
  </si>
  <si>
    <t>5.289,64</t>
  </si>
  <si>
    <t>5.312,57</t>
  </si>
  <si>
    <t>7.958,41</t>
  </si>
  <si>
    <t>7.970,00</t>
  </si>
  <si>
    <t>7.254,36</t>
  </si>
  <si>
    <t>6.064,37</t>
  </si>
  <si>
    <t>7.270,79</t>
  </si>
  <si>
    <t>8.306,54</t>
  </si>
  <si>
    <t>5.596,29</t>
  </si>
  <si>
    <t>6.487,93</t>
  </si>
  <si>
    <t>8.912,53</t>
  </si>
  <si>
    <t>5.875,76</t>
  </si>
  <si>
    <t>6.857,23</t>
  </si>
  <si>
    <t>6.030,77</t>
  </si>
  <si>
    <t>7.688,10</t>
  </si>
  <si>
    <t>6.273,82</t>
  </si>
  <si>
    <t>7.114,82</t>
  </si>
  <si>
    <t>6.757,32</t>
  </si>
  <si>
    <t>9.890,60</t>
  </si>
  <si>
    <t>8.435,68</t>
  </si>
  <si>
    <t>8.564,66</t>
  </si>
  <si>
    <t>5.844,13</t>
  </si>
  <si>
    <t>7.196,33</t>
  </si>
  <si>
    <t>8.165,30</t>
  </si>
  <si>
    <t>6.416,12</t>
  </si>
  <si>
    <t>6.759,04</t>
  </si>
  <si>
    <t>9.992,73</t>
  </si>
  <si>
    <t>5.186,16</t>
  </si>
  <si>
    <t>6.835,69</t>
  </si>
  <si>
    <t>8.026,40</t>
  </si>
  <si>
    <t>5.202,23</t>
  </si>
  <si>
    <t>9.291,01</t>
  </si>
  <si>
    <t>8.815,54</t>
  </si>
  <si>
    <t>8.791,35</t>
  </si>
  <si>
    <t>8.308,41</t>
  </si>
  <si>
    <t>9.549,55</t>
  </si>
  <si>
    <t>5.335,45</t>
  </si>
  <si>
    <t>9.101,14</t>
  </si>
  <si>
    <t>7.783,90</t>
  </si>
  <si>
    <t>8.405,44</t>
  </si>
  <si>
    <t>8.283,47</t>
  </si>
  <si>
    <t>8.128,42</t>
  </si>
  <si>
    <t>9.207,01</t>
  </si>
  <si>
    <t>8.028,22</t>
  </si>
  <si>
    <t>6.293,67</t>
  </si>
  <si>
    <t>9.401,55</t>
  </si>
  <si>
    <t>9.368,12</t>
  </si>
  <si>
    <t>6.715,85</t>
  </si>
  <si>
    <t>5.134,14</t>
  </si>
  <si>
    <t>6.475,21</t>
  </si>
  <si>
    <t>6.900,11</t>
  </si>
  <si>
    <t>8.618,96</t>
  </si>
  <si>
    <t>5.144,16</t>
  </si>
  <si>
    <t>8.376,33</t>
  </si>
  <si>
    <t>8.574,62</t>
  </si>
  <si>
    <t>6.107,54</t>
  </si>
  <si>
    <t>7.060,66</t>
  </si>
  <si>
    <t>9.613,85</t>
  </si>
  <si>
    <t>5.904,40</t>
  </si>
  <si>
    <t>7.908,72</t>
  </si>
  <si>
    <t>5.263,78</t>
  </si>
  <si>
    <t>5.261,49</t>
  </si>
  <si>
    <t>6.248,49</t>
  </si>
  <si>
    <t>8.830,47</t>
  </si>
  <si>
    <t>7.284,02</t>
  </si>
  <si>
    <t>5.200,43</t>
  </si>
  <si>
    <t>9.690,07</t>
  </si>
  <si>
    <t>5.176,42</t>
  </si>
  <si>
    <t>6.165,64</t>
  </si>
  <si>
    <t>5.477,21</t>
  </si>
  <si>
    <t>9.812,93</t>
  </si>
  <si>
    <t>7.584,32</t>
  </si>
  <si>
    <t>5.473,01</t>
  </si>
  <si>
    <t>9.979,49</t>
  </si>
  <si>
    <t>6.664,97</t>
  </si>
  <si>
    <t>5.890,02</t>
  </si>
  <si>
    <t>5.273,15</t>
  </si>
  <si>
    <t>9.946,25</t>
  </si>
  <si>
    <t>6.882,13</t>
  </si>
  <si>
    <t>9.942,86</t>
  </si>
  <si>
    <t>5.453,96</t>
  </si>
  <si>
    <t>8.223,21</t>
  </si>
  <si>
    <t>8.640,11</t>
  </si>
  <si>
    <t>6.599,26</t>
  </si>
  <si>
    <t>7.208,38</t>
  </si>
  <si>
    <t>8.435,91</t>
  </si>
  <si>
    <t>8.587,64</t>
  </si>
  <si>
    <t>6.899,07</t>
  </si>
  <si>
    <t>8.187,60</t>
  </si>
  <si>
    <t>5.341,58</t>
  </si>
  <si>
    <t>8.646,01</t>
  </si>
  <si>
    <t>5.832,80</t>
  </si>
  <si>
    <t>7.448,86</t>
  </si>
  <si>
    <t>5.921,15</t>
  </si>
  <si>
    <t>6.176,28</t>
  </si>
  <si>
    <t>5.849,25</t>
  </si>
  <si>
    <t>9.623,37</t>
  </si>
  <si>
    <t>7.743,92</t>
  </si>
  <si>
    <t>9.106,96</t>
  </si>
  <si>
    <t>6.452,52</t>
  </si>
  <si>
    <t>5.069,14</t>
  </si>
  <si>
    <t>5.205,27</t>
  </si>
  <si>
    <t>5.187,52</t>
  </si>
  <si>
    <t>5.661,52</t>
  </si>
  <si>
    <t>5.837,55</t>
  </si>
  <si>
    <t>5.352,63</t>
  </si>
  <si>
    <t>6.909,96</t>
  </si>
  <si>
    <t>6.979,33</t>
  </si>
  <si>
    <t>8.609,14</t>
  </si>
  <si>
    <t>5.373,97</t>
  </si>
  <si>
    <t>8.896,10</t>
  </si>
  <si>
    <t>9.985,49</t>
  </si>
  <si>
    <t>7.907,91</t>
  </si>
  <si>
    <t>8.849,78</t>
  </si>
  <si>
    <t>8.927,16</t>
  </si>
  <si>
    <t>6.249,79</t>
  </si>
  <si>
    <t>7.705,00</t>
  </si>
  <si>
    <t>5.388,67</t>
  </si>
  <si>
    <t>8.735,75</t>
  </si>
  <si>
    <t>8.621,66</t>
  </si>
  <si>
    <t>7.560,02</t>
  </si>
  <si>
    <t>9.548,59</t>
  </si>
  <si>
    <t>5.788,42</t>
  </si>
  <si>
    <t>6.509,81</t>
  </si>
  <si>
    <t>9.749,06</t>
  </si>
  <si>
    <t>9.103,02</t>
  </si>
  <si>
    <t>8.823,31</t>
  </si>
  <si>
    <t>7.853,49</t>
  </si>
  <si>
    <t>8.836,71</t>
  </si>
  <si>
    <t>6.653,71</t>
  </si>
  <si>
    <t>6.574,34</t>
  </si>
  <si>
    <t>8.684,29</t>
  </si>
  <si>
    <t>9.457,93</t>
  </si>
  <si>
    <t>5.750,30</t>
  </si>
  <si>
    <t>5.771,66</t>
  </si>
  <si>
    <t>8.399,57</t>
  </si>
  <si>
    <t>9.586,56</t>
  </si>
  <si>
    <t>6.091,25</t>
  </si>
  <si>
    <t>8.206,20</t>
  </si>
  <si>
    <t>5.300,07</t>
  </si>
  <si>
    <t>8.025,62</t>
  </si>
  <si>
    <t>9.393,94</t>
  </si>
  <si>
    <t>6.819,90</t>
  </si>
  <si>
    <t>9.362,80</t>
  </si>
  <si>
    <t>7.221,66</t>
  </si>
  <si>
    <t>7.439,38</t>
  </si>
  <si>
    <t>5.048,03</t>
  </si>
  <si>
    <t>7.175,55</t>
  </si>
  <si>
    <t>8.587,02</t>
  </si>
  <si>
    <t>7.308,87</t>
  </si>
  <si>
    <t>8.903,53</t>
  </si>
  <si>
    <t>5.548,48</t>
  </si>
  <si>
    <t>7.890,96</t>
  </si>
  <si>
    <t>6.073,29</t>
  </si>
  <si>
    <t>9.504,78</t>
  </si>
  <si>
    <t>6.124,96</t>
  </si>
  <si>
    <t>6.738,11</t>
  </si>
  <si>
    <t>6.588,34</t>
  </si>
  <si>
    <t>6.669,04</t>
  </si>
  <si>
    <t>6.461,53</t>
  </si>
  <si>
    <t>9.592,36</t>
  </si>
  <si>
    <t>8.395,91</t>
  </si>
  <si>
    <t>7.125,79</t>
  </si>
  <si>
    <t>7.952,98</t>
  </si>
  <si>
    <t>5.553,80</t>
  </si>
  <si>
    <t>6.761,22</t>
  </si>
  <si>
    <t>7.459,30</t>
  </si>
  <si>
    <t>9.532,02</t>
  </si>
  <si>
    <t>8.372,16</t>
  </si>
  <si>
    <t>6.903,25</t>
  </si>
  <si>
    <t>8.641,88</t>
  </si>
  <si>
    <t>5.919,89</t>
  </si>
  <si>
    <t>9.078,42</t>
  </si>
  <si>
    <t>7.062,43</t>
  </si>
  <si>
    <t>6.324,54</t>
  </si>
  <si>
    <t>9.833,98</t>
  </si>
  <si>
    <t>6.396,74</t>
  </si>
  <si>
    <t>5.571,06</t>
  </si>
  <si>
    <t>7.972,30</t>
  </si>
  <si>
    <t>7.046,34</t>
  </si>
  <si>
    <t>5.706,34</t>
  </si>
  <si>
    <t>8.493,53</t>
  </si>
  <si>
    <t>7.263,12</t>
  </si>
  <si>
    <t>7.295,20</t>
  </si>
  <si>
    <t>7.428,83</t>
  </si>
  <si>
    <t>8.230,25</t>
  </si>
  <si>
    <t>6.710,09</t>
  </si>
  <si>
    <t>6.350,25</t>
  </si>
  <si>
    <t>5.174,33</t>
  </si>
  <si>
    <t>8.616,08</t>
  </si>
  <si>
    <t>7.479,43</t>
  </si>
  <si>
    <t>5.683,14</t>
  </si>
  <si>
    <t>5.604,43</t>
  </si>
  <si>
    <t>5.852,93</t>
  </si>
  <si>
    <t>5.536,19</t>
  </si>
  <si>
    <t>8.971,75</t>
  </si>
  <si>
    <t>9.022,84</t>
  </si>
  <si>
    <t>6.148,56</t>
  </si>
  <si>
    <t>6.029,33</t>
  </si>
  <si>
    <t>9.518,41</t>
  </si>
  <si>
    <t>9.145,25</t>
  </si>
  <si>
    <t>8.591,08</t>
  </si>
  <si>
    <t>9.684,72</t>
  </si>
  <si>
    <t>8.663,27</t>
  </si>
  <si>
    <t>9.013,03</t>
  </si>
  <si>
    <t>7.342,06</t>
  </si>
  <si>
    <t>7.482,54</t>
  </si>
  <si>
    <t>5.953,08</t>
  </si>
  <si>
    <t>5.877,65</t>
  </si>
  <si>
    <t>8.203,80</t>
  </si>
  <si>
    <t>7.238,44</t>
  </si>
  <si>
    <t>8.740,37</t>
  </si>
  <si>
    <t>5.451,83</t>
  </si>
  <si>
    <t>9.387,91</t>
  </si>
  <si>
    <t>5.722,59</t>
  </si>
  <si>
    <t>9.786,95</t>
  </si>
  <si>
    <t>9.917,15</t>
  </si>
  <si>
    <t>5.758,28</t>
  </si>
  <si>
    <t>6.191,21</t>
  </si>
  <si>
    <t>8.649,49</t>
  </si>
  <si>
    <t>9.382,57</t>
  </si>
  <si>
    <t>8.575,21</t>
  </si>
  <si>
    <t>5.471,43</t>
  </si>
  <si>
    <t>6.386,42</t>
  </si>
  <si>
    <t>5.522,62</t>
  </si>
  <si>
    <t>6.547,65</t>
  </si>
  <si>
    <t>5.807,46</t>
  </si>
  <si>
    <t>5.008,84</t>
  </si>
  <si>
    <t>8.837,10</t>
  </si>
  <si>
    <t>5.668,86</t>
  </si>
  <si>
    <t>5.273,08</t>
  </si>
  <si>
    <t>5.301,85</t>
  </si>
  <si>
    <t>7.812,83</t>
  </si>
  <si>
    <t>9.072,64</t>
  </si>
  <si>
    <t>6.444,45</t>
  </si>
  <si>
    <t>9.370,34</t>
  </si>
  <si>
    <t>5.203,67</t>
  </si>
  <si>
    <t>9.864,61</t>
  </si>
  <si>
    <t>7.578,85</t>
  </si>
  <si>
    <t>5.579,42</t>
  </si>
  <si>
    <t>8.822,21</t>
  </si>
  <si>
    <t>7.764,21</t>
  </si>
  <si>
    <t>5.373,79</t>
  </si>
  <si>
    <t>7.067,80</t>
  </si>
  <si>
    <t>8.527,02</t>
  </si>
  <si>
    <t>5.282,06</t>
  </si>
  <si>
    <t>9.730,63</t>
  </si>
  <si>
    <t>6.641,15</t>
  </si>
  <si>
    <t>7.256,75</t>
  </si>
  <si>
    <t>9.553,82</t>
  </si>
  <si>
    <t>9.448,28</t>
  </si>
  <si>
    <t>6.280,49</t>
  </si>
  <si>
    <t>9.073,66</t>
  </si>
  <si>
    <t>7.206,74</t>
  </si>
  <si>
    <t>7.294,38</t>
  </si>
  <si>
    <t>5.782,91</t>
  </si>
  <si>
    <t>6.362,59</t>
  </si>
  <si>
    <t>9.953,09</t>
  </si>
  <si>
    <t>9.835,07</t>
  </si>
  <si>
    <t>7.264,39</t>
  </si>
  <si>
    <t>8.986,52</t>
  </si>
  <si>
    <t>5.845,71</t>
  </si>
  <si>
    <t>9.010,80</t>
  </si>
  <si>
    <t>5.440,91</t>
  </si>
  <si>
    <t>6.201,32</t>
  </si>
  <si>
    <t>8.070,21</t>
  </si>
  <si>
    <t>7.669,09</t>
  </si>
  <si>
    <t>7.365,11</t>
  </si>
  <si>
    <t>8.456,21</t>
  </si>
  <si>
    <t>9.031,06</t>
  </si>
  <si>
    <t>6.673,02</t>
  </si>
  <si>
    <t>8.778,96</t>
  </si>
  <si>
    <t>6.623,30</t>
  </si>
  <si>
    <t>9.336,25</t>
  </si>
  <si>
    <t>5.233,75</t>
  </si>
  <si>
    <t>9.273,68</t>
  </si>
  <si>
    <t>8.422,62</t>
  </si>
  <si>
    <t>7.450,84</t>
  </si>
  <si>
    <t>7.979,35</t>
  </si>
  <si>
    <t>5.608,08</t>
  </si>
  <si>
    <t>5.747,83</t>
  </si>
  <si>
    <t>8.425,05</t>
  </si>
  <si>
    <t>6.162,13</t>
  </si>
  <si>
    <t>7.613,49</t>
  </si>
  <si>
    <t>5.270,17</t>
  </si>
  <si>
    <t>9.908,87</t>
  </si>
  <si>
    <t>7.143,49</t>
  </si>
  <si>
    <t>6.218,94</t>
  </si>
  <si>
    <t>9.494,71</t>
  </si>
  <si>
    <t>8.287,07</t>
  </si>
  <si>
    <t>7.798,29</t>
  </si>
  <si>
    <t>6.672,79</t>
  </si>
  <si>
    <t>8.628,85</t>
  </si>
  <si>
    <t>8.607,21</t>
  </si>
  <si>
    <t>9.013,45</t>
  </si>
  <si>
    <t>7.432,79</t>
  </si>
  <si>
    <t>7.451,55</t>
  </si>
  <si>
    <t>5.564,88</t>
  </si>
  <si>
    <t>7.331,16</t>
  </si>
  <si>
    <t>6.463,30</t>
  </si>
  <si>
    <t>5.186,73</t>
  </si>
  <si>
    <t>5.216,36</t>
  </si>
  <si>
    <t>7.027,20</t>
  </si>
  <si>
    <t>8.593,70</t>
  </si>
  <si>
    <t>9.259,12</t>
  </si>
  <si>
    <t>6.621,77</t>
  </si>
  <si>
    <t>7.668,33</t>
  </si>
  <si>
    <t>9.711,33</t>
  </si>
  <si>
    <t>5.197,25</t>
  </si>
  <si>
    <t>9.101,01</t>
  </si>
  <si>
    <t>7.561,81</t>
  </si>
  <si>
    <t>6.480,54</t>
  </si>
  <si>
    <t>9.606,56</t>
  </si>
  <si>
    <t>5.718,91</t>
  </si>
  <si>
    <t>5.731,59</t>
  </si>
  <si>
    <t>5.760,30</t>
  </si>
  <si>
    <t>8.580,96</t>
  </si>
  <si>
    <t>7.552,96</t>
  </si>
  <si>
    <t>6.681,04</t>
  </si>
  <si>
    <t>7.683,63</t>
  </si>
  <si>
    <t>7.394,05</t>
  </si>
  <si>
    <t>5.181,17</t>
  </si>
  <si>
    <t>8.837,18</t>
  </si>
  <si>
    <t>5.255,10</t>
  </si>
  <si>
    <t>9.986,40</t>
  </si>
  <si>
    <t>6.227,87</t>
  </si>
  <si>
    <t>9.409,91</t>
  </si>
  <si>
    <t>6.992,43</t>
  </si>
  <si>
    <t>6.888,57</t>
  </si>
  <si>
    <t>7.089,26</t>
  </si>
  <si>
    <t>9.924,82</t>
  </si>
  <si>
    <t>8.415,93</t>
  </si>
  <si>
    <t>5.832,89</t>
  </si>
  <si>
    <t>9.552,78</t>
  </si>
  <si>
    <t>7.890,70</t>
  </si>
  <si>
    <t>5.248,97</t>
  </si>
  <si>
    <t>8.818,67</t>
  </si>
  <si>
    <t>9.247,17</t>
  </si>
  <si>
    <t>8.408,67</t>
  </si>
  <si>
    <t>5.842,64</t>
  </si>
  <si>
    <t>6.873,07</t>
  </si>
  <si>
    <t>9.308,17</t>
  </si>
  <si>
    <t>9.512,46</t>
  </si>
  <si>
    <t>9.671,99</t>
  </si>
  <si>
    <t>8.383,62</t>
  </si>
  <si>
    <t>5.745,18</t>
  </si>
  <si>
    <t>9.719,63</t>
  </si>
  <si>
    <t>7.615,50</t>
  </si>
  <si>
    <t>5.948,02</t>
  </si>
  <si>
    <t>8.866,67</t>
  </si>
  <si>
    <t>5.028,09</t>
  </si>
  <si>
    <t>5.965,38</t>
  </si>
  <si>
    <t>7.969,12</t>
  </si>
  <si>
    <t>6.961,43</t>
  </si>
  <si>
    <t>9.359,55</t>
  </si>
  <si>
    <t>9.877,74</t>
  </si>
  <si>
    <t>7.816,90</t>
  </si>
  <si>
    <t>9.320,66</t>
  </si>
  <si>
    <t>5.100,58</t>
  </si>
  <si>
    <t>9.505,53</t>
  </si>
  <si>
    <t>8.339,78</t>
  </si>
  <si>
    <t>9.714,61</t>
  </si>
  <si>
    <t>7.039,40</t>
  </si>
  <si>
    <t>7.781,42</t>
  </si>
  <si>
    <t>9.761,43</t>
  </si>
  <si>
    <t>9.790,69</t>
  </si>
  <si>
    <t>8.727,83</t>
  </si>
  <si>
    <t>7.597,08</t>
  </si>
  <si>
    <t>8.315,02</t>
  </si>
  <si>
    <t>9.921,51</t>
  </si>
  <si>
    <t>7.073,72</t>
  </si>
  <si>
    <t>8.378,96</t>
  </si>
  <si>
    <t>5.430,67</t>
  </si>
  <si>
    <t>7.768,60</t>
  </si>
  <si>
    <t>5.971,38</t>
  </si>
  <si>
    <t>9.596,80</t>
  </si>
  <si>
    <t>5.568,08</t>
  </si>
  <si>
    <t>6.877,86</t>
  </si>
  <si>
    <t>8.296,65</t>
  </si>
  <si>
    <t>8.831,53</t>
  </si>
  <si>
    <t>7.079,07</t>
  </si>
  <si>
    <t>8.169,62</t>
  </si>
  <si>
    <t>7.855,94</t>
  </si>
  <si>
    <t>8.808,34</t>
  </si>
  <si>
    <t>5.664,90</t>
  </si>
  <si>
    <t>8.489,86</t>
  </si>
  <si>
    <t>8.145,29</t>
  </si>
  <si>
    <t>7.321,18</t>
  </si>
  <si>
    <t>5.355,18</t>
  </si>
  <si>
    <t>8.168,72</t>
  </si>
  <si>
    <t>8.519,28</t>
  </si>
  <si>
    <t>7.931,59</t>
  </si>
  <si>
    <t>5.621,52</t>
  </si>
  <si>
    <t>5.536,51</t>
  </si>
  <si>
    <t>7.129,95</t>
  </si>
  <si>
    <t>8.587,40</t>
  </si>
  <si>
    <t>7.410,86</t>
  </si>
  <si>
    <t>6.766,49</t>
  </si>
  <si>
    <t>9.558,64</t>
  </si>
  <si>
    <t>5.185,13</t>
  </si>
  <si>
    <t>8.771,43</t>
  </si>
  <si>
    <t>5.729,84</t>
  </si>
  <si>
    <t>8.404,98</t>
  </si>
  <si>
    <t>5.957,44</t>
  </si>
  <si>
    <t>6.246,65</t>
  </si>
  <si>
    <t>8.386,84</t>
  </si>
  <si>
    <t>9.694,38</t>
  </si>
  <si>
    <t>8.841,17</t>
  </si>
  <si>
    <t>8.033,14</t>
  </si>
  <si>
    <t>5.203,58</t>
  </si>
  <si>
    <t>7.944,28</t>
  </si>
  <si>
    <t>8.077,13</t>
  </si>
  <si>
    <t>6.943,84</t>
  </si>
  <si>
    <t>8.347,89</t>
  </si>
  <si>
    <t>8.074,47</t>
  </si>
  <si>
    <t>7.071,08</t>
  </si>
  <si>
    <t>7.283,45</t>
  </si>
  <si>
    <t>5.957,85</t>
  </si>
  <si>
    <t>8.494,41</t>
  </si>
  <si>
    <t>9.122,29</t>
  </si>
  <si>
    <t>5.108,51</t>
  </si>
  <si>
    <t>6.232,12</t>
  </si>
  <si>
    <t>5.448,19</t>
  </si>
  <si>
    <t>9.972,57</t>
  </si>
  <si>
    <t>8.116,80</t>
  </si>
  <si>
    <t>9.337,66</t>
  </si>
  <si>
    <t>7.546,18</t>
  </si>
  <si>
    <t>9.513,92</t>
  </si>
  <si>
    <t>5.306,55</t>
  </si>
  <si>
    <t>9.349,19</t>
  </si>
  <si>
    <t>7.095,77</t>
  </si>
  <si>
    <t>8.540,13</t>
  </si>
  <si>
    <t>8.775,04</t>
  </si>
  <si>
    <t>6.548,11</t>
  </si>
  <si>
    <t>6.556,55</t>
  </si>
  <si>
    <t>6.100,64</t>
  </si>
  <si>
    <t>8.591,31</t>
  </si>
  <si>
    <t>6.568,73</t>
  </si>
  <si>
    <t>8.710,62</t>
  </si>
  <si>
    <t>7.563,60</t>
  </si>
  <si>
    <t>7.397,04</t>
  </si>
  <si>
    <t>5.649,17</t>
  </si>
  <si>
    <t>5.867,95</t>
  </si>
  <si>
    <t>7.995,52</t>
  </si>
  <si>
    <t>7.522,36</t>
  </si>
  <si>
    <t>7.719,49</t>
  </si>
  <si>
    <t>7.253,62</t>
  </si>
  <si>
    <t>7.124,36</t>
  </si>
  <si>
    <t>5.376,85</t>
  </si>
  <si>
    <t>7.772,27</t>
  </si>
  <si>
    <t>5.341,92</t>
  </si>
  <si>
    <t>9.878,40</t>
  </si>
  <si>
    <t>6.922,13</t>
  </si>
  <si>
    <t>5.847,53</t>
  </si>
  <si>
    <t>6.992,77</t>
  </si>
  <si>
    <t>6.139,70</t>
  </si>
  <si>
    <t>8.943,27</t>
  </si>
  <si>
    <t>9.794,55</t>
  </si>
  <si>
    <t>6.080,73</t>
  </si>
  <si>
    <t>6.887,18</t>
  </si>
  <si>
    <t>6.390,66</t>
  </si>
  <si>
    <t>8.900,97</t>
  </si>
  <si>
    <t>7.544,85</t>
  </si>
  <si>
    <t>8.037,48</t>
  </si>
  <si>
    <t>6.909,95</t>
  </si>
  <si>
    <t>5.169,94</t>
  </si>
  <si>
    <t>9.744,11</t>
  </si>
  <si>
    <t>5.827,32</t>
  </si>
  <si>
    <t>7.632,69</t>
  </si>
  <si>
    <t>9.726,25</t>
  </si>
  <si>
    <t>8.862,26</t>
  </si>
  <si>
    <t>6.644,55</t>
  </si>
  <si>
    <t>7.755,85</t>
  </si>
  <si>
    <t>7.925,84</t>
  </si>
  <si>
    <t>8.279,03</t>
  </si>
  <si>
    <t>9.102,50</t>
  </si>
  <si>
    <t>8.955,55</t>
  </si>
  <si>
    <t>5.324,24</t>
  </si>
  <si>
    <t>8.064,70</t>
  </si>
  <si>
    <t>6.436,74</t>
  </si>
  <si>
    <t>6.943,51</t>
  </si>
  <si>
    <t>7.380,12</t>
  </si>
  <si>
    <t>8.906,72</t>
  </si>
  <si>
    <t>5.911,29</t>
  </si>
  <si>
    <t>8.179,40</t>
  </si>
  <si>
    <t>9.368,88</t>
  </si>
  <si>
    <t>7.629,57</t>
  </si>
  <si>
    <t>5.013,81</t>
  </si>
  <si>
    <t>6.471,46</t>
  </si>
  <si>
    <t>6.864,04</t>
  </si>
  <si>
    <t>5.510,69</t>
  </si>
  <si>
    <t>6.943,75</t>
  </si>
  <si>
    <t>7.297,11</t>
  </si>
  <si>
    <t>6.091,93</t>
  </si>
  <si>
    <t>5.257,48</t>
  </si>
  <si>
    <t>6.152,68</t>
  </si>
  <si>
    <t>7.490,13</t>
  </si>
  <si>
    <t>5.062,40</t>
  </si>
  <si>
    <t>8.073,70</t>
  </si>
  <si>
    <t>5.251,46</t>
  </si>
  <si>
    <t>8.999,52</t>
  </si>
  <si>
    <t>7.317,72</t>
  </si>
  <si>
    <t>8.993,03</t>
  </si>
  <si>
    <t>5.539,23</t>
  </si>
  <si>
    <t>7.955,73</t>
  </si>
  <si>
    <t>5.441,75</t>
  </si>
  <si>
    <t>6.082,89</t>
  </si>
  <si>
    <t>6.479,29</t>
  </si>
  <si>
    <t>8.871,55</t>
  </si>
  <si>
    <t>5.279,46</t>
  </si>
  <si>
    <t>7.239,35</t>
  </si>
  <si>
    <t>6.491,41</t>
  </si>
  <si>
    <t>5.702,63</t>
  </si>
  <si>
    <t>8.154,55</t>
  </si>
  <si>
    <t>5.725,51</t>
  </si>
  <si>
    <t>6.537,31</t>
  </si>
  <si>
    <t>8.944,95</t>
  </si>
  <si>
    <t>7.228,61</t>
  </si>
  <si>
    <t>7.119,41</t>
  </si>
  <si>
    <t>6.472,84</t>
  </si>
  <si>
    <t>6.599,00</t>
  </si>
  <si>
    <t>8.979,69</t>
  </si>
  <si>
    <t>8.842,69</t>
  </si>
  <si>
    <t>7.750,65</t>
  </si>
  <si>
    <t>7.927,30</t>
  </si>
  <si>
    <t>7.491,99</t>
  </si>
  <si>
    <t>8.658,70</t>
  </si>
  <si>
    <t>9.672,42</t>
  </si>
  <si>
    <t>7.692,38</t>
  </si>
  <si>
    <t>9.587,88</t>
  </si>
  <si>
    <t>5.720,44</t>
  </si>
  <si>
    <t>9.432,61</t>
  </si>
  <si>
    <t>7.774,23</t>
  </si>
  <si>
    <t>5.438,55</t>
  </si>
  <si>
    <t>7.155,59</t>
  </si>
  <si>
    <t>5.013,04</t>
  </si>
  <si>
    <t>6.993,87</t>
  </si>
  <si>
    <t>6.229,35</t>
  </si>
  <si>
    <t>8.547,52</t>
  </si>
  <si>
    <t>7.818,32</t>
  </si>
  <si>
    <t>9.801,66</t>
  </si>
  <si>
    <t>9.547,11</t>
  </si>
  <si>
    <t>6.712,60</t>
  </si>
  <si>
    <t>7.970,09</t>
  </si>
  <si>
    <t>8.178,98</t>
  </si>
  <si>
    <t>7.922,48</t>
  </si>
  <si>
    <t>7.761,83</t>
  </si>
  <si>
    <t>8.470,78</t>
  </si>
  <si>
    <t>7.260,37</t>
  </si>
  <si>
    <t>7.698,59</t>
  </si>
  <si>
    <t>8.259,82</t>
  </si>
  <si>
    <t>9.804,63</t>
  </si>
  <si>
    <t>7.025,74</t>
  </si>
  <si>
    <t>5.476,42</t>
  </si>
  <si>
    <t>8.834,02</t>
  </si>
  <si>
    <t>8.723,29</t>
  </si>
  <si>
    <t>9.622,65</t>
  </si>
  <si>
    <t>8.331,59</t>
  </si>
  <si>
    <t>6.148,22</t>
  </si>
  <si>
    <t>6.222,33</t>
  </si>
  <si>
    <t>8.486,65</t>
  </si>
  <si>
    <t>7.445,24</t>
  </si>
  <si>
    <t>5.815,31</t>
  </si>
  <si>
    <t>6.660,29</t>
  </si>
  <si>
    <t>9.625,18</t>
  </si>
  <si>
    <t>7.766,69</t>
  </si>
  <si>
    <t>7.157,55</t>
  </si>
  <si>
    <t>9.167,98</t>
  </si>
  <si>
    <t>6.288,58</t>
  </si>
  <si>
    <t>6.739,64</t>
  </si>
  <si>
    <t>9.799,40</t>
  </si>
  <si>
    <t>5.554,17</t>
  </si>
  <si>
    <t>9.479,95</t>
  </si>
  <si>
    <t>7.988,25</t>
  </si>
  <si>
    <t>7.619,11</t>
  </si>
  <si>
    <t>6.712,17</t>
  </si>
  <si>
    <t>7.817,70</t>
  </si>
  <si>
    <t>7.502,30</t>
  </si>
  <si>
    <t>6.821,38</t>
  </si>
  <si>
    <t>8.417,48</t>
  </si>
  <si>
    <t>8.218,11</t>
  </si>
  <si>
    <t>6.706,64</t>
  </si>
  <si>
    <t>8.003,24</t>
  </si>
  <si>
    <t>8.873,03</t>
  </si>
  <si>
    <t>6.889,31</t>
  </si>
  <si>
    <t>6.849,03</t>
  </si>
  <si>
    <t>9.905,78</t>
  </si>
  <si>
    <t>8.348,15</t>
  </si>
  <si>
    <t>8.105,19</t>
  </si>
  <si>
    <t>7.574,01</t>
  </si>
  <si>
    <t>9.316,13</t>
  </si>
  <si>
    <t>6.473,35</t>
  </si>
  <si>
    <t>5.321,27</t>
  </si>
  <si>
    <t>7.634,98</t>
  </si>
  <si>
    <t>5.563,82</t>
  </si>
  <si>
    <t>7.393,64</t>
  </si>
  <si>
    <t>7.489,64</t>
  </si>
  <si>
    <t>6.659,47</t>
  </si>
  <si>
    <t>6.711,15</t>
  </si>
  <si>
    <t>8.655,60</t>
  </si>
  <si>
    <t>5.282,91</t>
  </si>
  <si>
    <t>9.540,74</t>
  </si>
  <si>
    <t>6.545,03</t>
  </si>
  <si>
    <t>6.356,18</t>
  </si>
  <si>
    <t>5.953,33</t>
  </si>
  <si>
    <t>8.494,77</t>
  </si>
  <si>
    <t>5.598,69</t>
  </si>
  <si>
    <t>5.716,84</t>
  </si>
  <si>
    <t>5.087,25</t>
  </si>
  <si>
    <t>9.738,04</t>
  </si>
  <si>
    <t>9.656,15</t>
  </si>
  <si>
    <t>6.644,10</t>
  </si>
  <si>
    <t>9.563,21</t>
  </si>
  <si>
    <t>7.489,14</t>
  </si>
  <si>
    <t>9.941,70</t>
  </si>
  <si>
    <t>6.393,85</t>
  </si>
  <si>
    <t>6.259,07</t>
  </si>
  <si>
    <t>9.009,11</t>
  </si>
  <si>
    <t>8.228,82</t>
  </si>
  <si>
    <t>8.594,96</t>
  </si>
  <si>
    <t>5.093,71</t>
  </si>
  <si>
    <t>7.598,68</t>
  </si>
  <si>
    <t>8.433,89</t>
  </si>
  <si>
    <t>8.359,43</t>
  </si>
  <si>
    <t>5.679,89</t>
  </si>
  <si>
    <t>5.937,99</t>
  </si>
  <si>
    <t>5.576,12</t>
  </si>
  <si>
    <t>8.177,99</t>
  </si>
  <si>
    <t>8.158,15</t>
  </si>
  <si>
    <t>7.695,14</t>
  </si>
  <si>
    <t>5.645,13</t>
  </si>
  <si>
    <t>8.803,67</t>
  </si>
  <si>
    <t>6.169,65</t>
  </si>
  <si>
    <t>7.563,34</t>
  </si>
  <si>
    <t>6.529,30</t>
  </si>
  <si>
    <t>5.640,01</t>
  </si>
  <si>
    <t>5.539,80</t>
  </si>
  <si>
    <t>5.319,89</t>
  </si>
  <si>
    <t>5.096,41</t>
  </si>
  <si>
    <t>9.445,73</t>
  </si>
  <si>
    <t>9.013,72</t>
  </si>
  <si>
    <t>6.845,29</t>
  </si>
  <si>
    <t>7.000,58</t>
  </si>
  <si>
    <t>7.362,58</t>
  </si>
  <si>
    <t>9.018,54</t>
  </si>
  <si>
    <t>5.551,87</t>
  </si>
  <si>
    <t>9.677,43</t>
  </si>
  <si>
    <t>8.802,69</t>
  </si>
  <si>
    <t>6.393,48</t>
  </si>
  <si>
    <t>5.341,52</t>
  </si>
  <si>
    <t>5.725,05</t>
  </si>
  <si>
    <t>5.492,37</t>
  </si>
  <si>
    <t>5.595,48</t>
  </si>
  <si>
    <t>9.816,41</t>
  </si>
  <si>
    <t>7.786,47</t>
  </si>
  <si>
    <t>7.979,79</t>
  </si>
  <si>
    <t>7.542,98</t>
  </si>
  <si>
    <t>9.644,54</t>
  </si>
  <si>
    <t>7.978,05</t>
  </si>
  <si>
    <t>8.076,04</t>
  </si>
  <si>
    <t>8.120,58</t>
  </si>
  <si>
    <t>6.749,78</t>
  </si>
  <si>
    <t>7.583,99</t>
  </si>
  <si>
    <t>6.679,35</t>
  </si>
  <si>
    <t>6.568,74</t>
  </si>
  <si>
    <t>6.182,51</t>
  </si>
  <si>
    <t>9.499,56</t>
  </si>
  <si>
    <t>7.743,51</t>
  </si>
  <si>
    <t>9.492,95</t>
  </si>
  <si>
    <t>9.626,42</t>
  </si>
  <si>
    <t>9.367,37</t>
  </si>
  <si>
    <t>7.981,45</t>
  </si>
  <si>
    <t>7.227,56</t>
  </si>
  <si>
    <t>9.136,62</t>
  </si>
  <si>
    <t>5.730,49</t>
  </si>
  <si>
    <t>9.617,20</t>
  </si>
  <si>
    <t>5.008,54</t>
  </si>
  <si>
    <t>9.526,61</t>
  </si>
  <si>
    <t>9.937,98</t>
  </si>
  <si>
    <t>8.417,66</t>
  </si>
  <si>
    <t>5.748,88</t>
  </si>
  <si>
    <t>6.703,73</t>
  </si>
  <si>
    <t>8.933,49</t>
  </si>
  <si>
    <t>9.502,41</t>
  </si>
  <si>
    <t>9.055,93</t>
  </si>
  <si>
    <t>9.185,29</t>
  </si>
  <si>
    <t>5.994,64</t>
  </si>
  <si>
    <t>8.331,90</t>
  </si>
  <si>
    <t>5.800,99</t>
  </si>
  <si>
    <t>9.727,23</t>
  </si>
  <si>
    <t>9.520,71</t>
  </si>
  <si>
    <t>7.793,42</t>
  </si>
  <si>
    <t>6.852,47</t>
  </si>
  <si>
    <t>8.995,22</t>
  </si>
  <si>
    <t>8.700,58</t>
  </si>
  <si>
    <t>9.234,54</t>
  </si>
  <si>
    <t>8.353,11</t>
  </si>
  <si>
    <t>8.813,98</t>
  </si>
  <si>
    <t>7.719,51</t>
  </si>
  <si>
    <t>7.516,54</t>
  </si>
  <si>
    <t>7.161,65</t>
  </si>
  <si>
    <t>6.261,74</t>
  </si>
  <si>
    <t>5.878,42</t>
  </si>
  <si>
    <t>9.316,32</t>
  </si>
  <si>
    <t>7.554,87</t>
  </si>
  <si>
    <t>5.339,56</t>
  </si>
  <si>
    <t>8.720,08</t>
  </si>
  <si>
    <t>5.791,92</t>
  </si>
  <si>
    <t>5.282,40</t>
  </si>
  <si>
    <t>8.435,86</t>
  </si>
  <si>
    <t>6.226,00</t>
  </si>
  <si>
    <t>9.495,17</t>
  </si>
  <si>
    <t>8.119,21</t>
  </si>
  <si>
    <t>7.923,94</t>
  </si>
  <si>
    <t>5.236,89</t>
  </si>
  <si>
    <t>7.923,62</t>
  </si>
  <si>
    <t>7.255,27</t>
  </si>
  <si>
    <t>8.955,62</t>
  </si>
  <si>
    <t>7.958,54</t>
  </si>
  <si>
    <t>7.383,47</t>
  </si>
  <si>
    <t>9.096,01</t>
  </si>
  <si>
    <t>6.857,18</t>
  </si>
  <si>
    <t>7.137,49</t>
  </si>
  <si>
    <t>6.529,93</t>
  </si>
  <si>
    <t>7.072,08</t>
  </si>
  <si>
    <t>7.178,77</t>
  </si>
  <si>
    <t>6.071,29</t>
  </si>
  <si>
    <t>6.792,76</t>
  </si>
  <si>
    <t>6.622,83</t>
  </si>
  <si>
    <t>9.725,59</t>
  </si>
  <si>
    <t>6.307,17</t>
  </si>
  <si>
    <t>5.870,89</t>
  </si>
  <si>
    <t>8.233,83</t>
  </si>
  <si>
    <t>5.585,20</t>
  </si>
  <si>
    <t>5.358,86</t>
  </si>
  <si>
    <t>6.558,47</t>
  </si>
  <si>
    <t>9.325,32</t>
  </si>
  <si>
    <t>9.376,94</t>
  </si>
  <si>
    <t>6.203,08</t>
  </si>
  <si>
    <t>5.347,88</t>
  </si>
  <si>
    <t>5.952,45</t>
  </si>
  <si>
    <t>7.797,29</t>
  </si>
  <si>
    <t>7.033,87</t>
  </si>
  <si>
    <t>7.389,41</t>
  </si>
  <si>
    <t>8.804,42</t>
  </si>
  <si>
    <t>5.472,67</t>
  </si>
  <si>
    <t>9.726,95</t>
  </si>
  <si>
    <t>6.671,42</t>
  </si>
  <si>
    <t>6.227,83</t>
  </si>
  <si>
    <t>8.422,78</t>
  </si>
  <si>
    <t>5.406,32</t>
  </si>
  <si>
    <t>5.498,47</t>
  </si>
  <si>
    <t>6.505,75</t>
  </si>
  <si>
    <t>8.674,11</t>
  </si>
  <si>
    <t>8.818,92</t>
  </si>
  <si>
    <t>9.894,29</t>
  </si>
  <si>
    <t>9.613,50</t>
  </si>
  <si>
    <t>6.655,60</t>
  </si>
  <si>
    <t>7.145,97</t>
  </si>
  <si>
    <t>5.826,99</t>
  </si>
  <si>
    <t>9.075,23</t>
  </si>
  <si>
    <t>7.296,38</t>
  </si>
  <si>
    <t>8.007,06</t>
  </si>
  <si>
    <t>9.714,72</t>
  </si>
  <si>
    <t>5.599,37</t>
  </si>
  <si>
    <t>5.634,30</t>
  </si>
  <si>
    <t>8.969,89</t>
  </si>
  <si>
    <t>6.950,99</t>
  </si>
  <si>
    <t>9.756,41</t>
  </si>
  <si>
    <t>7.693,37</t>
  </si>
  <si>
    <t>8.043,42</t>
  </si>
  <si>
    <t>6.195,07</t>
  </si>
  <si>
    <t>5.688,71</t>
  </si>
  <si>
    <t>6.260,93</t>
  </si>
  <si>
    <t>7.914,24</t>
  </si>
  <si>
    <t>6.879,53</t>
  </si>
  <si>
    <t>8.118,05</t>
  </si>
  <si>
    <t>8.504,63</t>
  </si>
  <si>
    <t>6.377,69</t>
  </si>
  <si>
    <t>9.543,62</t>
  </si>
  <si>
    <t>8.474,65</t>
  </si>
  <si>
    <t>7.823,71</t>
  </si>
  <si>
    <t>5.490,74</t>
  </si>
  <si>
    <t>8.357,24</t>
  </si>
  <si>
    <t>8.364,34</t>
  </si>
  <si>
    <t>5.617,32</t>
  </si>
  <si>
    <t>9.446,44</t>
  </si>
  <si>
    <t>8.009,02</t>
  </si>
  <si>
    <t>5.121,72</t>
  </si>
  <si>
    <t>8.639,44</t>
  </si>
  <si>
    <t>8.401,14</t>
  </si>
  <si>
    <t>8.028,56</t>
  </si>
  <si>
    <t>5.697,07</t>
  </si>
  <si>
    <t>6.263,91</t>
  </si>
  <si>
    <t>9.385,89</t>
  </si>
  <si>
    <t>8.798,65</t>
  </si>
  <si>
    <t>5.245,08</t>
  </si>
  <si>
    <t>6.563,41</t>
  </si>
  <si>
    <t>8.880,63</t>
  </si>
  <si>
    <t>6.659,82</t>
  </si>
  <si>
    <t>6.704,13</t>
  </si>
  <si>
    <t>9.668,82</t>
  </si>
  <si>
    <t>7.770,78</t>
  </si>
  <si>
    <t>6.802,26</t>
  </si>
  <si>
    <t>8.943,90</t>
  </si>
  <si>
    <t>5.705,53</t>
  </si>
  <si>
    <t>8.683,44</t>
  </si>
  <si>
    <t>6.905,21</t>
  </si>
  <si>
    <t>8.236,57</t>
  </si>
  <si>
    <t>6.944,98</t>
  </si>
  <si>
    <t>7.162,88</t>
  </si>
  <si>
    <t>7.785,01</t>
  </si>
  <si>
    <t>5.831,52</t>
  </si>
  <si>
    <t>6.990,15</t>
  </si>
  <si>
    <t>5.433,68</t>
  </si>
  <si>
    <t>6.163,50</t>
  </si>
  <si>
    <t>5.461,69</t>
  </si>
  <si>
    <t>5.049,52</t>
  </si>
  <si>
    <t>5.854,64</t>
  </si>
  <si>
    <t>9.619,86</t>
  </si>
  <si>
    <t>7.373,23</t>
  </si>
  <si>
    <t>5.423,44</t>
  </si>
  <si>
    <t>8.081,95</t>
  </si>
  <si>
    <t>8.878,12</t>
  </si>
  <si>
    <t>9.491,80</t>
  </si>
  <si>
    <t>8.175,92</t>
  </si>
  <si>
    <t>7.104,35</t>
  </si>
  <si>
    <t>7.388,84</t>
  </si>
  <si>
    <t>8.599,03</t>
  </si>
  <si>
    <t>6.435,20</t>
  </si>
  <si>
    <t>9.883,58</t>
  </si>
  <si>
    <t>7.654,87</t>
  </si>
  <si>
    <t>5.290,45</t>
  </si>
  <si>
    <t>8.002,38</t>
  </si>
  <si>
    <t>7.099,94</t>
  </si>
  <si>
    <t>6.313,26</t>
  </si>
  <si>
    <t>8.524,80</t>
  </si>
  <si>
    <t>8.334,13</t>
  </si>
  <si>
    <t>7.705,38</t>
  </si>
  <si>
    <t>5.466,06</t>
  </si>
  <si>
    <t>7.221,20</t>
  </si>
  <si>
    <t>5.271,48</t>
  </si>
  <si>
    <t>9.907,58</t>
  </si>
  <si>
    <t>5.582,76</t>
  </si>
  <si>
    <t>5.359,28</t>
  </si>
  <si>
    <t>7.824,85</t>
  </si>
  <si>
    <t>5.282,43</t>
  </si>
  <si>
    <t>9.421,88</t>
  </si>
  <si>
    <t>5.241,90</t>
  </si>
  <si>
    <t>7.444,70</t>
  </si>
  <si>
    <t>6.539,61</t>
  </si>
  <si>
    <t>7.735,31</t>
  </si>
  <si>
    <t>7.954,11</t>
  </si>
  <si>
    <t>5.124,69</t>
  </si>
  <si>
    <t>7.919,11</t>
  </si>
  <si>
    <t>5.658,08</t>
  </si>
  <si>
    <t>5.168,90</t>
  </si>
  <si>
    <t>6.246,03</t>
  </si>
  <si>
    <t>9.370,40</t>
  </si>
  <si>
    <t>9.621,02</t>
  </si>
  <si>
    <t>5.369,85</t>
  </si>
  <si>
    <t>5.483,20</t>
  </si>
  <si>
    <t>8.465,64</t>
  </si>
  <si>
    <t>6.902,47</t>
  </si>
  <si>
    <t>8.604,01</t>
  </si>
  <si>
    <t>6.950,65</t>
  </si>
  <si>
    <t>9.554,76</t>
  </si>
  <si>
    <t>9.918,43</t>
  </si>
  <si>
    <t>9.722,22</t>
  </si>
  <si>
    <t>9.077,07</t>
  </si>
  <si>
    <t>9.685,94</t>
  </si>
  <si>
    <t>6.412,93</t>
  </si>
  <si>
    <t>9.157,27</t>
  </si>
  <si>
    <t>6.651,01</t>
  </si>
  <si>
    <t>7.651,56</t>
  </si>
  <si>
    <t>7.590,35</t>
  </si>
  <si>
    <t>8.345,21</t>
  </si>
  <si>
    <t>8.063,65</t>
  </si>
  <si>
    <t>8.054,67</t>
  </si>
  <si>
    <t>6.785,00</t>
  </si>
  <si>
    <t>5.157,55</t>
  </si>
  <si>
    <t>9.885,63</t>
  </si>
  <si>
    <t>6.254,81</t>
  </si>
  <si>
    <t>6.355,50</t>
  </si>
  <si>
    <t>8.144,29</t>
  </si>
  <si>
    <t>5.147,66</t>
  </si>
  <si>
    <t>7.777,63</t>
  </si>
  <si>
    <t>9.925,91</t>
  </si>
  <si>
    <t>8.027,69</t>
  </si>
  <si>
    <t>9.664,13</t>
  </si>
  <si>
    <t>6.031,89</t>
  </si>
  <si>
    <t>9.667,21</t>
  </si>
  <si>
    <t>5.401,75</t>
  </si>
  <si>
    <t>7.183,32</t>
  </si>
  <si>
    <t>7.889,99</t>
  </si>
  <si>
    <t>6.373,70</t>
  </si>
  <si>
    <t>6.078,43</t>
  </si>
  <si>
    <t>9.837,21</t>
  </si>
  <si>
    <t>8.618,12</t>
  </si>
  <si>
    <t>5.753,56</t>
  </si>
  <si>
    <t>6.568,93</t>
  </si>
  <si>
    <t>7.158,02</t>
  </si>
  <si>
    <t>5.592,48</t>
  </si>
  <si>
    <t>5.184,06</t>
  </si>
  <si>
    <t>9.000,38</t>
  </si>
  <si>
    <t>6.366,29</t>
  </si>
  <si>
    <t>7.671,71</t>
  </si>
  <si>
    <t>5.045,01</t>
  </si>
  <si>
    <t>7.080,87</t>
  </si>
  <si>
    <t>6.337,95</t>
  </si>
  <si>
    <t>5.474,82</t>
  </si>
  <si>
    <t>7.578,97</t>
  </si>
  <si>
    <t>7.371,93</t>
  </si>
  <si>
    <t>9.633,57</t>
  </si>
  <si>
    <t>9.030,84</t>
  </si>
  <si>
    <t>5.335,14</t>
  </si>
  <si>
    <t>8.660,24</t>
  </si>
  <si>
    <t>5.730,00</t>
  </si>
  <si>
    <t>7.887,34</t>
  </si>
  <si>
    <t>9.807,68</t>
  </si>
  <si>
    <t>9.102,23</t>
  </si>
  <si>
    <t>6.691,76</t>
  </si>
  <si>
    <t>6.378,63</t>
  </si>
  <si>
    <t>6.937,76</t>
  </si>
  <si>
    <t>8.219,75</t>
  </si>
  <si>
    <t>5.529,67</t>
  </si>
  <si>
    <t>7.565,16</t>
  </si>
  <si>
    <t>7.111,24</t>
  </si>
  <si>
    <t>9.932,31</t>
  </si>
  <si>
    <t>8.602,83</t>
  </si>
  <si>
    <t>8.911,62</t>
  </si>
  <si>
    <t>9.915,89</t>
  </si>
  <si>
    <t>7.167,99</t>
  </si>
  <si>
    <t>5.301,08</t>
  </si>
  <si>
    <t>7.598,54</t>
  </si>
  <si>
    <t>6.600,91</t>
  </si>
  <si>
    <t>6.098,32</t>
  </si>
  <si>
    <t>9.369,99</t>
  </si>
  <si>
    <t>9.924,68</t>
  </si>
  <si>
    <t>7.166,29</t>
  </si>
  <si>
    <t>9.782,49</t>
  </si>
  <si>
    <t>7.402,25</t>
  </si>
  <si>
    <t>7.341,82</t>
  </si>
  <si>
    <t>6.662,50</t>
  </si>
  <si>
    <t>7.058,88</t>
  </si>
  <si>
    <t>9.632,95</t>
  </si>
  <si>
    <t>7.915,05</t>
  </si>
  <si>
    <t>9.226,90</t>
  </si>
  <si>
    <t>5.574,11</t>
  </si>
  <si>
    <t>6.775,43</t>
  </si>
  <si>
    <t>9.685,54</t>
  </si>
  <si>
    <t>8.884,22</t>
  </si>
  <si>
    <t>7.007,82</t>
  </si>
  <si>
    <t>6.080,10</t>
  </si>
  <si>
    <t>9.521,06</t>
  </si>
  <si>
    <t>8.838,27</t>
  </si>
  <si>
    <t>7.599,33</t>
  </si>
  <si>
    <t>5.109,84</t>
  </si>
  <si>
    <t>6.872,21</t>
  </si>
  <si>
    <t>7.651,80</t>
  </si>
  <si>
    <t>7.947,18</t>
  </si>
  <si>
    <t>7.727,76</t>
  </si>
  <si>
    <t>9.678,48</t>
  </si>
  <si>
    <t>5.957,34</t>
  </si>
  <si>
    <t>8.083,96</t>
  </si>
  <si>
    <t>7.186,31</t>
  </si>
  <si>
    <t>7.905,86</t>
  </si>
  <si>
    <t>7.805,91</t>
  </si>
  <si>
    <t>9.327,66</t>
  </si>
  <si>
    <t>6.420,71</t>
  </si>
  <si>
    <t>9.482,21</t>
  </si>
  <si>
    <t>8.253,36</t>
  </si>
  <si>
    <t>6.846,91</t>
  </si>
  <si>
    <t>9.668,97</t>
  </si>
  <si>
    <t>9.923,99</t>
  </si>
  <si>
    <t>9.388,05</t>
  </si>
  <si>
    <t>6.343,09</t>
  </si>
  <si>
    <t>6.572,44</t>
  </si>
  <si>
    <t>9.665,71</t>
  </si>
  <si>
    <t>5.436,05</t>
  </si>
  <si>
    <t>6.317,33</t>
  </si>
  <si>
    <t>8.736,54</t>
  </si>
  <si>
    <t>7.189,35</t>
  </si>
  <si>
    <t>7.578,18</t>
  </si>
  <si>
    <t>8.103,73</t>
  </si>
  <si>
    <t>5.803,46</t>
  </si>
  <si>
    <t>9.117,68</t>
  </si>
  <si>
    <t>7.646,59</t>
  </si>
  <si>
    <t>7.874,23</t>
  </si>
  <si>
    <t>6.260,88</t>
  </si>
  <si>
    <t>6.271,30</t>
  </si>
  <si>
    <t>7.145,53</t>
  </si>
  <si>
    <t>5.651,30</t>
  </si>
  <si>
    <t>9.586,36</t>
  </si>
  <si>
    <t>5.964,31</t>
  </si>
  <si>
    <t>7.487,28</t>
  </si>
  <si>
    <t>8.476,91</t>
  </si>
  <si>
    <t>9.846,54</t>
  </si>
  <si>
    <t>8.825,28</t>
  </si>
  <si>
    <t>7.275,20</t>
  </si>
  <si>
    <t>9.568,77</t>
  </si>
  <si>
    <t>7.319,03</t>
  </si>
  <si>
    <t>8.374,04</t>
  </si>
  <si>
    <t>9.081,15</t>
  </si>
  <si>
    <t>7.547,21</t>
  </si>
  <si>
    <t>7.135,81</t>
  </si>
  <si>
    <t>6.900,82</t>
  </si>
  <si>
    <t>9.071,98</t>
  </si>
  <si>
    <t>8.147,42</t>
  </si>
  <si>
    <t>5.976,57</t>
  </si>
  <si>
    <t>5.570,34</t>
  </si>
  <si>
    <t>7.544,95</t>
  </si>
  <si>
    <t>5.944,82</t>
  </si>
  <si>
    <t>6.499,22</t>
  </si>
  <si>
    <t>7.419,89</t>
  </si>
  <si>
    <t>5.793,12</t>
  </si>
  <si>
    <t>9.964,82</t>
  </si>
  <si>
    <t>8.141,65</t>
  </si>
  <si>
    <t>9.423,90</t>
  </si>
  <si>
    <t>5.753,75</t>
  </si>
  <si>
    <t>8.413,85</t>
  </si>
  <si>
    <t>7.354,59</t>
  </si>
  <si>
    <t>5.657,85</t>
  </si>
  <si>
    <t>7.257,34</t>
  </si>
  <si>
    <t>8.775,57</t>
  </si>
  <si>
    <t>5.190,62</t>
  </si>
  <si>
    <t>7.642,16</t>
  </si>
  <si>
    <t>9.023,21</t>
  </si>
  <si>
    <t>5.889,10</t>
  </si>
  <si>
    <t>7.538,58</t>
  </si>
  <si>
    <t>6.169,87</t>
  </si>
  <si>
    <t>6.827,96</t>
  </si>
  <si>
    <t>7.690,83</t>
  </si>
  <si>
    <t>6.666,49</t>
  </si>
  <si>
    <t>7.730,65</t>
  </si>
  <si>
    <t>9.347,02</t>
  </si>
  <si>
    <t>8.607,92</t>
  </si>
  <si>
    <t>6.206,87</t>
  </si>
  <si>
    <t>8.896,24</t>
  </si>
  <si>
    <t>8.553,18</t>
  </si>
  <si>
    <t>7.617,43</t>
  </si>
  <si>
    <t>7.854,56</t>
  </si>
  <si>
    <t>5.301,18</t>
  </si>
  <si>
    <t>7.017,91</t>
  </si>
  <si>
    <t>5.781,84</t>
  </si>
  <si>
    <t>8.848,31</t>
  </si>
  <si>
    <t>8.824,03</t>
  </si>
  <si>
    <t>7.462,26</t>
  </si>
  <si>
    <t>5.815,78</t>
  </si>
  <si>
    <t>7.492,68</t>
  </si>
  <si>
    <t>5.299,41</t>
  </si>
  <si>
    <t>8.644,29</t>
  </si>
  <si>
    <t>7.276,19</t>
  </si>
  <si>
    <t>8.949,49</t>
  </si>
  <si>
    <t>6.265,54</t>
  </si>
  <si>
    <t>8.169,99</t>
  </si>
  <si>
    <t>9.917,71</t>
  </si>
  <si>
    <t>5.974,07</t>
  </si>
  <si>
    <t>9.870,31</t>
  </si>
  <si>
    <t>7.577,20</t>
  </si>
  <si>
    <t>7.869,92</t>
  </si>
  <si>
    <t>6.770,36</t>
  </si>
  <si>
    <t>9.192,87</t>
  </si>
  <si>
    <t>7.009,44</t>
  </si>
  <si>
    <t>6.790,86</t>
  </si>
  <si>
    <t>5.708,63</t>
  </si>
  <si>
    <t>6.566,28</t>
  </si>
  <si>
    <t>9.689,41</t>
  </si>
  <si>
    <t>6.694,33</t>
  </si>
  <si>
    <t>5.726,23</t>
  </si>
  <si>
    <t>8.822,76</t>
  </si>
  <si>
    <t>7.195,02</t>
  </si>
  <si>
    <t>9.765,08</t>
  </si>
  <si>
    <t>5.749,92</t>
  </si>
  <si>
    <t>8.640,17</t>
  </si>
  <si>
    <t>7.554,14</t>
  </si>
  <si>
    <t>8.764,01</t>
  </si>
  <si>
    <t>5.728,75</t>
  </si>
  <si>
    <t>7.697,31</t>
  </si>
  <si>
    <t>9.806,97</t>
  </si>
  <si>
    <t>5.945,21</t>
  </si>
  <si>
    <t>9.657,55</t>
  </si>
  <si>
    <t>5.952,53</t>
  </si>
  <si>
    <t>8.750,86</t>
  </si>
  <si>
    <t>9.092,44</t>
  </si>
  <si>
    <t>9.543,16</t>
  </si>
  <si>
    <t>5.608,17</t>
  </si>
  <si>
    <t>5.876,38</t>
  </si>
  <si>
    <t>8.052,70</t>
  </si>
  <si>
    <t>6.047,23</t>
  </si>
  <si>
    <t>9.230,04</t>
  </si>
  <si>
    <t>8.927,63</t>
  </si>
  <si>
    <t>8.316,86</t>
  </si>
  <si>
    <t>5.302,87</t>
  </si>
  <si>
    <t>5.235,29</t>
  </si>
  <si>
    <t>9.869,86</t>
  </si>
  <si>
    <t>7.023,59</t>
  </si>
  <si>
    <t>5.316,38</t>
  </si>
  <si>
    <t>5.802,20</t>
  </si>
  <si>
    <t>9.240,73</t>
  </si>
  <si>
    <t>5.602,30</t>
  </si>
  <si>
    <t>9.063,50</t>
  </si>
  <si>
    <t>6.483,29</t>
  </si>
  <si>
    <t>7.197,61</t>
  </si>
  <si>
    <t>8.996,56</t>
  </si>
  <si>
    <t>9.116,92</t>
  </si>
  <si>
    <t>9.123,65</t>
  </si>
  <si>
    <t>9.397,99</t>
  </si>
  <si>
    <t>8.971,65</t>
  </si>
  <si>
    <t>8.863,03</t>
  </si>
  <si>
    <t>6.878,55</t>
  </si>
  <si>
    <t>7.696,13</t>
  </si>
  <si>
    <t>7.077,73</t>
  </si>
  <si>
    <t>8.178,18</t>
  </si>
  <si>
    <t>6.508,34</t>
  </si>
  <si>
    <t>6.761,18</t>
  </si>
  <si>
    <t>5.938,92</t>
  </si>
  <si>
    <t>6.005,74</t>
  </si>
  <si>
    <t>8.544,99</t>
  </si>
  <si>
    <t>7.415,96</t>
  </si>
  <si>
    <t>7.357,56</t>
  </si>
  <si>
    <t>5.512,56</t>
  </si>
  <si>
    <t>7.212,83</t>
  </si>
  <si>
    <t>8.423,16</t>
  </si>
  <si>
    <t>5.184,72</t>
  </si>
  <si>
    <t>6.001,36</t>
  </si>
  <si>
    <t>7.624,40</t>
  </si>
  <si>
    <t>9.216,93</t>
  </si>
  <si>
    <t>9.784,85</t>
  </si>
  <si>
    <t>5.529,64</t>
  </si>
  <si>
    <t>9.492,60</t>
  </si>
  <si>
    <t>6.453,73</t>
  </si>
  <si>
    <t>5.416,12</t>
  </si>
  <si>
    <t>9.810,14</t>
  </si>
  <si>
    <t>9.355,44</t>
  </si>
  <si>
    <t>7.136,38</t>
  </si>
  <si>
    <t>7.075,06</t>
  </si>
  <si>
    <t>6.290,33</t>
  </si>
  <si>
    <t>5.883,00</t>
  </si>
  <si>
    <t>6.698,85</t>
  </si>
  <si>
    <t>5.500,22</t>
  </si>
  <si>
    <t>8.265,06</t>
  </si>
  <si>
    <t>7.809,14</t>
  </si>
  <si>
    <t>5.523,49</t>
  </si>
  <si>
    <t>8.469,08</t>
  </si>
  <si>
    <t>8.078,73</t>
  </si>
  <si>
    <t>7.305,79</t>
  </si>
  <si>
    <t>5.561,32</t>
  </si>
  <si>
    <t>8.903,21</t>
  </si>
  <si>
    <t>9.374,29</t>
  </si>
  <si>
    <t>5.247,17</t>
  </si>
  <si>
    <t>6.020,28</t>
  </si>
  <si>
    <t>5.703,78</t>
  </si>
  <si>
    <t>9.370,07</t>
  </si>
  <si>
    <t>9.121,18</t>
  </si>
  <si>
    <t>9.607,61</t>
  </si>
  <si>
    <t>8.014,06</t>
  </si>
  <si>
    <t>6.974,67</t>
  </si>
  <si>
    <t>5.950,47</t>
  </si>
  <si>
    <t>6.236,73</t>
  </si>
  <si>
    <t>5.423,85</t>
  </si>
  <si>
    <t>8.976,81</t>
  </si>
  <si>
    <t>5.043,55</t>
  </si>
  <si>
    <t>6.771,06</t>
  </si>
  <si>
    <t>5.688,48</t>
  </si>
  <si>
    <t>5.534,49</t>
  </si>
  <si>
    <t>7.660,57</t>
  </si>
  <si>
    <t>9.868,77</t>
  </si>
  <si>
    <t>7.733,53</t>
  </si>
  <si>
    <t>9.200,98</t>
  </si>
  <si>
    <t>5.073,19</t>
  </si>
  <si>
    <t>5.822,56</t>
  </si>
  <si>
    <t>7.802,61</t>
  </si>
  <si>
    <t>9.731,73</t>
  </si>
  <si>
    <t>8.359,36</t>
  </si>
  <si>
    <t>6.771,22</t>
  </si>
  <si>
    <t>8.204,39</t>
  </si>
  <si>
    <t>8.169,36</t>
  </si>
  <si>
    <t>8.051,57</t>
  </si>
  <si>
    <t>8.202,50</t>
  </si>
  <si>
    <t>5.025,22</t>
  </si>
  <si>
    <t>5.712,76</t>
  </si>
  <si>
    <t>7.413,06</t>
  </si>
  <si>
    <t>6.790,78</t>
  </si>
  <si>
    <t>6.256,50</t>
  </si>
  <si>
    <t>7.596,20</t>
  </si>
  <si>
    <t>9.440,82</t>
  </si>
  <si>
    <t>7.602,52</t>
  </si>
  <si>
    <t>6.286,11</t>
  </si>
  <si>
    <t>9.293,77</t>
  </si>
  <si>
    <t>8.718,02</t>
  </si>
  <si>
    <t>7.387,38</t>
  </si>
  <si>
    <t>8.797,51</t>
  </si>
  <si>
    <t>6.283,16</t>
  </si>
  <si>
    <t>6.844,98</t>
  </si>
  <si>
    <t>8.770,66</t>
  </si>
  <si>
    <t>5.769,72</t>
  </si>
  <si>
    <t>8.432,80</t>
  </si>
  <si>
    <t>7.850,31</t>
  </si>
  <si>
    <t>9.617,63</t>
  </si>
  <si>
    <t>5.950,29</t>
  </si>
  <si>
    <t>7.054,46</t>
  </si>
  <si>
    <t>9.092,23</t>
  </si>
  <si>
    <t>8.443,28</t>
  </si>
  <si>
    <t>6.973,50</t>
  </si>
  <si>
    <t>7.712,50</t>
  </si>
  <si>
    <t>9.105,28</t>
  </si>
  <si>
    <t>5.318,28</t>
  </si>
  <si>
    <t>8.438,89</t>
  </si>
  <si>
    <t>9.207,52</t>
  </si>
  <si>
    <t>8.289,91</t>
  </si>
  <si>
    <t>7.240,41</t>
  </si>
  <si>
    <t>8.968,86</t>
  </si>
  <si>
    <t>8.324,90</t>
  </si>
  <si>
    <t>8.729,73</t>
  </si>
  <si>
    <t>5.979,26</t>
  </si>
  <si>
    <t>8.049,79</t>
  </si>
  <si>
    <t>5.479,25</t>
  </si>
  <si>
    <t>9.722,66</t>
  </si>
  <si>
    <t>7.930,53</t>
  </si>
  <si>
    <t>7.598,39</t>
  </si>
  <si>
    <t>6.832,34</t>
  </si>
  <si>
    <t>9.811,20</t>
  </si>
  <si>
    <t>9.872,38</t>
  </si>
  <si>
    <t>7.576,74</t>
  </si>
  <si>
    <t>9.483,17</t>
  </si>
  <si>
    <t>9.282,74</t>
  </si>
  <si>
    <t>5.471,95</t>
  </si>
  <si>
    <t>9.365,80</t>
  </si>
  <si>
    <t>5.865,80</t>
  </si>
  <si>
    <t>9.514,99</t>
  </si>
  <si>
    <t>9.823,23</t>
  </si>
  <si>
    <t>5.832,21</t>
  </si>
  <si>
    <t>9.390,10</t>
  </si>
  <si>
    <t>7.239,00</t>
  </si>
  <si>
    <t>9.266,75</t>
  </si>
  <si>
    <t>9.225,19</t>
  </si>
  <si>
    <t>9.059,64</t>
  </si>
  <si>
    <t>6.453,63</t>
  </si>
  <si>
    <t>6.501,40</t>
  </si>
  <si>
    <t>9.067,99</t>
  </si>
  <si>
    <t>8.100,90</t>
  </si>
  <si>
    <t>6.587,41</t>
  </si>
  <si>
    <t>8.921,35</t>
  </si>
  <si>
    <t>8.985,81</t>
  </si>
  <si>
    <t>9.382,73</t>
  </si>
  <si>
    <t>8.479,51</t>
  </si>
  <si>
    <t>9.468,69</t>
  </si>
  <si>
    <t>7.565,68</t>
  </si>
  <si>
    <t>8.967,11</t>
  </si>
  <si>
    <t>5.621,86</t>
  </si>
  <si>
    <t>7.384,63</t>
  </si>
  <si>
    <t>8.840,32</t>
  </si>
  <si>
    <t>8.897,87</t>
  </si>
  <si>
    <t>8.211,21</t>
  </si>
  <si>
    <t>7.914,37</t>
  </si>
  <si>
    <t>8.145,40</t>
  </si>
  <si>
    <t>9.388,08</t>
  </si>
  <si>
    <t>5.688,93</t>
  </si>
  <si>
    <t>9.831,34</t>
  </si>
  <si>
    <t>5.809,09</t>
  </si>
  <si>
    <t>5.047,37</t>
  </si>
  <si>
    <t>7.400,63</t>
  </si>
  <si>
    <t>6.538,26</t>
  </si>
  <si>
    <t>6.988,74</t>
  </si>
  <si>
    <t>9.530,89</t>
  </si>
  <si>
    <t>9.740,08</t>
  </si>
  <si>
    <t>6.729,44</t>
  </si>
  <si>
    <t>5.410,03</t>
  </si>
  <si>
    <t>6.815,24</t>
  </si>
  <si>
    <t>5.206,61</t>
  </si>
  <si>
    <t>6.492,35</t>
  </si>
  <si>
    <t>5.517,12</t>
  </si>
  <si>
    <t>8.150,29</t>
  </si>
  <si>
    <t>8.132,62</t>
  </si>
  <si>
    <t>8.680,70</t>
  </si>
  <si>
    <t>7.725,42</t>
  </si>
  <si>
    <t>6.237,34</t>
  </si>
  <si>
    <t>9.155,32</t>
  </si>
  <si>
    <t>7.513,83</t>
  </si>
  <si>
    <t>7.881,35</t>
  </si>
  <si>
    <t>5.649,74</t>
  </si>
  <si>
    <t>9.776,13</t>
  </si>
  <si>
    <t>8.403,50</t>
  </si>
  <si>
    <t>8.361,78</t>
  </si>
  <si>
    <t>5.146,98</t>
  </si>
  <si>
    <t>7.126,77</t>
  </si>
  <si>
    <t>8.085,94</t>
  </si>
  <si>
    <t>7.311,10</t>
  </si>
  <si>
    <t>6.363,73</t>
  </si>
  <si>
    <t>6.386,49</t>
  </si>
  <si>
    <t>6.241,99</t>
  </si>
  <si>
    <t>6.667,95</t>
  </si>
  <si>
    <t>5.735,66</t>
  </si>
  <si>
    <t>5.586,68</t>
  </si>
  <si>
    <t>7.861,99</t>
  </si>
  <si>
    <t>5.480,24</t>
  </si>
  <si>
    <t>7.832,57</t>
  </si>
  <si>
    <t>6.166,88</t>
  </si>
  <si>
    <t>7.053,69</t>
  </si>
  <si>
    <t>9.290,05</t>
  </si>
  <si>
    <t>8.318,46</t>
  </si>
  <si>
    <t>5.249,14</t>
  </si>
  <si>
    <t>8.232,82</t>
  </si>
  <si>
    <t>8.684,10</t>
  </si>
  <si>
    <t>7.236,75</t>
  </si>
  <si>
    <t>5.907,68</t>
  </si>
  <si>
    <t>6.099,50</t>
  </si>
  <si>
    <t>6.881,26</t>
  </si>
  <si>
    <t>8.060,52</t>
  </si>
  <si>
    <t>5.221,19</t>
  </si>
  <si>
    <t>9.677,50</t>
  </si>
  <si>
    <t>7.197,26</t>
  </si>
  <si>
    <t>5.004,96</t>
  </si>
  <si>
    <t>9.105,22</t>
  </si>
  <si>
    <t>9.199,53</t>
  </si>
  <si>
    <t>9.096,06</t>
  </si>
  <si>
    <t>8.945,86</t>
  </si>
  <si>
    <t>9.975,70</t>
  </si>
  <si>
    <t>9.280,57</t>
  </si>
  <si>
    <t>5.321,78</t>
  </si>
  <si>
    <t>9.009,58</t>
  </si>
  <si>
    <t>9.937,46</t>
  </si>
  <si>
    <t>8.384,61</t>
  </si>
  <si>
    <t>7.034,42</t>
  </si>
  <si>
    <t>9.491,59</t>
  </si>
  <si>
    <t>9.204,49</t>
  </si>
  <si>
    <t>7.482,29</t>
  </si>
  <si>
    <t>8.273,46</t>
  </si>
  <si>
    <t>7.497,14</t>
  </si>
  <si>
    <t>8.079,70</t>
  </si>
  <si>
    <t>8.033,07</t>
  </si>
  <si>
    <t>7.228,06</t>
  </si>
  <si>
    <t>5.721,04</t>
  </si>
  <si>
    <t>8.246,75</t>
  </si>
  <si>
    <t>8.497,72</t>
  </si>
  <si>
    <t>8.859,09</t>
  </si>
  <si>
    <t>8.714,58</t>
  </si>
  <si>
    <t>7.221,00</t>
  </si>
  <si>
    <t>9.695,24</t>
  </si>
  <si>
    <t>8.548,21</t>
  </si>
  <si>
    <t>5.833,96</t>
  </si>
  <si>
    <t>6.946,73</t>
  </si>
  <si>
    <t>8.593,44</t>
  </si>
  <si>
    <t>6.349,64</t>
  </si>
  <si>
    <t>8.520,84</t>
  </si>
  <si>
    <t>7.030,61</t>
  </si>
  <si>
    <t>7.502,34</t>
  </si>
  <si>
    <t>8.450,78</t>
  </si>
  <si>
    <t>5.158,40</t>
  </si>
  <si>
    <t>8.253,87</t>
  </si>
  <si>
    <t>5.721,24</t>
  </si>
  <si>
    <t>6.823,80</t>
  </si>
  <si>
    <t>5.184,83</t>
  </si>
  <si>
    <t>7.591,88</t>
  </si>
  <si>
    <t>6.062,11</t>
  </si>
  <si>
    <t>5.599,78</t>
  </si>
  <si>
    <t>6.728,53</t>
  </si>
  <si>
    <t>5.422,55</t>
  </si>
  <si>
    <t>8.966,05</t>
  </si>
  <si>
    <t>9.668,56</t>
  </si>
  <si>
    <t>5.651,34</t>
  </si>
  <si>
    <t>9.185,79</t>
  </si>
  <si>
    <t>9.365,97</t>
  </si>
  <si>
    <t>9.439,81</t>
  </si>
  <si>
    <t>8.372,82</t>
  </si>
  <si>
    <t>8.136,23</t>
  </si>
  <si>
    <t>9.472,74</t>
  </si>
  <si>
    <t>8.944,38</t>
  </si>
  <si>
    <t>8.134,87</t>
  </si>
  <si>
    <t>5.759,68</t>
  </si>
  <si>
    <t>5.222,85</t>
  </si>
  <si>
    <t>6.047,04</t>
  </si>
  <si>
    <t>5.876,70</t>
  </si>
  <si>
    <t>8.858,71</t>
  </si>
  <si>
    <t>9.139,86</t>
  </si>
  <si>
    <t>6.073,12</t>
  </si>
  <si>
    <t>6.892,37</t>
  </si>
  <si>
    <t>9.385,52</t>
  </si>
  <si>
    <t>5.783,18</t>
  </si>
  <si>
    <t>9.608,93</t>
  </si>
  <si>
    <t>9.135,24</t>
  </si>
  <si>
    <t>9.367,20</t>
  </si>
  <si>
    <t>6.987,04</t>
  </si>
  <si>
    <t>8.810,78</t>
  </si>
  <si>
    <t>8.640,19</t>
  </si>
  <si>
    <t>9.125,18</t>
  </si>
  <si>
    <t>6.326,93</t>
  </si>
  <si>
    <t>5.679,56</t>
  </si>
  <si>
    <t>7.438,68</t>
  </si>
  <si>
    <t>7.610,89</t>
  </si>
  <si>
    <t>8.133,48</t>
  </si>
  <si>
    <t>6.180,68</t>
  </si>
  <si>
    <t>8.113,11</t>
  </si>
  <si>
    <t>8.967,58</t>
  </si>
  <si>
    <t>8.267,29</t>
  </si>
  <si>
    <t>6.507,54</t>
  </si>
  <si>
    <t>9.046,58</t>
  </si>
  <si>
    <t>6.847,09</t>
  </si>
  <si>
    <t>7.290,09</t>
  </si>
  <si>
    <t>8.835,96</t>
  </si>
  <si>
    <t>5.391,84</t>
  </si>
  <si>
    <t>9.652,28</t>
  </si>
  <si>
    <t>9.476,92</t>
  </si>
  <si>
    <t>5.699,34</t>
  </si>
  <si>
    <t>6.934,03</t>
  </si>
  <si>
    <t>5.195,18</t>
  </si>
  <si>
    <t>5.902,81</t>
  </si>
  <si>
    <t>5.506,31</t>
  </si>
  <si>
    <t>6.904,23</t>
  </si>
  <si>
    <t>6.139,66</t>
  </si>
  <si>
    <t>5.977,51</t>
  </si>
  <si>
    <t>6.293,48</t>
  </si>
  <si>
    <t>9.142,73</t>
  </si>
  <si>
    <t>5.824,62</t>
  </si>
  <si>
    <t>5.658,44</t>
  </si>
  <si>
    <t>6.425,53</t>
  </si>
  <si>
    <t>8.352,85</t>
  </si>
  <si>
    <t>7.132,77</t>
  </si>
  <si>
    <t>9.620,12</t>
  </si>
  <si>
    <t>8.566,45</t>
  </si>
  <si>
    <t>7.216,27</t>
  </si>
  <si>
    <t>5.006,01</t>
  </si>
  <si>
    <t>6.343,71</t>
  </si>
  <si>
    <t>5.666,82</t>
  </si>
  <si>
    <t>7.341,41</t>
  </si>
  <si>
    <t>9.478,93</t>
  </si>
  <si>
    <t>5.340,00</t>
  </si>
  <si>
    <t>7.058,04</t>
  </si>
  <si>
    <t>7.625,91</t>
  </si>
  <si>
    <t>8.286,77</t>
  </si>
  <si>
    <t>6.774,59</t>
  </si>
  <si>
    <t>8.911,90</t>
  </si>
  <si>
    <t>8.199,99</t>
  </si>
  <si>
    <t>9.004,63</t>
  </si>
  <si>
    <t>6.617,40</t>
  </si>
  <si>
    <t>7.849,12</t>
  </si>
  <si>
    <t>6.679,73</t>
  </si>
  <si>
    <t>7.305,30</t>
  </si>
  <si>
    <t>9.005,12</t>
  </si>
  <si>
    <t>5.978,16</t>
  </si>
  <si>
    <t>8.710,47</t>
  </si>
  <si>
    <t>9.071,77</t>
  </si>
  <si>
    <t>6.455,07</t>
  </si>
  <si>
    <t>6.689,85</t>
  </si>
  <si>
    <t>9.640,14</t>
  </si>
  <si>
    <t>6.611,86</t>
  </si>
  <si>
    <t>6.833,61</t>
  </si>
  <si>
    <t>5.498,40</t>
  </si>
  <si>
    <t>9.431,67</t>
  </si>
  <si>
    <t>6.948,70</t>
  </si>
  <si>
    <t>9.195,81</t>
  </si>
  <si>
    <t>5.246,72</t>
  </si>
  <si>
    <t>6.985,07</t>
  </si>
  <si>
    <t>9.744,90</t>
  </si>
  <si>
    <t>9.949,93</t>
  </si>
  <si>
    <t>7.760,93</t>
  </si>
  <si>
    <t>8.800,32</t>
  </si>
  <si>
    <t>7.142,25</t>
  </si>
  <si>
    <t>8.031,32</t>
  </si>
  <si>
    <t>8.333,56</t>
  </si>
  <si>
    <t>6.578,37</t>
  </si>
  <si>
    <t>9.577,82</t>
  </si>
  <si>
    <t>6.173,41</t>
  </si>
  <si>
    <t>7.147,29</t>
  </si>
  <si>
    <t>9.499,37</t>
  </si>
  <si>
    <t>6.614,62</t>
  </si>
  <si>
    <t>7.077,14</t>
  </si>
  <si>
    <t>5.174,15</t>
  </si>
  <si>
    <t>7.159,49</t>
  </si>
  <si>
    <t>6.460,42</t>
  </si>
  <si>
    <t>7.841,34</t>
  </si>
  <si>
    <t>9.994,43</t>
  </si>
  <si>
    <t>6.244,13</t>
  </si>
  <si>
    <t>8.780,17</t>
  </si>
  <si>
    <t>7.276,73</t>
  </si>
  <si>
    <t>9.100,85</t>
  </si>
  <si>
    <t>8.263,86</t>
  </si>
  <si>
    <t>5.191,10</t>
  </si>
  <si>
    <t>8.534,01</t>
  </si>
  <si>
    <t>8.591,55</t>
  </si>
  <si>
    <t>8.607,57</t>
  </si>
  <si>
    <t>8.540,06</t>
  </si>
  <si>
    <t>9.036,79</t>
  </si>
  <si>
    <t>8.468,52</t>
  </si>
  <si>
    <t>9.530,35</t>
  </si>
  <si>
    <t>5.516,07</t>
  </si>
  <si>
    <t>5.666,78</t>
  </si>
  <si>
    <t>7.699,80</t>
  </si>
  <si>
    <t>7.923,53</t>
  </si>
  <si>
    <t>9.199,76</t>
  </si>
  <si>
    <t>6.374,10</t>
  </si>
  <si>
    <t>8.359,30</t>
  </si>
  <si>
    <t>9.939,53</t>
  </si>
  <si>
    <t>7.343,64</t>
  </si>
  <si>
    <t>6.242,05</t>
  </si>
  <si>
    <t>6.698,61</t>
  </si>
  <si>
    <t>6.403,90</t>
  </si>
  <si>
    <t>8.436,30</t>
  </si>
  <si>
    <t>5.119,80</t>
  </si>
  <si>
    <t>7.325,99</t>
  </si>
  <si>
    <t>7.172,82</t>
  </si>
  <si>
    <t>6.940,30</t>
  </si>
  <si>
    <t>8.437,11</t>
  </si>
  <si>
    <t>5.774,65</t>
  </si>
  <si>
    <t>7.102,90</t>
  </si>
  <si>
    <t>9.207,07</t>
  </si>
  <si>
    <t>8.360,05</t>
  </si>
  <si>
    <t>6.322,72</t>
  </si>
  <si>
    <t>9.182,19</t>
  </si>
  <si>
    <t>8.008,49</t>
  </si>
  <si>
    <t>6.012,11</t>
  </si>
  <si>
    <t>8.280,46</t>
  </si>
  <si>
    <t>8.999,46</t>
  </si>
  <si>
    <t>7.743,45</t>
  </si>
  <si>
    <t>7.592,21</t>
  </si>
  <si>
    <t>7.039,53</t>
  </si>
  <si>
    <t>6.489,45</t>
  </si>
  <si>
    <t>7.009,61</t>
  </si>
  <si>
    <t>8.980,29</t>
  </si>
  <si>
    <t>8.245,50</t>
  </si>
  <si>
    <t>5.856,24</t>
  </si>
  <si>
    <t>8.944,76</t>
  </si>
  <si>
    <t>8.591,63</t>
  </si>
  <si>
    <t>7.562,66</t>
  </si>
  <si>
    <t>7.005,32</t>
  </si>
  <si>
    <t>9.629,44</t>
  </si>
  <si>
    <t>5.683,35</t>
  </si>
  <si>
    <t>9.903,55</t>
  </si>
  <si>
    <t>8.091,39</t>
  </si>
  <si>
    <t>8.743,23</t>
  </si>
  <si>
    <t>7.447,75</t>
  </si>
  <si>
    <t>6.465,97</t>
  </si>
  <si>
    <t>5.765,61</t>
  </si>
  <si>
    <t>8.834,47</t>
  </si>
  <si>
    <t>6.022,21</t>
  </si>
  <si>
    <t>5.677,05</t>
  </si>
  <si>
    <t>5.378,05</t>
  </si>
  <si>
    <t>7.075,17</t>
  </si>
  <si>
    <t>8.981,34</t>
  </si>
  <si>
    <t>6.950,53</t>
  </si>
  <si>
    <t>9.055,94</t>
  </si>
  <si>
    <t>9.278,93</t>
  </si>
  <si>
    <t>8.644,53</t>
  </si>
  <si>
    <t>6.500,46</t>
  </si>
  <si>
    <t>5.290,05</t>
  </si>
  <si>
    <t>7.737,72</t>
  </si>
  <si>
    <t>9.341,15</t>
  </si>
  <si>
    <t>7.246,46</t>
  </si>
  <si>
    <t>7.656,51</t>
  </si>
  <si>
    <t>9.747,60</t>
  </si>
  <si>
    <t>6.286,81</t>
  </si>
  <si>
    <t>6.984,30</t>
  </si>
  <si>
    <t>6.512,86</t>
  </si>
  <si>
    <t>8.689,37</t>
  </si>
  <si>
    <t>8.748,83</t>
  </si>
  <si>
    <t>9.106,11</t>
  </si>
  <si>
    <t>8.277,77</t>
  </si>
  <si>
    <t>5.521,21</t>
  </si>
  <si>
    <t>7.524,51</t>
  </si>
  <si>
    <t>7.428,88</t>
  </si>
  <si>
    <t>8.343,53</t>
  </si>
  <si>
    <t>9.488,30</t>
  </si>
  <si>
    <t>6.401,52</t>
  </si>
  <si>
    <t>5.254,59</t>
  </si>
  <si>
    <t>8.913,61</t>
  </si>
  <si>
    <t>7.740,97</t>
  </si>
  <si>
    <t>7.048,62</t>
  </si>
  <si>
    <t>9.246,71</t>
  </si>
  <si>
    <t>9.863,45</t>
  </si>
  <si>
    <t>8.858,14</t>
  </si>
  <si>
    <t>7.183,18</t>
  </si>
  <si>
    <t>7.294,06</t>
  </si>
  <si>
    <t>7.194,06</t>
  </si>
  <si>
    <t>5.485,20</t>
  </si>
  <si>
    <t>9.344,57</t>
  </si>
  <si>
    <t>7.410,28</t>
  </si>
  <si>
    <t>6.687,46</t>
  </si>
  <si>
    <t>6.015,68</t>
  </si>
  <si>
    <t>9.852,79</t>
  </si>
  <si>
    <t>5.323,55</t>
  </si>
  <si>
    <t>8.843,21</t>
  </si>
  <si>
    <t>6.893,74</t>
  </si>
  <si>
    <t>6.813,14</t>
  </si>
  <si>
    <t>9.735,85</t>
  </si>
  <si>
    <t>9.139,49</t>
  </si>
  <si>
    <t>7.158,17</t>
  </si>
  <si>
    <t>8.930,57</t>
  </si>
  <si>
    <t>5.683,34</t>
  </si>
  <si>
    <t>6.128,62</t>
  </si>
  <si>
    <t>9.917,36</t>
  </si>
  <si>
    <t>6.735,49</t>
  </si>
  <si>
    <t>7.705,49</t>
  </si>
  <si>
    <t>8.770,14</t>
  </si>
  <si>
    <t>8.399,26</t>
  </si>
  <si>
    <t>7.761,32</t>
  </si>
  <si>
    <t>6.492,55</t>
  </si>
  <si>
    <t>5.313,30</t>
  </si>
  <si>
    <t>5.936,36</t>
  </si>
  <si>
    <t>8.761,15</t>
  </si>
  <si>
    <t>7.689,44</t>
  </si>
  <si>
    <t>5.172,62</t>
  </si>
  <si>
    <t>6.324,98</t>
  </si>
  <si>
    <t>8.816,08</t>
  </si>
  <si>
    <t>5.705,12</t>
  </si>
  <si>
    <t>9.950,02</t>
  </si>
  <si>
    <t>5.528,95</t>
  </si>
  <si>
    <t>6.112,94</t>
  </si>
  <si>
    <t>5.930,07</t>
  </si>
  <si>
    <t>5.621,06</t>
  </si>
  <si>
    <t>7.442,84</t>
  </si>
  <si>
    <t>7.137,69</t>
  </si>
  <si>
    <t>8.527,49</t>
  </si>
  <si>
    <t>6.144,48</t>
  </si>
  <si>
    <t>7.948,35</t>
  </si>
  <si>
    <t>9.909,16</t>
  </si>
  <si>
    <t>6.128,58</t>
  </si>
  <si>
    <t>6.975,94</t>
  </si>
  <si>
    <t>7.751,25</t>
  </si>
  <si>
    <t>5.983,12</t>
  </si>
  <si>
    <t>8.261,09</t>
  </si>
  <si>
    <t>5.656,92</t>
  </si>
  <si>
    <t>6.353,97</t>
  </si>
  <si>
    <t>8.194,28</t>
  </si>
  <si>
    <t>8.127,38</t>
  </si>
  <si>
    <t>8.860,21</t>
  </si>
  <si>
    <t>7.657,28</t>
  </si>
  <si>
    <t>8.161,25</t>
  </si>
  <si>
    <t>9.376,63</t>
  </si>
  <si>
    <t>8.809,24</t>
  </si>
  <si>
    <t>7.408,55</t>
  </si>
  <si>
    <t>9.693,78</t>
  </si>
  <si>
    <t>6.443,04</t>
  </si>
  <si>
    <t>6.116,79</t>
  </si>
  <si>
    <t>6.729,65</t>
  </si>
  <si>
    <t>7.178,07</t>
  </si>
  <si>
    <t>9.960,58</t>
  </si>
  <si>
    <t>9.470,84</t>
  </si>
  <si>
    <t>6.296,74</t>
  </si>
  <si>
    <t>5.418,18</t>
  </si>
  <si>
    <t>7.751,83</t>
  </si>
  <si>
    <t>5.092,48</t>
  </si>
  <si>
    <t>6.411,72</t>
  </si>
  <si>
    <t>7.931,33</t>
  </si>
  <si>
    <t>8.786,23</t>
  </si>
  <si>
    <t>8.903,72</t>
  </si>
  <si>
    <t>6.508,19</t>
  </si>
  <si>
    <t>8.822,50</t>
  </si>
  <si>
    <t>6.316,83</t>
  </si>
  <si>
    <t>6.972,85</t>
  </si>
  <si>
    <t>7.158,91</t>
  </si>
  <si>
    <t>9.822,68</t>
  </si>
  <si>
    <t>7.944,59</t>
  </si>
  <si>
    <t>6.424,69</t>
  </si>
  <si>
    <t>9.735,65</t>
  </si>
  <si>
    <t>7.316,76</t>
  </si>
  <si>
    <t>6.134,05</t>
  </si>
  <si>
    <t>5.768,06</t>
  </si>
  <si>
    <t>8.727,80</t>
  </si>
  <si>
    <t>9.589,93</t>
  </si>
  <si>
    <t>6.388,54</t>
  </si>
  <si>
    <t>9.500,48</t>
  </si>
  <si>
    <t>7.633,21</t>
  </si>
  <si>
    <t>7.007,96</t>
  </si>
  <si>
    <t>8.257,81</t>
  </si>
  <si>
    <t>5.157,96</t>
  </si>
  <si>
    <t>8.543,29</t>
  </si>
  <si>
    <t>9.039,88</t>
  </si>
  <si>
    <t>9.860,30</t>
  </si>
  <si>
    <t>7.416,90</t>
  </si>
  <si>
    <t>6.312,02</t>
  </si>
  <si>
    <t>9.004,05</t>
  </si>
  <si>
    <t>9.438,39</t>
  </si>
  <si>
    <t>6.733,80</t>
  </si>
  <si>
    <t>7.998,01</t>
  </si>
  <si>
    <t>5.668,11</t>
  </si>
  <si>
    <t>8.124,96</t>
  </si>
  <si>
    <t>6.287,95</t>
  </si>
  <si>
    <t>6.415,12</t>
  </si>
  <si>
    <t>6.222,69</t>
  </si>
  <si>
    <t>7.549,80</t>
  </si>
  <si>
    <t>8.903,32</t>
  </si>
  <si>
    <t>5.929,37</t>
  </si>
  <si>
    <t>6.551,76</t>
  </si>
  <si>
    <t>8.959,02</t>
  </si>
  <si>
    <t>6.426,22</t>
  </si>
  <si>
    <t>5.167,09</t>
  </si>
  <si>
    <t>6.961,41</t>
  </si>
  <si>
    <t>6.193,67</t>
  </si>
  <si>
    <t>5.770,87</t>
  </si>
  <si>
    <t>8.229,00</t>
  </si>
  <si>
    <t>5.717,09</t>
  </si>
  <si>
    <t>5.348,03</t>
  </si>
  <si>
    <t>8.511,53</t>
  </si>
  <si>
    <t>6.360,94</t>
  </si>
  <si>
    <t>7.018,79</t>
  </si>
  <si>
    <t>6.000,92</t>
  </si>
  <si>
    <t>6.010,40</t>
  </si>
  <si>
    <t>6.279,40</t>
  </si>
  <si>
    <t>5.204,62</t>
  </si>
  <si>
    <t>7.764,99</t>
  </si>
  <si>
    <t>6.681,75</t>
  </si>
  <si>
    <t>9.105,31</t>
  </si>
  <si>
    <t>8.381,93</t>
  </si>
  <si>
    <t>7.844,17</t>
  </si>
  <si>
    <t>8.764,20</t>
  </si>
  <si>
    <t>8.455,90</t>
  </si>
  <si>
    <t>5.245,72</t>
  </si>
  <si>
    <t>7.214,05</t>
  </si>
  <si>
    <t>5.457,76</t>
  </si>
  <si>
    <t>8.392,88</t>
  </si>
  <si>
    <t>7.906,77</t>
  </si>
  <si>
    <t>7.319,58</t>
  </si>
  <si>
    <t>9.567,82</t>
  </si>
  <si>
    <t>8.425,73</t>
  </si>
  <si>
    <t>8.152,28</t>
  </si>
  <si>
    <t>7.824,80</t>
  </si>
  <si>
    <t>6.201,35</t>
  </si>
  <si>
    <t>7.708,36</t>
  </si>
  <si>
    <t>5.147,98</t>
  </si>
  <si>
    <t>6.106,83</t>
  </si>
  <si>
    <t>5.095,93</t>
  </si>
  <si>
    <t>6.524,12</t>
  </si>
  <si>
    <t>9.619,62</t>
  </si>
  <si>
    <t>8.309,54</t>
  </si>
  <si>
    <t>5.024,28</t>
  </si>
  <si>
    <t>6.713,20</t>
  </si>
  <si>
    <t>7.003,74</t>
  </si>
  <si>
    <t>9.417,73</t>
  </si>
  <si>
    <t>9.910,95</t>
  </si>
  <si>
    <t>7.012,16</t>
  </si>
  <si>
    <t>8.109,28</t>
  </si>
  <si>
    <t>9.227,20</t>
  </si>
  <si>
    <t>6.073,37</t>
  </si>
  <si>
    <t>9.231,39</t>
  </si>
  <si>
    <t>6.082,53</t>
  </si>
  <si>
    <t>9.743,72</t>
  </si>
  <si>
    <t>7.700,83</t>
  </si>
  <si>
    <t>8.656,48</t>
  </si>
  <si>
    <t>7.451,67</t>
  </si>
  <si>
    <t>5.986,11</t>
  </si>
  <si>
    <t>9.725,49</t>
  </si>
  <si>
    <t>7.589,62</t>
  </si>
  <si>
    <t>6.930,41</t>
  </si>
  <si>
    <t>7.176,15</t>
  </si>
  <si>
    <t>6.206,92</t>
  </si>
  <si>
    <t>9.731,18</t>
  </si>
  <si>
    <t>8.613,71</t>
  </si>
  <si>
    <t>8.265,28</t>
  </si>
  <si>
    <t>6.839,19</t>
  </si>
  <si>
    <t>9.289,67</t>
  </si>
  <si>
    <t>9.031,72</t>
  </si>
  <si>
    <t>6.777,15</t>
  </si>
  <si>
    <t>6.784,32</t>
  </si>
  <si>
    <t>9.419,19</t>
  </si>
  <si>
    <t>6.894,39</t>
  </si>
  <si>
    <t>8.616,20</t>
  </si>
  <si>
    <t>6.372,91</t>
  </si>
  <si>
    <t>9.666,71</t>
  </si>
  <si>
    <t>9.940,77</t>
  </si>
  <si>
    <t>5.968,86</t>
  </si>
  <si>
    <t>6.907,22</t>
  </si>
  <si>
    <t>7.507,77</t>
  </si>
  <si>
    <t>6.818,65</t>
  </si>
  <si>
    <t>5.091,36</t>
  </si>
  <si>
    <t>6.844,08</t>
  </si>
  <si>
    <t>8.828,22</t>
  </si>
  <si>
    <t>6.627,54</t>
  </si>
  <si>
    <t>5.427,25</t>
  </si>
  <si>
    <t>5.248,84</t>
  </si>
  <si>
    <t>7.966,60</t>
  </si>
  <si>
    <t>5.252,91</t>
  </si>
  <si>
    <t>8.052,21</t>
  </si>
  <si>
    <t>9.514,25</t>
  </si>
  <si>
    <t>9.730,47</t>
  </si>
  <si>
    <t>7.691,84</t>
  </si>
  <si>
    <t>7.960,92</t>
  </si>
  <si>
    <t>9.375,80</t>
  </si>
  <si>
    <t>8.416,30</t>
  </si>
  <si>
    <t>5.603,00</t>
  </si>
  <si>
    <t>6.387,70</t>
  </si>
  <si>
    <t>8.341,42</t>
  </si>
  <si>
    <t>9.839,99</t>
  </si>
  <si>
    <t>9.197,25</t>
  </si>
  <si>
    <t>9.002,40</t>
  </si>
  <si>
    <t>8.479,41</t>
  </si>
  <si>
    <t>7.972,36</t>
  </si>
  <si>
    <t>8.864,32</t>
  </si>
  <si>
    <t>6.224,66</t>
  </si>
  <si>
    <t>8.817,39</t>
  </si>
  <si>
    <t>9.554,86</t>
  </si>
  <si>
    <t>8.934,75</t>
  </si>
  <si>
    <t>9.343,69</t>
  </si>
  <si>
    <t>6.731,76</t>
  </si>
  <si>
    <t>5.320,00</t>
  </si>
  <si>
    <t>7.210,86</t>
  </si>
  <si>
    <t>5.460,66</t>
  </si>
  <si>
    <t>7.974,52</t>
  </si>
  <si>
    <t>8.305,18</t>
  </si>
  <si>
    <t>5.396,80</t>
  </si>
  <si>
    <t>9.300,51</t>
  </si>
  <si>
    <t>9.798,77</t>
  </si>
  <si>
    <t>8.606,79</t>
  </si>
  <si>
    <t>5.862,56</t>
  </si>
  <si>
    <t>5.026,10</t>
  </si>
  <si>
    <t>7.983,09</t>
  </si>
  <si>
    <t>8.403,59</t>
  </si>
  <si>
    <t>9.192,12</t>
  </si>
  <si>
    <t>6.876,23</t>
  </si>
  <si>
    <t>6.737,69</t>
  </si>
  <si>
    <t>9.869,31</t>
  </si>
  <si>
    <t>6.999,97</t>
  </si>
  <si>
    <t>8.806,42</t>
  </si>
  <si>
    <t>5.294,40</t>
  </si>
  <si>
    <t>8.233,62</t>
  </si>
  <si>
    <t>8.263,22</t>
  </si>
  <si>
    <t>7.411,32</t>
  </si>
  <si>
    <t>8.365,49</t>
  </si>
  <si>
    <t>8.764,36</t>
  </si>
  <si>
    <t>7.266,18</t>
  </si>
  <si>
    <t>8.889,96</t>
  </si>
  <si>
    <t>6.192,17</t>
  </si>
  <si>
    <t>9.309,51</t>
  </si>
  <si>
    <t>5.144,69</t>
  </si>
  <si>
    <t>5.547,12</t>
  </si>
  <si>
    <t>5.598,74</t>
  </si>
  <si>
    <t>9.273,15</t>
  </si>
  <si>
    <t>5.749,56</t>
  </si>
  <si>
    <t>7.182,48</t>
  </si>
  <si>
    <t>5.481,23</t>
  </si>
  <si>
    <t>8.273,75</t>
  </si>
  <si>
    <t>8.664,17</t>
  </si>
  <si>
    <t>5.700,59</t>
  </si>
  <si>
    <t>5.421,69</t>
  </si>
  <si>
    <t>7.950,06</t>
  </si>
  <si>
    <t>7.050,95</t>
  </si>
  <si>
    <t>8.797,01</t>
  </si>
  <si>
    <t>5.474,75</t>
  </si>
  <si>
    <t>8.878,33</t>
  </si>
  <si>
    <t>9.460,70</t>
  </si>
  <si>
    <t>5.490,89</t>
  </si>
  <si>
    <t>6.389,67</t>
  </si>
  <si>
    <t>7.262,91</t>
  </si>
  <si>
    <t>5.688,77</t>
  </si>
  <si>
    <t>8.251,05</t>
  </si>
  <si>
    <t>5.621,34</t>
  </si>
  <si>
    <t>7.020,87</t>
  </si>
  <si>
    <t>8.307,46</t>
  </si>
  <si>
    <t>8.311,83</t>
  </si>
  <si>
    <t>7.979,12</t>
  </si>
  <si>
    <t>6.589,61</t>
  </si>
  <si>
    <t>6.243,29</t>
  </si>
  <si>
    <t>8.525,45</t>
  </si>
  <si>
    <t>9.532,89</t>
  </si>
  <si>
    <t>5.505,42</t>
  </si>
  <si>
    <t>7.036,03</t>
  </si>
  <si>
    <t>8.406,63</t>
  </si>
  <si>
    <t>7.173,33</t>
  </si>
  <si>
    <t>5.148,70</t>
  </si>
  <si>
    <t>7.069,10</t>
  </si>
  <si>
    <t>8.114,17</t>
  </si>
  <si>
    <t>9.583,88</t>
  </si>
  <si>
    <t>5.239,84</t>
  </si>
  <si>
    <t>9.683,36</t>
  </si>
  <si>
    <t>6.583,40</t>
  </si>
  <si>
    <t>7.546,91</t>
  </si>
  <si>
    <t>7.775,84</t>
  </si>
  <si>
    <t>9.080,09</t>
  </si>
  <si>
    <t>6.590,15</t>
  </si>
  <si>
    <t>7.636,37</t>
  </si>
  <si>
    <t>6.227,38</t>
  </si>
  <si>
    <t>9.623,74</t>
  </si>
  <si>
    <t>9.799,42</t>
  </si>
  <si>
    <t>5.779,87</t>
  </si>
  <si>
    <t>5.411,03</t>
  </si>
  <si>
    <t>9.489,51</t>
  </si>
  <si>
    <t>7.756,11</t>
  </si>
  <si>
    <t>8.761,36</t>
  </si>
  <si>
    <t>5.582,30</t>
  </si>
  <si>
    <t>7.011,73</t>
  </si>
  <si>
    <t>7.871,07</t>
  </si>
  <si>
    <t>6.359,16</t>
  </si>
  <si>
    <t>8.896,70</t>
  </si>
  <si>
    <t>5.841,43</t>
  </si>
  <si>
    <t>5.205,80</t>
  </si>
  <si>
    <t>9.508,57</t>
  </si>
  <si>
    <t>5.059,67</t>
  </si>
  <si>
    <t>6.044,11</t>
  </si>
  <si>
    <t>8.115,40</t>
  </si>
  <si>
    <t>6.537,18</t>
  </si>
  <si>
    <t>5.881,42</t>
  </si>
  <si>
    <t>9.076,50</t>
  </si>
  <si>
    <t>6.524,49</t>
  </si>
  <si>
    <t>9.530,05</t>
  </si>
  <si>
    <t>5.162,64</t>
  </si>
  <si>
    <t>5.626,57</t>
  </si>
  <si>
    <t>7.908,57</t>
  </si>
  <si>
    <t>5.449,42</t>
  </si>
  <si>
    <t>8.514,38</t>
  </si>
  <si>
    <t>9.434,24</t>
  </si>
  <si>
    <t>9.243,50</t>
  </si>
  <si>
    <t>8.859,84</t>
  </si>
  <si>
    <t>8.470,79</t>
  </si>
  <si>
    <t>6.886,09</t>
  </si>
  <si>
    <t>6.732,79</t>
  </si>
  <si>
    <t>8.365,84</t>
  </si>
  <si>
    <t>8.754,15</t>
  </si>
  <si>
    <t>8.876,46</t>
  </si>
  <si>
    <t>5.657,54</t>
  </si>
  <si>
    <t>6.032,09</t>
  </si>
  <si>
    <t>9.454,09</t>
  </si>
  <si>
    <t>8.411,67</t>
  </si>
  <si>
    <t>8.718,17</t>
  </si>
  <si>
    <t>7.310,88</t>
  </si>
  <si>
    <t>6.816,13</t>
  </si>
  <si>
    <t>6.197,22</t>
  </si>
  <si>
    <t>Row Labels</t>
  </si>
  <si>
    <t>Sum of (Modeled) Snow Precipitation (in of water)</t>
  </si>
  <si>
    <t>Average of NonNegativeDelay</t>
  </si>
  <si>
    <t>a. Average delay by time of day</t>
  </si>
  <si>
    <t>Grand Total</t>
  </si>
  <si>
    <t>b. Total number of (all) flights per day of week and the average delay per day of week</t>
  </si>
  <si>
    <t>Count of NonNegativeDelay</t>
  </si>
  <si>
    <t>1 Sunday</t>
  </si>
  <si>
    <t>2 Monday</t>
  </si>
  <si>
    <t>3 Tuesday</t>
  </si>
  <si>
    <t>4 Wedesday</t>
  </si>
  <si>
    <t>5 Thursday</t>
  </si>
  <si>
    <t>6 Friday</t>
  </si>
  <si>
    <t>7 Saturday</t>
  </si>
  <si>
    <t>Bin</t>
  </si>
  <si>
    <t>Frequency</t>
  </si>
  <si>
    <t>Cumulative %</t>
  </si>
  <si>
    <t>More</t>
  </si>
  <si>
    <t>Airport</t>
  </si>
  <si>
    <t>Average of Delay/Scheduled Elapsed Time</t>
  </si>
  <si>
    <t>Count of Flight Number</t>
  </si>
  <si>
    <t>RDU</t>
  </si>
  <si>
    <t>LGA</t>
  </si>
  <si>
    <t>CLE</t>
  </si>
  <si>
    <t>PHL</t>
  </si>
  <si>
    <t>MSP</t>
  </si>
  <si>
    <t>Average of Act/Scheduled Elapsed Time</t>
  </si>
  <si>
    <t>PDX</t>
  </si>
  <si>
    <t>SFO</t>
  </si>
  <si>
    <t>LAS</t>
  </si>
  <si>
    <t>Day forecast was made</t>
  </si>
  <si>
    <t>Year</t>
  </si>
  <si>
    <t>Day</t>
  </si>
  <si>
    <t>FY14Q3W5</t>
  </si>
  <si>
    <t>FY14Q3W6</t>
  </si>
  <si>
    <t>FY14Q3W7</t>
  </si>
  <si>
    <t>FY14Q3W8</t>
  </si>
  <si>
    <t>FY14Q3W9</t>
  </si>
  <si>
    <t>FY14Q3W10</t>
  </si>
  <si>
    <t>FY14Q3W11</t>
  </si>
  <si>
    <t>FY14Q3W12</t>
  </si>
  <si>
    <t>FY14Q3W13</t>
  </si>
  <si>
    <t>FY14Q4W1</t>
  </si>
  <si>
    <t>FY14Q4W2</t>
  </si>
  <si>
    <t>FY14Q4W3</t>
  </si>
  <si>
    <t>FY14Q4W4</t>
  </si>
  <si>
    <t>FY14Q4W5</t>
  </si>
  <si>
    <t>FY14Q4W6</t>
  </si>
  <si>
    <t>FY14Q4W7</t>
  </si>
  <si>
    <t>FY14Q4W8</t>
  </si>
  <si>
    <t>FY14Q4W9</t>
  </si>
  <si>
    <t>FY14Q4W10</t>
  </si>
  <si>
    <t>FY14Q4W11</t>
  </si>
  <si>
    <t>FY14Q4W12</t>
  </si>
  <si>
    <t>FY14Q4W13</t>
  </si>
  <si>
    <t>FY15Q1W1</t>
  </si>
  <si>
    <t>FY15Q1W2</t>
  </si>
  <si>
    <t>FY15Q1W3</t>
  </si>
  <si>
    <t>FY15Q1W4</t>
  </si>
  <si>
    <t>FY15Q1W5</t>
  </si>
  <si>
    <t>FY15Q1W6</t>
  </si>
  <si>
    <t>FY15Q1W7</t>
  </si>
  <si>
    <t>FY15Q1W8</t>
  </si>
  <si>
    <t>FY15Q1W9</t>
  </si>
  <si>
    <t>FY15Q1W10</t>
  </si>
  <si>
    <t>FY15Q1W11</t>
  </si>
  <si>
    <t>FY15Q1W12</t>
  </si>
  <si>
    <t>FY15Q1W13</t>
  </si>
  <si>
    <t>FY15Q2W1</t>
  </si>
  <si>
    <t>FY15Q2W2</t>
  </si>
  <si>
    <t>FY15Q2W3</t>
  </si>
  <si>
    <t>FY15Q2W4</t>
  </si>
  <si>
    <t>FY15Q2W5</t>
  </si>
  <si>
    <t>FY15Q2W6</t>
  </si>
  <si>
    <t>FY15Q2W7</t>
  </si>
  <si>
    <t>FY15Q2W8</t>
  </si>
  <si>
    <t>a</t>
  </si>
  <si>
    <t>b</t>
  </si>
  <si>
    <t>c</t>
  </si>
  <si>
    <t>Sum of Squared Errors</t>
  </si>
  <si>
    <t>Price</t>
  </si>
  <si>
    <t>Demand</t>
  </si>
  <si>
    <t>Demand Prediction</t>
  </si>
  <si>
    <t>Error</t>
  </si>
  <si>
    <t>Squared Error</t>
  </si>
  <si>
    <t>Sum of Abs Value of Differences</t>
  </si>
  <si>
    <t>Abs Value of Residuals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</si>
</sst>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164" formatCode="0.0000"/>
    <numFmt numFmtId="165" formatCode="0.00000"/>
    <numFmt numFmtId="166" formatCode="#,##0.0000"/>
    <numFmt numFmtId="167" formatCode="&quot;$&quot;#,##0.0_);[Red]\(&quot;$&quot;#,##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7">
    <xf numFmtId="0" fontId="0" fillId="0" borderId="0" xfId="0"/>
    <xf numFmtId="14" fontId="0" fillId="0" borderId="0" xfId="0" applyNumberFormat="1"/>
    <xf numFmtId="0" fontId="0" fillId="0" borderId="0" xfId="0" applyNumberFormat="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xf numFmtId="0" fontId="0" fillId="33" borderId="0" xfId="0" applyFill="1" applyBorder="1" applyAlignment="1"/>
    <xf numFmtId="0" fontId="16" fillId="0" borderId="0" xfId="0" applyFont="1"/>
    <xf numFmtId="0" fontId="0" fillId="33" borderId="0" xfId="0" applyFill="1"/>
    <xf numFmtId="0" fontId="9" fillId="5" borderId="4" xfId="9"/>
    <xf numFmtId="0" fontId="10" fillId="6" borderId="5" xfId="10"/>
    <xf numFmtId="0" fontId="16" fillId="34" borderId="12" xfId="0" applyFont="1" applyFill="1" applyBorder="1"/>
    <xf numFmtId="14" fontId="0" fillId="0" borderId="0" xfId="0" applyNumberFormat="1" applyAlignment="1">
      <alignment horizontal="left"/>
    </xf>
    <xf numFmtId="0" fontId="0" fillId="0" borderId="0" xfId="0" applyAlignment="1">
      <alignment horizontal="left"/>
    </xf>
    <xf numFmtId="164" fontId="0" fillId="0" borderId="0" xfId="0" applyNumberFormat="1"/>
    <xf numFmtId="1" fontId="0" fillId="0" borderId="0" xfId="0" applyNumberFormat="1"/>
    <xf numFmtId="165" fontId="0" fillId="0" borderId="0" xfId="0" applyNumberFormat="1"/>
    <xf numFmtId="165" fontId="16" fillId="34" borderId="13" xfId="0" applyNumberFormat="1" applyFont="1" applyFill="1" applyBorder="1"/>
    <xf numFmtId="0" fontId="0" fillId="0" borderId="0" xfId="0" applyNumberFormat="1" applyFill="1" applyBorder="1" applyAlignment="1"/>
    <xf numFmtId="10" fontId="0" fillId="0" borderId="0" xfId="0" applyNumberFormat="1" applyFill="1" applyBorder="1" applyAlignment="1"/>
    <xf numFmtId="10" fontId="0" fillId="0" borderId="10" xfId="0" applyNumberFormat="1" applyFill="1" applyBorder="1" applyAlignment="1"/>
    <xf numFmtId="0" fontId="0" fillId="0" borderId="14" xfId="0" applyBorder="1" applyAlignment="1">
      <alignment horizontal="left"/>
    </xf>
    <xf numFmtId="0" fontId="0" fillId="0" borderId="14" xfId="0" applyNumberFormat="1" applyBorder="1"/>
    <xf numFmtId="0" fontId="11" fillId="6" borderId="4" xfId="11"/>
    <xf numFmtId="14" fontId="10" fillId="6" borderId="5" xfId="10" applyNumberFormat="1"/>
    <xf numFmtId="6" fontId="9" fillId="5" borderId="4" xfId="9" applyNumberFormat="1"/>
    <xf numFmtId="3" fontId="9" fillId="5" borderId="4" xfId="9" applyNumberFormat="1"/>
    <xf numFmtId="3" fontId="11" fillId="6" borderId="4" xfId="11" applyNumberFormat="1"/>
    <xf numFmtId="4" fontId="11" fillId="6" borderId="4" xfId="11" applyNumberFormat="1"/>
    <xf numFmtId="166" fontId="11" fillId="6" borderId="4" xfId="11" applyNumberFormat="1"/>
    <xf numFmtId="167" fontId="9" fillId="5" borderId="4" xfId="9" applyNumberFormat="1"/>
    <xf numFmtId="2" fontId="9" fillId="5" borderId="4" xfId="9" applyNumberFormat="1"/>
    <xf numFmtId="0" fontId="11" fillId="6" borderId="4" xfId="11" applyNumberFormat="1"/>
    <xf numFmtId="167" fontId="0" fillId="0" borderId="0" xfId="0" applyNumberFormat="1"/>
    <xf numFmtId="3" fontId="0" fillId="0" borderId="0" xfId="0" applyNumberFormat="1"/>
    <xf numFmtId="11" fontId="9" fillId="5" borderId="4" xfId="9"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5">
    <dxf>
      <numFmt numFmtId="1" formatCode="0"/>
    </dxf>
    <dxf>
      <numFmt numFmtId="175" formatCode="0.0"/>
    </dxf>
    <dxf>
      <numFmt numFmtId="2" formatCode="0.00"/>
    </dxf>
    <dxf>
      <numFmt numFmtId="174" formatCode="0.000"/>
    </dxf>
    <dxf>
      <numFmt numFmtId="164" formatCode="0.0000"/>
    </dxf>
    <dxf>
      <numFmt numFmtId="165" formatCode="0.00000"/>
    </dxf>
    <dxf>
      <numFmt numFmtId="168" formatCode="0.000000"/>
    </dxf>
    <dxf>
      <numFmt numFmtId="169" formatCode="0.0000000"/>
    </dxf>
    <dxf>
      <numFmt numFmtId="175" formatCode="0.0"/>
    </dxf>
    <dxf>
      <numFmt numFmtId="2" formatCode="0.00"/>
    </dxf>
    <dxf>
      <numFmt numFmtId="174" formatCode="0.000"/>
    </dxf>
    <dxf>
      <numFmt numFmtId="164" formatCode="0.0000"/>
    </dxf>
    <dxf>
      <numFmt numFmtId="165" formatCode="0.00000"/>
    </dxf>
    <dxf>
      <numFmt numFmtId="168" formatCode="0.000000"/>
    </dxf>
    <dxf>
      <numFmt numFmtId="169" formatCode="0.0000000"/>
    </dxf>
    <dxf>
      <numFmt numFmtId="164" formatCode="0.0000"/>
    </dxf>
    <dxf>
      <numFmt numFmtId="165" formatCode="0.00000"/>
    </dxf>
    <dxf>
      <numFmt numFmtId="168" formatCode="0.000000"/>
    </dxf>
    <dxf>
      <numFmt numFmtId="169" formatCode="0.0000000"/>
    </dxf>
    <dxf>
      <numFmt numFmtId="170" formatCode="0.00000000"/>
    </dxf>
    <dxf>
      <numFmt numFmtId="171" formatCode="0.000000000"/>
    </dxf>
    <dxf>
      <numFmt numFmtId="172" formatCode="0.0000000000"/>
    </dxf>
    <dxf>
      <numFmt numFmtId="173" formatCode="0.00000000000"/>
    </dxf>
    <dxf>
      <numFmt numFmtId="172" formatCode="0.0000000000"/>
    </dxf>
    <dxf>
      <numFmt numFmtId="171" formatCode="0.000000000"/>
    </dxf>
    <dxf>
      <numFmt numFmtId="170" formatCode="0.00000000"/>
    </dxf>
    <dxf>
      <numFmt numFmtId="169" formatCode="0.0000000"/>
    </dxf>
    <dxf>
      <numFmt numFmtId="168" formatCode="0.000000"/>
    </dxf>
    <dxf>
      <numFmt numFmtId="165" formatCode="0.00000"/>
    </dxf>
    <dxf>
      <numFmt numFmtId="164" formatCode="0.0000"/>
    </dxf>
    <dxf>
      <numFmt numFmtId="174" formatCode="0.000"/>
    </dxf>
    <dxf>
      <numFmt numFmtId="2" formatCode="0.00"/>
    </dxf>
    <dxf>
      <numFmt numFmtId="175" formatCode="0.0"/>
    </dxf>
    <dxf>
      <numFmt numFmtId="2" formatCode="0.00"/>
    </dxf>
    <dxf>
      <numFmt numFmtId="174" formatCode="0.000"/>
    </dxf>
    <dxf>
      <numFmt numFmtId="164" formatCode="0.0000"/>
    </dxf>
    <dxf>
      <numFmt numFmtId="165" formatCode="0.00000"/>
    </dxf>
    <dxf>
      <numFmt numFmtId="168" formatCode="0.000000"/>
    </dxf>
    <dxf>
      <numFmt numFmtId="169" formatCode="0.0000000"/>
    </dxf>
    <dxf>
      <numFmt numFmtId="175" formatCode="0.0"/>
    </dxf>
    <dxf>
      <numFmt numFmtId="2" formatCode="0.00"/>
    </dxf>
    <dxf>
      <numFmt numFmtId="175" formatCode="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vs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Demand Prediction</c:v>
          </c:tx>
          <c:spPr>
            <a:ln w="19050" cap="rnd">
              <a:solidFill>
                <a:schemeClr val="accent2"/>
              </a:solidFill>
              <a:round/>
            </a:ln>
            <a:effectLst/>
          </c:spPr>
          <c:marker>
            <c:symbol val="none"/>
          </c:marker>
          <c:xVal>
            <c:numRef>
              <c:f>'Part II-PriceVsDemand_2016'!$A$7:$A$26</c:f>
              <c:numCache>
                <c:formatCode>"$"#,##0_);[Red]\("$"#,##0\)</c:formatCode>
                <c:ptCount val="20"/>
                <c:pt idx="0">
                  <c:v>61</c:v>
                </c:pt>
                <c:pt idx="1">
                  <c:v>87</c:v>
                </c:pt>
                <c:pt idx="2">
                  <c:v>103</c:v>
                </c:pt>
                <c:pt idx="3">
                  <c:v>107</c:v>
                </c:pt>
                <c:pt idx="4">
                  <c:v>128</c:v>
                </c:pt>
                <c:pt idx="5">
                  <c:v>149</c:v>
                </c:pt>
                <c:pt idx="6">
                  <c:v>156</c:v>
                </c:pt>
                <c:pt idx="7">
                  <c:v>160</c:v>
                </c:pt>
                <c:pt idx="8">
                  <c:v>185</c:v>
                </c:pt>
                <c:pt idx="9">
                  <c:v>195</c:v>
                </c:pt>
                <c:pt idx="10">
                  <c:v>226</c:v>
                </c:pt>
                <c:pt idx="11">
                  <c:v>229</c:v>
                </c:pt>
                <c:pt idx="12">
                  <c:v>232</c:v>
                </c:pt>
                <c:pt idx="13">
                  <c:v>234</c:v>
                </c:pt>
                <c:pt idx="14">
                  <c:v>241</c:v>
                </c:pt>
                <c:pt idx="15">
                  <c:v>264</c:v>
                </c:pt>
                <c:pt idx="16">
                  <c:v>267</c:v>
                </c:pt>
                <c:pt idx="17">
                  <c:v>269</c:v>
                </c:pt>
                <c:pt idx="18">
                  <c:v>274</c:v>
                </c:pt>
                <c:pt idx="19">
                  <c:v>285</c:v>
                </c:pt>
              </c:numCache>
            </c:numRef>
          </c:xVal>
          <c:yVal>
            <c:numRef>
              <c:f>'Part II-PriceVsDemand_2016'!$C$7:$C$26</c:f>
              <c:numCache>
                <c:formatCode>General</c:formatCode>
                <c:ptCount val="20"/>
                <c:pt idx="0">
                  <c:v>847.77329477907699</c:v>
                </c:pt>
                <c:pt idx="1">
                  <c:v>800.94787158687586</c:v>
                </c:pt>
                <c:pt idx="2">
                  <c:v>772.13222654552123</c:v>
                </c:pt>
                <c:pt idx="3">
                  <c:v>764.92831528518263</c:v>
                </c:pt>
                <c:pt idx="4">
                  <c:v>727.10778116840481</c:v>
                </c:pt>
                <c:pt idx="5">
                  <c:v>689.28724705162699</c:v>
                </c:pt>
                <c:pt idx="6">
                  <c:v>676.68040234603438</c:v>
                </c:pt>
                <c:pt idx="7">
                  <c:v>669.47649108569567</c:v>
                </c:pt>
                <c:pt idx="8">
                  <c:v>624.45204570857925</c:v>
                </c:pt>
                <c:pt idx="9">
                  <c:v>606.44226755773275</c:v>
                </c:pt>
                <c:pt idx="10">
                  <c:v>550.6119552901082</c:v>
                </c:pt>
                <c:pt idx="11">
                  <c:v>545.20902184485431</c:v>
                </c:pt>
                <c:pt idx="12">
                  <c:v>539.8060883996003</c:v>
                </c:pt>
                <c:pt idx="13">
                  <c:v>536.204132769431</c:v>
                </c:pt>
                <c:pt idx="14">
                  <c:v>523.59728806383828</c:v>
                </c:pt>
                <c:pt idx="15">
                  <c:v>482.17479831689121</c:v>
                </c:pt>
                <c:pt idx="16">
                  <c:v>476.77186487163721</c:v>
                </c:pt>
                <c:pt idx="17">
                  <c:v>473.16990924146791</c:v>
                </c:pt>
                <c:pt idx="18">
                  <c:v>464.1650201660446</c:v>
                </c:pt>
                <c:pt idx="19">
                  <c:v>444.35426420011333</c:v>
                </c:pt>
              </c:numCache>
            </c:numRef>
          </c:yVal>
          <c:smooth val="1"/>
          <c:extLst>
            <c:ext xmlns:c16="http://schemas.microsoft.com/office/drawing/2014/chart" uri="{C3380CC4-5D6E-409C-BE32-E72D297353CC}">
              <c16:uniqueId val="{00000000-E1CC-40BC-A967-9505C9E49AB0}"/>
            </c:ext>
          </c:extLst>
        </c:ser>
        <c:dLbls>
          <c:showLegendKey val="0"/>
          <c:showVal val="0"/>
          <c:showCatName val="0"/>
          <c:showSerName val="0"/>
          <c:showPercent val="0"/>
          <c:showBubbleSize val="0"/>
        </c:dLbls>
        <c:axId val="-1911032368"/>
        <c:axId val="-1911023664"/>
      </c:scatterChart>
      <c:scatterChart>
        <c:scatterStyle val="lineMarker"/>
        <c:varyColors val="0"/>
        <c:ser>
          <c:idx val="0"/>
          <c:order val="0"/>
          <c:tx>
            <c:strRef>
              <c:f>'Part II-PriceVsDemand_2016'!$B$6</c:f>
              <c:strCache>
                <c:ptCount val="1"/>
                <c:pt idx="0">
                  <c:v>Demand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1626640419947503E-2"/>
                  <c:y val="7.6151939340915714E-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'Part II-PriceVsDemand_2016'!$A$7:$A$26</c:f>
              <c:numCache>
                <c:formatCode>"$"#,##0_);[Red]\("$"#,##0\)</c:formatCode>
                <c:ptCount val="20"/>
                <c:pt idx="0">
                  <c:v>61</c:v>
                </c:pt>
                <c:pt idx="1">
                  <c:v>87</c:v>
                </c:pt>
                <c:pt idx="2">
                  <c:v>103</c:v>
                </c:pt>
                <c:pt idx="3">
                  <c:v>107</c:v>
                </c:pt>
                <c:pt idx="4">
                  <c:v>128</c:v>
                </c:pt>
                <c:pt idx="5">
                  <c:v>149</c:v>
                </c:pt>
                <c:pt idx="6">
                  <c:v>156</c:v>
                </c:pt>
                <c:pt idx="7">
                  <c:v>160</c:v>
                </c:pt>
                <c:pt idx="8">
                  <c:v>185</c:v>
                </c:pt>
                <c:pt idx="9">
                  <c:v>195</c:v>
                </c:pt>
                <c:pt idx="10">
                  <c:v>226</c:v>
                </c:pt>
                <c:pt idx="11">
                  <c:v>229</c:v>
                </c:pt>
                <c:pt idx="12">
                  <c:v>232</c:v>
                </c:pt>
                <c:pt idx="13">
                  <c:v>234</c:v>
                </c:pt>
                <c:pt idx="14">
                  <c:v>241</c:v>
                </c:pt>
                <c:pt idx="15">
                  <c:v>264</c:v>
                </c:pt>
                <c:pt idx="16">
                  <c:v>267</c:v>
                </c:pt>
                <c:pt idx="17">
                  <c:v>269</c:v>
                </c:pt>
                <c:pt idx="18">
                  <c:v>274</c:v>
                </c:pt>
                <c:pt idx="19">
                  <c:v>285</c:v>
                </c:pt>
              </c:numCache>
            </c:numRef>
          </c:xVal>
          <c:yVal>
            <c:numRef>
              <c:f>'Part II-PriceVsDemand_2016'!$B$7:$B$26</c:f>
              <c:numCache>
                <c:formatCode>#,##0</c:formatCode>
                <c:ptCount val="20"/>
                <c:pt idx="0">
                  <c:v>806.40663974748452</c:v>
                </c:pt>
                <c:pt idx="1">
                  <c:v>881.55713074476137</c:v>
                </c:pt>
                <c:pt idx="2">
                  <c:v>785.80469350747319</c:v>
                </c:pt>
                <c:pt idx="3">
                  <c:v>625.47541784239365</c:v>
                </c:pt>
                <c:pt idx="4">
                  <c:v>711.84359299288292</c:v>
                </c:pt>
                <c:pt idx="5">
                  <c:v>713.34812693650872</c:v>
                </c:pt>
                <c:pt idx="6">
                  <c:v>738.87023584371298</c:v>
                </c:pt>
                <c:pt idx="7">
                  <c:v>728.2530931534717</c:v>
                </c:pt>
                <c:pt idx="8">
                  <c:v>652.25523976576653</c:v>
                </c:pt>
                <c:pt idx="9">
                  <c:v>551.41171004004013</c:v>
                </c:pt>
                <c:pt idx="10">
                  <c:v>579.68863920962599</c:v>
                </c:pt>
                <c:pt idx="11">
                  <c:v>457.84326726170252</c:v>
                </c:pt>
                <c:pt idx="12">
                  <c:v>357.98367033749776</c:v>
                </c:pt>
                <c:pt idx="13">
                  <c:v>707.70105445808895</c:v>
                </c:pt>
                <c:pt idx="14">
                  <c:v>611.17739841437253</c:v>
                </c:pt>
                <c:pt idx="15">
                  <c:v>484.56621338146653</c:v>
                </c:pt>
                <c:pt idx="16">
                  <c:v>519.69890397049107</c:v>
                </c:pt>
                <c:pt idx="17">
                  <c:v>553.6337543369923</c:v>
                </c:pt>
                <c:pt idx="18">
                  <c:v>434.21570607773327</c:v>
                </c:pt>
                <c:pt idx="19">
                  <c:v>313.56244855384415</c:v>
                </c:pt>
              </c:numCache>
            </c:numRef>
          </c:yVal>
          <c:smooth val="0"/>
          <c:extLst>
            <c:ext xmlns:c16="http://schemas.microsoft.com/office/drawing/2014/chart" uri="{C3380CC4-5D6E-409C-BE32-E72D297353CC}">
              <c16:uniqueId val="{00000001-E1CC-40BC-A967-9505C9E49AB0}"/>
            </c:ext>
          </c:extLst>
        </c:ser>
        <c:dLbls>
          <c:showLegendKey val="0"/>
          <c:showVal val="0"/>
          <c:showCatName val="0"/>
          <c:showSerName val="0"/>
          <c:showPercent val="0"/>
          <c:showBubbleSize val="0"/>
        </c:dLbls>
        <c:axId val="-1911032368"/>
        <c:axId val="-1911023664"/>
      </c:scatterChart>
      <c:valAx>
        <c:axId val="-1911032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23664"/>
        <c:crosses val="autoZero"/>
        <c:crossBetween val="midCat"/>
      </c:valAx>
      <c:valAx>
        <c:axId val="-19110236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323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vs Price</a:t>
            </a:r>
          </a:p>
        </c:rich>
      </c:tx>
      <c:layout>
        <c:manualLayout>
          <c:xMode val="edge"/>
          <c:yMode val="edge"/>
          <c:x val="0.42474999999999996"/>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Demand_Predication</c:v>
          </c:tx>
          <c:spPr>
            <a:ln w="19050" cap="rnd">
              <a:solidFill>
                <a:schemeClr val="accent2"/>
              </a:solidFill>
              <a:round/>
            </a:ln>
            <a:effectLst/>
          </c:spPr>
          <c:marker>
            <c:symbol val="none"/>
          </c:marker>
          <c:xVal>
            <c:numRef>
              <c:f>'Part II-PriceVsDemand_2017a'!$A$7:$A$110</c:f>
              <c:numCache>
                <c:formatCode>"$"#,##0.0_);[Red]\("$"#,##0.0\)</c:formatCode>
                <c:ptCount val="104"/>
                <c:pt idx="0">
                  <c:v>100.6</c:v>
                </c:pt>
                <c:pt idx="1">
                  <c:v>101.2</c:v>
                </c:pt>
                <c:pt idx="2">
                  <c:v>101.9</c:v>
                </c:pt>
                <c:pt idx="3">
                  <c:v>102</c:v>
                </c:pt>
                <c:pt idx="4">
                  <c:v>102.8</c:v>
                </c:pt>
                <c:pt idx="5">
                  <c:v>103.5</c:v>
                </c:pt>
                <c:pt idx="6">
                  <c:v>104.5</c:v>
                </c:pt>
                <c:pt idx="7">
                  <c:v>105.6</c:v>
                </c:pt>
                <c:pt idx="8">
                  <c:v>105.7</c:v>
                </c:pt>
                <c:pt idx="9">
                  <c:v>105.8</c:v>
                </c:pt>
                <c:pt idx="10">
                  <c:v>106.8</c:v>
                </c:pt>
                <c:pt idx="11">
                  <c:v>107.6</c:v>
                </c:pt>
                <c:pt idx="12">
                  <c:v>107.9</c:v>
                </c:pt>
                <c:pt idx="13">
                  <c:v>109.1</c:v>
                </c:pt>
                <c:pt idx="14">
                  <c:v>110.1</c:v>
                </c:pt>
                <c:pt idx="15">
                  <c:v>110.8</c:v>
                </c:pt>
                <c:pt idx="16">
                  <c:v>112.5</c:v>
                </c:pt>
                <c:pt idx="17">
                  <c:v>113.1</c:v>
                </c:pt>
                <c:pt idx="18">
                  <c:v>113.9</c:v>
                </c:pt>
                <c:pt idx="19">
                  <c:v>114.6</c:v>
                </c:pt>
                <c:pt idx="20">
                  <c:v>114.9</c:v>
                </c:pt>
                <c:pt idx="21">
                  <c:v>115.8</c:v>
                </c:pt>
                <c:pt idx="22">
                  <c:v>117.4</c:v>
                </c:pt>
                <c:pt idx="23">
                  <c:v>119.1</c:v>
                </c:pt>
                <c:pt idx="24">
                  <c:v>119.3</c:v>
                </c:pt>
                <c:pt idx="25">
                  <c:v>121.4</c:v>
                </c:pt>
                <c:pt idx="26">
                  <c:v>122.2</c:v>
                </c:pt>
                <c:pt idx="27">
                  <c:v>122.6</c:v>
                </c:pt>
                <c:pt idx="28">
                  <c:v>123</c:v>
                </c:pt>
                <c:pt idx="29">
                  <c:v>124.3</c:v>
                </c:pt>
                <c:pt idx="30">
                  <c:v>125.3</c:v>
                </c:pt>
                <c:pt idx="31">
                  <c:v>126</c:v>
                </c:pt>
                <c:pt idx="32">
                  <c:v>128</c:v>
                </c:pt>
                <c:pt idx="33">
                  <c:v>128.69999999999999</c:v>
                </c:pt>
                <c:pt idx="34">
                  <c:v>128.69999999999999</c:v>
                </c:pt>
                <c:pt idx="35">
                  <c:v>129.1</c:v>
                </c:pt>
                <c:pt idx="36">
                  <c:v>129.19999999999999</c:v>
                </c:pt>
                <c:pt idx="37">
                  <c:v>129.69999999999999</c:v>
                </c:pt>
                <c:pt idx="38">
                  <c:v>132.4</c:v>
                </c:pt>
                <c:pt idx="39">
                  <c:v>133.80000000000001</c:v>
                </c:pt>
                <c:pt idx="40">
                  <c:v>134.5</c:v>
                </c:pt>
                <c:pt idx="41">
                  <c:v>136.69999999999999</c:v>
                </c:pt>
                <c:pt idx="42">
                  <c:v>138.69999999999999</c:v>
                </c:pt>
                <c:pt idx="43">
                  <c:v>139.69999999999999</c:v>
                </c:pt>
                <c:pt idx="44">
                  <c:v>139.9</c:v>
                </c:pt>
                <c:pt idx="45">
                  <c:v>141.1</c:v>
                </c:pt>
                <c:pt idx="46">
                  <c:v>141.80000000000001</c:v>
                </c:pt>
                <c:pt idx="47">
                  <c:v>142.69999999999999</c:v>
                </c:pt>
                <c:pt idx="48">
                  <c:v>144.19999999999999</c:v>
                </c:pt>
                <c:pt idx="49">
                  <c:v>144.5</c:v>
                </c:pt>
                <c:pt idx="50">
                  <c:v>144.9</c:v>
                </c:pt>
                <c:pt idx="51">
                  <c:v>146.9</c:v>
                </c:pt>
                <c:pt idx="52">
                  <c:v>147.80000000000001</c:v>
                </c:pt>
                <c:pt idx="53">
                  <c:v>148.5</c:v>
                </c:pt>
                <c:pt idx="54">
                  <c:v>148.6</c:v>
                </c:pt>
                <c:pt idx="55">
                  <c:v>150.19999999999999</c:v>
                </c:pt>
                <c:pt idx="56">
                  <c:v>152.69999999999999</c:v>
                </c:pt>
                <c:pt idx="57">
                  <c:v>153.1</c:v>
                </c:pt>
                <c:pt idx="58">
                  <c:v>154.6</c:v>
                </c:pt>
                <c:pt idx="59">
                  <c:v>155.4</c:v>
                </c:pt>
                <c:pt idx="60">
                  <c:v>155.80000000000001</c:v>
                </c:pt>
                <c:pt idx="61">
                  <c:v>156.80000000000001</c:v>
                </c:pt>
                <c:pt idx="62">
                  <c:v>157.1</c:v>
                </c:pt>
                <c:pt idx="63">
                  <c:v>157.6</c:v>
                </c:pt>
                <c:pt idx="64">
                  <c:v>157.9</c:v>
                </c:pt>
                <c:pt idx="65">
                  <c:v>160.19999999999999</c:v>
                </c:pt>
                <c:pt idx="66">
                  <c:v>160.19999999999999</c:v>
                </c:pt>
                <c:pt idx="67">
                  <c:v>162.9</c:v>
                </c:pt>
                <c:pt idx="68">
                  <c:v>163.5</c:v>
                </c:pt>
                <c:pt idx="69">
                  <c:v>164.9</c:v>
                </c:pt>
                <c:pt idx="70">
                  <c:v>165</c:v>
                </c:pt>
                <c:pt idx="71">
                  <c:v>165.2</c:v>
                </c:pt>
                <c:pt idx="72">
                  <c:v>165.2</c:v>
                </c:pt>
                <c:pt idx="73">
                  <c:v>165.2</c:v>
                </c:pt>
                <c:pt idx="74">
                  <c:v>165.7</c:v>
                </c:pt>
                <c:pt idx="75">
                  <c:v>166.1</c:v>
                </c:pt>
                <c:pt idx="76">
                  <c:v>166.3</c:v>
                </c:pt>
                <c:pt idx="77">
                  <c:v>167</c:v>
                </c:pt>
                <c:pt idx="78">
                  <c:v>167.4</c:v>
                </c:pt>
                <c:pt idx="79">
                  <c:v>168</c:v>
                </c:pt>
                <c:pt idx="80">
                  <c:v>169.1</c:v>
                </c:pt>
                <c:pt idx="81">
                  <c:v>169.8</c:v>
                </c:pt>
                <c:pt idx="82">
                  <c:v>170.7</c:v>
                </c:pt>
                <c:pt idx="83">
                  <c:v>171</c:v>
                </c:pt>
                <c:pt idx="84">
                  <c:v>172.9</c:v>
                </c:pt>
                <c:pt idx="85">
                  <c:v>173.5</c:v>
                </c:pt>
                <c:pt idx="86">
                  <c:v>173.6</c:v>
                </c:pt>
                <c:pt idx="87">
                  <c:v>175.4</c:v>
                </c:pt>
                <c:pt idx="88">
                  <c:v>175.4</c:v>
                </c:pt>
                <c:pt idx="89">
                  <c:v>175.8</c:v>
                </c:pt>
                <c:pt idx="90">
                  <c:v>177.1</c:v>
                </c:pt>
                <c:pt idx="91">
                  <c:v>177.2</c:v>
                </c:pt>
                <c:pt idx="92">
                  <c:v>179.2</c:v>
                </c:pt>
                <c:pt idx="93">
                  <c:v>180.7</c:v>
                </c:pt>
                <c:pt idx="94">
                  <c:v>180.8</c:v>
                </c:pt>
                <c:pt idx="95">
                  <c:v>181.6</c:v>
                </c:pt>
                <c:pt idx="96">
                  <c:v>185.7</c:v>
                </c:pt>
                <c:pt idx="97">
                  <c:v>188.9</c:v>
                </c:pt>
                <c:pt idx="98">
                  <c:v>191.5</c:v>
                </c:pt>
                <c:pt idx="99">
                  <c:v>197.6</c:v>
                </c:pt>
                <c:pt idx="100">
                  <c:v>198.7</c:v>
                </c:pt>
                <c:pt idx="101">
                  <c:v>198.7</c:v>
                </c:pt>
                <c:pt idx="102">
                  <c:v>199</c:v>
                </c:pt>
                <c:pt idx="103">
                  <c:v>199.4</c:v>
                </c:pt>
              </c:numCache>
            </c:numRef>
          </c:xVal>
          <c:yVal>
            <c:numRef>
              <c:f>'Part II-PriceVsDemand_2017a'!$C$7:$C$110</c:f>
              <c:numCache>
                <c:formatCode>#,##0.00</c:formatCode>
                <c:ptCount val="104"/>
                <c:pt idx="0">
                  <c:v>124688.61520052681</c:v>
                </c:pt>
                <c:pt idx="1">
                  <c:v>124044.28498124579</c:v>
                </c:pt>
                <c:pt idx="2">
                  <c:v>123292.5663920846</c:v>
                </c:pt>
                <c:pt idx="3">
                  <c:v>123185.17802220445</c:v>
                </c:pt>
                <c:pt idx="4">
                  <c:v>122326.07106316309</c:v>
                </c:pt>
                <c:pt idx="5">
                  <c:v>121574.35247400191</c:v>
                </c:pt>
                <c:pt idx="6">
                  <c:v>120500.46877520022</c:v>
                </c:pt>
                <c:pt idx="7">
                  <c:v>119319.19670651837</c:v>
                </c:pt>
                <c:pt idx="8">
                  <c:v>119211.80833663819</c:v>
                </c:pt>
                <c:pt idx="9">
                  <c:v>119104.41996675803</c:v>
                </c:pt>
                <c:pt idx="10">
                  <c:v>118030.53626795634</c:v>
                </c:pt>
                <c:pt idx="11">
                  <c:v>117171.42930891499</c:v>
                </c:pt>
                <c:pt idx="12">
                  <c:v>116849.26419927446</c:v>
                </c:pt>
                <c:pt idx="13">
                  <c:v>115560.60376071245</c:v>
                </c:pt>
                <c:pt idx="14">
                  <c:v>114486.72006191076</c:v>
                </c:pt>
                <c:pt idx="15">
                  <c:v>113735.00147274957</c:v>
                </c:pt>
                <c:pt idx="16">
                  <c:v>111909.3991847867</c:v>
                </c:pt>
                <c:pt idx="17">
                  <c:v>111265.06896550569</c:v>
                </c:pt>
                <c:pt idx="18">
                  <c:v>110405.96200646432</c:v>
                </c:pt>
                <c:pt idx="19">
                  <c:v>109654.24341730317</c:v>
                </c:pt>
                <c:pt idx="20">
                  <c:v>109332.07830766264</c:v>
                </c:pt>
                <c:pt idx="21">
                  <c:v>108365.58297874113</c:v>
                </c:pt>
                <c:pt idx="22">
                  <c:v>106647.36906065841</c:v>
                </c:pt>
                <c:pt idx="23">
                  <c:v>104821.76677269556</c:v>
                </c:pt>
                <c:pt idx="24">
                  <c:v>104606.99003293521</c:v>
                </c:pt>
                <c:pt idx="25">
                  <c:v>102351.83426545166</c:v>
                </c:pt>
                <c:pt idx="26">
                  <c:v>101492.72730641032</c:v>
                </c:pt>
                <c:pt idx="27">
                  <c:v>101063.17382688963</c:v>
                </c:pt>
                <c:pt idx="28">
                  <c:v>100633.62034736897</c:v>
                </c:pt>
                <c:pt idx="29">
                  <c:v>99237.571538926772</c:v>
                </c:pt>
                <c:pt idx="30">
                  <c:v>98163.687840125087</c:v>
                </c:pt>
                <c:pt idx="31">
                  <c:v>97411.969250963884</c:v>
                </c:pt>
                <c:pt idx="32">
                  <c:v>95264.201853360515</c:v>
                </c:pt>
                <c:pt idx="33">
                  <c:v>94512.483264199342</c:v>
                </c:pt>
                <c:pt idx="34">
                  <c:v>94512.483264199342</c:v>
                </c:pt>
                <c:pt idx="35">
                  <c:v>94082.92978467865</c:v>
                </c:pt>
                <c:pt idx="36">
                  <c:v>93975.541414798499</c:v>
                </c:pt>
                <c:pt idx="37">
                  <c:v>93438.599565397657</c:v>
                </c:pt>
                <c:pt idx="38">
                  <c:v>90539.113578633085</c:v>
                </c:pt>
                <c:pt idx="39">
                  <c:v>89035.676400310709</c:v>
                </c:pt>
                <c:pt idx="40">
                  <c:v>88283.957811149536</c:v>
                </c:pt>
                <c:pt idx="41">
                  <c:v>85921.413673785835</c:v>
                </c:pt>
                <c:pt idx="42">
                  <c:v>83773.646276182437</c:v>
                </c:pt>
                <c:pt idx="43">
                  <c:v>82699.762577380752</c:v>
                </c:pt>
                <c:pt idx="44">
                  <c:v>82484.985837620392</c:v>
                </c:pt>
                <c:pt idx="45">
                  <c:v>81196.325399058376</c:v>
                </c:pt>
                <c:pt idx="46">
                  <c:v>80444.606809897203</c:v>
                </c:pt>
                <c:pt idx="47">
                  <c:v>79478.111480975698</c:v>
                </c:pt>
                <c:pt idx="48">
                  <c:v>77867.285932773171</c:v>
                </c:pt>
                <c:pt idx="49">
                  <c:v>77545.120823132631</c:v>
                </c:pt>
                <c:pt idx="50">
                  <c:v>77115.567343611969</c:v>
                </c:pt>
                <c:pt idx="51">
                  <c:v>74967.79994600857</c:v>
                </c:pt>
                <c:pt idx="52">
                  <c:v>74001.304617087066</c:v>
                </c:pt>
                <c:pt idx="53">
                  <c:v>73249.586027925892</c:v>
                </c:pt>
                <c:pt idx="54">
                  <c:v>73142.197658045712</c:v>
                </c:pt>
                <c:pt idx="55">
                  <c:v>71423.983739963034</c:v>
                </c:pt>
                <c:pt idx="56">
                  <c:v>68739.274492958793</c:v>
                </c:pt>
                <c:pt idx="57">
                  <c:v>68309.721013438102</c:v>
                </c:pt>
                <c:pt idx="58">
                  <c:v>66698.895465235575</c:v>
                </c:pt>
                <c:pt idx="59">
                  <c:v>65839.788506194222</c:v>
                </c:pt>
                <c:pt idx="60">
                  <c:v>65410.23502667353</c:v>
                </c:pt>
                <c:pt idx="61">
                  <c:v>64336.351327871846</c:v>
                </c:pt>
                <c:pt idx="62">
                  <c:v>64014.186218231363</c:v>
                </c:pt>
                <c:pt idx="63">
                  <c:v>63477.244368830521</c:v>
                </c:pt>
                <c:pt idx="64">
                  <c:v>63155.079259189981</c:v>
                </c:pt>
                <c:pt idx="65">
                  <c:v>60685.146751946129</c:v>
                </c:pt>
                <c:pt idx="66">
                  <c:v>60685.146751946129</c:v>
                </c:pt>
                <c:pt idx="67">
                  <c:v>57785.660765181558</c:v>
                </c:pt>
                <c:pt idx="68">
                  <c:v>57141.330545900535</c:v>
                </c:pt>
                <c:pt idx="69">
                  <c:v>55637.893367578159</c:v>
                </c:pt>
                <c:pt idx="70">
                  <c:v>55530.504997698008</c:v>
                </c:pt>
                <c:pt idx="71">
                  <c:v>55315.728257937677</c:v>
                </c:pt>
                <c:pt idx="72">
                  <c:v>55315.728257937677</c:v>
                </c:pt>
                <c:pt idx="73">
                  <c:v>55315.728257937677</c:v>
                </c:pt>
                <c:pt idx="74">
                  <c:v>54778.786408536835</c:v>
                </c:pt>
                <c:pt idx="75">
                  <c:v>54349.232929016143</c:v>
                </c:pt>
                <c:pt idx="76">
                  <c:v>54134.456189255783</c:v>
                </c:pt>
                <c:pt idx="77">
                  <c:v>53382.737600094639</c:v>
                </c:pt>
                <c:pt idx="78">
                  <c:v>52953.184120573947</c:v>
                </c:pt>
                <c:pt idx="79">
                  <c:v>52308.853901292925</c:v>
                </c:pt>
                <c:pt idx="80">
                  <c:v>51127.581832611089</c:v>
                </c:pt>
                <c:pt idx="81">
                  <c:v>50375.863243449887</c:v>
                </c:pt>
                <c:pt idx="82">
                  <c:v>49409.367914528382</c:v>
                </c:pt>
                <c:pt idx="83">
                  <c:v>49087.202804887871</c:v>
                </c:pt>
                <c:pt idx="84">
                  <c:v>47046.823777164653</c:v>
                </c:pt>
                <c:pt idx="85">
                  <c:v>46402.493557883659</c:v>
                </c:pt>
                <c:pt idx="86">
                  <c:v>46295.105188003479</c:v>
                </c:pt>
                <c:pt idx="87">
                  <c:v>44362.114530160441</c:v>
                </c:pt>
                <c:pt idx="88">
                  <c:v>44362.114530160441</c:v>
                </c:pt>
                <c:pt idx="89">
                  <c:v>43932.56105063975</c:v>
                </c:pt>
                <c:pt idx="90">
                  <c:v>42536.512242197583</c:v>
                </c:pt>
                <c:pt idx="91">
                  <c:v>42429.123872317403</c:v>
                </c:pt>
                <c:pt idx="92">
                  <c:v>40281.356474714034</c:v>
                </c:pt>
                <c:pt idx="93">
                  <c:v>38670.530926511507</c:v>
                </c:pt>
                <c:pt idx="94">
                  <c:v>38563.142556631297</c:v>
                </c:pt>
                <c:pt idx="95">
                  <c:v>37704.035597589973</c:v>
                </c:pt>
                <c:pt idx="96">
                  <c:v>33301.112432503054</c:v>
                </c:pt>
                <c:pt idx="97">
                  <c:v>29864.684596337611</c:v>
                </c:pt>
                <c:pt idx="98">
                  <c:v>27072.586979453248</c:v>
                </c:pt>
                <c:pt idx="99">
                  <c:v>20521.896416762931</c:v>
                </c:pt>
                <c:pt idx="100">
                  <c:v>19340.624348081095</c:v>
                </c:pt>
                <c:pt idx="101">
                  <c:v>19340.624348081095</c:v>
                </c:pt>
                <c:pt idx="102">
                  <c:v>19018.459238440555</c:v>
                </c:pt>
                <c:pt idx="103">
                  <c:v>18588.905758919893</c:v>
                </c:pt>
              </c:numCache>
            </c:numRef>
          </c:yVal>
          <c:smooth val="1"/>
          <c:extLst>
            <c:ext xmlns:c16="http://schemas.microsoft.com/office/drawing/2014/chart" uri="{C3380CC4-5D6E-409C-BE32-E72D297353CC}">
              <c16:uniqueId val="{00000000-2A20-418D-9E69-9B6153BBA2E1}"/>
            </c:ext>
          </c:extLst>
        </c:ser>
        <c:dLbls>
          <c:showLegendKey val="0"/>
          <c:showVal val="0"/>
          <c:showCatName val="0"/>
          <c:showSerName val="0"/>
          <c:showPercent val="0"/>
          <c:showBubbleSize val="0"/>
        </c:dLbls>
        <c:axId val="-1911024752"/>
        <c:axId val="-1911048688"/>
      </c:scatterChart>
      <c:scatterChart>
        <c:scatterStyle val="lineMarker"/>
        <c:varyColors val="0"/>
        <c:ser>
          <c:idx val="0"/>
          <c:order val="0"/>
          <c:tx>
            <c:strRef>
              <c:f>'Part II-PriceVsDemand_2017a'!$B$6</c:f>
              <c:strCache>
                <c:ptCount val="1"/>
                <c:pt idx="0">
                  <c:v>Demand</c:v>
                </c:pt>
              </c:strCache>
            </c:strRef>
          </c:tx>
          <c:spPr>
            <a:ln w="19050" cap="rnd">
              <a:noFill/>
              <a:round/>
            </a:ln>
            <a:effectLst/>
          </c:spPr>
          <c:marker>
            <c:symbol val="circle"/>
            <c:size val="5"/>
            <c:spPr>
              <a:solidFill>
                <a:schemeClr val="accent1"/>
              </a:solidFill>
              <a:ln w="9525">
                <a:solidFill>
                  <a:schemeClr val="accent1"/>
                </a:solidFill>
              </a:ln>
              <a:effectLst/>
            </c:spPr>
          </c:marker>
          <c:xVal>
            <c:numRef>
              <c:f>'Part II-PriceVsDemand_2017a'!$A$7:$A$110</c:f>
              <c:numCache>
                <c:formatCode>"$"#,##0.0_);[Red]\("$"#,##0.0\)</c:formatCode>
                <c:ptCount val="104"/>
                <c:pt idx="0">
                  <c:v>100.6</c:v>
                </c:pt>
                <c:pt idx="1">
                  <c:v>101.2</c:v>
                </c:pt>
                <c:pt idx="2">
                  <c:v>101.9</c:v>
                </c:pt>
                <c:pt idx="3">
                  <c:v>102</c:v>
                </c:pt>
                <c:pt idx="4">
                  <c:v>102.8</c:v>
                </c:pt>
                <c:pt idx="5">
                  <c:v>103.5</c:v>
                </c:pt>
                <c:pt idx="6">
                  <c:v>104.5</c:v>
                </c:pt>
                <c:pt idx="7">
                  <c:v>105.6</c:v>
                </c:pt>
                <c:pt idx="8">
                  <c:v>105.7</c:v>
                </c:pt>
                <c:pt idx="9">
                  <c:v>105.8</c:v>
                </c:pt>
                <c:pt idx="10">
                  <c:v>106.8</c:v>
                </c:pt>
                <c:pt idx="11">
                  <c:v>107.6</c:v>
                </c:pt>
                <c:pt idx="12">
                  <c:v>107.9</c:v>
                </c:pt>
                <c:pt idx="13">
                  <c:v>109.1</c:v>
                </c:pt>
                <c:pt idx="14">
                  <c:v>110.1</c:v>
                </c:pt>
                <c:pt idx="15">
                  <c:v>110.8</c:v>
                </c:pt>
                <c:pt idx="16">
                  <c:v>112.5</c:v>
                </c:pt>
                <c:pt idx="17">
                  <c:v>113.1</c:v>
                </c:pt>
                <c:pt idx="18">
                  <c:v>113.9</c:v>
                </c:pt>
                <c:pt idx="19">
                  <c:v>114.6</c:v>
                </c:pt>
                <c:pt idx="20">
                  <c:v>114.9</c:v>
                </c:pt>
                <c:pt idx="21">
                  <c:v>115.8</c:v>
                </c:pt>
                <c:pt idx="22">
                  <c:v>117.4</c:v>
                </c:pt>
                <c:pt idx="23">
                  <c:v>119.1</c:v>
                </c:pt>
                <c:pt idx="24">
                  <c:v>119.3</c:v>
                </c:pt>
                <c:pt idx="25">
                  <c:v>121.4</c:v>
                </c:pt>
                <c:pt idx="26">
                  <c:v>122.2</c:v>
                </c:pt>
                <c:pt idx="27">
                  <c:v>122.6</c:v>
                </c:pt>
                <c:pt idx="28">
                  <c:v>123</c:v>
                </c:pt>
                <c:pt idx="29">
                  <c:v>124.3</c:v>
                </c:pt>
                <c:pt idx="30">
                  <c:v>125.3</c:v>
                </c:pt>
                <c:pt idx="31">
                  <c:v>126</c:v>
                </c:pt>
                <c:pt idx="32">
                  <c:v>128</c:v>
                </c:pt>
                <c:pt idx="33">
                  <c:v>128.69999999999999</c:v>
                </c:pt>
                <c:pt idx="34">
                  <c:v>128.69999999999999</c:v>
                </c:pt>
                <c:pt idx="35">
                  <c:v>129.1</c:v>
                </c:pt>
                <c:pt idx="36">
                  <c:v>129.19999999999999</c:v>
                </c:pt>
                <c:pt idx="37">
                  <c:v>129.69999999999999</c:v>
                </c:pt>
                <c:pt idx="38">
                  <c:v>132.4</c:v>
                </c:pt>
                <c:pt idx="39">
                  <c:v>133.80000000000001</c:v>
                </c:pt>
                <c:pt idx="40">
                  <c:v>134.5</c:v>
                </c:pt>
                <c:pt idx="41">
                  <c:v>136.69999999999999</c:v>
                </c:pt>
                <c:pt idx="42">
                  <c:v>138.69999999999999</c:v>
                </c:pt>
                <c:pt idx="43">
                  <c:v>139.69999999999999</c:v>
                </c:pt>
                <c:pt idx="44">
                  <c:v>139.9</c:v>
                </c:pt>
                <c:pt idx="45">
                  <c:v>141.1</c:v>
                </c:pt>
                <c:pt idx="46">
                  <c:v>141.80000000000001</c:v>
                </c:pt>
                <c:pt idx="47">
                  <c:v>142.69999999999999</c:v>
                </c:pt>
                <c:pt idx="48">
                  <c:v>144.19999999999999</c:v>
                </c:pt>
                <c:pt idx="49">
                  <c:v>144.5</c:v>
                </c:pt>
                <c:pt idx="50">
                  <c:v>144.9</c:v>
                </c:pt>
                <c:pt idx="51">
                  <c:v>146.9</c:v>
                </c:pt>
                <c:pt idx="52">
                  <c:v>147.80000000000001</c:v>
                </c:pt>
                <c:pt idx="53">
                  <c:v>148.5</c:v>
                </c:pt>
                <c:pt idx="54">
                  <c:v>148.6</c:v>
                </c:pt>
                <c:pt idx="55">
                  <c:v>150.19999999999999</c:v>
                </c:pt>
                <c:pt idx="56">
                  <c:v>152.69999999999999</c:v>
                </c:pt>
                <c:pt idx="57">
                  <c:v>153.1</c:v>
                </c:pt>
                <c:pt idx="58">
                  <c:v>154.6</c:v>
                </c:pt>
                <c:pt idx="59">
                  <c:v>155.4</c:v>
                </c:pt>
                <c:pt idx="60">
                  <c:v>155.80000000000001</c:v>
                </c:pt>
                <c:pt idx="61">
                  <c:v>156.80000000000001</c:v>
                </c:pt>
                <c:pt idx="62">
                  <c:v>157.1</c:v>
                </c:pt>
                <c:pt idx="63">
                  <c:v>157.6</c:v>
                </c:pt>
                <c:pt idx="64">
                  <c:v>157.9</c:v>
                </c:pt>
                <c:pt idx="65">
                  <c:v>160.19999999999999</c:v>
                </c:pt>
                <c:pt idx="66">
                  <c:v>160.19999999999999</c:v>
                </c:pt>
                <c:pt idx="67">
                  <c:v>162.9</c:v>
                </c:pt>
                <c:pt idx="68">
                  <c:v>163.5</c:v>
                </c:pt>
                <c:pt idx="69">
                  <c:v>164.9</c:v>
                </c:pt>
                <c:pt idx="70">
                  <c:v>165</c:v>
                </c:pt>
                <c:pt idx="71">
                  <c:v>165.2</c:v>
                </c:pt>
                <c:pt idx="72">
                  <c:v>165.2</c:v>
                </c:pt>
                <c:pt idx="73">
                  <c:v>165.2</c:v>
                </c:pt>
                <c:pt idx="74">
                  <c:v>165.7</c:v>
                </c:pt>
                <c:pt idx="75">
                  <c:v>166.1</c:v>
                </c:pt>
                <c:pt idx="76">
                  <c:v>166.3</c:v>
                </c:pt>
                <c:pt idx="77">
                  <c:v>167</c:v>
                </c:pt>
                <c:pt idx="78">
                  <c:v>167.4</c:v>
                </c:pt>
                <c:pt idx="79">
                  <c:v>168</c:v>
                </c:pt>
                <c:pt idx="80">
                  <c:v>169.1</c:v>
                </c:pt>
                <c:pt idx="81">
                  <c:v>169.8</c:v>
                </c:pt>
                <c:pt idx="82">
                  <c:v>170.7</c:v>
                </c:pt>
                <c:pt idx="83">
                  <c:v>171</c:v>
                </c:pt>
                <c:pt idx="84">
                  <c:v>172.9</c:v>
                </c:pt>
                <c:pt idx="85">
                  <c:v>173.5</c:v>
                </c:pt>
                <c:pt idx="86">
                  <c:v>173.6</c:v>
                </c:pt>
                <c:pt idx="87">
                  <c:v>175.4</c:v>
                </c:pt>
                <c:pt idx="88">
                  <c:v>175.4</c:v>
                </c:pt>
                <c:pt idx="89">
                  <c:v>175.8</c:v>
                </c:pt>
                <c:pt idx="90">
                  <c:v>177.1</c:v>
                </c:pt>
                <c:pt idx="91">
                  <c:v>177.2</c:v>
                </c:pt>
                <c:pt idx="92">
                  <c:v>179.2</c:v>
                </c:pt>
                <c:pt idx="93">
                  <c:v>180.7</c:v>
                </c:pt>
                <c:pt idx="94">
                  <c:v>180.8</c:v>
                </c:pt>
                <c:pt idx="95">
                  <c:v>181.6</c:v>
                </c:pt>
                <c:pt idx="96">
                  <c:v>185.7</c:v>
                </c:pt>
                <c:pt idx="97">
                  <c:v>188.9</c:v>
                </c:pt>
                <c:pt idx="98">
                  <c:v>191.5</c:v>
                </c:pt>
                <c:pt idx="99">
                  <c:v>197.6</c:v>
                </c:pt>
                <c:pt idx="100">
                  <c:v>198.7</c:v>
                </c:pt>
                <c:pt idx="101">
                  <c:v>198.7</c:v>
                </c:pt>
                <c:pt idx="102">
                  <c:v>199</c:v>
                </c:pt>
                <c:pt idx="103">
                  <c:v>199.4</c:v>
                </c:pt>
              </c:numCache>
            </c:numRef>
          </c:xVal>
          <c:yVal>
            <c:numRef>
              <c:f>'Part II-PriceVsDemand_2017a'!$B$7:$B$110</c:f>
              <c:numCache>
                <c:formatCode>#,##0</c:formatCode>
                <c:ptCount val="104"/>
                <c:pt idx="0">
                  <c:v>138553.01293631675</c:v>
                </c:pt>
                <c:pt idx="1">
                  <c:v>146652.80874726141</c:v>
                </c:pt>
                <c:pt idx="2">
                  <c:v>150638.88709911567</c:v>
                </c:pt>
                <c:pt idx="3">
                  <c:v>160755.48735064719</c:v>
                </c:pt>
                <c:pt idx="4">
                  <c:v>181411.32865592776</c:v>
                </c:pt>
                <c:pt idx="5">
                  <c:v>167354.97891656167</c:v>
                </c:pt>
                <c:pt idx="6">
                  <c:v>112720.40254230227</c:v>
                </c:pt>
                <c:pt idx="7">
                  <c:v>160441.75460987526</c:v>
                </c:pt>
                <c:pt idx="8">
                  <c:v>172380.47400811815</c:v>
                </c:pt>
                <c:pt idx="9">
                  <c:v>134915.6717100591</c:v>
                </c:pt>
                <c:pt idx="10">
                  <c:v>150748.66408083195</c:v>
                </c:pt>
                <c:pt idx="11">
                  <c:v>151571.64558123462</c:v>
                </c:pt>
                <c:pt idx="12">
                  <c:v>112052.64954406604</c:v>
                </c:pt>
                <c:pt idx="13">
                  <c:v>102880.68498369347</c:v>
                </c:pt>
                <c:pt idx="14">
                  <c:v>92248.15583558238</c:v>
                </c:pt>
                <c:pt idx="15">
                  <c:v>115640.50823755778</c:v>
                </c:pt>
                <c:pt idx="16">
                  <c:v>151841.75502118401</c:v>
                </c:pt>
                <c:pt idx="17">
                  <c:v>118197.51440108905</c:v>
                </c:pt>
                <c:pt idx="18">
                  <c:v>108675.54019001199</c:v>
                </c:pt>
                <c:pt idx="19">
                  <c:v>94838.689722742172</c:v>
                </c:pt>
                <c:pt idx="20">
                  <c:v>96775.888460491551</c:v>
                </c:pt>
                <c:pt idx="21">
                  <c:v>94683.193707322251</c:v>
                </c:pt>
                <c:pt idx="22">
                  <c:v>115966.93612129243</c:v>
                </c:pt>
                <c:pt idx="23">
                  <c:v>114680.70015447201</c:v>
                </c:pt>
                <c:pt idx="24">
                  <c:v>78859.058557354205</c:v>
                </c:pt>
                <c:pt idx="25">
                  <c:v>89147.877712369605</c:v>
                </c:pt>
                <c:pt idx="26">
                  <c:v>95634.167852297105</c:v>
                </c:pt>
                <c:pt idx="27">
                  <c:v>74197.096507439128</c:v>
                </c:pt>
                <c:pt idx="28">
                  <c:v>116016.5269202458</c:v>
                </c:pt>
                <c:pt idx="29">
                  <c:v>87716.615412893763</c:v>
                </c:pt>
                <c:pt idx="30">
                  <c:v>80443.847431935268</c:v>
                </c:pt>
                <c:pt idx="31">
                  <c:v>80746.326129263456</c:v>
                </c:pt>
                <c:pt idx="32">
                  <c:v>78814.880631028442</c:v>
                </c:pt>
                <c:pt idx="33">
                  <c:v>105300.40706641252</c:v>
                </c:pt>
                <c:pt idx="34">
                  <c:v>76182.106980917873</c:v>
                </c:pt>
                <c:pt idx="35">
                  <c:v>83104.451101051862</c:v>
                </c:pt>
                <c:pt idx="36">
                  <c:v>78358.604809844372</c:v>
                </c:pt>
                <c:pt idx="37">
                  <c:v>57577.921828884901</c:v>
                </c:pt>
                <c:pt idx="38">
                  <c:v>57665.367430366634</c:v>
                </c:pt>
                <c:pt idx="39">
                  <c:v>73725.386462009003</c:v>
                </c:pt>
                <c:pt idx="40">
                  <c:v>79435.982666020922</c:v>
                </c:pt>
                <c:pt idx="41">
                  <c:v>88882.364538162306</c:v>
                </c:pt>
                <c:pt idx="42">
                  <c:v>42957.306082712981</c:v>
                </c:pt>
                <c:pt idx="43">
                  <c:v>83079.081996052526</c:v>
                </c:pt>
                <c:pt idx="44">
                  <c:v>55518.74736950158</c:v>
                </c:pt>
                <c:pt idx="45">
                  <c:v>54575.325885109356</c:v>
                </c:pt>
                <c:pt idx="46">
                  <c:v>45837.551425401631</c:v>
                </c:pt>
                <c:pt idx="47">
                  <c:v>33706.558043030309</c:v>
                </c:pt>
                <c:pt idx="48">
                  <c:v>48372.688794275186</c:v>
                </c:pt>
                <c:pt idx="49">
                  <c:v>76750.954117481713</c:v>
                </c:pt>
                <c:pt idx="50">
                  <c:v>57170.716276207961</c:v>
                </c:pt>
                <c:pt idx="51">
                  <c:v>52304.449202637654</c:v>
                </c:pt>
                <c:pt idx="52">
                  <c:v>18419.690989617455</c:v>
                </c:pt>
                <c:pt idx="53">
                  <c:v>95520.246453761225</c:v>
                </c:pt>
                <c:pt idx="54">
                  <c:v>72524.311981003906</c:v>
                </c:pt>
                <c:pt idx="55">
                  <c:v>50771.6505761761</c:v>
                </c:pt>
                <c:pt idx="56">
                  <c:v>73309.194845096223</c:v>
                </c:pt>
                <c:pt idx="57">
                  <c:v>91647.559824838929</c:v>
                </c:pt>
                <c:pt idx="58">
                  <c:v>74275.311593273131</c:v>
                </c:pt>
                <c:pt idx="59">
                  <c:v>44080.171492310561</c:v>
                </c:pt>
                <c:pt idx="60">
                  <c:v>71608.132892395122</c:v>
                </c:pt>
                <c:pt idx="61">
                  <c:v>82076.714929415699</c:v>
                </c:pt>
                <c:pt idx="62">
                  <c:v>34234.784112345369</c:v>
                </c:pt>
                <c:pt idx="63">
                  <c:v>4831.6403925914492</c:v>
                </c:pt>
                <c:pt idx="64">
                  <c:v>102313.93106509376</c:v>
                </c:pt>
                <c:pt idx="65">
                  <c:v>19277.973439810499</c:v>
                </c:pt>
                <c:pt idx="66">
                  <c:v>70033.90736154803</c:v>
                </c:pt>
                <c:pt idx="67">
                  <c:v>68562.125069282178</c:v>
                </c:pt>
                <c:pt idx="68">
                  <c:v>60231.863561500155</c:v>
                </c:pt>
                <c:pt idx="69">
                  <c:v>73694.628943084259</c:v>
                </c:pt>
                <c:pt idx="70">
                  <c:v>53372.445092694739</c:v>
                </c:pt>
                <c:pt idx="71">
                  <c:v>53369.581859515471</c:v>
                </c:pt>
                <c:pt idx="72">
                  <c:v>70625.999850702749</c:v>
                </c:pt>
                <c:pt idx="73">
                  <c:v>26487.926343983632</c:v>
                </c:pt>
                <c:pt idx="74">
                  <c:v>50915.589994659764</c:v>
                </c:pt>
                <c:pt idx="75">
                  <c:v>36589.09042415327</c:v>
                </c:pt>
                <c:pt idx="76">
                  <c:v>65423.704836070065</c:v>
                </c:pt>
                <c:pt idx="77">
                  <c:v>72588.512717280944</c:v>
                </c:pt>
                <c:pt idx="78">
                  <c:v>40589.216642665495</c:v>
                </c:pt>
                <c:pt idx="79">
                  <c:v>40687.532063331739</c:v>
                </c:pt>
                <c:pt idx="80">
                  <c:v>26570.909423045367</c:v>
                </c:pt>
                <c:pt idx="81">
                  <c:v>78930.387755444564</c:v>
                </c:pt>
                <c:pt idx="82">
                  <c:v>49765.847757452757</c:v>
                </c:pt>
                <c:pt idx="83">
                  <c:v>45775.583880963466</c:v>
                </c:pt>
                <c:pt idx="84">
                  <c:v>47024.751403984228</c:v>
                </c:pt>
                <c:pt idx="85">
                  <c:v>39590.981643193882</c:v>
                </c:pt>
                <c:pt idx="86">
                  <c:v>7361.095369894254</c:v>
                </c:pt>
                <c:pt idx="87">
                  <c:v>38349.90204483617</c:v>
                </c:pt>
                <c:pt idx="88">
                  <c:v>75787.196621770781</c:v>
                </c:pt>
                <c:pt idx="89">
                  <c:v>52151.359303507299</c:v>
                </c:pt>
                <c:pt idx="90">
                  <c:v>23686.46475232501</c:v>
                </c:pt>
                <c:pt idx="91">
                  <c:v>74991.750814383238</c:v>
                </c:pt>
                <c:pt idx="92">
                  <c:v>57377.834564116551</c:v>
                </c:pt>
                <c:pt idx="93">
                  <c:v>44986.879691598988</c:v>
                </c:pt>
                <c:pt idx="94">
                  <c:v>51012.678749462801</c:v>
                </c:pt>
                <c:pt idx="95">
                  <c:v>50913.610391422466</c:v>
                </c:pt>
                <c:pt idx="96">
                  <c:v>40562.920710031693</c:v>
                </c:pt>
                <c:pt idx="97">
                  <c:v>55038.605316763467</c:v>
                </c:pt>
                <c:pt idx="98">
                  <c:v>61102.644211996732</c:v>
                </c:pt>
                <c:pt idx="99">
                  <c:v>82631.285089158133</c:v>
                </c:pt>
                <c:pt idx="100">
                  <c:v>44295.608928377711</c:v>
                </c:pt>
                <c:pt idx="101">
                  <c:v>21074.552514555962</c:v>
                </c:pt>
                <c:pt idx="102">
                  <c:v>37970.935768124938</c:v>
                </c:pt>
                <c:pt idx="103">
                  <c:v>20627.84495312045</c:v>
                </c:pt>
              </c:numCache>
            </c:numRef>
          </c:yVal>
          <c:smooth val="0"/>
          <c:extLst>
            <c:ext xmlns:c16="http://schemas.microsoft.com/office/drawing/2014/chart" uri="{C3380CC4-5D6E-409C-BE32-E72D297353CC}">
              <c16:uniqueId val="{00000001-2A20-418D-9E69-9B6153BBA2E1}"/>
            </c:ext>
          </c:extLst>
        </c:ser>
        <c:dLbls>
          <c:showLegendKey val="0"/>
          <c:showVal val="0"/>
          <c:showCatName val="0"/>
          <c:showSerName val="0"/>
          <c:showPercent val="0"/>
          <c:showBubbleSize val="0"/>
        </c:dLbls>
        <c:axId val="-1911024752"/>
        <c:axId val="-1911048688"/>
      </c:scatterChart>
      <c:valAx>
        <c:axId val="-1911024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_);[Red]\(&quot;$&quot;#,##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48688"/>
        <c:crosses val="autoZero"/>
        <c:crossBetween val="midCat"/>
      </c:valAx>
      <c:valAx>
        <c:axId val="-1911048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247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Residual vs.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013670166229221"/>
          <c:y val="0.17171296296296298"/>
          <c:w val="0.81332852143482059"/>
          <c:h val="0.77736111111111106"/>
        </c:manualLayout>
      </c:layout>
      <c:scatterChart>
        <c:scatterStyle val="lineMarker"/>
        <c:varyColors val="0"/>
        <c:ser>
          <c:idx val="0"/>
          <c:order val="0"/>
          <c:tx>
            <c:strRef>
              <c:f>'Part II-PriceVsDemand_2017a'!$D$6</c:f>
              <c:strCache>
                <c:ptCount val="1"/>
                <c:pt idx="0">
                  <c:v>Residual</c:v>
                </c:pt>
              </c:strCache>
            </c:strRef>
          </c:tx>
          <c:spPr>
            <a:ln w="19050" cap="rnd">
              <a:noFill/>
              <a:round/>
            </a:ln>
            <a:effectLst/>
          </c:spPr>
          <c:marker>
            <c:symbol val="circle"/>
            <c:size val="5"/>
            <c:spPr>
              <a:solidFill>
                <a:schemeClr val="accent1"/>
              </a:solidFill>
              <a:ln w="9525">
                <a:solidFill>
                  <a:schemeClr val="accent1"/>
                </a:solidFill>
              </a:ln>
              <a:effectLst/>
            </c:spPr>
          </c:marker>
          <c:xVal>
            <c:numRef>
              <c:f>'Part II-PriceVsDemand_2017a'!$A$7:$A$110</c:f>
              <c:numCache>
                <c:formatCode>"$"#,##0.0_);[Red]\("$"#,##0.0\)</c:formatCode>
                <c:ptCount val="104"/>
                <c:pt idx="0">
                  <c:v>100.6</c:v>
                </c:pt>
                <c:pt idx="1">
                  <c:v>101.2</c:v>
                </c:pt>
                <c:pt idx="2">
                  <c:v>101.9</c:v>
                </c:pt>
                <c:pt idx="3">
                  <c:v>102</c:v>
                </c:pt>
                <c:pt idx="4">
                  <c:v>102.8</c:v>
                </c:pt>
                <c:pt idx="5">
                  <c:v>103.5</c:v>
                </c:pt>
                <c:pt idx="6">
                  <c:v>104.5</c:v>
                </c:pt>
                <c:pt idx="7">
                  <c:v>105.6</c:v>
                </c:pt>
                <c:pt idx="8">
                  <c:v>105.7</c:v>
                </c:pt>
                <c:pt idx="9">
                  <c:v>105.8</c:v>
                </c:pt>
                <c:pt idx="10">
                  <c:v>106.8</c:v>
                </c:pt>
                <c:pt idx="11">
                  <c:v>107.6</c:v>
                </c:pt>
                <c:pt idx="12">
                  <c:v>107.9</c:v>
                </c:pt>
                <c:pt idx="13">
                  <c:v>109.1</c:v>
                </c:pt>
                <c:pt idx="14">
                  <c:v>110.1</c:v>
                </c:pt>
                <c:pt idx="15">
                  <c:v>110.8</c:v>
                </c:pt>
                <c:pt idx="16">
                  <c:v>112.5</c:v>
                </c:pt>
                <c:pt idx="17">
                  <c:v>113.1</c:v>
                </c:pt>
                <c:pt idx="18">
                  <c:v>113.9</c:v>
                </c:pt>
                <c:pt idx="19">
                  <c:v>114.6</c:v>
                </c:pt>
                <c:pt idx="20">
                  <c:v>114.9</c:v>
                </c:pt>
                <c:pt idx="21">
                  <c:v>115.8</c:v>
                </c:pt>
                <c:pt idx="22">
                  <c:v>117.4</c:v>
                </c:pt>
                <c:pt idx="23">
                  <c:v>119.1</c:v>
                </c:pt>
                <c:pt idx="24">
                  <c:v>119.3</c:v>
                </c:pt>
                <c:pt idx="25">
                  <c:v>121.4</c:v>
                </c:pt>
                <c:pt idx="26">
                  <c:v>122.2</c:v>
                </c:pt>
                <c:pt idx="27">
                  <c:v>122.6</c:v>
                </c:pt>
                <c:pt idx="28">
                  <c:v>123</c:v>
                </c:pt>
                <c:pt idx="29">
                  <c:v>124.3</c:v>
                </c:pt>
                <c:pt idx="30">
                  <c:v>125.3</c:v>
                </c:pt>
                <c:pt idx="31">
                  <c:v>126</c:v>
                </c:pt>
                <c:pt idx="32">
                  <c:v>128</c:v>
                </c:pt>
                <c:pt idx="33">
                  <c:v>128.69999999999999</c:v>
                </c:pt>
                <c:pt idx="34">
                  <c:v>128.69999999999999</c:v>
                </c:pt>
                <c:pt idx="35">
                  <c:v>129.1</c:v>
                </c:pt>
                <c:pt idx="36">
                  <c:v>129.19999999999999</c:v>
                </c:pt>
                <c:pt idx="37">
                  <c:v>129.69999999999999</c:v>
                </c:pt>
                <c:pt idx="38">
                  <c:v>132.4</c:v>
                </c:pt>
                <c:pt idx="39">
                  <c:v>133.80000000000001</c:v>
                </c:pt>
                <c:pt idx="40">
                  <c:v>134.5</c:v>
                </c:pt>
                <c:pt idx="41">
                  <c:v>136.69999999999999</c:v>
                </c:pt>
                <c:pt idx="42">
                  <c:v>138.69999999999999</c:v>
                </c:pt>
                <c:pt idx="43">
                  <c:v>139.69999999999999</c:v>
                </c:pt>
                <c:pt idx="44">
                  <c:v>139.9</c:v>
                </c:pt>
                <c:pt idx="45">
                  <c:v>141.1</c:v>
                </c:pt>
                <c:pt idx="46">
                  <c:v>141.80000000000001</c:v>
                </c:pt>
                <c:pt idx="47">
                  <c:v>142.69999999999999</c:v>
                </c:pt>
                <c:pt idx="48">
                  <c:v>144.19999999999999</c:v>
                </c:pt>
                <c:pt idx="49">
                  <c:v>144.5</c:v>
                </c:pt>
                <c:pt idx="50">
                  <c:v>144.9</c:v>
                </c:pt>
                <c:pt idx="51">
                  <c:v>146.9</c:v>
                </c:pt>
                <c:pt idx="52">
                  <c:v>147.80000000000001</c:v>
                </c:pt>
                <c:pt idx="53">
                  <c:v>148.5</c:v>
                </c:pt>
                <c:pt idx="54">
                  <c:v>148.6</c:v>
                </c:pt>
                <c:pt idx="55">
                  <c:v>150.19999999999999</c:v>
                </c:pt>
                <c:pt idx="56">
                  <c:v>152.69999999999999</c:v>
                </c:pt>
                <c:pt idx="57">
                  <c:v>153.1</c:v>
                </c:pt>
                <c:pt idx="58">
                  <c:v>154.6</c:v>
                </c:pt>
                <c:pt idx="59">
                  <c:v>155.4</c:v>
                </c:pt>
                <c:pt idx="60">
                  <c:v>155.80000000000001</c:v>
                </c:pt>
                <c:pt idx="61">
                  <c:v>156.80000000000001</c:v>
                </c:pt>
                <c:pt idx="62">
                  <c:v>157.1</c:v>
                </c:pt>
                <c:pt idx="63">
                  <c:v>157.6</c:v>
                </c:pt>
                <c:pt idx="64">
                  <c:v>157.9</c:v>
                </c:pt>
                <c:pt idx="65">
                  <c:v>160.19999999999999</c:v>
                </c:pt>
                <c:pt idx="66">
                  <c:v>160.19999999999999</c:v>
                </c:pt>
                <c:pt idx="67">
                  <c:v>162.9</c:v>
                </c:pt>
                <c:pt idx="68">
                  <c:v>163.5</c:v>
                </c:pt>
                <c:pt idx="69">
                  <c:v>164.9</c:v>
                </c:pt>
                <c:pt idx="70">
                  <c:v>165</c:v>
                </c:pt>
                <c:pt idx="71">
                  <c:v>165.2</c:v>
                </c:pt>
                <c:pt idx="72">
                  <c:v>165.2</c:v>
                </c:pt>
                <c:pt idx="73">
                  <c:v>165.2</c:v>
                </c:pt>
                <c:pt idx="74">
                  <c:v>165.7</c:v>
                </c:pt>
                <c:pt idx="75">
                  <c:v>166.1</c:v>
                </c:pt>
                <c:pt idx="76">
                  <c:v>166.3</c:v>
                </c:pt>
                <c:pt idx="77">
                  <c:v>167</c:v>
                </c:pt>
                <c:pt idx="78">
                  <c:v>167.4</c:v>
                </c:pt>
                <c:pt idx="79">
                  <c:v>168</c:v>
                </c:pt>
                <c:pt idx="80">
                  <c:v>169.1</c:v>
                </c:pt>
                <c:pt idx="81">
                  <c:v>169.8</c:v>
                </c:pt>
                <c:pt idx="82">
                  <c:v>170.7</c:v>
                </c:pt>
                <c:pt idx="83">
                  <c:v>171</c:v>
                </c:pt>
                <c:pt idx="84">
                  <c:v>172.9</c:v>
                </c:pt>
                <c:pt idx="85">
                  <c:v>173.5</c:v>
                </c:pt>
                <c:pt idx="86">
                  <c:v>173.6</c:v>
                </c:pt>
                <c:pt idx="87">
                  <c:v>175.4</c:v>
                </c:pt>
                <c:pt idx="88">
                  <c:v>175.4</c:v>
                </c:pt>
                <c:pt idx="89">
                  <c:v>175.8</c:v>
                </c:pt>
                <c:pt idx="90">
                  <c:v>177.1</c:v>
                </c:pt>
                <c:pt idx="91">
                  <c:v>177.2</c:v>
                </c:pt>
                <c:pt idx="92">
                  <c:v>179.2</c:v>
                </c:pt>
                <c:pt idx="93">
                  <c:v>180.7</c:v>
                </c:pt>
                <c:pt idx="94">
                  <c:v>180.8</c:v>
                </c:pt>
                <c:pt idx="95">
                  <c:v>181.6</c:v>
                </c:pt>
                <c:pt idx="96">
                  <c:v>185.7</c:v>
                </c:pt>
                <c:pt idx="97">
                  <c:v>188.9</c:v>
                </c:pt>
                <c:pt idx="98">
                  <c:v>191.5</c:v>
                </c:pt>
                <c:pt idx="99">
                  <c:v>197.6</c:v>
                </c:pt>
                <c:pt idx="100">
                  <c:v>198.7</c:v>
                </c:pt>
                <c:pt idx="101">
                  <c:v>198.7</c:v>
                </c:pt>
                <c:pt idx="102">
                  <c:v>199</c:v>
                </c:pt>
                <c:pt idx="103">
                  <c:v>199.4</c:v>
                </c:pt>
              </c:numCache>
            </c:numRef>
          </c:xVal>
          <c:yVal>
            <c:numRef>
              <c:f>'Part II-PriceVsDemand_2017a'!$D$7:$D$110</c:f>
              <c:numCache>
                <c:formatCode>#,##0</c:formatCode>
                <c:ptCount val="104"/>
                <c:pt idx="0">
                  <c:v>13864.397735789942</c:v>
                </c:pt>
                <c:pt idx="1">
                  <c:v>22608.523766015627</c:v>
                </c:pt>
                <c:pt idx="2">
                  <c:v>27346.320707031075</c:v>
                </c:pt>
                <c:pt idx="3">
                  <c:v>37570.309328442745</c:v>
                </c:pt>
                <c:pt idx="4">
                  <c:v>59085.257592764669</c:v>
                </c:pt>
                <c:pt idx="5">
                  <c:v>45780.626442559762</c:v>
                </c:pt>
                <c:pt idx="6">
                  <c:v>-7780.0662328979524</c:v>
                </c:pt>
                <c:pt idx="7">
                  <c:v>41122.557903356894</c:v>
                </c:pt>
                <c:pt idx="8">
                  <c:v>53168.665671479961</c:v>
                </c:pt>
                <c:pt idx="9">
                  <c:v>15811.25174330108</c:v>
                </c:pt>
                <c:pt idx="10">
                  <c:v>32718.127812875609</c:v>
                </c:pt>
                <c:pt idx="11">
                  <c:v>34400.216272319638</c:v>
                </c:pt>
                <c:pt idx="12">
                  <c:v>-4796.6146552084247</c:v>
                </c:pt>
                <c:pt idx="13">
                  <c:v>-12679.918777018975</c:v>
                </c:pt>
                <c:pt idx="14">
                  <c:v>-22238.564226328381</c:v>
                </c:pt>
                <c:pt idx="15">
                  <c:v>1905.506764808204</c:v>
                </c:pt>
                <c:pt idx="16">
                  <c:v>39932.355836397313</c:v>
                </c:pt>
                <c:pt idx="17">
                  <c:v>6932.4454355833586</c:v>
                </c:pt>
                <c:pt idx="18">
                  <c:v>-1730.4218164523336</c:v>
                </c:pt>
                <c:pt idx="19">
                  <c:v>-14815.553694560993</c:v>
                </c:pt>
                <c:pt idx="20">
                  <c:v>-12556.189847171088</c:v>
                </c:pt>
                <c:pt idx="21">
                  <c:v>-13682.389271418884</c:v>
                </c:pt>
                <c:pt idx="22">
                  <c:v>9319.5670606340136</c:v>
                </c:pt>
                <c:pt idx="23">
                  <c:v>9858.9333817764564</c:v>
                </c:pt>
                <c:pt idx="24">
                  <c:v>-25747.931475581005</c:v>
                </c:pt>
                <c:pt idx="25">
                  <c:v>-13203.956553082055</c:v>
                </c:pt>
                <c:pt idx="26">
                  <c:v>-5858.5594541132159</c:v>
                </c:pt>
                <c:pt idx="27">
                  <c:v>-26866.077319450502</c:v>
                </c:pt>
                <c:pt idx="28">
                  <c:v>15382.906572876833</c:v>
                </c:pt>
                <c:pt idx="29">
                  <c:v>-11520.956126033008</c:v>
                </c:pt>
                <c:pt idx="30">
                  <c:v>-17719.840408189819</c:v>
                </c:pt>
                <c:pt idx="31">
                  <c:v>-16665.643121700428</c:v>
                </c:pt>
                <c:pt idx="32">
                  <c:v>-16449.321222332073</c:v>
                </c:pt>
                <c:pt idx="33">
                  <c:v>10787.923802213176</c:v>
                </c:pt>
                <c:pt idx="34">
                  <c:v>-18330.376283281468</c:v>
                </c:pt>
                <c:pt idx="35">
                  <c:v>-10978.478683626789</c:v>
                </c:pt>
                <c:pt idx="36">
                  <c:v>-15616.936604954128</c:v>
                </c:pt>
                <c:pt idx="37">
                  <c:v>-35860.677736512756</c:v>
                </c:pt>
                <c:pt idx="38">
                  <c:v>-32873.746148266451</c:v>
                </c:pt>
                <c:pt idx="39">
                  <c:v>-15310.289938301707</c:v>
                </c:pt>
                <c:pt idx="40">
                  <c:v>-8847.9751451286138</c:v>
                </c:pt>
                <c:pt idx="41">
                  <c:v>2960.9508643764711</c:v>
                </c:pt>
                <c:pt idx="42">
                  <c:v>-40816.340193469456</c:v>
                </c:pt>
                <c:pt idx="43">
                  <c:v>379.31941867177375</c:v>
                </c:pt>
                <c:pt idx="44">
                  <c:v>-26966.238468118812</c:v>
                </c:pt>
                <c:pt idx="45">
                  <c:v>-26620.99951394902</c:v>
                </c:pt>
                <c:pt idx="46">
                  <c:v>-34607.055384495572</c:v>
                </c:pt>
                <c:pt idx="47">
                  <c:v>-45771.553437945389</c:v>
                </c:pt>
                <c:pt idx="48">
                  <c:v>-29494.597138497986</c:v>
                </c:pt>
                <c:pt idx="49">
                  <c:v>-794.16670565091772</c:v>
                </c:pt>
                <c:pt idx="50">
                  <c:v>-19944.851067404008</c:v>
                </c:pt>
                <c:pt idx="51">
                  <c:v>-22663.350743370916</c:v>
                </c:pt>
                <c:pt idx="52">
                  <c:v>-55581.613627469611</c:v>
                </c:pt>
                <c:pt idx="53">
                  <c:v>22270.660425835333</c:v>
                </c:pt>
                <c:pt idx="54">
                  <c:v>-617.88567704180605</c:v>
                </c:pt>
                <c:pt idx="55">
                  <c:v>-20652.333163786934</c:v>
                </c:pt>
                <c:pt idx="56">
                  <c:v>4569.9203521374293</c:v>
                </c:pt>
                <c:pt idx="57">
                  <c:v>23337.838811400827</c:v>
                </c:pt>
                <c:pt idx="58">
                  <c:v>7576.4161280375556</c:v>
                </c:pt>
                <c:pt idx="59">
                  <c:v>-21759.617013883661</c:v>
                </c:pt>
                <c:pt idx="60">
                  <c:v>6197.8978657215921</c:v>
                </c:pt>
                <c:pt idx="61">
                  <c:v>17740.363601543853</c:v>
                </c:pt>
                <c:pt idx="62">
                  <c:v>-29779.402105885994</c:v>
                </c:pt>
                <c:pt idx="63">
                  <c:v>-58645.603976239072</c:v>
                </c:pt>
                <c:pt idx="64">
                  <c:v>39158.851805903774</c:v>
                </c:pt>
                <c:pt idx="65">
                  <c:v>-41407.17331213563</c:v>
                </c:pt>
                <c:pt idx="66">
                  <c:v>9348.7606096019008</c:v>
                </c:pt>
                <c:pt idx="67">
                  <c:v>10776.46430410062</c:v>
                </c:pt>
                <c:pt idx="68">
                  <c:v>3090.5330155996198</c:v>
                </c:pt>
                <c:pt idx="69">
                  <c:v>18056.7355755061</c:v>
                </c:pt>
                <c:pt idx="70">
                  <c:v>-2158.0599050032688</c:v>
                </c:pt>
                <c:pt idx="71">
                  <c:v>-1946.1463984222064</c:v>
                </c:pt>
                <c:pt idx="72">
                  <c:v>15310.271592765072</c:v>
                </c:pt>
                <c:pt idx="73">
                  <c:v>-28827.801913954045</c:v>
                </c:pt>
                <c:pt idx="74">
                  <c:v>-3863.1964138770709</c:v>
                </c:pt>
                <c:pt idx="75">
                  <c:v>-17760.142504862873</c:v>
                </c:pt>
                <c:pt idx="76">
                  <c:v>11289.248646814282</c:v>
                </c:pt>
                <c:pt idx="77">
                  <c:v>19205.775117186306</c:v>
                </c:pt>
                <c:pt idx="78">
                  <c:v>-12363.967477908453</c:v>
                </c:pt>
                <c:pt idx="79">
                  <c:v>-11621.321837961186</c:v>
                </c:pt>
                <c:pt idx="80">
                  <c:v>-24556.672409565723</c:v>
                </c:pt>
                <c:pt idx="81">
                  <c:v>28554.524511994678</c:v>
                </c:pt>
                <c:pt idx="82">
                  <c:v>356.47984292437468</c:v>
                </c:pt>
                <c:pt idx="83">
                  <c:v>-3311.618923924405</c:v>
                </c:pt>
                <c:pt idx="84">
                  <c:v>-22.07237318042462</c:v>
                </c:pt>
                <c:pt idx="85">
                  <c:v>-6811.5119146897778</c:v>
                </c:pt>
                <c:pt idx="86">
                  <c:v>-38934.009818109225</c:v>
                </c:pt>
                <c:pt idx="87">
                  <c:v>-6012.2124853242713</c:v>
                </c:pt>
                <c:pt idx="88">
                  <c:v>31425.08209161034</c:v>
                </c:pt>
                <c:pt idx="89">
                  <c:v>8218.7982528675493</c:v>
                </c:pt>
                <c:pt idx="90">
                  <c:v>-18850.047489872573</c:v>
                </c:pt>
                <c:pt idx="91">
                  <c:v>32562.626942065835</c:v>
                </c:pt>
                <c:pt idx="92">
                  <c:v>17096.478089402517</c:v>
                </c:pt>
                <c:pt idx="93">
                  <c:v>6316.3487650874813</c:v>
                </c:pt>
                <c:pt idx="94">
                  <c:v>12449.536192831503</c:v>
                </c:pt>
                <c:pt idx="95">
                  <c:v>13209.574793832493</c:v>
                </c:pt>
                <c:pt idx="96">
                  <c:v>7261.8082775286384</c:v>
                </c:pt>
                <c:pt idx="97">
                  <c:v>25173.920720425856</c:v>
                </c:pt>
                <c:pt idx="98">
                  <c:v>34030.057232543484</c:v>
                </c:pt>
                <c:pt idx="99">
                  <c:v>62109.388672395202</c:v>
                </c:pt>
                <c:pt idx="100">
                  <c:v>24954.984580296616</c:v>
                </c:pt>
                <c:pt idx="101">
                  <c:v>1733.9281664748669</c:v>
                </c:pt>
                <c:pt idx="102">
                  <c:v>18952.476529684383</c:v>
                </c:pt>
                <c:pt idx="103">
                  <c:v>2038.9391942005568</c:v>
                </c:pt>
              </c:numCache>
            </c:numRef>
          </c:yVal>
          <c:smooth val="0"/>
          <c:extLst>
            <c:ext xmlns:c16="http://schemas.microsoft.com/office/drawing/2014/chart" uri="{C3380CC4-5D6E-409C-BE32-E72D297353CC}">
              <c16:uniqueId val="{00000000-0910-4D8F-9A11-2D52F299430C}"/>
            </c:ext>
          </c:extLst>
        </c:ser>
        <c:dLbls>
          <c:showLegendKey val="0"/>
          <c:showVal val="0"/>
          <c:showCatName val="0"/>
          <c:showSerName val="0"/>
          <c:showPercent val="0"/>
          <c:showBubbleSize val="0"/>
        </c:dLbls>
        <c:axId val="-1911020400"/>
        <c:axId val="-1911033456"/>
      </c:scatterChart>
      <c:valAx>
        <c:axId val="-1911020400"/>
        <c:scaling>
          <c:orientation val="minMax"/>
        </c:scaling>
        <c:delete val="0"/>
        <c:axPos val="b"/>
        <c:numFmt formatCode="&quot;$&quot;#,##0.0_);[Red]\(&quot;$&quot;#,##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33456"/>
        <c:crosses val="autoZero"/>
        <c:crossBetween val="midCat"/>
      </c:valAx>
      <c:valAx>
        <c:axId val="-1911033456"/>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204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vs. Price</a:t>
            </a:r>
          </a:p>
        </c:rich>
      </c:tx>
      <c:layout>
        <c:manualLayout>
          <c:xMode val="edge"/>
          <c:yMode val="edge"/>
          <c:x val="0.42474999999999996"/>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'Part II-PriceVsDemand_2017b2'!$B$6</c:f>
              <c:strCache>
                <c:ptCount val="1"/>
                <c:pt idx="0">
                  <c:v>Demand</c:v>
                </c:pt>
              </c:strCache>
            </c:strRef>
          </c:tx>
          <c:spPr>
            <a:ln w="19050" cap="rnd">
              <a:noFill/>
              <a:round/>
            </a:ln>
            <a:effectLst/>
          </c:spPr>
          <c:marker>
            <c:symbol val="circle"/>
            <c:size val="5"/>
            <c:spPr>
              <a:solidFill>
                <a:schemeClr val="accent1"/>
              </a:solidFill>
              <a:ln w="9525">
                <a:solidFill>
                  <a:schemeClr val="accent1"/>
                </a:solidFill>
              </a:ln>
              <a:effectLst/>
            </c:spPr>
          </c:marker>
          <c:xVal>
            <c:numRef>
              <c:f>'Part II-PriceVsDemand_2017b2'!$A$7:$A$110</c:f>
              <c:numCache>
                <c:formatCode>"$"#,##0.0_);[Red]\("$"#,##0.0\)</c:formatCode>
                <c:ptCount val="104"/>
                <c:pt idx="0">
                  <c:v>100.6</c:v>
                </c:pt>
                <c:pt idx="1">
                  <c:v>101.2</c:v>
                </c:pt>
                <c:pt idx="2">
                  <c:v>101.9</c:v>
                </c:pt>
                <c:pt idx="3">
                  <c:v>102</c:v>
                </c:pt>
                <c:pt idx="4">
                  <c:v>102.8</c:v>
                </c:pt>
                <c:pt idx="5">
                  <c:v>103.5</c:v>
                </c:pt>
                <c:pt idx="6">
                  <c:v>104.5</c:v>
                </c:pt>
                <c:pt idx="7">
                  <c:v>105.6</c:v>
                </c:pt>
                <c:pt idx="8">
                  <c:v>105.7</c:v>
                </c:pt>
                <c:pt idx="9">
                  <c:v>105.8</c:v>
                </c:pt>
                <c:pt idx="10">
                  <c:v>106.8</c:v>
                </c:pt>
                <c:pt idx="11">
                  <c:v>107.6</c:v>
                </c:pt>
                <c:pt idx="12">
                  <c:v>107.9</c:v>
                </c:pt>
                <c:pt idx="13">
                  <c:v>109.1</c:v>
                </c:pt>
                <c:pt idx="14">
                  <c:v>110.1</c:v>
                </c:pt>
                <c:pt idx="15">
                  <c:v>110.8</c:v>
                </c:pt>
                <c:pt idx="16">
                  <c:v>112.5</c:v>
                </c:pt>
                <c:pt idx="17">
                  <c:v>113.1</c:v>
                </c:pt>
                <c:pt idx="18">
                  <c:v>113.9</c:v>
                </c:pt>
                <c:pt idx="19">
                  <c:v>114.6</c:v>
                </c:pt>
                <c:pt idx="20">
                  <c:v>114.9</c:v>
                </c:pt>
                <c:pt idx="21">
                  <c:v>115.8</c:v>
                </c:pt>
                <c:pt idx="22">
                  <c:v>117.4</c:v>
                </c:pt>
                <c:pt idx="23">
                  <c:v>119.1</c:v>
                </c:pt>
                <c:pt idx="24">
                  <c:v>119.3</c:v>
                </c:pt>
                <c:pt idx="25">
                  <c:v>121.4</c:v>
                </c:pt>
                <c:pt idx="26">
                  <c:v>122.2</c:v>
                </c:pt>
                <c:pt idx="27">
                  <c:v>122.6</c:v>
                </c:pt>
                <c:pt idx="28">
                  <c:v>123</c:v>
                </c:pt>
                <c:pt idx="29">
                  <c:v>124.3</c:v>
                </c:pt>
                <c:pt idx="30">
                  <c:v>125.3</c:v>
                </c:pt>
                <c:pt idx="31">
                  <c:v>126</c:v>
                </c:pt>
                <c:pt idx="32">
                  <c:v>128</c:v>
                </c:pt>
                <c:pt idx="33">
                  <c:v>128.69999999999999</c:v>
                </c:pt>
                <c:pt idx="34">
                  <c:v>128.69999999999999</c:v>
                </c:pt>
                <c:pt idx="35">
                  <c:v>129.1</c:v>
                </c:pt>
                <c:pt idx="36">
                  <c:v>129.19999999999999</c:v>
                </c:pt>
                <c:pt idx="37">
                  <c:v>129.69999999999999</c:v>
                </c:pt>
                <c:pt idx="38">
                  <c:v>132.4</c:v>
                </c:pt>
                <c:pt idx="39">
                  <c:v>133.80000000000001</c:v>
                </c:pt>
                <c:pt idx="40">
                  <c:v>134.5</c:v>
                </c:pt>
                <c:pt idx="41">
                  <c:v>136.69999999999999</c:v>
                </c:pt>
                <c:pt idx="42">
                  <c:v>138.69999999999999</c:v>
                </c:pt>
                <c:pt idx="43">
                  <c:v>139.69999999999999</c:v>
                </c:pt>
                <c:pt idx="44">
                  <c:v>139.9</c:v>
                </c:pt>
                <c:pt idx="45">
                  <c:v>141.1</c:v>
                </c:pt>
                <c:pt idx="46">
                  <c:v>141.80000000000001</c:v>
                </c:pt>
                <c:pt idx="47">
                  <c:v>142.69999999999999</c:v>
                </c:pt>
                <c:pt idx="48">
                  <c:v>144.19999999999999</c:v>
                </c:pt>
                <c:pt idx="49">
                  <c:v>144.5</c:v>
                </c:pt>
                <c:pt idx="50">
                  <c:v>144.9</c:v>
                </c:pt>
                <c:pt idx="51">
                  <c:v>146.9</c:v>
                </c:pt>
                <c:pt idx="52">
                  <c:v>147.80000000000001</c:v>
                </c:pt>
                <c:pt idx="53">
                  <c:v>148.5</c:v>
                </c:pt>
                <c:pt idx="54">
                  <c:v>148.6</c:v>
                </c:pt>
                <c:pt idx="55">
                  <c:v>150.19999999999999</c:v>
                </c:pt>
                <c:pt idx="56">
                  <c:v>152.69999999999999</c:v>
                </c:pt>
                <c:pt idx="57">
                  <c:v>153.1</c:v>
                </c:pt>
                <c:pt idx="58">
                  <c:v>154.6</c:v>
                </c:pt>
                <c:pt idx="59">
                  <c:v>155.4</c:v>
                </c:pt>
                <c:pt idx="60">
                  <c:v>155.80000000000001</c:v>
                </c:pt>
                <c:pt idx="61">
                  <c:v>156.80000000000001</c:v>
                </c:pt>
                <c:pt idx="62">
                  <c:v>157.1</c:v>
                </c:pt>
                <c:pt idx="63">
                  <c:v>157.6</c:v>
                </c:pt>
                <c:pt idx="64">
                  <c:v>157.9</c:v>
                </c:pt>
                <c:pt idx="65">
                  <c:v>160.19999999999999</c:v>
                </c:pt>
                <c:pt idx="66">
                  <c:v>160.19999999999999</c:v>
                </c:pt>
                <c:pt idx="67">
                  <c:v>162.9</c:v>
                </c:pt>
                <c:pt idx="68">
                  <c:v>163.5</c:v>
                </c:pt>
                <c:pt idx="69">
                  <c:v>164.9</c:v>
                </c:pt>
                <c:pt idx="70">
                  <c:v>165</c:v>
                </c:pt>
                <c:pt idx="71">
                  <c:v>165.2</c:v>
                </c:pt>
                <c:pt idx="72">
                  <c:v>165.2</c:v>
                </c:pt>
                <c:pt idx="73">
                  <c:v>165.2</c:v>
                </c:pt>
                <c:pt idx="74">
                  <c:v>165.7</c:v>
                </c:pt>
                <c:pt idx="75">
                  <c:v>166.1</c:v>
                </c:pt>
                <c:pt idx="76">
                  <c:v>166.3</c:v>
                </c:pt>
                <c:pt idx="77">
                  <c:v>167</c:v>
                </c:pt>
                <c:pt idx="78">
                  <c:v>167.4</c:v>
                </c:pt>
                <c:pt idx="79">
                  <c:v>168</c:v>
                </c:pt>
                <c:pt idx="80">
                  <c:v>169.1</c:v>
                </c:pt>
                <c:pt idx="81">
                  <c:v>169.8</c:v>
                </c:pt>
                <c:pt idx="82">
                  <c:v>170.7</c:v>
                </c:pt>
                <c:pt idx="83">
                  <c:v>171</c:v>
                </c:pt>
                <c:pt idx="84">
                  <c:v>172.9</c:v>
                </c:pt>
                <c:pt idx="85">
                  <c:v>173.5</c:v>
                </c:pt>
                <c:pt idx="86">
                  <c:v>173.6</c:v>
                </c:pt>
                <c:pt idx="87">
                  <c:v>175.4</c:v>
                </c:pt>
                <c:pt idx="88">
                  <c:v>175.4</c:v>
                </c:pt>
                <c:pt idx="89">
                  <c:v>175.8</c:v>
                </c:pt>
                <c:pt idx="90">
                  <c:v>177.1</c:v>
                </c:pt>
                <c:pt idx="91">
                  <c:v>177.2</c:v>
                </c:pt>
                <c:pt idx="92">
                  <c:v>179.2</c:v>
                </c:pt>
                <c:pt idx="93">
                  <c:v>180.7</c:v>
                </c:pt>
                <c:pt idx="94">
                  <c:v>180.8</c:v>
                </c:pt>
                <c:pt idx="95">
                  <c:v>181.6</c:v>
                </c:pt>
                <c:pt idx="96">
                  <c:v>185.7</c:v>
                </c:pt>
                <c:pt idx="97">
                  <c:v>188.9</c:v>
                </c:pt>
                <c:pt idx="98">
                  <c:v>191.5</c:v>
                </c:pt>
                <c:pt idx="99">
                  <c:v>197.6</c:v>
                </c:pt>
                <c:pt idx="100">
                  <c:v>198.7</c:v>
                </c:pt>
                <c:pt idx="101">
                  <c:v>198.7</c:v>
                </c:pt>
                <c:pt idx="102">
                  <c:v>199</c:v>
                </c:pt>
                <c:pt idx="103">
                  <c:v>199.4</c:v>
                </c:pt>
              </c:numCache>
            </c:numRef>
          </c:xVal>
          <c:yVal>
            <c:numRef>
              <c:f>'Part II-PriceVsDemand_2017b2'!$B$7:$B$110</c:f>
              <c:numCache>
                <c:formatCode>#,##0</c:formatCode>
                <c:ptCount val="104"/>
                <c:pt idx="0">
                  <c:v>138553.01293631675</c:v>
                </c:pt>
                <c:pt idx="1">
                  <c:v>146652.80874726141</c:v>
                </c:pt>
                <c:pt idx="2">
                  <c:v>150638.88709911567</c:v>
                </c:pt>
                <c:pt idx="3">
                  <c:v>160755.48735064719</c:v>
                </c:pt>
                <c:pt idx="4">
                  <c:v>181411.32865592776</c:v>
                </c:pt>
                <c:pt idx="5">
                  <c:v>167354.97891656167</c:v>
                </c:pt>
                <c:pt idx="6">
                  <c:v>112720.40254230227</c:v>
                </c:pt>
                <c:pt idx="7">
                  <c:v>160441.75460987526</c:v>
                </c:pt>
                <c:pt idx="8">
                  <c:v>172380.47400811815</c:v>
                </c:pt>
                <c:pt idx="9">
                  <c:v>134915.6717100591</c:v>
                </c:pt>
                <c:pt idx="10">
                  <c:v>150748.66408083195</c:v>
                </c:pt>
                <c:pt idx="11">
                  <c:v>151571.64558123462</c:v>
                </c:pt>
                <c:pt idx="12">
                  <c:v>112052.64954406604</c:v>
                </c:pt>
                <c:pt idx="13">
                  <c:v>102880.68498369347</c:v>
                </c:pt>
                <c:pt idx="14">
                  <c:v>92248.15583558238</c:v>
                </c:pt>
                <c:pt idx="15">
                  <c:v>115640.50823755778</c:v>
                </c:pt>
                <c:pt idx="16">
                  <c:v>151841.75502118401</c:v>
                </c:pt>
                <c:pt idx="17">
                  <c:v>118197.51440108905</c:v>
                </c:pt>
                <c:pt idx="18">
                  <c:v>108675.54019001199</c:v>
                </c:pt>
                <c:pt idx="19">
                  <c:v>94838.689722742172</c:v>
                </c:pt>
                <c:pt idx="20">
                  <c:v>96775.888460491551</c:v>
                </c:pt>
                <c:pt idx="21">
                  <c:v>94683.193707322251</c:v>
                </c:pt>
                <c:pt idx="22">
                  <c:v>115966.93612129243</c:v>
                </c:pt>
                <c:pt idx="23">
                  <c:v>114680.70015447201</c:v>
                </c:pt>
                <c:pt idx="24">
                  <c:v>78859.058557354205</c:v>
                </c:pt>
                <c:pt idx="25">
                  <c:v>89147.877712369605</c:v>
                </c:pt>
                <c:pt idx="26">
                  <c:v>95634.167852297105</c:v>
                </c:pt>
                <c:pt idx="27">
                  <c:v>74197.096507439128</c:v>
                </c:pt>
                <c:pt idx="28">
                  <c:v>116016.5269202458</c:v>
                </c:pt>
                <c:pt idx="29">
                  <c:v>87716.615412893763</c:v>
                </c:pt>
                <c:pt idx="30">
                  <c:v>80443.847431935268</c:v>
                </c:pt>
                <c:pt idx="31">
                  <c:v>80746.326129263456</c:v>
                </c:pt>
                <c:pt idx="32">
                  <c:v>78814.880631028442</c:v>
                </c:pt>
                <c:pt idx="33">
                  <c:v>105300.40706641252</c:v>
                </c:pt>
                <c:pt idx="34">
                  <c:v>76182.106980917873</c:v>
                </c:pt>
                <c:pt idx="35">
                  <c:v>83104.451101051862</c:v>
                </c:pt>
                <c:pt idx="36">
                  <c:v>78358.604809844372</c:v>
                </c:pt>
                <c:pt idx="37">
                  <c:v>57577.921828884901</c:v>
                </c:pt>
                <c:pt idx="38">
                  <c:v>57665.367430366634</c:v>
                </c:pt>
                <c:pt idx="39">
                  <c:v>73725.386462009003</c:v>
                </c:pt>
                <c:pt idx="40">
                  <c:v>79435.982666020922</c:v>
                </c:pt>
                <c:pt idx="41">
                  <c:v>88882.364538162306</c:v>
                </c:pt>
                <c:pt idx="42">
                  <c:v>42957.306082712981</c:v>
                </c:pt>
                <c:pt idx="43">
                  <c:v>83079.081996052526</c:v>
                </c:pt>
                <c:pt idx="44">
                  <c:v>55518.74736950158</c:v>
                </c:pt>
                <c:pt idx="45">
                  <c:v>54575.325885109356</c:v>
                </c:pt>
                <c:pt idx="46">
                  <c:v>45837.551425401631</c:v>
                </c:pt>
                <c:pt idx="47">
                  <c:v>33706.558043030309</c:v>
                </c:pt>
                <c:pt idx="48">
                  <c:v>48372.688794275186</c:v>
                </c:pt>
                <c:pt idx="49">
                  <c:v>76750.954117481713</c:v>
                </c:pt>
                <c:pt idx="50">
                  <c:v>57170.716276207961</c:v>
                </c:pt>
                <c:pt idx="51">
                  <c:v>52304.449202637654</c:v>
                </c:pt>
                <c:pt idx="52">
                  <c:v>18419.690989617455</c:v>
                </c:pt>
                <c:pt idx="53">
                  <c:v>95520.246453761225</c:v>
                </c:pt>
                <c:pt idx="54">
                  <c:v>72524.311981003906</c:v>
                </c:pt>
                <c:pt idx="55">
                  <c:v>50771.6505761761</c:v>
                </c:pt>
                <c:pt idx="56">
                  <c:v>73309.194845096223</c:v>
                </c:pt>
                <c:pt idx="57">
                  <c:v>91647.559824838929</c:v>
                </c:pt>
                <c:pt idx="58">
                  <c:v>74275.311593273131</c:v>
                </c:pt>
                <c:pt idx="59">
                  <c:v>44080.171492310561</c:v>
                </c:pt>
                <c:pt idx="60">
                  <c:v>71608.132892395122</c:v>
                </c:pt>
                <c:pt idx="61">
                  <c:v>82076.714929415699</c:v>
                </c:pt>
                <c:pt idx="62">
                  <c:v>34234.784112345369</c:v>
                </c:pt>
                <c:pt idx="63">
                  <c:v>4831.6403925914492</c:v>
                </c:pt>
                <c:pt idx="64">
                  <c:v>102313.93106509376</c:v>
                </c:pt>
                <c:pt idx="65">
                  <c:v>19277.973439810499</c:v>
                </c:pt>
                <c:pt idx="66">
                  <c:v>70033.90736154803</c:v>
                </c:pt>
                <c:pt idx="67">
                  <c:v>68562.125069282178</c:v>
                </c:pt>
                <c:pt idx="68">
                  <c:v>60231.863561500155</c:v>
                </c:pt>
                <c:pt idx="69">
                  <c:v>73694.628943084259</c:v>
                </c:pt>
                <c:pt idx="70">
                  <c:v>53372.445092694739</c:v>
                </c:pt>
                <c:pt idx="71">
                  <c:v>53369.581859515471</c:v>
                </c:pt>
                <c:pt idx="72">
                  <c:v>70625.999850702749</c:v>
                </c:pt>
                <c:pt idx="73">
                  <c:v>26487.926343983632</c:v>
                </c:pt>
                <c:pt idx="74">
                  <c:v>50915.589994659764</c:v>
                </c:pt>
                <c:pt idx="75">
                  <c:v>36589.09042415327</c:v>
                </c:pt>
                <c:pt idx="76">
                  <c:v>65423.704836070065</c:v>
                </c:pt>
                <c:pt idx="77">
                  <c:v>72588.512717280944</c:v>
                </c:pt>
                <c:pt idx="78">
                  <c:v>40589.216642665495</c:v>
                </c:pt>
                <c:pt idx="79">
                  <c:v>40687.532063331739</c:v>
                </c:pt>
                <c:pt idx="80">
                  <c:v>26570.909423045367</c:v>
                </c:pt>
                <c:pt idx="81">
                  <c:v>78930.387755444564</c:v>
                </c:pt>
                <c:pt idx="82">
                  <c:v>49765.847757452757</c:v>
                </c:pt>
                <c:pt idx="83">
                  <c:v>45775.583880963466</c:v>
                </c:pt>
                <c:pt idx="84">
                  <c:v>47024.751403984228</c:v>
                </c:pt>
                <c:pt idx="85">
                  <c:v>39590.981643193882</c:v>
                </c:pt>
                <c:pt idx="86">
                  <c:v>7361.095369894254</c:v>
                </c:pt>
                <c:pt idx="87">
                  <c:v>38349.90204483617</c:v>
                </c:pt>
                <c:pt idx="88">
                  <c:v>75787.196621770781</c:v>
                </c:pt>
                <c:pt idx="89">
                  <c:v>52151.359303507299</c:v>
                </c:pt>
                <c:pt idx="90">
                  <c:v>23686.46475232501</c:v>
                </c:pt>
                <c:pt idx="91">
                  <c:v>74991.750814383238</c:v>
                </c:pt>
                <c:pt idx="92">
                  <c:v>57377.834564116551</c:v>
                </c:pt>
                <c:pt idx="93">
                  <c:v>44986.879691598988</c:v>
                </c:pt>
                <c:pt idx="94">
                  <c:v>51012.678749462801</c:v>
                </c:pt>
                <c:pt idx="95">
                  <c:v>50913.610391422466</c:v>
                </c:pt>
                <c:pt idx="96">
                  <c:v>40562.920710031693</c:v>
                </c:pt>
                <c:pt idx="97">
                  <c:v>55038.605316763467</c:v>
                </c:pt>
                <c:pt idx="98">
                  <c:v>61102.644211996732</c:v>
                </c:pt>
                <c:pt idx="99">
                  <c:v>82631.285089158133</c:v>
                </c:pt>
                <c:pt idx="100">
                  <c:v>44295.608928377711</c:v>
                </c:pt>
                <c:pt idx="101">
                  <c:v>21074.552514555962</c:v>
                </c:pt>
                <c:pt idx="102">
                  <c:v>37970.935768124938</c:v>
                </c:pt>
                <c:pt idx="103">
                  <c:v>20627.84495312045</c:v>
                </c:pt>
              </c:numCache>
            </c:numRef>
          </c:yVal>
          <c:smooth val="0"/>
          <c:extLst>
            <c:ext xmlns:c16="http://schemas.microsoft.com/office/drawing/2014/chart" uri="{C3380CC4-5D6E-409C-BE32-E72D297353CC}">
              <c16:uniqueId val="{00000000-728F-4F3A-A4C1-975EA5DE9076}"/>
            </c:ext>
          </c:extLst>
        </c:ser>
        <c:dLbls>
          <c:showLegendKey val="0"/>
          <c:showVal val="0"/>
          <c:showCatName val="0"/>
          <c:showSerName val="0"/>
          <c:showPercent val="0"/>
          <c:showBubbleSize val="0"/>
        </c:dLbls>
        <c:axId val="-1911049776"/>
        <c:axId val="-1911044880"/>
      </c:scatterChart>
      <c:scatterChart>
        <c:scatterStyle val="smoothMarker"/>
        <c:varyColors val="0"/>
        <c:ser>
          <c:idx val="1"/>
          <c:order val="1"/>
          <c:tx>
            <c:v>Demand_Predication</c:v>
          </c:tx>
          <c:spPr>
            <a:ln w="19050" cap="rnd">
              <a:solidFill>
                <a:schemeClr val="accent2"/>
              </a:solidFill>
              <a:round/>
            </a:ln>
            <a:effectLst/>
          </c:spPr>
          <c:marker>
            <c:symbol val="none"/>
          </c:marker>
          <c:xVal>
            <c:numRef>
              <c:f>'Part II-PriceVsDemand_2017b2'!$A$7:$A$110</c:f>
              <c:numCache>
                <c:formatCode>"$"#,##0.0_);[Red]\("$"#,##0.0\)</c:formatCode>
                <c:ptCount val="104"/>
                <c:pt idx="0">
                  <c:v>100.6</c:v>
                </c:pt>
                <c:pt idx="1">
                  <c:v>101.2</c:v>
                </c:pt>
                <c:pt idx="2">
                  <c:v>101.9</c:v>
                </c:pt>
                <c:pt idx="3">
                  <c:v>102</c:v>
                </c:pt>
                <c:pt idx="4">
                  <c:v>102.8</c:v>
                </c:pt>
                <c:pt idx="5">
                  <c:v>103.5</c:v>
                </c:pt>
                <c:pt idx="6">
                  <c:v>104.5</c:v>
                </c:pt>
                <c:pt idx="7">
                  <c:v>105.6</c:v>
                </c:pt>
                <c:pt idx="8">
                  <c:v>105.7</c:v>
                </c:pt>
                <c:pt idx="9">
                  <c:v>105.8</c:v>
                </c:pt>
                <c:pt idx="10">
                  <c:v>106.8</c:v>
                </c:pt>
                <c:pt idx="11">
                  <c:v>107.6</c:v>
                </c:pt>
                <c:pt idx="12">
                  <c:v>107.9</c:v>
                </c:pt>
                <c:pt idx="13">
                  <c:v>109.1</c:v>
                </c:pt>
                <c:pt idx="14">
                  <c:v>110.1</c:v>
                </c:pt>
                <c:pt idx="15">
                  <c:v>110.8</c:v>
                </c:pt>
                <c:pt idx="16">
                  <c:v>112.5</c:v>
                </c:pt>
                <c:pt idx="17">
                  <c:v>113.1</c:v>
                </c:pt>
                <c:pt idx="18">
                  <c:v>113.9</c:v>
                </c:pt>
                <c:pt idx="19">
                  <c:v>114.6</c:v>
                </c:pt>
                <c:pt idx="20">
                  <c:v>114.9</c:v>
                </c:pt>
                <c:pt idx="21">
                  <c:v>115.8</c:v>
                </c:pt>
                <c:pt idx="22">
                  <c:v>117.4</c:v>
                </c:pt>
                <c:pt idx="23">
                  <c:v>119.1</c:v>
                </c:pt>
                <c:pt idx="24">
                  <c:v>119.3</c:v>
                </c:pt>
                <c:pt idx="25">
                  <c:v>121.4</c:v>
                </c:pt>
                <c:pt idx="26">
                  <c:v>122.2</c:v>
                </c:pt>
                <c:pt idx="27">
                  <c:v>122.6</c:v>
                </c:pt>
                <c:pt idx="28">
                  <c:v>123</c:v>
                </c:pt>
                <c:pt idx="29">
                  <c:v>124.3</c:v>
                </c:pt>
                <c:pt idx="30">
                  <c:v>125.3</c:v>
                </c:pt>
                <c:pt idx="31">
                  <c:v>126</c:v>
                </c:pt>
                <c:pt idx="32">
                  <c:v>128</c:v>
                </c:pt>
                <c:pt idx="33">
                  <c:v>128.69999999999999</c:v>
                </c:pt>
                <c:pt idx="34">
                  <c:v>128.69999999999999</c:v>
                </c:pt>
                <c:pt idx="35">
                  <c:v>129.1</c:v>
                </c:pt>
                <c:pt idx="36">
                  <c:v>129.19999999999999</c:v>
                </c:pt>
                <c:pt idx="37">
                  <c:v>129.69999999999999</c:v>
                </c:pt>
                <c:pt idx="38">
                  <c:v>132.4</c:v>
                </c:pt>
                <c:pt idx="39">
                  <c:v>133.80000000000001</c:v>
                </c:pt>
                <c:pt idx="40">
                  <c:v>134.5</c:v>
                </c:pt>
                <c:pt idx="41">
                  <c:v>136.69999999999999</c:v>
                </c:pt>
                <c:pt idx="42">
                  <c:v>138.69999999999999</c:v>
                </c:pt>
                <c:pt idx="43">
                  <c:v>139.69999999999999</c:v>
                </c:pt>
                <c:pt idx="44">
                  <c:v>139.9</c:v>
                </c:pt>
                <c:pt idx="45">
                  <c:v>141.1</c:v>
                </c:pt>
                <c:pt idx="46">
                  <c:v>141.80000000000001</c:v>
                </c:pt>
                <c:pt idx="47">
                  <c:v>142.69999999999999</c:v>
                </c:pt>
                <c:pt idx="48">
                  <c:v>144.19999999999999</c:v>
                </c:pt>
                <c:pt idx="49">
                  <c:v>144.5</c:v>
                </c:pt>
                <c:pt idx="50">
                  <c:v>144.9</c:v>
                </c:pt>
                <c:pt idx="51">
                  <c:v>146.9</c:v>
                </c:pt>
                <c:pt idx="52">
                  <c:v>147.80000000000001</c:v>
                </c:pt>
                <c:pt idx="53">
                  <c:v>148.5</c:v>
                </c:pt>
                <c:pt idx="54">
                  <c:v>148.6</c:v>
                </c:pt>
                <c:pt idx="55">
                  <c:v>150.19999999999999</c:v>
                </c:pt>
                <c:pt idx="56">
                  <c:v>152.69999999999999</c:v>
                </c:pt>
                <c:pt idx="57">
                  <c:v>153.1</c:v>
                </c:pt>
                <c:pt idx="58">
                  <c:v>154.6</c:v>
                </c:pt>
                <c:pt idx="59">
                  <c:v>155.4</c:v>
                </c:pt>
                <c:pt idx="60">
                  <c:v>155.80000000000001</c:v>
                </c:pt>
                <c:pt idx="61">
                  <c:v>156.80000000000001</c:v>
                </c:pt>
                <c:pt idx="62">
                  <c:v>157.1</c:v>
                </c:pt>
                <c:pt idx="63">
                  <c:v>157.6</c:v>
                </c:pt>
                <c:pt idx="64">
                  <c:v>157.9</c:v>
                </c:pt>
                <c:pt idx="65">
                  <c:v>160.19999999999999</c:v>
                </c:pt>
                <c:pt idx="66">
                  <c:v>160.19999999999999</c:v>
                </c:pt>
                <c:pt idx="67">
                  <c:v>162.9</c:v>
                </c:pt>
                <c:pt idx="68">
                  <c:v>163.5</c:v>
                </c:pt>
                <c:pt idx="69">
                  <c:v>164.9</c:v>
                </c:pt>
                <c:pt idx="70">
                  <c:v>165</c:v>
                </c:pt>
                <c:pt idx="71">
                  <c:v>165.2</c:v>
                </c:pt>
                <c:pt idx="72">
                  <c:v>165.2</c:v>
                </c:pt>
                <c:pt idx="73">
                  <c:v>165.2</c:v>
                </c:pt>
                <c:pt idx="74">
                  <c:v>165.7</c:v>
                </c:pt>
                <c:pt idx="75">
                  <c:v>166.1</c:v>
                </c:pt>
                <c:pt idx="76">
                  <c:v>166.3</c:v>
                </c:pt>
                <c:pt idx="77">
                  <c:v>167</c:v>
                </c:pt>
                <c:pt idx="78">
                  <c:v>167.4</c:v>
                </c:pt>
                <c:pt idx="79">
                  <c:v>168</c:v>
                </c:pt>
                <c:pt idx="80">
                  <c:v>169.1</c:v>
                </c:pt>
                <c:pt idx="81">
                  <c:v>169.8</c:v>
                </c:pt>
                <c:pt idx="82">
                  <c:v>170.7</c:v>
                </c:pt>
                <c:pt idx="83">
                  <c:v>171</c:v>
                </c:pt>
                <c:pt idx="84">
                  <c:v>172.9</c:v>
                </c:pt>
                <c:pt idx="85">
                  <c:v>173.5</c:v>
                </c:pt>
                <c:pt idx="86">
                  <c:v>173.6</c:v>
                </c:pt>
                <c:pt idx="87">
                  <c:v>175.4</c:v>
                </c:pt>
                <c:pt idx="88">
                  <c:v>175.4</c:v>
                </c:pt>
                <c:pt idx="89">
                  <c:v>175.8</c:v>
                </c:pt>
                <c:pt idx="90">
                  <c:v>177.1</c:v>
                </c:pt>
                <c:pt idx="91">
                  <c:v>177.2</c:v>
                </c:pt>
                <c:pt idx="92">
                  <c:v>179.2</c:v>
                </c:pt>
                <c:pt idx="93">
                  <c:v>180.7</c:v>
                </c:pt>
                <c:pt idx="94">
                  <c:v>180.8</c:v>
                </c:pt>
                <c:pt idx="95">
                  <c:v>181.6</c:v>
                </c:pt>
                <c:pt idx="96">
                  <c:v>185.7</c:v>
                </c:pt>
                <c:pt idx="97">
                  <c:v>188.9</c:v>
                </c:pt>
                <c:pt idx="98">
                  <c:v>191.5</c:v>
                </c:pt>
                <c:pt idx="99">
                  <c:v>197.6</c:v>
                </c:pt>
                <c:pt idx="100">
                  <c:v>198.7</c:v>
                </c:pt>
                <c:pt idx="101">
                  <c:v>198.7</c:v>
                </c:pt>
                <c:pt idx="102">
                  <c:v>199</c:v>
                </c:pt>
                <c:pt idx="103">
                  <c:v>199.4</c:v>
                </c:pt>
              </c:numCache>
            </c:numRef>
          </c:xVal>
          <c:yVal>
            <c:numRef>
              <c:f>'Part II-PriceVsDemand_2017b2'!$C$7:$C$110</c:f>
              <c:numCache>
                <c:formatCode>General</c:formatCode>
                <c:ptCount val="104"/>
                <c:pt idx="0">
                  <c:v>148392.47674505843</c:v>
                </c:pt>
                <c:pt idx="1">
                  <c:v>146766.8666074861</c:v>
                </c:pt>
                <c:pt idx="2">
                  <c:v>144886.69805378478</c:v>
                </c:pt>
                <c:pt idx="3">
                  <c:v>144619.54224780994</c:v>
                </c:pt>
                <c:pt idx="4">
                  <c:v>142495.25311528111</c:v>
                </c:pt>
                <c:pt idx="5">
                  <c:v>140655.39620908751</c:v>
                </c:pt>
                <c:pt idx="6">
                  <c:v>138057.62286129443</c:v>
                </c:pt>
                <c:pt idx="7">
                  <c:v>135241.64356521436</c:v>
                </c:pt>
                <c:pt idx="8">
                  <c:v>134987.80499993399</c:v>
                </c:pt>
                <c:pt idx="9">
                  <c:v>134734.32636007777</c:v>
                </c:pt>
                <c:pt idx="10">
                  <c:v>132219.33585984504</c:v>
                </c:pt>
                <c:pt idx="11">
                  <c:v>130233.25809019944</c:v>
                </c:pt>
                <c:pt idx="12">
                  <c:v>129494.41769608122</c:v>
                </c:pt>
                <c:pt idx="13">
                  <c:v>126571.44940778433</c:v>
                </c:pt>
                <c:pt idx="14">
                  <c:v>124175.23429752945</c:v>
                </c:pt>
                <c:pt idx="15">
                  <c:v>122519.29928308935</c:v>
                </c:pt>
                <c:pt idx="16">
                  <c:v>118571.16760598111</c:v>
                </c:pt>
                <c:pt idx="17">
                  <c:v>117202.5442212699</c:v>
                </c:pt>
                <c:pt idx="18">
                  <c:v>115397.86886540847</c:v>
                </c:pt>
                <c:pt idx="19">
                  <c:v>113837.67401379923</c:v>
                </c:pt>
                <c:pt idx="20">
                  <c:v>113174.41795875772</c:v>
                </c:pt>
                <c:pt idx="21">
                  <c:v>111204.08576653909</c:v>
                </c:pt>
                <c:pt idx="22">
                  <c:v>107773.25806520763</c:v>
                </c:pt>
                <c:pt idx="23">
                  <c:v>104228.962714024</c:v>
                </c:pt>
                <c:pt idx="24">
                  <c:v>103818.82537341461</c:v>
                </c:pt>
                <c:pt idx="25">
                  <c:v>99599.30528695503</c:v>
                </c:pt>
                <c:pt idx="26">
                  <c:v>98033.620412746095</c:v>
                </c:pt>
                <c:pt idx="27">
                  <c:v>97259.41618582193</c:v>
                </c:pt>
                <c:pt idx="28">
                  <c:v>96490.970765684498</c:v>
                </c:pt>
                <c:pt idx="29">
                  <c:v>94033.294909609191</c:v>
                </c:pt>
                <c:pt idx="30">
                  <c:v>92184.166444100731</c:v>
                </c:pt>
                <c:pt idx="31">
                  <c:v>90911.192080983252</c:v>
                </c:pt>
                <c:pt idx="32">
                  <c:v>87371.302336603345</c:v>
                </c:pt>
                <c:pt idx="33">
                  <c:v>86166.353878654947</c:v>
                </c:pt>
                <c:pt idx="34">
                  <c:v>86166.353878654947</c:v>
                </c:pt>
                <c:pt idx="35">
                  <c:v>85485.730262016295</c:v>
                </c:pt>
                <c:pt idx="36">
                  <c:v>85316.474171417009</c:v>
                </c:pt>
                <c:pt idx="37">
                  <c:v>84475.592599783558</c:v>
                </c:pt>
                <c:pt idx="38">
                  <c:v>80090.319896206376</c:v>
                </c:pt>
                <c:pt idx="39">
                  <c:v>77919.773387386114</c:v>
                </c:pt>
                <c:pt idx="40">
                  <c:v>76860.954651652952</c:v>
                </c:pt>
                <c:pt idx="41">
                  <c:v>73648.054835374583</c:v>
                </c:pt>
                <c:pt idx="42">
                  <c:v>70878.405498729902</c:v>
                </c:pt>
                <c:pt idx="43">
                  <c:v>69547.569644033792</c:v>
                </c:pt>
                <c:pt idx="44">
                  <c:v>69285.721578184515</c:v>
                </c:pt>
                <c:pt idx="45">
                  <c:v>67744.866918720654</c:v>
                </c:pt>
                <c:pt idx="46">
                  <c:v>66869.970074740821</c:v>
                </c:pt>
                <c:pt idx="47">
                  <c:v>65771.017334450502</c:v>
                </c:pt>
                <c:pt idx="48">
                  <c:v>64004.216010318021</c:v>
                </c:pt>
                <c:pt idx="49">
                  <c:v>63660.573731944314</c:v>
                </c:pt>
                <c:pt idx="50">
                  <c:v>63207.422983384342</c:v>
                </c:pt>
                <c:pt idx="51">
                  <c:v>61028.051342386869</c:v>
                </c:pt>
                <c:pt idx="52">
                  <c:v>60094.304371792939</c:v>
                </c:pt>
                <c:pt idx="53">
                  <c:v>59388.212551751523</c:v>
                </c:pt>
                <c:pt idx="54">
                  <c:v>59288.781993442331</c:v>
                </c:pt>
                <c:pt idx="55">
                  <c:v>57746.842918182607</c:v>
                </c:pt>
                <c:pt idx="56">
                  <c:v>55522.024892978952</c:v>
                </c:pt>
                <c:pt idx="57">
                  <c:v>55186.929683548515</c:v>
                </c:pt>
                <c:pt idx="58">
                  <c:v>53981.612021129578</c:v>
                </c:pt>
                <c:pt idx="59">
                  <c:v>53371.889073530212</c:v>
                </c:pt>
                <c:pt idx="60">
                  <c:v>53075.665809910628</c:v>
                </c:pt>
                <c:pt idx="61">
                  <c:v>52360.302430554293</c:v>
                </c:pt>
                <c:pt idx="62">
                  <c:v>52152.711962518864</c:v>
                </c:pt>
                <c:pt idx="63">
                  <c:v>51813.926357609802</c:v>
                </c:pt>
                <c:pt idx="64">
                  <c:v>51614.974099754472</c:v>
                </c:pt>
                <c:pt idx="65">
                  <c:v>50197.291158025502</c:v>
                </c:pt>
                <c:pt idx="66">
                  <c:v>50197.291158025502</c:v>
                </c:pt>
                <c:pt idx="67">
                  <c:v>48776.004322531633</c:v>
                </c:pt>
                <c:pt idx="68">
                  <c:v>48495.795420526294</c:v>
                </c:pt>
                <c:pt idx="69">
                  <c:v>47892.36420856521</c:v>
                </c:pt>
                <c:pt idx="70">
                  <c:v>47851.961419820669</c:v>
                </c:pt>
                <c:pt idx="71">
                  <c:v>47772.235618604231</c:v>
                </c:pt>
                <c:pt idx="72">
                  <c:v>47772.235618604231</c:v>
                </c:pt>
                <c:pt idx="73">
                  <c:v>47772.235618604231</c:v>
                </c:pt>
                <c:pt idx="74">
                  <c:v>47579.219810486189</c:v>
                </c:pt>
                <c:pt idx="75">
                  <c:v>47431.285821627011</c:v>
                </c:pt>
                <c:pt idx="76">
                  <c:v>47359.478379742359</c:v>
                </c:pt>
                <c:pt idx="77">
                  <c:v>47119.489984007902</c:v>
                </c:pt>
                <c:pt idx="78">
                  <c:v>46990.272117205663</c:v>
                </c:pt>
                <c:pt idx="79">
                  <c:v>46807.243079727865</c:v>
                </c:pt>
                <c:pt idx="80">
                  <c:v>46505.342871511937</c:v>
                </c:pt>
                <c:pt idx="81">
                  <c:v>46335.899858915713</c:v>
                </c:pt>
                <c:pt idx="82">
                  <c:v>46143.959187546745</c:v>
                </c:pt>
                <c:pt idx="83">
                  <c:v>46086.457621392561</c:v>
                </c:pt>
                <c:pt idx="84">
                  <c:v>45797.505449400516</c:v>
                </c:pt>
                <c:pt idx="85">
                  <c:v>45733.251801900216</c:v>
                </c:pt>
                <c:pt idx="86">
                  <c:v>45723.802599634742</c:v>
                </c:pt>
                <c:pt idx="87">
                  <c:v>45615.26420639141</c:v>
                </c:pt>
                <c:pt idx="88">
                  <c:v>45615.26420639141</c:v>
                </c:pt>
                <c:pt idx="89">
                  <c:v>45606.981282112189</c:v>
                </c:pt>
                <c:pt idx="90">
                  <c:v>45619.833537575905</c:v>
                </c:pt>
                <c:pt idx="91">
                  <c:v>45623.341650580871</c:v>
                </c:pt>
                <c:pt idx="92">
                  <c:v>45769.088249755674</c:v>
                </c:pt>
                <c:pt idx="93">
                  <c:v>45972.878622982535</c:v>
                </c:pt>
                <c:pt idx="94">
                  <c:v>45989.34405125794</c:v>
                </c:pt>
                <c:pt idx="95">
                  <c:v>46134.024792729761</c:v>
                </c:pt>
                <c:pt idx="96">
                  <c:v>47237.058681358001</c:v>
                </c:pt>
                <c:pt idx="97">
                  <c:v>48518.356075235875</c:v>
                </c:pt>
                <c:pt idx="98">
                  <c:v>49830.793977589812</c:v>
                </c:pt>
                <c:pt idx="99">
                  <c:v>53865.037323085126</c:v>
                </c:pt>
                <c:pt idx="100">
                  <c:v>54735.054295983864</c:v>
                </c:pt>
                <c:pt idx="101">
                  <c:v>54735.054295983864</c:v>
                </c:pt>
                <c:pt idx="102">
                  <c:v>54979.890086136525</c:v>
                </c:pt>
                <c:pt idx="103">
                  <c:v>55311.376762278844</c:v>
                </c:pt>
              </c:numCache>
            </c:numRef>
          </c:yVal>
          <c:smooth val="1"/>
          <c:extLst>
            <c:ext xmlns:c16="http://schemas.microsoft.com/office/drawing/2014/chart" uri="{C3380CC4-5D6E-409C-BE32-E72D297353CC}">
              <c16:uniqueId val="{00000001-728F-4F3A-A4C1-975EA5DE9076}"/>
            </c:ext>
          </c:extLst>
        </c:ser>
        <c:dLbls>
          <c:showLegendKey val="0"/>
          <c:showVal val="0"/>
          <c:showCatName val="0"/>
          <c:showSerName val="0"/>
          <c:showPercent val="0"/>
          <c:showBubbleSize val="0"/>
        </c:dLbls>
        <c:axId val="-1911049776"/>
        <c:axId val="-1911044880"/>
      </c:scatterChart>
      <c:valAx>
        <c:axId val="-1911049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_);[Red]\(&quot;$&quot;#,##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44880"/>
        <c:crosses val="autoZero"/>
        <c:crossBetween val="midCat"/>
      </c:valAx>
      <c:valAx>
        <c:axId val="-19110448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497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Residual vs.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'Part II-PriceVsDemand_2017b2'!$D$6</c:f>
              <c:strCache>
                <c:ptCount val="1"/>
                <c:pt idx="0">
                  <c:v>Residual</c:v>
                </c:pt>
              </c:strCache>
            </c:strRef>
          </c:tx>
          <c:spPr>
            <a:ln w="19050" cap="rnd">
              <a:solidFill>
                <a:schemeClr val="accent1"/>
              </a:solidFill>
              <a:round/>
            </a:ln>
            <a:effectLst/>
          </c:spPr>
          <c:marker>
            <c:symbol val="none"/>
          </c:marker>
          <c:xVal>
            <c:numRef>
              <c:f>'Part II-PriceVsDemand_2017b2'!$A$7:$A$110</c:f>
              <c:numCache>
                <c:formatCode>"$"#,##0.0_);[Red]\("$"#,##0.0\)</c:formatCode>
                <c:ptCount val="104"/>
                <c:pt idx="0">
                  <c:v>100.6</c:v>
                </c:pt>
                <c:pt idx="1">
                  <c:v>101.2</c:v>
                </c:pt>
                <c:pt idx="2">
                  <c:v>101.9</c:v>
                </c:pt>
                <c:pt idx="3">
                  <c:v>102</c:v>
                </c:pt>
                <c:pt idx="4">
                  <c:v>102.8</c:v>
                </c:pt>
                <c:pt idx="5">
                  <c:v>103.5</c:v>
                </c:pt>
                <c:pt idx="6">
                  <c:v>104.5</c:v>
                </c:pt>
                <c:pt idx="7">
                  <c:v>105.6</c:v>
                </c:pt>
                <c:pt idx="8">
                  <c:v>105.7</c:v>
                </c:pt>
                <c:pt idx="9">
                  <c:v>105.8</c:v>
                </c:pt>
                <c:pt idx="10">
                  <c:v>106.8</c:v>
                </c:pt>
                <c:pt idx="11">
                  <c:v>107.6</c:v>
                </c:pt>
                <c:pt idx="12">
                  <c:v>107.9</c:v>
                </c:pt>
                <c:pt idx="13">
                  <c:v>109.1</c:v>
                </c:pt>
                <c:pt idx="14">
                  <c:v>110.1</c:v>
                </c:pt>
                <c:pt idx="15">
                  <c:v>110.8</c:v>
                </c:pt>
                <c:pt idx="16">
                  <c:v>112.5</c:v>
                </c:pt>
                <c:pt idx="17">
                  <c:v>113.1</c:v>
                </c:pt>
                <c:pt idx="18">
                  <c:v>113.9</c:v>
                </c:pt>
                <c:pt idx="19">
                  <c:v>114.6</c:v>
                </c:pt>
                <c:pt idx="20">
                  <c:v>114.9</c:v>
                </c:pt>
                <c:pt idx="21">
                  <c:v>115.8</c:v>
                </c:pt>
                <c:pt idx="22">
                  <c:v>117.4</c:v>
                </c:pt>
                <c:pt idx="23">
                  <c:v>119.1</c:v>
                </c:pt>
                <c:pt idx="24">
                  <c:v>119.3</c:v>
                </c:pt>
                <c:pt idx="25">
                  <c:v>121.4</c:v>
                </c:pt>
                <c:pt idx="26">
                  <c:v>122.2</c:v>
                </c:pt>
                <c:pt idx="27">
                  <c:v>122.6</c:v>
                </c:pt>
                <c:pt idx="28">
                  <c:v>123</c:v>
                </c:pt>
                <c:pt idx="29">
                  <c:v>124.3</c:v>
                </c:pt>
                <c:pt idx="30">
                  <c:v>125.3</c:v>
                </c:pt>
                <c:pt idx="31">
                  <c:v>126</c:v>
                </c:pt>
                <c:pt idx="32">
                  <c:v>128</c:v>
                </c:pt>
                <c:pt idx="33">
                  <c:v>128.69999999999999</c:v>
                </c:pt>
                <c:pt idx="34">
                  <c:v>128.69999999999999</c:v>
                </c:pt>
                <c:pt idx="35">
                  <c:v>129.1</c:v>
                </c:pt>
                <c:pt idx="36">
                  <c:v>129.19999999999999</c:v>
                </c:pt>
                <c:pt idx="37">
                  <c:v>129.69999999999999</c:v>
                </c:pt>
                <c:pt idx="38">
                  <c:v>132.4</c:v>
                </c:pt>
                <c:pt idx="39">
                  <c:v>133.80000000000001</c:v>
                </c:pt>
                <c:pt idx="40">
                  <c:v>134.5</c:v>
                </c:pt>
                <c:pt idx="41">
                  <c:v>136.69999999999999</c:v>
                </c:pt>
                <c:pt idx="42">
                  <c:v>138.69999999999999</c:v>
                </c:pt>
                <c:pt idx="43">
                  <c:v>139.69999999999999</c:v>
                </c:pt>
                <c:pt idx="44">
                  <c:v>139.9</c:v>
                </c:pt>
                <c:pt idx="45">
                  <c:v>141.1</c:v>
                </c:pt>
                <c:pt idx="46">
                  <c:v>141.80000000000001</c:v>
                </c:pt>
                <c:pt idx="47">
                  <c:v>142.69999999999999</c:v>
                </c:pt>
                <c:pt idx="48">
                  <c:v>144.19999999999999</c:v>
                </c:pt>
                <c:pt idx="49">
                  <c:v>144.5</c:v>
                </c:pt>
                <c:pt idx="50">
                  <c:v>144.9</c:v>
                </c:pt>
                <c:pt idx="51">
                  <c:v>146.9</c:v>
                </c:pt>
                <c:pt idx="52">
                  <c:v>147.80000000000001</c:v>
                </c:pt>
                <c:pt idx="53">
                  <c:v>148.5</c:v>
                </c:pt>
                <c:pt idx="54">
                  <c:v>148.6</c:v>
                </c:pt>
                <c:pt idx="55">
                  <c:v>150.19999999999999</c:v>
                </c:pt>
                <c:pt idx="56">
                  <c:v>152.69999999999999</c:v>
                </c:pt>
                <c:pt idx="57">
                  <c:v>153.1</c:v>
                </c:pt>
                <c:pt idx="58">
                  <c:v>154.6</c:v>
                </c:pt>
                <c:pt idx="59">
                  <c:v>155.4</c:v>
                </c:pt>
                <c:pt idx="60">
                  <c:v>155.80000000000001</c:v>
                </c:pt>
                <c:pt idx="61">
                  <c:v>156.80000000000001</c:v>
                </c:pt>
                <c:pt idx="62">
                  <c:v>157.1</c:v>
                </c:pt>
                <c:pt idx="63">
                  <c:v>157.6</c:v>
                </c:pt>
                <c:pt idx="64">
                  <c:v>157.9</c:v>
                </c:pt>
                <c:pt idx="65">
                  <c:v>160.19999999999999</c:v>
                </c:pt>
                <c:pt idx="66">
                  <c:v>160.19999999999999</c:v>
                </c:pt>
                <c:pt idx="67">
                  <c:v>162.9</c:v>
                </c:pt>
                <c:pt idx="68">
                  <c:v>163.5</c:v>
                </c:pt>
                <c:pt idx="69">
                  <c:v>164.9</c:v>
                </c:pt>
                <c:pt idx="70">
                  <c:v>165</c:v>
                </c:pt>
                <c:pt idx="71">
                  <c:v>165.2</c:v>
                </c:pt>
                <c:pt idx="72">
                  <c:v>165.2</c:v>
                </c:pt>
                <c:pt idx="73">
                  <c:v>165.2</c:v>
                </c:pt>
                <c:pt idx="74">
                  <c:v>165.7</c:v>
                </c:pt>
                <c:pt idx="75">
                  <c:v>166.1</c:v>
                </c:pt>
                <c:pt idx="76">
                  <c:v>166.3</c:v>
                </c:pt>
                <c:pt idx="77">
                  <c:v>167</c:v>
                </c:pt>
                <c:pt idx="78">
                  <c:v>167.4</c:v>
                </c:pt>
                <c:pt idx="79">
                  <c:v>168</c:v>
                </c:pt>
                <c:pt idx="80">
                  <c:v>169.1</c:v>
                </c:pt>
                <c:pt idx="81">
                  <c:v>169.8</c:v>
                </c:pt>
                <c:pt idx="82">
                  <c:v>170.7</c:v>
                </c:pt>
                <c:pt idx="83">
                  <c:v>171</c:v>
                </c:pt>
                <c:pt idx="84">
                  <c:v>172.9</c:v>
                </c:pt>
                <c:pt idx="85">
                  <c:v>173.5</c:v>
                </c:pt>
                <c:pt idx="86">
                  <c:v>173.6</c:v>
                </c:pt>
                <c:pt idx="87">
                  <c:v>175.4</c:v>
                </c:pt>
                <c:pt idx="88">
                  <c:v>175.4</c:v>
                </c:pt>
                <c:pt idx="89">
                  <c:v>175.8</c:v>
                </c:pt>
                <c:pt idx="90">
                  <c:v>177.1</c:v>
                </c:pt>
                <c:pt idx="91">
                  <c:v>177.2</c:v>
                </c:pt>
                <c:pt idx="92">
                  <c:v>179.2</c:v>
                </c:pt>
                <c:pt idx="93">
                  <c:v>180.7</c:v>
                </c:pt>
                <c:pt idx="94">
                  <c:v>180.8</c:v>
                </c:pt>
                <c:pt idx="95">
                  <c:v>181.6</c:v>
                </c:pt>
                <c:pt idx="96">
                  <c:v>185.7</c:v>
                </c:pt>
                <c:pt idx="97">
                  <c:v>188.9</c:v>
                </c:pt>
                <c:pt idx="98">
                  <c:v>191.5</c:v>
                </c:pt>
                <c:pt idx="99">
                  <c:v>197.6</c:v>
                </c:pt>
                <c:pt idx="100">
                  <c:v>198.7</c:v>
                </c:pt>
                <c:pt idx="101">
                  <c:v>198.7</c:v>
                </c:pt>
                <c:pt idx="102">
                  <c:v>199</c:v>
                </c:pt>
                <c:pt idx="103">
                  <c:v>199.4</c:v>
                </c:pt>
              </c:numCache>
            </c:numRef>
          </c:xVal>
          <c:yVal>
            <c:numRef>
              <c:f>'Part II-PriceVsDemand_2017b2'!$D$7:$D$110</c:f>
              <c:numCache>
                <c:formatCode>#,##0</c:formatCode>
                <c:ptCount val="104"/>
                <c:pt idx="0">
                  <c:v>-9839.4638087416824</c:v>
                </c:pt>
                <c:pt idx="1">
                  <c:v>-114.05786022468237</c:v>
                </c:pt>
                <c:pt idx="2">
                  <c:v>5752.1890453308879</c:v>
                </c:pt>
                <c:pt idx="3">
                  <c:v>16135.945102837257</c:v>
                </c:pt>
                <c:pt idx="4">
                  <c:v>38916.075540646649</c:v>
                </c:pt>
                <c:pt idx="5">
                  <c:v>26699.582707474154</c:v>
                </c:pt>
                <c:pt idx="6">
                  <c:v>-25337.220318992157</c:v>
                </c:pt>
                <c:pt idx="7">
                  <c:v>25200.111044660909</c:v>
                </c:pt>
                <c:pt idx="8">
                  <c:v>37392.669008184166</c:v>
                </c:pt>
                <c:pt idx="9">
                  <c:v>181.34534998133313</c:v>
                </c:pt>
                <c:pt idx="10">
                  <c:v>18529.328220986907</c:v>
                </c:pt>
                <c:pt idx="11">
                  <c:v>21338.387491035188</c:v>
                </c:pt>
                <c:pt idx="12">
                  <c:v>-17441.768152015182</c:v>
                </c:pt>
                <c:pt idx="13">
                  <c:v>-23690.764424090856</c:v>
                </c:pt>
                <c:pt idx="14">
                  <c:v>-31927.078461947065</c:v>
                </c:pt>
                <c:pt idx="15">
                  <c:v>-6878.7910455315723</c:v>
                </c:pt>
                <c:pt idx="16">
                  <c:v>33270.587415202899</c:v>
                </c:pt>
                <c:pt idx="17">
                  <c:v>994.97017981915269</c:v>
                </c:pt>
                <c:pt idx="18">
                  <c:v>-6722.3286753964785</c:v>
                </c:pt>
                <c:pt idx="19">
                  <c:v>-18998.984291057059</c:v>
                </c:pt>
                <c:pt idx="20">
                  <c:v>-16398.529498266173</c:v>
                </c:pt>
                <c:pt idx="21">
                  <c:v>-16520.892059216843</c:v>
                </c:pt>
                <c:pt idx="22">
                  <c:v>8193.6780560847983</c:v>
                </c:pt>
                <c:pt idx="23">
                  <c:v>10451.737440448007</c:v>
                </c:pt>
                <c:pt idx="24">
                  <c:v>-24959.766816060408</c:v>
                </c:pt>
                <c:pt idx="25">
                  <c:v>-10451.427574585425</c:v>
                </c:pt>
                <c:pt idx="26">
                  <c:v>-2399.45256044899</c:v>
                </c:pt>
                <c:pt idx="27">
                  <c:v>-23062.319678382803</c:v>
                </c:pt>
                <c:pt idx="28">
                  <c:v>19525.556154561302</c:v>
                </c:pt>
                <c:pt idx="29">
                  <c:v>-6316.6794967154274</c:v>
                </c:pt>
                <c:pt idx="30">
                  <c:v>-11740.319012165462</c:v>
                </c:pt>
                <c:pt idx="31">
                  <c:v>-10164.865951719796</c:v>
                </c:pt>
                <c:pt idx="32">
                  <c:v>-8556.4217055749032</c:v>
                </c:pt>
                <c:pt idx="33">
                  <c:v>19134.05318775757</c:v>
                </c:pt>
                <c:pt idx="34">
                  <c:v>-9984.2468977370736</c:v>
                </c:pt>
                <c:pt idx="35">
                  <c:v>-2381.2791609644337</c:v>
                </c:pt>
                <c:pt idx="36">
                  <c:v>-6957.869361572637</c:v>
                </c:pt>
                <c:pt idx="37">
                  <c:v>-26897.670770898658</c:v>
                </c:pt>
                <c:pt idx="38">
                  <c:v>-22424.952465839742</c:v>
                </c:pt>
                <c:pt idx="39">
                  <c:v>-4194.3869253771118</c:v>
                </c:pt>
                <c:pt idx="40">
                  <c:v>2575.0280143679702</c:v>
                </c:pt>
                <c:pt idx="41">
                  <c:v>15234.309702787723</c:v>
                </c:pt>
                <c:pt idx="42">
                  <c:v>-27921.099416016921</c:v>
                </c:pt>
                <c:pt idx="43">
                  <c:v>13531.512352018734</c:v>
                </c:pt>
                <c:pt idx="44">
                  <c:v>-13766.974208682936</c:v>
                </c:pt>
                <c:pt idx="45">
                  <c:v>-13169.541033611298</c:v>
                </c:pt>
                <c:pt idx="46">
                  <c:v>-21032.41864933919</c:v>
                </c:pt>
                <c:pt idx="47">
                  <c:v>-32064.459291420193</c:v>
                </c:pt>
                <c:pt idx="48">
                  <c:v>-15631.527216042836</c:v>
                </c:pt>
                <c:pt idx="49">
                  <c:v>13090.380385537399</c:v>
                </c:pt>
                <c:pt idx="50">
                  <c:v>-6036.7067071763813</c:v>
                </c:pt>
                <c:pt idx="51">
                  <c:v>-8723.602139749215</c:v>
                </c:pt>
                <c:pt idx="52">
                  <c:v>-41674.613382175485</c:v>
                </c:pt>
                <c:pt idx="53">
                  <c:v>36132.033902009702</c:v>
                </c:pt>
                <c:pt idx="54">
                  <c:v>13235.529987561575</c:v>
                </c:pt>
                <c:pt idx="55">
                  <c:v>-6975.1923420065068</c:v>
                </c:pt>
                <c:pt idx="56">
                  <c:v>17787.16995211727</c:v>
                </c:pt>
                <c:pt idx="57">
                  <c:v>36460.630141290414</c:v>
                </c:pt>
                <c:pt idx="58">
                  <c:v>20293.699572143552</c:v>
                </c:pt>
                <c:pt idx="59">
                  <c:v>-9291.717581219651</c:v>
                </c:pt>
                <c:pt idx="60">
                  <c:v>18532.467082484494</c:v>
                </c:pt>
                <c:pt idx="61">
                  <c:v>29716.412498861406</c:v>
                </c:pt>
                <c:pt idx="62">
                  <c:v>-17917.927850173495</c:v>
                </c:pt>
                <c:pt idx="63">
                  <c:v>-46982.285965018353</c:v>
                </c:pt>
                <c:pt idx="64">
                  <c:v>50698.956965339283</c:v>
                </c:pt>
                <c:pt idx="65">
                  <c:v>-30919.317718215003</c:v>
                </c:pt>
                <c:pt idx="66">
                  <c:v>19836.616203522528</c:v>
                </c:pt>
                <c:pt idx="67">
                  <c:v>19786.120746750545</c:v>
                </c:pt>
                <c:pt idx="68">
                  <c:v>11736.068140973861</c:v>
                </c:pt>
                <c:pt idx="69">
                  <c:v>25802.264734519049</c:v>
                </c:pt>
                <c:pt idx="70">
                  <c:v>5520.4836728740702</c:v>
                </c:pt>
                <c:pt idx="71">
                  <c:v>5597.3462409112399</c:v>
                </c:pt>
                <c:pt idx="72">
                  <c:v>22853.764232098518</c:v>
                </c:pt>
                <c:pt idx="73">
                  <c:v>-21284.309274620598</c:v>
                </c:pt>
                <c:pt idx="74">
                  <c:v>3336.3701841735747</c:v>
                </c:pt>
                <c:pt idx="75">
                  <c:v>-10842.195397473741</c:v>
                </c:pt>
                <c:pt idx="76">
                  <c:v>18064.226456327706</c:v>
                </c:pt>
                <c:pt idx="77">
                  <c:v>25469.022733273043</c:v>
                </c:pt>
                <c:pt idx="78">
                  <c:v>-6401.0554745401678</c:v>
                </c:pt>
                <c:pt idx="79">
                  <c:v>-6119.7110163961261</c:v>
                </c:pt>
                <c:pt idx="80">
                  <c:v>-19934.433448466571</c:v>
                </c:pt>
                <c:pt idx="81">
                  <c:v>32594.487896528852</c:v>
                </c:pt>
                <c:pt idx="82">
                  <c:v>3621.888569906012</c:v>
                </c:pt>
                <c:pt idx="83">
                  <c:v>-310.87374042909505</c:v>
                </c:pt>
                <c:pt idx="84">
                  <c:v>1227.2459545837119</c:v>
                </c:pt>
                <c:pt idx="85">
                  <c:v>-6142.2701587063348</c:v>
                </c:pt>
                <c:pt idx="86">
                  <c:v>-38362.707229740488</c:v>
                </c:pt>
                <c:pt idx="87">
                  <c:v>-7265.3621615552402</c:v>
                </c:pt>
                <c:pt idx="88">
                  <c:v>30171.932415379371</c:v>
                </c:pt>
                <c:pt idx="89">
                  <c:v>6544.3780213951104</c:v>
                </c:pt>
                <c:pt idx="90">
                  <c:v>-21933.368785250896</c:v>
                </c:pt>
                <c:pt idx="91">
                  <c:v>29368.409163802367</c:v>
                </c:pt>
                <c:pt idx="92">
                  <c:v>11608.746314360877</c:v>
                </c:pt>
                <c:pt idx="93">
                  <c:v>-985.99893138354673</c:v>
                </c:pt>
                <c:pt idx="94">
                  <c:v>5023.3346982048606</c:v>
                </c:pt>
                <c:pt idx="95">
                  <c:v>4779.5855986927054</c:v>
                </c:pt>
                <c:pt idx="96">
                  <c:v>-6674.1379713263086</c:v>
                </c:pt>
                <c:pt idx="97">
                  <c:v>6520.2492415275919</c:v>
                </c:pt>
                <c:pt idx="98">
                  <c:v>11271.85023440692</c:v>
                </c:pt>
                <c:pt idx="99">
                  <c:v>28766.247766073007</c:v>
                </c:pt>
                <c:pt idx="100">
                  <c:v>-10439.445367606153</c:v>
                </c:pt>
                <c:pt idx="101">
                  <c:v>-33660.501781427898</c:v>
                </c:pt>
                <c:pt idx="102">
                  <c:v>-17008.954318011587</c:v>
                </c:pt>
                <c:pt idx="103">
                  <c:v>-34683.53180915839</c:v>
                </c:pt>
              </c:numCache>
            </c:numRef>
          </c:yVal>
          <c:smooth val="1"/>
          <c:extLst>
            <c:ext xmlns:c16="http://schemas.microsoft.com/office/drawing/2014/chart" uri="{C3380CC4-5D6E-409C-BE32-E72D297353CC}">
              <c16:uniqueId val="{00000000-F2BC-44F7-8B69-884B92C2B883}"/>
            </c:ext>
          </c:extLst>
        </c:ser>
        <c:dLbls>
          <c:showLegendKey val="0"/>
          <c:showVal val="0"/>
          <c:showCatName val="0"/>
          <c:showSerName val="0"/>
          <c:showPercent val="0"/>
          <c:showBubbleSize val="0"/>
        </c:dLbls>
        <c:axId val="-1911041616"/>
        <c:axId val="-1911028560"/>
      </c:scatterChart>
      <c:valAx>
        <c:axId val="-1911041616"/>
        <c:scaling>
          <c:orientation val="minMax"/>
        </c:scaling>
        <c:delete val="0"/>
        <c:axPos val="b"/>
        <c:numFmt formatCode="&quot;$&quot;#,##0.0_);[Red]\(&quot;$&quot;#,##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28560"/>
        <c:crosses val="autoZero"/>
        <c:crossBetween val="midCat"/>
      </c:valAx>
      <c:valAx>
        <c:axId val="-1911028560"/>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416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vs.</a:t>
            </a:r>
            <a:r>
              <a:rPr lang="en-US" baseline="0"/>
              <a:t>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'Part II-PriceVsDemand_2018a'!$B$5</c:f>
              <c:strCache>
                <c:ptCount val="1"/>
                <c:pt idx="0">
                  <c:v>Demand</c:v>
                </c:pt>
              </c:strCache>
            </c:strRef>
          </c:tx>
          <c:spPr>
            <a:ln w="19050" cap="rnd">
              <a:noFill/>
              <a:round/>
            </a:ln>
            <a:effectLst/>
          </c:spPr>
          <c:marker>
            <c:symbol val="circle"/>
            <c:size val="5"/>
            <c:spPr>
              <a:solidFill>
                <a:schemeClr val="accent1"/>
              </a:solidFill>
              <a:ln w="9525">
                <a:solidFill>
                  <a:schemeClr val="accent1"/>
                </a:solidFill>
              </a:ln>
              <a:effectLst/>
            </c:spPr>
          </c:marker>
          <c:xVal>
            <c:numRef>
              <c:f>'Part II-PriceVsDemand_2018a'!$A$6:$A$26</c:f>
              <c:numCache>
                <c:formatCode>"$"#,##0.0_);[Red]\("$"#,##0.0\)</c:formatCode>
                <c:ptCount val="21"/>
                <c:pt idx="0">
                  <c:v>100</c:v>
                </c:pt>
                <c:pt idx="1">
                  <c:v>105</c:v>
                </c:pt>
                <c:pt idx="2">
                  <c:v>110</c:v>
                </c:pt>
                <c:pt idx="3">
                  <c:v>115</c:v>
                </c:pt>
                <c:pt idx="4">
                  <c:v>120</c:v>
                </c:pt>
                <c:pt idx="5">
                  <c:v>125</c:v>
                </c:pt>
                <c:pt idx="6">
                  <c:v>130</c:v>
                </c:pt>
                <c:pt idx="7">
                  <c:v>135</c:v>
                </c:pt>
                <c:pt idx="8">
                  <c:v>140</c:v>
                </c:pt>
                <c:pt idx="9">
                  <c:v>145</c:v>
                </c:pt>
                <c:pt idx="10">
                  <c:v>150</c:v>
                </c:pt>
                <c:pt idx="11">
                  <c:v>155</c:v>
                </c:pt>
                <c:pt idx="12">
                  <c:v>160</c:v>
                </c:pt>
                <c:pt idx="13">
                  <c:v>165</c:v>
                </c:pt>
                <c:pt idx="14">
                  <c:v>170</c:v>
                </c:pt>
                <c:pt idx="15">
                  <c:v>175</c:v>
                </c:pt>
                <c:pt idx="16">
                  <c:v>180</c:v>
                </c:pt>
                <c:pt idx="17">
                  <c:v>185</c:v>
                </c:pt>
                <c:pt idx="18">
                  <c:v>190</c:v>
                </c:pt>
                <c:pt idx="19">
                  <c:v>195</c:v>
                </c:pt>
                <c:pt idx="20">
                  <c:v>197</c:v>
                </c:pt>
              </c:numCache>
            </c:numRef>
          </c:xVal>
          <c:yVal>
            <c:numRef>
              <c:f>'Part II-PriceVsDemand_2018a'!$B$6:$B$26</c:f>
              <c:numCache>
                <c:formatCode>#,##0</c:formatCode>
                <c:ptCount val="21"/>
                <c:pt idx="0">
                  <c:v>163853.55191078884</c:v>
                </c:pt>
                <c:pt idx="1">
                  <c:v>156530.49790213694</c:v>
                </c:pt>
                <c:pt idx="2">
                  <c:v>130576.67582313271</c:v>
                </c:pt>
                <c:pt idx="3">
                  <c:v>110128.63104281602</c:v>
                </c:pt>
                <c:pt idx="4">
                  <c:v>73012.233225691351</c:v>
                </c:pt>
                <c:pt idx="5">
                  <c:v>68272.925638657514</c:v>
                </c:pt>
                <c:pt idx="6">
                  <c:v>63844.011170572252</c:v>
                </c:pt>
                <c:pt idx="7">
                  <c:v>53359.28387327223</c:v>
                </c:pt>
                <c:pt idx="8">
                  <c:v>74704.869402646495</c:v>
                </c:pt>
                <c:pt idx="9">
                  <c:v>95869.133626151423</c:v>
                </c:pt>
                <c:pt idx="10">
                  <c:v>75578.307500883879</c:v>
                </c:pt>
                <c:pt idx="11">
                  <c:v>67263.594760820648</c:v>
                </c:pt>
                <c:pt idx="12">
                  <c:v>73840.905346253858</c:v>
                </c:pt>
                <c:pt idx="13">
                  <c:v>84059.147515076067</c:v>
                </c:pt>
                <c:pt idx="14">
                  <c:v>33174.851085818795</c:v>
                </c:pt>
                <c:pt idx="15">
                  <c:v>80593.315040972113</c:v>
                </c:pt>
                <c:pt idx="16">
                  <c:v>71717.367298644036</c:v>
                </c:pt>
                <c:pt idx="17">
                  <c:v>55323.640477500456</c:v>
                </c:pt>
                <c:pt idx="18">
                  <c:v>81549.075725227129</c:v>
                </c:pt>
                <c:pt idx="19">
                  <c:v>30236.344297000065</c:v>
                </c:pt>
                <c:pt idx="20">
                  <c:v>1000000</c:v>
                </c:pt>
              </c:numCache>
            </c:numRef>
          </c:yVal>
          <c:smooth val="0"/>
          <c:extLst>
            <c:ext xmlns:c16="http://schemas.microsoft.com/office/drawing/2014/chart" uri="{C3380CC4-5D6E-409C-BE32-E72D297353CC}">
              <c16:uniqueId val="{00000000-4E62-4CAA-BB30-DC19374DDDC1}"/>
            </c:ext>
          </c:extLst>
        </c:ser>
        <c:dLbls>
          <c:showLegendKey val="0"/>
          <c:showVal val="0"/>
          <c:showCatName val="0"/>
          <c:showSerName val="0"/>
          <c:showPercent val="0"/>
          <c:showBubbleSize val="0"/>
        </c:dLbls>
        <c:axId val="-1911028016"/>
        <c:axId val="-1911019312"/>
      </c:scatterChart>
      <c:scatterChart>
        <c:scatterStyle val="smoothMarker"/>
        <c:varyColors val="0"/>
        <c:ser>
          <c:idx val="1"/>
          <c:order val="1"/>
          <c:tx>
            <c:v>Demand Prediction</c:v>
          </c:tx>
          <c:spPr>
            <a:ln w="19050" cap="rnd">
              <a:solidFill>
                <a:schemeClr val="accent2"/>
              </a:solidFill>
              <a:round/>
            </a:ln>
            <a:effectLst/>
          </c:spPr>
          <c:marker>
            <c:symbol val="none"/>
          </c:marker>
          <c:xVal>
            <c:numRef>
              <c:f>'Part II-PriceVsDemand_2018a'!$A$6:$A$26</c:f>
              <c:numCache>
                <c:formatCode>"$"#,##0.0_);[Red]\("$"#,##0.0\)</c:formatCode>
                <c:ptCount val="21"/>
                <c:pt idx="0">
                  <c:v>100</c:v>
                </c:pt>
                <c:pt idx="1">
                  <c:v>105</c:v>
                </c:pt>
                <c:pt idx="2">
                  <c:v>110</c:v>
                </c:pt>
                <c:pt idx="3">
                  <c:v>115</c:v>
                </c:pt>
                <c:pt idx="4">
                  <c:v>120</c:v>
                </c:pt>
                <c:pt idx="5">
                  <c:v>125</c:v>
                </c:pt>
                <c:pt idx="6">
                  <c:v>130</c:v>
                </c:pt>
                <c:pt idx="7">
                  <c:v>135</c:v>
                </c:pt>
                <c:pt idx="8">
                  <c:v>140</c:v>
                </c:pt>
                <c:pt idx="9">
                  <c:v>145</c:v>
                </c:pt>
                <c:pt idx="10">
                  <c:v>150</c:v>
                </c:pt>
                <c:pt idx="11">
                  <c:v>155</c:v>
                </c:pt>
                <c:pt idx="12">
                  <c:v>160</c:v>
                </c:pt>
                <c:pt idx="13">
                  <c:v>165</c:v>
                </c:pt>
                <c:pt idx="14">
                  <c:v>170</c:v>
                </c:pt>
                <c:pt idx="15">
                  <c:v>175</c:v>
                </c:pt>
                <c:pt idx="16">
                  <c:v>180</c:v>
                </c:pt>
                <c:pt idx="17">
                  <c:v>185</c:v>
                </c:pt>
                <c:pt idx="18">
                  <c:v>190</c:v>
                </c:pt>
                <c:pt idx="19">
                  <c:v>195</c:v>
                </c:pt>
                <c:pt idx="20">
                  <c:v>197</c:v>
                </c:pt>
              </c:numCache>
            </c:numRef>
          </c:xVal>
          <c:yVal>
            <c:numRef>
              <c:f>'Part II-PriceVsDemand_2018a'!$C$6:$C$26</c:f>
              <c:numCache>
                <c:formatCode>General</c:formatCode>
                <c:ptCount val="21"/>
                <c:pt idx="0">
                  <c:v>223759.29577340046</c:v>
                </c:pt>
                <c:pt idx="1">
                  <c:v>178227.71903595934</c:v>
                </c:pt>
                <c:pt idx="2">
                  <c:v>138368.47494221525</c:v>
                </c:pt>
                <c:pt idx="3">
                  <c:v>104181.56349216821</c:v>
                </c:pt>
                <c:pt idx="4">
                  <c:v>75666.984685818199</c:v>
                </c:pt>
                <c:pt idx="5">
                  <c:v>52824.738523165695</c:v>
                </c:pt>
                <c:pt idx="6">
                  <c:v>35654.82500421023</c:v>
                </c:pt>
                <c:pt idx="7">
                  <c:v>24157.244128951803</c:v>
                </c:pt>
                <c:pt idx="8">
                  <c:v>18331.995897391345</c:v>
                </c:pt>
                <c:pt idx="9">
                  <c:v>18179.08030952746</c:v>
                </c:pt>
                <c:pt idx="10">
                  <c:v>23698.497365360614</c:v>
                </c:pt>
                <c:pt idx="11">
                  <c:v>34890.247064891737</c:v>
                </c:pt>
                <c:pt idx="12">
                  <c:v>51754.329408118967</c:v>
                </c:pt>
                <c:pt idx="13">
                  <c:v>74290.744395043701</c:v>
                </c:pt>
                <c:pt idx="14">
                  <c:v>102499.49202566547</c:v>
                </c:pt>
                <c:pt idx="15">
                  <c:v>136380.57229998568</c:v>
                </c:pt>
                <c:pt idx="16">
                  <c:v>175933.98521800153</c:v>
                </c:pt>
                <c:pt idx="17">
                  <c:v>221159.73077971535</c:v>
                </c:pt>
                <c:pt idx="18">
                  <c:v>272057.80898512667</c:v>
                </c:pt>
                <c:pt idx="19">
                  <c:v>328628.2198342341</c:v>
                </c:pt>
                <c:pt idx="20">
                  <c:v>352844.63731411332</c:v>
                </c:pt>
              </c:numCache>
            </c:numRef>
          </c:yVal>
          <c:smooth val="1"/>
          <c:extLst>
            <c:ext xmlns:c16="http://schemas.microsoft.com/office/drawing/2014/chart" uri="{C3380CC4-5D6E-409C-BE32-E72D297353CC}">
              <c16:uniqueId val="{00000001-4E62-4CAA-BB30-DC19374DDDC1}"/>
            </c:ext>
          </c:extLst>
        </c:ser>
        <c:dLbls>
          <c:showLegendKey val="0"/>
          <c:showVal val="0"/>
          <c:showCatName val="0"/>
          <c:showSerName val="0"/>
          <c:showPercent val="0"/>
          <c:showBubbleSize val="0"/>
        </c:dLbls>
        <c:axId val="-1911028016"/>
        <c:axId val="-1911019312"/>
        <c:extLst>
          <c:ext xmlns:c15="http://schemas.microsoft.com/office/drawing/2012/chart" uri="{02D57815-91ED-43cb-92C2-25804820EDAC}">
            <c15:filteredScatterSeries>
              <c15:ser>
                <c:idx val="2"/>
                <c:order val="2"/>
                <c:tx>
                  <c:v>Residuals</c:v>
                </c:tx>
                <c:spPr>
                  <a:ln w="19050" cap="rnd">
                    <a:solidFill>
                      <a:schemeClr val="accent3"/>
                    </a:solidFill>
                    <a:round/>
                  </a:ln>
                  <a:effectLst/>
                </c:spPr>
                <c:marker>
                  <c:symbol val="none"/>
                </c:marker>
                <c:xVal>
                  <c:numRef>
                    <c:extLst>
                      <c:ext uri="{02D57815-91ED-43cb-92C2-25804820EDAC}">
                        <c15:formulaRef>
                          <c15:sqref>'Part II-PriceVsDemand_2018a'!$A$6:$A$26</c15:sqref>
                        </c15:formulaRef>
                      </c:ext>
                    </c:extLst>
                    <c:numCache>
                      <c:formatCode>"$"#,##0.0_);[Red]\("$"#,##0.0\)</c:formatCode>
                      <c:ptCount val="21"/>
                      <c:pt idx="0">
                        <c:v>100</c:v>
                      </c:pt>
                      <c:pt idx="1">
                        <c:v>105</c:v>
                      </c:pt>
                      <c:pt idx="2">
                        <c:v>110</c:v>
                      </c:pt>
                      <c:pt idx="3">
                        <c:v>115</c:v>
                      </c:pt>
                      <c:pt idx="4">
                        <c:v>120</c:v>
                      </c:pt>
                      <c:pt idx="5">
                        <c:v>125</c:v>
                      </c:pt>
                      <c:pt idx="6">
                        <c:v>130</c:v>
                      </c:pt>
                      <c:pt idx="7">
                        <c:v>135</c:v>
                      </c:pt>
                      <c:pt idx="8">
                        <c:v>140</c:v>
                      </c:pt>
                      <c:pt idx="9">
                        <c:v>145</c:v>
                      </c:pt>
                      <c:pt idx="10">
                        <c:v>150</c:v>
                      </c:pt>
                      <c:pt idx="11">
                        <c:v>155</c:v>
                      </c:pt>
                      <c:pt idx="12">
                        <c:v>160</c:v>
                      </c:pt>
                      <c:pt idx="13">
                        <c:v>165</c:v>
                      </c:pt>
                      <c:pt idx="14">
                        <c:v>170</c:v>
                      </c:pt>
                      <c:pt idx="15">
                        <c:v>175</c:v>
                      </c:pt>
                      <c:pt idx="16">
                        <c:v>180</c:v>
                      </c:pt>
                      <c:pt idx="17">
                        <c:v>185</c:v>
                      </c:pt>
                      <c:pt idx="18">
                        <c:v>190</c:v>
                      </c:pt>
                      <c:pt idx="19">
                        <c:v>195</c:v>
                      </c:pt>
                      <c:pt idx="20">
                        <c:v>197</c:v>
                      </c:pt>
                    </c:numCache>
                  </c:numRef>
                </c:xVal>
                <c:yVal>
                  <c:numRef>
                    <c:extLst>
                      <c:ext uri="{02D57815-91ED-43cb-92C2-25804820EDAC}">
                        <c15:formulaRef>
                          <c15:sqref>'Part II-PriceVsDemand_2018a'!$D$6:$D$26</c15:sqref>
                        </c15:formulaRef>
                      </c:ext>
                    </c:extLst>
                    <c:numCache>
                      <c:formatCode>#,##0</c:formatCode>
                      <c:ptCount val="21"/>
                      <c:pt idx="0">
                        <c:v>-59905.74386261162</c:v>
                      </c:pt>
                      <c:pt idx="1">
                        <c:v>-21697.221133822401</c:v>
                      </c:pt>
                      <c:pt idx="2">
                        <c:v>-7791.7991190825414</c:v>
                      </c:pt>
                      <c:pt idx="3">
                        <c:v>5947.0675506478146</c:v>
                      </c:pt>
                      <c:pt idx="4">
                        <c:v>-2654.7514601268485</c:v>
                      </c:pt>
                      <c:pt idx="5">
                        <c:v>15448.187115491819</c:v>
                      </c:pt>
                      <c:pt idx="6">
                        <c:v>28189.186166362022</c:v>
                      </c:pt>
                      <c:pt idx="7">
                        <c:v>29202.039744320427</c:v>
                      </c:pt>
                      <c:pt idx="8">
                        <c:v>56372.873505255149</c:v>
                      </c:pt>
                      <c:pt idx="9">
                        <c:v>77690.053316623962</c:v>
                      </c:pt>
                      <c:pt idx="10">
                        <c:v>51879.810135523265</c:v>
                      </c:pt>
                      <c:pt idx="11">
                        <c:v>32373.347695928911</c:v>
                      </c:pt>
                      <c:pt idx="12">
                        <c:v>22086.575938134891</c:v>
                      </c:pt>
                      <c:pt idx="13">
                        <c:v>9768.4031200323661</c:v>
                      </c:pt>
                      <c:pt idx="14">
                        <c:v>-69324.640939846679</c:v>
                      </c:pt>
                      <c:pt idx="15">
                        <c:v>-55787.257259013568</c:v>
                      </c:pt>
                      <c:pt idx="16">
                        <c:v>-104216.61791935749</c:v>
                      </c:pt>
                      <c:pt idx="17">
                        <c:v>-165836.0903022149</c:v>
                      </c:pt>
                      <c:pt idx="18">
                        <c:v>-190508.73325989954</c:v>
                      </c:pt>
                      <c:pt idx="19">
                        <c:v>-298391.87553723401</c:v>
                      </c:pt>
                      <c:pt idx="20">
                        <c:v>647155.36268588668</c:v>
                      </c:pt>
                    </c:numCache>
                  </c:numRef>
                </c:yVal>
                <c:smooth val="1"/>
                <c:extLst>
                  <c:ext xmlns:c16="http://schemas.microsoft.com/office/drawing/2014/chart" uri="{C3380CC4-5D6E-409C-BE32-E72D297353CC}">
                    <c16:uniqueId val="{00000002-4E62-4CAA-BB30-DC19374DDDC1}"/>
                  </c:ext>
                </c:extLst>
              </c15:ser>
            </c15:filteredScatterSeries>
          </c:ext>
        </c:extLst>
      </c:scatterChart>
      <c:valAx>
        <c:axId val="-1911028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_);[Red]\(&quot;$&quot;#,##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19312"/>
        <c:crosses val="autoZero"/>
        <c:crossBetween val="midCat"/>
      </c:valAx>
      <c:valAx>
        <c:axId val="-19110193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28016"/>
        <c:crosses val="autoZero"/>
        <c:crossBetween val="midCat"/>
      </c:valAx>
      <c:spPr>
        <a:noFill/>
        <a:ln>
          <a:noFill/>
        </a:ln>
        <a:effectLst/>
      </c:spPr>
    </c:plotArea>
    <c:legend>
      <c:legendPos val="r"/>
      <c:layout>
        <c:manualLayout>
          <c:xMode val="edge"/>
          <c:yMode val="edge"/>
          <c:x val="0.70156867891513564"/>
          <c:y val="0.44320501603966173"/>
          <c:w val="0.2775788258684294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vs.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'Part II-PriceVsDemand_2018b'!$B$5</c:f>
              <c:strCache>
                <c:ptCount val="1"/>
                <c:pt idx="0">
                  <c:v>Demand</c:v>
                </c:pt>
              </c:strCache>
            </c:strRef>
          </c:tx>
          <c:spPr>
            <a:ln w="25400" cap="rnd">
              <a:noFill/>
              <a:round/>
            </a:ln>
            <a:effectLst/>
          </c:spPr>
          <c:marker>
            <c:symbol val="circle"/>
            <c:size val="5"/>
            <c:spPr>
              <a:solidFill>
                <a:schemeClr val="accent1"/>
              </a:solidFill>
              <a:ln w="9525">
                <a:solidFill>
                  <a:schemeClr val="accent1"/>
                </a:solidFill>
              </a:ln>
              <a:effectLst/>
            </c:spPr>
          </c:marker>
          <c:xVal>
            <c:numRef>
              <c:f>'Part II-PriceVsDemand_2018b'!$A$6:$A$26</c:f>
              <c:numCache>
                <c:formatCode>"$"#,##0.0_);[Red]\("$"#,##0.0\)</c:formatCode>
                <c:ptCount val="21"/>
                <c:pt idx="0">
                  <c:v>100</c:v>
                </c:pt>
                <c:pt idx="1">
                  <c:v>105</c:v>
                </c:pt>
                <c:pt idx="2">
                  <c:v>110</c:v>
                </c:pt>
                <c:pt idx="3">
                  <c:v>115</c:v>
                </c:pt>
                <c:pt idx="4">
                  <c:v>120</c:v>
                </c:pt>
                <c:pt idx="5">
                  <c:v>125</c:v>
                </c:pt>
                <c:pt idx="6">
                  <c:v>130</c:v>
                </c:pt>
                <c:pt idx="7">
                  <c:v>135</c:v>
                </c:pt>
                <c:pt idx="8">
                  <c:v>140</c:v>
                </c:pt>
                <c:pt idx="9">
                  <c:v>145</c:v>
                </c:pt>
                <c:pt idx="10">
                  <c:v>150</c:v>
                </c:pt>
                <c:pt idx="11">
                  <c:v>155</c:v>
                </c:pt>
                <c:pt idx="12">
                  <c:v>160</c:v>
                </c:pt>
                <c:pt idx="13">
                  <c:v>165</c:v>
                </c:pt>
                <c:pt idx="14">
                  <c:v>170</c:v>
                </c:pt>
                <c:pt idx="15">
                  <c:v>175</c:v>
                </c:pt>
                <c:pt idx="16">
                  <c:v>180</c:v>
                </c:pt>
                <c:pt idx="17">
                  <c:v>185</c:v>
                </c:pt>
                <c:pt idx="18">
                  <c:v>190</c:v>
                </c:pt>
                <c:pt idx="19">
                  <c:v>195</c:v>
                </c:pt>
                <c:pt idx="20">
                  <c:v>197</c:v>
                </c:pt>
              </c:numCache>
            </c:numRef>
          </c:xVal>
          <c:yVal>
            <c:numRef>
              <c:f>'Part II-PriceVsDemand_2018b'!$B$6:$B$26</c:f>
              <c:numCache>
                <c:formatCode>#,##0</c:formatCode>
                <c:ptCount val="21"/>
                <c:pt idx="0">
                  <c:v>163853.55191078884</c:v>
                </c:pt>
                <c:pt idx="1">
                  <c:v>156530.49790213694</c:v>
                </c:pt>
                <c:pt idx="2">
                  <c:v>130576.67582313271</c:v>
                </c:pt>
                <c:pt idx="3">
                  <c:v>110128.63104281602</c:v>
                </c:pt>
                <c:pt idx="4">
                  <c:v>73012.233225691351</c:v>
                </c:pt>
                <c:pt idx="5">
                  <c:v>68272.925638657514</c:v>
                </c:pt>
                <c:pt idx="6">
                  <c:v>63844.011170572252</c:v>
                </c:pt>
                <c:pt idx="7">
                  <c:v>53359.28387327223</c:v>
                </c:pt>
                <c:pt idx="8">
                  <c:v>74704.869402646495</c:v>
                </c:pt>
                <c:pt idx="9">
                  <c:v>95869.133626151423</c:v>
                </c:pt>
                <c:pt idx="10">
                  <c:v>75578.307500883879</c:v>
                </c:pt>
                <c:pt idx="11">
                  <c:v>67263.594760820648</c:v>
                </c:pt>
                <c:pt idx="12">
                  <c:v>73840.905346253858</c:v>
                </c:pt>
                <c:pt idx="13">
                  <c:v>84059.147515076067</c:v>
                </c:pt>
                <c:pt idx="14">
                  <c:v>33174.851085818795</c:v>
                </c:pt>
                <c:pt idx="15">
                  <c:v>80593.315040972113</c:v>
                </c:pt>
                <c:pt idx="16">
                  <c:v>71717.367298644036</c:v>
                </c:pt>
                <c:pt idx="17">
                  <c:v>55323.640477500456</c:v>
                </c:pt>
                <c:pt idx="18">
                  <c:v>81549.075725227129</c:v>
                </c:pt>
                <c:pt idx="19">
                  <c:v>30236.344297000065</c:v>
                </c:pt>
                <c:pt idx="20">
                  <c:v>1000000</c:v>
                </c:pt>
              </c:numCache>
            </c:numRef>
          </c:yVal>
          <c:smooth val="0"/>
          <c:extLst>
            <c:ext xmlns:c16="http://schemas.microsoft.com/office/drawing/2014/chart" uri="{C3380CC4-5D6E-409C-BE32-E72D297353CC}">
              <c16:uniqueId val="{00000000-54B0-4497-A22D-E38E40773CEA}"/>
            </c:ext>
          </c:extLst>
        </c:ser>
        <c:dLbls>
          <c:showLegendKey val="0"/>
          <c:showVal val="0"/>
          <c:showCatName val="0"/>
          <c:showSerName val="0"/>
          <c:showPercent val="0"/>
          <c:showBubbleSize val="0"/>
        </c:dLbls>
        <c:axId val="-1911025296"/>
        <c:axId val="-1911022576"/>
      </c:scatterChart>
      <c:scatterChart>
        <c:scatterStyle val="smoothMarker"/>
        <c:varyColors val="0"/>
        <c:ser>
          <c:idx val="1"/>
          <c:order val="1"/>
          <c:tx>
            <c:v>Demand Prediction</c:v>
          </c:tx>
          <c:spPr>
            <a:ln w="19050" cap="rnd">
              <a:solidFill>
                <a:schemeClr val="accent2"/>
              </a:solidFill>
              <a:round/>
            </a:ln>
            <a:effectLst/>
          </c:spPr>
          <c:marker>
            <c:symbol val="none"/>
          </c:marker>
          <c:xVal>
            <c:numRef>
              <c:f>'Part II-PriceVsDemand_2018b'!$A$6:$A$26</c:f>
              <c:numCache>
                <c:formatCode>"$"#,##0.0_);[Red]\("$"#,##0.0\)</c:formatCode>
                <c:ptCount val="21"/>
                <c:pt idx="0">
                  <c:v>100</c:v>
                </c:pt>
                <c:pt idx="1">
                  <c:v>105</c:v>
                </c:pt>
                <c:pt idx="2">
                  <c:v>110</c:v>
                </c:pt>
                <c:pt idx="3">
                  <c:v>115</c:v>
                </c:pt>
                <c:pt idx="4">
                  <c:v>120</c:v>
                </c:pt>
                <c:pt idx="5">
                  <c:v>125</c:v>
                </c:pt>
                <c:pt idx="6">
                  <c:v>130</c:v>
                </c:pt>
                <c:pt idx="7">
                  <c:v>135</c:v>
                </c:pt>
                <c:pt idx="8">
                  <c:v>140</c:v>
                </c:pt>
                <c:pt idx="9">
                  <c:v>145</c:v>
                </c:pt>
                <c:pt idx="10">
                  <c:v>150</c:v>
                </c:pt>
                <c:pt idx="11">
                  <c:v>155</c:v>
                </c:pt>
                <c:pt idx="12">
                  <c:v>160</c:v>
                </c:pt>
                <c:pt idx="13">
                  <c:v>165</c:v>
                </c:pt>
                <c:pt idx="14">
                  <c:v>170</c:v>
                </c:pt>
                <c:pt idx="15">
                  <c:v>175</c:v>
                </c:pt>
                <c:pt idx="16">
                  <c:v>180</c:v>
                </c:pt>
                <c:pt idx="17">
                  <c:v>185</c:v>
                </c:pt>
                <c:pt idx="18">
                  <c:v>190</c:v>
                </c:pt>
                <c:pt idx="19">
                  <c:v>195</c:v>
                </c:pt>
                <c:pt idx="20">
                  <c:v>197</c:v>
                </c:pt>
              </c:numCache>
            </c:numRef>
          </c:xVal>
          <c:yVal>
            <c:numRef>
              <c:f>'Part II-PriceVsDemand_2018b'!$C$6:$C$26</c:f>
              <c:numCache>
                <c:formatCode>General</c:formatCode>
                <c:ptCount val="21"/>
                <c:pt idx="0">
                  <c:v>118375.63438672879</c:v>
                </c:pt>
                <c:pt idx="1">
                  <c:v>114664.39871658858</c:v>
                </c:pt>
                <c:pt idx="2">
                  <c:v>110953.16454646671</c:v>
                </c:pt>
                <c:pt idx="3">
                  <c:v>107241.93187636319</c:v>
                </c:pt>
                <c:pt idx="4">
                  <c:v>103530.70070627799</c:v>
                </c:pt>
                <c:pt idx="5">
                  <c:v>99819.471036211136</c:v>
                </c:pt>
                <c:pt idx="6">
                  <c:v>96108.242866162604</c:v>
                </c:pt>
                <c:pt idx="7">
                  <c:v>92397.016196132434</c:v>
                </c:pt>
                <c:pt idx="8">
                  <c:v>88685.791026120598</c:v>
                </c:pt>
                <c:pt idx="9">
                  <c:v>84974.567356127081</c:v>
                </c:pt>
                <c:pt idx="10">
                  <c:v>81263.345186151928</c:v>
                </c:pt>
                <c:pt idx="11">
                  <c:v>77552.124516195094</c:v>
                </c:pt>
                <c:pt idx="12">
                  <c:v>73840.905346256593</c:v>
                </c:pt>
                <c:pt idx="13">
                  <c:v>70129.687676336456</c:v>
                </c:pt>
                <c:pt idx="14">
                  <c:v>66418.471506434638</c:v>
                </c:pt>
                <c:pt idx="15">
                  <c:v>62707.256836551154</c:v>
                </c:pt>
                <c:pt idx="16">
                  <c:v>58996.043666686019</c:v>
                </c:pt>
                <c:pt idx="17">
                  <c:v>55284.831996839202</c:v>
                </c:pt>
                <c:pt idx="18">
                  <c:v>51573.621827010735</c:v>
                </c:pt>
                <c:pt idx="19">
                  <c:v>47862.413157200615</c:v>
                </c:pt>
                <c:pt idx="20">
                  <c:v>46377.930109281733</c:v>
                </c:pt>
              </c:numCache>
            </c:numRef>
          </c:yVal>
          <c:smooth val="1"/>
          <c:extLst>
            <c:ext xmlns:c16="http://schemas.microsoft.com/office/drawing/2014/chart" uri="{C3380CC4-5D6E-409C-BE32-E72D297353CC}">
              <c16:uniqueId val="{00000001-54B0-4497-A22D-E38E40773CEA}"/>
            </c:ext>
          </c:extLst>
        </c:ser>
        <c:dLbls>
          <c:showLegendKey val="0"/>
          <c:showVal val="0"/>
          <c:showCatName val="0"/>
          <c:showSerName val="0"/>
          <c:showPercent val="0"/>
          <c:showBubbleSize val="0"/>
        </c:dLbls>
        <c:axId val="-1911025296"/>
        <c:axId val="-1911022576"/>
        <c:extLst>
          <c:ext xmlns:c15="http://schemas.microsoft.com/office/drawing/2012/chart" uri="{02D57815-91ED-43cb-92C2-25804820EDAC}">
            <c15:filteredScatterSeries>
              <c15:ser>
                <c:idx val="2"/>
                <c:order val="2"/>
                <c:tx>
                  <c:v>Curve Minimizing Absolute Values</c:v>
                </c:tx>
                <c:spPr>
                  <a:ln w="19050" cap="rnd">
                    <a:solidFill>
                      <a:schemeClr val="accent3"/>
                    </a:solidFill>
                    <a:round/>
                  </a:ln>
                  <a:effectLst/>
                </c:spPr>
                <c:marker>
                  <c:symbol val="none"/>
                </c:marker>
                <c:xVal>
                  <c:numRef>
                    <c:extLst>
                      <c:ext uri="{02D57815-91ED-43cb-92C2-25804820EDAC}">
                        <c15:formulaRef>
                          <c15:sqref>'Part II-PriceVsDemand_2018b'!$A$6:$A$26</c15:sqref>
                        </c15:formulaRef>
                      </c:ext>
                    </c:extLst>
                    <c:numCache>
                      <c:formatCode>"$"#,##0.0_);[Red]\("$"#,##0.0\)</c:formatCode>
                      <c:ptCount val="21"/>
                      <c:pt idx="0">
                        <c:v>100</c:v>
                      </c:pt>
                      <c:pt idx="1">
                        <c:v>105</c:v>
                      </c:pt>
                      <c:pt idx="2">
                        <c:v>110</c:v>
                      </c:pt>
                      <c:pt idx="3">
                        <c:v>115</c:v>
                      </c:pt>
                      <c:pt idx="4">
                        <c:v>120</c:v>
                      </c:pt>
                      <c:pt idx="5">
                        <c:v>125</c:v>
                      </c:pt>
                      <c:pt idx="6">
                        <c:v>130</c:v>
                      </c:pt>
                      <c:pt idx="7">
                        <c:v>135</c:v>
                      </c:pt>
                      <c:pt idx="8">
                        <c:v>140</c:v>
                      </c:pt>
                      <c:pt idx="9">
                        <c:v>145</c:v>
                      </c:pt>
                      <c:pt idx="10">
                        <c:v>150</c:v>
                      </c:pt>
                      <c:pt idx="11">
                        <c:v>155</c:v>
                      </c:pt>
                      <c:pt idx="12">
                        <c:v>160</c:v>
                      </c:pt>
                      <c:pt idx="13">
                        <c:v>165</c:v>
                      </c:pt>
                      <c:pt idx="14">
                        <c:v>170</c:v>
                      </c:pt>
                      <c:pt idx="15">
                        <c:v>175</c:v>
                      </c:pt>
                      <c:pt idx="16">
                        <c:v>180</c:v>
                      </c:pt>
                      <c:pt idx="17">
                        <c:v>185</c:v>
                      </c:pt>
                      <c:pt idx="18">
                        <c:v>190</c:v>
                      </c:pt>
                      <c:pt idx="19">
                        <c:v>195</c:v>
                      </c:pt>
                      <c:pt idx="20">
                        <c:v>197</c:v>
                      </c:pt>
                    </c:numCache>
                  </c:numRef>
                </c:xVal>
                <c:yVal>
                  <c:numRef>
                    <c:extLst>
                      <c:ext uri="{02D57815-91ED-43cb-92C2-25804820EDAC}">
                        <c15:formulaRef>
                          <c15:sqref>'Part II-PriceVsDemand_2018b'!$E$6:$E$26</c15:sqref>
                        </c15:formulaRef>
                      </c:ext>
                    </c:extLst>
                    <c:numCache>
                      <c:formatCode>General</c:formatCode>
                      <c:ptCount val="21"/>
                      <c:pt idx="0">
                        <c:v>45477.917524060045</c:v>
                      </c:pt>
                      <c:pt idx="1">
                        <c:v>41866.099185548359</c:v>
                      </c:pt>
                      <c:pt idx="2">
                        <c:v>19623.511276666002</c:v>
                      </c:pt>
                      <c:pt idx="3">
                        <c:v>2886.6991664528323</c:v>
                      </c:pt>
                      <c:pt idx="4">
                        <c:v>30518.467480586638</c:v>
                      </c:pt>
                      <c:pt idx="5">
                        <c:v>31546.545397553622</c:v>
                      </c:pt>
                      <c:pt idx="6">
                        <c:v>32264.231695590352</c:v>
                      </c:pt>
                      <c:pt idx="7">
                        <c:v>39037.732322860204</c:v>
                      </c:pt>
                      <c:pt idx="8">
                        <c:v>13980.921623474103</c:v>
                      </c:pt>
                      <c:pt idx="9">
                        <c:v>10894.566270024341</c:v>
                      </c:pt>
                      <c:pt idx="10">
                        <c:v>5685.0376852680492</c:v>
                      </c:pt>
                      <c:pt idx="11">
                        <c:v>10288.529755374446</c:v>
                      </c:pt>
                      <c:pt idx="12">
                        <c:v>2.7357600629329681E-9</c:v>
                      </c:pt>
                      <c:pt idx="13">
                        <c:v>13929.459838739611</c:v>
                      </c:pt>
                      <c:pt idx="14">
                        <c:v>33243.620420615844</c:v>
                      </c:pt>
                      <c:pt idx="15">
                        <c:v>17886.058204420959</c:v>
                      </c:pt>
                      <c:pt idx="16">
                        <c:v>12721.323631958017</c:v>
                      </c:pt>
                      <c:pt idx="17">
                        <c:v>38.80848066125327</c:v>
                      </c:pt>
                      <c:pt idx="18">
                        <c:v>29975.453898216394</c:v>
                      </c:pt>
                      <c:pt idx="19">
                        <c:v>17626.06886020055</c:v>
                      </c:pt>
                      <c:pt idx="20">
                        <c:v>953622.06989071821</c:v>
                      </c:pt>
                    </c:numCache>
                  </c:numRef>
                </c:yVal>
                <c:smooth val="1"/>
                <c:extLst>
                  <c:ext xmlns:c16="http://schemas.microsoft.com/office/drawing/2014/chart" uri="{C3380CC4-5D6E-409C-BE32-E72D297353CC}">
                    <c16:uniqueId val="{00000002-54B0-4497-A22D-E38E40773CEA}"/>
                  </c:ext>
                </c:extLst>
              </c15:ser>
            </c15:filteredScatterSeries>
            <c15:filteredScatterSeries>
              <c15:ser>
                <c:idx val="3"/>
                <c:order val="3"/>
                <c:tx>
                  <c:v>Curve Minimizing Sum of Squared Residuals</c:v>
                </c:tx>
                <c:spPr>
                  <a:ln w="19050" cap="rnd">
                    <a:solidFill>
                      <a:schemeClr val="accent4"/>
                    </a:solidFill>
                    <a:round/>
                  </a:ln>
                  <a:effectLst/>
                </c:spPr>
                <c:marker>
                  <c:symbol val="none"/>
                </c:marker>
                <c:xVal>
                  <c:numRef>
                    <c:extLst xmlns:c15="http://schemas.microsoft.com/office/drawing/2012/chart">
                      <c:ext xmlns:c15="http://schemas.microsoft.com/office/drawing/2012/chart" uri="{02D57815-91ED-43cb-92C2-25804820EDAC}">
                        <c15:formulaRef>
                          <c15:sqref>[2]PriceVsDemand_2018a!$B$6:$B$26</c15:sqref>
                        </c15:formulaRef>
                      </c:ext>
                    </c:extLst>
                    <c:numCache>
                      <c:formatCode>General</c:formatCode>
                      <c:ptCount val="21"/>
                      <c:pt idx="0">
                        <c:v>163853.55191078884</c:v>
                      </c:pt>
                      <c:pt idx="1">
                        <c:v>156530.49790213694</c:v>
                      </c:pt>
                      <c:pt idx="2">
                        <c:v>130576.67582313271</c:v>
                      </c:pt>
                      <c:pt idx="3">
                        <c:v>110128.63104281602</c:v>
                      </c:pt>
                      <c:pt idx="4">
                        <c:v>73012.233225691351</c:v>
                      </c:pt>
                      <c:pt idx="5">
                        <c:v>68272.925638657514</c:v>
                      </c:pt>
                      <c:pt idx="6">
                        <c:v>63844.011170572252</c:v>
                      </c:pt>
                      <c:pt idx="7">
                        <c:v>53359.28387327223</c:v>
                      </c:pt>
                      <c:pt idx="8">
                        <c:v>74704.869402646495</c:v>
                      </c:pt>
                      <c:pt idx="9">
                        <c:v>95869.133626151423</c:v>
                      </c:pt>
                      <c:pt idx="10">
                        <c:v>75578.307500883879</c:v>
                      </c:pt>
                      <c:pt idx="11">
                        <c:v>67263.594760820648</c:v>
                      </c:pt>
                      <c:pt idx="12">
                        <c:v>73840.905346253858</c:v>
                      </c:pt>
                      <c:pt idx="13">
                        <c:v>84059.147515076067</c:v>
                      </c:pt>
                      <c:pt idx="14">
                        <c:v>33174.851085818795</c:v>
                      </c:pt>
                      <c:pt idx="15">
                        <c:v>80593.315040972113</c:v>
                      </c:pt>
                      <c:pt idx="16">
                        <c:v>71717.367298644036</c:v>
                      </c:pt>
                      <c:pt idx="17">
                        <c:v>55323.640477500456</c:v>
                      </c:pt>
                      <c:pt idx="18">
                        <c:v>81549.075725227129</c:v>
                      </c:pt>
                      <c:pt idx="19">
                        <c:v>30236.344297000065</c:v>
                      </c:pt>
                      <c:pt idx="20">
                        <c:v>1000000</c:v>
                      </c:pt>
                    </c:numCache>
                  </c:numRef>
                </c:xVal>
                <c:yVal>
                  <c:numRef>
                    <c:extLst xmlns:c15="http://schemas.microsoft.com/office/drawing/2012/chart">
                      <c:ext xmlns:c15="http://schemas.microsoft.com/office/drawing/2012/chart" uri="{02D57815-91ED-43cb-92C2-25804820EDAC}">
                        <c15:formulaRef>
                          <c15:sqref>'Part II-PriceVsDemand_2018b'!$E$6:$E$26</c15:sqref>
                        </c15:formulaRef>
                      </c:ext>
                    </c:extLst>
                    <c:numCache>
                      <c:formatCode>General</c:formatCode>
                      <c:ptCount val="21"/>
                      <c:pt idx="0">
                        <c:v>45477.917524060045</c:v>
                      </c:pt>
                      <c:pt idx="1">
                        <c:v>41866.099185548359</c:v>
                      </c:pt>
                      <c:pt idx="2">
                        <c:v>19623.511276666002</c:v>
                      </c:pt>
                      <c:pt idx="3">
                        <c:v>2886.6991664528323</c:v>
                      </c:pt>
                      <c:pt idx="4">
                        <c:v>30518.467480586638</c:v>
                      </c:pt>
                      <c:pt idx="5">
                        <c:v>31546.545397553622</c:v>
                      </c:pt>
                      <c:pt idx="6">
                        <c:v>32264.231695590352</c:v>
                      </c:pt>
                      <c:pt idx="7">
                        <c:v>39037.732322860204</c:v>
                      </c:pt>
                      <c:pt idx="8">
                        <c:v>13980.921623474103</c:v>
                      </c:pt>
                      <c:pt idx="9">
                        <c:v>10894.566270024341</c:v>
                      </c:pt>
                      <c:pt idx="10">
                        <c:v>5685.0376852680492</c:v>
                      </c:pt>
                      <c:pt idx="11">
                        <c:v>10288.529755374446</c:v>
                      </c:pt>
                      <c:pt idx="12">
                        <c:v>2.7357600629329681E-9</c:v>
                      </c:pt>
                      <c:pt idx="13">
                        <c:v>13929.459838739611</c:v>
                      </c:pt>
                      <c:pt idx="14">
                        <c:v>33243.620420615844</c:v>
                      </c:pt>
                      <c:pt idx="15">
                        <c:v>17886.058204420959</c:v>
                      </c:pt>
                      <c:pt idx="16">
                        <c:v>12721.323631958017</c:v>
                      </c:pt>
                      <c:pt idx="17">
                        <c:v>38.80848066125327</c:v>
                      </c:pt>
                      <c:pt idx="18">
                        <c:v>29975.453898216394</c:v>
                      </c:pt>
                      <c:pt idx="19">
                        <c:v>17626.06886020055</c:v>
                      </c:pt>
                      <c:pt idx="20">
                        <c:v>953622.06989071821</c:v>
                      </c:pt>
                    </c:numCache>
                  </c:numRef>
                </c:yVal>
                <c:smooth val="1"/>
                <c:extLst xmlns:c15="http://schemas.microsoft.com/office/drawing/2012/chart">
                  <c:ext xmlns:c16="http://schemas.microsoft.com/office/drawing/2014/chart" uri="{C3380CC4-5D6E-409C-BE32-E72D297353CC}">
                    <c16:uniqueId val="{00000003-54B0-4497-A22D-E38E40773CEA}"/>
                  </c:ext>
                </c:extLst>
              </c15:ser>
            </c15:filteredScatterSeries>
            <c15:filteredScatterSeries>
              <c15:ser>
                <c:idx val="4"/>
                <c:order val="4"/>
                <c:tx>
                  <c:v>Demand 2</c:v>
                </c:tx>
                <c:spPr>
                  <a:ln w="19050" cap="rnd">
                    <a:solidFill>
                      <a:schemeClr val="accent5"/>
                    </a:solidFill>
                    <a:round/>
                  </a:ln>
                  <a:effectLst/>
                </c:spPr>
                <c:marker>
                  <c:symbol val="none"/>
                </c:marker>
                <c:xVal>
                  <c:numRef>
                    <c:extLst xmlns:c15="http://schemas.microsoft.com/office/drawing/2012/chart">
                      <c:ext xmlns:c15="http://schemas.microsoft.com/office/drawing/2012/chart" uri="{02D57815-91ED-43cb-92C2-25804820EDAC}">
                        <c15:formulaRef>
                          <c15:sqref>[2]PriceVsDemand_2018a!$A$6:$A$26</c15:sqref>
                        </c15:formulaRef>
                      </c:ext>
                    </c:extLst>
                    <c:numCache>
                      <c:formatCode>General</c:formatCode>
                      <c:ptCount val="21"/>
                      <c:pt idx="0">
                        <c:v>100</c:v>
                      </c:pt>
                      <c:pt idx="1">
                        <c:v>105</c:v>
                      </c:pt>
                      <c:pt idx="2">
                        <c:v>110</c:v>
                      </c:pt>
                      <c:pt idx="3">
                        <c:v>115</c:v>
                      </c:pt>
                      <c:pt idx="4">
                        <c:v>120</c:v>
                      </c:pt>
                      <c:pt idx="5">
                        <c:v>125</c:v>
                      </c:pt>
                      <c:pt idx="6">
                        <c:v>130</c:v>
                      </c:pt>
                      <c:pt idx="7">
                        <c:v>135</c:v>
                      </c:pt>
                      <c:pt idx="8">
                        <c:v>140</c:v>
                      </c:pt>
                      <c:pt idx="9">
                        <c:v>145</c:v>
                      </c:pt>
                      <c:pt idx="10">
                        <c:v>150</c:v>
                      </c:pt>
                      <c:pt idx="11">
                        <c:v>155</c:v>
                      </c:pt>
                      <c:pt idx="12">
                        <c:v>160</c:v>
                      </c:pt>
                      <c:pt idx="13">
                        <c:v>165</c:v>
                      </c:pt>
                      <c:pt idx="14">
                        <c:v>170</c:v>
                      </c:pt>
                      <c:pt idx="15">
                        <c:v>175</c:v>
                      </c:pt>
                      <c:pt idx="16">
                        <c:v>180</c:v>
                      </c:pt>
                      <c:pt idx="17">
                        <c:v>185</c:v>
                      </c:pt>
                      <c:pt idx="18">
                        <c:v>190</c:v>
                      </c:pt>
                      <c:pt idx="19">
                        <c:v>195</c:v>
                      </c:pt>
                      <c:pt idx="20">
                        <c:v>197</c:v>
                      </c:pt>
                    </c:numCache>
                  </c:numRef>
                </c:xVal>
                <c:yVal>
                  <c:numRef>
                    <c:extLst xmlns:c15="http://schemas.microsoft.com/office/drawing/2012/chart">
                      <c:ext xmlns:c15="http://schemas.microsoft.com/office/drawing/2012/chart" uri="{02D57815-91ED-43cb-92C2-25804820EDAC}">
                        <c15:formulaRef>
                          <c15:sqref>'Part II-PriceVsDemand_2018b'!$C$6:$C$26</c15:sqref>
                        </c15:formulaRef>
                      </c:ext>
                    </c:extLst>
                    <c:numCache>
                      <c:formatCode>General</c:formatCode>
                      <c:ptCount val="21"/>
                      <c:pt idx="0">
                        <c:v>118375.63438672879</c:v>
                      </c:pt>
                      <c:pt idx="1">
                        <c:v>114664.39871658858</c:v>
                      </c:pt>
                      <c:pt idx="2">
                        <c:v>110953.16454646671</c:v>
                      </c:pt>
                      <c:pt idx="3">
                        <c:v>107241.93187636319</c:v>
                      </c:pt>
                      <c:pt idx="4">
                        <c:v>103530.70070627799</c:v>
                      </c:pt>
                      <c:pt idx="5">
                        <c:v>99819.471036211136</c:v>
                      </c:pt>
                      <c:pt idx="6">
                        <c:v>96108.242866162604</c:v>
                      </c:pt>
                      <c:pt idx="7">
                        <c:v>92397.016196132434</c:v>
                      </c:pt>
                      <c:pt idx="8">
                        <c:v>88685.791026120598</c:v>
                      </c:pt>
                      <c:pt idx="9">
                        <c:v>84974.567356127081</c:v>
                      </c:pt>
                      <c:pt idx="10">
                        <c:v>81263.345186151928</c:v>
                      </c:pt>
                      <c:pt idx="11">
                        <c:v>77552.124516195094</c:v>
                      </c:pt>
                      <c:pt idx="12">
                        <c:v>73840.905346256593</c:v>
                      </c:pt>
                      <c:pt idx="13">
                        <c:v>70129.687676336456</c:v>
                      </c:pt>
                      <c:pt idx="14">
                        <c:v>66418.471506434638</c:v>
                      </c:pt>
                      <c:pt idx="15">
                        <c:v>62707.256836551154</c:v>
                      </c:pt>
                      <c:pt idx="16">
                        <c:v>58996.043666686019</c:v>
                      </c:pt>
                      <c:pt idx="17">
                        <c:v>55284.831996839202</c:v>
                      </c:pt>
                      <c:pt idx="18">
                        <c:v>51573.621827010735</c:v>
                      </c:pt>
                      <c:pt idx="19">
                        <c:v>47862.413157200615</c:v>
                      </c:pt>
                      <c:pt idx="20">
                        <c:v>46377.930109281733</c:v>
                      </c:pt>
                    </c:numCache>
                  </c:numRef>
                </c:yVal>
                <c:smooth val="1"/>
                <c:extLst xmlns:c15="http://schemas.microsoft.com/office/drawing/2012/chart">
                  <c:ext xmlns:c16="http://schemas.microsoft.com/office/drawing/2014/chart" uri="{C3380CC4-5D6E-409C-BE32-E72D297353CC}">
                    <c16:uniqueId val="{00000004-54B0-4497-A22D-E38E40773CEA}"/>
                  </c:ext>
                </c:extLst>
              </c15:ser>
            </c15:filteredScatterSeries>
          </c:ext>
        </c:extLst>
      </c:scatterChart>
      <c:valAx>
        <c:axId val="-1911025296"/>
        <c:scaling>
          <c:orientation val="minMax"/>
          <c:max val="250"/>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_);[Red]\(&quot;$&quot;#,##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22576"/>
        <c:crosses val="autoZero"/>
        <c:crossBetween val="midCat"/>
      </c:valAx>
      <c:valAx>
        <c:axId val="-1911022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252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Delay VS. Total Snowfall Over Days In January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'PART IV-1'!$C$1</c:f>
              <c:strCache>
                <c:ptCount val="1"/>
                <c:pt idx="0">
                  <c:v>Average of NonNegativeDelay</c:v>
                </c:pt>
              </c:strCache>
            </c:strRef>
          </c:tx>
          <c:spPr>
            <a:ln w="28575" cap="rnd">
              <a:solidFill>
                <a:schemeClr val="accent2"/>
              </a:solidFill>
              <a:round/>
            </a:ln>
            <a:effectLst/>
          </c:spPr>
          <c:marker>
            <c:symbol val="none"/>
          </c:marker>
          <c:cat>
            <c:numRef>
              <c:f>'PART IV-1'!$A$2:$A$32</c:f>
              <c:numCache>
                <c:formatCode>m/d/yyyy</c:formatCode>
                <c:ptCount val="31"/>
                <c:pt idx="0">
                  <c:v>40909</c:v>
                </c:pt>
                <c:pt idx="1">
                  <c:v>40910</c:v>
                </c:pt>
                <c:pt idx="2">
                  <c:v>40911</c:v>
                </c:pt>
                <c:pt idx="3">
                  <c:v>40912</c:v>
                </c:pt>
                <c:pt idx="4">
                  <c:v>40913</c:v>
                </c:pt>
                <c:pt idx="5">
                  <c:v>40914</c:v>
                </c:pt>
                <c:pt idx="6">
                  <c:v>40915</c:v>
                </c:pt>
                <c:pt idx="7">
                  <c:v>40916</c:v>
                </c:pt>
                <c:pt idx="8">
                  <c:v>40917</c:v>
                </c:pt>
                <c:pt idx="9">
                  <c:v>40918</c:v>
                </c:pt>
                <c:pt idx="10">
                  <c:v>40919</c:v>
                </c:pt>
                <c:pt idx="11">
                  <c:v>40920</c:v>
                </c:pt>
                <c:pt idx="12">
                  <c:v>40921</c:v>
                </c:pt>
                <c:pt idx="13">
                  <c:v>40922</c:v>
                </c:pt>
                <c:pt idx="14">
                  <c:v>40923</c:v>
                </c:pt>
                <c:pt idx="15">
                  <c:v>40924</c:v>
                </c:pt>
                <c:pt idx="16">
                  <c:v>40925</c:v>
                </c:pt>
                <c:pt idx="17">
                  <c:v>40926</c:v>
                </c:pt>
                <c:pt idx="18">
                  <c:v>40927</c:v>
                </c:pt>
                <c:pt idx="19">
                  <c:v>40928</c:v>
                </c:pt>
                <c:pt idx="20">
                  <c:v>40929</c:v>
                </c:pt>
                <c:pt idx="21">
                  <c:v>40930</c:v>
                </c:pt>
                <c:pt idx="22">
                  <c:v>40931</c:v>
                </c:pt>
                <c:pt idx="23">
                  <c:v>40932</c:v>
                </c:pt>
                <c:pt idx="24">
                  <c:v>40933</c:v>
                </c:pt>
                <c:pt idx="25">
                  <c:v>40934</c:v>
                </c:pt>
                <c:pt idx="26">
                  <c:v>40935</c:v>
                </c:pt>
                <c:pt idx="27">
                  <c:v>40936</c:v>
                </c:pt>
                <c:pt idx="28">
                  <c:v>40937</c:v>
                </c:pt>
                <c:pt idx="29">
                  <c:v>40938</c:v>
                </c:pt>
                <c:pt idx="30">
                  <c:v>40939</c:v>
                </c:pt>
              </c:numCache>
            </c:numRef>
          </c:cat>
          <c:val>
            <c:numRef>
              <c:f>'PART IV-1'!$C$2:$C$32</c:f>
              <c:numCache>
                <c:formatCode>General</c:formatCode>
                <c:ptCount val="31"/>
                <c:pt idx="0">
                  <c:v>17.176870748299319</c:v>
                </c:pt>
                <c:pt idx="1">
                  <c:v>22.452941176470588</c:v>
                </c:pt>
                <c:pt idx="2">
                  <c:v>7.1595092024539877</c:v>
                </c:pt>
                <c:pt idx="3">
                  <c:v>9.7295597484276737</c:v>
                </c:pt>
                <c:pt idx="4">
                  <c:v>6.9529411764705884</c:v>
                </c:pt>
                <c:pt idx="5">
                  <c:v>5.5847953216374266</c:v>
                </c:pt>
                <c:pt idx="6">
                  <c:v>4.9411764705882355</c:v>
                </c:pt>
                <c:pt idx="7">
                  <c:v>9.63448275862069</c:v>
                </c:pt>
                <c:pt idx="8">
                  <c:v>4.3882352941176475</c:v>
                </c:pt>
                <c:pt idx="9">
                  <c:v>6.5030674846625764</c:v>
                </c:pt>
                <c:pt idx="10">
                  <c:v>10.229813664596273</c:v>
                </c:pt>
                <c:pt idx="11">
                  <c:v>40.382352941176471</c:v>
                </c:pt>
                <c:pt idx="12">
                  <c:v>19.347058823529412</c:v>
                </c:pt>
                <c:pt idx="13">
                  <c:v>8.9327731092436977</c:v>
                </c:pt>
                <c:pt idx="14">
                  <c:v>8.0413793103448281</c:v>
                </c:pt>
                <c:pt idx="15">
                  <c:v>8.052941176470588</c:v>
                </c:pt>
                <c:pt idx="16">
                  <c:v>8.28125</c:v>
                </c:pt>
                <c:pt idx="17">
                  <c:v>6</c:v>
                </c:pt>
                <c:pt idx="18">
                  <c:v>12.241176470588234</c:v>
                </c:pt>
                <c:pt idx="19">
                  <c:v>40.705882352941174</c:v>
                </c:pt>
                <c:pt idx="20">
                  <c:v>16.294117647058822</c:v>
                </c:pt>
                <c:pt idx="21">
                  <c:v>25.103448275862068</c:v>
                </c:pt>
                <c:pt idx="22">
                  <c:v>28.729411764705883</c:v>
                </c:pt>
                <c:pt idx="23">
                  <c:v>6.1687500000000002</c:v>
                </c:pt>
                <c:pt idx="24">
                  <c:v>12.602484472049689</c:v>
                </c:pt>
                <c:pt idx="25">
                  <c:v>12.794117647058824</c:v>
                </c:pt>
                <c:pt idx="26">
                  <c:v>9.329411764705883</c:v>
                </c:pt>
                <c:pt idx="27">
                  <c:v>3.1260504201680672</c:v>
                </c:pt>
                <c:pt idx="28">
                  <c:v>5.0413793103448272</c:v>
                </c:pt>
                <c:pt idx="29">
                  <c:v>2.5705882352941178</c:v>
                </c:pt>
                <c:pt idx="30">
                  <c:v>4.53125</c:v>
                </c:pt>
              </c:numCache>
            </c:numRef>
          </c:val>
          <c:smooth val="0"/>
          <c:extLst>
            <c:ext xmlns:c16="http://schemas.microsoft.com/office/drawing/2014/chart" uri="{C3380CC4-5D6E-409C-BE32-E72D297353CC}">
              <c16:uniqueId val="{00000000-82EE-4402-81BB-EEB3E6E745AE}"/>
            </c:ext>
          </c:extLst>
        </c:ser>
        <c:dLbls>
          <c:showLegendKey val="0"/>
          <c:showVal val="0"/>
          <c:showCatName val="0"/>
          <c:showSerName val="0"/>
          <c:showPercent val="0"/>
          <c:showBubbleSize val="0"/>
        </c:dLbls>
        <c:marker val="1"/>
        <c:smooth val="0"/>
        <c:axId val="-2144215136"/>
        <c:axId val="-2144214592"/>
      </c:lineChart>
      <c:lineChart>
        <c:grouping val="standard"/>
        <c:varyColors val="0"/>
        <c:ser>
          <c:idx val="0"/>
          <c:order val="0"/>
          <c:tx>
            <c:strRef>
              <c:f>'PART IV-1'!$B$1</c:f>
              <c:strCache>
                <c:ptCount val="1"/>
                <c:pt idx="0">
                  <c:v>Sum of (Modeled) Snow Precipitation (in of water)</c:v>
                </c:pt>
              </c:strCache>
            </c:strRef>
          </c:tx>
          <c:spPr>
            <a:ln w="28575" cap="rnd">
              <a:solidFill>
                <a:schemeClr val="accent1"/>
              </a:solidFill>
              <a:round/>
            </a:ln>
            <a:effectLst/>
          </c:spPr>
          <c:marker>
            <c:symbol val="none"/>
          </c:marker>
          <c:cat>
            <c:numRef>
              <c:f>'PART IV-1'!$A$2:$A$32</c:f>
              <c:numCache>
                <c:formatCode>m/d/yyyy</c:formatCode>
                <c:ptCount val="31"/>
                <c:pt idx="0">
                  <c:v>40909</c:v>
                </c:pt>
                <c:pt idx="1">
                  <c:v>40910</c:v>
                </c:pt>
                <c:pt idx="2">
                  <c:v>40911</c:v>
                </c:pt>
                <c:pt idx="3">
                  <c:v>40912</c:v>
                </c:pt>
                <c:pt idx="4">
                  <c:v>40913</c:v>
                </c:pt>
                <c:pt idx="5">
                  <c:v>40914</c:v>
                </c:pt>
                <c:pt idx="6">
                  <c:v>40915</c:v>
                </c:pt>
                <c:pt idx="7">
                  <c:v>40916</c:v>
                </c:pt>
                <c:pt idx="8">
                  <c:v>40917</c:v>
                </c:pt>
                <c:pt idx="9">
                  <c:v>40918</c:v>
                </c:pt>
                <c:pt idx="10">
                  <c:v>40919</c:v>
                </c:pt>
                <c:pt idx="11">
                  <c:v>40920</c:v>
                </c:pt>
                <c:pt idx="12">
                  <c:v>40921</c:v>
                </c:pt>
                <c:pt idx="13">
                  <c:v>40922</c:v>
                </c:pt>
                <c:pt idx="14">
                  <c:v>40923</c:v>
                </c:pt>
                <c:pt idx="15">
                  <c:v>40924</c:v>
                </c:pt>
                <c:pt idx="16">
                  <c:v>40925</c:v>
                </c:pt>
                <c:pt idx="17">
                  <c:v>40926</c:v>
                </c:pt>
                <c:pt idx="18">
                  <c:v>40927</c:v>
                </c:pt>
                <c:pt idx="19">
                  <c:v>40928</c:v>
                </c:pt>
                <c:pt idx="20">
                  <c:v>40929</c:v>
                </c:pt>
                <c:pt idx="21">
                  <c:v>40930</c:v>
                </c:pt>
                <c:pt idx="22">
                  <c:v>40931</c:v>
                </c:pt>
                <c:pt idx="23">
                  <c:v>40932</c:v>
                </c:pt>
                <c:pt idx="24">
                  <c:v>40933</c:v>
                </c:pt>
                <c:pt idx="25">
                  <c:v>40934</c:v>
                </c:pt>
                <c:pt idx="26">
                  <c:v>40935</c:v>
                </c:pt>
                <c:pt idx="27">
                  <c:v>40936</c:v>
                </c:pt>
                <c:pt idx="28">
                  <c:v>40937</c:v>
                </c:pt>
                <c:pt idx="29">
                  <c:v>40938</c:v>
                </c:pt>
                <c:pt idx="30">
                  <c:v>40939</c:v>
                </c:pt>
              </c:numCache>
            </c:numRef>
          </c:cat>
          <c:val>
            <c:numRef>
              <c:f>'PART IV-1'!$B$2:$B$32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0.36</c:v>
                </c:pt>
                <c:pt idx="12">
                  <c:v>0.59000000000000008</c:v>
                </c:pt>
                <c:pt idx="13">
                  <c:v>0.03</c:v>
                </c:pt>
                <c:pt idx="14">
                  <c:v>0</c:v>
                </c:pt>
                <c:pt idx="15">
                  <c:v>0</c:v>
                </c:pt>
                <c:pt idx="16">
                  <c:v>0.04</c:v>
                </c:pt>
                <c:pt idx="17">
                  <c:v>0</c:v>
                </c:pt>
                <c:pt idx="18">
                  <c:v>0.01</c:v>
                </c:pt>
                <c:pt idx="19">
                  <c:v>0.27</c:v>
                </c:pt>
                <c:pt idx="20">
                  <c:v>0.54000000000000015</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82EE-4402-81BB-EEB3E6E745AE}"/>
            </c:ext>
          </c:extLst>
        </c:ser>
        <c:dLbls>
          <c:showLegendKey val="0"/>
          <c:showVal val="0"/>
          <c:showCatName val="0"/>
          <c:showSerName val="0"/>
          <c:showPercent val="0"/>
          <c:showBubbleSize val="0"/>
        </c:dLbls>
        <c:marker val="1"/>
        <c:smooth val="0"/>
        <c:axId val="-2144212960"/>
        <c:axId val="-2144214048"/>
      </c:lineChart>
      <c:dateAx>
        <c:axId val="-21442151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214592"/>
        <c:crosses val="autoZero"/>
        <c:auto val="1"/>
        <c:lblOffset val="100"/>
        <c:baseTimeUnit val="days"/>
      </c:dateAx>
      <c:valAx>
        <c:axId val="-2144214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of NonNegativeDelay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215136"/>
        <c:crosses val="autoZero"/>
        <c:crossBetween val="between"/>
      </c:valAx>
      <c:valAx>
        <c:axId val="-214421404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Snowfall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212960"/>
        <c:crosses val="max"/>
        <c:crossBetween val="between"/>
      </c:valAx>
      <c:dateAx>
        <c:axId val="-2144212960"/>
        <c:scaling>
          <c:orientation val="minMax"/>
        </c:scaling>
        <c:delete val="1"/>
        <c:axPos val="b"/>
        <c:numFmt formatCode="m/d/yyyy" sourceLinked="1"/>
        <c:majorTickMark val="out"/>
        <c:minorTickMark val="none"/>
        <c:tickLblPos val="nextTo"/>
        <c:crossAx val="-214421404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Delay VS. Total</a:t>
            </a:r>
            <a:r>
              <a:rPr lang="en-US" baseline="0"/>
              <a:t> Snowfall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'PART IV-1'!$C$1</c:f>
              <c:strCache>
                <c:ptCount val="1"/>
                <c:pt idx="0">
                  <c:v>Average of NonNegativeDelay</c:v>
                </c:pt>
              </c:strCache>
            </c:strRef>
          </c:tx>
          <c:spPr>
            <a:ln w="19050" cap="rnd">
              <a:noFill/>
              <a:round/>
            </a:ln>
            <a:effectLst/>
          </c:spPr>
          <c:marker>
            <c:symbol val="circle"/>
            <c:size val="5"/>
            <c:spPr>
              <a:solidFill>
                <a:schemeClr val="accent1"/>
              </a:solidFill>
              <a:ln w="9525">
                <a:solidFill>
                  <a:schemeClr val="accent1"/>
                </a:solidFill>
              </a:ln>
              <a:effectLst/>
            </c:spPr>
          </c:marker>
          <c:xVal>
            <c:numRef>
              <c:f>'PART IV-1'!$B$2:$B$32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0.36</c:v>
                </c:pt>
                <c:pt idx="12">
                  <c:v>0.59000000000000008</c:v>
                </c:pt>
                <c:pt idx="13">
                  <c:v>0.03</c:v>
                </c:pt>
                <c:pt idx="14">
                  <c:v>0</c:v>
                </c:pt>
                <c:pt idx="15">
                  <c:v>0</c:v>
                </c:pt>
                <c:pt idx="16">
                  <c:v>0.04</c:v>
                </c:pt>
                <c:pt idx="17">
                  <c:v>0</c:v>
                </c:pt>
                <c:pt idx="18">
                  <c:v>0.01</c:v>
                </c:pt>
                <c:pt idx="19">
                  <c:v>0.27</c:v>
                </c:pt>
                <c:pt idx="20">
                  <c:v>0.54000000000000015</c:v>
                </c:pt>
                <c:pt idx="21">
                  <c:v>0</c:v>
                </c:pt>
                <c:pt idx="22">
                  <c:v>0</c:v>
                </c:pt>
                <c:pt idx="23">
                  <c:v>0</c:v>
                </c:pt>
                <c:pt idx="24">
                  <c:v>0</c:v>
                </c:pt>
                <c:pt idx="25">
                  <c:v>0</c:v>
                </c:pt>
                <c:pt idx="26">
                  <c:v>0</c:v>
                </c:pt>
                <c:pt idx="27">
                  <c:v>0</c:v>
                </c:pt>
                <c:pt idx="28">
                  <c:v>0</c:v>
                </c:pt>
                <c:pt idx="29">
                  <c:v>0</c:v>
                </c:pt>
                <c:pt idx="30">
                  <c:v>0</c:v>
                </c:pt>
              </c:numCache>
            </c:numRef>
          </c:xVal>
          <c:yVal>
            <c:numRef>
              <c:f>'PART IV-1'!$C$2:$C$32</c:f>
              <c:numCache>
                <c:formatCode>General</c:formatCode>
                <c:ptCount val="31"/>
                <c:pt idx="0">
                  <c:v>17.176870748299319</c:v>
                </c:pt>
                <c:pt idx="1">
                  <c:v>22.452941176470588</c:v>
                </c:pt>
                <c:pt idx="2">
                  <c:v>7.1595092024539877</c:v>
                </c:pt>
                <c:pt idx="3">
                  <c:v>9.7295597484276737</c:v>
                </c:pt>
                <c:pt idx="4">
                  <c:v>6.9529411764705884</c:v>
                </c:pt>
                <c:pt idx="5">
                  <c:v>5.5847953216374266</c:v>
                </c:pt>
                <c:pt idx="6">
                  <c:v>4.9411764705882355</c:v>
                </c:pt>
                <c:pt idx="7">
                  <c:v>9.63448275862069</c:v>
                </c:pt>
                <c:pt idx="8">
                  <c:v>4.3882352941176475</c:v>
                </c:pt>
                <c:pt idx="9">
                  <c:v>6.5030674846625764</c:v>
                </c:pt>
                <c:pt idx="10">
                  <c:v>10.229813664596273</c:v>
                </c:pt>
                <c:pt idx="11">
                  <c:v>40.382352941176471</c:v>
                </c:pt>
                <c:pt idx="12">
                  <c:v>19.347058823529412</c:v>
                </c:pt>
                <c:pt idx="13">
                  <c:v>8.9327731092436977</c:v>
                </c:pt>
                <c:pt idx="14">
                  <c:v>8.0413793103448281</c:v>
                </c:pt>
                <c:pt idx="15">
                  <c:v>8.052941176470588</c:v>
                </c:pt>
                <c:pt idx="16">
                  <c:v>8.28125</c:v>
                </c:pt>
                <c:pt idx="17">
                  <c:v>6</c:v>
                </c:pt>
                <c:pt idx="18">
                  <c:v>12.241176470588234</c:v>
                </c:pt>
                <c:pt idx="19">
                  <c:v>40.705882352941174</c:v>
                </c:pt>
                <c:pt idx="20">
                  <c:v>16.294117647058822</c:v>
                </c:pt>
                <c:pt idx="21">
                  <c:v>25.103448275862068</c:v>
                </c:pt>
                <c:pt idx="22">
                  <c:v>28.729411764705883</c:v>
                </c:pt>
                <c:pt idx="23">
                  <c:v>6.1687500000000002</c:v>
                </c:pt>
                <c:pt idx="24">
                  <c:v>12.602484472049689</c:v>
                </c:pt>
                <c:pt idx="25">
                  <c:v>12.794117647058824</c:v>
                </c:pt>
                <c:pt idx="26">
                  <c:v>9.329411764705883</c:v>
                </c:pt>
                <c:pt idx="27">
                  <c:v>3.1260504201680672</c:v>
                </c:pt>
                <c:pt idx="28">
                  <c:v>5.0413793103448272</c:v>
                </c:pt>
                <c:pt idx="29">
                  <c:v>2.5705882352941178</c:v>
                </c:pt>
                <c:pt idx="30">
                  <c:v>4.53125</c:v>
                </c:pt>
              </c:numCache>
            </c:numRef>
          </c:yVal>
          <c:smooth val="0"/>
          <c:extLst>
            <c:ext xmlns:c16="http://schemas.microsoft.com/office/drawing/2014/chart" uri="{C3380CC4-5D6E-409C-BE32-E72D297353CC}">
              <c16:uniqueId val="{00000000-6545-4AE7-B0BA-F58244D94AAB}"/>
            </c:ext>
          </c:extLst>
        </c:ser>
        <c:dLbls>
          <c:showLegendKey val="0"/>
          <c:showVal val="0"/>
          <c:showCatName val="0"/>
          <c:showSerName val="0"/>
          <c:showPercent val="0"/>
          <c:showBubbleSize val="0"/>
        </c:dLbls>
        <c:axId val="-2136838080"/>
        <c:axId val="-2136834816"/>
      </c:scatterChart>
      <c:valAx>
        <c:axId val="-213683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Snowfall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834816"/>
        <c:crosses val="autoZero"/>
        <c:crossBetween val="midCat"/>
      </c:valAx>
      <c:valAx>
        <c:axId val="-21368348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of Non Negative Delay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838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[SCM421 AD5 Yiran Sun Final Version.xlsx]PART IV-2!PivotTable1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delay by 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'PART IV-2'!$B$3</c:f>
              <c:strCache>
                <c:ptCount val="1"/>
                <c:pt idx="0">
                  <c:v>Total</c:v>
                </c:pt>
              </c:strCache>
            </c:strRef>
          </c:tx>
          <c:spPr>
            <a:ln w="28575" cap="rnd">
              <a:solidFill>
                <a:schemeClr val="accent1"/>
              </a:solidFill>
              <a:round/>
            </a:ln>
            <a:effectLst/>
          </c:spPr>
          <c:marker>
            <c:symbol val="none"/>
          </c:marker>
          <c:cat>
            <c:strRef>
              <c:f>'PART IV-2'!$A$4:$A$22</c:f>
              <c:strCache>
                <c:ptCount val="18"/>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strCache>
            </c:strRef>
          </c:cat>
          <c:val>
            <c:numRef>
              <c:f>'PART IV-2'!$B$4:$B$22</c:f>
              <c:numCache>
                <c:formatCode>0.0000</c:formatCode>
                <c:ptCount val="18"/>
                <c:pt idx="0">
                  <c:v>3.875</c:v>
                </c:pt>
                <c:pt idx="1">
                  <c:v>3.4</c:v>
                </c:pt>
                <c:pt idx="2">
                  <c:v>2.9603960396039604</c:v>
                </c:pt>
                <c:pt idx="3">
                  <c:v>10.429928741092636</c:v>
                </c:pt>
                <c:pt idx="4">
                  <c:v>8.2864583333333339</c:v>
                </c:pt>
                <c:pt idx="5">
                  <c:v>8.8426966292134832</c:v>
                </c:pt>
                <c:pt idx="6">
                  <c:v>8.3343023255813957</c:v>
                </c:pt>
                <c:pt idx="7">
                  <c:v>10.196428571428571</c:v>
                </c:pt>
                <c:pt idx="8">
                  <c:v>10.448818897637794</c:v>
                </c:pt>
                <c:pt idx="9">
                  <c:v>18.168831168831169</c:v>
                </c:pt>
                <c:pt idx="10">
                  <c:v>13.063157894736841</c:v>
                </c:pt>
                <c:pt idx="11">
                  <c:v>14.704035874439462</c:v>
                </c:pt>
                <c:pt idx="12">
                  <c:v>17.861971830985915</c:v>
                </c:pt>
                <c:pt idx="13">
                  <c:v>16.919087136929459</c:v>
                </c:pt>
                <c:pt idx="14">
                  <c:v>18.489607390300232</c:v>
                </c:pt>
                <c:pt idx="15">
                  <c:v>17.588235294117649</c:v>
                </c:pt>
                <c:pt idx="16">
                  <c:v>16.169398907103826</c:v>
                </c:pt>
                <c:pt idx="17">
                  <c:v>16.75</c:v>
                </c:pt>
              </c:numCache>
            </c:numRef>
          </c:val>
          <c:smooth val="0"/>
          <c:extLst>
            <c:ext xmlns:c16="http://schemas.microsoft.com/office/drawing/2014/chart" uri="{C3380CC4-5D6E-409C-BE32-E72D297353CC}">
              <c16:uniqueId val="{00000000-E336-473F-88D6-DFEA5C647FDF}"/>
            </c:ext>
          </c:extLst>
        </c:ser>
        <c:dLbls>
          <c:showLegendKey val="0"/>
          <c:showVal val="0"/>
          <c:showCatName val="0"/>
          <c:showSerName val="0"/>
          <c:showPercent val="0"/>
          <c:showBubbleSize val="0"/>
        </c:dLbls>
        <c:smooth val="0"/>
        <c:axId val="-2136827200"/>
        <c:axId val="-2136826112"/>
      </c:lineChart>
      <c:catAx>
        <c:axId val="-2136827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a:t>
                </a:r>
                <a:r>
                  <a:rPr lang="en-US" baseline="0"/>
                  <a:t> of Day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826112"/>
        <c:crosses val="autoZero"/>
        <c:auto val="1"/>
        <c:lblAlgn val="ctr"/>
        <c:lblOffset val="100"/>
        <c:noMultiLvlLbl val="0"/>
      </c:catAx>
      <c:valAx>
        <c:axId val="-2136826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Delay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82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NonNegative</a:t>
            </a:r>
            <a:r>
              <a:rPr lang="en-US" baseline="0"/>
              <a:t> Delays vs. Day of Delays</a:t>
            </a:r>
            <a:endParaRPr lang="en-US"/>
          </a:p>
        </c:rich>
      </c:tx>
      <c:layout>
        <c:manualLayout>
          <c:xMode val="edge"/>
          <c:yMode val="edge"/>
          <c:x val="0.23738659785251931"/>
          <c:y val="4.12129772791705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'[1]Part IV Question 2'!$C$25</c:f>
              <c:strCache>
                <c:ptCount val="1"/>
                <c:pt idx="0">
                  <c:v>Count of NonNegative Delay</c:v>
                </c:pt>
              </c:strCache>
            </c:strRef>
          </c:tx>
          <c:spPr>
            <a:ln w="28575" cap="rnd">
              <a:solidFill>
                <a:schemeClr val="accent1"/>
              </a:solidFill>
              <a:round/>
            </a:ln>
            <a:effectLst/>
          </c:spPr>
          <c:marker>
            <c:symbol val="none"/>
          </c:marker>
          <c:cat>
            <c:strRef>
              <c:f>'[1]Part IV Question 2'!$B$26:$B$32</c:f>
              <c:strCache>
                <c:ptCount val="7"/>
                <c:pt idx="0">
                  <c:v>Sunday</c:v>
                </c:pt>
                <c:pt idx="1">
                  <c:v>Monday</c:v>
                </c:pt>
                <c:pt idx="2">
                  <c:v>Tuesday</c:v>
                </c:pt>
                <c:pt idx="3">
                  <c:v>Wednesday</c:v>
                </c:pt>
                <c:pt idx="4">
                  <c:v>Thursday</c:v>
                </c:pt>
                <c:pt idx="5">
                  <c:v>Friday</c:v>
                </c:pt>
                <c:pt idx="6">
                  <c:v>Saturday</c:v>
                </c:pt>
              </c:strCache>
            </c:strRef>
          </c:cat>
          <c:val>
            <c:numRef>
              <c:f>'[1]Part IV Question 2'!$C$26:$C$32</c:f>
              <c:numCache>
                <c:formatCode>General</c:formatCode>
                <c:ptCount val="7"/>
                <c:pt idx="0">
                  <c:v>727</c:v>
                </c:pt>
                <c:pt idx="1">
                  <c:v>850</c:v>
                </c:pt>
                <c:pt idx="2">
                  <c:v>806</c:v>
                </c:pt>
                <c:pt idx="3">
                  <c:v>642</c:v>
                </c:pt>
                <c:pt idx="4">
                  <c:v>680</c:v>
                </c:pt>
                <c:pt idx="5">
                  <c:v>681</c:v>
                </c:pt>
                <c:pt idx="6">
                  <c:v>476</c:v>
                </c:pt>
              </c:numCache>
            </c:numRef>
          </c:val>
          <c:smooth val="0"/>
          <c:extLst>
            <c:ext xmlns:c16="http://schemas.microsoft.com/office/drawing/2014/chart" uri="{C3380CC4-5D6E-409C-BE32-E72D297353CC}">
              <c16:uniqueId val="{00000000-17B3-4AB9-9DBD-326FB632D2AB}"/>
            </c:ext>
          </c:extLst>
        </c:ser>
        <c:dLbls>
          <c:showLegendKey val="0"/>
          <c:showVal val="0"/>
          <c:showCatName val="0"/>
          <c:showSerName val="0"/>
          <c:showPercent val="0"/>
          <c:showBubbleSize val="0"/>
        </c:dLbls>
        <c:marker val="1"/>
        <c:smooth val="0"/>
        <c:axId val="-489746992"/>
        <c:axId val="-489745904"/>
      </c:lineChart>
      <c:lineChart>
        <c:grouping val="standard"/>
        <c:varyColors val="0"/>
        <c:ser>
          <c:idx val="1"/>
          <c:order val="1"/>
          <c:tx>
            <c:strRef>
              <c:f>'[1]Part IV Question 2'!$D$25</c:f>
              <c:strCache>
                <c:ptCount val="1"/>
                <c:pt idx="0">
                  <c:v>Average of NonNegative Delay</c:v>
                </c:pt>
              </c:strCache>
            </c:strRef>
          </c:tx>
          <c:spPr>
            <a:ln w="28575" cap="rnd">
              <a:solidFill>
                <a:schemeClr val="accent2"/>
              </a:solidFill>
              <a:round/>
            </a:ln>
            <a:effectLst/>
          </c:spPr>
          <c:marker>
            <c:symbol val="none"/>
          </c:marker>
          <c:cat>
            <c:strRef>
              <c:f>'[1]Part IV Question 2'!$B$26:$B$32</c:f>
              <c:strCache>
                <c:ptCount val="7"/>
                <c:pt idx="0">
                  <c:v>Sunday</c:v>
                </c:pt>
                <c:pt idx="1">
                  <c:v>Monday</c:v>
                </c:pt>
                <c:pt idx="2">
                  <c:v>Tuesday</c:v>
                </c:pt>
                <c:pt idx="3">
                  <c:v>Wednesday</c:v>
                </c:pt>
                <c:pt idx="4">
                  <c:v>Thursday</c:v>
                </c:pt>
                <c:pt idx="5">
                  <c:v>Friday</c:v>
                </c:pt>
                <c:pt idx="6">
                  <c:v>Saturday</c:v>
                </c:pt>
              </c:strCache>
            </c:strRef>
          </c:cat>
          <c:val>
            <c:numRef>
              <c:f>'[1]Part IV Question 2'!$D$26:$D$32</c:f>
              <c:numCache>
                <c:formatCode>General</c:formatCode>
                <c:ptCount val="7"/>
                <c:pt idx="0">
                  <c:v>13.011004126547455</c:v>
                </c:pt>
                <c:pt idx="1">
                  <c:v>13.238823529411764</c:v>
                </c:pt>
                <c:pt idx="2">
                  <c:v>6.5310173697270475</c:v>
                </c:pt>
                <c:pt idx="3">
                  <c:v>9.6401869158878508</c:v>
                </c:pt>
                <c:pt idx="4">
                  <c:v>18.09264705882353</c:v>
                </c:pt>
                <c:pt idx="5">
                  <c:v>18.722466960352424</c:v>
                </c:pt>
                <c:pt idx="6">
                  <c:v>8.3235294117647065</c:v>
                </c:pt>
              </c:numCache>
            </c:numRef>
          </c:val>
          <c:smooth val="0"/>
          <c:extLst>
            <c:ext xmlns:c16="http://schemas.microsoft.com/office/drawing/2014/chart" uri="{C3380CC4-5D6E-409C-BE32-E72D297353CC}">
              <c16:uniqueId val="{00000001-17B3-4AB9-9DBD-326FB632D2AB}"/>
            </c:ext>
          </c:extLst>
        </c:ser>
        <c:dLbls>
          <c:showLegendKey val="0"/>
          <c:showVal val="0"/>
          <c:showCatName val="0"/>
          <c:showSerName val="0"/>
          <c:showPercent val="0"/>
          <c:showBubbleSize val="0"/>
        </c:dLbls>
        <c:marker val="1"/>
        <c:smooth val="0"/>
        <c:axId val="-489743728"/>
        <c:axId val="-489744272"/>
      </c:lineChart>
      <c:catAx>
        <c:axId val="-489746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Day of 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745904"/>
        <c:crosses val="autoZero"/>
        <c:auto val="1"/>
        <c:lblAlgn val="ctr"/>
        <c:lblOffset val="100"/>
        <c:noMultiLvlLbl val="0"/>
      </c:catAx>
      <c:valAx>
        <c:axId val="-489745904"/>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NonNegative Delay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746992"/>
        <c:crosses val="autoZero"/>
        <c:crossBetween val="between"/>
      </c:valAx>
      <c:valAx>
        <c:axId val="-4897442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of NonNegative Delay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743728"/>
        <c:crosses val="max"/>
        <c:crossBetween val="between"/>
      </c:valAx>
      <c:catAx>
        <c:axId val="-489743728"/>
        <c:scaling>
          <c:orientation val="minMax"/>
        </c:scaling>
        <c:delete val="1"/>
        <c:axPos val="b"/>
        <c:numFmt formatCode="General" sourceLinked="1"/>
        <c:majorTickMark val="out"/>
        <c:minorTickMark val="none"/>
        <c:tickLblPos val="nextTo"/>
        <c:crossAx val="-4897442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'PART IV-3'!$A$2:$A$13</c:f>
              <c:strCache>
                <c:ptCount val="12"/>
                <c:pt idx="0">
                  <c:v>-5</c:v>
                </c:pt>
                <c:pt idx="1">
                  <c:v>0</c:v>
                </c:pt>
                <c:pt idx="2">
                  <c:v>5</c:v>
                </c:pt>
                <c:pt idx="3">
                  <c:v>10</c:v>
                </c:pt>
                <c:pt idx="4">
                  <c:v>15</c:v>
                </c:pt>
                <c:pt idx="5">
                  <c:v>20</c:v>
                </c:pt>
                <c:pt idx="6">
                  <c:v>25</c:v>
                </c:pt>
                <c:pt idx="7">
                  <c:v>30</c:v>
                </c:pt>
                <c:pt idx="8">
                  <c:v>35</c:v>
                </c:pt>
                <c:pt idx="9">
                  <c:v>40</c:v>
                </c:pt>
                <c:pt idx="10">
                  <c:v>45</c:v>
                </c:pt>
                <c:pt idx="11">
                  <c:v>More</c:v>
                </c:pt>
              </c:strCache>
            </c:strRef>
          </c:cat>
          <c:val>
            <c:numRef>
              <c:f>'PART IV-3'!$B$2:$B$13</c:f>
              <c:numCache>
                <c:formatCode>General</c:formatCode>
                <c:ptCount val="12"/>
                <c:pt idx="0">
                  <c:v>838</c:v>
                </c:pt>
                <c:pt idx="1">
                  <c:v>2057</c:v>
                </c:pt>
                <c:pt idx="2">
                  <c:v>612</c:v>
                </c:pt>
                <c:pt idx="3">
                  <c:v>275</c:v>
                </c:pt>
                <c:pt idx="4">
                  <c:v>174</c:v>
                </c:pt>
                <c:pt idx="5">
                  <c:v>123</c:v>
                </c:pt>
                <c:pt idx="6">
                  <c:v>100</c:v>
                </c:pt>
                <c:pt idx="7">
                  <c:v>78</c:v>
                </c:pt>
                <c:pt idx="8">
                  <c:v>72</c:v>
                </c:pt>
                <c:pt idx="9">
                  <c:v>66</c:v>
                </c:pt>
                <c:pt idx="10">
                  <c:v>53</c:v>
                </c:pt>
                <c:pt idx="11">
                  <c:v>414</c:v>
                </c:pt>
              </c:numCache>
            </c:numRef>
          </c:val>
          <c:extLst>
            <c:ext xmlns:c16="http://schemas.microsoft.com/office/drawing/2014/chart" uri="{C3380CC4-5D6E-409C-BE32-E72D297353CC}">
              <c16:uniqueId val="{00000000-7EFE-497B-BE1D-5B71A88B901C}"/>
            </c:ext>
          </c:extLst>
        </c:ser>
        <c:dLbls>
          <c:showLegendKey val="0"/>
          <c:showVal val="0"/>
          <c:showCatName val="0"/>
          <c:showSerName val="0"/>
          <c:showPercent val="0"/>
          <c:showBubbleSize val="0"/>
        </c:dLbls>
        <c:gapWidth val="150"/>
        <c:axId val="-579200352"/>
        <c:axId val="-579201984"/>
      </c:barChart>
      <c:lineChart>
        <c:grouping val="standard"/>
        <c:varyColors val="0"/>
        <c:ser>
          <c:idx val="1"/>
          <c:order val="1"/>
          <c:tx>
            <c:v>Cumulative %</c:v>
          </c:tx>
          <c:cat>
            <c:strRef>
              <c:f>'PART IV-3'!$A$2:$A$13</c:f>
              <c:strCache>
                <c:ptCount val="12"/>
                <c:pt idx="0">
                  <c:v>-5</c:v>
                </c:pt>
                <c:pt idx="1">
                  <c:v>0</c:v>
                </c:pt>
                <c:pt idx="2">
                  <c:v>5</c:v>
                </c:pt>
                <c:pt idx="3">
                  <c:v>10</c:v>
                </c:pt>
                <c:pt idx="4">
                  <c:v>15</c:v>
                </c:pt>
                <c:pt idx="5">
                  <c:v>20</c:v>
                </c:pt>
                <c:pt idx="6">
                  <c:v>25</c:v>
                </c:pt>
                <c:pt idx="7">
                  <c:v>30</c:v>
                </c:pt>
                <c:pt idx="8">
                  <c:v>35</c:v>
                </c:pt>
                <c:pt idx="9">
                  <c:v>40</c:v>
                </c:pt>
                <c:pt idx="10">
                  <c:v>45</c:v>
                </c:pt>
                <c:pt idx="11">
                  <c:v>More</c:v>
                </c:pt>
              </c:strCache>
            </c:strRef>
          </c:cat>
          <c:val>
            <c:numRef>
              <c:f>'PART IV-3'!$C$2:$C$13</c:f>
              <c:numCache>
                <c:formatCode>0.00%</c:formatCode>
                <c:ptCount val="12"/>
                <c:pt idx="0">
                  <c:v>0.17235705470999588</c:v>
                </c:pt>
                <c:pt idx="1">
                  <c:v>0.59543397778691898</c:v>
                </c:pt>
                <c:pt idx="2">
                  <c:v>0.72130810366104481</c:v>
                </c:pt>
                <c:pt idx="3">
                  <c:v>0.77786918963389551</c:v>
                </c:pt>
                <c:pt idx="4">
                  <c:v>0.81365693130399008</c:v>
                </c:pt>
                <c:pt idx="5">
                  <c:v>0.83895516248457425</c:v>
                </c:pt>
                <c:pt idx="6">
                  <c:v>0.85952283011106545</c:v>
                </c:pt>
                <c:pt idx="7">
                  <c:v>0.8755656108597285</c:v>
                </c:pt>
                <c:pt idx="8">
                  <c:v>0.89037433155080214</c:v>
                </c:pt>
                <c:pt idx="9">
                  <c:v>0.90394899218428626</c:v>
                </c:pt>
                <c:pt idx="10">
                  <c:v>0.91484985602632662</c:v>
                </c:pt>
                <c:pt idx="11">
                  <c:v>1</c:v>
                </c:pt>
              </c:numCache>
            </c:numRef>
          </c:val>
          <c:smooth val="0"/>
          <c:extLst>
            <c:ext xmlns:c16="http://schemas.microsoft.com/office/drawing/2014/chart" uri="{C3380CC4-5D6E-409C-BE32-E72D297353CC}">
              <c16:uniqueId val="{00000001-7EFE-497B-BE1D-5B71A88B901C}"/>
            </c:ext>
          </c:extLst>
        </c:ser>
        <c:dLbls>
          <c:showLegendKey val="0"/>
          <c:showVal val="0"/>
          <c:showCatName val="0"/>
          <c:showSerName val="0"/>
          <c:showPercent val="0"/>
          <c:showBubbleSize val="0"/>
        </c:dLbls>
        <c:marker val="1"/>
        <c:smooth val="0"/>
        <c:axId val="-579199264"/>
        <c:axId val="-579201440"/>
      </c:lineChart>
      <c:catAx>
        <c:axId val="-579200352"/>
        <c:scaling>
          <c:orientation val="minMax"/>
        </c:scaling>
        <c:delete val="0"/>
        <c:axPos val="b"/>
        <c:title>
          <c:tx>
            <c:rich>
              <a:bodyPr/>
              <a:lstStyle/>
              <a:p>
                <a:pPr>
                  <a:defRPr/>
                </a:pPr>
                <a:r>
                  <a:rPr lang="en-US"/>
                  <a:t>Minutes</a:t>
                </a:r>
              </a:p>
            </c:rich>
          </c:tx>
          <c:overlay val="0"/>
        </c:title>
        <c:numFmt formatCode="General" sourceLinked="1"/>
        <c:majorTickMark val="out"/>
        <c:minorTickMark val="none"/>
        <c:tickLblPos val="nextTo"/>
        <c:crossAx val="-579201984"/>
        <c:crosses val="autoZero"/>
        <c:auto val="1"/>
        <c:lblAlgn val="ctr"/>
        <c:lblOffset val="100"/>
        <c:noMultiLvlLbl val="0"/>
      </c:catAx>
      <c:valAx>
        <c:axId val="-579201984"/>
        <c:scaling>
          <c:orientation val="minMax"/>
        </c:scaling>
        <c:delete val="0"/>
        <c:axPos val="l"/>
        <c:title>
          <c:tx>
            <c:rich>
              <a:bodyPr/>
              <a:lstStyle/>
              <a:p>
                <a:pPr>
                  <a:defRPr/>
                </a:pPr>
                <a:r>
                  <a:rPr lang="en-US"/>
                  <a:t>Departure</a:t>
                </a:r>
                <a:r>
                  <a:rPr lang="en-US" baseline="0"/>
                  <a:t> Delay (Minutes)</a:t>
                </a:r>
                <a:endParaRPr lang="en-US"/>
              </a:p>
            </c:rich>
          </c:tx>
          <c:overlay val="0"/>
        </c:title>
        <c:numFmt formatCode="General" sourceLinked="1"/>
        <c:majorTickMark val="out"/>
        <c:minorTickMark val="none"/>
        <c:tickLblPos val="nextTo"/>
        <c:crossAx val="-579200352"/>
        <c:crosses val="autoZero"/>
        <c:crossBetween val="between"/>
      </c:valAx>
      <c:valAx>
        <c:axId val="-579201440"/>
        <c:scaling>
          <c:orientation val="minMax"/>
          <c:max val="1"/>
        </c:scaling>
        <c:delete val="0"/>
        <c:axPos val="r"/>
        <c:numFmt formatCode="0.00%" sourceLinked="1"/>
        <c:majorTickMark val="out"/>
        <c:minorTickMark val="none"/>
        <c:tickLblPos val="nextTo"/>
        <c:crossAx val="-579199264"/>
        <c:crosses val="max"/>
        <c:crossBetween val="between"/>
      </c:valAx>
      <c:catAx>
        <c:axId val="-579199264"/>
        <c:scaling>
          <c:orientation val="minMax"/>
        </c:scaling>
        <c:delete val="1"/>
        <c:axPos val="b"/>
        <c:numFmt formatCode="General" sourceLinked="1"/>
        <c:majorTickMark val="out"/>
        <c:minorTickMark val="none"/>
        <c:tickLblPos val="nextTo"/>
        <c:crossAx val="-579201440"/>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Residual of Workers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Residual of Workers</a:t>
          </a:r>
        </a:p>
      </cx:txPr>
    </cx:title>
    <cx:plotArea>
      <cx:plotAreaRegion>
        <cx:series layoutId="clusteredColumn" uniqueId="{6A3260FF-BC16-461B-9B96-BC4457B2820B}">
          <cx:tx>
            <cx:txData>
              <cx:f>_xlchart.v1.0</cx:f>
              <cx:v>Residuals</cx:v>
            </cx:txData>
          </cx:tx>
          <cx:dataId val="0"/>
          <cx:layoutPr>
            <cx:binning intervalClosed="r"/>
          </cx:layoutPr>
        </cx:series>
      </cx:plotAreaRegion>
      <cx:axis id="0">
        <cx:catScaling gapWidth="0"/>
        <cx:title>
          <cx:tx>
            <cx:txData>
              <cx:v>Residual</cx:v>
            </cx:txData>
          </cx:tx>
          <cx:txPr>
            <a:bodyPr spcFirstLastPara="1" vertOverflow="ellipsis" wrap="square" lIns="0" tIns="0" rIns="0" bIns="0" anchor="ctr" anchorCtr="1"/>
            <a:lstStyle/>
            <a:p>
              <a:pPr algn="ctr">
                <a:defRPr/>
              </a:pPr>
              <a:r>
                <a:rPr lang="en-US"/>
                <a:t>Residual</a:t>
              </a:r>
            </a:p>
          </cx:txPr>
        </cx:title>
        <cx:tickLabels/>
      </cx:axis>
      <cx:axis id="1">
        <cx:valScaling/>
        <cx:title>
          <cx:tx>
            <cx:txData>
              <cx:v>Frequency</cx:v>
            </cx:txData>
          </cx:tx>
          <cx:txPr>
            <a:bodyPr spcFirstLastPara="1" vertOverflow="ellipsis" wrap="square" lIns="0" tIns="0" rIns="0" bIns="0" anchor="ctr" anchorCtr="1"/>
            <a:lstStyle/>
            <a:p>
              <a:pPr algn="ctr">
                <a:defRPr/>
              </a:pPr>
              <a:r>
                <a:rPr lang="en-US"/>
                <a:t>Frequency</a:t>
              </a:r>
            </a:p>
          </cx:txPr>
        </cx:title>
        <cx:tickLabels/>
      </cx:axis>
    </cx:plotArea>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16</xdr:col>
      <xdr:colOff>600074</xdr:colOff>
      <xdr:row>5</xdr:row>
      <xdr:rowOff>47625</xdr:rowOff>
    </xdr:from>
    <xdr:to>
      <xdr:col>23</xdr:col>
      <xdr:colOff>600075</xdr:colOff>
      <xdr:row>19</xdr:row>
      <xdr:rowOff>152400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144749" y="1019175"/>
              <a:ext cx="4267201" cy="2771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10</xdr:col>
      <xdr:colOff>180975</xdr:colOff>
      <xdr:row>2</xdr:row>
      <xdr:rowOff>66674</xdr:rowOff>
    </xdr:from>
    <xdr:ext cx="4276725" cy="8359211"/>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6800850" y="457199"/>
          <a:ext cx="4276725" cy="8359211"/>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2. Second Regression Analysis</a:t>
          </a:r>
        </a:p>
        <a:p>
          <a:r>
            <a:rPr lang="en-US" sz="1100"/>
            <a:t>In this</a:t>
          </a:r>
          <a:r>
            <a:rPr lang="en-US" sz="1100" baseline="0"/>
            <a:t> regression model, our variable is the total number of workers needed, and the independent inputs are Number of packages in queue to stow, number of loose items in queue to stow, number of items to pick, wednesday, thursday, saturday, and holiday. </a:t>
          </a:r>
        </a:p>
        <a:p>
          <a:r>
            <a:rPr lang="en-US" sz="1100" baseline="0"/>
            <a:t>As for statistics, R square represents the percentage of variation of worders needed, the more variations, the higher R^2. And as for adjusted R square, it penalizes irrelevant variables. In this case, we have an improved model, since we excluded the trucks scheduled input, since it has a high p-value that over 0.05. The standard error gives us the possibility of errors made between our prediction and the actual outcome. As for F, if the value is less than 0.05, then it's statistically significant. Also, if p-value is less than 0.05, it also means it is statistically significant. </a:t>
          </a:r>
        </a:p>
        <a:p>
          <a:r>
            <a:rPr lang="en-US" sz="1100" baseline="0"/>
            <a:t>Lastly, the intercept gives us the amount of workers needed to start each day. The coefficients are the amount of increasings or decreasings by every additional increase of the variable.</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t>3. Predict Worker's Equation</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Predicted Number of Workers= </a:t>
          </a:r>
          <a:r>
            <a:rPr lang="en-US" sz="1100" baseline="0">
              <a:solidFill>
                <a:schemeClr val="tx1"/>
              </a:solidFill>
              <a:effectLst/>
              <a:latin typeface="+mn-lt"/>
              <a:ea typeface="+mn-ea"/>
              <a:cs typeface="+mn-cs"/>
            </a:rPr>
            <a:t>62.925+NumPackagesInQueueToStow*0.03299+NumLooseItemsInQueueToStow*0.00008+NumItemsToPick*0.00467+Wednesday(0/1)*(-32.576)+Thursday(0/1)*(-28.444)+Saturday(0/1)*(-44.5228)+Holiday(0/1)*55.0045</a:t>
          </a:r>
          <a:endParaRPr lang="en-US">
            <a:effectLst/>
          </a:endParaRP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1"/>
            <a:t>4. </a:t>
          </a:r>
          <a:r>
            <a:rPr lang="en-US" sz="1100" b="1" baseline="0">
              <a:solidFill>
                <a:schemeClr val="tx1"/>
              </a:solidFill>
              <a:effectLst/>
              <a:latin typeface="+mn-lt"/>
              <a:ea typeface="+mn-ea"/>
              <a:cs typeface="+mn-cs"/>
            </a:rPr>
            <a:t>How many workers do you need on 5/10/2017. How much do you expect to be off?</a:t>
          </a:r>
          <a:endParaRPr lang="en-US" b="1">
            <a:effectLst/>
          </a:endParaRPr>
        </a:p>
        <a:p>
          <a:r>
            <a:rPr lang="en-US" sz="1100"/>
            <a:t>According to</a:t>
          </a:r>
          <a:r>
            <a:rPr lang="en-US" sz="1100" baseline="0"/>
            <a:t> our second model,  we need 271 workers on 5/10/2014.</a:t>
          </a:r>
        </a:p>
        <a:p>
          <a:r>
            <a:rPr lang="en-US" sz="1100" baseline="0"/>
            <a:t>The standard Error is 6.509 since it is a Saturday.</a:t>
          </a:r>
        </a:p>
        <a:p>
          <a:endParaRPr lang="en-US" sz="1100" b="1" i="0" u="none" strike="noStrike" baseline="0">
            <a:solidFill>
              <a:schemeClr val="tx1"/>
            </a:solidFill>
            <a:effectLst/>
            <a:latin typeface="+mn-lt"/>
            <a:ea typeface="+mn-ea"/>
            <a:cs typeface="+mn-cs"/>
          </a:endParaRPr>
        </a:p>
        <a:p>
          <a:r>
            <a:rPr lang="en-US" sz="1100" b="1" i="0" u="none" strike="noStrike" baseline="0">
              <a:solidFill>
                <a:schemeClr val="tx1"/>
              </a:solidFill>
              <a:effectLst/>
              <a:latin typeface="+mn-lt"/>
              <a:ea typeface="+mn-ea"/>
              <a:cs typeface="+mn-cs"/>
            </a:rPr>
            <a:t>5. Histogram &amp; Standard Deviation</a:t>
          </a:r>
        </a:p>
        <a:p>
          <a:r>
            <a:rPr lang="en-US" sz="1100" b="0" i="0" u="none" strike="noStrike" baseline="0">
              <a:solidFill>
                <a:schemeClr val="tx1"/>
              </a:solidFill>
              <a:effectLst/>
              <a:latin typeface="+mn-lt"/>
              <a:ea typeface="+mn-ea"/>
              <a:cs typeface="+mn-cs"/>
            </a:rPr>
            <a:t> a. The histogram is shown on the prediction tab.</a:t>
          </a:r>
        </a:p>
        <a:p>
          <a:r>
            <a:rPr lang="en-US" sz="1100" b="0" i="0" u="none" strike="noStrike" baseline="0">
              <a:solidFill>
                <a:schemeClr val="tx1"/>
              </a:solidFill>
              <a:effectLst/>
              <a:latin typeface="+mn-lt"/>
              <a:ea typeface="+mn-ea"/>
              <a:cs typeface="+mn-cs"/>
            </a:rPr>
            <a:t>         It is a normal bell curve.</a:t>
          </a:r>
        </a:p>
        <a:p>
          <a:r>
            <a:rPr lang="en-US" sz="1100" b="1" i="0" u="none" strike="noStrike" baseline="0">
              <a:solidFill>
                <a:schemeClr val="tx1"/>
              </a:solidFill>
              <a:effectLst/>
              <a:latin typeface="+mn-lt"/>
              <a:ea typeface="+mn-ea"/>
              <a:cs typeface="+mn-cs"/>
            </a:rPr>
            <a:t>    </a:t>
          </a:r>
          <a:r>
            <a:rPr lang="en-US" sz="1100" b="0" i="0" u="none" strike="noStrike" baseline="0">
              <a:solidFill>
                <a:schemeClr val="tx1"/>
              </a:solidFill>
              <a:effectLst/>
              <a:latin typeface="+mn-lt"/>
              <a:ea typeface="+mn-ea"/>
              <a:cs typeface="+mn-cs"/>
            </a:rPr>
            <a:t> </a:t>
          </a:r>
          <a:r>
            <a:rPr lang="en-US" sz="1100" b="0" i="0" u="none" strike="noStrike">
              <a:solidFill>
                <a:schemeClr val="tx1"/>
              </a:solidFill>
              <a:effectLst/>
              <a:latin typeface="+mn-lt"/>
              <a:ea typeface="+mn-ea"/>
              <a:cs typeface="+mn-cs"/>
            </a:rPr>
            <a:t>b</a:t>
          </a:r>
          <a:r>
            <a:rPr lang="en-US" sz="1100" b="1" i="0" u="none" strike="noStrike">
              <a:solidFill>
                <a:schemeClr val="tx1"/>
              </a:solidFill>
              <a:effectLst/>
              <a:latin typeface="+mn-lt"/>
              <a:ea typeface="+mn-ea"/>
              <a:cs typeface="+mn-cs"/>
            </a:rPr>
            <a:t>. </a:t>
          </a:r>
          <a:r>
            <a:rPr lang="en-US" sz="1100" b="0" i="0" u="none" strike="noStrike">
              <a:solidFill>
                <a:schemeClr val="tx1"/>
              </a:solidFill>
              <a:effectLst/>
              <a:latin typeface="+mn-lt"/>
              <a:ea typeface="+mn-ea"/>
              <a:cs typeface="+mn-cs"/>
            </a:rPr>
            <a:t>Standard Deviation of residuals</a:t>
          </a:r>
          <a:r>
            <a:rPr lang="en-US" b="0"/>
            <a:t> </a:t>
          </a:r>
          <a:r>
            <a:rPr lang="en-US" sz="1100" b="0" i="0" u="none" strike="noStrike">
              <a:solidFill>
                <a:schemeClr val="tx1"/>
              </a:solidFill>
              <a:effectLst/>
              <a:latin typeface="+mn-lt"/>
              <a:ea typeface="+mn-ea"/>
              <a:cs typeface="+mn-cs"/>
            </a:rPr>
            <a:t>41.3504</a:t>
          </a:r>
          <a:r>
            <a:rPr lang="en-US"/>
            <a:t> </a:t>
          </a:r>
        </a:p>
        <a:p>
          <a:r>
            <a:rPr lang="en-US" sz="1100" b="0" i="0" u="none" strike="noStrike">
              <a:solidFill>
                <a:schemeClr val="tx1"/>
              </a:solidFill>
              <a:effectLst/>
              <a:latin typeface="+mn-lt"/>
              <a:ea typeface="+mn-ea"/>
              <a:cs typeface="+mn-cs"/>
            </a:rPr>
            <a:t>          This is close to my standard error, which is 41.815</a:t>
          </a:r>
          <a:r>
            <a:rPr lang="en-US"/>
            <a:t> </a:t>
          </a:r>
        </a:p>
        <a:p>
          <a:endParaRPr lang="en-US"/>
        </a:p>
        <a:p>
          <a:r>
            <a:rPr lang="en-US" b="1"/>
            <a:t>6. New Model</a:t>
          </a:r>
          <a:r>
            <a:rPr lang="en-US" b="1" baseline="0"/>
            <a:t> for Truck Scheduled back.</a:t>
          </a:r>
          <a:endParaRPr lang="en-US" b="1"/>
        </a:p>
        <a:p>
          <a:r>
            <a:rPr lang="en-US"/>
            <a:t> In</a:t>
          </a:r>
          <a:r>
            <a:rPr lang="en-US" baseline="0"/>
            <a:t> the old model, the R squared value is 0.432848,  and in the new model, the R squared value is </a:t>
          </a:r>
          <a:r>
            <a:rPr lang="en-US" sz="1100" b="0" i="0" u="none" strike="noStrike">
              <a:solidFill>
                <a:schemeClr val="tx1"/>
              </a:solidFill>
              <a:effectLst/>
              <a:latin typeface="+mn-lt"/>
              <a:ea typeface="+mn-ea"/>
              <a:cs typeface="+mn-cs"/>
            </a:rPr>
            <a:t>0.433367.</a:t>
          </a:r>
          <a:r>
            <a:rPr lang="en-US" sz="1100" b="0" i="0" u="none" strike="noStrike" baseline="0">
              <a:solidFill>
                <a:schemeClr val="tx1"/>
              </a:solidFill>
              <a:effectLst/>
              <a:latin typeface="+mn-lt"/>
              <a:ea typeface="+mn-ea"/>
              <a:cs typeface="+mn-cs"/>
            </a:rPr>
            <a:t> </a:t>
          </a:r>
          <a:r>
            <a:rPr lang="en-US" sz="1100" b="0" baseline="0">
              <a:solidFill>
                <a:schemeClr val="tx1"/>
              </a:solidFill>
              <a:effectLst/>
              <a:latin typeface="+mn-lt"/>
              <a:ea typeface="+mn-ea"/>
              <a:cs typeface="+mn-cs"/>
            </a:rPr>
            <a:t>The old adj-R-squared is 0.421727 and new adj-R-squared value is 0.420634. </a:t>
          </a:r>
        </a:p>
        <a:p>
          <a:r>
            <a:rPr lang="en-US" sz="1100" b="0" baseline="0">
              <a:solidFill>
                <a:schemeClr val="tx1"/>
              </a:solidFill>
              <a:effectLst/>
              <a:latin typeface="+mn-lt"/>
              <a:ea typeface="+mn-ea"/>
              <a:cs typeface="+mn-cs"/>
            </a:rPr>
            <a:t>By adding the truck scheduled, the R squared value is increased, this is because a new predictor is been added, which means the variation will be increased, so as a result, the R squared value will be increased as well. And as for the adjusted R squared value, it decreased because by adding the truck scheduled input isn't going to improve our model, so the adjusted R square value would decrease.</a:t>
          </a:r>
          <a:endParaRPr lang="en-US"/>
        </a:p>
        <a:p>
          <a:endParaRPr lang="en-US" sz="1100"/>
        </a:p>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5</xdr:col>
      <xdr:colOff>590550</xdr:colOff>
      <xdr:row>3</xdr:row>
      <xdr:rowOff>147637</xdr:rowOff>
    </xdr:from>
    <xdr:to>
      <xdr:col>13</xdr:col>
      <xdr:colOff>285750</xdr:colOff>
      <xdr:row>18</xdr:row>
      <xdr:rowOff>23812</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0</xdr:row>
      <xdr:rowOff>19049</xdr:rowOff>
    </xdr:from>
    <xdr:to>
      <xdr:col>10</xdr:col>
      <xdr:colOff>200025</xdr:colOff>
      <xdr:row>3</xdr:row>
      <xdr:rowOff>152400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5867400" y="19049"/>
          <a:ext cx="2638425" cy="70485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equation that</a:t>
          </a:r>
          <a:r>
            <a:rPr lang="en-US" sz="1100" baseline="0"/>
            <a:t> best represents the relationship between demand and price is y=mx+b.</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514350</xdr:colOff>
      <xdr:row>0</xdr:row>
      <xdr:rowOff>147637</xdr:rowOff>
    </xdr:from>
    <xdr:to>
      <xdr:col>13</xdr:col>
      <xdr:colOff>209550</xdr:colOff>
      <xdr:row>15</xdr:row>
      <xdr:rowOff>33337</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485775</xdr:colOff>
      <xdr:row>16</xdr:row>
      <xdr:rowOff>166687</xdr:rowOff>
    </xdr:from>
    <xdr:to>
      <xdr:col>13</xdr:col>
      <xdr:colOff>180975</xdr:colOff>
      <xdr:row>31</xdr:row>
      <xdr:rowOff>52387</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200025</xdr:colOff>
      <xdr:row>16</xdr:row>
      <xdr:rowOff>161925</xdr:rowOff>
    </xdr:from>
    <xdr:to>
      <xdr:col>20</xdr:col>
      <xdr:colOff>342901</xdr:colOff>
      <xdr:row>24</xdr:row>
      <xdr:rowOff>47625</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11068050" y="3209925"/>
          <a:ext cx="4410076" cy="1409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pattern</a:t>
          </a:r>
          <a:r>
            <a:rPr lang="en-US" sz="1100" baseline="0"/>
            <a:t> of the residuals seem to take the form of a U. For our low end and high end prices, our residuals tend to fall above the axis. For the middle prices around $150.00, our residuals tend to fall below the 0 axis.</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514350</xdr:colOff>
      <xdr:row>0</xdr:row>
      <xdr:rowOff>147637</xdr:rowOff>
    </xdr:from>
    <xdr:to>
      <xdr:col>13</xdr:col>
      <xdr:colOff>209550</xdr:colOff>
      <xdr:row>15</xdr:row>
      <xdr:rowOff>33337</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485775</xdr:colOff>
      <xdr:row>16</xdr:row>
      <xdr:rowOff>166687</xdr:rowOff>
    </xdr:from>
    <xdr:to>
      <xdr:col>13</xdr:col>
      <xdr:colOff>180975</xdr:colOff>
      <xdr:row>31</xdr:row>
      <xdr:rowOff>52387</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485775</xdr:colOff>
      <xdr:row>32</xdr:row>
      <xdr:rowOff>47625</xdr:rowOff>
    </xdr:from>
    <xdr:to>
      <xdr:col>11</xdr:col>
      <xdr:colOff>304800</xdr:colOff>
      <xdr:row>37</xdr:row>
      <xdr:rowOff>95250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6543675" y="6143625"/>
          <a:ext cx="3476625" cy="10001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a:t>
          </a:r>
          <a:r>
            <a:rPr lang="en-US" sz="1100" baseline="0"/>
            <a:t> No, there is no pattern between the residuals and price.</a:t>
          </a:r>
          <a:endParaRPr lang="en-US" sz="1100"/>
        </a:p>
        <a:p>
          <a:endParaRPr lang="en-US" sz="1100"/>
        </a:p>
        <a:p>
          <a:r>
            <a:rPr lang="en-US" sz="1100"/>
            <a:t>ii) The equation that dictates demand as a function</a:t>
          </a:r>
          <a:r>
            <a:rPr lang="en-US" sz="1100" baseline="0"/>
            <a:t> of price is demand=18*(price)^2 -6341*(price) + 604168.11.</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247650</xdr:colOff>
      <xdr:row>1</xdr:row>
      <xdr:rowOff>33337</xdr:rowOff>
    </xdr:from>
    <xdr:to>
      <xdr:col>13</xdr:col>
      <xdr:colOff>552450</xdr:colOff>
      <xdr:row>15</xdr:row>
      <xdr:rowOff>109537</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265044</xdr:colOff>
      <xdr:row>15</xdr:row>
      <xdr:rowOff>173935</xdr:rowOff>
    </xdr:from>
    <xdr:to>
      <xdr:col>11</xdr:col>
      <xdr:colOff>215348</xdr:colOff>
      <xdr:row>20</xdr:row>
      <xdr:rowOff>33131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6618219" y="3031435"/>
          <a:ext cx="2998304" cy="81169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a:t>
          </a:r>
          <a:r>
            <a:rPr lang="en-US" sz="1100" baseline="0"/>
            <a:t> my chart, I see that the majority of demand points are clumped together. There is one outlier that is "pulling up" the curve on the right side. </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0</xdr:row>
      <xdr:rowOff>128587</xdr:rowOff>
    </xdr:from>
    <xdr:to>
      <xdr:col>13</xdr:col>
      <xdr:colOff>304800</xdr:colOff>
      <xdr:row>15</xdr:row>
      <xdr:rowOff>14287</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523875</xdr:colOff>
      <xdr:row>16</xdr:row>
      <xdr:rowOff>95249</xdr:rowOff>
    </xdr:from>
    <xdr:to>
      <xdr:col>12</xdr:col>
      <xdr:colOff>256761</xdr:colOff>
      <xdr:row>25</xdr:row>
      <xdr:rowOff>140804</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6400800" y="3143249"/>
          <a:ext cx="4000086" cy="176005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a:t>
          </a:r>
          <a:r>
            <a:rPr lang="en-US" sz="1100" baseline="0"/>
            <a:t> My curve looks more accurate now because it is not as influenced by the single outlier.</a:t>
          </a:r>
        </a:p>
        <a:p>
          <a:endParaRPr lang="en-US" sz="1100" baseline="0"/>
        </a:p>
        <a:p>
          <a:r>
            <a:rPr lang="en-US" sz="1100" baseline="0"/>
            <a:t>iii) The curve minimizing the sum of absolute value of differences is more of a sraight line trending downwards. The curve of minimizing the sum of squared differences is shaped like a smiley face, pulling up to the right. Since we are squaring the error in the curve minimizing the sum of squared residuals, the curve takes the extra difference into account and is pulled by the outlier.</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602128</xdr:colOff>
      <xdr:row>0</xdr:row>
      <xdr:rowOff>155510</xdr:rowOff>
    </xdr:from>
    <xdr:to>
      <xdr:col>12</xdr:col>
      <xdr:colOff>485970</xdr:colOff>
      <xdr:row>18</xdr:row>
      <xdr:rowOff>91303</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600658</xdr:colOff>
      <xdr:row>19</xdr:row>
      <xdr:rowOff>97194</xdr:rowOff>
    </xdr:from>
    <xdr:to>
      <xdr:col>12</xdr:col>
      <xdr:colOff>505408</xdr:colOff>
      <xdr:row>33</xdr:row>
      <xdr:rowOff>104304</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4</xdr:col>
      <xdr:colOff>536069</xdr:colOff>
      <xdr:row>34</xdr:row>
      <xdr:rowOff>189528</xdr:rowOff>
    </xdr:from>
    <xdr:ext cx="5198370" cy="3881319"/>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365244" y="6666528"/>
          <a:ext cx="5198370" cy="388131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D. </a:t>
          </a:r>
          <a:r>
            <a:rPr lang="en-US" sz="1100" b="1">
              <a:solidFill>
                <a:schemeClr val="tx1"/>
              </a:solidFill>
              <a:effectLst/>
              <a:latin typeface="+mn-lt"/>
              <a:ea typeface="+mn-ea"/>
              <a:cs typeface="+mn-cs"/>
            </a:rPr>
            <a:t>Interpret the results.</a:t>
          </a:r>
          <a:r>
            <a:rPr lang="en-US" sz="1100" b="1" baseline="0">
              <a:solidFill>
                <a:schemeClr val="tx1"/>
              </a:solidFill>
              <a:effectLst/>
              <a:latin typeface="+mn-lt"/>
              <a:ea typeface="+mn-ea"/>
              <a:cs typeface="+mn-cs"/>
            </a:rPr>
            <a:t> (Upsides and downsides of each chart. How would you use both charts to tell your manager what the big picture is of what's happening?)</a:t>
          </a:r>
          <a:endParaRPr lang="en-US">
            <a:effectLst/>
          </a:endParaRPr>
        </a:p>
        <a:p>
          <a:endParaRPr lang="en-US" sz="1100" baseline="0"/>
        </a:p>
        <a:p>
          <a:r>
            <a:rPr lang="en-US" sz="1100" b="1" baseline="0"/>
            <a:t>Line chart:</a:t>
          </a:r>
        </a:p>
        <a:p>
          <a:r>
            <a:rPr lang="en-US" sz="1100" u="sng" baseline="0"/>
            <a:t>Upside:</a:t>
          </a:r>
          <a:r>
            <a:rPr lang="en-US" sz="1100" baseline="0"/>
            <a:t> the relationship of average delay and total snow fall is very obvious. Accroding to the graph, there is a direct relationship between them, the more total snowfall on each day, the more delay during that time of period as well. </a:t>
          </a:r>
        </a:p>
        <a:p>
          <a:r>
            <a:rPr lang="en-US" sz="1100" u="sng" baseline="0"/>
            <a:t>Downside</a:t>
          </a:r>
          <a:r>
            <a:rPr lang="en-US" sz="1100" baseline="0"/>
            <a:t>: it can be confusing since there are two axis on both sides of the graph.  And also, the dates on the x-axis is not a clear way of showing data.</a:t>
          </a:r>
        </a:p>
        <a:p>
          <a:r>
            <a:rPr lang="en-US" sz="1100" baseline="0"/>
            <a:t> </a:t>
          </a:r>
        </a:p>
        <a:p>
          <a:r>
            <a:rPr lang="en-US" sz="1100" b="1" baseline="0"/>
            <a:t>Scatter plot:</a:t>
          </a:r>
        </a:p>
        <a:p>
          <a:pPr marL="0" marR="0" lvl="0" indent="0" defTabSz="914400" eaLnBrk="1" fontAlgn="auto" latinLnBrk="0" hangingPunct="1">
            <a:lnSpc>
              <a:spcPct val="100000"/>
            </a:lnSpc>
            <a:spcBef>
              <a:spcPts val="0"/>
            </a:spcBef>
            <a:spcAft>
              <a:spcPts val="0"/>
            </a:spcAft>
            <a:buClrTx/>
            <a:buSzTx/>
            <a:buFontTx/>
            <a:buNone/>
            <a:tabLst/>
            <a:defRPr/>
          </a:pPr>
          <a:r>
            <a:rPr lang="en-US" sz="1100" u="sng"/>
            <a:t>Upside:</a:t>
          </a:r>
          <a:r>
            <a:rPr lang="en-US" sz="1100" u="sng" baseline="0"/>
            <a:t> </a:t>
          </a:r>
          <a:r>
            <a:rPr lang="en-US" sz="1100" u="none"/>
            <a:t>We are </a:t>
          </a:r>
          <a:r>
            <a:rPr lang="en-US" sz="1100" baseline="0">
              <a:solidFill>
                <a:schemeClr val="tx1"/>
              </a:solidFill>
              <a:effectLst/>
              <a:latin typeface="+mn-lt"/>
              <a:ea typeface="+mn-ea"/>
              <a:cs typeface="+mn-cs"/>
            </a:rPr>
            <a:t>able to tell the frequency of delays dependent from time. </a:t>
          </a:r>
          <a:endParaRPr lang="en-US" sz="1100" u="sng"/>
        </a:p>
        <a:p>
          <a:r>
            <a:rPr lang="en-US" sz="1100" u="sng"/>
            <a:t>Downside: </a:t>
          </a:r>
          <a:r>
            <a:rPr lang="en-US" sz="1100" baseline="0">
              <a:solidFill>
                <a:schemeClr val="tx1"/>
              </a:solidFill>
              <a:effectLst/>
              <a:latin typeface="+mn-lt"/>
              <a:ea typeface="+mn-ea"/>
              <a:cs typeface="+mn-cs"/>
            </a:rPr>
            <a:t>there is no layer of day of time, so we can't see how one variable is effecting another. Also, delays still occur whether there is snowfall or not, so we can't tell from this plot about what else variables are affecting the delays.</a:t>
          </a:r>
        </a:p>
        <a:p>
          <a:endParaRPr lang="en-US" sz="1100" u="sng"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Although from the line chart, we can tell that delays are heavily influenced by the forecasted snowfall. We can also conclude from the scatter plot that delays are not solely depending on snowfalls, there are more factors causing the delays, so we have to be aware of many things in order for our operations to continuously grow. </a:t>
          </a:r>
          <a:endParaRPr lang="en-US">
            <a:effectLst/>
          </a:endParaRPr>
        </a:p>
        <a:p>
          <a:endParaRPr lang="en-US" sz="1100" u="sng"/>
        </a:p>
        <a:p>
          <a:endParaRPr lang="en-US" sz="11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2</xdr:col>
      <xdr:colOff>647699</xdr:colOff>
      <xdr:row>16</xdr:row>
      <xdr:rowOff>57150</xdr:rowOff>
    </xdr:from>
    <xdr:ext cx="7534275" cy="1297919"/>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409949" y="3105150"/>
          <a:ext cx="7534275" cy="129791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2</a:t>
          </a:r>
          <a:r>
            <a:rPr lang="en-US" sz="1100" b="1" baseline="0"/>
            <a:t> a. </a:t>
          </a:r>
          <a:r>
            <a:rPr lang="en-US" sz="1100" b="1">
              <a:solidFill>
                <a:schemeClr val="tx1"/>
              </a:solidFill>
              <a:effectLst/>
              <a:latin typeface="+mn-lt"/>
              <a:ea typeface="+mn-ea"/>
              <a:cs typeface="+mn-cs"/>
            </a:rPr>
            <a:t>What do you notice?   What happens to delays as the day progresses?  What would you advise someone who is trying to decide what time to fly out?</a:t>
          </a:r>
          <a:endParaRPr lang="en-US" sz="1100">
            <a:solidFill>
              <a:schemeClr val="tx1"/>
            </a:solidFill>
            <a:effectLst/>
            <a:latin typeface="+mn-lt"/>
            <a:ea typeface="+mn-ea"/>
            <a:cs typeface="+mn-cs"/>
          </a:endParaRPr>
        </a:p>
        <a:p>
          <a:r>
            <a:rPr lang="en-US" sz="1100"/>
            <a:t>According</a:t>
          </a:r>
          <a:r>
            <a:rPr lang="en-US" sz="1100" baseline="0"/>
            <a:t> to the plot, the average number of delays in the morning is a lot less than the delays at night. </a:t>
          </a:r>
        </a:p>
        <a:p>
          <a:r>
            <a:rPr lang="en-US" sz="1100" baseline="0"/>
            <a:t>In the early morning, the average delay is around 3, but it jumps up to 10 at 8am, then it drops a little bit until 12pm.</a:t>
          </a:r>
        </a:p>
        <a:p>
          <a:r>
            <a:rPr lang="en-US" sz="1100" baseline="0"/>
            <a:t>After 12pm, the average delay starts to increase as the time goes up. The peak times of the day are the times with most delays.</a:t>
          </a:r>
        </a:p>
        <a:p>
          <a:r>
            <a:rPr lang="en-US" sz="1100" baseline="0"/>
            <a:t>If a person is trying to decide what time to fly out, I would suggest to fly out in the early morning around 7am, </a:t>
          </a:r>
        </a:p>
        <a:p>
          <a:r>
            <a:rPr lang="en-US" sz="1100" baseline="0"/>
            <a:t>and make sure to avoid the peak times like 8am ,12 pm and late afternoons.</a:t>
          </a:r>
        </a:p>
      </xdr:txBody>
    </xdr:sp>
    <xdr:clientData/>
  </xdr:oneCellAnchor>
  <xdr:oneCellAnchor>
    <xdr:from>
      <xdr:col>0</xdr:col>
      <xdr:colOff>0</xdr:colOff>
      <xdr:row>44</xdr:row>
      <xdr:rowOff>142875</xdr:rowOff>
    </xdr:from>
    <xdr:ext cx="5734050" cy="1814599"/>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0" y="8524875"/>
          <a:ext cx="5734050" cy="181459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2 b. </a:t>
          </a:r>
          <a:r>
            <a:rPr lang="en-US" sz="1100" b="1">
              <a:solidFill>
                <a:schemeClr val="tx1"/>
              </a:solidFill>
              <a:effectLst/>
              <a:latin typeface="+mn-lt"/>
              <a:ea typeface="+mn-ea"/>
              <a:cs typeface="+mn-cs"/>
            </a:rPr>
            <a:t>What is the busiest day of the week?  What would you tell your manager about a possible explanation for the pattern you see?  What pattern do you see with delays?</a:t>
          </a:r>
          <a:endParaRPr lang="en-US" sz="1100">
            <a:solidFill>
              <a:schemeClr val="tx1"/>
            </a:solidFill>
            <a:effectLst/>
            <a:latin typeface="+mn-lt"/>
            <a:ea typeface="+mn-ea"/>
            <a:cs typeface="+mn-cs"/>
          </a:endParaRPr>
        </a:p>
        <a:p>
          <a:r>
            <a:rPr lang="en-US" sz="1100"/>
            <a:t>The</a:t>
          </a:r>
          <a:r>
            <a:rPr lang="en-US" sz="1100" baseline="0"/>
            <a:t> busiest day of a week is Friday.</a:t>
          </a:r>
        </a:p>
        <a:p>
          <a:r>
            <a:rPr lang="en-US" sz="1100" baseline="0"/>
            <a:t>The pattern of delays is that there are higher amount of delays on Thursdays and Fridays, as well as Sundays and Mondays, this could because there are more people are going away on weekends for various reasons, and then getting back when the weekend ends, so when there are higher amount of flights during the weekends, there will also be more delays.</a:t>
          </a:r>
        </a:p>
        <a:p>
          <a:r>
            <a:rPr lang="en-US" sz="1100" baseline="0"/>
            <a:t>The pattern I see with delays is that when there is high amount of flights on that day, there is also a high amount of delays as well. This is because there are more flight traffics as well as busy operations when the flight volume is high.</a:t>
          </a:r>
        </a:p>
      </xdr:txBody>
    </xdr:sp>
    <xdr:clientData/>
  </xdr:oneCellAnchor>
  <xdr:twoCellAnchor>
    <xdr:from>
      <xdr:col>2</xdr:col>
      <xdr:colOff>1866900</xdr:colOff>
      <xdr:row>1</xdr:row>
      <xdr:rowOff>76200</xdr:rowOff>
    </xdr:from>
    <xdr:to>
      <xdr:col>10</xdr:col>
      <xdr:colOff>285750</xdr:colOff>
      <xdr:row>15</xdr:row>
      <xdr:rowOff>152400</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400050</xdr:colOff>
      <xdr:row>29</xdr:row>
      <xdr:rowOff>66675</xdr:rowOff>
    </xdr:from>
    <xdr:to>
      <xdr:col>14</xdr:col>
      <xdr:colOff>409575</xdr:colOff>
      <xdr:row>48</xdr:row>
      <xdr:rowOff>85725</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9524</xdr:colOff>
      <xdr:row>0</xdr:row>
      <xdr:rowOff>180974</xdr:rowOff>
    </xdr:from>
    <xdr:to>
      <xdr:col>12</xdr:col>
      <xdr:colOff>457200</xdr:colOff>
      <xdr:row>16</xdr:row>
      <xdr:rowOff>38100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257175</xdr:colOff>
      <xdr:row>20</xdr:row>
      <xdr:rowOff>85725</xdr:rowOff>
    </xdr:from>
    <xdr:ext cx="4646015" cy="1125693"/>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2695575" y="3905250"/>
          <a:ext cx="4646015" cy="1125693"/>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 17.24% of flights are early. </a:t>
          </a:r>
        </a:p>
        <a:p>
          <a:r>
            <a:rPr lang="en-US" sz="1100"/>
            <a:t>     59.54% of flights are on-time or early. </a:t>
          </a:r>
        </a:p>
        <a:p>
          <a:r>
            <a:rPr lang="en-US" sz="1100"/>
            <a:t>     12.44%</a:t>
          </a:r>
          <a:r>
            <a:rPr lang="en-US" sz="1100" baseline="0"/>
            <a:t> of flights are more than 30 minutes late.</a:t>
          </a:r>
        </a:p>
        <a:p>
          <a:r>
            <a:rPr lang="en-US" sz="1100" baseline="0"/>
            <a:t>     The delay frequency of flights is that more than half percent of flights  </a:t>
          </a:r>
        </a:p>
        <a:p>
          <a:r>
            <a:rPr lang="en-US" sz="1100" baseline="0"/>
            <a:t>     are either on-time or early. And as the delay time goes longer, the number </a:t>
          </a:r>
        </a:p>
        <a:p>
          <a:r>
            <a:rPr lang="en-US" sz="1100" baseline="0"/>
            <a:t>     of delayed flights goes down. </a:t>
          </a:r>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5</xdr:col>
      <xdr:colOff>133349</xdr:colOff>
      <xdr:row>45</xdr:row>
      <xdr:rowOff>51119</xdr:rowOff>
    </xdr:from>
    <xdr:to>
      <xdr:col>16</xdr:col>
      <xdr:colOff>257174</xdr:colOff>
      <xdr:row>65</xdr:row>
      <xdr:rowOff>113535</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3181349" y="8623619"/>
          <a:ext cx="6829425" cy="3872416"/>
        </a:xfrm>
        <a:prstGeom prst="rect">
          <a:avLst/>
        </a:prstGeom>
      </xdr:spPr>
    </xdr:pic>
    <xdr:clientData/>
  </xdr:twoCellAnchor>
  <xdr:twoCellAnchor editAs="oneCell">
    <xdr:from>
      <xdr:col>5</xdr:col>
      <xdr:colOff>104775</xdr:colOff>
      <xdr:row>22</xdr:row>
      <xdr:rowOff>8163</xdr:rowOff>
    </xdr:from>
    <xdr:to>
      <xdr:col>16</xdr:col>
      <xdr:colOff>176273</xdr:colOff>
      <xdr:row>42</xdr:row>
      <xdr:rowOff>9525</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3152775" y="4199163"/>
          <a:ext cx="6777098" cy="3811362"/>
        </a:xfrm>
        <a:prstGeom prst="rect">
          <a:avLst/>
        </a:prstGeom>
      </xdr:spPr>
    </xdr:pic>
    <xdr:clientData/>
  </xdr:twoCellAnchor>
  <xdr:twoCellAnchor editAs="oneCell">
    <xdr:from>
      <xdr:col>5</xdr:col>
      <xdr:colOff>123825</xdr:colOff>
      <xdr:row>0</xdr:row>
      <xdr:rowOff>0</xdr:rowOff>
    </xdr:from>
    <xdr:to>
      <xdr:col>16</xdr:col>
      <xdr:colOff>108086</xdr:colOff>
      <xdr:row>19</xdr:row>
      <xdr:rowOff>113549</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a:stretch>
          <a:fillRect/>
        </a:stretch>
      </xdr:blipFill>
      <xdr:spPr>
        <a:xfrm>
          <a:off x="3171825" y="0"/>
          <a:ext cx="6689861" cy="373304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Downloads\Analytics%20Deliverable%205%20Markle%20and%20Ohare%20combined%20(1)%20(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Downloads\AD5_Kutys_Sun_Part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Downloads\ZamazonHoliday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mazonHistoricalData"/>
      <sheetName val="Part I Regression 1"/>
      <sheetName val="Part I Regression 2"/>
      <sheetName val="PriceVsDemand_2016"/>
      <sheetName val="PriceVsDemand_2017a"/>
      <sheetName val="PriceVsDemand_2017b"/>
      <sheetName val="PriceVsDemand_2018a"/>
      <sheetName val="PriceVsDemand_2018b"/>
      <sheetName val="Part III JA Smith"/>
      <sheetName val="ORD Departure Delay"/>
      <sheetName val="Snowfall Data"/>
      <sheetName val="Pivot OHare"/>
      <sheetName val="Snowfall Pivot"/>
      <sheetName val="Part IV Question 1"/>
      <sheetName val="Part IV Question 2"/>
      <sheetName val="Part IV Question 3"/>
      <sheetName val="Part IV Question 4"/>
      <sheetName val="Part IV"/>
    </sheetNames>
    <sheetDataSet>
      <sheetData sheetId="0">
        <row r="2">
          <cell r="E2">
            <v>62.925423022397787</v>
          </cell>
          <cell r="F2">
            <v>3.2988403035316145E-2</v>
          </cell>
          <cell r="G2">
            <v>8.1751447029246597E-4</v>
          </cell>
          <cell r="H2">
            <v>4.6626164915866408E-3</v>
          </cell>
          <cell r="I2">
            <v>-32.576178729408689</v>
          </cell>
          <cell r="J2">
            <v>-28.444176720037891</v>
          </cell>
          <cell r="K2">
            <v>-44.522871004633316</v>
          </cell>
          <cell r="L2">
            <v>55.004524389696073</v>
          </cell>
        </row>
      </sheetData>
      <sheetData sheetId="1"/>
      <sheetData sheetId="2"/>
      <sheetData sheetId="3">
        <row r="2">
          <cell r="M2">
            <v>-1.8009779266497652</v>
          </cell>
        </row>
        <row r="3">
          <cell r="M3">
            <v>957.63298044862529</v>
          </cell>
        </row>
      </sheetData>
      <sheetData sheetId="4">
        <row r="1">
          <cell r="I1">
            <v>-1073.8842998102186</v>
          </cell>
        </row>
        <row r="2">
          <cell r="I2">
            <v>232721.4890593919</v>
          </cell>
        </row>
      </sheetData>
      <sheetData sheetId="5">
        <row r="1">
          <cell r="J1">
            <v>17.971227051546844</v>
          </cell>
        </row>
        <row r="2">
          <cell r="J2">
            <v>-6333.6336306327121</v>
          </cell>
        </row>
        <row r="3">
          <cell r="J3">
            <v>603646.14532985177</v>
          </cell>
        </row>
      </sheetData>
      <sheetData sheetId="6">
        <row r="1">
          <cell r="H1">
            <v>113.47681637625574</v>
          </cell>
        </row>
        <row r="2">
          <cell r="H2">
            <v>-32372.033009304847</v>
          </cell>
        </row>
        <row r="3">
          <cell r="H3">
            <v>2326248.6409422397</v>
          </cell>
        </row>
      </sheetData>
      <sheetData sheetId="7">
        <row r="1">
          <cell r="I1">
            <v>-3.5003250529613252</v>
          </cell>
        </row>
        <row r="2">
          <cell r="I2">
            <v>1028.3923284603288</v>
          </cell>
        </row>
        <row r="3">
          <cell r="I3">
            <v>17.252870647335456</v>
          </cell>
        </row>
      </sheetData>
      <sheetData sheetId="8"/>
      <sheetData sheetId="9"/>
      <sheetData sheetId="10"/>
      <sheetData sheetId="11"/>
      <sheetData sheetId="12"/>
      <sheetData sheetId="13"/>
      <sheetData sheetId="14">
        <row r="25">
          <cell r="C25" t="str">
            <v>Count of NonNegative Delay</v>
          </cell>
          <cell r="D25" t="str">
            <v>Average of NonNegative Delay</v>
          </cell>
        </row>
        <row r="26">
          <cell r="B26" t="str">
            <v>Sunday</v>
          </cell>
          <cell r="C26">
            <v>727</v>
          </cell>
          <cell r="D26">
            <v>13.011004126547455</v>
          </cell>
        </row>
        <row r="27">
          <cell r="B27" t="str">
            <v>Monday</v>
          </cell>
          <cell r="C27">
            <v>850</v>
          </cell>
          <cell r="D27">
            <v>13.238823529411764</v>
          </cell>
        </row>
        <row r="28">
          <cell r="B28" t="str">
            <v>Tuesday</v>
          </cell>
          <cell r="C28">
            <v>806</v>
          </cell>
          <cell r="D28">
            <v>6.5310173697270475</v>
          </cell>
        </row>
        <row r="29">
          <cell r="B29" t="str">
            <v>Wednesday</v>
          </cell>
          <cell r="C29">
            <v>642</v>
          </cell>
          <cell r="D29">
            <v>9.6401869158878508</v>
          </cell>
        </row>
        <row r="30">
          <cell r="B30" t="str">
            <v>Thursday</v>
          </cell>
          <cell r="C30">
            <v>680</v>
          </cell>
          <cell r="D30">
            <v>18.09264705882353</v>
          </cell>
        </row>
        <row r="31">
          <cell r="B31" t="str">
            <v>Friday</v>
          </cell>
          <cell r="C31">
            <v>681</v>
          </cell>
          <cell r="D31">
            <v>18.722466960352424</v>
          </cell>
        </row>
        <row r="32">
          <cell r="B32" t="str">
            <v>Saturday</v>
          </cell>
          <cell r="C32">
            <v>476</v>
          </cell>
          <cell r="D32">
            <v>8.3235294117647065</v>
          </cell>
        </row>
      </sheetData>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VsDemand_2016"/>
      <sheetName val="PriceVsDemand_2017a"/>
      <sheetName val="PriceVsDemand_2017b2"/>
      <sheetName val="PriceVsDemand_2018a"/>
      <sheetName val="PriceVsDemand_2018b"/>
    </sheetNames>
    <sheetDataSet>
      <sheetData sheetId="0"/>
      <sheetData sheetId="1">
        <row r="1">
          <cell r="B1">
            <v>1073.8836988016894</v>
          </cell>
        </row>
        <row r="2">
          <cell r="B2">
            <v>232721.31529997676</v>
          </cell>
        </row>
      </sheetData>
      <sheetData sheetId="2">
        <row r="1">
          <cell r="B1">
            <v>17.99627120876308</v>
          </cell>
        </row>
        <row r="2">
          <cell r="B2">
            <v>-6340.9977592157629</v>
          </cell>
        </row>
        <row r="3">
          <cell r="B3">
            <v>604168.1080318467</v>
          </cell>
        </row>
      </sheetData>
      <sheetData sheetId="3">
        <row r="1">
          <cell r="B1">
            <v>113.44665287394386</v>
          </cell>
        </row>
        <row r="2">
          <cell r="B2">
            <v>-32362.879186646769</v>
          </cell>
        </row>
        <row r="3">
          <cell r="B3">
            <v>2325580.6856986391</v>
          </cell>
        </row>
        <row r="6">
          <cell r="A6">
            <v>100</v>
          </cell>
          <cell r="B6">
            <v>163853.55191078884</v>
          </cell>
        </row>
        <row r="7">
          <cell r="A7">
            <v>105</v>
          </cell>
          <cell r="B7">
            <v>156530.49790213694</v>
          </cell>
        </row>
        <row r="8">
          <cell r="A8">
            <v>110</v>
          </cell>
          <cell r="B8">
            <v>130576.67582313271</v>
          </cell>
        </row>
        <row r="9">
          <cell r="A9">
            <v>115</v>
          </cell>
          <cell r="B9">
            <v>110128.63104281602</v>
          </cell>
        </row>
        <row r="10">
          <cell r="A10">
            <v>120</v>
          </cell>
          <cell r="B10">
            <v>73012.233225691351</v>
          </cell>
        </row>
        <row r="11">
          <cell r="A11">
            <v>125</v>
          </cell>
          <cell r="B11">
            <v>68272.925638657514</v>
          </cell>
        </row>
        <row r="12">
          <cell r="A12">
            <v>130</v>
          </cell>
          <cell r="B12">
            <v>63844.011170572252</v>
          </cell>
        </row>
        <row r="13">
          <cell r="A13">
            <v>135</v>
          </cell>
          <cell r="B13">
            <v>53359.28387327223</v>
          </cell>
        </row>
        <row r="14">
          <cell r="A14">
            <v>140</v>
          </cell>
          <cell r="B14">
            <v>74704.869402646495</v>
          </cell>
        </row>
        <row r="15">
          <cell r="A15">
            <v>145</v>
          </cell>
          <cell r="B15">
            <v>95869.133626151423</v>
          </cell>
        </row>
        <row r="16">
          <cell r="A16">
            <v>150</v>
          </cell>
          <cell r="B16">
            <v>75578.307500883879</v>
          </cell>
        </row>
        <row r="17">
          <cell r="A17">
            <v>155</v>
          </cell>
          <cell r="B17">
            <v>67263.594760820648</v>
          </cell>
        </row>
        <row r="18">
          <cell r="A18">
            <v>160</v>
          </cell>
          <cell r="B18">
            <v>73840.905346253858</v>
          </cell>
        </row>
        <row r="19">
          <cell r="A19">
            <v>165</v>
          </cell>
          <cell r="B19">
            <v>84059.147515076067</v>
          </cell>
        </row>
        <row r="20">
          <cell r="A20">
            <v>170</v>
          </cell>
          <cell r="B20">
            <v>33174.851085818795</v>
          </cell>
        </row>
        <row r="21">
          <cell r="A21">
            <v>175</v>
          </cell>
          <cell r="B21">
            <v>80593.315040972113</v>
          </cell>
        </row>
        <row r="22">
          <cell r="A22">
            <v>180</v>
          </cell>
          <cell r="B22">
            <v>71717.367298644036</v>
          </cell>
        </row>
        <row r="23">
          <cell r="A23">
            <v>185</v>
          </cell>
          <cell r="B23">
            <v>55323.640477500456</v>
          </cell>
        </row>
        <row r="24">
          <cell r="A24">
            <v>190</v>
          </cell>
          <cell r="B24">
            <v>81549.075725227129</v>
          </cell>
        </row>
        <row r="25">
          <cell r="A25">
            <v>195</v>
          </cell>
          <cell r="B25">
            <v>30236.344297000065</v>
          </cell>
        </row>
        <row r="26">
          <cell r="A26">
            <v>197</v>
          </cell>
          <cell r="B26">
            <v>1000000</v>
          </cell>
        </row>
      </sheetData>
      <sheetData sheetId="4">
        <row r="1">
          <cell r="B1">
            <v>3.0000366756596194E-5</v>
          </cell>
        </row>
        <row r="2">
          <cell r="B2">
            <v>-742.25328410322652</v>
          </cell>
        </row>
        <row r="3">
          <cell r="B3">
            <v>192600.66279338388</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mazonHolidays"/>
    </sheetNames>
    <sheetDataSet>
      <sheetData sheetId="0" refreshError="1">
        <row r="2">
          <cell r="A2">
            <v>41275</v>
          </cell>
        </row>
        <row r="3">
          <cell r="A3">
            <v>41295</v>
          </cell>
        </row>
        <row r="4">
          <cell r="A4">
            <v>41323</v>
          </cell>
        </row>
        <row r="5">
          <cell r="A5">
            <v>41421</v>
          </cell>
        </row>
        <row r="6">
          <cell r="A6">
            <v>41459</v>
          </cell>
        </row>
        <row r="7">
          <cell r="A7">
            <v>41519</v>
          </cell>
        </row>
        <row r="8">
          <cell r="A8">
            <v>41561</v>
          </cell>
        </row>
        <row r="9">
          <cell r="A9">
            <v>41589</v>
          </cell>
        </row>
        <row r="10">
          <cell r="A10">
            <v>41606</v>
          </cell>
        </row>
        <row r="11">
          <cell r="A11">
            <v>41633</v>
          </cell>
        </row>
      </sheetData>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udrive.win.psu.edu\Users\y\p\yps5010\Desktop\SCM421%20AD5-ORD%20Departure%20Delay.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udrive.win.psu.edu\Users\y\p\yps5010\Desktop\SCM421%20AD5-ORD%20Departure%20Delay.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ran Sun" refreshedDate="43025.420987962963" createdVersion="6" refreshedVersion="6" minRefreshableVersion="3" recordCount="4862" xr:uid="{00000000-000A-0000-FFFF-FFFF00000000}">
  <cacheSource type="worksheet">
    <worksheetSource name="Table1" r:id="rId2"/>
  </cacheSource>
  <cacheFields count="20">
    <cacheField name="  Carrier Code" numFmtId="0">
      <sharedItems/>
    </cacheField>
    <cacheField name="Date (MM/DD/YYYY)" numFmtId="14">
      <sharedItems containsSemiMixedTypes="0" containsNonDate="0" containsDate="1" containsString="0" minDate="2012-01-01T00:00:00" maxDate="2012-02-01T00:00:00" count="31">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sharedItems>
    </cacheField>
    <cacheField name="Flight Number" numFmtId="0">
      <sharedItems containsSemiMixedTypes="0" containsString="0" containsNumber="1" containsInteger="1" minValue="201" maxValue="1730"/>
    </cacheField>
    <cacheField name="Tail Number" numFmtId="0">
      <sharedItems/>
    </cacheField>
    <cacheField name="Destination Airport " numFmtId="0">
      <sharedItems/>
    </cacheField>
    <cacheField name="Scheduled Departure Time" numFmtId="20">
      <sharedItems containsSemiMixedTypes="0" containsNonDate="0" containsDate="1" containsString="0" minDate="1899-12-30T05:25:00" maxDate="1899-12-30T22:00:00"/>
    </cacheField>
    <cacheField name="Actual Departure Time" numFmtId="20">
      <sharedItems containsSemiMixedTypes="0" containsNonDate="0" containsDate="1" containsString="0" minDate="1899-12-30T00:00:00" maxDate="1899-12-30T23:53:00"/>
    </cacheField>
    <cacheField name="Scheduled Elapsed Time(Minutes)" numFmtId="0">
      <sharedItems containsSemiMixedTypes="0" containsString="0" containsNumber="1" containsInteger="1" minValue="51" maxValue="555"/>
    </cacheField>
    <cacheField name="Actual Elapsed Time(Minutes)" numFmtId="0">
      <sharedItems containsSemiMixedTypes="0" containsString="0" containsNumber="1" containsInteger="1" minValue="0" maxValue="570"/>
    </cacheField>
    <cacheField name="Departure Delay(Minutes)" numFmtId="0">
      <sharedItems containsSemiMixedTypes="0" containsString="0" containsNumber="1" containsInteger="1" minValue="-15" maxValue="516"/>
    </cacheField>
    <cacheField name="Wheels-off Time" numFmtId="20">
      <sharedItems containsSemiMixedTypes="0" containsNonDate="0" containsDate="1" containsString="0" minDate="1899-12-30T00:00:00" maxDate="1899-12-30T23:36:00"/>
    </cacheField>
    <cacheField name="Taxi-out Time(Minutes)" numFmtId="0">
      <sharedItems containsSemiMixedTypes="0" containsString="0" containsNumber="1" containsInteger="1" minValue="0" maxValue="154"/>
    </cacheField>
    <cacheField name="DelayCarrier(Minutes)" numFmtId="0">
      <sharedItems containsSemiMixedTypes="0" containsString="0" containsNumber="1" containsInteger="1" minValue="0" maxValue="408"/>
    </cacheField>
    <cacheField name="DelayWeather(Minutes)" numFmtId="0">
      <sharedItems containsSemiMixedTypes="0" containsString="0" containsNumber="1" containsInteger="1" minValue="0" maxValue="230"/>
    </cacheField>
    <cacheField name="DelayNational Aviation System(Minutes)" numFmtId="0">
      <sharedItems containsSemiMixedTypes="0" containsString="0" containsNumber="1" containsInteger="1" minValue="0" maxValue="174"/>
    </cacheField>
    <cacheField name="DelaySecurity(Minutes)" numFmtId="0">
      <sharedItems containsSemiMixedTypes="0" containsString="0" containsNumber="1" containsInteger="1" minValue="0" maxValue="0"/>
    </cacheField>
    <cacheField name="DelayLate Aircraft Arrival(Minutes)" numFmtId="0">
      <sharedItems containsSemiMixedTypes="0" containsString="0" containsNumber="1" containsInteger="1" minValue="0" maxValue="444"/>
    </cacheField>
    <cacheField name="NonNegativeDelay" numFmtId="0">
      <sharedItems containsSemiMixedTypes="0" containsString="0" containsNumber="1" containsInteger="1" minValue="0" maxValue="516"/>
    </cacheField>
    <cacheField name="Departure Hour" numFmtId="0">
      <sharedItems containsSemiMixedTypes="0" containsString="0" containsNumber="1" containsInteger="1" minValue="5" maxValue="22" count="18">
        <n v="9"/>
        <n v="18"/>
        <n v="16"/>
        <n v="11"/>
        <n v="14"/>
        <n v="12"/>
        <n v="6"/>
        <n v="21"/>
        <n v="10"/>
        <n v="8"/>
        <n v="19"/>
        <n v="20"/>
        <n v="17"/>
        <n v="7"/>
        <n v="13"/>
        <n v="15"/>
        <n v="5"/>
        <n v="22"/>
      </sharedItems>
    </cacheField>
    <cacheField name="Day Of Week" numFmtId="0">
      <sharedItems containsSemiMixedTypes="0" containsString="0" containsNumber="1" containsInteger="1" minValue="1" maxValue="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ran Sun" refreshedDate="43025.420987962963" createdVersion="6" refreshedVersion="6" minRefreshableVersion="3" recordCount="4862" xr:uid="{00000000-000A-0000-FFFF-FFFF01000000}">
  <cacheSource type="worksheet">
    <worksheetSource name="Table1" r:id="rId2"/>
  </cacheSource>
  <cacheFields count="20">
    <cacheField name="  Carrier Code" numFmtId="0">
      <sharedItems/>
    </cacheField>
    <cacheField name="Date (MM/DD/YYYY)" numFmtId="14">
      <sharedItems containsSemiMixedTypes="0" containsNonDate="0" containsDate="1" containsString="0" minDate="2012-01-01T00:00:00" maxDate="2012-02-01T00:00:00" count="31">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sharedItems>
    </cacheField>
    <cacheField name="Flight Number" numFmtId="0">
      <sharedItems containsSemiMixedTypes="0" containsString="0" containsNumber="1" containsInteger="1" minValue="201" maxValue="1730"/>
    </cacheField>
    <cacheField name="Tail Number" numFmtId="0">
      <sharedItems/>
    </cacheField>
    <cacheField name="Destination Airport " numFmtId="0">
      <sharedItems/>
    </cacheField>
    <cacheField name="Scheduled Departure Time" numFmtId="20">
      <sharedItems containsSemiMixedTypes="0" containsNonDate="0" containsDate="1" containsString="0" minDate="1899-12-30T05:25:00" maxDate="1899-12-30T22:00:00"/>
    </cacheField>
    <cacheField name="Actual Departure Time" numFmtId="20">
      <sharedItems containsSemiMixedTypes="0" containsNonDate="0" containsDate="1" containsString="0" minDate="1899-12-30T00:00:00" maxDate="1899-12-30T23:53:00"/>
    </cacheField>
    <cacheField name="Scheduled Elapsed Time(Minutes)" numFmtId="0">
      <sharedItems containsSemiMixedTypes="0" containsString="0" containsNumber="1" containsInteger="1" minValue="51" maxValue="555"/>
    </cacheField>
    <cacheField name="Actual Elapsed Time(Minutes)" numFmtId="0">
      <sharedItems containsSemiMixedTypes="0" containsString="0" containsNumber="1" containsInteger="1" minValue="0" maxValue="570"/>
    </cacheField>
    <cacheField name="Departure Delay(Minutes)" numFmtId="0">
      <sharedItems containsSemiMixedTypes="0" containsString="0" containsNumber="1" containsInteger="1" minValue="-15" maxValue="516"/>
    </cacheField>
    <cacheField name="Wheels-off Time" numFmtId="20">
      <sharedItems containsSemiMixedTypes="0" containsNonDate="0" containsDate="1" containsString="0" minDate="1899-12-30T00:00:00" maxDate="1899-12-30T23:36:00"/>
    </cacheField>
    <cacheField name="Taxi-out Time(Minutes)" numFmtId="0">
      <sharedItems containsSemiMixedTypes="0" containsString="0" containsNumber="1" containsInteger="1" minValue="0" maxValue="154"/>
    </cacheField>
    <cacheField name="DelayCarrier(Minutes)" numFmtId="0">
      <sharedItems containsSemiMixedTypes="0" containsString="0" containsNumber="1" containsInteger="1" minValue="0" maxValue="408"/>
    </cacheField>
    <cacheField name="DelayWeather(Minutes)" numFmtId="0">
      <sharedItems containsSemiMixedTypes="0" containsString="0" containsNumber="1" containsInteger="1" minValue="0" maxValue="230"/>
    </cacheField>
    <cacheField name="DelayNational Aviation System(Minutes)" numFmtId="0">
      <sharedItems containsSemiMixedTypes="0" containsString="0" containsNumber="1" containsInteger="1" minValue="0" maxValue="174"/>
    </cacheField>
    <cacheField name="DelaySecurity(Minutes)" numFmtId="0">
      <sharedItems containsSemiMixedTypes="0" containsString="0" containsNumber="1" containsInteger="1" minValue="0" maxValue="0"/>
    </cacheField>
    <cacheField name="DelayLate Aircraft Arrival(Minutes)" numFmtId="0">
      <sharedItems containsSemiMixedTypes="0" containsString="0" containsNumber="1" containsInteger="1" minValue="0" maxValue="444"/>
    </cacheField>
    <cacheField name="NonNegativeDelay" numFmtId="0">
      <sharedItems containsSemiMixedTypes="0" containsString="0" containsNumber="1" containsInteger="1" minValue="0" maxValue="516"/>
    </cacheField>
    <cacheField name="Departure Hour" numFmtId="0">
      <sharedItems containsSemiMixedTypes="0" containsString="0" containsNumber="1" containsInteger="1" minValue="5" maxValue="22" count="18">
        <n v="9"/>
        <n v="18"/>
        <n v="16"/>
        <n v="11"/>
        <n v="14"/>
        <n v="12"/>
        <n v="6"/>
        <n v="21"/>
        <n v="10"/>
        <n v="8"/>
        <n v="19"/>
        <n v="20"/>
        <n v="17"/>
        <n v="7"/>
        <n v="13"/>
        <n v="15"/>
        <n v="5"/>
        <n v="22"/>
      </sharedItems>
    </cacheField>
    <cacheField name="Day Of Week" numFmtId="0">
      <sharedItems containsSemiMixedTypes="0" containsString="0" containsNumber="1" containsInteger="1" minValue="1" maxValue="7" count="7">
        <n v="1"/>
        <n v="2"/>
        <n v="3"/>
        <n v="4"/>
        <n v="5"/>
        <n v="6"/>
        <n v="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862">
  <r>
    <s v="  UA"/>
    <x v="0"/>
    <n v="201"/>
    <s v="N210UA"/>
    <s v="HNL"/>
    <d v="1899-12-30T09:18:00"/>
    <d v="1899-12-30T09:31:00"/>
    <n v="547"/>
    <n v="538"/>
    <n v="13"/>
    <d v="1899-12-30T09:46:00"/>
    <n v="15"/>
    <n v="0"/>
    <n v="0"/>
    <n v="0"/>
    <n v="0"/>
    <n v="0"/>
    <n v="13"/>
    <x v="0"/>
    <n v="1"/>
  </r>
  <r>
    <s v="  UA"/>
    <x v="0"/>
    <n v="222"/>
    <s v="N803UA"/>
    <s v="BDL"/>
    <d v="1899-12-30T18:50:00"/>
    <d v="1899-12-30T18:46:00"/>
    <n v="123"/>
    <n v="115"/>
    <n v="-4"/>
    <d v="1899-12-30T19:00:00"/>
    <n v="14"/>
    <n v="0"/>
    <n v="0"/>
    <n v="0"/>
    <n v="0"/>
    <n v="0"/>
    <n v="0"/>
    <x v="1"/>
    <n v="1"/>
  </r>
  <r>
    <s v="  UA"/>
    <x v="0"/>
    <n v="223"/>
    <s v="N451UA"/>
    <s v="DTW"/>
    <d v="1899-12-30T18:21:00"/>
    <d v="1899-12-30T18:26:00"/>
    <n v="81"/>
    <n v="70"/>
    <n v="5"/>
    <d v="1899-12-30T18:38:00"/>
    <n v="12"/>
    <n v="0"/>
    <n v="0"/>
    <n v="0"/>
    <n v="0"/>
    <n v="0"/>
    <n v="5"/>
    <x v="1"/>
    <n v="1"/>
  </r>
  <r>
    <s v="  UA"/>
    <x v="0"/>
    <n v="228"/>
    <s v="N813UA"/>
    <s v="BWI"/>
    <d v="1899-12-30T16:25:00"/>
    <d v="1899-12-30T16:40:00"/>
    <n v="111"/>
    <n v="101"/>
    <n v="15"/>
    <d v="1899-12-30T16:54:00"/>
    <n v="14"/>
    <n v="0"/>
    <n v="0"/>
    <n v="0"/>
    <n v="0"/>
    <n v="0"/>
    <n v="15"/>
    <x v="2"/>
    <n v="1"/>
  </r>
  <r>
    <s v="  UA"/>
    <x v="0"/>
    <n v="241"/>
    <s v="N426UA"/>
    <s v="SEA"/>
    <d v="1899-12-30T11:59:00"/>
    <d v="1899-12-30T11:57:00"/>
    <n v="277"/>
    <n v="266"/>
    <n v="-2"/>
    <d v="1899-12-30T12:13:00"/>
    <n v="16"/>
    <n v="0"/>
    <n v="0"/>
    <n v="0"/>
    <n v="0"/>
    <n v="0"/>
    <n v="0"/>
    <x v="3"/>
    <n v="1"/>
  </r>
  <r>
    <s v="  UA"/>
    <x v="0"/>
    <n v="244"/>
    <s v="N839UA"/>
    <s v="MDT"/>
    <d v="1899-12-30T18:30:00"/>
    <d v="1899-12-30T20:08:00"/>
    <n v="102"/>
    <n v="93"/>
    <n v="98"/>
    <d v="1899-12-30T20:21:00"/>
    <n v="13"/>
    <n v="58"/>
    <n v="0"/>
    <n v="0"/>
    <n v="0"/>
    <n v="31"/>
    <n v="98"/>
    <x v="1"/>
    <n v="1"/>
  </r>
  <r>
    <s v="  UA"/>
    <x v="0"/>
    <n v="246"/>
    <s v="N455UA"/>
    <s v="BUF"/>
    <d v="1899-12-30T18:40:00"/>
    <d v="1899-12-30T18:36:00"/>
    <n v="93"/>
    <n v="82"/>
    <n v="-4"/>
    <d v="1899-12-30T18:51:00"/>
    <n v="15"/>
    <n v="0"/>
    <n v="0"/>
    <n v="0"/>
    <n v="0"/>
    <n v="0"/>
    <n v="0"/>
    <x v="1"/>
    <n v="1"/>
  </r>
  <r>
    <s v="  UA"/>
    <x v="0"/>
    <n v="253"/>
    <s v="N478UA"/>
    <s v="TPA"/>
    <d v="1899-12-30T14:52:00"/>
    <d v="1899-12-30T15:00:00"/>
    <n v="157"/>
    <n v="157"/>
    <n v="8"/>
    <d v="1899-12-30T15:22:00"/>
    <n v="22"/>
    <n v="0"/>
    <n v="0"/>
    <n v="0"/>
    <n v="0"/>
    <n v="0"/>
    <n v="8"/>
    <x v="4"/>
    <n v="1"/>
  </r>
  <r>
    <s v="  UA"/>
    <x v="0"/>
    <n v="255"/>
    <s v="N851UA"/>
    <s v="EWR"/>
    <d v="1899-12-30T16:11:00"/>
    <d v="1899-12-30T16:44:00"/>
    <n v="134"/>
    <n v="130"/>
    <n v="33"/>
    <d v="1899-12-30T16:55:00"/>
    <n v="11"/>
    <n v="0"/>
    <n v="0"/>
    <n v="0"/>
    <n v="0"/>
    <n v="29"/>
    <n v="33"/>
    <x v="2"/>
    <n v="1"/>
  </r>
  <r>
    <s v="  UA"/>
    <x v="0"/>
    <n v="273"/>
    <s v="N821UA"/>
    <s v="PHX"/>
    <d v="1899-12-30T11:57:00"/>
    <d v="1899-12-30T11:56:00"/>
    <n v="237"/>
    <n v="224"/>
    <n v="-1"/>
    <d v="1899-12-30T12:13:00"/>
    <n v="17"/>
    <n v="0"/>
    <n v="0"/>
    <n v="0"/>
    <n v="0"/>
    <n v="0"/>
    <n v="0"/>
    <x v="3"/>
    <n v="1"/>
  </r>
  <r>
    <s v="  UA"/>
    <x v="0"/>
    <n v="276"/>
    <s v="N808UA"/>
    <s v="DSM"/>
    <d v="1899-12-30T12:25:00"/>
    <d v="1899-12-30T12:17:00"/>
    <n v="73"/>
    <n v="76"/>
    <n v="-8"/>
    <d v="1899-12-30T12:28:00"/>
    <n v="11"/>
    <n v="0"/>
    <n v="0"/>
    <n v="0"/>
    <n v="0"/>
    <n v="0"/>
    <n v="0"/>
    <x v="5"/>
    <n v="1"/>
  </r>
  <r>
    <s v="  UA"/>
    <x v="0"/>
    <n v="288"/>
    <s v="N572UA"/>
    <s v="MCO"/>
    <d v="1899-12-30T14:52:00"/>
    <d v="1899-12-30T14:50:00"/>
    <n v="157"/>
    <n v="145"/>
    <n v="-2"/>
    <d v="1899-12-30T15:05:00"/>
    <n v="15"/>
    <n v="0"/>
    <n v="0"/>
    <n v="0"/>
    <n v="0"/>
    <n v="0"/>
    <n v="0"/>
    <x v="4"/>
    <n v="1"/>
  </r>
  <r>
    <s v="  UA"/>
    <x v="0"/>
    <n v="295"/>
    <s v="N452UA"/>
    <s v="DEN"/>
    <d v="1899-12-30T06:00:00"/>
    <d v="1899-12-30T05:59:00"/>
    <n v="160"/>
    <n v="143"/>
    <n v="-1"/>
    <d v="1899-12-30T06:07:00"/>
    <n v="8"/>
    <n v="0"/>
    <n v="0"/>
    <n v="0"/>
    <n v="0"/>
    <n v="0"/>
    <n v="0"/>
    <x v="6"/>
    <n v="1"/>
  </r>
  <r>
    <s v="  UA"/>
    <x v="0"/>
    <n v="296"/>
    <s v="N424UA"/>
    <s v="MSP"/>
    <d v="1899-12-30T14:20:00"/>
    <d v="1899-12-30T14:19:00"/>
    <n v="90"/>
    <n v="89"/>
    <n v="-1"/>
    <d v="1899-12-30T14:35:00"/>
    <n v="16"/>
    <n v="0"/>
    <n v="0"/>
    <n v="0"/>
    <n v="0"/>
    <n v="0"/>
    <n v="0"/>
    <x v="4"/>
    <n v="1"/>
  </r>
  <r>
    <s v="  UA"/>
    <x v="0"/>
    <n v="298"/>
    <s v="N471UA"/>
    <s v="LGA"/>
    <d v="1899-12-30T21:00:00"/>
    <d v="1899-12-30T22:29:00"/>
    <n v="123"/>
    <n v="127"/>
    <n v="89"/>
    <d v="1899-12-30T22:56:00"/>
    <n v="27"/>
    <n v="89"/>
    <n v="0"/>
    <n v="4"/>
    <n v="0"/>
    <n v="0"/>
    <n v="89"/>
    <x v="7"/>
    <n v="1"/>
  </r>
  <r>
    <s v="  UA"/>
    <x v="0"/>
    <n v="302"/>
    <s v="N821UA"/>
    <s v="ALB"/>
    <d v="1899-12-30T21:09:00"/>
    <d v="1899-12-30T21:10:00"/>
    <n v="110"/>
    <n v="100"/>
    <n v="1"/>
    <d v="1899-12-30T21:20:00"/>
    <n v="10"/>
    <n v="0"/>
    <n v="0"/>
    <n v="0"/>
    <n v="0"/>
    <n v="0"/>
    <n v="1"/>
    <x v="7"/>
    <n v="1"/>
  </r>
  <r>
    <s v="  UA"/>
    <x v="0"/>
    <n v="308"/>
    <s v="N833UA"/>
    <s v="CVG"/>
    <d v="1899-12-30T18:54:00"/>
    <d v="1899-12-30T18:51:00"/>
    <n v="74"/>
    <n v="70"/>
    <n v="-3"/>
    <d v="1899-12-30T19:12:00"/>
    <n v="21"/>
    <n v="0"/>
    <n v="0"/>
    <n v="0"/>
    <n v="0"/>
    <n v="0"/>
    <n v="0"/>
    <x v="1"/>
    <n v="1"/>
  </r>
  <r>
    <s v="  UA"/>
    <x v="0"/>
    <n v="327"/>
    <s v="N462UA"/>
    <s v="MCO"/>
    <d v="1899-12-30T10:55:00"/>
    <d v="1899-12-30T11:49:00"/>
    <n v="159"/>
    <n v="150"/>
    <n v="54"/>
    <d v="1899-12-30T12:06:00"/>
    <n v="17"/>
    <n v="45"/>
    <n v="0"/>
    <n v="0"/>
    <n v="0"/>
    <n v="0"/>
    <n v="54"/>
    <x v="8"/>
    <n v="1"/>
  </r>
  <r>
    <s v="  UA"/>
    <x v="0"/>
    <n v="332"/>
    <s v="N449UA"/>
    <s v="SFO"/>
    <d v="1899-12-30T08:50:00"/>
    <d v="1899-12-30T08:52:00"/>
    <n v="293"/>
    <n v="290"/>
    <n v="2"/>
    <d v="1899-12-30T09:14:00"/>
    <n v="22"/>
    <n v="0"/>
    <n v="0"/>
    <n v="0"/>
    <n v="0"/>
    <n v="0"/>
    <n v="2"/>
    <x v="9"/>
    <n v="1"/>
  </r>
  <r>
    <s v="  UA"/>
    <x v="0"/>
    <n v="334"/>
    <s v="N842UA"/>
    <s v="ATL"/>
    <d v="1899-12-30T19:20:00"/>
    <d v="1899-12-30T19:20:00"/>
    <n v="123"/>
    <n v="110"/>
    <n v="0"/>
    <d v="1899-12-30T19:45:00"/>
    <n v="25"/>
    <n v="0"/>
    <n v="0"/>
    <n v="0"/>
    <n v="0"/>
    <n v="0"/>
    <n v="0"/>
    <x v="10"/>
    <n v="1"/>
  </r>
  <r>
    <s v="  UA"/>
    <x v="0"/>
    <n v="341"/>
    <s v="N506UA"/>
    <s v="LAX"/>
    <d v="1899-12-30T20:15:00"/>
    <d v="1899-12-30T20:16:00"/>
    <n v="273"/>
    <n v="265"/>
    <n v="1"/>
    <d v="1899-12-30T20:28:00"/>
    <n v="12"/>
    <n v="0"/>
    <n v="0"/>
    <n v="0"/>
    <n v="0"/>
    <n v="0"/>
    <n v="1"/>
    <x v="11"/>
    <n v="1"/>
  </r>
  <r>
    <s v="  UA"/>
    <x v="0"/>
    <n v="355"/>
    <s v="N589UA"/>
    <s v="PDX"/>
    <d v="1899-12-30T17:55:00"/>
    <d v="1899-12-30T17:52:00"/>
    <n v="274"/>
    <n v="262"/>
    <n v="-3"/>
    <d v="1899-12-30T18:06:00"/>
    <n v="14"/>
    <n v="0"/>
    <n v="0"/>
    <n v="0"/>
    <n v="0"/>
    <n v="0"/>
    <n v="0"/>
    <x v="12"/>
    <n v="1"/>
  </r>
  <r>
    <s v="  UA"/>
    <x v="0"/>
    <n v="360"/>
    <s v="N416UA"/>
    <s v="BWI"/>
    <d v="1899-12-30T14:30:00"/>
    <d v="1899-12-30T14:33:00"/>
    <n v="114"/>
    <n v="102"/>
    <n v="3"/>
    <d v="1899-12-30T14:49:00"/>
    <n v="16"/>
    <n v="0"/>
    <n v="0"/>
    <n v="0"/>
    <n v="0"/>
    <n v="0"/>
    <n v="3"/>
    <x v="4"/>
    <n v="1"/>
  </r>
  <r>
    <s v="  UA"/>
    <x v="0"/>
    <n v="363"/>
    <s v="N843UA"/>
    <s v="DCA"/>
    <d v="1899-12-30T18:05:00"/>
    <d v="1899-12-30T18:02:00"/>
    <n v="107"/>
    <n v="95"/>
    <n v="-3"/>
    <d v="1899-12-30T18:16:00"/>
    <n v="14"/>
    <n v="0"/>
    <n v="0"/>
    <n v="0"/>
    <n v="0"/>
    <n v="0"/>
    <n v="0"/>
    <x v="1"/>
    <n v="1"/>
  </r>
  <r>
    <s v="  UA"/>
    <x v="0"/>
    <n v="371"/>
    <s v=" "/>
    <s v="SEA"/>
    <d v="1899-12-30T17:27:00"/>
    <d v="1899-12-30T00:00:00"/>
    <n v="273"/>
    <n v="0"/>
    <n v="0"/>
    <d v="1899-12-30T00:00:00"/>
    <n v="0"/>
    <n v="0"/>
    <n v="0"/>
    <n v="0"/>
    <n v="0"/>
    <n v="0"/>
    <n v="0"/>
    <x v="12"/>
    <n v="1"/>
  </r>
  <r>
    <s v="  UA"/>
    <x v="0"/>
    <n v="376"/>
    <s v="N495UA"/>
    <s v="SMF"/>
    <d v="1899-12-30T11:57:00"/>
    <d v="1899-12-30T11:53:00"/>
    <n v="276"/>
    <n v="270"/>
    <n v="-4"/>
    <d v="1899-12-30T12:11:00"/>
    <n v="18"/>
    <n v="0"/>
    <n v="0"/>
    <n v="0"/>
    <n v="0"/>
    <n v="0"/>
    <n v="0"/>
    <x v="3"/>
    <n v="1"/>
  </r>
  <r>
    <s v="  UA"/>
    <x v="0"/>
    <n v="382"/>
    <s v="N802UA"/>
    <s v="IAD"/>
    <d v="1899-12-30T08:41:00"/>
    <d v="1899-12-30T08:37:00"/>
    <n v="106"/>
    <n v="136"/>
    <n v="-4"/>
    <d v="1899-12-30T09:24:00"/>
    <n v="47"/>
    <n v="0"/>
    <n v="0"/>
    <n v="26"/>
    <n v="0"/>
    <n v="0"/>
    <n v="0"/>
    <x v="9"/>
    <n v="1"/>
  </r>
  <r>
    <s v="  UA"/>
    <x v="0"/>
    <n v="384"/>
    <s v="N584UA"/>
    <s v="PDX"/>
    <d v="1899-12-30T11:57:00"/>
    <d v="1899-12-30T11:53:00"/>
    <n v="274"/>
    <n v="265"/>
    <n v="-4"/>
    <d v="1899-12-30T12:09:00"/>
    <n v="16"/>
    <n v="0"/>
    <n v="0"/>
    <n v="0"/>
    <n v="0"/>
    <n v="0"/>
    <n v="0"/>
    <x v="3"/>
    <n v="1"/>
  </r>
  <r>
    <s v="  UA"/>
    <x v="0"/>
    <n v="395"/>
    <s v="N403UA"/>
    <s v="SAN"/>
    <d v="1899-12-30T17:54:00"/>
    <d v="1899-12-30T17:58:00"/>
    <n v="268"/>
    <n v="238"/>
    <n v="4"/>
    <d v="1899-12-30T18:11:00"/>
    <n v="13"/>
    <n v="0"/>
    <n v="0"/>
    <n v="0"/>
    <n v="0"/>
    <n v="0"/>
    <n v="4"/>
    <x v="12"/>
    <n v="1"/>
  </r>
  <r>
    <s v="  UA"/>
    <x v="0"/>
    <n v="407"/>
    <s v="N825UA"/>
    <s v="SFO"/>
    <d v="1899-12-30T16:45:00"/>
    <d v="1899-12-30T17:02:00"/>
    <n v="288"/>
    <n v="284"/>
    <n v="17"/>
    <d v="1899-12-30T17:23:00"/>
    <n v="21"/>
    <n v="0"/>
    <n v="0"/>
    <n v="0"/>
    <n v="0"/>
    <n v="0"/>
    <n v="17"/>
    <x v="2"/>
    <n v="1"/>
  </r>
  <r>
    <s v="  UA"/>
    <x v="0"/>
    <n v="409"/>
    <s v="N415UA"/>
    <s v="BOI"/>
    <d v="1899-12-30T20:49:00"/>
    <d v="1899-12-30T20:48:00"/>
    <n v="225"/>
    <n v="221"/>
    <n v="-1"/>
    <d v="1899-12-30T21:01:00"/>
    <n v="13"/>
    <n v="0"/>
    <n v="0"/>
    <n v="0"/>
    <n v="0"/>
    <n v="0"/>
    <n v="0"/>
    <x v="11"/>
    <n v="1"/>
  </r>
  <r>
    <s v="  UA"/>
    <x v="0"/>
    <n v="417"/>
    <s v="N544UA"/>
    <s v="BOS"/>
    <d v="1899-12-30T08:25:00"/>
    <d v="1899-12-30T08:30:00"/>
    <n v="137"/>
    <n v="121"/>
    <n v="5"/>
    <d v="1899-12-30T08:42:00"/>
    <n v="12"/>
    <n v="0"/>
    <n v="0"/>
    <n v="0"/>
    <n v="0"/>
    <n v="0"/>
    <n v="5"/>
    <x v="9"/>
    <n v="1"/>
  </r>
  <r>
    <s v="  UA"/>
    <x v="0"/>
    <n v="419"/>
    <s v="N501UA"/>
    <s v="IAD"/>
    <d v="1899-12-30T11:14:00"/>
    <d v="1899-12-30T11:14:00"/>
    <n v="105"/>
    <n v="103"/>
    <n v="0"/>
    <d v="1899-12-30T11:28:00"/>
    <n v="14"/>
    <n v="0"/>
    <n v="0"/>
    <n v="0"/>
    <n v="0"/>
    <n v="0"/>
    <n v="0"/>
    <x v="3"/>
    <n v="1"/>
  </r>
  <r>
    <s v="  UA"/>
    <x v="0"/>
    <n v="420"/>
    <s v="N479UA"/>
    <s v="ROC"/>
    <d v="1899-12-30T18:21:00"/>
    <d v="1899-12-30T18:23:00"/>
    <n v="104"/>
    <n v="98"/>
    <n v="2"/>
    <d v="1899-12-30T18:43:00"/>
    <n v="20"/>
    <n v="0"/>
    <n v="0"/>
    <n v="0"/>
    <n v="0"/>
    <n v="0"/>
    <n v="2"/>
    <x v="1"/>
    <n v="1"/>
  </r>
  <r>
    <s v="  UA"/>
    <x v="0"/>
    <n v="422"/>
    <s v="N586UA"/>
    <s v="MSP"/>
    <d v="1899-12-30T12:52:00"/>
    <d v="1899-12-30T12:48:00"/>
    <n v="82"/>
    <n v="78"/>
    <n v="-4"/>
    <d v="1899-12-30T12:57:00"/>
    <n v="9"/>
    <n v="0"/>
    <n v="0"/>
    <n v="0"/>
    <n v="0"/>
    <n v="0"/>
    <n v="0"/>
    <x v="5"/>
    <n v="1"/>
  </r>
  <r>
    <s v="  UA"/>
    <x v="0"/>
    <n v="423"/>
    <s v="N402UA"/>
    <s v="MCO"/>
    <d v="1899-12-30T07:54:00"/>
    <d v="1899-12-30T07:51:00"/>
    <n v="159"/>
    <n v="156"/>
    <n v="-3"/>
    <d v="1899-12-30T08:09:00"/>
    <n v="18"/>
    <n v="0"/>
    <n v="0"/>
    <n v="0"/>
    <n v="0"/>
    <n v="0"/>
    <n v="0"/>
    <x v="13"/>
    <n v="1"/>
  </r>
  <r>
    <s v="  UA"/>
    <x v="0"/>
    <n v="432"/>
    <s v="N803UA"/>
    <s v="CLT"/>
    <d v="1899-12-30T13:15:00"/>
    <d v="1899-12-30T14:11:00"/>
    <n v="113"/>
    <n v="99"/>
    <n v="56"/>
    <d v="1899-12-30T14:25:00"/>
    <n v="14"/>
    <n v="42"/>
    <n v="0"/>
    <n v="0"/>
    <n v="0"/>
    <n v="0"/>
    <n v="56"/>
    <x v="14"/>
    <n v="1"/>
  </r>
  <r>
    <s v="  UA"/>
    <x v="0"/>
    <n v="449"/>
    <s v="N570UA"/>
    <s v="SAN"/>
    <d v="1899-12-30T10:13:00"/>
    <d v="1899-12-30T10:26:00"/>
    <n v="264"/>
    <n v="244"/>
    <n v="13"/>
    <d v="1899-12-30T10:38:00"/>
    <n v="12"/>
    <n v="0"/>
    <n v="0"/>
    <n v="0"/>
    <n v="0"/>
    <n v="0"/>
    <n v="13"/>
    <x v="8"/>
    <n v="1"/>
  </r>
  <r>
    <s v="  UA"/>
    <x v="0"/>
    <n v="459"/>
    <s v="N574UA"/>
    <s v="JAC"/>
    <d v="1899-12-30T09:49:00"/>
    <d v="1899-12-30T09:49:00"/>
    <n v="202"/>
    <n v="191"/>
    <n v="0"/>
    <d v="1899-12-30T10:09:00"/>
    <n v="20"/>
    <n v="0"/>
    <n v="0"/>
    <n v="0"/>
    <n v="0"/>
    <n v="0"/>
    <n v="0"/>
    <x v="0"/>
    <n v="1"/>
  </r>
  <r>
    <s v="  UA"/>
    <x v="0"/>
    <n v="464"/>
    <s v="N855UA"/>
    <s v="DSM"/>
    <d v="1899-12-30T21:11:00"/>
    <d v="1899-12-30T22:58:00"/>
    <n v="76"/>
    <n v="76"/>
    <n v="107"/>
    <d v="1899-12-30T23:17:00"/>
    <n v="19"/>
    <n v="0"/>
    <n v="0"/>
    <n v="0"/>
    <n v="0"/>
    <n v="107"/>
    <n v="107"/>
    <x v="7"/>
    <n v="1"/>
  </r>
  <r>
    <s v="  UA"/>
    <x v="0"/>
    <n v="473"/>
    <s v="N815UA"/>
    <s v="SNA"/>
    <d v="1899-12-30T20:05:00"/>
    <d v="1899-12-30T20:02:00"/>
    <n v="271"/>
    <n v="247"/>
    <n v="-3"/>
    <d v="1899-12-30T20:15:00"/>
    <n v="13"/>
    <n v="0"/>
    <n v="0"/>
    <n v="0"/>
    <n v="0"/>
    <n v="0"/>
    <n v="0"/>
    <x v="11"/>
    <n v="1"/>
  </r>
  <r>
    <s v="  UA"/>
    <x v="0"/>
    <n v="474"/>
    <s v="N842UA"/>
    <s v="LGA"/>
    <d v="1899-12-30T13:10:00"/>
    <d v="1899-12-30T13:08:00"/>
    <n v="125"/>
    <n v="117"/>
    <n v="-2"/>
    <d v="1899-12-30T13:24:00"/>
    <n v="16"/>
    <n v="0"/>
    <n v="0"/>
    <n v="0"/>
    <n v="0"/>
    <n v="0"/>
    <n v="0"/>
    <x v="14"/>
    <n v="1"/>
  </r>
  <r>
    <s v="  UA"/>
    <x v="0"/>
    <n v="489"/>
    <s v="N425UA"/>
    <s v="RDU"/>
    <d v="1899-12-30T21:00:00"/>
    <d v="1899-12-30T21:16:00"/>
    <n v="121"/>
    <n v="114"/>
    <n v="16"/>
    <d v="1899-12-30T21:34:00"/>
    <n v="18"/>
    <n v="0"/>
    <n v="0"/>
    <n v="0"/>
    <n v="0"/>
    <n v="0"/>
    <n v="16"/>
    <x v="7"/>
    <n v="1"/>
  </r>
  <r>
    <s v="  UA"/>
    <x v="0"/>
    <n v="493"/>
    <s v="N573UA"/>
    <s v="SFO"/>
    <d v="1899-12-30T18:30:00"/>
    <d v="1899-12-30T18:29:00"/>
    <n v="290"/>
    <n v="261"/>
    <n v="-1"/>
    <d v="1899-12-30T18:39:00"/>
    <n v="10"/>
    <n v="0"/>
    <n v="0"/>
    <n v="0"/>
    <n v="0"/>
    <n v="0"/>
    <n v="0"/>
    <x v="1"/>
    <n v="1"/>
  </r>
  <r>
    <s v="  UA"/>
    <x v="0"/>
    <n v="497"/>
    <s v="N585UA"/>
    <s v="LGA"/>
    <d v="1899-12-30T19:20:00"/>
    <d v="1899-12-30T19:19:00"/>
    <n v="129"/>
    <n v="115"/>
    <n v="-1"/>
    <d v="1899-12-30T19:32:00"/>
    <n v="13"/>
    <n v="0"/>
    <n v="0"/>
    <n v="0"/>
    <n v="0"/>
    <n v="0"/>
    <n v="0"/>
    <x v="10"/>
    <n v="1"/>
  </r>
  <r>
    <s v="  UA"/>
    <x v="0"/>
    <n v="501"/>
    <s v="N838UA"/>
    <s v="LAX"/>
    <d v="1899-12-30T08:56:00"/>
    <d v="1899-12-30T08:57:00"/>
    <n v="274"/>
    <n v="266"/>
    <n v="1"/>
    <d v="1899-12-30T09:23:00"/>
    <n v="26"/>
    <n v="0"/>
    <n v="0"/>
    <n v="0"/>
    <n v="0"/>
    <n v="0"/>
    <n v="1"/>
    <x v="9"/>
    <n v="1"/>
  </r>
  <r>
    <s v="  UA"/>
    <x v="0"/>
    <n v="504"/>
    <s v="N428UA"/>
    <s v="LAX"/>
    <d v="1899-12-30T21:15:00"/>
    <d v="1899-12-30T21:14:00"/>
    <n v="275"/>
    <n v="272"/>
    <n v="-1"/>
    <d v="1899-12-30T21:34:00"/>
    <n v="20"/>
    <n v="0"/>
    <n v="0"/>
    <n v="0"/>
    <n v="0"/>
    <n v="0"/>
    <n v="0"/>
    <x v="7"/>
    <n v="1"/>
  </r>
  <r>
    <s v="  UA"/>
    <x v="0"/>
    <n v="514"/>
    <s v="N534UA"/>
    <s v="IAD"/>
    <d v="1899-12-30T21:11:00"/>
    <d v="1899-12-30T21:54:00"/>
    <n v="106"/>
    <n v="91"/>
    <n v="43"/>
    <d v="1899-12-30T22:07:00"/>
    <n v="13"/>
    <n v="0"/>
    <n v="0"/>
    <n v="0"/>
    <n v="0"/>
    <n v="28"/>
    <n v="43"/>
    <x v="7"/>
    <n v="1"/>
  </r>
  <r>
    <s v="  UA"/>
    <x v="0"/>
    <n v="515"/>
    <s v="N556UA"/>
    <s v="SMF"/>
    <d v="1899-12-30T20:55:00"/>
    <d v="1899-12-30T20:59:00"/>
    <n v="272"/>
    <n v="253"/>
    <n v="4"/>
    <d v="1899-12-30T21:09:00"/>
    <n v="10"/>
    <n v="0"/>
    <n v="0"/>
    <n v="0"/>
    <n v="0"/>
    <n v="0"/>
    <n v="4"/>
    <x v="11"/>
    <n v="1"/>
  </r>
  <r>
    <s v="  UA"/>
    <x v="0"/>
    <n v="524"/>
    <s v="N801UA"/>
    <s v="DCA"/>
    <d v="1899-12-30T19:16:00"/>
    <d v="1899-12-30T19:51:00"/>
    <n v="102"/>
    <n v="95"/>
    <n v="35"/>
    <d v="1899-12-30T20:05:00"/>
    <n v="14"/>
    <n v="7"/>
    <n v="0"/>
    <n v="0"/>
    <n v="0"/>
    <n v="21"/>
    <n v="35"/>
    <x v="10"/>
    <n v="1"/>
  </r>
  <r>
    <s v="  UA"/>
    <x v="0"/>
    <n v="532"/>
    <s v="N487UA"/>
    <s v="BOS"/>
    <d v="1899-12-30T10:19:00"/>
    <d v="1899-12-30T10:18:00"/>
    <n v="130"/>
    <n v="119"/>
    <n v="-1"/>
    <d v="1899-12-30T10:30:00"/>
    <n v="12"/>
    <n v="0"/>
    <n v="0"/>
    <n v="0"/>
    <n v="0"/>
    <n v="0"/>
    <n v="0"/>
    <x v="8"/>
    <n v="1"/>
  </r>
  <r>
    <s v="  UA"/>
    <x v="0"/>
    <n v="541"/>
    <s v="N677UA"/>
    <s v="SFO"/>
    <d v="1899-12-30T10:00:00"/>
    <d v="1899-12-30T10:02:00"/>
    <n v="290"/>
    <n v="278"/>
    <n v="2"/>
    <d v="1899-12-30T10:20:00"/>
    <n v="18"/>
    <n v="0"/>
    <n v="0"/>
    <n v="0"/>
    <n v="0"/>
    <n v="0"/>
    <n v="2"/>
    <x v="8"/>
    <n v="1"/>
  </r>
  <r>
    <s v="  UA"/>
    <x v="0"/>
    <n v="547"/>
    <s v="N521UA"/>
    <s v="DCA"/>
    <d v="1899-12-30T09:00:00"/>
    <d v="1899-12-30T08:57:00"/>
    <n v="101"/>
    <n v="108"/>
    <n v="-3"/>
    <d v="1899-12-30T09:21:00"/>
    <n v="24"/>
    <n v="0"/>
    <n v="0"/>
    <n v="0"/>
    <n v="0"/>
    <n v="0"/>
    <n v="0"/>
    <x v="0"/>
    <n v="1"/>
  </r>
  <r>
    <s v="  UA"/>
    <x v="0"/>
    <n v="548"/>
    <s v="N448UA"/>
    <s v="DFW"/>
    <d v="1899-12-30T21:14:00"/>
    <d v="1899-12-30T21:15:00"/>
    <n v="148"/>
    <n v="128"/>
    <n v="1"/>
    <d v="1899-12-30T21:29:00"/>
    <n v="14"/>
    <n v="0"/>
    <n v="0"/>
    <n v="0"/>
    <n v="0"/>
    <n v="0"/>
    <n v="1"/>
    <x v="7"/>
    <n v="1"/>
  </r>
  <r>
    <s v="  UA"/>
    <x v="0"/>
    <n v="555"/>
    <s v="N494UA"/>
    <s v="MCO"/>
    <d v="1899-12-30T09:32:00"/>
    <d v="1899-12-30T09:29:00"/>
    <n v="159"/>
    <n v="152"/>
    <n v="-3"/>
    <d v="1899-12-30T09:43:00"/>
    <n v="14"/>
    <n v="0"/>
    <n v="0"/>
    <n v="0"/>
    <n v="0"/>
    <n v="0"/>
    <n v="0"/>
    <x v="0"/>
    <n v="1"/>
  </r>
  <r>
    <s v="  UA"/>
    <x v="0"/>
    <n v="556"/>
    <s v="N851UA"/>
    <s v="DCA"/>
    <d v="1899-12-30T21:00:00"/>
    <d v="1899-12-30T22:40:00"/>
    <n v="102"/>
    <n v="86"/>
    <n v="100"/>
    <d v="1899-12-30T22:48:00"/>
    <n v="8"/>
    <n v="0"/>
    <n v="0"/>
    <n v="0"/>
    <n v="0"/>
    <n v="84"/>
    <n v="100"/>
    <x v="7"/>
    <n v="1"/>
  </r>
  <r>
    <s v="  UA"/>
    <x v="0"/>
    <n v="568"/>
    <s v="N464UA"/>
    <s v="SJU"/>
    <d v="1899-12-30T08:30:00"/>
    <d v="1899-12-30T08:31:00"/>
    <n v="273"/>
    <n v="286"/>
    <n v="1"/>
    <d v="1899-12-30T08:44:00"/>
    <n v="13"/>
    <n v="0"/>
    <n v="0"/>
    <n v="0"/>
    <n v="0"/>
    <n v="0"/>
    <n v="1"/>
    <x v="9"/>
    <n v="1"/>
  </r>
  <r>
    <s v="  UA"/>
    <x v="0"/>
    <n v="570"/>
    <s v="N828UA"/>
    <s v="CLE"/>
    <d v="1899-12-30T13:10:00"/>
    <d v="1899-12-30T14:12:00"/>
    <n v="79"/>
    <n v="76"/>
    <n v="62"/>
    <d v="1899-12-30T14:33:00"/>
    <n v="21"/>
    <n v="59"/>
    <n v="0"/>
    <n v="0"/>
    <n v="0"/>
    <n v="0"/>
    <n v="62"/>
    <x v="14"/>
    <n v="1"/>
  </r>
  <r>
    <s v="  UA"/>
    <x v="0"/>
    <n v="578"/>
    <s v="N425UA"/>
    <s v="BOS"/>
    <d v="1899-12-30T13:32:00"/>
    <d v="1899-12-30T13:28:00"/>
    <n v="138"/>
    <n v="126"/>
    <n v="-4"/>
    <d v="1899-12-30T13:46:00"/>
    <n v="18"/>
    <n v="0"/>
    <n v="0"/>
    <n v="0"/>
    <n v="0"/>
    <n v="0"/>
    <n v="0"/>
    <x v="14"/>
    <n v="1"/>
  </r>
  <r>
    <s v="  UA"/>
    <x v="0"/>
    <n v="579"/>
    <s v="N456UA"/>
    <s v="DEN"/>
    <d v="1899-12-30T08:55:00"/>
    <d v="1899-12-30T08:55:00"/>
    <n v="170"/>
    <n v="148"/>
    <n v="0"/>
    <d v="1899-12-30T09:10:00"/>
    <n v="15"/>
    <n v="0"/>
    <n v="0"/>
    <n v="0"/>
    <n v="0"/>
    <n v="0"/>
    <n v="0"/>
    <x v="9"/>
    <n v="1"/>
  </r>
  <r>
    <s v="  UA"/>
    <x v="0"/>
    <n v="582"/>
    <s v="N538UA"/>
    <s v="TPA"/>
    <d v="1899-12-30T19:24:00"/>
    <d v="1899-12-30T19:42:00"/>
    <n v="161"/>
    <n v="147"/>
    <n v="18"/>
    <d v="1899-12-30T20:04:00"/>
    <n v="22"/>
    <n v="0"/>
    <n v="0"/>
    <n v="0"/>
    <n v="0"/>
    <n v="0"/>
    <n v="18"/>
    <x v="10"/>
    <n v="1"/>
  </r>
  <r>
    <s v="  UA"/>
    <x v="0"/>
    <n v="589"/>
    <s v="N515UA"/>
    <s v="IAH"/>
    <d v="1899-12-30T09:12:00"/>
    <d v="1899-12-30T09:10:00"/>
    <n v="172"/>
    <n v="149"/>
    <n v="-2"/>
    <d v="1899-12-30T09:28:00"/>
    <n v="18"/>
    <n v="0"/>
    <n v="0"/>
    <n v="0"/>
    <n v="0"/>
    <n v="0"/>
    <n v="0"/>
    <x v="0"/>
    <n v="1"/>
  </r>
  <r>
    <s v="  UA"/>
    <x v="0"/>
    <n v="590"/>
    <s v="N415UA"/>
    <s v="BDL"/>
    <d v="1899-12-30T13:53:00"/>
    <d v="1899-12-30T13:47:00"/>
    <n v="123"/>
    <n v="110"/>
    <n v="-6"/>
    <d v="1899-12-30T13:57:00"/>
    <n v="10"/>
    <n v="0"/>
    <n v="0"/>
    <n v="0"/>
    <n v="0"/>
    <n v="0"/>
    <n v="0"/>
    <x v="14"/>
    <n v="1"/>
  </r>
  <r>
    <s v="  UA"/>
    <x v="0"/>
    <n v="601"/>
    <s v="N836UA"/>
    <s v="OMA"/>
    <d v="1899-12-30T09:50:00"/>
    <d v="1899-12-30T09:46:00"/>
    <n v="87"/>
    <n v="84"/>
    <n v="-4"/>
    <d v="1899-12-30T10:03:00"/>
    <n v="17"/>
    <n v="0"/>
    <n v="0"/>
    <n v="0"/>
    <n v="0"/>
    <n v="0"/>
    <n v="0"/>
    <x v="0"/>
    <n v="1"/>
  </r>
  <r>
    <s v="  UA"/>
    <x v="0"/>
    <n v="604"/>
    <s v="N412UA"/>
    <s v="SFO"/>
    <d v="1899-12-30T12:01:00"/>
    <d v="1899-12-30T12:24:00"/>
    <n v="288"/>
    <n v="285"/>
    <n v="23"/>
    <d v="1899-12-30T12:38:00"/>
    <n v="14"/>
    <n v="20"/>
    <n v="0"/>
    <n v="0"/>
    <n v="0"/>
    <n v="0"/>
    <n v="23"/>
    <x v="5"/>
    <n v="1"/>
  </r>
  <r>
    <s v="  UA"/>
    <x v="0"/>
    <n v="605"/>
    <s v="N519UA"/>
    <s v="DEN"/>
    <d v="1899-12-30T09:45:00"/>
    <d v="1899-12-30T09:45:00"/>
    <n v="161"/>
    <n v="156"/>
    <n v="0"/>
    <d v="1899-12-30T10:01:00"/>
    <n v="16"/>
    <n v="0"/>
    <n v="0"/>
    <n v="0"/>
    <n v="0"/>
    <n v="0"/>
    <n v="0"/>
    <x v="0"/>
    <n v="1"/>
  </r>
  <r>
    <s v="  UA"/>
    <x v="0"/>
    <n v="610"/>
    <s v="N813UA"/>
    <s v="DCA"/>
    <d v="1899-12-30T11:05:00"/>
    <d v="1899-12-30T11:02:00"/>
    <n v="107"/>
    <n v="104"/>
    <n v="-3"/>
    <d v="1899-12-30T11:18:00"/>
    <n v="16"/>
    <n v="0"/>
    <n v="0"/>
    <n v="0"/>
    <n v="0"/>
    <n v="0"/>
    <n v="0"/>
    <x v="3"/>
    <n v="1"/>
  </r>
  <r>
    <s v="  UA"/>
    <x v="0"/>
    <n v="614"/>
    <s v="N810UA"/>
    <s v="DCA"/>
    <d v="1899-12-30T13:05:00"/>
    <d v="1899-12-30T13:00:00"/>
    <n v="103"/>
    <n v="93"/>
    <n v="-5"/>
    <d v="1899-12-30T13:09:00"/>
    <n v="9"/>
    <n v="0"/>
    <n v="0"/>
    <n v="0"/>
    <n v="0"/>
    <n v="0"/>
    <n v="0"/>
    <x v="14"/>
    <n v="1"/>
  </r>
  <r>
    <s v="  UA"/>
    <x v="0"/>
    <n v="617"/>
    <s v="N854UA"/>
    <s v="SNA"/>
    <d v="1899-12-30T15:47:00"/>
    <d v="1899-12-30T15:45:00"/>
    <n v="271"/>
    <n v="253"/>
    <n v="-2"/>
    <d v="1899-12-30T15:58:00"/>
    <n v="13"/>
    <n v="0"/>
    <n v="0"/>
    <n v="0"/>
    <n v="0"/>
    <n v="0"/>
    <n v="0"/>
    <x v="15"/>
    <n v="1"/>
  </r>
  <r>
    <s v="  UA"/>
    <x v="0"/>
    <n v="619"/>
    <s v="N452UA"/>
    <s v="IAD"/>
    <d v="1899-12-30T16:32:00"/>
    <d v="1899-12-30T16:39:00"/>
    <n v="113"/>
    <n v="118"/>
    <n v="7"/>
    <d v="1899-12-30T17:20:00"/>
    <n v="41"/>
    <n v="0"/>
    <n v="0"/>
    <n v="0"/>
    <n v="0"/>
    <n v="0"/>
    <n v="7"/>
    <x v="2"/>
    <n v="1"/>
  </r>
  <r>
    <s v="  UA"/>
    <x v="0"/>
    <n v="620"/>
    <s v="N521UA"/>
    <s v="LAS"/>
    <d v="1899-12-30T14:57:00"/>
    <d v="1899-12-30T14:58:00"/>
    <n v="241"/>
    <n v="225"/>
    <n v="1"/>
    <d v="1899-12-30T15:07:00"/>
    <n v="9"/>
    <n v="0"/>
    <n v="0"/>
    <n v="0"/>
    <n v="0"/>
    <n v="0"/>
    <n v="1"/>
    <x v="4"/>
    <n v="1"/>
  </r>
  <r>
    <s v="  UA"/>
    <x v="0"/>
    <n v="626"/>
    <s v="N488UA"/>
    <s v="PHL"/>
    <d v="1899-12-30T18:08:00"/>
    <d v="1899-12-30T18:08:00"/>
    <n v="117"/>
    <n v="105"/>
    <n v="0"/>
    <d v="1899-12-30T18:22:00"/>
    <n v="14"/>
    <n v="0"/>
    <n v="0"/>
    <n v="0"/>
    <n v="0"/>
    <n v="0"/>
    <n v="0"/>
    <x v="1"/>
    <n v="1"/>
  </r>
  <r>
    <s v="  UA"/>
    <x v="0"/>
    <n v="631"/>
    <s v="N492UA"/>
    <s v="PHX"/>
    <d v="1899-12-30T09:30:00"/>
    <d v="1899-12-30T09:26:00"/>
    <n v="237"/>
    <n v="218"/>
    <n v="-4"/>
    <d v="1899-12-30T09:37:00"/>
    <n v="11"/>
    <n v="0"/>
    <n v="0"/>
    <n v="0"/>
    <n v="0"/>
    <n v="0"/>
    <n v="0"/>
    <x v="0"/>
    <n v="1"/>
  </r>
  <r>
    <s v="  UA"/>
    <x v="0"/>
    <n v="632"/>
    <s v="N855UA"/>
    <s v="TPA"/>
    <d v="1899-12-30T09:43:00"/>
    <d v="1899-12-30T10:38:00"/>
    <n v="157"/>
    <n v="148"/>
    <n v="55"/>
    <d v="1899-12-30T10:52:00"/>
    <n v="14"/>
    <n v="46"/>
    <n v="0"/>
    <n v="0"/>
    <n v="0"/>
    <n v="0"/>
    <n v="55"/>
    <x v="0"/>
    <n v="1"/>
  </r>
  <r>
    <s v="  UA"/>
    <x v="0"/>
    <n v="637"/>
    <s v="N496UA"/>
    <s v="GRR"/>
    <d v="1899-12-30T21:25:00"/>
    <d v="1899-12-30T22:59:00"/>
    <n v="53"/>
    <n v="51"/>
    <n v="94"/>
    <d v="1899-12-30T23:10:00"/>
    <n v="11"/>
    <n v="92"/>
    <n v="0"/>
    <n v="0"/>
    <n v="0"/>
    <n v="0"/>
    <n v="94"/>
    <x v="7"/>
    <n v="1"/>
  </r>
  <r>
    <s v="  UA"/>
    <x v="0"/>
    <n v="640"/>
    <s v="N822UA"/>
    <s v="PHL"/>
    <d v="1899-12-30T21:11:00"/>
    <d v="1899-12-30T21:17:00"/>
    <n v="117"/>
    <n v="103"/>
    <n v="6"/>
    <d v="1899-12-30T21:29:00"/>
    <n v="12"/>
    <n v="0"/>
    <n v="0"/>
    <n v="0"/>
    <n v="0"/>
    <n v="0"/>
    <n v="6"/>
    <x v="7"/>
    <n v="1"/>
  </r>
  <r>
    <s v="  UA"/>
    <x v="0"/>
    <n v="643"/>
    <s v="N594UA"/>
    <s v="PDX"/>
    <d v="1899-12-30T15:20:00"/>
    <d v="1899-12-30T15:19:00"/>
    <n v="274"/>
    <n v="265"/>
    <n v="-1"/>
    <d v="1899-12-30T15:32:00"/>
    <n v="13"/>
    <n v="0"/>
    <n v="0"/>
    <n v="0"/>
    <n v="0"/>
    <n v="0"/>
    <n v="0"/>
    <x v="15"/>
    <n v="1"/>
  </r>
  <r>
    <s v="  UA"/>
    <x v="0"/>
    <n v="646"/>
    <s v="N446UA"/>
    <s v="EWR"/>
    <d v="1899-12-30T13:00:00"/>
    <d v="1899-12-30T13:04:00"/>
    <n v="134"/>
    <n v="112"/>
    <n v="4"/>
    <d v="1899-12-30T13:19:00"/>
    <n v="15"/>
    <n v="0"/>
    <n v="0"/>
    <n v="0"/>
    <n v="0"/>
    <n v="0"/>
    <n v="4"/>
    <x v="14"/>
    <n v="1"/>
  </r>
  <r>
    <s v="  UA"/>
    <x v="0"/>
    <n v="650"/>
    <s v="N565UA"/>
    <s v="DEN"/>
    <d v="1899-12-30T12:13:00"/>
    <d v="1899-12-30T12:36:00"/>
    <n v="161"/>
    <n v="146"/>
    <n v="23"/>
    <d v="1899-12-30T12:50:00"/>
    <n v="14"/>
    <n v="0"/>
    <n v="0"/>
    <n v="0"/>
    <n v="0"/>
    <n v="0"/>
    <n v="23"/>
    <x v="5"/>
    <n v="1"/>
  </r>
  <r>
    <s v="  UA"/>
    <x v="0"/>
    <n v="651"/>
    <s v="N535UA"/>
    <s v="SAN"/>
    <d v="1899-12-30T20:40:00"/>
    <d v="1899-12-30T21:31:00"/>
    <n v="264"/>
    <n v="257"/>
    <n v="51"/>
    <d v="1899-12-30T21:39:00"/>
    <n v="8"/>
    <n v="0"/>
    <n v="0"/>
    <n v="0"/>
    <n v="0"/>
    <n v="44"/>
    <n v="51"/>
    <x v="11"/>
    <n v="1"/>
  </r>
  <r>
    <s v="  UA"/>
    <x v="0"/>
    <n v="656"/>
    <s v="N427UA"/>
    <s v="ALB"/>
    <d v="1899-12-30T13:14:00"/>
    <d v="1899-12-30T14:13:00"/>
    <n v="115"/>
    <n v="110"/>
    <n v="59"/>
    <d v="1899-12-30T14:33:00"/>
    <n v="20"/>
    <n v="0"/>
    <n v="0"/>
    <n v="0"/>
    <n v="0"/>
    <n v="54"/>
    <n v="59"/>
    <x v="14"/>
    <n v="1"/>
  </r>
  <r>
    <s v="  UA"/>
    <x v="0"/>
    <n v="664"/>
    <s v="N815UA"/>
    <s v="PHL"/>
    <d v="1899-12-30T14:00:00"/>
    <d v="1899-12-30T13:57:00"/>
    <n v="123"/>
    <n v="131"/>
    <n v="-3"/>
    <d v="1899-12-30T14:18:00"/>
    <n v="21"/>
    <n v="0"/>
    <n v="0"/>
    <n v="0"/>
    <n v="0"/>
    <n v="0"/>
    <n v="0"/>
    <x v="4"/>
    <n v="1"/>
  </r>
  <r>
    <s v="  UA"/>
    <x v="0"/>
    <n v="665"/>
    <s v="N475UA"/>
    <s v="SNA"/>
    <d v="1899-12-30T17:45:00"/>
    <d v="1899-12-30T17:42:00"/>
    <n v="271"/>
    <n v="256"/>
    <n v="-3"/>
    <d v="1899-12-30T18:01:00"/>
    <n v="19"/>
    <n v="0"/>
    <n v="0"/>
    <n v="0"/>
    <n v="0"/>
    <n v="0"/>
    <n v="0"/>
    <x v="12"/>
    <n v="1"/>
  </r>
  <r>
    <s v="  UA"/>
    <x v="0"/>
    <n v="671"/>
    <s v="N534UA"/>
    <s v="LAS"/>
    <d v="1899-12-30T11:55:00"/>
    <d v="1899-12-30T11:58:00"/>
    <n v="241"/>
    <n v="234"/>
    <n v="3"/>
    <d v="1899-12-30T12:16:00"/>
    <n v="18"/>
    <n v="0"/>
    <n v="0"/>
    <n v="0"/>
    <n v="0"/>
    <n v="0"/>
    <n v="3"/>
    <x v="3"/>
    <n v="1"/>
  </r>
  <r>
    <s v="  UA"/>
    <x v="0"/>
    <n v="672"/>
    <s v="N447UA"/>
    <s v="RDU"/>
    <d v="1899-12-30T13:14:00"/>
    <d v="1899-12-30T13:23:00"/>
    <n v="116"/>
    <n v="106"/>
    <n v="9"/>
    <d v="1899-12-30T13:41:00"/>
    <n v="18"/>
    <n v="0"/>
    <n v="0"/>
    <n v="0"/>
    <n v="0"/>
    <n v="0"/>
    <n v="9"/>
    <x v="14"/>
    <n v="1"/>
  </r>
  <r>
    <s v="  UA"/>
    <x v="0"/>
    <n v="675"/>
    <s v="N648UA"/>
    <s v="DEN"/>
    <d v="1899-12-30T08:00:00"/>
    <d v="1899-12-30T07:57:00"/>
    <n v="173"/>
    <n v="148"/>
    <n v="-3"/>
    <d v="1899-12-30T08:16:00"/>
    <n v="19"/>
    <n v="0"/>
    <n v="0"/>
    <n v="0"/>
    <n v="0"/>
    <n v="0"/>
    <n v="0"/>
    <x v="9"/>
    <n v="1"/>
  </r>
  <r>
    <s v="  UA"/>
    <x v="0"/>
    <n v="678"/>
    <s v="N825UA"/>
    <s v="LGA"/>
    <d v="1899-12-30T11:00:00"/>
    <d v="1899-12-30T10:56:00"/>
    <n v="125"/>
    <n v="115"/>
    <n v="-4"/>
    <d v="1899-12-30T11:08:00"/>
    <n v="12"/>
    <n v="0"/>
    <n v="0"/>
    <n v="0"/>
    <n v="0"/>
    <n v="0"/>
    <n v="0"/>
    <x v="3"/>
    <n v="1"/>
  </r>
  <r>
    <s v="  UA"/>
    <x v="0"/>
    <n v="686"/>
    <s v="N845UA"/>
    <s v="PVD"/>
    <d v="1899-12-30T13:31:00"/>
    <d v="1899-12-30T13:26:00"/>
    <n v="130"/>
    <n v="124"/>
    <n v="-5"/>
    <d v="1899-12-30T13:38:00"/>
    <n v="12"/>
    <n v="0"/>
    <n v="0"/>
    <n v="0"/>
    <n v="0"/>
    <n v="0"/>
    <n v="0"/>
    <x v="14"/>
    <n v="1"/>
  </r>
  <r>
    <s v="  UA"/>
    <x v="0"/>
    <n v="688"/>
    <s v="N536UA"/>
    <s v="LGA"/>
    <d v="1899-12-30T16:07:00"/>
    <d v="1899-12-30T16:17:00"/>
    <n v="129"/>
    <n v="120"/>
    <n v="10"/>
    <d v="1899-12-30T16:33:00"/>
    <n v="16"/>
    <n v="0"/>
    <n v="0"/>
    <n v="0"/>
    <n v="0"/>
    <n v="0"/>
    <n v="10"/>
    <x v="2"/>
    <n v="1"/>
  </r>
  <r>
    <s v="  UA"/>
    <x v="0"/>
    <n v="690"/>
    <s v="N402UA"/>
    <s v="LAX"/>
    <d v="1899-12-30T15:15:00"/>
    <d v="1899-12-30T15:14:00"/>
    <n v="270"/>
    <n v="263"/>
    <n v="-1"/>
    <d v="1899-12-30T15:38:00"/>
    <n v="24"/>
    <n v="0"/>
    <n v="0"/>
    <n v="0"/>
    <n v="0"/>
    <n v="0"/>
    <n v="0"/>
    <x v="15"/>
    <n v="1"/>
  </r>
  <r>
    <s v="  UA"/>
    <x v="0"/>
    <n v="696"/>
    <s v="N539UA"/>
    <s v="PHX"/>
    <d v="1899-12-30T21:13:00"/>
    <d v="1899-12-30T00:33:00"/>
    <n v="233"/>
    <n v="211"/>
    <n v="200"/>
    <d v="1899-12-30T00:46:00"/>
    <n v="13"/>
    <n v="70"/>
    <n v="0"/>
    <n v="0"/>
    <n v="0"/>
    <n v="108"/>
    <n v="200"/>
    <x v="7"/>
    <n v="1"/>
  </r>
  <r>
    <s v="  UA"/>
    <x v="0"/>
    <n v="701"/>
    <s v="N431UA"/>
    <s v="MCI"/>
    <d v="1899-12-30T15:09:00"/>
    <d v="1899-12-30T17:07:00"/>
    <n v="91"/>
    <n v="88"/>
    <n v="118"/>
    <d v="1899-12-30T17:25:00"/>
    <n v="18"/>
    <n v="13"/>
    <n v="0"/>
    <n v="0"/>
    <n v="0"/>
    <n v="102"/>
    <n v="118"/>
    <x v="15"/>
    <n v="1"/>
  </r>
  <r>
    <s v="  UA"/>
    <x v="0"/>
    <n v="723"/>
    <s v="N854UA"/>
    <s v="DFW"/>
    <d v="1899-12-30T09:43:00"/>
    <d v="1899-12-30T09:39:00"/>
    <n v="148"/>
    <n v="134"/>
    <n v="-4"/>
    <d v="1899-12-30T09:50:00"/>
    <n v="11"/>
    <n v="0"/>
    <n v="0"/>
    <n v="0"/>
    <n v="0"/>
    <n v="0"/>
    <n v="0"/>
    <x v="0"/>
    <n v="1"/>
  </r>
  <r>
    <s v="  UA"/>
    <x v="0"/>
    <n v="729"/>
    <s v="N520UA"/>
    <s v="LAX"/>
    <d v="1899-12-30T10:30:00"/>
    <d v="1899-12-30T10:29:00"/>
    <n v="274"/>
    <n v="258"/>
    <n v="-1"/>
    <d v="1899-12-30T10:46:00"/>
    <n v="17"/>
    <n v="0"/>
    <n v="0"/>
    <n v="0"/>
    <n v="0"/>
    <n v="0"/>
    <n v="0"/>
    <x v="8"/>
    <n v="1"/>
  </r>
  <r>
    <s v="  UA"/>
    <x v="0"/>
    <n v="741"/>
    <s v="N213UA"/>
    <s v="SFO"/>
    <d v="1899-12-30T19:12:00"/>
    <d v="1899-12-30T20:13:00"/>
    <n v="281"/>
    <n v="241"/>
    <n v="61"/>
    <d v="1899-12-30T20:23:00"/>
    <n v="10"/>
    <n v="19"/>
    <n v="0"/>
    <n v="0"/>
    <n v="0"/>
    <n v="2"/>
    <n v="61"/>
    <x v="10"/>
    <n v="1"/>
  </r>
  <r>
    <s v="  UA"/>
    <x v="0"/>
    <n v="742"/>
    <s v="N453UA"/>
    <s v="MCO"/>
    <d v="1899-12-30T16:55:00"/>
    <d v="1899-12-30T16:51:00"/>
    <n v="159"/>
    <n v="147"/>
    <n v="-4"/>
    <d v="1899-12-30T17:07:00"/>
    <n v="16"/>
    <n v="0"/>
    <n v="0"/>
    <n v="0"/>
    <n v="0"/>
    <n v="0"/>
    <n v="0"/>
    <x v="2"/>
    <n v="1"/>
  </r>
  <r>
    <s v="  UA"/>
    <x v="0"/>
    <n v="761"/>
    <s v="N847UA"/>
    <s v="SFO"/>
    <d v="1899-12-30T08:00:00"/>
    <d v="1899-12-30T07:58:00"/>
    <n v="292"/>
    <n v="288"/>
    <n v="-2"/>
    <d v="1899-12-30T08:19:00"/>
    <n v="21"/>
    <n v="0"/>
    <n v="0"/>
    <n v="0"/>
    <n v="0"/>
    <n v="0"/>
    <n v="0"/>
    <x v="9"/>
    <n v="1"/>
  </r>
  <r>
    <s v="  UA"/>
    <x v="0"/>
    <n v="774"/>
    <s v="N810UA"/>
    <s v="RIC"/>
    <d v="1899-12-30T18:06:00"/>
    <d v="1899-12-30T18:19:00"/>
    <n v="114"/>
    <n v="100"/>
    <n v="13"/>
    <d v="1899-12-30T18:31:00"/>
    <n v="12"/>
    <n v="0"/>
    <n v="0"/>
    <n v="0"/>
    <n v="0"/>
    <n v="0"/>
    <n v="13"/>
    <x v="1"/>
    <n v="1"/>
  </r>
  <r>
    <s v="  UA"/>
    <x v="0"/>
    <n v="808"/>
    <s v="N545UA"/>
    <s v="SFO"/>
    <d v="1899-12-30T13:02:00"/>
    <d v="1899-12-30T12:58:00"/>
    <n v="290"/>
    <n v="264"/>
    <n v="-4"/>
    <d v="1899-12-30T13:08:00"/>
    <n v="10"/>
    <n v="0"/>
    <n v="0"/>
    <n v="0"/>
    <n v="0"/>
    <n v="0"/>
    <n v="0"/>
    <x v="14"/>
    <n v="1"/>
  </r>
  <r>
    <s v="  UA"/>
    <x v="0"/>
    <n v="817"/>
    <s v="N586UA"/>
    <s v="SEA"/>
    <d v="1899-12-30T20:15:00"/>
    <d v="1899-12-30T20:21:00"/>
    <n v="273"/>
    <n v="263"/>
    <n v="6"/>
    <d v="1899-12-30T20:36:00"/>
    <n v="15"/>
    <n v="0"/>
    <n v="0"/>
    <n v="0"/>
    <n v="0"/>
    <n v="0"/>
    <n v="6"/>
    <x v="11"/>
    <n v="1"/>
  </r>
  <r>
    <s v="  UA"/>
    <x v="0"/>
    <n v="819"/>
    <s v="N447UA"/>
    <s v="JAX"/>
    <d v="1899-12-30T19:02:00"/>
    <d v="1899-12-30T19:01:00"/>
    <n v="138"/>
    <n v="126"/>
    <n v="-1"/>
    <d v="1899-12-30T19:14:00"/>
    <n v="13"/>
    <n v="0"/>
    <n v="0"/>
    <n v="0"/>
    <n v="0"/>
    <n v="0"/>
    <n v="0"/>
    <x v="10"/>
    <n v="1"/>
  </r>
  <r>
    <s v="  UA"/>
    <x v="0"/>
    <n v="836"/>
    <s v="N593UA"/>
    <s v="BOS"/>
    <d v="1899-12-30T18:12:00"/>
    <d v="1899-12-30T18:46:00"/>
    <n v="144"/>
    <n v="122"/>
    <n v="34"/>
    <d v="1899-12-30T19:05:00"/>
    <n v="19"/>
    <n v="0"/>
    <n v="0"/>
    <n v="0"/>
    <n v="0"/>
    <n v="0"/>
    <n v="34"/>
    <x v="1"/>
    <n v="1"/>
  </r>
  <r>
    <s v="  UA"/>
    <x v="0"/>
    <n v="839"/>
    <s v="N574UA"/>
    <s v="LAX"/>
    <d v="1899-12-30T18:40:00"/>
    <d v="1899-12-30T18:40:00"/>
    <n v="272"/>
    <n v="242"/>
    <n v="0"/>
    <d v="1899-12-30T18:56:00"/>
    <n v="16"/>
    <n v="0"/>
    <n v="0"/>
    <n v="0"/>
    <n v="0"/>
    <n v="0"/>
    <n v="0"/>
    <x v="1"/>
    <n v="1"/>
  </r>
  <r>
    <s v="  UA"/>
    <x v="0"/>
    <n v="852"/>
    <s v="N498UA"/>
    <s v="MDT"/>
    <d v="1899-12-30T10:59:00"/>
    <d v="1899-12-30T12:07:00"/>
    <n v="106"/>
    <n v="97"/>
    <n v="68"/>
    <d v="1899-12-30T12:27:00"/>
    <n v="20"/>
    <n v="59"/>
    <n v="0"/>
    <n v="0"/>
    <n v="0"/>
    <n v="0"/>
    <n v="68"/>
    <x v="8"/>
    <n v="1"/>
  </r>
  <r>
    <s v="  UA"/>
    <x v="0"/>
    <n v="859"/>
    <s v="N213UA"/>
    <s v="SFO"/>
    <d v="1899-12-30T07:15:00"/>
    <d v="1899-12-30T08:31:00"/>
    <n v="283"/>
    <n v="278"/>
    <n v="76"/>
    <d v="1899-12-30T09:06:00"/>
    <n v="35"/>
    <n v="15"/>
    <n v="0"/>
    <n v="0"/>
    <n v="0"/>
    <n v="56"/>
    <n v="76"/>
    <x v="13"/>
    <n v="1"/>
  </r>
  <r>
    <s v="  UA"/>
    <x v="0"/>
    <n v="865"/>
    <s v="N479UA"/>
    <s v="BUF"/>
    <d v="1899-12-30T13:18:00"/>
    <d v="1899-12-30T13:40:00"/>
    <n v="91"/>
    <n v="71"/>
    <n v="22"/>
    <d v="1899-12-30T13:47:00"/>
    <n v="7"/>
    <n v="0"/>
    <n v="0"/>
    <n v="0"/>
    <n v="0"/>
    <n v="0"/>
    <n v="22"/>
    <x v="14"/>
    <n v="1"/>
  </r>
  <r>
    <s v="  UA"/>
    <x v="0"/>
    <n v="882"/>
    <s v="N498UA"/>
    <s v="BOS"/>
    <d v="1899-12-30T16:08:00"/>
    <d v="1899-12-30T17:09:00"/>
    <n v="138"/>
    <n v="137"/>
    <n v="61"/>
    <d v="1899-12-30T17:23:00"/>
    <n v="14"/>
    <n v="0"/>
    <n v="7"/>
    <n v="0"/>
    <n v="0"/>
    <n v="53"/>
    <n v="61"/>
    <x v="2"/>
    <n v="1"/>
  </r>
  <r>
    <s v="  UA"/>
    <x v="0"/>
    <n v="884"/>
    <s v="N427UA"/>
    <s v="EWR"/>
    <d v="1899-12-30T19:00:00"/>
    <d v="1899-12-30T19:58:00"/>
    <n v="134"/>
    <n v="107"/>
    <n v="58"/>
    <d v="1899-12-30T20:12:00"/>
    <n v="14"/>
    <n v="17"/>
    <n v="0"/>
    <n v="0"/>
    <n v="0"/>
    <n v="14"/>
    <n v="58"/>
    <x v="10"/>
    <n v="1"/>
  </r>
  <r>
    <s v="  UA"/>
    <x v="0"/>
    <n v="907"/>
    <s v="N127UA"/>
    <s v="SFO"/>
    <d v="1899-12-30T17:26:00"/>
    <d v="1899-12-30T17:35:00"/>
    <n v="300"/>
    <n v="254"/>
    <n v="9"/>
    <d v="1899-12-30T17:51:00"/>
    <n v="16"/>
    <n v="0"/>
    <n v="0"/>
    <n v="0"/>
    <n v="0"/>
    <n v="0"/>
    <n v="9"/>
    <x v="12"/>
    <n v="1"/>
  </r>
  <r>
    <s v="  UA"/>
    <x v="0"/>
    <n v="909"/>
    <s v="N664UA"/>
    <s v="DEN"/>
    <d v="1899-12-30T15:47:00"/>
    <d v="1899-12-30T15:42:00"/>
    <n v="161"/>
    <n v="145"/>
    <n v="-5"/>
    <d v="1899-12-30T15:52:00"/>
    <n v="10"/>
    <n v="0"/>
    <n v="0"/>
    <n v="0"/>
    <n v="0"/>
    <n v="0"/>
    <n v="0"/>
    <x v="15"/>
    <n v="1"/>
  </r>
  <r>
    <s v="  UA"/>
    <x v="0"/>
    <n v="914"/>
    <s v="N845UA"/>
    <s v="LAS"/>
    <d v="1899-12-30T20:05:00"/>
    <d v="1899-12-30T20:04:00"/>
    <n v="244"/>
    <n v="220"/>
    <n v="-1"/>
    <d v="1899-12-30T20:15:00"/>
    <n v="11"/>
    <n v="0"/>
    <n v="0"/>
    <n v="0"/>
    <n v="0"/>
    <n v="0"/>
    <n v="0"/>
    <x v="11"/>
    <n v="1"/>
  </r>
  <r>
    <s v="  UA"/>
    <x v="0"/>
    <n v="929"/>
    <s v="N514UA"/>
    <s v="SEA"/>
    <d v="1899-12-30T15:35:00"/>
    <d v="1899-12-30T16:34:00"/>
    <n v="273"/>
    <n v="251"/>
    <n v="59"/>
    <d v="1899-12-30T16:44:00"/>
    <n v="10"/>
    <n v="8"/>
    <n v="0"/>
    <n v="0"/>
    <n v="0"/>
    <n v="29"/>
    <n v="59"/>
    <x v="15"/>
    <n v="1"/>
  </r>
  <r>
    <s v="  UA"/>
    <x v="0"/>
    <n v="941"/>
    <s v="N818UA"/>
    <s v="DEN"/>
    <d v="1899-12-30T17:00:00"/>
    <d v="1899-12-30T17:03:00"/>
    <n v="160"/>
    <n v="139"/>
    <n v="3"/>
    <d v="1899-12-30T17:12:00"/>
    <n v="9"/>
    <n v="0"/>
    <n v="0"/>
    <n v="0"/>
    <n v="0"/>
    <n v="0"/>
    <n v="3"/>
    <x v="12"/>
    <n v="1"/>
  </r>
  <r>
    <s v="  UA"/>
    <x v="0"/>
    <n v="943"/>
    <s v="N489UA"/>
    <s v="LAX"/>
    <d v="1899-12-30T17:45:00"/>
    <d v="1899-12-30T18:43:00"/>
    <n v="275"/>
    <n v="262"/>
    <n v="58"/>
    <d v="1899-12-30T19:01:00"/>
    <n v="18"/>
    <n v="45"/>
    <n v="0"/>
    <n v="0"/>
    <n v="0"/>
    <n v="0"/>
    <n v="58"/>
    <x v="12"/>
    <n v="1"/>
  </r>
  <r>
    <s v="  UA"/>
    <x v="0"/>
    <n v="945"/>
    <s v="N540UA"/>
    <s v="LAX"/>
    <d v="1899-12-30T11:55:00"/>
    <d v="1899-12-30T11:53:00"/>
    <n v="270"/>
    <n v="257"/>
    <n v="-2"/>
    <d v="1899-12-30T12:03:00"/>
    <n v="10"/>
    <n v="0"/>
    <n v="0"/>
    <n v="0"/>
    <n v="0"/>
    <n v="0"/>
    <n v="0"/>
    <x v="3"/>
    <n v="1"/>
  </r>
  <r>
    <s v="  UA"/>
    <x v="0"/>
    <n v="949"/>
    <s v="N780UA"/>
    <s v="DEN"/>
    <d v="1899-12-30T18:40:00"/>
    <d v="1899-12-30T18:42:00"/>
    <n v="156"/>
    <n v="152"/>
    <n v="2"/>
    <d v="1899-12-30T19:02:00"/>
    <n v="20"/>
    <n v="0"/>
    <n v="0"/>
    <n v="0"/>
    <n v="0"/>
    <n v="0"/>
    <n v="2"/>
    <x v="1"/>
    <n v="1"/>
  </r>
  <r>
    <s v="  UA"/>
    <x v="0"/>
    <n v="953"/>
    <s v="N409UA"/>
    <s v="MSY"/>
    <d v="1899-12-30T21:05:00"/>
    <d v="1899-12-30T21:33:00"/>
    <n v="144"/>
    <n v="126"/>
    <n v="28"/>
    <d v="1899-12-30T21:46:00"/>
    <n v="13"/>
    <n v="0"/>
    <n v="0"/>
    <n v="0"/>
    <n v="0"/>
    <n v="0"/>
    <n v="28"/>
    <x v="7"/>
    <n v="1"/>
  </r>
  <r>
    <s v="  UA"/>
    <x v="0"/>
    <n v="959"/>
    <s v="N412UA"/>
    <s v="PDX"/>
    <d v="1899-12-30T20:40:00"/>
    <d v="1899-12-30T23:17:00"/>
    <n v="276"/>
    <n v="264"/>
    <n v="157"/>
    <d v="1899-12-30T23:27:00"/>
    <n v="10"/>
    <n v="16"/>
    <n v="0"/>
    <n v="0"/>
    <n v="0"/>
    <n v="129"/>
    <n v="157"/>
    <x v="11"/>
    <n v="1"/>
  </r>
  <r>
    <s v="  UA"/>
    <x v="0"/>
    <n v="964"/>
    <s v="N799UA"/>
    <s v="IAD"/>
    <d v="1899-12-30T13:10:00"/>
    <d v="1899-12-30T14:00:00"/>
    <n v="111"/>
    <n v="101"/>
    <n v="50"/>
    <d v="1899-12-30T14:21:00"/>
    <n v="21"/>
    <n v="40"/>
    <n v="0"/>
    <n v="0"/>
    <n v="0"/>
    <n v="0"/>
    <n v="50"/>
    <x v="14"/>
    <n v="1"/>
  </r>
  <r>
    <s v="  UA"/>
    <x v="0"/>
    <n v="968"/>
    <s v="N439UA"/>
    <s v="BDL"/>
    <d v="1899-12-30T21:11:00"/>
    <d v="1899-12-30T21:14:00"/>
    <n v="123"/>
    <n v="113"/>
    <n v="3"/>
    <d v="1899-12-30T21:26:00"/>
    <n v="12"/>
    <n v="0"/>
    <n v="0"/>
    <n v="0"/>
    <n v="0"/>
    <n v="0"/>
    <n v="3"/>
    <x v="7"/>
    <n v="1"/>
  </r>
  <r>
    <s v="  UA"/>
    <x v="0"/>
    <n v="969"/>
    <s v="N463UA"/>
    <s v="SAN"/>
    <d v="1899-12-30T11:57:00"/>
    <d v="1899-12-30T11:55:00"/>
    <n v="263"/>
    <n v="257"/>
    <n v="-2"/>
    <d v="1899-12-30T12:11:00"/>
    <n v="16"/>
    <n v="0"/>
    <n v="0"/>
    <n v="0"/>
    <n v="0"/>
    <n v="0"/>
    <n v="0"/>
    <x v="3"/>
    <n v="1"/>
  </r>
  <r>
    <s v="  UA"/>
    <x v="0"/>
    <n v="971"/>
    <s v="N579UA"/>
    <s v="SEA"/>
    <d v="1899-12-30T09:50:00"/>
    <d v="1899-12-30T10:16:00"/>
    <n v="273"/>
    <n v="267"/>
    <n v="26"/>
    <d v="1899-12-30T10:28:00"/>
    <n v="12"/>
    <n v="20"/>
    <n v="0"/>
    <n v="0"/>
    <n v="0"/>
    <n v="0"/>
    <n v="26"/>
    <x v="0"/>
    <n v="1"/>
  </r>
  <r>
    <s v="  UA"/>
    <x v="0"/>
    <n v="973"/>
    <s v="N529UA"/>
    <s v="SFO"/>
    <d v="1899-12-30T15:00:00"/>
    <d v="1899-12-30T14:57:00"/>
    <n v="296"/>
    <n v="273"/>
    <n v="-3"/>
    <d v="1899-12-30T15:10:00"/>
    <n v="13"/>
    <n v="0"/>
    <n v="0"/>
    <n v="0"/>
    <n v="0"/>
    <n v="0"/>
    <n v="0"/>
    <x v="15"/>
    <n v="1"/>
  </r>
  <r>
    <s v="  UA"/>
    <x v="0"/>
    <n v="985"/>
    <s v="N537UA"/>
    <s v="LAX"/>
    <d v="1899-12-30T13:12:00"/>
    <d v="1899-12-30T13:07:00"/>
    <n v="273"/>
    <n v="253"/>
    <n v="-5"/>
    <d v="1899-12-30T13:16:00"/>
    <n v="9"/>
    <n v="0"/>
    <n v="0"/>
    <n v="0"/>
    <n v="0"/>
    <n v="0"/>
    <n v="0"/>
    <x v="14"/>
    <n v="1"/>
  </r>
  <r>
    <s v="  UA"/>
    <x v="0"/>
    <n v="990"/>
    <s v="N587UA"/>
    <s v="IAD"/>
    <d v="1899-12-30T18:12:00"/>
    <d v="1899-12-30T18:13:00"/>
    <n v="113"/>
    <n v="106"/>
    <n v="1"/>
    <d v="1899-12-30T18:32:00"/>
    <n v="19"/>
    <n v="0"/>
    <n v="0"/>
    <n v="0"/>
    <n v="0"/>
    <n v="0"/>
    <n v="1"/>
    <x v="1"/>
    <n v="1"/>
  </r>
  <r>
    <s v="  UA"/>
    <x v="0"/>
    <n v="998"/>
    <s v="N523UA"/>
    <s v="BOS"/>
    <d v="1899-12-30T21:05:00"/>
    <d v="1899-12-30T21:17:00"/>
    <n v="134"/>
    <n v="122"/>
    <n v="12"/>
    <d v="1899-12-30T21:32:00"/>
    <n v="15"/>
    <n v="0"/>
    <n v="0"/>
    <n v="0"/>
    <n v="0"/>
    <n v="0"/>
    <n v="12"/>
    <x v="7"/>
    <n v="1"/>
  </r>
  <r>
    <s v="  UA"/>
    <x v="0"/>
    <n v="1009"/>
    <s v="N25705"/>
    <s v="IAH"/>
    <d v="1899-12-30T19:55:00"/>
    <d v="1899-12-30T20:29:00"/>
    <n v="163"/>
    <n v="146"/>
    <n v="34"/>
    <d v="1899-12-30T20:46:00"/>
    <n v="17"/>
    <n v="0"/>
    <n v="16"/>
    <n v="0"/>
    <n v="0"/>
    <n v="1"/>
    <n v="34"/>
    <x v="10"/>
    <n v="1"/>
  </r>
  <r>
    <s v="  UA"/>
    <x v="0"/>
    <n v="1114"/>
    <s v="N76523"/>
    <s v="FLL"/>
    <d v="1899-12-30T14:50:00"/>
    <d v="1899-12-30T14:51:00"/>
    <n v="170"/>
    <n v="173"/>
    <n v="1"/>
    <d v="1899-12-30T15:03:00"/>
    <n v="12"/>
    <n v="0"/>
    <n v="0"/>
    <n v="0"/>
    <n v="0"/>
    <n v="0"/>
    <n v="1"/>
    <x v="4"/>
    <n v="1"/>
  </r>
  <r>
    <s v="  UA"/>
    <x v="0"/>
    <n v="1199"/>
    <s v="N14250"/>
    <s v="FLL"/>
    <d v="1899-12-30T08:50:00"/>
    <d v="1899-12-30T09:07:00"/>
    <n v="171"/>
    <n v="179"/>
    <n v="17"/>
    <d v="1899-12-30T09:23:00"/>
    <n v="16"/>
    <n v="6"/>
    <n v="0"/>
    <n v="8"/>
    <n v="0"/>
    <n v="11"/>
    <n v="17"/>
    <x v="9"/>
    <n v="1"/>
  </r>
  <r>
    <s v="  UA"/>
    <x v="0"/>
    <n v="1262"/>
    <s v="N26210"/>
    <s v="EWR"/>
    <d v="1899-12-30T10:00:00"/>
    <d v="1899-12-30T10:05:00"/>
    <n v="117"/>
    <n v="121"/>
    <n v="5"/>
    <d v="1899-12-30T10:15:00"/>
    <n v="10"/>
    <n v="0"/>
    <n v="0"/>
    <n v="0"/>
    <n v="0"/>
    <n v="0"/>
    <n v="5"/>
    <x v="8"/>
    <n v="1"/>
  </r>
  <r>
    <s v="  UA"/>
    <x v="0"/>
    <n v="1280"/>
    <s v="N79521"/>
    <s v="DEN"/>
    <d v="1899-12-30T19:50:00"/>
    <d v="1899-12-30T20:22:00"/>
    <n v="153"/>
    <n v="146"/>
    <n v="32"/>
    <d v="1899-12-30T20:37:00"/>
    <n v="15"/>
    <n v="25"/>
    <n v="0"/>
    <n v="0"/>
    <n v="0"/>
    <n v="0"/>
    <n v="32"/>
    <x v="10"/>
    <n v="1"/>
  </r>
  <r>
    <s v="  UA"/>
    <x v="0"/>
    <n v="1432"/>
    <s v="N12221"/>
    <s v="IAH"/>
    <d v="1899-12-30T05:30:00"/>
    <d v="1899-12-30T05:32:00"/>
    <n v="168"/>
    <n v="151"/>
    <n v="2"/>
    <d v="1899-12-30T05:49:00"/>
    <n v="17"/>
    <n v="0"/>
    <n v="0"/>
    <n v="0"/>
    <n v="0"/>
    <n v="0"/>
    <n v="2"/>
    <x v="16"/>
    <n v="1"/>
  </r>
  <r>
    <s v="  UA"/>
    <x v="0"/>
    <n v="1443"/>
    <s v="N19130"/>
    <s v="STT"/>
    <d v="1899-12-30T08:20:00"/>
    <d v="1899-12-30T08:20:00"/>
    <n v="294"/>
    <n v="275"/>
    <n v="0"/>
    <d v="1899-12-30T08:35:00"/>
    <n v="15"/>
    <n v="0"/>
    <n v="0"/>
    <n v="0"/>
    <n v="0"/>
    <n v="0"/>
    <n v="0"/>
    <x v="9"/>
    <n v="1"/>
  </r>
  <r>
    <s v="  UA"/>
    <x v="0"/>
    <n v="1493"/>
    <s v="N79402"/>
    <s v="IAH"/>
    <d v="1899-12-30T14:00:00"/>
    <d v="1899-12-30T14:22:00"/>
    <n v="166"/>
    <n v="152"/>
    <n v="22"/>
    <d v="1899-12-30T14:38:00"/>
    <n v="16"/>
    <n v="0"/>
    <n v="0"/>
    <n v="0"/>
    <n v="0"/>
    <n v="0"/>
    <n v="22"/>
    <x v="4"/>
    <n v="1"/>
  </r>
  <r>
    <s v="  UA"/>
    <x v="0"/>
    <n v="1591"/>
    <s v="N75854"/>
    <s v="IAH"/>
    <d v="1899-12-30T07:55:00"/>
    <d v="1899-12-30T07:57:00"/>
    <n v="168"/>
    <n v="157"/>
    <n v="2"/>
    <d v="1899-12-30T08:14:00"/>
    <n v="17"/>
    <n v="0"/>
    <n v="0"/>
    <n v="0"/>
    <n v="0"/>
    <n v="0"/>
    <n v="2"/>
    <x v="13"/>
    <n v="1"/>
  </r>
  <r>
    <s v="  UA"/>
    <x v="0"/>
    <n v="1610"/>
    <s v="N25705"/>
    <s v="SNA"/>
    <d v="1899-12-30T09:37:00"/>
    <d v="1899-12-30T09:35:00"/>
    <n v="255"/>
    <n v="261"/>
    <n v="-2"/>
    <d v="1899-12-30T09:43:00"/>
    <n v="8"/>
    <n v="0"/>
    <n v="0"/>
    <n v="0"/>
    <n v="0"/>
    <n v="0"/>
    <n v="0"/>
    <x v="0"/>
    <n v="1"/>
  </r>
  <r>
    <s v="  UA"/>
    <x v="0"/>
    <n v="1625"/>
    <s v="N38403"/>
    <s v="IAH"/>
    <d v="1899-12-30T18:32:00"/>
    <d v="1899-12-30T18:50:00"/>
    <n v="163"/>
    <n v="147"/>
    <n v="18"/>
    <d v="1899-12-30T19:09:00"/>
    <n v="19"/>
    <n v="0"/>
    <n v="0"/>
    <n v="0"/>
    <n v="0"/>
    <n v="0"/>
    <n v="18"/>
    <x v="1"/>
    <n v="1"/>
  </r>
  <r>
    <s v="  UA"/>
    <x v="0"/>
    <n v="1646"/>
    <s v="N77295"/>
    <s v="PIT"/>
    <d v="1899-12-30T19:35:00"/>
    <d v="1899-12-30T19:36:00"/>
    <n v="84"/>
    <n v="75"/>
    <n v="1"/>
    <d v="1899-12-30T19:47:00"/>
    <n v="11"/>
    <n v="0"/>
    <n v="0"/>
    <n v="0"/>
    <n v="0"/>
    <n v="0"/>
    <n v="1"/>
    <x v="10"/>
    <n v="1"/>
  </r>
  <r>
    <s v="  UA"/>
    <x v="0"/>
    <n v="1659"/>
    <s v="N37287"/>
    <s v="IAH"/>
    <d v="1899-12-30T12:20:00"/>
    <d v="1899-12-30T12:30:00"/>
    <n v="167"/>
    <n v="145"/>
    <n v="10"/>
    <d v="1899-12-30T12:43:00"/>
    <n v="13"/>
    <n v="0"/>
    <n v="0"/>
    <n v="0"/>
    <n v="0"/>
    <n v="0"/>
    <n v="10"/>
    <x v="5"/>
    <n v="1"/>
  </r>
  <r>
    <s v="  UA"/>
    <x v="0"/>
    <n v="1661"/>
    <s v="N76516"/>
    <s v="IAH"/>
    <d v="1899-12-30T15:15:00"/>
    <d v="1899-12-30T15:33:00"/>
    <n v="174"/>
    <n v="148"/>
    <n v="18"/>
    <d v="1899-12-30T15:43:00"/>
    <n v="10"/>
    <n v="0"/>
    <n v="0"/>
    <n v="0"/>
    <n v="0"/>
    <n v="0"/>
    <n v="18"/>
    <x v="15"/>
    <n v="1"/>
  </r>
  <r>
    <s v="  UA"/>
    <x v="0"/>
    <n v="1665"/>
    <s v="N19621"/>
    <s v="EWR"/>
    <d v="1899-12-30T18:00:00"/>
    <d v="1899-12-30T18:16:00"/>
    <n v="127"/>
    <n v="123"/>
    <n v="16"/>
    <d v="1899-12-30T18:49:00"/>
    <n v="33"/>
    <n v="0"/>
    <n v="0"/>
    <n v="0"/>
    <n v="0"/>
    <n v="0"/>
    <n v="16"/>
    <x v="1"/>
    <n v="1"/>
  </r>
  <r>
    <s v="  UA"/>
    <x v="0"/>
    <n v="1680"/>
    <s v="N39297"/>
    <s v="SFO"/>
    <d v="1899-12-30T20:30:00"/>
    <d v="1899-12-30T20:52:00"/>
    <n v="275"/>
    <n v="260"/>
    <n v="22"/>
    <d v="1899-12-30T21:03:00"/>
    <n v="11"/>
    <n v="0"/>
    <n v="0"/>
    <n v="0"/>
    <n v="0"/>
    <n v="0"/>
    <n v="22"/>
    <x v="11"/>
    <n v="1"/>
  </r>
  <r>
    <s v="  UA"/>
    <x v="0"/>
    <n v="1684"/>
    <s v="N26226"/>
    <s v="IAH"/>
    <d v="1899-12-30T10:50:00"/>
    <d v="1899-12-30T11:04:00"/>
    <n v="169"/>
    <n v="154"/>
    <n v="14"/>
    <d v="1899-12-30T11:19:00"/>
    <n v="15"/>
    <n v="0"/>
    <n v="0"/>
    <n v="0"/>
    <n v="0"/>
    <n v="0"/>
    <n v="14"/>
    <x v="8"/>
    <n v="1"/>
  </r>
  <r>
    <s v="  UA"/>
    <x v="0"/>
    <n v="1686"/>
    <s v="N19130"/>
    <s v="IAH"/>
    <d v="1899-12-30T21:00:00"/>
    <d v="1899-12-30T21:15:00"/>
    <n v="158"/>
    <n v="142"/>
    <n v="15"/>
    <d v="1899-12-30T21:30:00"/>
    <n v="15"/>
    <n v="0"/>
    <n v="0"/>
    <n v="0"/>
    <n v="0"/>
    <n v="0"/>
    <n v="15"/>
    <x v="7"/>
    <n v="1"/>
  </r>
  <r>
    <s v="  UA"/>
    <x v="0"/>
    <n v="1698"/>
    <s v="N24202"/>
    <s v="IAH"/>
    <d v="1899-12-30T06:35:00"/>
    <d v="1899-12-30T06:29:00"/>
    <n v="171"/>
    <n v="147"/>
    <n v="-6"/>
    <d v="1899-12-30T06:38:00"/>
    <n v="9"/>
    <n v="0"/>
    <n v="0"/>
    <n v="0"/>
    <n v="0"/>
    <n v="0"/>
    <n v="0"/>
    <x v="6"/>
    <n v="1"/>
  </r>
  <r>
    <s v="  UA"/>
    <x v="0"/>
    <n v="1709"/>
    <s v="N16234"/>
    <s v="MCO"/>
    <d v="1899-12-30T19:35:00"/>
    <d v="1899-12-30T19:44:00"/>
    <n v="160"/>
    <n v="151"/>
    <n v="9"/>
    <d v="1899-12-30T20:05:00"/>
    <n v="21"/>
    <n v="0"/>
    <n v="0"/>
    <n v="0"/>
    <n v="0"/>
    <n v="0"/>
    <n v="9"/>
    <x v="10"/>
    <n v="1"/>
  </r>
  <r>
    <s v="  UA"/>
    <x v="0"/>
    <n v="1717"/>
    <s v="N71411"/>
    <s v="IAH"/>
    <d v="1899-12-30T17:00:00"/>
    <d v="1899-12-30T17:08:00"/>
    <n v="173"/>
    <n v="156"/>
    <n v="8"/>
    <d v="1899-12-30T17:28:00"/>
    <n v="20"/>
    <n v="0"/>
    <n v="0"/>
    <n v="0"/>
    <n v="0"/>
    <n v="0"/>
    <n v="8"/>
    <x v="12"/>
    <n v="1"/>
  </r>
  <r>
    <s v="  UA"/>
    <x v="1"/>
    <n v="201"/>
    <s v="N215UA"/>
    <s v="HNL"/>
    <d v="1899-12-30T09:18:00"/>
    <d v="1899-12-30T09:27:00"/>
    <n v="547"/>
    <n v="515"/>
    <n v="9"/>
    <d v="1899-12-30T09:41:00"/>
    <n v="14"/>
    <n v="0"/>
    <n v="0"/>
    <n v="0"/>
    <n v="0"/>
    <n v="0"/>
    <n v="9"/>
    <x v="0"/>
    <n v="2"/>
  </r>
  <r>
    <s v="  UA"/>
    <x v="1"/>
    <n v="223"/>
    <s v="N408UA"/>
    <s v="DTW"/>
    <d v="1899-12-30T18:21:00"/>
    <d v="1899-12-30T18:19:00"/>
    <n v="81"/>
    <n v="88"/>
    <n v="-2"/>
    <d v="1899-12-30T18:37:00"/>
    <n v="18"/>
    <n v="0"/>
    <n v="0"/>
    <n v="0"/>
    <n v="0"/>
    <n v="0"/>
    <n v="0"/>
    <x v="1"/>
    <n v="2"/>
  </r>
  <r>
    <s v="  UA"/>
    <x v="1"/>
    <n v="227"/>
    <s v="N817UA"/>
    <s v="MSP"/>
    <d v="1899-12-30T06:15:00"/>
    <d v="1899-12-30T06:12:00"/>
    <n v="90"/>
    <n v="98"/>
    <n v="-3"/>
    <d v="1899-12-30T06:45:00"/>
    <n v="33"/>
    <n v="0"/>
    <n v="0"/>
    <n v="0"/>
    <n v="0"/>
    <n v="0"/>
    <n v="0"/>
    <x v="6"/>
    <n v="2"/>
  </r>
  <r>
    <s v="  UA"/>
    <x v="1"/>
    <n v="228"/>
    <s v="N814UA"/>
    <s v="BWI"/>
    <d v="1899-12-30T16:35:00"/>
    <d v="1899-12-30T16:58:00"/>
    <n v="111"/>
    <n v="108"/>
    <n v="23"/>
    <d v="1899-12-30T17:15:00"/>
    <n v="17"/>
    <n v="10"/>
    <n v="0"/>
    <n v="0"/>
    <n v="0"/>
    <n v="10"/>
    <n v="23"/>
    <x v="2"/>
    <n v="2"/>
  </r>
  <r>
    <s v="  UA"/>
    <x v="1"/>
    <n v="235"/>
    <s v="N580UA"/>
    <s v="DEN"/>
    <d v="1899-12-30T12:13:00"/>
    <d v="1899-12-30T13:59:00"/>
    <n v="161"/>
    <n v="129"/>
    <n v="106"/>
    <d v="1899-12-30T14:08:00"/>
    <n v="9"/>
    <n v="4"/>
    <n v="0"/>
    <n v="0"/>
    <n v="0"/>
    <n v="70"/>
    <n v="106"/>
    <x v="5"/>
    <n v="2"/>
  </r>
  <r>
    <s v="  UA"/>
    <x v="1"/>
    <n v="241"/>
    <s v="N440UA"/>
    <s v="SEA"/>
    <d v="1899-12-30T11:57:00"/>
    <d v="1899-12-30T11:55:00"/>
    <n v="277"/>
    <n v="256"/>
    <n v="-2"/>
    <d v="1899-12-30T12:06:00"/>
    <n v="11"/>
    <n v="0"/>
    <n v="0"/>
    <n v="0"/>
    <n v="0"/>
    <n v="0"/>
    <n v="0"/>
    <x v="3"/>
    <n v="2"/>
  </r>
  <r>
    <s v="  UA"/>
    <x v="1"/>
    <n v="244"/>
    <s v="N824UA"/>
    <s v="MDT"/>
    <d v="1899-12-30T18:30:00"/>
    <d v="1899-12-30T18:30:00"/>
    <n v="102"/>
    <n v="131"/>
    <n v="0"/>
    <d v="1899-12-30T19:09:00"/>
    <n v="39"/>
    <n v="0"/>
    <n v="0"/>
    <n v="29"/>
    <n v="0"/>
    <n v="0"/>
    <n v="0"/>
    <x v="1"/>
    <n v="2"/>
  </r>
  <r>
    <s v="  UA"/>
    <x v="1"/>
    <n v="255"/>
    <s v="N417UA"/>
    <s v="EWR"/>
    <d v="1899-12-30T16:10:00"/>
    <d v="1899-12-30T17:15:00"/>
    <n v="134"/>
    <n v="128"/>
    <n v="65"/>
    <d v="1899-12-30T17:37:00"/>
    <n v="22"/>
    <n v="0"/>
    <n v="0"/>
    <n v="4"/>
    <n v="0"/>
    <n v="55"/>
    <n v="65"/>
    <x v="2"/>
    <n v="2"/>
  </r>
  <r>
    <s v="  UA"/>
    <x v="1"/>
    <n v="279"/>
    <s v="N657UA"/>
    <s v="DEN"/>
    <d v="1899-12-30T08:00:00"/>
    <d v="1899-12-30T08:03:00"/>
    <n v="173"/>
    <n v="150"/>
    <n v="3"/>
    <d v="1899-12-30T08:28:00"/>
    <n v="25"/>
    <n v="0"/>
    <n v="0"/>
    <n v="0"/>
    <n v="0"/>
    <n v="0"/>
    <n v="3"/>
    <x v="9"/>
    <n v="2"/>
  </r>
  <r>
    <s v="  UA"/>
    <x v="1"/>
    <n v="288"/>
    <s v="N507UA"/>
    <s v="MCO"/>
    <d v="1899-12-30T14:52:00"/>
    <d v="1899-12-30T15:00:00"/>
    <n v="157"/>
    <n v="147"/>
    <n v="8"/>
    <d v="1899-12-30T15:12:00"/>
    <n v="12"/>
    <n v="0"/>
    <n v="0"/>
    <n v="0"/>
    <n v="0"/>
    <n v="0"/>
    <n v="8"/>
    <x v="4"/>
    <n v="2"/>
  </r>
  <r>
    <s v="  UA"/>
    <x v="1"/>
    <n v="295"/>
    <s v="N571UA"/>
    <s v="DEN"/>
    <d v="1899-12-30T06:00:00"/>
    <d v="1899-12-30T06:02:00"/>
    <n v="160"/>
    <n v="137"/>
    <n v="2"/>
    <d v="1899-12-30T06:14:00"/>
    <n v="12"/>
    <n v="0"/>
    <n v="0"/>
    <n v="0"/>
    <n v="0"/>
    <n v="0"/>
    <n v="2"/>
    <x v="6"/>
    <n v="2"/>
  </r>
  <r>
    <s v="  UA"/>
    <x v="1"/>
    <n v="296"/>
    <s v="N437UA"/>
    <s v="MSP"/>
    <d v="1899-12-30T14:20:00"/>
    <d v="1899-12-30T14:35:00"/>
    <n v="90"/>
    <n v="71"/>
    <n v="15"/>
    <d v="1899-12-30T14:43:00"/>
    <n v="8"/>
    <n v="0"/>
    <n v="0"/>
    <n v="0"/>
    <n v="0"/>
    <n v="0"/>
    <n v="15"/>
    <x v="4"/>
    <n v="2"/>
  </r>
  <r>
    <s v="  UA"/>
    <x v="1"/>
    <n v="302"/>
    <s v="N464UA"/>
    <s v="ALB"/>
    <d v="1899-12-30T21:09:00"/>
    <d v="1899-12-30T21:36:00"/>
    <n v="110"/>
    <n v="122"/>
    <n v="27"/>
    <d v="1899-12-30T22:00:00"/>
    <n v="24"/>
    <n v="27"/>
    <n v="0"/>
    <n v="12"/>
    <n v="0"/>
    <n v="0"/>
    <n v="27"/>
    <x v="7"/>
    <n v="2"/>
  </r>
  <r>
    <s v="  UA"/>
    <x v="1"/>
    <n v="308"/>
    <s v="N819UA"/>
    <s v="CVG"/>
    <d v="1899-12-30T18:54:00"/>
    <d v="1899-12-30T19:47:00"/>
    <n v="74"/>
    <n v="63"/>
    <n v="53"/>
    <d v="1899-12-30T20:04:00"/>
    <n v="17"/>
    <n v="10"/>
    <n v="0"/>
    <n v="0"/>
    <n v="0"/>
    <n v="32"/>
    <n v="53"/>
    <x v="1"/>
    <n v="2"/>
  </r>
  <r>
    <s v="  UA"/>
    <x v="1"/>
    <n v="318"/>
    <s v="N540UA"/>
    <s v="LAS"/>
    <d v="1899-12-30T11:57:00"/>
    <d v="1899-12-30T12:30:00"/>
    <n v="241"/>
    <n v="203"/>
    <n v="33"/>
    <d v="1899-12-30T12:41:00"/>
    <n v="11"/>
    <n v="0"/>
    <n v="0"/>
    <n v="0"/>
    <n v="0"/>
    <n v="0"/>
    <n v="33"/>
    <x v="3"/>
    <n v="2"/>
  </r>
  <r>
    <s v="  UA"/>
    <x v="1"/>
    <n v="326"/>
    <s v="N538UA"/>
    <s v="LAX"/>
    <d v="1899-12-30T08:56:00"/>
    <d v="1899-12-30T09:36:00"/>
    <n v="272"/>
    <n v="259"/>
    <n v="40"/>
    <d v="1899-12-30T09:53:00"/>
    <n v="17"/>
    <n v="7"/>
    <n v="0"/>
    <n v="0"/>
    <n v="0"/>
    <n v="20"/>
    <n v="40"/>
    <x v="9"/>
    <n v="2"/>
  </r>
  <r>
    <s v="  UA"/>
    <x v="1"/>
    <n v="328"/>
    <s v="N589UA"/>
    <s v="SFO"/>
    <d v="1899-12-30T13:02:00"/>
    <d v="1899-12-30T13:02:00"/>
    <n v="290"/>
    <n v="249"/>
    <n v="0"/>
    <d v="1899-12-30T13:11:00"/>
    <n v="9"/>
    <n v="0"/>
    <n v="0"/>
    <n v="0"/>
    <n v="0"/>
    <n v="0"/>
    <n v="0"/>
    <x v="14"/>
    <n v="2"/>
  </r>
  <r>
    <s v="  UA"/>
    <x v="1"/>
    <n v="332"/>
    <s v="N430UA"/>
    <s v="SFO"/>
    <d v="1899-12-30T08:50:00"/>
    <d v="1899-12-30T08:51:00"/>
    <n v="293"/>
    <n v="284"/>
    <n v="1"/>
    <d v="1899-12-30T09:15:00"/>
    <n v="24"/>
    <n v="0"/>
    <n v="0"/>
    <n v="0"/>
    <n v="0"/>
    <n v="0"/>
    <n v="1"/>
    <x v="9"/>
    <n v="2"/>
  </r>
  <r>
    <s v="  UA"/>
    <x v="1"/>
    <n v="334"/>
    <s v="N851UA"/>
    <s v="ATL"/>
    <d v="1899-12-30T19:20:00"/>
    <d v="1899-12-30T19:17:00"/>
    <n v="123"/>
    <n v="99"/>
    <n v="-3"/>
    <d v="1899-12-30T19:38:00"/>
    <n v="21"/>
    <n v="0"/>
    <n v="0"/>
    <n v="0"/>
    <n v="0"/>
    <n v="0"/>
    <n v="0"/>
    <x v="10"/>
    <n v="2"/>
  </r>
  <r>
    <s v="  UA"/>
    <x v="1"/>
    <n v="345"/>
    <s v="N416UA"/>
    <s v="MIA"/>
    <d v="1899-12-30T06:30:00"/>
    <d v="1899-12-30T07:13:00"/>
    <n v="191"/>
    <n v="218"/>
    <n v="43"/>
    <d v="1899-12-30T07:57:00"/>
    <n v="44"/>
    <n v="43"/>
    <n v="0"/>
    <n v="27"/>
    <n v="0"/>
    <n v="0"/>
    <n v="43"/>
    <x v="6"/>
    <n v="2"/>
  </r>
  <r>
    <s v="  UA"/>
    <x v="1"/>
    <n v="360"/>
    <s v="N801UA"/>
    <s v="IAD"/>
    <d v="1899-12-30T11:14:00"/>
    <d v="1899-12-30T11:13:00"/>
    <n v="106"/>
    <n v="97"/>
    <n v="-1"/>
    <d v="1899-12-30T11:25:00"/>
    <n v="12"/>
    <n v="0"/>
    <n v="0"/>
    <n v="0"/>
    <n v="0"/>
    <n v="0"/>
    <n v="0"/>
    <x v="3"/>
    <n v="2"/>
  </r>
  <r>
    <s v="  UA"/>
    <x v="1"/>
    <n v="363"/>
    <s v="N458UA"/>
    <s v="DCA"/>
    <d v="1899-12-30T18:05:00"/>
    <d v="1899-12-30T18:35:00"/>
    <n v="107"/>
    <n v="119"/>
    <n v="30"/>
    <d v="1899-12-30T19:04:00"/>
    <n v="29"/>
    <n v="21"/>
    <n v="0"/>
    <n v="12"/>
    <n v="0"/>
    <n v="9"/>
    <n v="30"/>
    <x v="1"/>
    <n v="2"/>
  </r>
  <r>
    <s v="  UA"/>
    <x v="1"/>
    <n v="371"/>
    <s v="N548UA"/>
    <s v="SEA"/>
    <d v="1899-12-30T17:27:00"/>
    <d v="1899-12-30T18:24:00"/>
    <n v="273"/>
    <n v="254"/>
    <n v="57"/>
    <d v="1899-12-30T18:34:00"/>
    <n v="10"/>
    <n v="29"/>
    <n v="0"/>
    <n v="0"/>
    <n v="0"/>
    <n v="9"/>
    <n v="57"/>
    <x v="12"/>
    <n v="2"/>
  </r>
  <r>
    <s v="  UA"/>
    <x v="1"/>
    <n v="376"/>
    <s v="N842UA"/>
    <s v="SMF"/>
    <d v="1899-12-30T11:57:00"/>
    <d v="1899-12-30T11:56:00"/>
    <n v="276"/>
    <n v="268"/>
    <n v="-1"/>
    <d v="1899-12-30T12:25:00"/>
    <n v="29"/>
    <n v="0"/>
    <n v="0"/>
    <n v="0"/>
    <n v="0"/>
    <n v="0"/>
    <n v="0"/>
    <x v="3"/>
    <n v="2"/>
  </r>
  <r>
    <s v="  UA"/>
    <x v="1"/>
    <n v="382"/>
    <s v="N833UA"/>
    <s v="IAD"/>
    <d v="1899-12-30T08:51:00"/>
    <d v="1899-12-30T08:57:00"/>
    <n v="106"/>
    <n v="111"/>
    <n v="6"/>
    <d v="1899-12-30T09:23:00"/>
    <n v="26"/>
    <n v="0"/>
    <n v="0"/>
    <n v="0"/>
    <n v="0"/>
    <n v="0"/>
    <n v="6"/>
    <x v="9"/>
    <n v="2"/>
  </r>
  <r>
    <s v="  UA"/>
    <x v="1"/>
    <n v="384"/>
    <s v="N539UA"/>
    <s v="PDX"/>
    <d v="1899-12-30T11:57:00"/>
    <d v="1899-12-30T12:07:00"/>
    <n v="274"/>
    <n v="258"/>
    <n v="10"/>
    <d v="1899-12-30T12:20:00"/>
    <n v="13"/>
    <n v="0"/>
    <n v="0"/>
    <n v="0"/>
    <n v="0"/>
    <n v="0"/>
    <n v="10"/>
    <x v="3"/>
    <n v="2"/>
  </r>
  <r>
    <s v="  UA"/>
    <x v="1"/>
    <n v="388"/>
    <s v="N556UA"/>
    <s v="BDL"/>
    <d v="1899-12-30T18:50:00"/>
    <d v="1899-12-30T20:16:00"/>
    <n v="122"/>
    <n v="128"/>
    <n v="86"/>
    <d v="1899-12-30T20:41:00"/>
    <n v="25"/>
    <n v="39"/>
    <n v="0"/>
    <n v="6"/>
    <n v="0"/>
    <n v="47"/>
    <n v="86"/>
    <x v="1"/>
    <n v="2"/>
  </r>
  <r>
    <s v="  UA"/>
    <x v="1"/>
    <n v="393"/>
    <s v="N803UA"/>
    <s v="PHX"/>
    <d v="1899-12-30T11:57:00"/>
    <d v="1899-12-30T11:55:00"/>
    <n v="237"/>
    <n v="199"/>
    <n v="-2"/>
    <d v="1899-12-30T12:08:00"/>
    <n v="13"/>
    <n v="0"/>
    <n v="0"/>
    <n v="0"/>
    <n v="0"/>
    <n v="0"/>
    <n v="0"/>
    <x v="3"/>
    <n v="2"/>
  </r>
  <r>
    <s v="  UA"/>
    <x v="1"/>
    <n v="395"/>
    <s v="N453UA"/>
    <s v="SAN"/>
    <d v="1899-12-30T17:55:00"/>
    <d v="1899-12-30T17:54:00"/>
    <n v="268"/>
    <n v="229"/>
    <n v="-1"/>
    <d v="1899-12-30T18:10:00"/>
    <n v="16"/>
    <n v="0"/>
    <n v="0"/>
    <n v="0"/>
    <n v="0"/>
    <n v="0"/>
    <n v="0"/>
    <x v="12"/>
    <n v="2"/>
  </r>
  <r>
    <s v="  UA"/>
    <x v="1"/>
    <n v="409"/>
    <s v="N414UA"/>
    <s v="BOI"/>
    <d v="1899-12-30T20:49:00"/>
    <d v="1899-12-30T20:57:00"/>
    <n v="225"/>
    <n v="209"/>
    <n v="8"/>
    <d v="1899-12-30T21:09:00"/>
    <n v="12"/>
    <n v="0"/>
    <n v="0"/>
    <n v="0"/>
    <n v="0"/>
    <n v="0"/>
    <n v="8"/>
    <x v="11"/>
    <n v="2"/>
  </r>
  <r>
    <s v="  UA"/>
    <x v="1"/>
    <n v="417"/>
    <s v="N522UA"/>
    <s v="BOS"/>
    <d v="1899-12-30T08:05:00"/>
    <d v="1899-12-30T08:14:00"/>
    <n v="137"/>
    <n v="129"/>
    <n v="9"/>
    <d v="1899-12-30T08:34:00"/>
    <n v="20"/>
    <n v="0"/>
    <n v="0"/>
    <n v="0"/>
    <n v="0"/>
    <n v="0"/>
    <n v="9"/>
    <x v="9"/>
    <n v="2"/>
  </r>
  <r>
    <s v="  UA"/>
    <x v="1"/>
    <n v="424"/>
    <s v="N807UA"/>
    <s v="DSM"/>
    <d v="1899-12-30T12:16:00"/>
    <d v="1899-12-30T12:27:00"/>
    <n v="73"/>
    <n v="79"/>
    <n v="11"/>
    <d v="1899-12-30T12:46:00"/>
    <n v="19"/>
    <n v="11"/>
    <n v="0"/>
    <n v="6"/>
    <n v="0"/>
    <n v="0"/>
    <n v="11"/>
    <x v="5"/>
    <n v="2"/>
  </r>
  <r>
    <s v="  UA"/>
    <x v="1"/>
    <n v="426"/>
    <s v=" "/>
    <s v="LGA"/>
    <d v="1899-12-30T21:00:00"/>
    <d v="1899-12-30T00:00:00"/>
    <n v="122"/>
    <n v="0"/>
    <n v="0"/>
    <d v="1899-12-30T00:00:00"/>
    <n v="0"/>
    <n v="0"/>
    <n v="0"/>
    <n v="0"/>
    <n v="0"/>
    <n v="0"/>
    <n v="0"/>
    <x v="7"/>
    <n v="2"/>
  </r>
  <r>
    <s v="  UA"/>
    <x v="1"/>
    <n v="430"/>
    <s v="N830UA"/>
    <s v="SNA"/>
    <d v="1899-12-30T15:49:00"/>
    <d v="1899-12-30T16:04:00"/>
    <n v="271"/>
    <n v="242"/>
    <n v="15"/>
    <d v="1899-12-30T16:17:00"/>
    <n v="13"/>
    <n v="0"/>
    <n v="0"/>
    <n v="0"/>
    <n v="0"/>
    <n v="0"/>
    <n v="15"/>
    <x v="15"/>
    <n v="2"/>
  </r>
  <r>
    <s v="  UA"/>
    <x v="1"/>
    <n v="432"/>
    <s v="N853UA"/>
    <s v="CLT"/>
    <d v="1899-12-30T13:15:00"/>
    <d v="1899-12-30T13:20:00"/>
    <n v="113"/>
    <n v="103"/>
    <n v="5"/>
    <d v="1899-12-30T13:34:00"/>
    <n v="14"/>
    <n v="0"/>
    <n v="0"/>
    <n v="0"/>
    <n v="0"/>
    <n v="0"/>
    <n v="5"/>
    <x v="14"/>
    <n v="2"/>
  </r>
  <r>
    <s v="  UA"/>
    <x v="1"/>
    <n v="442"/>
    <s v="N659UA"/>
    <s v="LAX"/>
    <d v="1899-12-30T13:00:00"/>
    <d v="1899-12-30T15:10:00"/>
    <n v="273"/>
    <n v="254"/>
    <n v="130"/>
    <d v="1899-12-30T15:27:00"/>
    <n v="17"/>
    <n v="0"/>
    <n v="0"/>
    <n v="0"/>
    <n v="0"/>
    <n v="111"/>
    <n v="130"/>
    <x v="14"/>
    <n v="2"/>
  </r>
  <r>
    <s v="  UA"/>
    <x v="1"/>
    <n v="449"/>
    <s v="N810UA"/>
    <s v="SAN"/>
    <d v="1899-12-30T10:16:00"/>
    <d v="1899-12-30T10:14:00"/>
    <n v="268"/>
    <n v="233"/>
    <n v="-2"/>
    <d v="1899-12-30T10:29:00"/>
    <n v="15"/>
    <n v="0"/>
    <n v="0"/>
    <n v="0"/>
    <n v="0"/>
    <n v="0"/>
    <n v="0"/>
    <x v="8"/>
    <n v="2"/>
  </r>
  <r>
    <s v="  UA"/>
    <x v="1"/>
    <n v="459"/>
    <s v="N558UA"/>
    <s v="JAC"/>
    <d v="1899-12-30T09:49:00"/>
    <d v="1899-12-30T11:33:00"/>
    <n v="202"/>
    <n v="169"/>
    <n v="104"/>
    <d v="1899-12-30T11:42:00"/>
    <n v="9"/>
    <n v="71"/>
    <n v="0"/>
    <n v="0"/>
    <n v="0"/>
    <n v="0"/>
    <n v="104"/>
    <x v="0"/>
    <n v="2"/>
  </r>
  <r>
    <s v="  UA"/>
    <x v="1"/>
    <n v="464"/>
    <s v="N822UA"/>
    <s v="DSM"/>
    <d v="1899-12-30T21:11:00"/>
    <d v="1899-12-30T21:10:00"/>
    <n v="76"/>
    <n v="59"/>
    <n v="-1"/>
    <d v="1899-12-30T21:18:00"/>
    <n v="8"/>
    <n v="0"/>
    <n v="0"/>
    <n v="0"/>
    <n v="0"/>
    <n v="0"/>
    <n v="0"/>
    <x v="7"/>
    <n v="2"/>
  </r>
  <r>
    <s v="  UA"/>
    <x v="1"/>
    <n v="473"/>
    <s v="N422UA"/>
    <s v="SNA"/>
    <d v="1899-12-30T20:05:00"/>
    <d v="1899-12-30T20:05:00"/>
    <n v="271"/>
    <n v="259"/>
    <n v="0"/>
    <d v="1899-12-30T20:35:00"/>
    <n v="30"/>
    <n v="0"/>
    <n v="0"/>
    <n v="0"/>
    <n v="0"/>
    <n v="0"/>
    <n v="0"/>
    <x v="11"/>
    <n v="2"/>
  </r>
  <r>
    <s v="  UA"/>
    <x v="1"/>
    <n v="478"/>
    <s v="N443UA"/>
    <s v="EWR"/>
    <d v="1899-12-30T19:00:00"/>
    <d v="1899-12-30T18:58:00"/>
    <n v="134"/>
    <n v="116"/>
    <n v="-2"/>
    <d v="1899-12-30T19:16:00"/>
    <n v="18"/>
    <n v="0"/>
    <n v="0"/>
    <n v="0"/>
    <n v="0"/>
    <n v="0"/>
    <n v="0"/>
    <x v="10"/>
    <n v="2"/>
  </r>
  <r>
    <s v="  UA"/>
    <x v="1"/>
    <n v="480"/>
    <s v="N572UA"/>
    <s v="OMA"/>
    <d v="1899-12-30T20:55:00"/>
    <d v="1899-12-30T22:03:00"/>
    <n v="90"/>
    <n v="78"/>
    <n v="68"/>
    <d v="1899-12-30T22:15:00"/>
    <n v="12"/>
    <n v="0"/>
    <n v="0"/>
    <n v="0"/>
    <n v="0"/>
    <n v="56"/>
    <n v="68"/>
    <x v="11"/>
    <n v="2"/>
  </r>
  <r>
    <s v="  UA"/>
    <x v="1"/>
    <n v="489"/>
    <s v="N826UA"/>
    <s v="RDU"/>
    <d v="1899-12-30T21:00:00"/>
    <d v="1899-12-30T21:54:00"/>
    <n v="121"/>
    <n v="98"/>
    <n v="54"/>
    <d v="1899-12-30T22:06:00"/>
    <n v="12"/>
    <n v="31"/>
    <n v="0"/>
    <n v="0"/>
    <n v="0"/>
    <n v="0"/>
    <n v="54"/>
    <x v="7"/>
    <n v="2"/>
  </r>
  <r>
    <s v="  UA"/>
    <x v="1"/>
    <n v="493"/>
    <s v="N501UA"/>
    <s v="SFO"/>
    <d v="1899-12-30T18:05:00"/>
    <d v="1899-12-30T18:04:00"/>
    <n v="290"/>
    <n v="253"/>
    <n v="-1"/>
    <d v="1899-12-30T18:16:00"/>
    <n v="12"/>
    <n v="0"/>
    <n v="0"/>
    <n v="0"/>
    <n v="0"/>
    <n v="0"/>
    <n v="0"/>
    <x v="1"/>
    <n v="2"/>
  </r>
  <r>
    <s v="  UA"/>
    <x v="1"/>
    <n v="494"/>
    <s v="N804UA"/>
    <s v="TPA"/>
    <d v="1899-12-30T14:46:00"/>
    <d v="1899-12-30T14:42:00"/>
    <n v="157"/>
    <n v="150"/>
    <n v="-4"/>
    <d v="1899-12-30T14:59:00"/>
    <n v="17"/>
    <n v="0"/>
    <n v="0"/>
    <n v="0"/>
    <n v="0"/>
    <n v="0"/>
    <n v="0"/>
    <x v="4"/>
    <n v="2"/>
  </r>
  <r>
    <s v="  UA"/>
    <x v="1"/>
    <n v="497"/>
    <s v="N467UA"/>
    <s v="LGA"/>
    <d v="1899-12-30T18:05:00"/>
    <d v="1899-12-30T19:12:00"/>
    <n v="129"/>
    <n v="115"/>
    <n v="67"/>
    <d v="1899-12-30T19:21:00"/>
    <n v="9"/>
    <n v="12"/>
    <n v="0"/>
    <n v="0"/>
    <n v="0"/>
    <n v="41"/>
    <n v="67"/>
    <x v="1"/>
    <n v="2"/>
  </r>
  <r>
    <s v="  UA"/>
    <x v="1"/>
    <n v="500"/>
    <s v="N538UA"/>
    <s v="BUF"/>
    <d v="1899-12-30T19:37:00"/>
    <d v="1899-12-30T20:07:00"/>
    <n v="91"/>
    <n v="93"/>
    <n v="30"/>
    <d v="1899-12-30T20:25:00"/>
    <n v="18"/>
    <n v="0"/>
    <n v="0"/>
    <n v="2"/>
    <n v="0"/>
    <n v="30"/>
    <n v="30"/>
    <x v="10"/>
    <n v="2"/>
  </r>
  <r>
    <s v="  UA"/>
    <x v="1"/>
    <n v="501"/>
    <s v="N443UA"/>
    <s v="LGA"/>
    <d v="1899-12-30T06:14:00"/>
    <d v="1899-12-30T06:07:00"/>
    <n v="125"/>
    <n v="113"/>
    <n v="-7"/>
    <d v="1899-12-30T06:17:00"/>
    <n v="10"/>
    <n v="0"/>
    <n v="0"/>
    <n v="0"/>
    <n v="0"/>
    <n v="0"/>
    <n v="0"/>
    <x v="6"/>
    <n v="2"/>
  </r>
  <r>
    <s v="  UA"/>
    <x v="1"/>
    <n v="507"/>
    <s v="N853UA"/>
    <s v="DFW"/>
    <d v="1899-12-30T06:29:00"/>
    <d v="1899-12-30T06:31:00"/>
    <n v="148"/>
    <n v="128"/>
    <n v="2"/>
    <d v="1899-12-30T06:44:00"/>
    <n v="13"/>
    <n v="0"/>
    <n v="0"/>
    <n v="0"/>
    <n v="0"/>
    <n v="0"/>
    <n v="2"/>
    <x v="6"/>
    <n v="2"/>
  </r>
  <r>
    <s v="  UA"/>
    <x v="1"/>
    <n v="514"/>
    <s v="N533UA"/>
    <s v="IAD"/>
    <d v="1899-12-30T21:11:00"/>
    <d v="1899-12-30T21:21:00"/>
    <n v="106"/>
    <n v="124"/>
    <n v="10"/>
    <d v="1899-12-30T22:03:00"/>
    <n v="42"/>
    <n v="10"/>
    <n v="0"/>
    <n v="18"/>
    <n v="0"/>
    <n v="0"/>
    <n v="10"/>
    <x v="7"/>
    <n v="2"/>
  </r>
  <r>
    <s v="  UA"/>
    <x v="1"/>
    <n v="518"/>
    <s v="N484UA"/>
    <s v="PDX"/>
    <d v="1899-12-30T17:55:00"/>
    <d v="1899-12-30T18:00:00"/>
    <n v="276"/>
    <n v="263"/>
    <n v="5"/>
    <d v="1899-12-30T18:15:00"/>
    <n v="15"/>
    <n v="0"/>
    <n v="0"/>
    <n v="0"/>
    <n v="0"/>
    <n v="0"/>
    <n v="5"/>
    <x v="12"/>
    <n v="2"/>
  </r>
  <r>
    <s v="  UA"/>
    <x v="1"/>
    <n v="520"/>
    <s v="N855UA"/>
    <s v="MCO"/>
    <d v="1899-12-30T08:13:00"/>
    <d v="1899-12-30T08:19:00"/>
    <n v="159"/>
    <n v="171"/>
    <n v="6"/>
    <d v="1899-12-30T08:49:00"/>
    <n v="30"/>
    <n v="6"/>
    <n v="0"/>
    <n v="12"/>
    <n v="0"/>
    <n v="0"/>
    <n v="6"/>
    <x v="9"/>
    <n v="2"/>
  </r>
  <r>
    <s v="  UA"/>
    <x v="1"/>
    <n v="521"/>
    <s v="N441UA"/>
    <s v="SAN"/>
    <d v="1899-12-30T11:57:00"/>
    <d v="1899-12-30T11:54:00"/>
    <n v="263"/>
    <n v="234"/>
    <n v="-3"/>
    <d v="1899-12-30T12:04:00"/>
    <n v="10"/>
    <n v="0"/>
    <n v="0"/>
    <n v="0"/>
    <n v="0"/>
    <n v="0"/>
    <n v="0"/>
    <x v="3"/>
    <n v="2"/>
  </r>
  <r>
    <s v="  UA"/>
    <x v="1"/>
    <n v="524"/>
    <s v="N427UA"/>
    <s v="GRR"/>
    <d v="1899-12-30T21:25:00"/>
    <d v="1899-12-30T22:13:00"/>
    <n v="53"/>
    <n v="73"/>
    <n v="48"/>
    <d v="1899-12-30T22:46:00"/>
    <n v="33"/>
    <n v="48"/>
    <n v="0"/>
    <n v="20"/>
    <n v="0"/>
    <n v="0"/>
    <n v="48"/>
    <x v="7"/>
    <n v="2"/>
  </r>
  <r>
    <s v="  UA"/>
    <x v="1"/>
    <n v="526"/>
    <s v="N584UA"/>
    <s v="BWI"/>
    <d v="1899-12-30T14:30:00"/>
    <d v="1899-12-30T14:41:00"/>
    <n v="114"/>
    <n v="109"/>
    <n v="11"/>
    <d v="1899-12-30T14:55:00"/>
    <n v="14"/>
    <n v="0"/>
    <n v="0"/>
    <n v="0"/>
    <n v="0"/>
    <n v="0"/>
    <n v="11"/>
    <x v="4"/>
    <n v="2"/>
  </r>
  <r>
    <s v="  UA"/>
    <x v="1"/>
    <n v="532"/>
    <s v="N843UA"/>
    <s v="BOS"/>
    <d v="1899-12-30T10:19:00"/>
    <d v="1899-12-30T10:19:00"/>
    <n v="130"/>
    <n v="124"/>
    <n v="0"/>
    <d v="1899-12-30T10:34:00"/>
    <n v="15"/>
    <n v="0"/>
    <n v="0"/>
    <n v="0"/>
    <n v="0"/>
    <n v="0"/>
    <n v="0"/>
    <x v="8"/>
    <n v="2"/>
  </r>
  <r>
    <s v="  UA"/>
    <x v="1"/>
    <n v="536"/>
    <s v="N844UA"/>
    <s v="LGA"/>
    <d v="1899-12-30T07:05:00"/>
    <d v="1899-12-30T07:08:00"/>
    <n v="125"/>
    <n v="171"/>
    <n v="3"/>
    <d v="1899-12-30T08:21:00"/>
    <n v="73"/>
    <n v="0"/>
    <n v="0"/>
    <n v="49"/>
    <n v="0"/>
    <n v="0"/>
    <n v="3"/>
    <x v="13"/>
    <n v="2"/>
  </r>
  <r>
    <s v="  UA"/>
    <x v="1"/>
    <n v="539"/>
    <s v="N415UA"/>
    <s v="MSY"/>
    <d v="1899-12-30T21:05:00"/>
    <d v="1899-12-30T21:14:00"/>
    <n v="144"/>
    <n v="131"/>
    <n v="9"/>
    <d v="1899-12-30T21:37:00"/>
    <n v="23"/>
    <n v="0"/>
    <n v="0"/>
    <n v="0"/>
    <n v="0"/>
    <n v="0"/>
    <n v="9"/>
    <x v="7"/>
    <n v="2"/>
  </r>
  <r>
    <s v="  UA"/>
    <x v="1"/>
    <n v="541"/>
    <s v="N670UA"/>
    <s v="SFO"/>
    <d v="1899-12-30T10:00:00"/>
    <d v="1899-12-30T10:05:00"/>
    <n v="290"/>
    <n v="294"/>
    <n v="5"/>
    <d v="1899-12-30T10:52:00"/>
    <n v="47"/>
    <n v="0"/>
    <n v="0"/>
    <n v="0"/>
    <n v="0"/>
    <n v="0"/>
    <n v="5"/>
    <x v="8"/>
    <n v="2"/>
  </r>
  <r>
    <s v="  UA"/>
    <x v="1"/>
    <n v="546"/>
    <s v="N595UA"/>
    <s v="SFO"/>
    <d v="1899-12-30T14:00:00"/>
    <d v="1899-12-30T14:26:00"/>
    <n v="287"/>
    <n v="263"/>
    <n v="26"/>
    <d v="1899-12-30T14:41:00"/>
    <n v="15"/>
    <n v="0"/>
    <n v="0"/>
    <n v="0"/>
    <n v="0"/>
    <n v="0"/>
    <n v="26"/>
    <x v="4"/>
    <n v="2"/>
  </r>
  <r>
    <s v="  UA"/>
    <x v="1"/>
    <n v="548"/>
    <s v="N475UA"/>
    <s v="DFW"/>
    <d v="1899-12-30T21:00:00"/>
    <d v="1899-12-30T21:17:00"/>
    <n v="148"/>
    <n v="115"/>
    <n v="17"/>
    <d v="1899-12-30T21:32:00"/>
    <n v="15"/>
    <n v="0"/>
    <n v="0"/>
    <n v="0"/>
    <n v="0"/>
    <n v="0"/>
    <n v="17"/>
    <x v="7"/>
    <n v="2"/>
  </r>
  <r>
    <s v="  UA"/>
    <x v="1"/>
    <n v="555"/>
    <s v="N435UA"/>
    <s v="MCO"/>
    <d v="1899-12-30T09:32:00"/>
    <d v="1899-12-30T09:33:00"/>
    <n v="159"/>
    <n v="148"/>
    <n v="1"/>
    <d v="1899-12-30T09:48:00"/>
    <n v="15"/>
    <n v="0"/>
    <n v="0"/>
    <n v="0"/>
    <n v="0"/>
    <n v="0"/>
    <n v="1"/>
    <x v="0"/>
    <n v="2"/>
  </r>
  <r>
    <s v="  UA"/>
    <x v="1"/>
    <n v="568"/>
    <s v="N496UA"/>
    <s v="SJU"/>
    <d v="1899-12-30T08:30:00"/>
    <d v="1899-12-30T09:07:00"/>
    <n v="273"/>
    <n v="282"/>
    <n v="37"/>
    <d v="1899-12-30T09:34:00"/>
    <n v="27"/>
    <n v="26"/>
    <n v="0"/>
    <n v="9"/>
    <n v="0"/>
    <n v="11"/>
    <n v="37"/>
    <x v="9"/>
    <n v="2"/>
  </r>
  <r>
    <s v="  UA"/>
    <x v="1"/>
    <n v="570"/>
    <s v="N834UA"/>
    <s v="CLE"/>
    <d v="1899-12-30T13:10:00"/>
    <d v="1899-12-30T13:07:00"/>
    <n v="79"/>
    <n v="71"/>
    <n v="-3"/>
    <d v="1899-12-30T13:17:00"/>
    <n v="10"/>
    <n v="0"/>
    <n v="0"/>
    <n v="0"/>
    <n v="0"/>
    <n v="0"/>
    <n v="0"/>
    <x v="14"/>
    <n v="2"/>
  </r>
  <r>
    <s v="  UA"/>
    <x v="1"/>
    <n v="578"/>
    <s v="N504UA"/>
    <s v="BOS"/>
    <d v="1899-12-30T13:20:00"/>
    <d v="1899-12-30T14:42:00"/>
    <n v="138"/>
    <n v="124"/>
    <n v="82"/>
    <d v="1899-12-30T14:56:00"/>
    <n v="14"/>
    <n v="0"/>
    <n v="0"/>
    <n v="0"/>
    <n v="0"/>
    <n v="68"/>
    <n v="82"/>
    <x v="14"/>
    <n v="2"/>
  </r>
  <r>
    <s v="  UA"/>
    <x v="1"/>
    <n v="579"/>
    <s v="N498UA"/>
    <s v="DEN"/>
    <d v="1899-12-30T08:55:00"/>
    <d v="1899-12-30T09:04:00"/>
    <n v="170"/>
    <n v="151"/>
    <n v="9"/>
    <d v="1899-12-30T09:29:00"/>
    <n v="25"/>
    <n v="0"/>
    <n v="0"/>
    <n v="0"/>
    <n v="0"/>
    <n v="0"/>
    <n v="9"/>
    <x v="9"/>
    <n v="2"/>
  </r>
  <r>
    <s v="  UA"/>
    <x v="1"/>
    <n v="581"/>
    <s v="N820UA"/>
    <s v="JAX"/>
    <d v="1899-12-30T19:50:00"/>
    <d v="1899-12-30T19:44:00"/>
    <n v="138"/>
    <n v="122"/>
    <n v="-6"/>
    <d v="1899-12-30T20:00:00"/>
    <n v="16"/>
    <n v="0"/>
    <n v="0"/>
    <n v="0"/>
    <n v="0"/>
    <n v="0"/>
    <n v="0"/>
    <x v="10"/>
    <n v="2"/>
  </r>
  <r>
    <s v="  UA"/>
    <x v="1"/>
    <n v="582"/>
    <s v="N540UA"/>
    <s v="TPA"/>
    <d v="1899-12-30T19:30:00"/>
    <d v="1899-12-30T21:13:00"/>
    <n v="161"/>
    <n v="135"/>
    <n v="103"/>
    <d v="1899-12-30T21:24:00"/>
    <n v="11"/>
    <n v="0"/>
    <n v="0"/>
    <n v="0"/>
    <n v="0"/>
    <n v="77"/>
    <n v="103"/>
    <x v="10"/>
    <n v="2"/>
  </r>
  <r>
    <s v="  UA"/>
    <x v="1"/>
    <n v="589"/>
    <s v="N509UA"/>
    <s v="IAH"/>
    <d v="1899-12-30T09:23:00"/>
    <d v="1899-12-30T10:17:00"/>
    <n v="172"/>
    <n v="139"/>
    <n v="54"/>
    <d v="1899-12-30T10:36:00"/>
    <n v="19"/>
    <n v="4"/>
    <n v="0"/>
    <n v="0"/>
    <n v="0"/>
    <n v="17"/>
    <n v="54"/>
    <x v="0"/>
    <n v="2"/>
  </r>
  <r>
    <s v="  UA"/>
    <x v="1"/>
    <n v="590"/>
    <s v="N422UA"/>
    <s v="BDL"/>
    <d v="1899-12-30T13:52:00"/>
    <d v="1899-12-30T14:19:00"/>
    <n v="123"/>
    <n v="117"/>
    <n v="27"/>
    <d v="1899-12-30T14:34:00"/>
    <n v="15"/>
    <n v="5"/>
    <n v="0"/>
    <n v="0"/>
    <n v="0"/>
    <n v="16"/>
    <n v="27"/>
    <x v="14"/>
    <n v="2"/>
  </r>
  <r>
    <s v="  UA"/>
    <x v="1"/>
    <n v="597"/>
    <s v="N803UA"/>
    <s v="MSP"/>
    <d v="1899-12-30T20:42:00"/>
    <d v="1899-12-30T20:38:00"/>
    <n v="87"/>
    <n v="81"/>
    <n v="-4"/>
    <d v="1899-12-30T20:50:00"/>
    <n v="12"/>
    <n v="0"/>
    <n v="0"/>
    <n v="0"/>
    <n v="0"/>
    <n v="0"/>
    <n v="0"/>
    <x v="11"/>
    <n v="2"/>
  </r>
  <r>
    <s v="  UA"/>
    <x v="1"/>
    <n v="602"/>
    <s v="N476UA"/>
    <s v="DCA"/>
    <d v="1899-12-30T06:58:00"/>
    <d v="1899-12-30T07:49:00"/>
    <n v="107"/>
    <n v="104"/>
    <n v="51"/>
    <d v="1899-12-30T08:06:00"/>
    <n v="17"/>
    <n v="48"/>
    <n v="0"/>
    <n v="0"/>
    <n v="0"/>
    <n v="0"/>
    <n v="51"/>
    <x v="6"/>
    <n v="2"/>
  </r>
  <r>
    <s v="  UA"/>
    <x v="1"/>
    <n v="604"/>
    <s v="N845UA"/>
    <s v="SFO"/>
    <d v="1899-12-30T12:07:00"/>
    <d v="1899-12-30T12:48:00"/>
    <n v="288"/>
    <n v="266"/>
    <n v="41"/>
    <d v="1899-12-30T13:04:00"/>
    <n v="16"/>
    <n v="11"/>
    <n v="0"/>
    <n v="0"/>
    <n v="0"/>
    <n v="8"/>
    <n v="41"/>
    <x v="5"/>
    <n v="2"/>
  </r>
  <r>
    <s v="  UA"/>
    <x v="1"/>
    <n v="605"/>
    <s v="N495UA"/>
    <s v="DEN"/>
    <d v="1899-12-30T09:45:00"/>
    <d v="1899-12-30T09:43:00"/>
    <n v="161"/>
    <n v="145"/>
    <n v="-2"/>
    <d v="1899-12-30T09:56:00"/>
    <n v="13"/>
    <n v="0"/>
    <n v="0"/>
    <n v="0"/>
    <n v="0"/>
    <n v="0"/>
    <n v="0"/>
    <x v="0"/>
    <n v="2"/>
  </r>
  <r>
    <s v="  UA"/>
    <x v="1"/>
    <n v="607"/>
    <s v="N479UA"/>
    <s v="SEA"/>
    <d v="1899-12-30T09:50:00"/>
    <d v="1899-12-30T09:51:00"/>
    <n v="277"/>
    <n v="264"/>
    <n v="1"/>
    <d v="1899-12-30T10:01:00"/>
    <n v="10"/>
    <n v="0"/>
    <n v="0"/>
    <n v="0"/>
    <n v="0"/>
    <n v="0"/>
    <n v="1"/>
    <x v="0"/>
    <n v="2"/>
  </r>
  <r>
    <s v="  UA"/>
    <x v="1"/>
    <n v="610"/>
    <s v="N460UA"/>
    <s v="DCA"/>
    <d v="1899-12-30T11:05:00"/>
    <d v="1899-12-30T11:03:00"/>
    <n v="107"/>
    <n v="97"/>
    <n v="-2"/>
    <d v="1899-12-30T11:18:00"/>
    <n v="15"/>
    <n v="0"/>
    <n v="0"/>
    <n v="0"/>
    <n v="0"/>
    <n v="0"/>
    <n v="0"/>
    <x v="3"/>
    <n v="2"/>
  </r>
  <r>
    <s v="  UA"/>
    <x v="1"/>
    <n v="614"/>
    <s v="N824UA"/>
    <s v="DCA"/>
    <d v="1899-12-30T13:05:00"/>
    <d v="1899-12-30T12:59:00"/>
    <n v="103"/>
    <n v="98"/>
    <n v="-6"/>
    <d v="1899-12-30T13:11:00"/>
    <n v="12"/>
    <n v="0"/>
    <n v="0"/>
    <n v="0"/>
    <n v="0"/>
    <n v="0"/>
    <n v="0"/>
    <x v="14"/>
    <n v="2"/>
  </r>
  <r>
    <s v="  UA"/>
    <x v="1"/>
    <n v="616"/>
    <s v="N820UA"/>
    <s v="DCA"/>
    <d v="1899-12-30T14:05:00"/>
    <d v="1899-12-30T14:00:00"/>
    <n v="110"/>
    <n v="107"/>
    <n v="-5"/>
    <d v="1899-12-30T14:11:00"/>
    <n v="11"/>
    <n v="0"/>
    <n v="0"/>
    <n v="0"/>
    <n v="0"/>
    <n v="0"/>
    <n v="0"/>
    <x v="4"/>
    <n v="2"/>
  </r>
  <r>
    <s v="  UA"/>
    <x v="1"/>
    <n v="617"/>
    <s v="N818UA"/>
    <s v="PHX"/>
    <d v="1899-12-30T08:20:00"/>
    <d v="1899-12-30T09:23:00"/>
    <n v="237"/>
    <n v="211"/>
    <n v="63"/>
    <d v="1899-12-30T09:47:00"/>
    <n v="24"/>
    <n v="37"/>
    <n v="0"/>
    <n v="0"/>
    <n v="0"/>
    <n v="0"/>
    <n v="63"/>
    <x v="9"/>
    <n v="2"/>
  </r>
  <r>
    <s v="  UA"/>
    <x v="1"/>
    <n v="620"/>
    <s v="N807UA"/>
    <s v="DCA"/>
    <d v="1899-12-30T16:05:00"/>
    <d v="1899-12-30T16:19:00"/>
    <n v="107"/>
    <n v="106"/>
    <n v="14"/>
    <d v="1899-12-30T16:38:00"/>
    <n v="19"/>
    <n v="0"/>
    <n v="0"/>
    <n v="0"/>
    <n v="0"/>
    <n v="0"/>
    <n v="14"/>
    <x v="2"/>
    <n v="2"/>
  </r>
  <r>
    <s v="  UA"/>
    <x v="1"/>
    <n v="625"/>
    <s v="N827UA"/>
    <s v="IAD"/>
    <d v="1899-12-30T16:15:00"/>
    <d v="1899-12-30T16:11:00"/>
    <n v="113"/>
    <n v="99"/>
    <n v="-4"/>
    <d v="1899-12-30T16:25:00"/>
    <n v="14"/>
    <n v="0"/>
    <n v="0"/>
    <n v="0"/>
    <n v="0"/>
    <n v="0"/>
    <n v="0"/>
    <x v="2"/>
    <n v="2"/>
  </r>
  <r>
    <s v="  UA"/>
    <x v="1"/>
    <n v="626"/>
    <s v="N808UA"/>
    <s v="PHL"/>
    <d v="1899-12-30T18:08:00"/>
    <d v="1899-12-30T18:25:00"/>
    <n v="117"/>
    <n v="113"/>
    <n v="17"/>
    <d v="1899-12-30T18:41:00"/>
    <n v="16"/>
    <n v="0"/>
    <n v="0"/>
    <n v="0"/>
    <n v="0"/>
    <n v="0"/>
    <n v="17"/>
    <x v="1"/>
    <n v="2"/>
  </r>
  <r>
    <s v="  UA"/>
    <x v="1"/>
    <n v="627"/>
    <s v="N504UA"/>
    <s v="PHX"/>
    <d v="1899-12-30T20:10:00"/>
    <d v="1899-12-30T21:34:00"/>
    <n v="233"/>
    <n v="206"/>
    <n v="84"/>
    <d v="1899-12-30T21:51:00"/>
    <n v="17"/>
    <n v="0"/>
    <n v="12"/>
    <n v="0"/>
    <n v="0"/>
    <n v="45"/>
    <n v="84"/>
    <x v="11"/>
    <n v="2"/>
  </r>
  <r>
    <s v="  UA"/>
    <x v="1"/>
    <n v="632"/>
    <s v="N455UA"/>
    <s v="TPA"/>
    <d v="1899-12-30T09:43:00"/>
    <d v="1899-12-30T09:42:00"/>
    <n v="157"/>
    <n v="157"/>
    <n v="-1"/>
    <d v="1899-12-30T10:04:00"/>
    <n v="22"/>
    <n v="0"/>
    <n v="0"/>
    <n v="0"/>
    <n v="0"/>
    <n v="0"/>
    <n v="0"/>
    <x v="0"/>
    <n v="2"/>
  </r>
  <r>
    <s v="  UA"/>
    <x v="1"/>
    <n v="634"/>
    <s v="N441UA"/>
    <s v="EWR"/>
    <d v="1899-12-30T06:00:00"/>
    <d v="1899-12-30T05:59:00"/>
    <n v="122"/>
    <n v="106"/>
    <n v="-1"/>
    <d v="1899-12-30T06:10:00"/>
    <n v="11"/>
    <n v="0"/>
    <n v="0"/>
    <n v="0"/>
    <n v="0"/>
    <n v="0"/>
    <n v="0"/>
    <x v="6"/>
    <n v="2"/>
  </r>
  <r>
    <s v="  UA"/>
    <x v="1"/>
    <n v="635"/>
    <s v="N481UA"/>
    <s v="SEA"/>
    <d v="1899-12-30T08:15:00"/>
    <d v="1899-12-30T08:49:00"/>
    <n v="277"/>
    <n v="270"/>
    <n v="34"/>
    <d v="1899-12-30T09:09:00"/>
    <n v="20"/>
    <n v="15"/>
    <n v="0"/>
    <n v="0"/>
    <n v="0"/>
    <n v="12"/>
    <n v="34"/>
    <x v="9"/>
    <n v="2"/>
  </r>
  <r>
    <s v="  UA"/>
    <x v="1"/>
    <n v="636"/>
    <s v="N460UA"/>
    <s v="PIT"/>
    <d v="1899-12-30T06:26:00"/>
    <d v="1899-12-30T06:26:00"/>
    <n v="84"/>
    <n v="81"/>
    <n v="0"/>
    <d v="1899-12-30T06:46:00"/>
    <n v="20"/>
    <n v="0"/>
    <n v="0"/>
    <n v="0"/>
    <n v="0"/>
    <n v="0"/>
    <n v="0"/>
    <x v="6"/>
    <n v="2"/>
  </r>
  <r>
    <s v="  UA"/>
    <x v="1"/>
    <n v="640"/>
    <s v="N425UA"/>
    <s v="PHL"/>
    <d v="1899-12-30T21:11:00"/>
    <d v="1899-12-30T22:16:00"/>
    <n v="117"/>
    <n v="104"/>
    <n v="65"/>
    <d v="1899-12-30T22:30:00"/>
    <n v="14"/>
    <n v="0"/>
    <n v="0"/>
    <n v="0"/>
    <n v="0"/>
    <n v="52"/>
    <n v="65"/>
    <x v="7"/>
    <n v="2"/>
  </r>
  <r>
    <s v="  UA"/>
    <x v="1"/>
    <n v="643"/>
    <s v="N544UA"/>
    <s v="PDX"/>
    <d v="1899-12-30T15:20:00"/>
    <d v="1899-12-30T15:33:00"/>
    <n v="274"/>
    <n v="270"/>
    <n v="13"/>
    <d v="1899-12-30T15:51:00"/>
    <n v="18"/>
    <n v="0"/>
    <n v="0"/>
    <n v="0"/>
    <n v="0"/>
    <n v="0"/>
    <n v="13"/>
    <x v="15"/>
    <n v="2"/>
  </r>
  <r>
    <s v="  UA"/>
    <x v="1"/>
    <n v="646"/>
    <s v="N482UA"/>
    <s v="EWR"/>
    <d v="1899-12-30T13:00:00"/>
    <d v="1899-12-30T12:59:00"/>
    <n v="134"/>
    <n v="119"/>
    <n v="-1"/>
    <d v="1899-12-30T13:19:00"/>
    <n v="20"/>
    <n v="0"/>
    <n v="0"/>
    <n v="0"/>
    <n v="0"/>
    <n v="0"/>
    <n v="0"/>
    <x v="14"/>
    <n v="2"/>
  </r>
  <r>
    <s v="  UA"/>
    <x v="1"/>
    <n v="651"/>
    <s v="N424UA"/>
    <s v="SAN"/>
    <d v="1899-12-30T20:32:00"/>
    <d v="1899-12-30T20:33:00"/>
    <n v="268"/>
    <n v="0"/>
    <n v="1"/>
    <d v="1899-12-30T20:48:00"/>
    <n v="15"/>
    <n v="0"/>
    <n v="0"/>
    <n v="0"/>
    <n v="0"/>
    <n v="0"/>
    <n v="1"/>
    <x v="11"/>
    <n v="2"/>
  </r>
  <r>
    <s v="  UA"/>
    <x v="1"/>
    <n v="654"/>
    <s v="N519UA"/>
    <s v="MCO"/>
    <d v="1899-12-30T06:30:00"/>
    <d v="1899-12-30T06:31:00"/>
    <n v="157"/>
    <n v="170"/>
    <n v="1"/>
    <d v="1899-12-30T07:07:00"/>
    <n v="36"/>
    <n v="0"/>
    <n v="0"/>
    <n v="0"/>
    <n v="0"/>
    <n v="0"/>
    <n v="1"/>
    <x v="6"/>
    <n v="2"/>
  </r>
  <r>
    <s v="  UA"/>
    <x v="1"/>
    <n v="656"/>
    <s v="N468UA"/>
    <s v="ALB"/>
    <d v="1899-12-30T13:14:00"/>
    <d v="1899-12-30T13:50:00"/>
    <n v="115"/>
    <n v="103"/>
    <n v="36"/>
    <d v="1899-12-30T14:02:00"/>
    <n v="12"/>
    <n v="0"/>
    <n v="0"/>
    <n v="0"/>
    <n v="0"/>
    <n v="24"/>
    <n v="36"/>
    <x v="14"/>
    <n v="2"/>
  </r>
  <r>
    <s v="  UA"/>
    <x v="1"/>
    <n v="664"/>
    <s v="N476UA"/>
    <s v="PHL"/>
    <d v="1899-12-30T13:35:00"/>
    <d v="1899-12-30T13:47:00"/>
    <n v="123"/>
    <n v="116"/>
    <n v="12"/>
    <d v="1899-12-30T13:59:00"/>
    <n v="12"/>
    <n v="0"/>
    <n v="0"/>
    <n v="0"/>
    <n v="0"/>
    <n v="0"/>
    <n v="12"/>
    <x v="14"/>
    <n v="2"/>
  </r>
  <r>
    <s v="  UA"/>
    <x v="1"/>
    <n v="665"/>
    <s v="N442UA"/>
    <s v="SNA"/>
    <d v="1899-12-30T17:45:00"/>
    <d v="1899-12-30T17:45:00"/>
    <n v="271"/>
    <n v="250"/>
    <n v="0"/>
    <d v="1899-12-30T17:56:00"/>
    <n v="11"/>
    <n v="0"/>
    <n v="0"/>
    <n v="0"/>
    <n v="0"/>
    <n v="0"/>
    <n v="0"/>
    <x v="12"/>
    <n v="2"/>
  </r>
  <r>
    <s v="  UA"/>
    <x v="1"/>
    <n v="670"/>
    <s v="N460UA"/>
    <s v="SFO"/>
    <d v="1899-12-30T16:30:00"/>
    <d v="1899-12-30T16:33:00"/>
    <n v="288"/>
    <n v="261"/>
    <n v="3"/>
    <d v="1899-12-30T16:46:00"/>
    <n v="13"/>
    <n v="0"/>
    <n v="0"/>
    <n v="0"/>
    <n v="0"/>
    <n v="0"/>
    <n v="3"/>
    <x v="2"/>
    <n v="2"/>
  </r>
  <r>
    <s v="  UA"/>
    <x v="1"/>
    <n v="672"/>
    <s v="N443UA"/>
    <s v="RDU"/>
    <d v="1899-12-30T13:14:00"/>
    <d v="1899-12-30T13:13:00"/>
    <n v="116"/>
    <n v="100"/>
    <n v="-1"/>
    <d v="1899-12-30T13:27:00"/>
    <n v="14"/>
    <n v="0"/>
    <n v="0"/>
    <n v="0"/>
    <n v="0"/>
    <n v="0"/>
    <n v="0"/>
    <x v="14"/>
    <n v="2"/>
  </r>
  <r>
    <s v="  UA"/>
    <x v="1"/>
    <n v="678"/>
    <s v="N494UA"/>
    <s v="LGA"/>
    <d v="1899-12-30T11:00:00"/>
    <d v="1899-12-30T11:22:00"/>
    <n v="125"/>
    <n v="120"/>
    <n v="22"/>
    <d v="1899-12-30T11:31:00"/>
    <n v="9"/>
    <n v="5"/>
    <n v="0"/>
    <n v="0"/>
    <n v="0"/>
    <n v="12"/>
    <n v="22"/>
    <x v="3"/>
    <n v="2"/>
  </r>
  <r>
    <s v="  UA"/>
    <x v="1"/>
    <n v="682"/>
    <s v="N851UA"/>
    <s v="LGA"/>
    <d v="1899-12-30T13:00:00"/>
    <d v="1899-12-30T13:29:00"/>
    <n v="125"/>
    <n v="121"/>
    <n v="29"/>
    <d v="1899-12-30T13:47:00"/>
    <n v="18"/>
    <n v="25"/>
    <n v="0"/>
    <n v="0"/>
    <n v="0"/>
    <n v="0"/>
    <n v="29"/>
    <x v="14"/>
    <n v="2"/>
  </r>
  <r>
    <s v="  UA"/>
    <x v="1"/>
    <n v="684"/>
    <s v="N415UA"/>
    <s v="LGA"/>
    <d v="1899-12-30T14:00:00"/>
    <d v="1899-12-30T15:49:00"/>
    <n v="125"/>
    <n v="126"/>
    <n v="109"/>
    <d v="1899-12-30T16:11:00"/>
    <n v="22"/>
    <n v="0"/>
    <n v="0"/>
    <n v="1"/>
    <n v="0"/>
    <n v="109"/>
    <n v="109"/>
    <x v="4"/>
    <n v="2"/>
  </r>
  <r>
    <s v="  UA"/>
    <x v="1"/>
    <n v="686"/>
    <s v="N844UA"/>
    <s v="PVD"/>
    <d v="1899-12-30T13:31:00"/>
    <d v="1899-12-30T13:37:00"/>
    <n v="130"/>
    <n v="117"/>
    <n v="6"/>
    <d v="1899-12-30T13:48:00"/>
    <n v="11"/>
    <n v="0"/>
    <n v="0"/>
    <n v="0"/>
    <n v="0"/>
    <n v="0"/>
    <n v="6"/>
    <x v="14"/>
    <n v="2"/>
  </r>
  <r>
    <s v="  UA"/>
    <x v="1"/>
    <n v="688"/>
    <s v=" "/>
    <s v="LGA"/>
    <d v="1899-12-30T16:08:00"/>
    <d v="1899-12-30T00:00:00"/>
    <n v="130"/>
    <n v="0"/>
    <n v="0"/>
    <d v="1899-12-30T00:00:00"/>
    <n v="0"/>
    <n v="0"/>
    <n v="0"/>
    <n v="0"/>
    <n v="0"/>
    <n v="0"/>
    <n v="0"/>
    <x v="2"/>
    <n v="2"/>
  </r>
  <r>
    <s v="  UA"/>
    <x v="1"/>
    <n v="690"/>
    <s v="N840UA"/>
    <s v="LGA"/>
    <d v="1899-12-30T17:00:00"/>
    <d v="1899-12-30T16:58:00"/>
    <n v="130"/>
    <n v="126"/>
    <n v="-2"/>
    <d v="1899-12-30T17:19:00"/>
    <n v="21"/>
    <n v="0"/>
    <n v="0"/>
    <n v="0"/>
    <n v="0"/>
    <n v="0"/>
    <n v="0"/>
    <x v="12"/>
    <n v="2"/>
  </r>
  <r>
    <s v="  UA"/>
    <x v="1"/>
    <n v="697"/>
    <s v="N501UA"/>
    <s v="LAS"/>
    <d v="1899-12-30T08:17:00"/>
    <d v="1899-12-30T08:16:00"/>
    <n v="241"/>
    <n v="243"/>
    <n v="-1"/>
    <d v="1899-12-30T08:53:00"/>
    <n v="37"/>
    <n v="0"/>
    <n v="0"/>
    <n v="0"/>
    <n v="0"/>
    <n v="0"/>
    <n v="0"/>
    <x v="9"/>
    <n v="2"/>
  </r>
  <r>
    <s v="  UA"/>
    <x v="1"/>
    <n v="701"/>
    <s v="N855UA"/>
    <s v="MCI"/>
    <d v="1899-12-30T15:09:00"/>
    <d v="1899-12-30T15:18:00"/>
    <n v="91"/>
    <n v="75"/>
    <n v="9"/>
    <d v="1899-12-30T15:34:00"/>
    <n v="16"/>
    <n v="0"/>
    <n v="0"/>
    <n v="0"/>
    <n v="0"/>
    <n v="0"/>
    <n v="9"/>
    <x v="15"/>
    <n v="2"/>
  </r>
  <r>
    <s v="  UA"/>
    <x v="1"/>
    <n v="709"/>
    <s v="N821UA"/>
    <s v="SAN"/>
    <d v="1899-12-30T08:43:00"/>
    <d v="1899-12-30T08:56:00"/>
    <n v="258"/>
    <n v="246"/>
    <n v="13"/>
    <d v="1899-12-30T09:22:00"/>
    <n v="26"/>
    <n v="0"/>
    <n v="0"/>
    <n v="0"/>
    <n v="0"/>
    <n v="0"/>
    <n v="13"/>
    <x v="9"/>
    <n v="2"/>
  </r>
  <r>
    <s v="  UA"/>
    <x v="1"/>
    <n v="711"/>
    <s v="N529UA"/>
    <s v="LAX"/>
    <d v="1899-12-30T06:40:00"/>
    <d v="1899-12-30T06:42:00"/>
    <n v="271"/>
    <n v="286"/>
    <n v="2"/>
    <d v="1899-12-30T06:52:00"/>
    <n v="10"/>
    <n v="0"/>
    <n v="0"/>
    <n v="17"/>
    <n v="0"/>
    <n v="0"/>
    <n v="2"/>
    <x v="6"/>
    <n v="2"/>
  </r>
  <r>
    <s v="  UA"/>
    <x v="1"/>
    <n v="712"/>
    <s v="N570UA"/>
    <s v="SMF"/>
    <d v="1899-12-30T21:02:00"/>
    <d v="1899-12-30T21:00:00"/>
    <n v="272"/>
    <n v="258"/>
    <n v="-2"/>
    <d v="1899-12-30T21:11:00"/>
    <n v="11"/>
    <n v="0"/>
    <n v="0"/>
    <n v="0"/>
    <n v="0"/>
    <n v="0"/>
    <n v="0"/>
    <x v="7"/>
    <n v="2"/>
  </r>
  <r>
    <s v="  UA"/>
    <x v="1"/>
    <n v="720"/>
    <s v="N586UA"/>
    <s v="LAX"/>
    <d v="1899-12-30T20:15:00"/>
    <d v="1899-12-30T20:31:00"/>
    <n v="273"/>
    <n v="267"/>
    <n v="16"/>
    <d v="1899-12-30T20:45:00"/>
    <n v="14"/>
    <n v="0"/>
    <n v="0"/>
    <n v="0"/>
    <n v="0"/>
    <n v="0"/>
    <n v="16"/>
    <x v="11"/>
    <n v="2"/>
  </r>
  <r>
    <s v="  UA"/>
    <x v="1"/>
    <n v="723"/>
    <s v="N830UA"/>
    <s v="DFW"/>
    <d v="1899-12-30T09:45:00"/>
    <d v="1899-12-30T09:53:00"/>
    <n v="148"/>
    <n v="124"/>
    <n v="8"/>
    <d v="1899-12-30T10:08:00"/>
    <n v="15"/>
    <n v="0"/>
    <n v="0"/>
    <n v="0"/>
    <n v="0"/>
    <n v="0"/>
    <n v="8"/>
    <x v="0"/>
    <n v="2"/>
  </r>
  <r>
    <s v="  UA"/>
    <x v="1"/>
    <n v="728"/>
    <s v="N841UA"/>
    <s v="ROC"/>
    <d v="1899-12-30T18:21:00"/>
    <d v="1899-12-30T18:20:00"/>
    <n v="104"/>
    <n v="98"/>
    <n v="-1"/>
    <d v="1899-12-30T18:42:00"/>
    <n v="22"/>
    <n v="0"/>
    <n v="0"/>
    <n v="0"/>
    <n v="0"/>
    <n v="0"/>
    <n v="0"/>
    <x v="1"/>
    <n v="2"/>
  </r>
  <r>
    <s v="  UA"/>
    <x v="1"/>
    <n v="729"/>
    <s v="N585UA"/>
    <s v="LAX"/>
    <d v="1899-12-30T10:30:00"/>
    <d v="1899-12-30T11:04:00"/>
    <n v="274"/>
    <n v="239"/>
    <n v="34"/>
    <d v="1899-12-30T11:19:00"/>
    <n v="15"/>
    <n v="0"/>
    <n v="0"/>
    <n v="0"/>
    <n v="0"/>
    <n v="0"/>
    <n v="34"/>
    <x v="8"/>
    <n v="2"/>
  </r>
  <r>
    <s v="  UA"/>
    <x v="1"/>
    <n v="732"/>
    <s v="N811UA"/>
    <s v="JAX"/>
    <d v="1899-12-30T13:25:00"/>
    <d v="1899-12-30T13:28:00"/>
    <n v="138"/>
    <n v="140"/>
    <n v="3"/>
    <d v="1899-12-30T13:55:00"/>
    <n v="27"/>
    <n v="0"/>
    <n v="0"/>
    <n v="0"/>
    <n v="0"/>
    <n v="0"/>
    <n v="3"/>
    <x v="14"/>
    <n v="2"/>
  </r>
  <r>
    <s v="  UA"/>
    <x v="1"/>
    <n v="741"/>
    <s v="N459UA"/>
    <s v="SFO"/>
    <d v="1899-12-30T19:12:00"/>
    <d v="1899-12-30T20:50:00"/>
    <n v="290"/>
    <n v="276"/>
    <n v="98"/>
    <d v="1899-12-30T21:04:00"/>
    <n v="14"/>
    <n v="0"/>
    <n v="0"/>
    <n v="0"/>
    <n v="0"/>
    <n v="84"/>
    <n v="98"/>
    <x v="10"/>
    <n v="2"/>
  </r>
  <r>
    <s v="  UA"/>
    <x v="1"/>
    <n v="742"/>
    <s v="N405UA"/>
    <s v="MCO"/>
    <d v="1899-12-30T16:55:00"/>
    <d v="1899-12-30T17:16:00"/>
    <n v="159"/>
    <n v="142"/>
    <n v="21"/>
    <d v="1899-12-30T17:31:00"/>
    <n v="15"/>
    <n v="0"/>
    <n v="0"/>
    <n v="0"/>
    <n v="0"/>
    <n v="0"/>
    <n v="21"/>
    <x v="2"/>
    <n v="2"/>
  </r>
  <r>
    <s v="  UA"/>
    <x v="1"/>
    <n v="761"/>
    <s v="N516UA"/>
    <s v="SFO"/>
    <d v="1899-12-30T08:00:00"/>
    <d v="1899-12-30T08:03:00"/>
    <n v="290"/>
    <n v="284"/>
    <n v="3"/>
    <d v="1899-12-30T08:36:00"/>
    <n v="33"/>
    <n v="0"/>
    <n v="0"/>
    <n v="0"/>
    <n v="0"/>
    <n v="0"/>
    <n v="3"/>
    <x v="9"/>
    <n v="2"/>
  </r>
  <r>
    <s v="  UA"/>
    <x v="1"/>
    <n v="774"/>
    <s v="N853UA"/>
    <s v="RIC"/>
    <d v="1899-12-30T18:06:00"/>
    <d v="1899-12-30T20:53:00"/>
    <n v="114"/>
    <n v="111"/>
    <n v="167"/>
    <d v="1899-12-30T21:11:00"/>
    <n v="18"/>
    <n v="121"/>
    <n v="0"/>
    <n v="0"/>
    <n v="0"/>
    <n v="43"/>
    <n v="167"/>
    <x v="1"/>
    <n v="2"/>
  </r>
  <r>
    <s v="  UA"/>
    <x v="1"/>
    <n v="792"/>
    <s v="N519UA"/>
    <s v="IAD"/>
    <d v="1899-12-30T18:12:00"/>
    <d v="1899-12-30T18:25:00"/>
    <n v="113"/>
    <n v="110"/>
    <n v="13"/>
    <d v="1899-12-30T18:44:00"/>
    <n v="19"/>
    <n v="0"/>
    <n v="0"/>
    <n v="0"/>
    <n v="0"/>
    <n v="0"/>
    <n v="13"/>
    <x v="1"/>
    <n v="2"/>
  </r>
  <r>
    <s v="  UA"/>
    <x v="1"/>
    <n v="795"/>
    <s v="N451UA"/>
    <s v="PDX"/>
    <d v="1899-12-30T08:37:00"/>
    <d v="1899-12-30T09:27:00"/>
    <n v="268"/>
    <n v="262"/>
    <n v="50"/>
    <d v="1899-12-30T09:45:00"/>
    <n v="18"/>
    <n v="9"/>
    <n v="0"/>
    <n v="0"/>
    <n v="0"/>
    <n v="35"/>
    <n v="50"/>
    <x v="9"/>
    <n v="2"/>
  </r>
  <r>
    <s v="  UA"/>
    <x v="1"/>
    <n v="816"/>
    <s v="N470UA"/>
    <s v="BDL"/>
    <d v="1899-12-30T06:10:00"/>
    <d v="1899-12-30T06:08:00"/>
    <n v="123"/>
    <n v="121"/>
    <n v="-2"/>
    <d v="1899-12-30T06:34:00"/>
    <n v="26"/>
    <n v="0"/>
    <n v="0"/>
    <n v="0"/>
    <n v="0"/>
    <n v="0"/>
    <n v="0"/>
    <x v="6"/>
    <n v="2"/>
  </r>
  <r>
    <s v="  UA"/>
    <x v="1"/>
    <n v="817"/>
    <s v="N534UA"/>
    <s v="SEA"/>
    <d v="1899-12-30T20:15:00"/>
    <d v="1899-12-30T20:16:00"/>
    <n v="273"/>
    <n v="264"/>
    <n v="1"/>
    <d v="1899-12-30T20:39:00"/>
    <n v="23"/>
    <n v="0"/>
    <n v="0"/>
    <n v="0"/>
    <n v="0"/>
    <n v="0"/>
    <n v="1"/>
    <x v="11"/>
    <n v="2"/>
  </r>
  <r>
    <s v="  UA"/>
    <x v="1"/>
    <n v="821"/>
    <s v="N809UA"/>
    <s v="SFO"/>
    <d v="1899-12-30T06:07:00"/>
    <d v="1899-12-30T06:16:00"/>
    <n v="292"/>
    <n v="262"/>
    <n v="9"/>
    <d v="1899-12-30T06:26:00"/>
    <n v="10"/>
    <n v="0"/>
    <n v="0"/>
    <n v="0"/>
    <n v="0"/>
    <n v="0"/>
    <n v="9"/>
    <x v="6"/>
    <n v="2"/>
  </r>
  <r>
    <s v="  UA"/>
    <x v="1"/>
    <n v="836"/>
    <s v="N529UA"/>
    <s v="BOS"/>
    <d v="1899-12-30T18:12:00"/>
    <d v="1899-12-30T18:46:00"/>
    <n v="144"/>
    <n v="128"/>
    <n v="34"/>
    <d v="1899-12-30T19:06:00"/>
    <n v="20"/>
    <n v="18"/>
    <n v="0"/>
    <n v="0"/>
    <n v="0"/>
    <n v="0"/>
    <n v="34"/>
    <x v="1"/>
    <n v="2"/>
  </r>
  <r>
    <s v="  UA"/>
    <x v="1"/>
    <n v="839"/>
    <s v="N593UA"/>
    <s v="LAX"/>
    <d v="1899-12-30T18:40:00"/>
    <d v="1899-12-30T18:51:00"/>
    <n v="272"/>
    <n v="251"/>
    <n v="11"/>
    <d v="1899-12-30T19:11:00"/>
    <n v="20"/>
    <n v="0"/>
    <n v="0"/>
    <n v="0"/>
    <n v="0"/>
    <n v="0"/>
    <n v="11"/>
    <x v="1"/>
    <n v="2"/>
  </r>
  <r>
    <s v="  UA"/>
    <x v="1"/>
    <n v="841"/>
    <s v="N491UA"/>
    <s v="LAX"/>
    <d v="1899-12-30T15:21:00"/>
    <d v="1899-12-30T15:51:00"/>
    <n v="270"/>
    <n v="243"/>
    <n v="30"/>
    <d v="1899-12-30T16:12:00"/>
    <n v="21"/>
    <n v="0"/>
    <n v="0"/>
    <n v="0"/>
    <n v="0"/>
    <n v="0"/>
    <n v="30"/>
    <x v="15"/>
    <n v="2"/>
  </r>
  <r>
    <s v="  UA"/>
    <x v="1"/>
    <n v="842"/>
    <s v="N447UA"/>
    <s v="LAX"/>
    <d v="1899-12-30T08:05:00"/>
    <d v="1899-12-30T08:14:00"/>
    <n v="275"/>
    <n v="257"/>
    <n v="9"/>
    <d v="1899-12-30T08:43:00"/>
    <n v="29"/>
    <n v="0"/>
    <n v="0"/>
    <n v="0"/>
    <n v="0"/>
    <n v="0"/>
    <n v="9"/>
    <x v="9"/>
    <n v="2"/>
  </r>
  <r>
    <s v="  UA"/>
    <x v="1"/>
    <n v="859"/>
    <s v="N530UA"/>
    <s v="SFO"/>
    <d v="1899-12-30T07:02:00"/>
    <d v="1899-12-30T07:06:00"/>
    <n v="290"/>
    <n v="278"/>
    <n v="4"/>
    <d v="1899-12-30T07:36:00"/>
    <n v="30"/>
    <n v="0"/>
    <n v="0"/>
    <n v="0"/>
    <n v="0"/>
    <n v="0"/>
    <n v="4"/>
    <x v="13"/>
    <n v="2"/>
  </r>
  <r>
    <s v="  UA"/>
    <x v="1"/>
    <n v="865"/>
    <s v="N841UA"/>
    <s v="BUF"/>
    <d v="1899-12-30T13:15:00"/>
    <d v="1899-12-30T13:13:00"/>
    <n v="91"/>
    <n v="77"/>
    <n v="-2"/>
    <d v="1899-12-30T13:21:00"/>
    <n v="8"/>
    <n v="0"/>
    <n v="0"/>
    <n v="0"/>
    <n v="0"/>
    <n v="0"/>
    <n v="0"/>
    <x v="14"/>
    <n v="2"/>
  </r>
  <r>
    <s v="  UA"/>
    <x v="1"/>
    <n v="882"/>
    <s v="N514UA"/>
    <s v="BOS"/>
    <d v="1899-12-30T16:03:00"/>
    <d v="1899-12-30T16:14:00"/>
    <n v="138"/>
    <n v="142"/>
    <n v="11"/>
    <d v="1899-12-30T16:33:00"/>
    <n v="19"/>
    <n v="0"/>
    <n v="0"/>
    <n v="4"/>
    <n v="0"/>
    <n v="11"/>
    <n v="11"/>
    <x v="2"/>
    <n v="2"/>
  </r>
  <r>
    <s v="  UA"/>
    <x v="1"/>
    <n v="885"/>
    <s v="N416UA"/>
    <s v="DCA"/>
    <d v="1899-12-30T15:00:00"/>
    <d v="1899-12-30T15:24:00"/>
    <n v="110"/>
    <n v="103"/>
    <n v="24"/>
    <d v="1899-12-30T15:40:00"/>
    <n v="16"/>
    <n v="0"/>
    <n v="0"/>
    <n v="0"/>
    <n v="0"/>
    <n v="17"/>
    <n v="24"/>
    <x v="15"/>
    <n v="2"/>
  </r>
  <r>
    <s v="  UA"/>
    <x v="1"/>
    <n v="907"/>
    <s v="N654UA"/>
    <s v="SFO"/>
    <d v="1899-12-30T17:26:00"/>
    <d v="1899-12-30T17:22:00"/>
    <n v="300"/>
    <n v="252"/>
    <n v="-4"/>
    <d v="1899-12-30T17:39:00"/>
    <n v="17"/>
    <n v="0"/>
    <n v="0"/>
    <n v="0"/>
    <n v="0"/>
    <n v="0"/>
    <n v="0"/>
    <x v="12"/>
    <n v="2"/>
  </r>
  <r>
    <s v="  UA"/>
    <x v="1"/>
    <n v="909"/>
    <s v="N665UA"/>
    <s v="DEN"/>
    <d v="1899-12-30T15:47:00"/>
    <d v="1899-12-30T16:36:00"/>
    <n v="161"/>
    <n v="160"/>
    <n v="49"/>
    <d v="1899-12-30T17:13:00"/>
    <n v="37"/>
    <n v="48"/>
    <n v="0"/>
    <n v="0"/>
    <n v="0"/>
    <n v="0"/>
    <n v="49"/>
    <x v="15"/>
    <n v="2"/>
  </r>
  <r>
    <s v="  UA"/>
    <x v="1"/>
    <n v="914"/>
    <s v="N406UA"/>
    <s v="LAS"/>
    <d v="1899-12-30T20:05:00"/>
    <d v="1899-12-30T20:06:00"/>
    <n v="244"/>
    <n v="219"/>
    <n v="1"/>
    <d v="1899-12-30T20:21:00"/>
    <n v="15"/>
    <n v="0"/>
    <n v="0"/>
    <n v="0"/>
    <n v="0"/>
    <n v="0"/>
    <n v="1"/>
    <x v="11"/>
    <n v="2"/>
  </r>
  <r>
    <s v="  UA"/>
    <x v="1"/>
    <n v="922"/>
    <s v="N521UA"/>
    <s v="IAD"/>
    <d v="1899-12-30T06:00:00"/>
    <d v="1899-12-30T06:08:00"/>
    <n v="105"/>
    <n v="87"/>
    <n v="8"/>
    <d v="1899-12-30T06:19:00"/>
    <n v="11"/>
    <n v="0"/>
    <n v="0"/>
    <n v="0"/>
    <n v="0"/>
    <n v="0"/>
    <n v="8"/>
    <x v="6"/>
    <n v="2"/>
  </r>
  <r>
    <s v="  UA"/>
    <x v="1"/>
    <n v="929"/>
    <s v="N515UA"/>
    <s v="SEA"/>
    <d v="1899-12-30T15:15:00"/>
    <d v="1899-12-30T15:37:00"/>
    <n v="273"/>
    <n v="258"/>
    <n v="22"/>
    <d v="1899-12-30T15:55:00"/>
    <n v="18"/>
    <n v="0"/>
    <n v="0"/>
    <n v="0"/>
    <n v="0"/>
    <n v="0"/>
    <n v="22"/>
    <x v="15"/>
    <n v="2"/>
  </r>
  <r>
    <s v="  UA"/>
    <x v="1"/>
    <n v="941"/>
    <s v="N568UA"/>
    <s v="DEN"/>
    <d v="1899-12-30T17:00:00"/>
    <d v="1899-12-30T17:10:00"/>
    <n v="160"/>
    <n v="137"/>
    <n v="10"/>
    <d v="1899-12-30T17:27:00"/>
    <n v="17"/>
    <n v="0"/>
    <n v="0"/>
    <n v="0"/>
    <n v="0"/>
    <n v="0"/>
    <n v="10"/>
    <x v="12"/>
    <n v="2"/>
  </r>
  <r>
    <s v="  UA"/>
    <x v="1"/>
    <n v="943"/>
    <s v="N452UA"/>
    <s v="LAX"/>
    <d v="1899-12-30T17:45:00"/>
    <d v="1899-12-30T17:53:00"/>
    <n v="275"/>
    <n v="246"/>
    <n v="8"/>
    <d v="1899-12-30T18:04:00"/>
    <n v="11"/>
    <n v="0"/>
    <n v="0"/>
    <n v="0"/>
    <n v="0"/>
    <n v="0"/>
    <n v="8"/>
    <x v="12"/>
    <n v="2"/>
  </r>
  <r>
    <s v="  UA"/>
    <x v="1"/>
    <n v="945"/>
    <s v="N511UA"/>
    <s v="LAX"/>
    <d v="1899-12-30T11:55:00"/>
    <d v="1899-12-30T14:17:00"/>
    <n v="270"/>
    <n v="235"/>
    <n v="142"/>
    <d v="1899-12-30T14:27:00"/>
    <n v="10"/>
    <n v="0"/>
    <n v="0"/>
    <n v="0"/>
    <n v="0"/>
    <n v="107"/>
    <n v="142"/>
    <x v="3"/>
    <n v="2"/>
  </r>
  <r>
    <s v="  UA"/>
    <x v="1"/>
    <n v="949"/>
    <s v="N775UA"/>
    <s v="DEN"/>
    <d v="1899-12-30T18:40:00"/>
    <d v="1899-12-30T19:40:00"/>
    <n v="156"/>
    <n v="132"/>
    <n v="60"/>
    <d v="1899-12-30T19:51:00"/>
    <n v="11"/>
    <n v="36"/>
    <n v="0"/>
    <n v="0"/>
    <n v="0"/>
    <n v="0"/>
    <n v="60"/>
    <x v="1"/>
    <n v="2"/>
  </r>
  <r>
    <s v="  UA"/>
    <x v="1"/>
    <n v="959"/>
    <s v="N476UA"/>
    <s v="PDX"/>
    <d v="1899-12-30T20:40:00"/>
    <d v="1899-12-30T21:36:00"/>
    <n v="276"/>
    <n v="257"/>
    <n v="56"/>
    <d v="1899-12-30T21:50:00"/>
    <n v="14"/>
    <n v="37"/>
    <n v="0"/>
    <n v="0"/>
    <n v="0"/>
    <n v="0"/>
    <n v="56"/>
    <x v="11"/>
    <n v="2"/>
  </r>
  <r>
    <s v="  UA"/>
    <x v="1"/>
    <n v="964"/>
    <s v="N786UA"/>
    <s v="IAD"/>
    <d v="1899-12-30T13:10:00"/>
    <d v="1899-12-30T13:25:00"/>
    <n v="111"/>
    <n v="109"/>
    <n v="15"/>
    <d v="1899-12-30T13:45:00"/>
    <n v="20"/>
    <n v="0"/>
    <n v="0"/>
    <n v="0"/>
    <n v="0"/>
    <n v="0"/>
    <n v="15"/>
    <x v="14"/>
    <n v="2"/>
  </r>
  <r>
    <s v="  UA"/>
    <x v="1"/>
    <n v="968"/>
    <s v="N811UA"/>
    <s v="BDL"/>
    <d v="1899-12-30T21:11:00"/>
    <d v="1899-12-30T21:15:00"/>
    <n v="123"/>
    <n v="122"/>
    <n v="4"/>
    <d v="1899-12-30T21:27:00"/>
    <n v="12"/>
    <n v="0"/>
    <n v="0"/>
    <n v="0"/>
    <n v="0"/>
    <n v="0"/>
    <n v="4"/>
    <x v="7"/>
    <n v="2"/>
  </r>
  <r>
    <s v="  UA"/>
    <x v="1"/>
    <n v="969"/>
    <s v="N839UA"/>
    <s v="OMA"/>
    <d v="1899-12-30T09:50:00"/>
    <d v="1899-12-30T09:48:00"/>
    <n v="87"/>
    <n v="78"/>
    <n v="-2"/>
    <d v="1899-12-30T10:02:00"/>
    <n v="14"/>
    <n v="0"/>
    <n v="0"/>
    <n v="0"/>
    <n v="0"/>
    <n v="0"/>
    <n v="0"/>
    <x v="0"/>
    <n v="2"/>
  </r>
  <r>
    <s v="  UA"/>
    <x v="1"/>
    <n v="973"/>
    <s v="N127UA"/>
    <s v="SFO"/>
    <d v="1899-12-30T15:01:00"/>
    <d v="1899-12-30T15:15:00"/>
    <n v="296"/>
    <n v="257"/>
    <n v="14"/>
    <d v="1899-12-30T15:32:00"/>
    <n v="17"/>
    <n v="0"/>
    <n v="0"/>
    <n v="0"/>
    <n v="0"/>
    <n v="0"/>
    <n v="14"/>
    <x v="15"/>
    <n v="2"/>
  </r>
  <r>
    <s v="  UA"/>
    <x v="1"/>
    <n v="992"/>
    <s v="N419UA"/>
    <s v="LAX"/>
    <d v="1899-12-30T14:00:00"/>
    <d v="1899-12-30T15:51:00"/>
    <n v="274"/>
    <n v="243"/>
    <n v="111"/>
    <d v="1899-12-30T16:08:00"/>
    <n v="17"/>
    <n v="18"/>
    <n v="0"/>
    <n v="0"/>
    <n v="0"/>
    <n v="62"/>
    <n v="111"/>
    <x v="4"/>
    <n v="2"/>
  </r>
  <r>
    <s v="  UA"/>
    <x v="1"/>
    <n v="998"/>
    <s v="N568UA"/>
    <s v="BOS"/>
    <d v="1899-12-30T21:05:00"/>
    <d v="1899-12-30T23:53:00"/>
    <n v="134"/>
    <n v="123"/>
    <n v="168"/>
    <d v="1899-12-30T00:04:00"/>
    <n v="11"/>
    <n v="0"/>
    <n v="0"/>
    <n v="0"/>
    <n v="0"/>
    <n v="157"/>
    <n v="168"/>
    <x v="7"/>
    <n v="2"/>
  </r>
  <r>
    <s v="  UA"/>
    <x v="1"/>
    <n v="1009"/>
    <s v="N38257"/>
    <s v="IAH"/>
    <d v="1899-12-30T19:30:00"/>
    <d v="1899-12-30T20:12:00"/>
    <n v="163"/>
    <n v="126"/>
    <n v="42"/>
    <d v="1899-12-30T20:30:00"/>
    <n v="18"/>
    <n v="0"/>
    <n v="0"/>
    <n v="0"/>
    <n v="0"/>
    <n v="0"/>
    <n v="42"/>
    <x v="10"/>
    <n v="2"/>
  </r>
  <r>
    <s v="  UA"/>
    <x v="1"/>
    <n v="1114"/>
    <s v="N24224"/>
    <s v="FLL"/>
    <d v="1899-12-30T14:35:00"/>
    <d v="1899-12-30T14:34:00"/>
    <n v="170"/>
    <n v="187"/>
    <n v="-1"/>
    <d v="1899-12-30T14:51:00"/>
    <n v="17"/>
    <n v="0"/>
    <n v="0"/>
    <n v="16"/>
    <n v="0"/>
    <n v="0"/>
    <n v="0"/>
    <x v="4"/>
    <n v="2"/>
  </r>
  <r>
    <s v="  UA"/>
    <x v="1"/>
    <n v="1199"/>
    <s v="N77295"/>
    <s v="FLL"/>
    <d v="1899-12-30T08:50:00"/>
    <d v="1899-12-30T09:24:00"/>
    <n v="171"/>
    <n v="191"/>
    <n v="34"/>
    <d v="1899-12-30T09:39:00"/>
    <n v="15"/>
    <n v="0"/>
    <n v="24"/>
    <n v="20"/>
    <n v="0"/>
    <n v="10"/>
    <n v="34"/>
    <x v="9"/>
    <n v="2"/>
  </r>
  <r>
    <s v="  UA"/>
    <x v="1"/>
    <n v="1220"/>
    <s v="N14230"/>
    <s v="EWR"/>
    <d v="1899-12-30T12:00:00"/>
    <d v="1899-12-30T12:02:00"/>
    <n v="127"/>
    <n v="131"/>
    <n v="2"/>
    <d v="1899-12-30T12:26:00"/>
    <n v="24"/>
    <n v="0"/>
    <n v="0"/>
    <n v="0"/>
    <n v="0"/>
    <n v="0"/>
    <n v="2"/>
    <x v="5"/>
    <n v="2"/>
  </r>
  <r>
    <s v="  UA"/>
    <x v="1"/>
    <n v="1221"/>
    <s v="N14645"/>
    <s v="EWR"/>
    <d v="1899-12-30T14:00:00"/>
    <d v="1899-12-30T13:58:00"/>
    <n v="141"/>
    <n v="169"/>
    <n v="-2"/>
    <d v="1899-12-30T14:51:00"/>
    <n v="53"/>
    <n v="0"/>
    <n v="0"/>
    <n v="26"/>
    <n v="0"/>
    <n v="0"/>
    <n v="0"/>
    <x v="4"/>
    <n v="2"/>
  </r>
  <r>
    <s v="  UA"/>
    <x v="1"/>
    <n v="1262"/>
    <s v="N16234"/>
    <s v="EWR"/>
    <d v="1899-12-30T10:00:00"/>
    <d v="1899-12-30T10:04:00"/>
    <n v="117"/>
    <n v="114"/>
    <n v="4"/>
    <d v="1899-12-30T10:17:00"/>
    <n v="13"/>
    <n v="0"/>
    <n v="0"/>
    <n v="0"/>
    <n v="0"/>
    <n v="0"/>
    <n v="4"/>
    <x v="8"/>
    <n v="2"/>
  </r>
  <r>
    <s v="  UA"/>
    <x v="1"/>
    <n v="1280"/>
    <s v="N76505"/>
    <s v="DEN"/>
    <d v="1899-12-30T19:50:00"/>
    <d v="1899-12-30T20:07:00"/>
    <n v="153"/>
    <n v="139"/>
    <n v="17"/>
    <d v="1899-12-30T20:20:00"/>
    <n v="13"/>
    <n v="0"/>
    <n v="0"/>
    <n v="0"/>
    <n v="0"/>
    <n v="0"/>
    <n v="17"/>
    <x v="10"/>
    <n v="2"/>
  </r>
  <r>
    <s v="  UA"/>
    <x v="1"/>
    <n v="1432"/>
    <s v="N73283"/>
    <s v="IAH"/>
    <d v="1899-12-30T05:30:00"/>
    <d v="1899-12-30T05:46:00"/>
    <n v="168"/>
    <n v="144"/>
    <n v="16"/>
    <d v="1899-12-30T05:56:00"/>
    <n v="10"/>
    <n v="0"/>
    <n v="0"/>
    <n v="0"/>
    <n v="0"/>
    <n v="0"/>
    <n v="16"/>
    <x v="16"/>
    <n v="2"/>
  </r>
  <r>
    <s v="  UA"/>
    <x v="1"/>
    <n v="1492"/>
    <s v="N62631"/>
    <s v="EWR"/>
    <d v="1899-12-30T17:00:00"/>
    <d v="1899-12-30T17:09:00"/>
    <n v="136"/>
    <n v="129"/>
    <n v="9"/>
    <d v="1899-12-30T17:29:00"/>
    <n v="20"/>
    <n v="0"/>
    <n v="0"/>
    <n v="0"/>
    <n v="0"/>
    <n v="0"/>
    <n v="9"/>
    <x v="12"/>
    <n v="2"/>
  </r>
  <r>
    <s v="  UA"/>
    <x v="1"/>
    <n v="1493"/>
    <s v="N72405"/>
    <s v="IAH"/>
    <d v="1899-12-30T14:00:00"/>
    <d v="1899-12-30T14:33:00"/>
    <n v="166"/>
    <n v="137"/>
    <n v="33"/>
    <d v="1899-12-30T14:47:00"/>
    <n v="14"/>
    <n v="0"/>
    <n v="0"/>
    <n v="0"/>
    <n v="0"/>
    <n v="0"/>
    <n v="33"/>
    <x v="4"/>
    <n v="2"/>
  </r>
  <r>
    <s v="  UA"/>
    <x v="1"/>
    <n v="1591"/>
    <s v="N76288"/>
    <s v="IAH"/>
    <d v="1899-12-30T07:55:00"/>
    <d v="1899-12-30T08:07:00"/>
    <n v="168"/>
    <n v="154"/>
    <n v="12"/>
    <d v="1899-12-30T08:25:00"/>
    <n v="18"/>
    <n v="0"/>
    <n v="0"/>
    <n v="0"/>
    <n v="0"/>
    <n v="0"/>
    <n v="12"/>
    <x v="13"/>
    <n v="2"/>
  </r>
  <r>
    <s v="  UA"/>
    <x v="1"/>
    <n v="1610"/>
    <s v="N14704"/>
    <s v="SNA"/>
    <d v="1899-12-30T09:37:00"/>
    <d v="1899-12-30T09:51:00"/>
    <n v="255"/>
    <n v="239"/>
    <n v="14"/>
    <d v="1899-12-30T10:00:00"/>
    <n v="9"/>
    <n v="0"/>
    <n v="0"/>
    <n v="0"/>
    <n v="0"/>
    <n v="0"/>
    <n v="14"/>
    <x v="0"/>
    <n v="2"/>
  </r>
  <r>
    <s v="  UA"/>
    <x v="1"/>
    <n v="1625"/>
    <s v="N16234"/>
    <s v="IAH"/>
    <d v="1899-12-30T18:30:00"/>
    <d v="1899-12-30T18:39:00"/>
    <n v="163"/>
    <n v="143"/>
    <n v="9"/>
    <d v="1899-12-30T19:06:00"/>
    <n v="27"/>
    <n v="0"/>
    <n v="0"/>
    <n v="0"/>
    <n v="0"/>
    <n v="0"/>
    <n v="9"/>
    <x v="1"/>
    <n v="2"/>
  </r>
  <r>
    <s v="  UA"/>
    <x v="1"/>
    <n v="1646"/>
    <s v="N77296"/>
    <s v="PIT"/>
    <d v="1899-12-30T20:04:00"/>
    <d v="1899-12-30T20:31:00"/>
    <n v="84"/>
    <n v="83"/>
    <n v="27"/>
    <d v="1899-12-30T20:45:00"/>
    <n v="14"/>
    <n v="14"/>
    <n v="0"/>
    <n v="0"/>
    <n v="0"/>
    <n v="12"/>
    <n v="27"/>
    <x v="11"/>
    <n v="2"/>
  </r>
  <r>
    <s v="  UA"/>
    <x v="1"/>
    <n v="1648"/>
    <s v="N17245"/>
    <s v="EWR"/>
    <d v="1899-12-30T07:00:00"/>
    <d v="1899-12-30T07:11:00"/>
    <n v="120"/>
    <n v="132"/>
    <n v="11"/>
    <d v="1899-12-30T07:38:00"/>
    <n v="27"/>
    <n v="0"/>
    <n v="11"/>
    <n v="12"/>
    <n v="0"/>
    <n v="0"/>
    <n v="11"/>
    <x v="13"/>
    <n v="2"/>
  </r>
  <r>
    <s v="  UA"/>
    <x v="1"/>
    <n v="1659"/>
    <s v="N77296"/>
    <s v="IAH"/>
    <d v="1899-12-30T12:20:00"/>
    <d v="1899-12-30T12:35:00"/>
    <n v="167"/>
    <n v="132"/>
    <n v="15"/>
    <d v="1899-12-30T12:45:00"/>
    <n v="10"/>
    <n v="0"/>
    <n v="0"/>
    <n v="0"/>
    <n v="0"/>
    <n v="0"/>
    <n v="15"/>
    <x v="5"/>
    <n v="2"/>
  </r>
  <r>
    <s v="  UA"/>
    <x v="1"/>
    <n v="1661"/>
    <s v="N17233"/>
    <s v="IAH"/>
    <d v="1899-12-30T15:15:00"/>
    <d v="1899-12-30T15:38:00"/>
    <n v="174"/>
    <n v="142"/>
    <n v="23"/>
    <d v="1899-12-30T15:58:00"/>
    <n v="20"/>
    <n v="0"/>
    <n v="0"/>
    <n v="0"/>
    <n v="0"/>
    <n v="0"/>
    <n v="23"/>
    <x v="15"/>
    <n v="2"/>
  </r>
  <r>
    <s v="  UA"/>
    <x v="1"/>
    <n v="1665"/>
    <s v="N16646"/>
    <s v="EWR"/>
    <d v="1899-12-30T18:00:00"/>
    <d v="1899-12-30T18:34:00"/>
    <n v="127"/>
    <n v="145"/>
    <n v="34"/>
    <d v="1899-12-30T19:08:00"/>
    <n v="34"/>
    <n v="0"/>
    <n v="0"/>
    <n v="35"/>
    <n v="0"/>
    <n v="17"/>
    <n v="34"/>
    <x v="1"/>
    <n v="2"/>
  </r>
  <r>
    <s v="  UA"/>
    <x v="1"/>
    <n v="1680"/>
    <s v="N76254"/>
    <s v="SFO"/>
    <d v="1899-12-30T20:30:00"/>
    <d v="1899-12-30T21:35:00"/>
    <n v="275"/>
    <n v="274"/>
    <n v="65"/>
    <d v="1899-12-30T21:46:00"/>
    <n v="11"/>
    <n v="33"/>
    <n v="0"/>
    <n v="0"/>
    <n v="0"/>
    <n v="31"/>
    <n v="65"/>
    <x v="11"/>
    <n v="2"/>
  </r>
  <r>
    <s v="  UA"/>
    <x v="1"/>
    <n v="1684"/>
    <s v="N37293"/>
    <s v="IAH"/>
    <d v="1899-12-30T10:50:00"/>
    <d v="1899-12-30T10:58:00"/>
    <n v="169"/>
    <n v="151"/>
    <n v="8"/>
    <d v="1899-12-30T11:16:00"/>
    <n v="18"/>
    <n v="0"/>
    <n v="0"/>
    <n v="0"/>
    <n v="0"/>
    <n v="0"/>
    <n v="8"/>
    <x v="8"/>
    <n v="2"/>
  </r>
  <r>
    <s v="  UA"/>
    <x v="1"/>
    <n v="1686"/>
    <s v="N15712"/>
    <s v="IAH"/>
    <d v="1899-12-30T21:00:00"/>
    <d v="1899-12-30T21:04:00"/>
    <n v="158"/>
    <n v="121"/>
    <n v="4"/>
    <d v="1899-12-30T21:18:00"/>
    <n v="14"/>
    <n v="0"/>
    <n v="0"/>
    <n v="0"/>
    <n v="0"/>
    <n v="0"/>
    <n v="4"/>
    <x v="7"/>
    <n v="2"/>
  </r>
  <r>
    <s v="  UA"/>
    <x v="1"/>
    <n v="1698"/>
    <s v="N16701"/>
    <s v="IAH"/>
    <d v="1899-12-30T06:35:00"/>
    <d v="1899-12-30T06:36:00"/>
    <n v="171"/>
    <n v="167"/>
    <n v="1"/>
    <d v="1899-12-30T06:46:00"/>
    <n v="10"/>
    <n v="0"/>
    <n v="0"/>
    <n v="0"/>
    <n v="0"/>
    <n v="0"/>
    <n v="1"/>
    <x v="6"/>
    <n v="2"/>
  </r>
  <r>
    <s v="  UA"/>
    <x v="1"/>
    <n v="1709"/>
    <s v="N35204"/>
    <s v="MCO"/>
    <d v="1899-12-30T19:35:00"/>
    <d v="1899-12-30T19:47:00"/>
    <n v="160"/>
    <n v="146"/>
    <n v="12"/>
    <d v="1899-12-30T20:02:00"/>
    <n v="15"/>
    <n v="0"/>
    <n v="0"/>
    <n v="0"/>
    <n v="0"/>
    <n v="0"/>
    <n v="12"/>
    <x v="10"/>
    <n v="2"/>
  </r>
  <r>
    <s v="  UA"/>
    <x v="1"/>
    <n v="1717"/>
    <s v="N37409"/>
    <s v="IAH"/>
    <d v="1899-12-30T17:00:00"/>
    <d v="1899-12-30T17:12:00"/>
    <n v="173"/>
    <n v="133"/>
    <n v="12"/>
    <d v="1899-12-30T17:27:00"/>
    <n v="15"/>
    <n v="0"/>
    <n v="0"/>
    <n v="0"/>
    <n v="0"/>
    <n v="0"/>
    <n v="12"/>
    <x v="12"/>
    <n v="2"/>
  </r>
  <r>
    <s v="  UA"/>
    <x v="2"/>
    <n v="201"/>
    <s v="N213UA"/>
    <s v="HNL"/>
    <d v="1899-12-30T09:20:00"/>
    <d v="1899-12-30T09:24:00"/>
    <n v="544"/>
    <n v="532"/>
    <n v="4"/>
    <d v="1899-12-30T09:37:00"/>
    <n v="13"/>
    <n v="0"/>
    <n v="0"/>
    <n v="0"/>
    <n v="0"/>
    <n v="0"/>
    <n v="4"/>
    <x v="0"/>
    <n v="3"/>
  </r>
  <r>
    <s v="  UA"/>
    <x v="2"/>
    <n v="222"/>
    <s v="N509UA"/>
    <s v="BDL"/>
    <d v="1899-12-30T18:48:00"/>
    <d v="1899-12-30T18:50:00"/>
    <n v="126"/>
    <n v="121"/>
    <n v="2"/>
    <d v="1899-12-30T19:08:00"/>
    <n v="18"/>
    <n v="0"/>
    <n v="0"/>
    <n v="0"/>
    <n v="0"/>
    <n v="0"/>
    <n v="2"/>
    <x v="1"/>
    <n v="3"/>
  </r>
  <r>
    <s v="  UA"/>
    <x v="2"/>
    <n v="234"/>
    <s v="N822UA"/>
    <s v="LGA"/>
    <d v="1899-12-30T08:25:00"/>
    <d v="1899-12-30T08:28:00"/>
    <n v="125"/>
    <n v="126"/>
    <n v="3"/>
    <d v="1899-12-30T08:53:00"/>
    <n v="25"/>
    <n v="0"/>
    <n v="0"/>
    <n v="0"/>
    <n v="0"/>
    <n v="0"/>
    <n v="3"/>
    <x v="9"/>
    <n v="3"/>
  </r>
  <r>
    <s v="  UA"/>
    <x v="2"/>
    <n v="241"/>
    <s v="N416UA"/>
    <s v="SEA"/>
    <d v="1899-12-30T11:57:00"/>
    <d v="1899-12-30T12:04:00"/>
    <n v="268"/>
    <n v="271"/>
    <n v="7"/>
    <d v="1899-12-30T12:25:00"/>
    <n v="21"/>
    <n v="0"/>
    <n v="0"/>
    <n v="0"/>
    <n v="0"/>
    <n v="0"/>
    <n v="7"/>
    <x v="3"/>
    <n v="3"/>
  </r>
  <r>
    <s v="  UA"/>
    <x v="2"/>
    <n v="242"/>
    <s v="N492UA"/>
    <s v="PVD"/>
    <d v="1899-12-30T13:27:00"/>
    <d v="1899-12-30T13:28:00"/>
    <n v="128"/>
    <n v="122"/>
    <n v="1"/>
    <d v="1899-12-30T13:39:00"/>
    <n v="11"/>
    <n v="0"/>
    <n v="0"/>
    <n v="0"/>
    <n v="0"/>
    <n v="0"/>
    <n v="1"/>
    <x v="14"/>
    <n v="3"/>
  </r>
  <r>
    <s v="  UA"/>
    <x v="2"/>
    <n v="245"/>
    <s v="N535UA"/>
    <s v="DEN"/>
    <d v="1899-12-30T08:58:00"/>
    <d v="1899-12-30T08:59:00"/>
    <n v="164"/>
    <n v="159"/>
    <n v="1"/>
    <d v="1899-12-30T09:17:00"/>
    <n v="18"/>
    <n v="0"/>
    <n v="0"/>
    <n v="0"/>
    <n v="0"/>
    <n v="0"/>
    <n v="1"/>
    <x v="9"/>
    <n v="3"/>
  </r>
  <r>
    <s v="  UA"/>
    <x v="2"/>
    <n v="246"/>
    <s v="N476UA"/>
    <s v="BUF"/>
    <d v="1899-12-30T18:00:00"/>
    <d v="1899-12-30T17:56:00"/>
    <n v="89"/>
    <n v="89"/>
    <n v="-4"/>
    <d v="1899-12-30T18:15:00"/>
    <n v="19"/>
    <n v="0"/>
    <n v="0"/>
    <n v="0"/>
    <n v="0"/>
    <n v="0"/>
    <n v="0"/>
    <x v="1"/>
    <n v="3"/>
  </r>
  <r>
    <s v="  UA"/>
    <x v="2"/>
    <n v="248"/>
    <s v="N474UA"/>
    <s v="DTW"/>
    <d v="1899-12-30T19:00:00"/>
    <d v="1899-12-30T19:00:00"/>
    <n v="85"/>
    <n v="70"/>
    <n v="0"/>
    <d v="1899-12-30T19:21:00"/>
    <n v="21"/>
    <n v="0"/>
    <n v="0"/>
    <n v="0"/>
    <n v="0"/>
    <n v="0"/>
    <n v="0"/>
    <x v="10"/>
    <n v="3"/>
  </r>
  <r>
    <s v="  UA"/>
    <x v="2"/>
    <n v="253"/>
    <s v="N530UA"/>
    <s v="BOS"/>
    <d v="1899-12-30T19:00:00"/>
    <d v="1899-12-30T19:00:00"/>
    <n v="133"/>
    <n v="134"/>
    <n v="0"/>
    <d v="1899-12-30T19:23:00"/>
    <n v="23"/>
    <n v="0"/>
    <n v="0"/>
    <n v="0"/>
    <n v="0"/>
    <n v="0"/>
    <n v="0"/>
    <x v="10"/>
    <n v="3"/>
  </r>
  <r>
    <s v="  UA"/>
    <x v="2"/>
    <n v="255"/>
    <s v="N444UA"/>
    <s v="SFO"/>
    <d v="1899-12-30T16:05:00"/>
    <d v="1899-12-30T16:02:00"/>
    <n v="282"/>
    <n v="320"/>
    <n v="-3"/>
    <d v="1899-12-30T17:15:00"/>
    <n v="73"/>
    <n v="0"/>
    <n v="0"/>
    <n v="35"/>
    <n v="0"/>
    <n v="0"/>
    <n v="0"/>
    <x v="2"/>
    <n v="3"/>
  </r>
  <r>
    <s v="  UA"/>
    <x v="2"/>
    <n v="258"/>
    <s v="N814UA"/>
    <s v="GRR"/>
    <d v="1899-12-30T19:01:00"/>
    <d v="1899-12-30T19:05:00"/>
    <n v="51"/>
    <n v="49"/>
    <n v="4"/>
    <d v="1899-12-30T19:25:00"/>
    <n v="20"/>
    <n v="0"/>
    <n v="0"/>
    <n v="0"/>
    <n v="0"/>
    <n v="0"/>
    <n v="4"/>
    <x v="10"/>
    <n v="3"/>
  </r>
  <r>
    <s v="  UA"/>
    <x v="2"/>
    <n v="262"/>
    <s v="N539UA"/>
    <s v="MCO"/>
    <d v="1899-12-30T06:54:00"/>
    <d v="1899-12-30T09:53:00"/>
    <n v="153"/>
    <n v="140"/>
    <n v="179"/>
    <d v="1899-12-30T10:13:00"/>
    <n v="20"/>
    <n v="166"/>
    <n v="0"/>
    <n v="0"/>
    <n v="0"/>
    <n v="0"/>
    <n v="179"/>
    <x v="6"/>
    <n v="3"/>
  </r>
  <r>
    <s v="  UA"/>
    <x v="2"/>
    <n v="265"/>
    <s v="N822UA"/>
    <s v="TPA"/>
    <d v="1899-12-30T14:25:00"/>
    <d v="1899-12-30T14:19:00"/>
    <n v="157"/>
    <n v="139"/>
    <n v="-6"/>
    <d v="1899-12-30T14:27:00"/>
    <n v="8"/>
    <n v="0"/>
    <n v="0"/>
    <n v="0"/>
    <n v="0"/>
    <n v="0"/>
    <n v="0"/>
    <x v="4"/>
    <n v="3"/>
  </r>
  <r>
    <s v="  UA"/>
    <x v="2"/>
    <n v="269"/>
    <s v="N468UA"/>
    <s v="MSP"/>
    <d v="1899-12-30T20:05:00"/>
    <d v="1899-12-30T20:02:00"/>
    <n v="83"/>
    <n v="84"/>
    <n v="-3"/>
    <d v="1899-12-30T20:18:00"/>
    <n v="16"/>
    <n v="0"/>
    <n v="0"/>
    <n v="0"/>
    <n v="0"/>
    <n v="0"/>
    <n v="0"/>
    <x v="11"/>
    <n v="3"/>
  </r>
  <r>
    <s v="  UA"/>
    <x v="2"/>
    <n v="278"/>
    <s v="N812UA"/>
    <s v="MDT"/>
    <d v="1899-12-30T18:30:00"/>
    <d v="1899-12-30T18:22:00"/>
    <n v="100"/>
    <n v="98"/>
    <n v="-8"/>
    <d v="1899-12-30T18:43:00"/>
    <n v="21"/>
    <n v="0"/>
    <n v="0"/>
    <n v="0"/>
    <n v="0"/>
    <n v="0"/>
    <n v="0"/>
    <x v="1"/>
    <n v="3"/>
  </r>
  <r>
    <s v="  UA"/>
    <x v="2"/>
    <n v="288"/>
    <s v="N465UA"/>
    <s v="MCO"/>
    <d v="1899-12-30T14:27:00"/>
    <d v="1899-12-30T14:25:00"/>
    <n v="159"/>
    <n v="141"/>
    <n v="-2"/>
    <d v="1899-12-30T14:38:00"/>
    <n v="13"/>
    <n v="0"/>
    <n v="0"/>
    <n v="0"/>
    <n v="0"/>
    <n v="0"/>
    <n v="0"/>
    <x v="4"/>
    <n v="3"/>
  </r>
  <r>
    <s v="  UA"/>
    <x v="2"/>
    <n v="292"/>
    <s v="N834UA"/>
    <s v="ATL"/>
    <d v="1899-12-30T06:00:00"/>
    <d v="1899-12-30T06:00:00"/>
    <n v="119"/>
    <n v="94"/>
    <n v="0"/>
    <d v="1899-12-30T06:12:00"/>
    <n v="12"/>
    <n v="0"/>
    <n v="0"/>
    <n v="0"/>
    <n v="0"/>
    <n v="0"/>
    <n v="0"/>
    <x v="6"/>
    <n v="3"/>
  </r>
  <r>
    <s v="  UA"/>
    <x v="2"/>
    <n v="296"/>
    <s v="N844UA"/>
    <s v="MSP"/>
    <d v="1899-12-30T13:20:00"/>
    <d v="1899-12-30T13:19:00"/>
    <n v="87"/>
    <n v="76"/>
    <n v="-1"/>
    <d v="1899-12-30T13:31:00"/>
    <n v="12"/>
    <n v="0"/>
    <n v="0"/>
    <n v="0"/>
    <n v="0"/>
    <n v="0"/>
    <n v="0"/>
    <x v="14"/>
    <n v="3"/>
  </r>
  <r>
    <s v="  UA"/>
    <x v="2"/>
    <n v="298"/>
    <s v="N823UA"/>
    <s v="MIA"/>
    <d v="1899-12-30T19:45:00"/>
    <d v="1899-12-30T19:41:00"/>
    <n v="187"/>
    <n v="156"/>
    <n v="-4"/>
    <d v="1899-12-30T19:55:00"/>
    <n v="14"/>
    <n v="0"/>
    <n v="0"/>
    <n v="0"/>
    <n v="0"/>
    <n v="0"/>
    <n v="0"/>
    <x v="10"/>
    <n v="3"/>
  </r>
  <r>
    <s v="  UA"/>
    <x v="2"/>
    <n v="304"/>
    <s v="N817UA"/>
    <s v="BDL"/>
    <d v="1899-12-30T06:26:00"/>
    <d v="1899-12-30T06:22:00"/>
    <n v="122"/>
    <n v="118"/>
    <n v="-4"/>
    <d v="1899-12-30T06:31:00"/>
    <n v="9"/>
    <n v="0"/>
    <n v="0"/>
    <n v="0"/>
    <n v="0"/>
    <n v="0"/>
    <n v="0"/>
    <x v="6"/>
    <n v="3"/>
  </r>
  <r>
    <s v="  UA"/>
    <x v="2"/>
    <n v="307"/>
    <s v="N594UA"/>
    <s v="LAS"/>
    <d v="1899-12-30T08:20:00"/>
    <d v="1899-12-30T08:31:00"/>
    <n v="237"/>
    <n v="221"/>
    <n v="11"/>
    <d v="1899-12-30T08:44:00"/>
    <n v="13"/>
    <n v="0"/>
    <n v="0"/>
    <n v="0"/>
    <n v="0"/>
    <n v="0"/>
    <n v="11"/>
    <x v="9"/>
    <n v="3"/>
  </r>
  <r>
    <s v="  UA"/>
    <x v="2"/>
    <n v="309"/>
    <s v="N819UA"/>
    <s v="BOS"/>
    <d v="1899-12-30T09:05:00"/>
    <d v="1899-12-30T08:59:00"/>
    <n v="128"/>
    <n v="137"/>
    <n v="-6"/>
    <d v="1899-12-30T09:19:00"/>
    <n v="20"/>
    <n v="0"/>
    <n v="0"/>
    <n v="0"/>
    <n v="0"/>
    <n v="0"/>
    <n v="0"/>
    <x v="0"/>
    <n v="3"/>
  </r>
  <r>
    <s v="  UA"/>
    <x v="2"/>
    <n v="330"/>
    <s v="N488UA"/>
    <s v="EWR"/>
    <d v="1899-12-30T16:00:00"/>
    <d v="1899-12-30T15:56:00"/>
    <n v="131"/>
    <n v="146"/>
    <n v="-4"/>
    <d v="1899-12-30T16:30:00"/>
    <n v="34"/>
    <n v="0"/>
    <n v="0"/>
    <n v="0"/>
    <n v="0"/>
    <n v="0"/>
    <n v="0"/>
    <x v="2"/>
    <n v="3"/>
  </r>
  <r>
    <s v="  UA"/>
    <x v="2"/>
    <n v="331"/>
    <s v="N818UA"/>
    <s v="DFW"/>
    <d v="1899-12-30T20:50:00"/>
    <d v="1899-12-30T20:49:00"/>
    <n v="146"/>
    <n v="131"/>
    <n v="-1"/>
    <d v="1899-12-30T21:03:00"/>
    <n v="14"/>
    <n v="0"/>
    <n v="0"/>
    <n v="0"/>
    <n v="0"/>
    <n v="0"/>
    <n v="0"/>
    <x v="11"/>
    <n v="3"/>
  </r>
  <r>
    <s v="  UA"/>
    <x v="2"/>
    <n v="333"/>
    <s v="N824UA"/>
    <s v="MSY"/>
    <d v="1899-12-30T09:30:00"/>
    <d v="1899-12-30T09:26:00"/>
    <n v="140"/>
    <n v="116"/>
    <n v="-4"/>
    <d v="1899-12-30T09:35:00"/>
    <n v="9"/>
    <n v="0"/>
    <n v="0"/>
    <n v="0"/>
    <n v="0"/>
    <n v="0"/>
    <n v="0"/>
    <x v="0"/>
    <n v="3"/>
  </r>
  <r>
    <s v="  UA"/>
    <x v="2"/>
    <n v="340"/>
    <s v="N834UA"/>
    <s v="DFW"/>
    <d v="1899-12-30T13:20:00"/>
    <d v="1899-12-30T13:19:00"/>
    <n v="151"/>
    <n v="129"/>
    <n v="-1"/>
    <d v="1899-12-30T13:32:00"/>
    <n v="13"/>
    <n v="0"/>
    <n v="0"/>
    <n v="0"/>
    <n v="0"/>
    <n v="0"/>
    <n v="0"/>
    <x v="14"/>
    <n v="3"/>
  </r>
  <r>
    <s v="  UA"/>
    <x v="2"/>
    <n v="344"/>
    <s v="N456UA"/>
    <s v="BWI"/>
    <d v="1899-12-30T19:50:00"/>
    <d v="1899-12-30T19:46:00"/>
    <n v="108"/>
    <n v="97"/>
    <n v="-4"/>
    <d v="1899-12-30T20:01:00"/>
    <n v="15"/>
    <n v="0"/>
    <n v="0"/>
    <n v="0"/>
    <n v="0"/>
    <n v="0"/>
    <n v="0"/>
    <x v="10"/>
    <n v="3"/>
  </r>
  <r>
    <s v="  UA"/>
    <x v="2"/>
    <n v="345"/>
    <s v="N460UA"/>
    <s v="PHX"/>
    <d v="1899-12-30T09:27:00"/>
    <d v="1899-12-30T09:23:00"/>
    <n v="227"/>
    <n v="208"/>
    <n v="-4"/>
    <d v="1899-12-30T09:37:00"/>
    <n v="14"/>
    <n v="0"/>
    <n v="0"/>
    <n v="0"/>
    <n v="0"/>
    <n v="0"/>
    <n v="0"/>
    <x v="0"/>
    <n v="3"/>
  </r>
  <r>
    <s v="  UA"/>
    <x v="2"/>
    <n v="350"/>
    <s v="N507UA"/>
    <s v="MCO"/>
    <d v="1899-12-30T17:06:00"/>
    <d v="1899-12-30T16:58:00"/>
    <n v="159"/>
    <n v="161"/>
    <n v="-8"/>
    <d v="1899-12-30T17:28:00"/>
    <n v="30"/>
    <n v="0"/>
    <n v="0"/>
    <n v="0"/>
    <n v="0"/>
    <n v="0"/>
    <n v="0"/>
    <x v="12"/>
    <n v="3"/>
  </r>
  <r>
    <s v="  UA"/>
    <x v="2"/>
    <n v="360"/>
    <s v="N803UA"/>
    <s v="IAD"/>
    <d v="1899-12-30T11:23:00"/>
    <d v="1899-12-30T11:20:00"/>
    <n v="106"/>
    <n v="96"/>
    <n v="-3"/>
    <d v="1899-12-30T11:31:00"/>
    <n v="11"/>
    <n v="0"/>
    <n v="0"/>
    <n v="0"/>
    <n v="0"/>
    <n v="0"/>
    <n v="0"/>
    <x v="3"/>
    <n v="3"/>
  </r>
  <r>
    <s v="  UA"/>
    <x v="2"/>
    <n v="365"/>
    <s v="N855UA"/>
    <s v="DSM"/>
    <d v="1899-12-30T15:00:00"/>
    <d v="1899-12-30T15:01:00"/>
    <n v="75"/>
    <n v="60"/>
    <n v="1"/>
    <d v="1899-12-30T15:11:00"/>
    <n v="10"/>
    <n v="0"/>
    <n v="0"/>
    <n v="0"/>
    <n v="0"/>
    <n v="0"/>
    <n v="1"/>
    <x v="15"/>
    <n v="3"/>
  </r>
  <r>
    <s v="  UA"/>
    <x v="2"/>
    <n v="374"/>
    <s v="N462UA"/>
    <s v="LGA"/>
    <d v="1899-12-30T19:00:00"/>
    <d v="1899-12-30T19:29:00"/>
    <n v="125"/>
    <n v="104"/>
    <n v="29"/>
    <d v="1899-12-30T19:41:00"/>
    <n v="12"/>
    <n v="0"/>
    <n v="0"/>
    <n v="0"/>
    <n v="0"/>
    <n v="0"/>
    <n v="29"/>
    <x v="10"/>
    <n v="3"/>
  </r>
  <r>
    <s v="  UA"/>
    <x v="2"/>
    <n v="376"/>
    <s v="N497UA"/>
    <s v="PHL"/>
    <d v="1899-12-30T06:06:00"/>
    <d v="1899-12-30T06:03:00"/>
    <n v="119"/>
    <n v="116"/>
    <n v="-3"/>
    <d v="1899-12-30T06:19:00"/>
    <n v="16"/>
    <n v="0"/>
    <n v="0"/>
    <n v="0"/>
    <n v="0"/>
    <n v="0"/>
    <n v="0"/>
    <x v="6"/>
    <n v="3"/>
  </r>
  <r>
    <s v="  UA"/>
    <x v="2"/>
    <n v="381"/>
    <s v="N425UA"/>
    <s v="SMF"/>
    <d v="1899-12-30T09:55:00"/>
    <d v="1899-12-30T09:55:00"/>
    <n v="270"/>
    <n v="253"/>
    <n v="0"/>
    <d v="1899-12-30T10:08:00"/>
    <n v="13"/>
    <n v="0"/>
    <n v="0"/>
    <n v="0"/>
    <n v="0"/>
    <n v="0"/>
    <n v="0"/>
    <x v="0"/>
    <n v="3"/>
  </r>
  <r>
    <s v="  UA"/>
    <x v="2"/>
    <n v="382"/>
    <s v="N526UA"/>
    <s v="IAD"/>
    <d v="1899-12-30T08:43:00"/>
    <d v="1899-12-30T08:44:00"/>
    <n v="108"/>
    <n v="102"/>
    <n v="1"/>
    <d v="1899-12-30T08:58:00"/>
    <n v="14"/>
    <n v="0"/>
    <n v="0"/>
    <n v="0"/>
    <n v="0"/>
    <n v="0"/>
    <n v="1"/>
    <x v="9"/>
    <n v="3"/>
  </r>
  <r>
    <s v="  UA"/>
    <x v="2"/>
    <n v="391"/>
    <s v="N494UA"/>
    <s v="RDU"/>
    <d v="1899-12-30T19:45:00"/>
    <d v="1899-12-30T19:54:00"/>
    <n v="117"/>
    <n v="103"/>
    <n v="9"/>
    <d v="1899-12-30T20:11:00"/>
    <n v="17"/>
    <n v="0"/>
    <n v="0"/>
    <n v="0"/>
    <n v="0"/>
    <n v="0"/>
    <n v="9"/>
    <x v="10"/>
    <n v="3"/>
  </r>
  <r>
    <s v="  UA"/>
    <x v="2"/>
    <n v="393"/>
    <s v="N469UA"/>
    <s v="PHX"/>
    <d v="1899-12-30T11:57:00"/>
    <d v="1899-12-30T12:00:00"/>
    <n v="232"/>
    <n v="224"/>
    <n v="3"/>
    <d v="1899-12-30T12:25:00"/>
    <n v="25"/>
    <n v="0"/>
    <n v="0"/>
    <n v="0"/>
    <n v="0"/>
    <n v="0"/>
    <n v="3"/>
    <x v="3"/>
    <n v="3"/>
  </r>
  <r>
    <s v="  UA"/>
    <x v="2"/>
    <n v="395"/>
    <s v="N458UA"/>
    <s v="SAN"/>
    <d v="1899-12-30T17:40:00"/>
    <d v="1899-12-30T17:54:00"/>
    <n v="253"/>
    <n v="250"/>
    <n v="14"/>
    <d v="1899-12-30T18:09:00"/>
    <n v="15"/>
    <n v="0"/>
    <n v="0"/>
    <n v="0"/>
    <n v="0"/>
    <n v="0"/>
    <n v="14"/>
    <x v="12"/>
    <n v="3"/>
  </r>
  <r>
    <s v="  UA"/>
    <x v="2"/>
    <n v="398"/>
    <s v="N411UA"/>
    <s v="PDX"/>
    <d v="1899-12-30T11:58:00"/>
    <d v="1899-12-30T11:55:00"/>
    <n v="268"/>
    <n v="266"/>
    <n v="-3"/>
    <d v="1899-12-30T12:15:00"/>
    <n v="20"/>
    <n v="0"/>
    <n v="0"/>
    <n v="0"/>
    <n v="0"/>
    <n v="0"/>
    <n v="0"/>
    <x v="3"/>
    <n v="3"/>
  </r>
  <r>
    <s v="  UA"/>
    <x v="2"/>
    <n v="408"/>
    <s v="N541UA"/>
    <s v="PHX"/>
    <d v="1899-12-30T18:09:00"/>
    <d v="1899-12-30T18:06:00"/>
    <n v="235"/>
    <n v="229"/>
    <n v="-3"/>
    <d v="1899-12-30T18:33:00"/>
    <n v="27"/>
    <n v="0"/>
    <n v="0"/>
    <n v="0"/>
    <n v="0"/>
    <n v="0"/>
    <n v="0"/>
    <x v="1"/>
    <n v="3"/>
  </r>
  <r>
    <s v="  UA"/>
    <x v="2"/>
    <n v="409"/>
    <s v="N515UA"/>
    <s v="LAX"/>
    <d v="1899-12-30T13:01:00"/>
    <d v="1899-12-30T12:56:00"/>
    <n v="266"/>
    <n v="246"/>
    <n v="-5"/>
    <d v="1899-12-30T13:05:00"/>
    <n v="9"/>
    <n v="0"/>
    <n v="0"/>
    <n v="0"/>
    <n v="0"/>
    <n v="0"/>
    <n v="0"/>
    <x v="14"/>
    <n v="3"/>
  </r>
  <r>
    <s v="  UA"/>
    <x v="2"/>
    <n v="420"/>
    <s v="N841UA"/>
    <s v="ROC"/>
    <d v="1899-12-30T18:44:00"/>
    <d v="1899-12-30T18:50:00"/>
    <n v="96"/>
    <n v="106"/>
    <n v="6"/>
    <d v="1899-12-30T19:10:00"/>
    <n v="20"/>
    <n v="6"/>
    <n v="0"/>
    <n v="10"/>
    <n v="0"/>
    <n v="0"/>
    <n v="6"/>
    <x v="1"/>
    <n v="3"/>
  </r>
  <r>
    <s v="  UA"/>
    <x v="2"/>
    <n v="425"/>
    <s v="N665UA"/>
    <s v="SEA"/>
    <d v="1899-12-30T20:50:00"/>
    <d v="1899-12-30T21:19:00"/>
    <n v="265"/>
    <n v="254"/>
    <n v="29"/>
    <d v="1899-12-30T21:38:00"/>
    <n v="19"/>
    <n v="0"/>
    <n v="0"/>
    <n v="0"/>
    <n v="0"/>
    <n v="18"/>
    <n v="29"/>
    <x v="11"/>
    <n v="3"/>
  </r>
  <r>
    <s v="  UA"/>
    <x v="2"/>
    <n v="432"/>
    <s v="N812UA"/>
    <s v="CLT"/>
    <d v="1899-12-30T13:10:00"/>
    <d v="1899-12-30T13:08:00"/>
    <n v="109"/>
    <n v="101"/>
    <n v="-2"/>
    <d v="1899-12-30T13:29:00"/>
    <n v="21"/>
    <n v="0"/>
    <n v="0"/>
    <n v="0"/>
    <n v="0"/>
    <n v="0"/>
    <n v="0"/>
    <x v="14"/>
    <n v="3"/>
  </r>
  <r>
    <s v="  UA"/>
    <x v="2"/>
    <n v="436"/>
    <s v="N419UA"/>
    <s v="EWR"/>
    <d v="1899-12-30T15:00:00"/>
    <d v="1899-12-30T14:54:00"/>
    <n v="131"/>
    <n v="143"/>
    <n v="-6"/>
    <d v="1899-12-30T15:25:00"/>
    <n v="31"/>
    <n v="0"/>
    <n v="0"/>
    <n v="0"/>
    <n v="0"/>
    <n v="0"/>
    <n v="0"/>
    <x v="15"/>
    <n v="3"/>
  </r>
  <r>
    <s v="  UA"/>
    <x v="2"/>
    <n v="442"/>
    <s v="N832UA"/>
    <s v="BDL"/>
    <d v="1899-12-30T16:50:00"/>
    <d v="1899-12-30T16:41:00"/>
    <n v="121"/>
    <n v="117"/>
    <n v="-9"/>
    <d v="1899-12-30T16:52:00"/>
    <n v="11"/>
    <n v="0"/>
    <n v="0"/>
    <n v="0"/>
    <n v="0"/>
    <n v="0"/>
    <n v="0"/>
    <x v="2"/>
    <n v="3"/>
  </r>
  <r>
    <s v="  UA"/>
    <x v="2"/>
    <n v="449"/>
    <s v="N467UA"/>
    <s v="SAN"/>
    <d v="1899-12-30T09:59:00"/>
    <d v="1899-12-30T09:59:00"/>
    <n v="261"/>
    <n v="241"/>
    <n v="0"/>
    <d v="1899-12-30T10:12:00"/>
    <n v="13"/>
    <n v="0"/>
    <n v="0"/>
    <n v="0"/>
    <n v="0"/>
    <n v="0"/>
    <n v="0"/>
    <x v="0"/>
    <n v="3"/>
  </r>
  <r>
    <s v="  UA"/>
    <x v="2"/>
    <n v="450"/>
    <s v="N492UA"/>
    <s v="TPA"/>
    <d v="1899-12-30T19:59:00"/>
    <d v="1899-12-30T19:55:00"/>
    <n v="157"/>
    <n v="147"/>
    <n v="-4"/>
    <d v="1899-12-30T20:12:00"/>
    <n v="17"/>
    <n v="0"/>
    <n v="0"/>
    <n v="0"/>
    <n v="0"/>
    <n v="0"/>
    <n v="0"/>
    <x v="10"/>
    <n v="3"/>
  </r>
  <r>
    <s v="  UA"/>
    <x v="2"/>
    <n v="455"/>
    <s v="N402UA"/>
    <s v="MSP"/>
    <d v="1899-12-30T21:05:00"/>
    <d v="1899-12-30T21:00:00"/>
    <n v="84"/>
    <n v="89"/>
    <n v="-5"/>
    <d v="1899-12-30T21:14:00"/>
    <n v="14"/>
    <n v="0"/>
    <n v="0"/>
    <n v="0"/>
    <n v="0"/>
    <n v="0"/>
    <n v="0"/>
    <x v="7"/>
    <n v="3"/>
  </r>
  <r>
    <s v="  UA"/>
    <x v="2"/>
    <n v="456"/>
    <s v="N516UA"/>
    <s v="DEN"/>
    <d v="1899-12-30T11:57:00"/>
    <d v="1899-12-30T11:55:00"/>
    <n v="162"/>
    <n v="158"/>
    <n v="-2"/>
    <d v="1899-12-30T12:19:00"/>
    <n v="24"/>
    <n v="0"/>
    <n v="0"/>
    <n v="0"/>
    <n v="0"/>
    <n v="0"/>
    <n v="0"/>
    <x v="3"/>
    <n v="3"/>
  </r>
  <r>
    <s v="  UA"/>
    <x v="2"/>
    <n v="473"/>
    <s v="N427UA"/>
    <s v="SNA"/>
    <d v="1899-12-30T20:05:00"/>
    <d v="1899-12-30T20:02:00"/>
    <n v="269"/>
    <n v="274"/>
    <n v="-3"/>
    <d v="1899-12-30T20:29:00"/>
    <n v="27"/>
    <n v="0"/>
    <n v="0"/>
    <n v="0"/>
    <n v="0"/>
    <n v="0"/>
    <n v="0"/>
    <x v="11"/>
    <n v="3"/>
  </r>
  <r>
    <s v="  UA"/>
    <x v="2"/>
    <n v="476"/>
    <s v="N435UA"/>
    <s v="BWI"/>
    <d v="1899-12-30T13:12:00"/>
    <d v="1899-12-30T13:12:00"/>
    <n v="108"/>
    <n v="106"/>
    <n v="0"/>
    <d v="1899-12-30T13:30:00"/>
    <n v="18"/>
    <n v="0"/>
    <n v="0"/>
    <n v="0"/>
    <n v="0"/>
    <n v="0"/>
    <n v="0"/>
    <x v="14"/>
    <n v="3"/>
  </r>
  <r>
    <s v="  UA"/>
    <x v="2"/>
    <n v="493"/>
    <s v="N484UA"/>
    <s v="SFO"/>
    <d v="1899-12-30T18:39:00"/>
    <d v="1899-12-30T18:39:00"/>
    <n v="282"/>
    <n v="267"/>
    <n v="0"/>
    <d v="1899-12-30T18:58:00"/>
    <n v="19"/>
    <n v="0"/>
    <n v="0"/>
    <n v="0"/>
    <n v="0"/>
    <n v="0"/>
    <n v="0"/>
    <x v="1"/>
    <n v="3"/>
  </r>
  <r>
    <s v="  UA"/>
    <x v="2"/>
    <n v="499"/>
    <s v="N589UA"/>
    <s v="SFO"/>
    <d v="1899-12-30T14:05:00"/>
    <d v="1899-12-30T14:01:00"/>
    <n v="278"/>
    <n v="296"/>
    <n v="-4"/>
    <d v="1899-12-30T14:43:00"/>
    <n v="42"/>
    <n v="0"/>
    <n v="0"/>
    <n v="0"/>
    <n v="0"/>
    <n v="0"/>
    <n v="0"/>
    <x v="4"/>
    <n v="3"/>
  </r>
  <r>
    <s v="  UA"/>
    <x v="2"/>
    <n v="502"/>
    <s v="N840UA"/>
    <s v="LGA"/>
    <d v="1899-12-30T18:00:00"/>
    <d v="1899-12-30T18:00:00"/>
    <n v="125"/>
    <n v="117"/>
    <n v="0"/>
    <d v="1899-12-30T18:22:00"/>
    <n v="22"/>
    <n v="0"/>
    <n v="0"/>
    <n v="0"/>
    <n v="0"/>
    <n v="0"/>
    <n v="0"/>
    <x v="1"/>
    <n v="3"/>
  </r>
  <r>
    <s v="  UA"/>
    <x v="2"/>
    <n v="514"/>
    <s v="N419UA"/>
    <s v="IAD"/>
    <d v="1899-12-30T21:20:00"/>
    <d v="1899-12-30T21:13:00"/>
    <n v="99"/>
    <n v="96"/>
    <n v="-7"/>
    <d v="1899-12-30T21:27:00"/>
    <n v="14"/>
    <n v="0"/>
    <n v="0"/>
    <n v="0"/>
    <n v="0"/>
    <n v="0"/>
    <n v="0"/>
    <x v="7"/>
    <n v="3"/>
  </r>
  <r>
    <s v="  UA"/>
    <x v="2"/>
    <n v="519"/>
    <s v="N846UA"/>
    <s v="CMH"/>
    <d v="1899-12-30T19:45:00"/>
    <d v="1899-12-30T19:44:00"/>
    <n v="73"/>
    <n v="60"/>
    <n v="-1"/>
    <d v="1899-12-30T19:59:00"/>
    <n v="15"/>
    <n v="0"/>
    <n v="0"/>
    <n v="0"/>
    <n v="0"/>
    <n v="0"/>
    <n v="0"/>
    <x v="10"/>
    <n v="3"/>
  </r>
  <r>
    <s v="  UA"/>
    <x v="2"/>
    <n v="521"/>
    <s v="N577UA"/>
    <s v="SAN"/>
    <d v="1899-12-30T11:57:00"/>
    <d v="1899-12-30T11:55:00"/>
    <n v="264"/>
    <n v="236"/>
    <n v="-2"/>
    <d v="1899-12-30T12:09:00"/>
    <n v="14"/>
    <n v="0"/>
    <n v="0"/>
    <n v="0"/>
    <n v="0"/>
    <n v="0"/>
    <n v="0"/>
    <x v="3"/>
    <n v="3"/>
  </r>
  <r>
    <s v="  UA"/>
    <x v="2"/>
    <n v="524"/>
    <s v="N407UA"/>
    <s v="BOS"/>
    <d v="1899-12-30T06:46:00"/>
    <d v="1899-12-30T06:44:00"/>
    <n v="131"/>
    <n v="136"/>
    <n v="-2"/>
    <d v="1899-12-30T07:02:00"/>
    <n v="18"/>
    <n v="0"/>
    <n v="0"/>
    <n v="0"/>
    <n v="0"/>
    <n v="0"/>
    <n v="0"/>
    <x v="6"/>
    <n v="3"/>
  </r>
  <r>
    <s v="  UA"/>
    <x v="2"/>
    <n v="530"/>
    <s v="N451UA"/>
    <s v="MSP"/>
    <d v="1899-12-30T06:00:00"/>
    <d v="1899-12-30T05:57:00"/>
    <n v="93"/>
    <n v="92"/>
    <n v="-3"/>
    <d v="1899-12-30T06:20:00"/>
    <n v="23"/>
    <n v="0"/>
    <n v="0"/>
    <n v="0"/>
    <n v="0"/>
    <n v="0"/>
    <n v="0"/>
    <x v="6"/>
    <n v="3"/>
  </r>
  <r>
    <s v="  UA"/>
    <x v="2"/>
    <n v="531"/>
    <s v="N538UA"/>
    <s v="LAX"/>
    <d v="1899-12-30T10:35:00"/>
    <d v="1899-12-30T10:33:00"/>
    <n v="275"/>
    <n v="265"/>
    <n v="-2"/>
    <d v="1899-12-30T10:56:00"/>
    <n v="23"/>
    <n v="0"/>
    <n v="0"/>
    <n v="0"/>
    <n v="0"/>
    <n v="0"/>
    <n v="0"/>
    <x v="8"/>
    <n v="3"/>
  </r>
  <r>
    <s v="  UA"/>
    <x v="2"/>
    <n v="532"/>
    <s v="N480UA"/>
    <s v="BOS"/>
    <d v="1899-12-30T11:01:00"/>
    <d v="1899-12-30T10:58:00"/>
    <n v="135"/>
    <n v="126"/>
    <n v="-3"/>
    <d v="1899-12-30T11:09:00"/>
    <n v="11"/>
    <n v="0"/>
    <n v="0"/>
    <n v="0"/>
    <n v="0"/>
    <n v="0"/>
    <n v="0"/>
    <x v="3"/>
    <n v="3"/>
  </r>
  <r>
    <s v="  UA"/>
    <x v="2"/>
    <n v="536"/>
    <s v="N587UA"/>
    <s v="LGA"/>
    <d v="1899-12-30T07:00:00"/>
    <d v="1899-12-30T07:03:00"/>
    <n v="122"/>
    <n v="117"/>
    <n v="3"/>
    <d v="1899-12-30T07:17:00"/>
    <n v="14"/>
    <n v="0"/>
    <n v="0"/>
    <n v="0"/>
    <n v="0"/>
    <n v="0"/>
    <n v="3"/>
    <x v="13"/>
    <n v="3"/>
  </r>
  <r>
    <s v="  UA"/>
    <x v="2"/>
    <n v="544"/>
    <s v="N521UA"/>
    <s v="LAS"/>
    <d v="1899-12-30T11:57:00"/>
    <d v="1899-12-30T11:55:00"/>
    <n v="237"/>
    <n v="227"/>
    <n v="-2"/>
    <d v="1899-12-30T12:14:00"/>
    <n v="19"/>
    <n v="0"/>
    <n v="0"/>
    <n v="0"/>
    <n v="0"/>
    <n v="0"/>
    <n v="0"/>
    <x v="3"/>
    <n v="3"/>
  </r>
  <r>
    <s v="  UA"/>
    <x v="2"/>
    <n v="550"/>
    <s v="N427UA"/>
    <s v="SJU"/>
    <d v="1899-12-30T08:30:00"/>
    <d v="1899-12-30T08:28:00"/>
    <n v="273"/>
    <n v="255"/>
    <n v="-2"/>
    <d v="1899-12-30T08:48:00"/>
    <n v="20"/>
    <n v="0"/>
    <n v="0"/>
    <n v="0"/>
    <n v="0"/>
    <n v="0"/>
    <n v="0"/>
    <x v="9"/>
    <n v="3"/>
  </r>
  <r>
    <s v="  UA"/>
    <x v="2"/>
    <n v="557"/>
    <s v="N501UA"/>
    <s v="LAS"/>
    <d v="1899-12-30T17:55:00"/>
    <d v="1899-12-30T17:52:00"/>
    <n v="237"/>
    <n v="222"/>
    <n v="-3"/>
    <d v="1899-12-30T18:12:00"/>
    <n v="20"/>
    <n v="0"/>
    <n v="0"/>
    <n v="0"/>
    <n v="0"/>
    <n v="0"/>
    <n v="0"/>
    <x v="12"/>
    <n v="3"/>
  </r>
  <r>
    <s v="  UA"/>
    <x v="2"/>
    <n v="566"/>
    <s v="N830UA"/>
    <s v="ATL"/>
    <d v="1899-12-30T18:00:00"/>
    <d v="1899-12-30T17:56:00"/>
    <n v="112"/>
    <n v="119"/>
    <n v="-4"/>
    <d v="1899-12-30T18:20:00"/>
    <n v="24"/>
    <n v="0"/>
    <n v="0"/>
    <n v="0"/>
    <n v="0"/>
    <n v="0"/>
    <n v="0"/>
    <x v="1"/>
    <n v="3"/>
  </r>
  <r>
    <s v="  UA"/>
    <x v="2"/>
    <n v="570"/>
    <s v="N422UA"/>
    <s v="CLE"/>
    <d v="1899-12-30T13:19:00"/>
    <d v="1899-12-30T13:18:00"/>
    <n v="73"/>
    <n v="116"/>
    <n v="-1"/>
    <d v="1899-12-30T14:20:00"/>
    <n v="62"/>
    <n v="0"/>
    <n v="0"/>
    <n v="42"/>
    <n v="0"/>
    <n v="0"/>
    <n v="0"/>
    <x v="14"/>
    <n v="3"/>
  </r>
  <r>
    <s v="  UA"/>
    <x v="2"/>
    <n v="577"/>
    <s v="N807UA"/>
    <s v="MSP"/>
    <d v="1899-12-30T08:48:00"/>
    <d v="1899-12-30T08:47:00"/>
    <n v="85"/>
    <n v="81"/>
    <n v="-1"/>
    <d v="1899-12-30T09:00:00"/>
    <n v="13"/>
    <n v="0"/>
    <n v="0"/>
    <n v="0"/>
    <n v="0"/>
    <n v="0"/>
    <n v="0"/>
    <x v="9"/>
    <n v="3"/>
  </r>
  <r>
    <s v="  UA"/>
    <x v="2"/>
    <n v="589"/>
    <s v="N493UA"/>
    <s v="IAH"/>
    <d v="1899-12-30T09:27:00"/>
    <d v="1899-12-30T09:31:00"/>
    <n v="164"/>
    <n v="167"/>
    <n v="4"/>
    <d v="1899-12-30T09:55:00"/>
    <n v="24"/>
    <n v="0"/>
    <n v="0"/>
    <n v="0"/>
    <n v="0"/>
    <n v="0"/>
    <n v="4"/>
    <x v="0"/>
    <n v="3"/>
  </r>
  <r>
    <s v="  UA"/>
    <x v="2"/>
    <n v="590"/>
    <s v="N456UA"/>
    <s v="BDL"/>
    <d v="1899-12-30T13:39:00"/>
    <d v="1899-12-30T13:43:00"/>
    <n v="122"/>
    <n v="120"/>
    <n v="4"/>
    <d v="1899-12-30T13:52:00"/>
    <n v="9"/>
    <n v="0"/>
    <n v="0"/>
    <n v="0"/>
    <n v="0"/>
    <n v="0"/>
    <n v="4"/>
    <x v="14"/>
    <n v="3"/>
  </r>
  <r>
    <s v="  UA"/>
    <x v="2"/>
    <n v="602"/>
    <s v="N832UA"/>
    <s v="DCA"/>
    <d v="1899-12-30T07:00:00"/>
    <d v="1899-12-30T07:03:00"/>
    <n v="108"/>
    <n v="98"/>
    <n v="3"/>
    <d v="1899-12-30T07:15:00"/>
    <n v="12"/>
    <n v="0"/>
    <n v="0"/>
    <n v="0"/>
    <n v="0"/>
    <n v="0"/>
    <n v="3"/>
    <x v="13"/>
    <n v="3"/>
  </r>
  <r>
    <s v="  UA"/>
    <x v="2"/>
    <n v="605"/>
    <s v="N851UA"/>
    <s v="DEN"/>
    <d v="1899-12-30T09:48:00"/>
    <d v="1899-12-30T09:48:00"/>
    <n v="162"/>
    <n v="163"/>
    <n v="0"/>
    <d v="1899-12-30T10:13:00"/>
    <n v="25"/>
    <n v="0"/>
    <n v="0"/>
    <n v="0"/>
    <n v="0"/>
    <n v="0"/>
    <n v="0"/>
    <x v="0"/>
    <n v="3"/>
  </r>
  <r>
    <s v="  UA"/>
    <x v="2"/>
    <n v="609"/>
    <s v="N497UA"/>
    <s v="SFO"/>
    <d v="1899-12-30T11:57:00"/>
    <d v="1899-12-30T11:54:00"/>
    <n v="282"/>
    <n v="298"/>
    <n v="-3"/>
    <d v="1899-12-30T12:22:00"/>
    <n v="28"/>
    <n v="0"/>
    <n v="0"/>
    <n v="0"/>
    <n v="0"/>
    <n v="0"/>
    <n v="0"/>
    <x v="3"/>
    <n v="3"/>
  </r>
  <r>
    <s v="  UA"/>
    <x v="2"/>
    <n v="610"/>
    <s v="N841UA"/>
    <s v="DCA"/>
    <d v="1899-12-30T11:00:00"/>
    <d v="1899-12-30T10:51:00"/>
    <n v="105"/>
    <n v="100"/>
    <n v="-9"/>
    <d v="1899-12-30T11:03:00"/>
    <n v="12"/>
    <n v="0"/>
    <n v="0"/>
    <n v="0"/>
    <n v="0"/>
    <n v="0"/>
    <n v="0"/>
    <x v="3"/>
    <n v="3"/>
  </r>
  <r>
    <s v="  UA"/>
    <x v="2"/>
    <n v="611"/>
    <s v="N551UA"/>
    <s v="SFO"/>
    <d v="1899-12-30T13:05:00"/>
    <d v="1899-12-30T13:17:00"/>
    <n v="284"/>
    <n v="284"/>
    <n v="12"/>
    <d v="1899-12-30T13:47:00"/>
    <n v="30"/>
    <n v="0"/>
    <n v="0"/>
    <n v="0"/>
    <n v="0"/>
    <n v="0"/>
    <n v="12"/>
    <x v="14"/>
    <n v="3"/>
  </r>
  <r>
    <s v="  UA"/>
    <x v="2"/>
    <n v="614"/>
    <s v="N468UA"/>
    <s v="DCA"/>
    <d v="1899-12-30T13:05:00"/>
    <d v="1899-12-30T13:11:00"/>
    <n v="105"/>
    <n v="111"/>
    <n v="6"/>
    <d v="1899-12-30T13:32:00"/>
    <n v="21"/>
    <n v="0"/>
    <n v="0"/>
    <n v="0"/>
    <n v="0"/>
    <n v="0"/>
    <n v="6"/>
    <x v="14"/>
    <n v="3"/>
  </r>
  <r>
    <s v="  UA"/>
    <x v="2"/>
    <n v="617"/>
    <s v="N418UA"/>
    <s v="SNA"/>
    <d v="1899-12-30T15:23:00"/>
    <d v="1899-12-30T15:20:00"/>
    <n v="268"/>
    <n v="251"/>
    <n v="-3"/>
    <d v="1899-12-30T15:32:00"/>
    <n v="12"/>
    <n v="0"/>
    <n v="0"/>
    <n v="0"/>
    <n v="0"/>
    <n v="0"/>
    <n v="0"/>
    <x v="15"/>
    <n v="3"/>
  </r>
  <r>
    <s v="  UA"/>
    <x v="2"/>
    <n v="618"/>
    <s v="N556UA"/>
    <s v="DCA"/>
    <d v="1899-12-30T15:00:00"/>
    <d v="1899-12-30T15:01:00"/>
    <n v="104"/>
    <n v="104"/>
    <n v="1"/>
    <d v="1899-12-30T15:18:00"/>
    <n v="17"/>
    <n v="0"/>
    <n v="0"/>
    <n v="0"/>
    <n v="0"/>
    <n v="0"/>
    <n v="1"/>
    <x v="15"/>
    <n v="3"/>
  </r>
  <r>
    <s v="  UA"/>
    <x v="2"/>
    <n v="619"/>
    <s v="N853UA"/>
    <s v="IAD"/>
    <d v="1899-12-30T16:23:00"/>
    <d v="1899-12-30T16:25:00"/>
    <n v="109"/>
    <n v="97"/>
    <n v="2"/>
    <d v="1899-12-30T16:39:00"/>
    <n v="14"/>
    <n v="0"/>
    <n v="0"/>
    <n v="0"/>
    <n v="0"/>
    <n v="0"/>
    <n v="2"/>
    <x v="2"/>
    <n v="3"/>
  </r>
  <r>
    <s v="  UA"/>
    <x v="2"/>
    <n v="620"/>
    <s v="N463UA"/>
    <s v="DCA"/>
    <d v="1899-12-30T16:03:00"/>
    <d v="1899-12-30T16:00:00"/>
    <n v="105"/>
    <n v="96"/>
    <n v="-3"/>
    <d v="1899-12-30T16:12:00"/>
    <n v="12"/>
    <n v="0"/>
    <n v="0"/>
    <n v="0"/>
    <n v="0"/>
    <n v="0"/>
    <n v="0"/>
    <x v="2"/>
    <n v="3"/>
  </r>
  <r>
    <s v="  UA"/>
    <x v="2"/>
    <n v="624"/>
    <s v="N446UA"/>
    <s v="DCA"/>
    <d v="1899-12-30T18:05:00"/>
    <d v="1899-12-30T18:00:00"/>
    <n v="105"/>
    <n v="101"/>
    <n v="-5"/>
    <d v="1899-12-30T18:17:00"/>
    <n v="17"/>
    <n v="0"/>
    <n v="0"/>
    <n v="0"/>
    <n v="0"/>
    <n v="0"/>
    <n v="0"/>
    <x v="1"/>
    <n v="3"/>
  </r>
  <r>
    <s v="  UA"/>
    <x v="2"/>
    <n v="626"/>
    <s v="N594UA"/>
    <s v="PHL"/>
    <d v="1899-12-30T18:10:00"/>
    <d v="1899-12-30T18:11:00"/>
    <n v="119"/>
    <n v="148"/>
    <n v="1"/>
    <d v="1899-12-30T18:31:00"/>
    <n v="20"/>
    <n v="0"/>
    <n v="0"/>
    <n v="30"/>
    <n v="0"/>
    <n v="0"/>
    <n v="1"/>
    <x v="1"/>
    <n v="3"/>
  </r>
  <r>
    <s v="  UA"/>
    <x v="2"/>
    <n v="629"/>
    <s v="N432UA"/>
    <s v="DCA"/>
    <d v="1899-12-30T21:00:00"/>
    <d v="1899-12-30T20:56:00"/>
    <n v="105"/>
    <n v="95"/>
    <n v="-4"/>
    <d v="1899-12-30T21:13:00"/>
    <n v="17"/>
    <n v="0"/>
    <n v="0"/>
    <n v="0"/>
    <n v="0"/>
    <n v="0"/>
    <n v="0"/>
    <x v="7"/>
    <n v="3"/>
  </r>
  <r>
    <s v="  UA"/>
    <x v="2"/>
    <n v="632"/>
    <s v="N573UA"/>
    <s v="TPA"/>
    <d v="1899-12-30T09:30:00"/>
    <d v="1899-12-30T09:30:00"/>
    <n v="157"/>
    <n v="138"/>
    <n v="0"/>
    <d v="1899-12-30T09:47:00"/>
    <n v="17"/>
    <n v="0"/>
    <n v="0"/>
    <n v="0"/>
    <n v="0"/>
    <n v="0"/>
    <n v="0"/>
    <x v="0"/>
    <n v="3"/>
  </r>
  <r>
    <s v="  UA"/>
    <x v="2"/>
    <n v="634"/>
    <s v="N411UA"/>
    <s v="EWR"/>
    <d v="1899-12-30T06:00:00"/>
    <d v="1899-12-30T05:59:00"/>
    <n v="118"/>
    <n v="121"/>
    <n v="-1"/>
    <d v="1899-12-30T06:11:00"/>
    <n v="12"/>
    <n v="0"/>
    <n v="0"/>
    <n v="0"/>
    <n v="0"/>
    <n v="0"/>
    <n v="0"/>
    <x v="6"/>
    <n v="3"/>
  </r>
  <r>
    <s v="  UA"/>
    <x v="2"/>
    <n v="635"/>
    <s v="N572UA"/>
    <s v="SEA"/>
    <d v="1899-12-30T08:25:00"/>
    <d v="1899-12-30T09:44:00"/>
    <n v="265"/>
    <n v="266"/>
    <n v="79"/>
    <d v="1899-12-30T10:01:00"/>
    <n v="17"/>
    <n v="0"/>
    <n v="0"/>
    <n v="1"/>
    <n v="0"/>
    <n v="79"/>
    <n v="79"/>
    <x v="9"/>
    <n v="3"/>
  </r>
  <r>
    <s v="  UA"/>
    <x v="2"/>
    <n v="640"/>
    <s v="N458UA"/>
    <s v="MCO"/>
    <d v="1899-12-30T09:30:00"/>
    <d v="1899-12-30T09:33:00"/>
    <n v="155"/>
    <n v="135"/>
    <n v="3"/>
    <d v="1899-12-30T09:46:00"/>
    <n v="13"/>
    <n v="0"/>
    <n v="0"/>
    <n v="0"/>
    <n v="0"/>
    <n v="0"/>
    <n v="3"/>
    <x v="0"/>
    <n v="3"/>
  </r>
  <r>
    <s v="  UA"/>
    <x v="2"/>
    <n v="643"/>
    <s v="N490UA"/>
    <s v="PDX"/>
    <d v="1899-12-30T15:20:00"/>
    <d v="1899-12-30T15:18:00"/>
    <n v="268"/>
    <n v="261"/>
    <n v="-2"/>
    <d v="1899-12-30T15:29:00"/>
    <n v="11"/>
    <n v="0"/>
    <n v="0"/>
    <n v="0"/>
    <n v="0"/>
    <n v="0"/>
    <n v="0"/>
    <x v="15"/>
    <n v="3"/>
  </r>
  <r>
    <s v="  UA"/>
    <x v="2"/>
    <n v="646"/>
    <s v="N478UA"/>
    <s v="EWR"/>
    <d v="1899-12-30T13:00:00"/>
    <d v="1899-12-30T13:01:00"/>
    <n v="133"/>
    <n v="126"/>
    <n v="1"/>
    <d v="1899-12-30T13:18:00"/>
    <n v="17"/>
    <n v="0"/>
    <n v="0"/>
    <n v="0"/>
    <n v="0"/>
    <n v="0"/>
    <n v="1"/>
    <x v="14"/>
    <n v="3"/>
  </r>
  <r>
    <s v="  UA"/>
    <x v="2"/>
    <n v="649"/>
    <s v="N578UA"/>
    <s v="PDX"/>
    <d v="1899-12-30T08:10:00"/>
    <d v="1899-12-30T08:17:00"/>
    <n v="260"/>
    <n v="257"/>
    <n v="7"/>
    <d v="1899-12-30T08:28:00"/>
    <n v="11"/>
    <n v="0"/>
    <n v="0"/>
    <n v="0"/>
    <n v="0"/>
    <n v="0"/>
    <n v="7"/>
    <x v="9"/>
    <n v="3"/>
  </r>
  <r>
    <s v="  UA"/>
    <x v="2"/>
    <n v="650"/>
    <s v="N466UA"/>
    <s v="OMA"/>
    <d v="1899-12-30T09:55:00"/>
    <d v="1899-12-30T09:57:00"/>
    <n v="90"/>
    <n v="85"/>
    <n v="2"/>
    <d v="1899-12-30T10:15:00"/>
    <n v="18"/>
    <n v="0"/>
    <n v="0"/>
    <n v="0"/>
    <n v="0"/>
    <n v="0"/>
    <n v="2"/>
    <x v="0"/>
    <n v="3"/>
  </r>
  <r>
    <s v="  UA"/>
    <x v="2"/>
    <n v="656"/>
    <s v="N494UA"/>
    <s v="ALB"/>
    <d v="1899-12-30T13:15:00"/>
    <d v="1899-12-30T13:09:00"/>
    <n v="114"/>
    <n v="109"/>
    <n v="-6"/>
    <d v="1899-12-30T13:19:00"/>
    <n v="10"/>
    <n v="0"/>
    <n v="0"/>
    <n v="0"/>
    <n v="0"/>
    <n v="0"/>
    <n v="0"/>
    <x v="14"/>
    <n v="3"/>
  </r>
  <r>
    <s v="  UA"/>
    <x v="2"/>
    <n v="658"/>
    <s v="N842UA"/>
    <s v="PHL"/>
    <d v="1899-12-30T16:10:00"/>
    <d v="1899-12-30T17:27:00"/>
    <n v="116"/>
    <n v="110"/>
    <n v="77"/>
    <d v="1899-12-30T17:43:00"/>
    <n v="16"/>
    <n v="53"/>
    <n v="0"/>
    <n v="0"/>
    <n v="0"/>
    <n v="18"/>
    <n v="77"/>
    <x v="2"/>
    <n v="3"/>
  </r>
  <r>
    <s v="  UA"/>
    <x v="2"/>
    <n v="661"/>
    <s v="N846UA"/>
    <s v="LAX"/>
    <d v="1899-12-30T09:02:00"/>
    <d v="1899-12-30T09:00:00"/>
    <n v="265"/>
    <n v="267"/>
    <n v="-2"/>
    <d v="1899-12-30T09:19:00"/>
    <n v="19"/>
    <n v="0"/>
    <n v="0"/>
    <n v="0"/>
    <n v="0"/>
    <n v="0"/>
    <n v="0"/>
    <x v="0"/>
    <n v="3"/>
  </r>
  <r>
    <s v="  UA"/>
    <x v="2"/>
    <n v="664"/>
    <s v="N504UA"/>
    <s v="PHL"/>
    <d v="1899-12-30T13:33:00"/>
    <d v="1899-12-30T13:33:00"/>
    <n v="119"/>
    <n v="124"/>
    <n v="0"/>
    <d v="1899-12-30T13:56:00"/>
    <n v="23"/>
    <n v="0"/>
    <n v="0"/>
    <n v="0"/>
    <n v="0"/>
    <n v="0"/>
    <n v="0"/>
    <x v="14"/>
    <n v="3"/>
  </r>
  <r>
    <s v="  UA"/>
    <x v="2"/>
    <n v="665"/>
    <s v="N460UA"/>
    <s v="SNA"/>
    <d v="1899-12-30T17:34:00"/>
    <d v="1899-12-30T17:55:00"/>
    <n v="268"/>
    <n v="243"/>
    <n v="21"/>
    <d v="1899-12-30T18:07:00"/>
    <n v="12"/>
    <n v="0"/>
    <n v="0"/>
    <n v="0"/>
    <n v="0"/>
    <n v="0"/>
    <n v="21"/>
    <x v="12"/>
    <n v="3"/>
  </r>
  <r>
    <s v="  UA"/>
    <x v="2"/>
    <n v="668"/>
    <s v="N435UA"/>
    <s v="DCA"/>
    <d v="1899-12-30T06:00:00"/>
    <d v="1899-12-30T05:58:00"/>
    <n v="106"/>
    <n v="113"/>
    <n v="-2"/>
    <d v="1899-12-30T06:23:00"/>
    <n v="25"/>
    <n v="0"/>
    <n v="0"/>
    <n v="0"/>
    <n v="0"/>
    <n v="0"/>
    <n v="0"/>
    <x v="6"/>
    <n v="3"/>
  </r>
  <r>
    <s v="  UA"/>
    <x v="2"/>
    <n v="675"/>
    <s v="N660UA"/>
    <s v="DEN"/>
    <d v="1899-12-30T08:02:00"/>
    <d v="1899-12-30T08:01:00"/>
    <n v="168"/>
    <n v="143"/>
    <n v="-1"/>
    <d v="1899-12-30T08:16:00"/>
    <n v="15"/>
    <n v="0"/>
    <n v="0"/>
    <n v="0"/>
    <n v="0"/>
    <n v="0"/>
    <n v="0"/>
    <x v="9"/>
    <n v="3"/>
  </r>
  <r>
    <s v="  UA"/>
    <x v="2"/>
    <n v="676"/>
    <s v="N853UA"/>
    <s v="LGA"/>
    <d v="1899-12-30T09:30:00"/>
    <d v="1899-12-30T10:10:00"/>
    <n v="122"/>
    <n v="118"/>
    <n v="40"/>
    <d v="1899-12-30T10:24:00"/>
    <n v="14"/>
    <n v="0"/>
    <n v="0"/>
    <n v="0"/>
    <n v="0"/>
    <n v="36"/>
    <n v="40"/>
    <x v="0"/>
    <n v="3"/>
  </r>
  <r>
    <s v="  UA"/>
    <x v="2"/>
    <n v="678"/>
    <s v="N840UA"/>
    <s v="LGA"/>
    <d v="1899-12-30T11:00:00"/>
    <d v="1899-12-30T11:00:00"/>
    <n v="125"/>
    <n v="117"/>
    <n v="0"/>
    <d v="1899-12-30T11:11:00"/>
    <n v="11"/>
    <n v="0"/>
    <n v="0"/>
    <n v="0"/>
    <n v="0"/>
    <n v="0"/>
    <n v="0"/>
    <x v="3"/>
    <n v="3"/>
  </r>
  <r>
    <s v="  UA"/>
    <x v="2"/>
    <n v="681"/>
    <s v="N469UA"/>
    <s v="LAX"/>
    <d v="1899-12-30T20:45:00"/>
    <d v="1899-12-30T20:43:00"/>
    <n v="265"/>
    <n v="243"/>
    <n v="-2"/>
    <d v="1899-12-30T20:58:00"/>
    <n v="15"/>
    <n v="0"/>
    <n v="0"/>
    <n v="0"/>
    <n v="0"/>
    <n v="0"/>
    <n v="0"/>
    <x v="11"/>
    <n v="3"/>
  </r>
  <r>
    <s v="  UA"/>
    <x v="2"/>
    <n v="682"/>
    <s v="N823UA"/>
    <s v="LGA"/>
    <d v="1899-12-30T12:54:00"/>
    <d v="1899-12-30T12:48:00"/>
    <n v="125"/>
    <n v="117"/>
    <n v="-6"/>
    <d v="1899-12-30T13:00:00"/>
    <n v="12"/>
    <n v="0"/>
    <n v="0"/>
    <n v="0"/>
    <n v="0"/>
    <n v="0"/>
    <n v="0"/>
    <x v="5"/>
    <n v="3"/>
  </r>
  <r>
    <s v="  UA"/>
    <x v="2"/>
    <n v="684"/>
    <s v="N804UA"/>
    <s v="LGA"/>
    <d v="1899-12-30T14:05:00"/>
    <d v="1899-12-30T14:02:00"/>
    <n v="125"/>
    <n v="120"/>
    <n v="-3"/>
    <d v="1899-12-30T14:15:00"/>
    <n v="13"/>
    <n v="0"/>
    <n v="0"/>
    <n v="0"/>
    <n v="0"/>
    <n v="0"/>
    <n v="0"/>
    <x v="4"/>
    <n v="3"/>
  </r>
  <r>
    <s v="  UA"/>
    <x v="2"/>
    <n v="686"/>
    <s v="N844UA"/>
    <s v="LGA"/>
    <d v="1899-12-30T06:00:00"/>
    <d v="1899-12-30T06:01:00"/>
    <n v="123"/>
    <n v="126"/>
    <n v="1"/>
    <d v="1899-12-30T06:22:00"/>
    <n v="21"/>
    <n v="0"/>
    <n v="0"/>
    <n v="0"/>
    <n v="0"/>
    <n v="0"/>
    <n v="1"/>
    <x v="6"/>
    <n v="3"/>
  </r>
  <r>
    <s v="  UA"/>
    <x v="2"/>
    <n v="690"/>
    <s v="N434UA"/>
    <s v="LGA"/>
    <d v="1899-12-30T17:05:00"/>
    <d v="1899-12-30T17:18:00"/>
    <n v="125"/>
    <n v="119"/>
    <n v="13"/>
    <d v="1899-12-30T17:38:00"/>
    <n v="20"/>
    <n v="0"/>
    <n v="0"/>
    <n v="0"/>
    <n v="0"/>
    <n v="0"/>
    <n v="13"/>
    <x v="12"/>
    <n v="3"/>
  </r>
  <r>
    <s v="  UA"/>
    <x v="2"/>
    <n v="693"/>
    <s v="N815UA"/>
    <s v="LGA"/>
    <d v="1899-12-30T14:54:00"/>
    <d v="1899-12-30T14:54:00"/>
    <n v="125"/>
    <n v="112"/>
    <n v="0"/>
    <d v="1899-12-30T15:05:00"/>
    <n v="11"/>
    <n v="0"/>
    <n v="0"/>
    <n v="0"/>
    <n v="0"/>
    <n v="0"/>
    <n v="0"/>
    <x v="4"/>
    <n v="3"/>
  </r>
  <r>
    <s v="  UA"/>
    <x v="2"/>
    <n v="709"/>
    <s v="N828UA"/>
    <s v="SAN"/>
    <d v="1899-12-30T08:48:00"/>
    <d v="1899-12-30T09:53:00"/>
    <n v="264"/>
    <n v="243"/>
    <n v="65"/>
    <d v="1899-12-30T10:10:00"/>
    <n v="17"/>
    <n v="29"/>
    <n v="0"/>
    <n v="0"/>
    <n v="0"/>
    <n v="15"/>
    <n v="65"/>
    <x v="9"/>
    <n v="3"/>
  </r>
  <r>
    <s v="  UA"/>
    <x v="2"/>
    <n v="711"/>
    <s v="N474UA"/>
    <s v="LAX"/>
    <d v="1899-12-30T07:04:00"/>
    <d v="1899-12-30T08:23:00"/>
    <n v="265"/>
    <n v="268"/>
    <n v="79"/>
    <d v="1899-12-30T08:47:00"/>
    <n v="24"/>
    <n v="79"/>
    <n v="0"/>
    <n v="3"/>
    <n v="0"/>
    <n v="0"/>
    <n v="79"/>
    <x v="13"/>
    <n v="3"/>
  </r>
  <r>
    <s v="  UA"/>
    <x v="2"/>
    <n v="722"/>
    <s v="N819UA"/>
    <s v="RDU"/>
    <d v="1899-12-30T16:41:00"/>
    <d v="1899-12-30T16:40:00"/>
    <n v="110"/>
    <n v="115"/>
    <n v="-1"/>
    <d v="1899-12-30T16:59:00"/>
    <n v="19"/>
    <n v="0"/>
    <n v="0"/>
    <n v="0"/>
    <n v="0"/>
    <n v="0"/>
    <n v="0"/>
    <x v="2"/>
    <n v="3"/>
  </r>
  <r>
    <s v="  UA"/>
    <x v="2"/>
    <n v="732"/>
    <s v="N402UA"/>
    <s v="JAX"/>
    <d v="1899-12-30T13:44:00"/>
    <d v="1899-12-30T13:42:00"/>
    <n v="136"/>
    <n v="116"/>
    <n v="-2"/>
    <d v="1899-12-30T13:54:00"/>
    <n v="12"/>
    <n v="0"/>
    <n v="0"/>
    <n v="0"/>
    <n v="0"/>
    <n v="0"/>
    <n v="0"/>
    <x v="14"/>
    <n v="3"/>
  </r>
  <r>
    <s v="  UA"/>
    <x v="2"/>
    <n v="741"/>
    <s v="N477UA"/>
    <s v="SFO"/>
    <d v="1899-12-30T19:16:00"/>
    <d v="1899-12-30T19:12:00"/>
    <n v="282"/>
    <n v="256"/>
    <n v="-4"/>
    <d v="1899-12-30T19:30:00"/>
    <n v="18"/>
    <n v="0"/>
    <n v="0"/>
    <n v="0"/>
    <n v="0"/>
    <n v="0"/>
    <n v="0"/>
    <x v="10"/>
    <n v="3"/>
  </r>
  <r>
    <s v="  UA"/>
    <x v="2"/>
    <n v="759"/>
    <s v="N820UA"/>
    <s v="SFO"/>
    <d v="1899-12-30T09:02:00"/>
    <d v="1899-12-30T09:19:00"/>
    <n v="282"/>
    <n v="312"/>
    <n v="17"/>
    <d v="1899-12-30T09:54:00"/>
    <n v="35"/>
    <n v="0"/>
    <n v="0"/>
    <n v="47"/>
    <n v="0"/>
    <n v="0"/>
    <n v="17"/>
    <x v="0"/>
    <n v="3"/>
  </r>
  <r>
    <s v="  UA"/>
    <x v="2"/>
    <n v="761"/>
    <s v="N482UA"/>
    <s v="SFO"/>
    <d v="1899-12-30T08:11:00"/>
    <d v="1899-12-30T08:43:00"/>
    <n v="282"/>
    <n v="300"/>
    <n v="32"/>
    <d v="1899-12-30T09:16:00"/>
    <n v="33"/>
    <n v="0"/>
    <n v="0"/>
    <n v="50"/>
    <n v="0"/>
    <n v="0"/>
    <n v="32"/>
    <x v="9"/>
    <n v="3"/>
  </r>
  <r>
    <s v="  UA"/>
    <x v="2"/>
    <n v="762"/>
    <s v="N523UA"/>
    <s v="LGA"/>
    <d v="1899-12-30T21:00:00"/>
    <d v="1899-12-30T21:00:00"/>
    <n v="118"/>
    <n v="115"/>
    <n v="0"/>
    <d v="1899-12-30T21:17:00"/>
    <n v="17"/>
    <n v="0"/>
    <n v="0"/>
    <n v="0"/>
    <n v="0"/>
    <n v="0"/>
    <n v="0"/>
    <x v="7"/>
    <n v="3"/>
  </r>
  <r>
    <s v="  UA"/>
    <x v="2"/>
    <n v="769"/>
    <s v="N676UA"/>
    <s v="SFO"/>
    <d v="1899-12-30T10:00:00"/>
    <d v="1899-12-30T10:33:00"/>
    <n v="290"/>
    <n v="272"/>
    <n v="33"/>
    <d v="1899-12-30T10:46:00"/>
    <n v="13"/>
    <n v="0"/>
    <n v="0"/>
    <n v="15"/>
    <n v="0"/>
    <n v="0"/>
    <n v="33"/>
    <x v="8"/>
    <n v="3"/>
  </r>
  <r>
    <s v="  UA"/>
    <x v="2"/>
    <n v="774"/>
    <s v="N836UA"/>
    <s v="RIC"/>
    <d v="1899-12-30T18:03:00"/>
    <d v="1899-12-30T18:00:00"/>
    <n v="114"/>
    <n v="104"/>
    <n v="-3"/>
    <d v="1899-12-30T18:15:00"/>
    <n v="15"/>
    <n v="0"/>
    <n v="0"/>
    <n v="0"/>
    <n v="0"/>
    <n v="0"/>
    <n v="0"/>
    <x v="1"/>
    <n v="3"/>
  </r>
  <r>
    <s v="  UA"/>
    <x v="2"/>
    <n v="793"/>
    <s v="N588UA"/>
    <s v="LAX"/>
    <d v="1899-12-30T15:20:00"/>
    <d v="1899-12-30T15:16:00"/>
    <n v="270"/>
    <n v="253"/>
    <n v="-4"/>
    <d v="1899-12-30T15:27:00"/>
    <n v="11"/>
    <n v="0"/>
    <n v="0"/>
    <n v="0"/>
    <n v="0"/>
    <n v="0"/>
    <n v="0"/>
    <x v="15"/>
    <n v="3"/>
  </r>
  <r>
    <s v="  UA"/>
    <x v="2"/>
    <n v="839"/>
    <s v="N563UA"/>
    <s v="LAX"/>
    <d v="1899-12-30T18:41:00"/>
    <d v="1899-12-30T19:01:00"/>
    <n v="262"/>
    <n v="254"/>
    <n v="20"/>
    <d v="1899-12-30T19:20:00"/>
    <n v="19"/>
    <n v="0"/>
    <n v="0"/>
    <n v="0"/>
    <n v="0"/>
    <n v="0"/>
    <n v="20"/>
    <x v="1"/>
    <n v="3"/>
  </r>
  <r>
    <s v="  UA"/>
    <x v="2"/>
    <n v="842"/>
    <s v="N464UA"/>
    <s v="LAX"/>
    <d v="1899-12-30T08:14:00"/>
    <d v="1899-12-30T08:28:00"/>
    <n v="269"/>
    <n v="249"/>
    <n v="14"/>
    <d v="1899-12-30T08:41:00"/>
    <n v="13"/>
    <n v="0"/>
    <n v="0"/>
    <n v="0"/>
    <n v="0"/>
    <n v="0"/>
    <n v="14"/>
    <x v="9"/>
    <n v="3"/>
  </r>
  <r>
    <s v="  UA"/>
    <x v="2"/>
    <n v="859"/>
    <s v="N491UA"/>
    <s v="SFO"/>
    <d v="1899-12-30T07:04:00"/>
    <d v="1899-12-30T07:01:00"/>
    <n v="288"/>
    <n v="272"/>
    <n v="-3"/>
    <d v="1899-12-30T07:13:00"/>
    <n v="12"/>
    <n v="0"/>
    <n v="0"/>
    <n v="0"/>
    <n v="0"/>
    <n v="0"/>
    <n v="0"/>
    <x v="13"/>
    <n v="3"/>
  </r>
  <r>
    <s v="  UA"/>
    <x v="2"/>
    <n v="882"/>
    <s v="N569UA"/>
    <s v="BOS"/>
    <d v="1899-12-30T16:05:00"/>
    <d v="1899-12-30T16:02:00"/>
    <n v="142"/>
    <n v="127"/>
    <n v="-3"/>
    <d v="1899-12-30T16:12:00"/>
    <n v="10"/>
    <n v="0"/>
    <n v="0"/>
    <n v="0"/>
    <n v="0"/>
    <n v="0"/>
    <n v="0"/>
    <x v="2"/>
    <n v="3"/>
  </r>
  <r>
    <s v="  UA"/>
    <x v="2"/>
    <n v="884"/>
    <s v="N422UA"/>
    <s v="EWR"/>
    <d v="1899-12-30T19:00:00"/>
    <d v="1899-12-30T19:40:00"/>
    <n v="131"/>
    <n v="112"/>
    <n v="40"/>
    <d v="1899-12-30T19:55:00"/>
    <n v="15"/>
    <n v="21"/>
    <n v="0"/>
    <n v="0"/>
    <n v="0"/>
    <n v="0"/>
    <n v="40"/>
    <x v="10"/>
    <n v="3"/>
  </r>
  <r>
    <s v="  UA"/>
    <x v="2"/>
    <n v="896"/>
    <s v="N585UA"/>
    <s v="BOS"/>
    <d v="1899-12-30T13:15:00"/>
    <d v="1899-12-30T13:13:00"/>
    <n v="140"/>
    <n v="133"/>
    <n v="-2"/>
    <d v="1899-12-30T13:25:00"/>
    <n v="12"/>
    <n v="0"/>
    <n v="0"/>
    <n v="0"/>
    <n v="0"/>
    <n v="0"/>
    <n v="0"/>
    <x v="14"/>
    <n v="3"/>
  </r>
  <r>
    <s v="  UA"/>
    <x v="2"/>
    <n v="904"/>
    <s v="N403UA"/>
    <s v="CVG"/>
    <d v="1899-12-30T19:01:00"/>
    <d v="1899-12-30T19:10:00"/>
    <n v="71"/>
    <n v="62"/>
    <n v="9"/>
    <d v="1899-12-30T19:27:00"/>
    <n v="17"/>
    <n v="0"/>
    <n v="0"/>
    <n v="0"/>
    <n v="0"/>
    <n v="0"/>
    <n v="9"/>
    <x v="10"/>
    <n v="3"/>
  </r>
  <r>
    <s v="  UA"/>
    <x v="2"/>
    <n v="907"/>
    <s v="N656UA"/>
    <s v="SFO"/>
    <d v="1899-12-30T17:21:00"/>
    <d v="1899-12-30T17:48:00"/>
    <n v="295"/>
    <n v="261"/>
    <n v="27"/>
    <d v="1899-12-30T18:13:00"/>
    <n v="25"/>
    <n v="0"/>
    <n v="0"/>
    <n v="0"/>
    <n v="0"/>
    <n v="0"/>
    <n v="27"/>
    <x v="12"/>
    <n v="3"/>
  </r>
  <r>
    <s v="  UA"/>
    <x v="2"/>
    <n v="909"/>
    <s v="N553UA"/>
    <s v="DEN"/>
    <d v="1899-12-30T15:23:00"/>
    <d v="1899-12-30T15:21:00"/>
    <n v="164"/>
    <n v="153"/>
    <n v="-2"/>
    <d v="1899-12-30T15:34:00"/>
    <n v="13"/>
    <n v="0"/>
    <n v="0"/>
    <n v="0"/>
    <n v="0"/>
    <n v="0"/>
    <n v="0"/>
    <x v="15"/>
    <n v="3"/>
  </r>
  <r>
    <s v="  UA"/>
    <x v="2"/>
    <n v="929"/>
    <s v="N448UA"/>
    <s v="SEA"/>
    <d v="1899-12-30T15:30:00"/>
    <d v="1899-12-30T15:33:00"/>
    <n v="268"/>
    <n v="264"/>
    <n v="3"/>
    <d v="1899-12-30T15:43:00"/>
    <n v="10"/>
    <n v="0"/>
    <n v="0"/>
    <n v="0"/>
    <n v="0"/>
    <n v="0"/>
    <n v="3"/>
    <x v="15"/>
    <n v="3"/>
  </r>
  <r>
    <s v="  UA"/>
    <x v="2"/>
    <n v="941"/>
    <s v="N536UA"/>
    <s v="DEN"/>
    <d v="1899-12-30T17:03:00"/>
    <d v="1899-12-30T17:02:00"/>
    <n v="160"/>
    <n v="150"/>
    <n v="-1"/>
    <d v="1899-12-30T17:16:00"/>
    <n v="14"/>
    <n v="0"/>
    <n v="0"/>
    <n v="0"/>
    <n v="0"/>
    <n v="0"/>
    <n v="0"/>
    <x v="12"/>
    <n v="3"/>
  </r>
  <r>
    <s v="  UA"/>
    <x v="2"/>
    <n v="943"/>
    <s v="N514UA"/>
    <s v="LAX"/>
    <d v="1899-12-30T17:32:00"/>
    <d v="1899-12-30T17:52:00"/>
    <n v="268"/>
    <n v="237"/>
    <n v="20"/>
    <d v="1899-12-30T18:03:00"/>
    <n v="11"/>
    <n v="0"/>
    <n v="0"/>
    <n v="0"/>
    <n v="0"/>
    <n v="0"/>
    <n v="20"/>
    <x v="12"/>
    <n v="3"/>
  </r>
  <r>
    <s v="  UA"/>
    <x v="2"/>
    <n v="945"/>
    <s v="N571UA"/>
    <s v="LAX"/>
    <d v="1899-12-30T11:57:00"/>
    <d v="1899-12-30T12:02:00"/>
    <n v="262"/>
    <n v="259"/>
    <n v="5"/>
    <d v="1899-12-30T12:23:00"/>
    <n v="21"/>
    <n v="0"/>
    <n v="0"/>
    <n v="0"/>
    <n v="0"/>
    <n v="0"/>
    <n v="5"/>
    <x v="3"/>
    <n v="3"/>
  </r>
  <r>
    <s v="  UA"/>
    <x v="2"/>
    <n v="949"/>
    <s v="N774UA"/>
    <s v="DEN"/>
    <d v="1899-12-30T18:41:00"/>
    <d v="1899-12-30T18:46:00"/>
    <n v="165"/>
    <n v="148"/>
    <n v="5"/>
    <d v="1899-12-30T19:05:00"/>
    <n v="19"/>
    <n v="0"/>
    <n v="0"/>
    <n v="0"/>
    <n v="0"/>
    <n v="0"/>
    <n v="5"/>
    <x v="1"/>
    <n v="3"/>
  </r>
  <r>
    <s v="  UA"/>
    <x v="2"/>
    <n v="959"/>
    <s v="N481UA"/>
    <s v="PDX"/>
    <d v="1899-12-30T20:30:00"/>
    <d v="1899-12-30T20:28:00"/>
    <n v="268"/>
    <n v="249"/>
    <n v="-2"/>
    <d v="1899-12-30T20:43:00"/>
    <n v="15"/>
    <n v="0"/>
    <n v="0"/>
    <n v="0"/>
    <n v="0"/>
    <n v="0"/>
    <n v="0"/>
    <x v="11"/>
    <n v="3"/>
  </r>
  <r>
    <s v="  UA"/>
    <x v="2"/>
    <n v="964"/>
    <s v="N228UA"/>
    <s v="IAD"/>
    <d v="1899-12-30T13:15:00"/>
    <d v="1899-12-30T13:14:00"/>
    <n v="112"/>
    <n v="111"/>
    <n v="-1"/>
    <d v="1899-12-30T13:34:00"/>
    <n v="20"/>
    <n v="0"/>
    <n v="0"/>
    <n v="0"/>
    <n v="0"/>
    <n v="0"/>
    <n v="0"/>
    <x v="14"/>
    <n v="3"/>
  </r>
  <r>
    <s v="  UA"/>
    <x v="2"/>
    <n v="971"/>
    <s v="N805UA"/>
    <s v="SFO"/>
    <d v="1899-12-30T05:58:00"/>
    <d v="1899-12-30T05:59:00"/>
    <n v="282"/>
    <n v="281"/>
    <n v="1"/>
    <d v="1899-12-30T06:15:00"/>
    <n v="16"/>
    <n v="0"/>
    <n v="0"/>
    <n v="0"/>
    <n v="0"/>
    <n v="0"/>
    <n v="1"/>
    <x v="16"/>
    <n v="3"/>
  </r>
  <r>
    <s v="  UA"/>
    <x v="2"/>
    <n v="973"/>
    <s v="N587UA"/>
    <s v="SFO"/>
    <d v="1899-12-30T14:55:00"/>
    <d v="1899-12-30T15:08:00"/>
    <n v="294"/>
    <n v="265"/>
    <n v="13"/>
    <d v="1899-12-30T15:21:00"/>
    <n v="13"/>
    <n v="0"/>
    <n v="0"/>
    <n v="0"/>
    <n v="0"/>
    <n v="0"/>
    <n v="13"/>
    <x v="4"/>
    <n v="3"/>
  </r>
  <r>
    <s v="  UA"/>
    <x v="2"/>
    <n v="990"/>
    <s v="N548UA"/>
    <s v="IAD"/>
    <d v="1899-12-30T18:13:00"/>
    <d v="1899-12-30T18:11:00"/>
    <n v="114"/>
    <n v="102"/>
    <n v="-2"/>
    <d v="1899-12-30T18:30:00"/>
    <n v="19"/>
    <n v="0"/>
    <n v="0"/>
    <n v="0"/>
    <n v="0"/>
    <n v="0"/>
    <n v="0"/>
    <x v="1"/>
    <n v="3"/>
  </r>
  <r>
    <s v="  UA"/>
    <x v="2"/>
    <n v="998"/>
    <s v="N442UA"/>
    <s v="BOS"/>
    <d v="1899-12-30T21:01:00"/>
    <d v="1899-12-30T20:56:00"/>
    <n v="132"/>
    <n v="130"/>
    <n v="-5"/>
    <d v="1899-12-30T21:16:00"/>
    <n v="20"/>
    <n v="0"/>
    <n v="0"/>
    <n v="0"/>
    <n v="0"/>
    <n v="0"/>
    <n v="0"/>
    <x v="7"/>
    <n v="3"/>
  </r>
  <r>
    <s v="  UA"/>
    <x v="2"/>
    <n v="1102"/>
    <s v="N33714"/>
    <s v="MCO"/>
    <d v="1899-12-30T19:40:00"/>
    <d v="1899-12-30T20:02:00"/>
    <n v="155"/>
    <n v="156"/>
    <n v="22"/>
    <d v="1899-12-30T20:23:00"/>
    <n v="21"/>
    <n v="10"/>
    <n v="0"/>
    <n v="1"/>
    <n v="0"/>
    <n v="12"/>
    <n v="22"/>
    <x v="10"/>
    <n v="3"/>
  </r>
  <r>
    <s v="  UA"/>
    <x v="2"/>
    <n v="1103"/>
    <s v="N76529"/>
    <s v="SNA"/>
    <d v="1899-12-30T09:50:00"/>
    <d v="1899-12-30T10:18:00"/>
    <n v="265"/>
    <n v="267"/>
    <n v="28"/>
    <d v="1899-12-30T10:31:00"/>
    <n v="13"/>
    <n v="6"/>
    <n v="0"/>
    <n v="2"/>
    <n v="0"/>
    <n v="22"/>
    <n v="28"/>
    <x v="0"/>
    <n v="3"/>
  </r>
  <r>
    <s v="  UA"/>
    <x v="2"/>
    <n v="1189"/>
    <s v="N37290"/>
    <s v="IAH"/>
    <d v="1899-12-30T15:25:00"/>
    <d v="1899-12-30T15:32:00"/>
    <n v="174"/>
    <n v="137"/>
    <n v="7"/>
    <d v="1899-12-30T15:39:00"/>
    <n v="7"/>
    <n v="0"/>
    <n v="0"/>
    <n v="0"/>
    <n v="0"/>
    <n v="0"/>
    <n v="7"/>
    <x v="15"/>
    <n v="3"/>
  </r>
  <r>
    <s v="  UA"/>
    <x v="2"/>
    <n v="1221"/>
    <s v="N24702"/>
    <s v="IAH"/>
    <d v="1899-12-30T07:00:00"/>
    <d v="1899-12-30T06:54:00"/>
    <n v="168"/>
    <n v="144"/>
    <n v="-6"/>
    <d v="1899-12-30T07:05:00"/>
    <n v="11"/>
    <n v="0"/>
    <n v="0"/>
    <n v="0"/>
    <n v="0"/>
    <n v="0"/>
    <n v="0"/>
    <x v="13"/>
    <n v="3"/>
  </r>
  <r>
    <s v="  UA"/>
    <x v="2"/>
    <n v="1259"/>
    <s v="N24729"/>
    <s v="CLE"/>
    <d v="1899-12-30T18:15:00"/>
    <d v="1899-12-30T18:18:00"/>
    <n v="77"/>
    <n v="86"/>
    <n v="3"/>
    <d v="1899-12-30T18:51:00"/>
    <n v="33"/>
    <n v="0"/>
    <n v="0"/>
    <n v="0"/>
    <n v="0"/>
    <n v="0"/>
    <n v="3"/>
    <x v="1"/>
    <n v="3"/>
  </r>
  <r>
    <s v="  UA"/>
    <x v="2"/>
    <n v="1282"/>
    <s v="N37253"/>
    <s v="SFO"/>
    <d v="1899-12-30T20:30:00"/>
    <d v="1899-12-30T20:36:00"/>
    <n v="275"/>
    <n v="269"/>
    <n v="6"/>
    <d v="1899-12-30T20:55:00"/>
    <n v="19"/>
    <n v="0"/>
    <n v="0"/>
    <n v="0"/>
    <n v="0"/>
    <n v="0"/>
    <n v="6"/>
    <x v="11"/>
    <n v="3"/>
  </r>
  <r>
    <s v="  UA"/>
    <x v="2"/>
    <n v="1290"/>
    <s v="N57869"/>
    <s v="IAH"/>
    <d v="1899-12-30T17:05:00"/>
    <d v="1899-12-30T17:08:00"/>
    <n v="173"/>
    <n v="147"/>
    <n v="3"/>
    <d v="1899-12-30T17:26:00"/>
    <n v="18"/>
    <n v="0"/>
    <n v="0"/>
    <n v="0"/>
    <n v="0"/>
    <n v="0"/>
    <n v="3"/>
    <x v="12"/>
    <n v="3"/>
  </r>
  <r>
    <s v="  UA"/>
    <x v="2"/>
    <n v="1296"/>
    <s v="N13716"/>
    <s v="DEN"/>
    <d v="1899-12-30T20:00:00"/>
    <d v="1899-12-30T20:05:00"/>
    <n v="156"/>
    <n v="146"/>
    <n v="5"/>
    <d v="1899-12-30T20:20:00"/>
    <n v="15"/>
    <n v="0"/>
    <n v="0"/>
    <n v="0"/>
    <n v="0"/>
    <n v="0"/>
    <n v="5"/>
    <x v="11"/>
    <n v="3"/>
  </r>
  <r>
    <s v="  UA"/>
    <x v="2"/>
    <n v="1550"/>
    <s v="N27205"/>
    <s v="EWR"/>
    <d v="1899-12-30T13:39:00"/>
    <d v="1899-12-30T13:44:00"/>
    <n v="140"/>
    <n v="130"/>
    <n v="5"/>
    <d v="1899-12-30T14:04:00"/>
    <n v="20"/>
    <n v="0"/>
    <n v="0"/>
    <n v="0"/>
    <n v="0"/>
    <n v="0"/>
    <n v="5"/>
    <x v="14"/>
    <n v="3"/>
  </r>
  <r>
    <s v="  UA"/>
    <x v="2"/>
    <n v="1562"/>
    <s v="N36247"/>
    <s v="EWR"/>
    <d v="1899-12-30T07:00:00"/>
    <d v="1899-12-30T07:00:00"/>
    <n v="120"/>
    <n v="112"/>
    <n v="0"/>
    <d v="1899-12-30T07:09:00"/>
    <n v="9"/>
    <n v="0"/>
    <n v="0"/>
    <n v="0"/>
    <n v="0"/>
    <n v="0"/>
    <n v="0"/>
    <x v="13"/>
    <n v="3"/>
  </r>
  <r>
    <s v="  UA"/>
    <x v="2"/>
    <n v="1570"/>
    <s v="N26215"/>
    <s v="EWR"/>
    <d v="1899-12-30T07:00:00"/>
    <d v="1899-12-30T06:57:00"/>
    <n v="120"/>
    <n v="119"/>
    <n v="-3"/>
    <d v="1899-12-30T07:10:00"/>
    <n v="13"/>
    <n v="0"/>
    <n v="0"/>
    <n v="0"/>
    <n v="0"/>
    <n v="0"/>
    <n v="0"/>
    <x v="13"/>
    <n v="3"/>
  </r>
  <r>
    <s v="  UA"/>
    <x v="2"/>
    <n v="1574"/>
    <s v="N13248"/>
    <s v="EWR"/>
    <d v="1899-12-30T12:00:00"/>
    <d v="1899-12-30T11:54:00"/>
    <n v="127"/>
    <n v="143"/>
    <n v="-6"/>
    <d v="1899-12-30T12:24:00"/>
    <n v="30"/>
    <n v="0"/>
    <n v="0"/>
    <n v="0"/>
    <n v="0"/>
    <n v="0"/>
    <n v="0"/>
    <x v="5"/>
    <n v="3"/>
  </r>
  <r>
    <s v="  UA"/>
    <x v="2"/>
    <n v="1577"/>
    <s v="N16709"/>
    <s v="EWR"/>
    <d v="1899-12-30T17:00:00"/>
    <d v="1899-12-30T17:00:00"/>
    <n v="135"/>
    <n v="139"/>
    <n v="0"/>
    <d v="1899-12-30T17:31:00"/>
    <n v="31"/>
    <n v="0"/>
    <n v="0"/>
    <n v="0"/>
    <n v="0"/>
    <n v="0"/>
    <n v="0"/>
    <x v="12"/>
    <n v="3"/>
  </r>
  <r>
    <s v="  UA"/>
    <x v="2"/>
    <n v="1579"/>
    <s v="N87513"/>
    <s v="EWR"/>
    <d v="1899-12-30T18:00:00"/>
    <d v="1899-12-30T18:08:00"/>
    <n v="126"/>
    <n v="129"/>
    <n v="8"/>
    <d v="1899-12-30T18:19:00"/>
    <n v="11"/>
    <n v="0"/>
    <n v="0"/>
    <n v="0"/>
    <n v="0"/>
    <n v="0"/>
    <n v="8"/>
    <x v="1"/>
    <n v="3"/>
  </r>
  <r>
    <s v="  UA"/>
    <x v="2"/>
    <n v="1625"/>
    <s v="N37253"/>
    <s v="CLE"/>
    <d v="1899-12-30T07:00:00"/>
    <d v="1899-12-30T07:45:00"/>
    <n v="77"/>
    <n v="68"/>
    <n v="45"/>
    <d v="1899-12-30T07:53:00"/>
    <n v="8"/>
    <n v="36"/>
    <n v="0"/>
    <n v="0"/>
    <n v="0"/>
    <n v="0"/>
    <n v="45"/>
    <x v="13"/>
    <n v="3"/>
  </r>
  <r>
    <s v="  UA"/>
    <x v="2"/>
    <n v="1647"/>
    <s v="N76526"/>
    <s v="IAH"/>
    <d v="1899-12-30T19:15:00"/>
    <d v="1899-12-30T19:21:00"/>
    <n v="163"/>
    <n v="138"/>
    <n v="6"/>
    <d v="1899-12-30T19:33:00"/>
    <n v="12"/>
    <n v="0"/>
    <n v="0"/>
    <n v="0"/>
    <n v="0"/>
    <n v="0"/>
    <n v="6"/>
    <x v="10"/>
    <n v="3"/>
  </r>
  <r>
    <s v="  UA"/>
    <x v="2"/>
    <n v="1676"/>
    <s v="N24702"/>
    <s v="IAH"/>
    <d v="1899-12-30T14:00:00"/>
    <d v="1899-12-30T14:01:00"/>
    <n v="166"/>
    <n v="143"/>
    <n v="1"/>
    <d v="1899-12-30T14:12:00"/>
    <n v="11"/>
    <n v="0"/>
    <n v="0"/>
    <n v="0"/>
    <n v="0"/>
    <n v="0"/>
    <n v="1"/>
    <x v="4"/>
    <n v="3"/>
  </r>
  <r>
    <s v="  UA"/>
    <x v="2"/>
    <n v="1693"/>
    <s v="N73278"/>
    <s v="IAH"/>
    <d v="1899-12-30T12:10:00"/>
    <d v="1899-12-30T12:12:00"/>
    <n v="167"/>
    <n v="161"/>
    <n v="2"/>
    <d v="1899-12-30T12:28:00"/>
    <n v="16"/>
    <n v="0"/>
    <n v="0"/>
    <n v="0"/>
    <n v="0"/>
    <n v="0"/>
    <n v="2"/>
    <x v="5"/>
    <n v="3"/>
  </r>
  <r>
    <s v="  UA"/>
    <x v="2"/>
    <n v="1696"/>
    <s v="N39297"/>
    <s v="EWR"/>
    <d v="1899-12-30T10:00:00"/>
    <d v="1899-12-30T10:01:00"/>
    <n v="117"/>
    <n v="136"/>
    <n v="1"/>
    <d v="1899-12-30T10:33:00"/>
    <n v="32"/>
    <n v="0"/>
    <n v="0"/>
    <n v="20"/>
    <n v="0"/>
    <n v="0"/>
    <n v="1"/>
    <x v="8"/>
    <n v="3"/>
  </r>
  <r>
    <s v="  UA"/>
    <x v="2"/>
    <n v="1710"/>
    <s v="N57868"/>
    <s v="IAH"/>
    <d v="1899-12-30T08:00:00"/>
    <d v="1899-12-30T08:01:00"/>
    <n v="172"/>
    <n v="151"/>
    <n v="1"/>
    <d v="1899-12-30T08:22:00"/>
    <n v="21"/>
    <n v="0"/>
    <n v="0"/>
    <n v="0"/>
    <n v="0"/>
    <n v="0"/>
    <n v="1"/>
    <x v="9"/>
    <n v="3"/>
  </r>
  <r>
    <s v="  UA"/>
    <x v="2"/>
    <n v="1715"/>
    <s v="N14242"/>
    <s v="PIT"/>
    <d v="1899-12-30T18:35:00"/>
    <d v="1899-12-30T18:51:00"/>
    <n v="84"/>
    <n v="79"/>
    <n v="16"/>
    <d v="1899-12-30T19:09:00"/>
    <n v="18"/>
    <n v="0"/>
    <n v="0"/>
    <n v="0"/>
    <n v="0"/>
    <n v="0"/>
    <n v="16"/>
    <x v="1"/>
    <n v="3"/>
  </r>
  <r>
    <s v="  UA"/>
    <x v="2"/>
    <n v="1716"/>
    <s v="N77296"/>
    <s v="FLL"/>
    <d v="1899-12-30T08:50:00"/>
    <d v="1899-12-30T09:20:00"/>
    <n v="171"/>
    <n v="158"/>
    <n v="30"/>
    <d v="1899-12-30T09:28:00"/>
    <n v="8"/>
    <n v="2"/>
    <n v="0"/>
    <n v="0"/>
    <n v="0"/>
    <n v="15"/>
    <n v="30"/>
    <x v="9"/>
    <n v="3"/>
  </r>
  <r>
    <s v="  UA"/>
    <x v="2"/>
    <n v="1727"/>
    <s v="N77525"/>
    <s v="IAH"/>
    <d v="1899-12-30T10:56:00"/>
    <d v="1899-12-30T11:05:00"/>
    <n v="169"/>
    <n v="147"/>
    <n v="9"/>
    <d v="1899-12-30T11:12:00"/>
    <n v="7"/>
    <n v="0"/>
    <n v="0"/>
    <n v="0"/>
    <n v="0"/>
    <n v="0"/>
    <n v="9"/>
    <x v="8"/>
    <n v="3"/>
  </r>
  <r>
    <s v="  UA"/>
    <x v="2"/>
    <n v="1729"/>
    <s v="N37267"/>
    <s v="IAH"/>
    <d v="1899-12-30T21:00:00"/>
    <d v="1899-12-30T21:02:00"/>
    <n v="158"/>
    <n v="143"/>
    <n v="2"/>
    <d v="1899-12-30T21:15:00"/>
    <n v="13"/>
    <n v="0"/>
    <n v="0"/>
    <n v="0"/>
    <n v="0"/>
    <n v="0"/>
    <n v="2"/>
    <x v="7"/>
    <n v="3"/>
  </r>
  <r>
    <s v="  UA"/>
    <x v="2"/>
    <n v="1730"/>
    <s v="N17719"/>
    <s v="IAH"/>
    <d v="1899-12-30T05:25:00"/>
    <d v="1899-12-30T05:21:00"/>
    <n v="168"/>
    <n v="138"/>
    <n v="-4"/>
    <d v="1899-12-30T05:30:00"/>
    <n v="9"/>
    <n v="0"/>
    <n v="0"/>
    <n v="0"/>
    <n v="0"/>
    <n v="0"/>
    <n v="0"/>
    <x v="16"/>
    <n v="3"/>
  </r>
  <r>
    <s v="  UA"/>
    <x v="3"/>
    <n v="201"/>
    <s v="N215UA"/>
    <s v="HNL"/>
    <d v="1899-12-30T09:20:00"/>
    <d v="1899-12-30T09:27:00"/>
    <n v="544"/>
    <n v="532"/>
    <n v="7"/>
    <d v="1899-12-30T09:45:00"/>
    <n v="18"/>
    <n v="0"/>
    <n v="0"/>
    <n v="0"/>
    <n v="0"/>
    <n v="0"/>
    <n v="7"/>
    <x v="0"/>
    <n v="4"/>
  </r>
  <r>
    <s v="  UA"/>
    <x v="3"/>
    <n v="222"/>
    <s v="N818UA"/>
    <s v="BDL"/>
    <d v="1899-12-30T18:48:00"/>
    <d v="1899-12-30T19:07:00"/>
    <n v="126"/>
    <n v="114"/>
    <n v="19"/>
    <d v="1899-12-30T19:20:00"/>
    <n v="13"/>
    <n v="0"/>
    <n v="0"/>
    <n v="0"/>
    <n v="0"/>
    <n v="0"/>
    <n v="19"/>
    <x v="1"/>
    <n v="4"/>
  </r>
  <r>
    <s v="  UA"/>
    <x v="3"/>
    <n v="226"/>
    <s v="N476UA"/>
    <s v="PHX"/>
    <d v="1899-12-30T09:27:00"/>
    <d v="1899-12-30T09:26:00"/>
    <n v="227"/>
    <n v="184"/>
    <n v="-1"/>
    <d v="1899-12-30T09:36:00"/>
    <n v="10"/>
    <n v="0"/>
    <n v="0"/>
    <n v="0"/>
    <n v="0"/>
    <n v="0"/>
    <n v="0"/>
    <x v="0"/>
    <n v="4"/>
  </r>
  <r>
    <s v="  UA"/>
    <x v="3"/>
    <n v="241"/>
    <s v="N433UA"/>
    <s v="SEA"/>
    <d v="1899-12-30T11:57:00"/>
    <d v="1899-12-30T11:55:00"/>
    <n v="268"/>
    <n v="271"/>
    <n v="-2"/>
    <d v="1899-12-30T12:10:00"/>
    <n v="15"/>
    <n v="0"/>
    <n v="0"/>
    <n v="0"/>
    <n v="0"/>
    <n v="0"/>
    <n v="0"/>
    <x v="3"/>
    <n v="4"/>
  </r>
  <r>
    <s v="  UA"/>
    <x v="3"/>
    <n v="242"/>
    <s v="N494UA"/>
    <s v="PVD"/>
    <d v="1899-12-30T13:27:00"/>
    <d v="1899-12-30T13:44:00"/>
    <n v="128"/>
    <n v="123"/>
    <n v="17"/>
    <d v="1899-12-30T13:55:00"/>
    <n v="11"/>
    <n v="0"/>
    <n v="0"/>
    <n v="0"/>
    <n v="0"/>
    <n v="0"/>
    <n v="17"/>
    <x v="14"/>
    <n v="4"/>
  </r>
  <r>
    <s v="  UA"/>
    <x v="3"/>
    <n v="245"/>
    <s v="N506UA"/>
    <s v="DEN"/>
    <d v="1899-12-30T08:56:00"/>
    <d v="1899-12-30T08:59:00"/>
    <n v="164"/>
    <n v="141"/>
    <n v="3"/>
    <d v="1899-12-30T09:12:00"/>
    <n v="13"/>
    <n v="0"/>
    <n v="0"/>
    <n v="0"/>
    <n v="0"/>
    <n v="0"/>
    <n v="3"/>
    <x v="9"/>
    <n v="4"/>
  </r>
  <r>
    <s v="  UA"/>
    <x v="3"/>
    <n v="246"/>
    <s v="N476UA"/>
    <s v="BUF"/>
    <d v="1899-12-30T18:00:00"/>
    <d v="1899-12-30T18:34:00"/>
    <n v="89"/>
    <n v="94"/>
    <n v="34"/>
    <d v="1899-12-30T18:56:00"/>
    <n v="22"/>
    <n v="21"/>
    <n v="0"/>
    <n v="5"/>
    <n v="0"/>
    <n v="13"/>
    <n v="34"/>
    <x v="1"/>
    <n v="4"/>
  </r>
  <r>
    <s v="  UA"/>
    <x v="3"/>
    <n v="248"/>
    <s v="N491UA"/>
    <s v="DTW"/>
    <d v="1899-12-30T19:00:00"/>
    <d v="1899-12-30T18:59:00"/>
    <n v="85"/>
    <n v="80"/>
    <n v="-1"/>
    <d v="1899-12-30T19:20:00"/>
    <n v="21"/>
    <n v="0"/>
    <n v="0"/>
    <n v="0"/>
    <n v="0"/>
    <n v="0"/>
    <n v="0"/>
    <x v="10"/>
    <n v="4"/>
  </r>
  <r>
    <s v="  UA"/>
    <x v="3"/>
    <n v="253"/>
    <s v="N592UA"/>
    <s v="BOS"/>
    <d v="1899-12-30T19:00:00"/>
    <d v="1899-12-30T19:00:00"/>
    <n v="133"/>
    <n v="142"/>
    <n v="0"/>
    <d v="1899-12-30T19:24:00"/>
    <n v="24"/>
    <n v="0"/>
    <n v="0"/>
    <n v="0"/>
    <n v="0"/>
    <n v="0"/>
    <n v="0"/>
    <x v="10"/>
    <n v="4"/>
  </r>
  <r>
    <s v="  UA"/>
    <x v="3"/>
    <n v="255"/>
    <s v="N422UA"/>
    <s v="SFO"/>
    <d v="1899-12-30T16:05:00"/>
    <d v="1899-12-30T17:09:00"/>
    <n v="282"/>
    <n v="253"/>
    <n v="64"/>
    <d v="1899-12-30T17:28:00"/>
    <n v="19"/>
    <n v="35"/>
    <n v="0"/>
    <n v="0"/>
    <n v="0"/>
    <n v="0"/>
    <n v="64"/>
    <x v="2"/>
    <n v="4"/>
  </r>
  <r>
    <s v="  UA"/>
    <x v="3"/>
    <n v="258"/>
    <s v="N821UA"/>
    <s v="GRR"/>
    <d v="1899-12-30T19:01:00"/>
    <d v="1899-12-30T18:58:00"/>
    <n v="51"/>
    <n v="44"/>
    <n v="-3"/>
    <d v="1899-12-30T19:12:00"/>
    <n v="14"/>
    <n v="0"/>
    <n v="0"/>
    <n v="0"/>
    <n v="0"/>
    <n v="0"/>
    <n v="0"/>
    <x v="10"/>
    <n v="4"/>
  </r>
  <r>
    <s v="  UA"/>
    <x v="3"/>
    <n v="262"/>
    <s v="N470UA"/>
    <s v="MCO"/>
    <d v="1899-12-30T07:00:00"/>
    <d v="1899-12-30T06:58:00"/>
    <n v="155"/>
    <n v="156"/>
    <n v="-2"/>
    <d v="1899-12-30T07:11:00"/>
    <n v="13"/>
    <n v="0"/>
    <n v="0"/>
    <n v="0"/>
    <n v="0"/>
    <n v="0"/>
    <n v="0"/>
    <x v="13"/>
    <n v="4"/>
  </r>
  <r>
    <s v="  UA"/>
    <x v="3"/>
    <n v="265"/>
    <s v="N829UA"/>
    <s v="TPA"/>
    <d v="1899-12-30T14:15:00"/>
    <d v="1899-12-30T14:10:00"/>
    <n v="157"/>
    <n v="144"/>
    <n v="-5"/>
    <d v="1899-12-30T14:22:00"/>
    <n v="12"/>
    <n v="0"/>
    <n v="0"/>
    <n v="0"/>
    <n v="0"/>
    <n v="0"/>
    <n v="0"/>
    <x v="4"/>
    <n v="4"/>
  </r>
  <r>
    <s v="  UA"/>
    <x v="3"/>
    <n v="278"/>
    <s v="N836UA"/>
    <s v="MDT"/>
    <d v="1899-12-30T18:30:00"/>
    <d v="1899-12-30T18:18:00"/>
    <n v="100"/>
    <n v="90"/>
    <n v="-12"/>
    <d v="1899-12-30T18:31:00"/>
    <n v="13"/>
    <n v="0"/>
    <n v="0"/>
    <n v="0"/>
    <n v="0"/>
    <n v="0"/>
    <n v="0"/>
    <x v="1"/>
    <n v="4"/>
  </r>
  <r>
    <s v="  UA"/>
    <x v="3"/>
    <n v="288"/>
    <s v="N470UA"/>
    <s v="MCO"/>
    <d v="1899-12-30T14:25:00"/>
    <d v="1899-12-30T16:11:00"/>
    <n v="159"/>
    <n v="143"/>
    <n v="106"/>
    <d v="1899-12-30T16:29:00"/>
    <n v="18"/>
    <n v="90"/>
    <n v="0"/>
    <n v="0"/>
    <n v="0"/>
    <n v="0"/>
    <n v="106"/>
    <x v="4"/>
    <n v="4"/>
  </r>
  <r>
    <s v="  UA"/>
    <x v="3"/>
    <n v="291"/>
    <s v="N806UA"/>
    <s v="IAD"/>
    <d v="1899-12-30T11:22:00"/>
    <d v="1899-12-30T11:14:00"/>
    <n v="106"/>
    <n v="100"/>
    <n v="-8"/>
    <d v="1899-12-30T11:28:00"/>
    <n v="14"/>
    <n v="0"/>
    <n v="0"/>
    <n v="0"/>
    <n v="0"/>
    <n v="0"/>
    <n v="0"/>
    <x v="3"/>
    <n v="4"/>
  </r>
  <r>
    <s v="  UA"/>
    <x v="3"/>
    <n v="292"/>
    <s v="N821UA"/>
    <s v="ATL"/>
    <d v="1899-12-30T06:00:00"/>
    <d v="1899-12-30T05:57:00"/>
    <n v="119"/>
    <n v="103"/>
    <n v="-3"/>
    <d v="1899-12-30T06:09:00"/>
    <n v="12"/>
    <n v="0"/>
    <n v="0"/>
    <n v="0"/>
    <n v="0"/>
    <n v="0"/>
    <n v="0"/>
    <x v="6"/>
    <n v="4"/>
  </r>
  <r>
    <s v="  UA"/>
    <x v="3"/>
    <n v="296"/>
    <s v="N840UA"/>
    <s v="MSP"/>
    <d v="1899-12-30T13:20:00"/>
    <d v="1899-12-30T13:17:00"/>
    <n v="87"/>
    <n v="85"/>
    <n v="-3"/>
    <d v="1899-12-30T13:34:00"/>
    <n v="17"/>
    <n v="0"/>
    <n v="0"/>
    <n v="0"/>
    <n v="0"/>
    <n v="0"/>
    <n v="0"/>
    <x v="14"/>
    <n v="4"/>
  </r>
  <r>
    <s v="  UA"/>
    <x v="3"/>
    <n v="298"/>
    <s v="N823UA"/>
    <s v="MIA"/>
    <d v="1899-12-30T19:45:00"/>
    <d v="1899-12-30T19:39:00"/>
    <n v="187"/>
    <n v="159"/>
    <n v="-6"/>
    <d v="1899-12-30T19:52:00"/>
    <n v="13"/>
    <n v="0"/>
    <n v="0"/>
    <n v="0"/>
    <n v="0"/>
    <n v="0"/>
    <n v="0"/>
    <x v="10"/>
    <n v="4"/>
  </r>
  <r>
    <s v="  UA"/>
    <x v="3"/>
    <n v="304"/>
    <s v="N804UA"/>
    <s v="BDL"/>
    <d v="1899-12-30T06:26:00"/>
    <d v="1899-12-30T06:20:00"/>
    <n v="122"/>
    <n v="125"/>
    <n v="-6"/>
    <d v="1899-12-30T06:34:00"/>
    <n v="14"/>
    <n v="0"/>
    <n v="0"/>
    <n v="0"/>
    <n v="0"/>
    <n v="0"/>
    <n v="0"/>
    <x v="6"/>
    <n v="4"/>
  </r>
  <r>
    <s v="  UA"/>
    <x v="3"/>
    <n v="307"/>
    <s v="N558UA"/>
    <s v="LAS"/>
    <d v="1899-12-30T08:20:00"/>
    <d v="1899-12-30T08:17:00"/>
    <n v="237"/>
    <n v="199"/>
    <n v="-3"/>
    <d v="1899-12-30T08:27:00"/>
    <n v="10"/>
    <n v="0"/>
    <n v="0"/>
    <n v="0"/>
    <n v="0"/>
    <n v="0"/>
    <n v="0"/>
    <x v="9"/>
    <n v="4"/>
  </r>
  <r>
    <s v="  UA"/>
    <x v="3"/>
    <n v="309"/>
    <s v="N843UA"/>
    <s v="BOS"/>
    <d v="1899-12-30T09:05:00"/>
    <d v="1899-12-30T08:59:00"/>
    <n v="128"/>
    <n v="120"/>
    <n v="-6"/>
    <d v="1899-12-30T09:10:00"/>
    <n v="11"/>
    <n v="0"/>
    <n v="0"/>
    <n v="0"/>
    <n v="0"/>
    <n v="0"/>
    <n v="0"/>
    <x v="0"/>
    <n v="4"/>
  </r>
  <r>
    <s v="  UA"/>
    <x v="3"/>
    <n v="330"/>
    <s v="N824UA"/>
    <s v="EWR"/>
    <d v="1899-12-30T16:00:00"/>
    <d v="1899-12-30T16:36:00"/>
    <n v="131"/>
    <n v="114"/>
    <n v="36"/>
    <d v="1899-12-30T16:45:00"/>
    <n v="9"/>
    <n v="13"/>
    <n v="0"/>
    <n v="0"/>
    <n v="0"/>
    <n v="6"/>
    <n v="36"/>
    <x v="2"/>
    <n v="4"/>
  </r>
  <r>
    <s v="  UA"/>
    <x v="3"/>
    <n v="331"/>
    <s v="N441UA"/>
    <s v="DFW"/>
    <d v="1899-12-30T20:50:00"/>
    <d v="1899-12-30T20:49:00"/>
    <n v="146"/>
    <n v="133"/>
    <n v="-1"/>
    <d v="1899-12-30T21:15:00"/>
    <n v="26"/>
    <n v="0"/>
    <n v="0"/>
    <n v="0"/>
    <n v="0"/>
    <n v="0"/>
    <n v="0"/>
    <x v="11"/>
    <n v="4"/>
  </r>
  <r>
    <s v="  UA"/>
    <x v="3"/>
    <n v="333"/>
    <s v="N846UA"/>
    <s v="MSY"/>
    <d v="1899-12-30T09:30:00"/>
    <d v="1899-12-30T09:27:00"/>
    <n v="140"/>
    <n v="123"/>
    <n v="-3"/>
    <d v="1899-12-30T09:40:00"/>
    <n v="13"/>
    <n v="0"/>
    <n v="0"/>
    <n v="0"/>
    <n v="0"/>
    <n v="0"/>
    <n v="0"/>
    <x v="0"/>
    <n v="4"/>
  </r>
  <r>
    <s v="  UA"/>
    <x v="3"/>
    <n v="337"/>
    <s v="N402UA"/>
    <s v="DCA"/>
    <d v="1899-12-30T17:05:00"/>
    <d v="1899-12-30T16:58:00"/>
    <n v="105"/>
    <n v="104"/>
    <n v="-7"/>
    <d v="1899-12-30T17:14:00"/>
    <n v="16"/>
    <n v="0"/>
    <n v="0"/>
    <n v="0"/>
    <n v="0"/>
    <n v="0"/>
    <n v="0"/>
    <x v="12"/>
    <n v="4"/>
  </r>
  <r>
    <s v="  UA"/>
    <x v="3"/>
    <n v="340"/>
    <s v="N460UA"/>
    <s v="DFW"/>
    <d v="1899-12-30T13:20:00"/>
    <d v="1899-12-30T13:53:00"/>
    <n v="151"/>
    <n v="119"/>
    <n v="33"/>
    <d v="1899-12-30T14:01:00"/>
    <n v="8"/>
    <n v="0"/>
    <n v="0"/>
    <n v="0"/>
    <n v="0"/>
    <n v="0"/>
    <n v="33"/>
    <x v="14"/>
    <n v="4"/>
  </r>
  <r>
    <s v="  UA"/>
    <x v="3"/>
    <n v="344"/>
    <s v="N587UA"/>
    <s v="BWI"/>
    <d v="1899-12-30T19:50:00"/>
    <d v="1899-12-30T19:47:00"/>
    <n v="107"/>
    <n v="100"/>
    <n v="-3"/>
    <d v="1899-12-30T20:01:00"/>
    <n v="14"/>
    <n v="0"/>
    <n v="0"/>
    <n v="0"/>
    <n v="0"/>
    <n v="0"/>
    <n v="0"/>
    <x v="10"/>
    <n v="4"/>
  </r>
  <r>
    <s v="  UA"/>
    <x v="3"/>
    <n v="350"/>
    <s v="N506UA"/>
    <s v="MCO"/>
    <d v="1899-12-30T17:06:00"/>
    <d v="1899-12-30T17:01:00"/>
    <n v="159"/>
    <n v="141"/>
    <n v="-5"/>
    <d v="1899-12-30T17:17:00"/>
    <n v="16"/>
    <n v="0"/>
    <n v="0"/>
    <n v="0"/>
    <n v="0"/>
    <n v="0"/>
    <n v="0"/>
    <x v="12"/>
    <n v="4"/>
  </r>
  <r>
    <s v="  UA"/>
    <x v="3"/>
    <n v="352"/>
    <s v="N823UA"/>
    <s v="BDL"/>
    <d v="1899-12-30T13:33:00"/>
    <d v="1899-12-30T13:25:00"/>
    <n v="122"/>
    <n v="108"/>
    <n v="-8"/>
    <d v="1899-12-30T13:35:00"/>
    <n v="10"/>
    <n v="0"/>
    <n v="0"/>
    <n v="0"/>
    <n v="0"/>
    <n v="0"/>
    <n v="0"/>
    <x v="14"/>
    <n v="4"/>
  </r>
  <r>
    <s v="  UA"/>
    <x v="3"/>
    <n v="365"/>
    <s v="N848UA"/>
    <s v="DSM"/>
    <d v="1899-12-30T15:00:00"/>
    <d v="1899-12-30T14:59:00"/>
    <n v="75"/>
    <n v="74"/>
    <n v="-1"/>
    <d v="1899-12-30T15:13:00"/>
    <n v="14"/>
    <n v="0"/>
    <n v="0"/>
    <n v="0"/>
    <n v="0"/>
    <n v="0"/>
    <n v="0"/>
    <x v="15"/>
    <n v="4"/>
  </r>
  <r>
    <s v="  UA"/>
    <x v="3"/>
    <n v="374"/>
    <s v="N841UA"/>
    <s v="LGA"/>
    <d v="1899-12-30T19:00:00"/>
    <d v="1899-12-30T18:56:00"/>
    <n v="125"/>
    <n v="120"/>
    <n v="-4"/>
    <d v="1899-12-30T19:10:00"/>
    <n v="14"/>
    <n v="0"/>
    <n v="0"/>
    <n v="0"/>
    <n v="0"/>
    <n v="0"/>
    <n v="0"/>
    <x v="10"/>
    <n v="4"/>
  </r>
  <r>
    <s v="  UA"/>
    <x v="3"/>
    <n v="376"/>
    <s v="N471UA"/>
    <s v="PHL"/>
    <d v="1899-12-30T06:00:00"/>
    <d v="1899-12-30T05:54:00"/>
    <n v="119"/>
    <n v="113"/>
    <n v="-6"/>
    <d v="1899-12-30T06:06:00"/>
    <n v="12"/>
    <n v="0"/>
    <n v="0"/>
    <n v="0"/>
    <n v="0"/>
    <n v="0"/>
    <n v="0"/>
    <x v="6"/>
    <n v="4"/>
  </r>
  <r>
    <s v="  UA"/>
    <x v="3"/>
    <n v="381"/>
    <s v="N474UA"/>
    <s v="SMF"/>
    <d v="1899-12-30T09:55:00"/>
    <d v="1899-12-30T10:34:00"/>
    <n v="270"/>
    <n v="240"/>
    <n v="39"/>
    <d v="1899-12-30T10:43:00"/>
    <n v="9"/>
    <n v="0"/>
    <n v="0"/>
    <n v="0"/>
    <n v="0"/>
    <n v="0"/>
    <n v="39"/>
    <x v="0"/>
    <n v="4"/>
  </r>
  <r>
    <s v="  UA"/>
    <x v="3"/>
    <n v="382"/>
    <s v="N832UA"/>
    <s v="IAD"/>
    <d v="1899-12-30T08:43:00"/>
    <d v="1899-12-30T08:44:00"/>
    <n v="108"/>
    <n v="92"/>
    <n v="1"/>
    <d v="1899-12-30T08:53:00"/>
    <n v="9"/>
    <n v="0"/>
    <n v="0"/>
    <n v="0"/>
    <n v="0"/>
    <n v="0"/>
    <n v="1"/>
    <x v="9"/>
    <n v="4"/>
  </r>
  <r>
    <s v="  UA"/>
    <x v="3"/>
    <n v="391"/>
    <s v="N815UA"/>
    <s v="RDU"/>
    <d v="1899-12-30T19:45:00"/>
    <d v="1899-12-30T19:45:00"/>
    <n v="117"/>
    <n v="102"/>
    <n v="0"/>
    <d v="1899-12-30T20:00:00"/>
    <n v="15"/>
    <n v="0"/>
    <n v="0"/>
    <n v="0"/>
    <n v="0"/>
    <n v="0"/>
    <n v="0"/>
    <x v="10"/>
    <n v="4"/>
  </r>
  <r>
    <s v="  UA"/>
    <x v="3"/>
    <n v="393"/>
    <s v="N490UA"/>
    <s v="PHX"/>
    <d v="1899-12-30T11:57:00"/>
    <d v="1899-12-30T11:59:00"/>
    <n v="232"/>
    <n v="197"/>
    <n v="2"/>
    <d v="1899-12-30T12:12:00"/>
    <n v="13"/>
    <n v="0"/>
    <n v="0"/>
    <n v="0"/>
    <n v="0"/>
    <n v="0"/>
    <n v="2"/>
    <x v="3"/>
    <n v="4"/>
  </r>
  <r>
    <s v="  UA"/>
    <x v="3"/>
    <n v="395"/>
    <s v="N410UA"/>
    <s v="SAN"/>
    <d v="1899-12-30T17:50:00"/>
    <d v="1899-12-30T17:49:00"/>
    <n v="253"/>
    <n v="216"/>
    <n v="-1"/>
    <d v="1899-12-30T18:01:00"/>
    <n v="12"/>
    <n v="0"/>
    <n v="0"/>
    <n v="0"/>
    <n v="0"/>
    <n v="0"/>
    <n v="0"/>
    <x v="12"/>
    <n v="4"/>
  </r>
  <r>
    <s v="  UA"/>
    <x v="3"/>
    <n v="398"/>
    <s v="N432UA"/>
    <s v="PDX"/>
    <d v="1899-12-30T11:58:00"/>
    <d v="1899-12-30T11:56:00"/>
    <n v="268"/>
    <n v="252"/>
    <n v="-2"/>
    <d v="1899-12-30T12:06:00"/>
    <n v="10"/>
    <n v="0"/>
    <n v="0"/>
    <n v="0"/>
    <n v="0"/>
    <n v="0"/>
    <n v="0"/>
    <x v="3"/>
    <n v="4"/>
  </r>
  <r>
    <s v="  UA"/>
    <x v="3"/>
    <n v="408"/>
    <s v="N558UA"/>
    <s v="PHX"/>
    <d v="1899-12-30T17:59:00"/>
    <d v="1899-12-30T18:02:00"/>
    <n v="235"/>
    <n v="197"/>
    <n v="3"/>
    <d v="1899-12-30T18:18:00"/>
    <n v="16"/>
    <n v="0"/>
    <n v="0"/>
    <n v="0"/>
    <n v="0"/>
    <n v="0"/>
    <n v="3"/>
    <x v="12"/>
    <n v="4"/>
  </r>
  <r>
    <s v="  UA"/>
    <x v="3"/>
    <n v="409"/>
    <s v="N448UA"/>
    <s v="LAX"/>
    <d v="1899-12-30T13:05:00"/>
    <d v="1899-12-30T13:53:00"/>
    <n v="269"/>
    <n v="231"/>
    <n v="48"/>
    <d v="1899-12-30T14:08:00"/>
    <n v="15"/>
    <n v="0"/>
    <n v="0"/>
    <n v="0"/>
    <n v="0"/>
    <n v="0"/>
    <n v="48"/>
    <x v="14"/>
    <n v="4"/>
  </r>
  <r>
    <s v="  UA"/>
    <x v="3"/>
    <n v="420"/>
    <s v="N435UA"/>
    <s v="ROC"/>
    <d v="1899-12-30T18:44:00"/>
    <d v="1899-12-30T18:40:00"/>
    <n v="96"/>
    <n v="105"/>
    <n v="-4"/>
    <d v="1899-12-30T19:00:00"/>
    <n v="20"/>
    <n v="0"/>
    <n v="0"/>
    <n v="0"/>
    <n v="0"/>
    <n v="0"/>
    <n v="0"/>
    <x v="1"/>
    <n v="4"/>
  </r>
  <r>
    <s v="  UA"/>
    <x v="3"/>
    <n v="425"/>
    <s v="N523UA"/>
    <s v="SEA"/>
    <d v="1899-12-30T20:50:00"/>
    <d v="1899-12-30T20:52:00"/>
    <n v="265"/>
    <n v="293"/>
    <n v="2"/>
    <d v="1899-12-30T21:23:00"/>
    <n v="31"/>
    <n v="0"/>
    <n v="0"/>
    <n v="30"/>
    <n v="0"/>
    <n v="0"/>
    <n v="2"/>
    <x v="11"/>
    <n v="4"/>
  </r>
  <r>
    <s v="  UA"/>
    <x v="3"/>
    <n v="432"/>
    <s v="N836UA"/>
    <s v="CLT"/>
    <d v="1899-12-30T13:10:00"/>
    <d v="1899-12-30T13:07:00"/>
    <n v="109"/>
    <n v="96"/>
    <n v="-3"/>
    <d v="1899-12-30T13:22:00"/>
    <n v="15"/>
    <n v="0"/>
    <n v="0"/>
    <n v="0"/>
    <n v="0"/>
    <n v="0"/>
    <n v="0"/>
    <x v="14"/>
    <n v="4"/>
  </r>
  <r>
    <s v="  UA"/>
    <x v="3"/>
    <n v="436"/>
    <s v="N419UA"/>
    <s v="EWR"/>
    <d v="1899-12-30T15:00:00"/>
    <d v="1899-12-30T14:52:00"/>
    <n v="131"/>
    <n v="106"/>
    <n v="-8"/>
    <d v="1899-12-30T15:01:00"/>
    <n v="9"/>
    <n v="0"/>
    <n v="0"/>
    <n v="0"/>
    <n v="0"/>
    <n v="0"/>
    <n v="0"/>
    <x v="15"/>
    <n v="4"/>
  </r>
  <r>
    <s v="  UA"/>
    <x v="3"/>
    <n v="442"/>
    <s v="N511UA"/>
    <s v="BDL"/>
    <d v="1899-12-30T16:52:00"/>
    <d v="1899-12-30T16:48:00"/>
    <n v="120"/>
    <n v="112"/>
    <n v="-4"/>
    <d v="1899-12-30T17:00:00"/>
    <n v="12"/>
    <n v="0"/>
    <n v="0"/>
    <n v="0"/>
    <n v="0"/>
    <n v="0"/>
    <n v="0"/>
    <x v="2"/>
    <n v="4"/>
  </r>
  <r>
    <s v="  UA"/>
    <x v="3"/>
    <n v="449"/>
    <s v="N468UA"/>
    <s v="SAN"/>
    <d v="1899-12-30T10:00:00"/>
    <d v="1899-12-30T10:13:00"/>
    <n v="261"/>
    <n v="220"/>
    <n v="13"/>
    <d v="1899-12-30T10:27:00"/>
    <n v="14"/>
    <n v="0"/>
    <n v="0"/>
    <n v="0"/>
    <n v="0"/>
    <n v="0"/>
    <n v="13"/>
    <x v="8"/>
    <n v="4"/>
  </r>
  <r>
    <s v="  UA"/>
    <x v="3"/>
    <n v="450"/>
    <s v="N565UA"/>
    <s v="TPA"/>
    <d v="1899-12-30T19:59:00"/>
    <d v="1899-12-30T19:56:00"/>
    <n v="157"/>
    <n v="138"/>
    <n v="-3"/>
    <d v="1899-12-30T20:08:00"/>
    <n v="12"/>
    <n v="0"/>
    <n v="0"/>
    <n v="0"/>
    <n v="0"/>
    <n v="0"/>
    <n v="0"/>
    <x v="10"/>
    <n v="4"/>
  </r>
  <r>
    <s v="  UA"/>
    <x v="3"/>
    <n v="456"/>
    <s v="N434UA"/>
    <s v="DEN"/>
    <d v="1899-12-30T11:30:00"/>
    <d v="1899-12-30T11:26:00"/>
    <n v="162"/>
    <n v="128"/>
    <n v="-4"/>
    <d v="1899-12-30T11:34:00"/>
    <n v="8"/>
    <n v="0"/>
    <n v="0"/>
    <n v="0"/>
    <n v="0"/>
    <n v="0"/>
    <n v="0"/>
    <x v="3"/>
    <n v="4"/>
  </r>
  <r>
    <s v="  UA"/>
    <x v="3"/>
    <n v="473"/>
    <s v="N484UA"/>
    <s v="SNA"/>
    <d v="1899-12-30T20:05:00"/>
    <d v="1899-12-30T20:05:00"/>
    <n v="269"/>
    <n v="236"/>
    <n v="0"/>
    <d v="1899-12-30T20:18:00"/>
    <n v="13"/>
    <n v="0"/>
    <n v="0"/>
    <n v="0"/>
    <n v="0"/>
    <n v="0"/>
    <n v="0"/>
    <x v="11"/>
    <n v="4"/>
  </r>
  <r>
    <s v="  UA"/>
    <x v="3"/>
    <n v="476"/>
    <s v="N841UA"/>
    <s v="BWI"/>
    <d v="1899-12-30T13:12:00"/>
    <d v="1899-12-30T13:10:00"/>
    <n v="108"/>
    <n v="108"/>
    <n v="-2"/>
    <d v="1899-12-30T13:25:00"/>
    <n v="15"/>
    <n v="0"/>
    <n v="0"/>
    <n v="0"/>
    <n v="0"/>
    <n v="0"/>
    <n v="0"/>
    <x v="14"/>
    <n v="4"/>
  </r>
  <r>
    <s v="  UA"/>
    <x v="3"/>
    <n v="482"/>
    <s v="N494UA"/>
    <s v="MSP"/>
    <d v="1899-12-30T20:05:00"/>
    <d v="1899-12-30T19:59:00"/>
    <n v="83"/>
    <n v="77"/>
    <n v="-6"/>
    <d v="1899-12-30T20:09:00"/>
    <n v="10"/>
    <n v="0"/>
    <n v="0"/>
    <n v="0"/>
    <n v="0"/>
    <n v="0"/>
    <n v="0"/>
    <x v="11"/>
    <n v="4"/>
  </r>
  <r>
    <s v="  UA"/>
    <x v="3"/>
    <n v="493"/>
    <s v="N427UA"/>
    <s v="SFO"/>
    <d v="1899-12-30T18:32:00"/>
    <d v="1899-12-30T20:26:00"/>
    <n v="282"/>
    <n v="245"/>
    <n v="114"/>
    <d v="1899-12-30T20:36:00"/>
    <n v="10"/>
    <n v="77"/>
    <n v="0"/>
    <n v="0"/>
    <n v="0"/>
    <n v="0"/>
    <n v="114"/>
    <x v="1"/>
    <n v="4"/>
  </r>
  <r>
    <s v="  UA"/>
    <x v="3"/>
    <n v="499"/>
    <s v="N405UA"/>
    <s v="SFO"/>
    <d v="1899-12-30T14:05:00"/>
    <d v="1899-12-30T13:59:00"/>
    <n v="282"/>
    <n v="251"/>
    <n v="-6"/>
    <d v="1899-12-30T14:11:00"/>
    <n v="12"/>
    <n v="0"/>
    <n v="0"/>
    <n v="0"/>
    <n v="0"/>
    <n v="0"/>
    <n v="0"/>
    <x v="4"/>
    <n v="4"/>
  </r>
  <r>
    <s v="  UA"/>
    <x v="3"/>
    <n v="502"/>
    <s v="N516UA"/>
    <s v="LGA"/>
    <d v="1899-12-30T18:01:00"/>
    <d v="1899-12-30T18:03:00"/>
    <n v="124"/>
    <n v="118"/>
    <n v="2"/>
    <d v="1899-12-30T18:16:00"/>
    <n v="13"/>
    <n v="0"/>
    <n v="0"/>
    <n v="0"/>
    <n v="0"/>
    <n v="0"/>
    <n v="2"/>
    <x v="1"/>
    <n v="4"/>
  </r>
  <r>
    <s v="  UA"/>
    <x v="3"/>
    <n v="514"/>
    <s v="N457UA"/>
    <s v="IAD"/>
    <d v="1899-12-30T21:20:00"/>
    <d v="1899-12-30T21:17:00"/>
    <n v="99"/>
    <n v="97"/>
    <n v="-3"/>
    <d v="1899-12-30T21:33:00"/>
    <n v="16"/>
    <n v="0"/>
    <n v="0"/>
    <n v="0"/>
    <n v="0"/>
    <n v="0"/>
    <n v="0"/>
    <x v="7"/>
    <n v="4"/>
  </r>
  <r>
    <s v="  UA"/>
    <x v="3"/>
    <n v="519"/>
    <s v="N475UA"/>
    <s v="CMH"/>
    <d v="1899-12-30T19:45:00"/>
    <d v="1899-12-30T19:42:00"/>
    <n v="73"/>
    <n v="64"/>
    <n v="-3"/>
    <d v="1899-12-30T19:57:00"/>
    <n v="15"/>
    <n v="0"/>
    <n v="0"/>
    <n v="0"/>
    <n v="0"/>
    <n v="0"/>
    <n v="0"/>
    <x v="10"/>
    <n v="4"/>
  </r>
  <r>
    <s v="  UA"/>
    <x v="3"/>
    <n v="521"/>
    <s v="N509UA"/>
    <s v="SAN"/>
    <d v="1899-12-30T11:57:00"/>
    <d v="1899-12-30T11:57:00"/>
    <n v="264"/>
    <n v="229"/>
    <n v="0"/>
    <d v="1899-12-30T12:19:00"/>
    <n v="22"/>
    <n v="0"/>
    <n v="0"/>
    <n v="0"/>
    <n v="0"/>
    <n v="0"/>
    <n v="0"/>
    <x v="3"/>
    <n v="4"/>
  </r>
  <r>
    <s v="  UA"/>
    <x v="3"/>
    <n v="524"/>
    <s v="N524UA"/>
    <s v="BOS"/>
    <d v="1899-12-30T06:46:00"/>
    <d v="1899-12-30T06:42:00"/>
    <n v="131"/>
    <n v="114"/>
    <n v="-4"/>
    <d v="1899-12-30T06:52:00"/>
    <n v="10"/>
    <n v="0"/>
    <n v="0"/>
    <n v="0"/>
    <n v="0"/>
    <n v="0"/>
    <n v="0"/>
    <x v="6"/>
    <n v="4"/>
  </r>
  <r>
    <s v="  UA"/>
    <x v="3"/>
    <n v="531"/>
    <s v="N543UA"/>
    <s v="LAX"/>
    <d v="1899-12-30T10:35:00"/>
    <d v="1899-12-30T10:38:00"/>
    <n v="275"/>
    <n v="227"/>
    <n v="3"/>
    <d v="1899-12-30T10:49:00"/>
    <n v="11"/>
    <n v="0"/>
    <n v="0"/>
    <n v="0"/>
    <n v="0"/>
    <n v="0"/>
    <n v="3"/>
    <x v="8"/>
    <n v="4"/>
  </r>
  <r>
    <s v="  UA"/>
    <x v="3"/>
    <n v="532"/>
    <s v="N442UA"/>
    <s v="BOS"/>
    <d v="1899-12-30T11:01:00"/>
    <d v="1899-12-30T10:59:00"/>
    <n v="135"/>
    <n v="119"/>
    <n v="-2"/>
    <d v="1899-12-30T11:06:00"/>
    <n v="7"/>
    <n v="0"/>
    <n v="0"/>
    <n v="0"/>
    <n v="0"/>
    <n v="0"/>
    <n v="0"/>
    <x v="3"/>
    <n v="4"/>
  </r>
  <r>
    <s v="  UA"/>
    <x v="3"/>
    <n v="536"/>
    <s v="N521UA"/>
    <s v="LGA"/>
    <d v="1899-12-30T07:00:00"/>
    <d v="1899-12-30T06:58:00"/>
    <n v="122"/>
    <n v="106"/>
    <n v="-2"/>
    <d v="1899-12-30T07:12:00"/>
    <n v="14"/>
    <n v="0"/>
    <n v="0"/>
    <n v="0"/>
    <n v="0"/>
    <n v="0"/>
    <n v="0"/>
    <x v="13"/>
    <n v="4"/>
  </r>
  <r>
    <s v="  UA"/>
    <x v="3"/>
    <n v="544"/>
    <s v="N553UA"/>
    <s v="LAS"/>
    <d v="1899-12-30T11:57:00"/>
    <d v="1899-12-30T12:12:00"/>
    <n v="237"/>
    <n v="206"/>
    <n v="15"/>
    <d v="1899-12-30T12:25:00"/>
    <n v="13"/>
    <n v="0"/>
    <n v="0"/>
    <n v="0"/>
    <n v="0"/>
    <n v="0"/>
    <n v="15"/>
    <x v="3"/>
    <n v="4"/>
  </r>
  <r>
    <s v="  UA"/>
    <x v="3"/>
    <n v="557"/>
    <s v="N519UA"/>
    <s v="LAS"/>
    <d v="1899-12-30T17:55:00"/>
    <d v="1899-12-30T18:56:00"/>
    <n v="237"/>
    <n v="203"/>
    <n v="61"/>
    <d v="1899-12-30T19:11:00"/>
    <n v="15"/>
    <n v="21"/>
    <n v="0"/>
    <n v="0"/>
    <n v="0"/>
    <n v="6"/>
    <n v="61"/>
    <x v="12"/>
    <n v="4"/>
  </r>
  <r>
    <s v="  UA"/>
    <x v="3"/>
    <n v="566"/>
    <s v="N485UA"/>
    <s v="ATL"/>
    <d v="1899-12-30T18:00:00"/>
    <d v="1899-12-30T17:56:00"/>
    <n v="112"/>
    <n v="94"/>
    <n v="-4"/>
    <d v="1899-12-30T18:08:00"/>
    <n v="12"/>
    <n v="0"/>
    <n v="0"/>
    <n v="0"/>
    <n v="0"/>
    <n v="0"/>
    <n v="0"/>
    <x v="1"/>
    <n v="4"/>
  </r>
  <r>
    <s v="  UA"/>
    <x v="3"/>
    <n v="570"/>
    <s v="N462UA"/>
    <s v="CLE"/>
    <d v="1899-12-30T13:19:00"/>
    <d v="1899-12-30T13:16:00"/>
    <n v="73"/>
    <n v="74"/>
    <n v="-3"/>
    <d v="1899-12-30T13:29:00"/>
    <n v="13"/>
    <n v="0"/>
    <n v="0"/>
    <n v="0"/>
    <n v="0"/>
    <n v="0"/>
    <n v="0"/>
    <x v="14"/>
    <n v="4"/>
  </r>
  <r>
    <s v="  UA"/>
    <x v="3"/>
    <n v="577"/>
    <s v="N492UA"/>
    <s v="MSP"/>
    <d v="1899-12-30T08:49:00"/>
    <d v="1899-12-30T08:46:00"/>
    <n v="85"/>
    <n v="68"/>
    <n v="-3"/>
    <d v="1899-12-30T08:53:00"/>
    <n v="7"/>
    <n v="0"/>
    <n v="0"/>
    <n v="0"/>
    <n v="0"/>
    <n v="0"/>
    <n v="0"/>
    <x v="9"/>
    <n v="4"/>
  </r>
  <r>
    <s v="  UA"/>
    <x v="3"/>
    <n v="589"/>
    <s v="N581UA"/>
    <s v="IAH"/>
    <d v="1899-12-30T09:27:00"/>
    <d v="1899-12-30T10:07:00"/>
    <n v="164"/>
    <n v="134"/>
    <n v="40"/>
    <d v="1899-12-30T10:21:00"/>
    <n v="14"/>
    <n v="0"/>
    <n v="0"/>
    <n v="0"/>
    <n v="0"/>
    <n v="0"/>
    <n v="40"/>
    <x v="0"/>
    <n v="4"/>
  </r>
  <r>
    <s v="  UA"/>
    <x v="3"/>
    <n v="597"/>
    <s v="N487UA"/>
    <s v="MSP"/>
    <d v="1899-12-30T21:05:00"/>
    <d v="1899-12-30T21:02:00"/>
    <n v="84"/>
    <n v="79"/>
    <n v="-3"/>
    <d v="1899-12-30T21:17:00"/>
    <n v="15"/>
    <n v="0"/>
    <n v="0"/>
    <n v="0"/>
    <n v="0"/>
    <n v="0"/>
    <n v="0"/>
    <x v="7"/>
    <n v="4"/>
  </r>
  <r>
    <s v="  UA"/>
    <x v="3"/>
    <n v="604"/>
    <s v="N837UA"/>
    <s v="LGA"/>
    <d v="1899-12-30T17:05:00"/>
    <d v="1899-12-30T17:01:00"/>
    <n v="125"/>
    <n v="112"/>
    <n v="-4"/>
    <d v="1899-12-30T17:15:00"/>
    <n v="14"/>
    <n v="0"/>
    <n v="0"/>
    <n v="0"/>
    <n v="0"/>
    <n v="0"/>
    <n v="0"/>
    <x v="12"/>
    <n v="4"/>
  </r>
  <r>
    <s v="  UA"/>
    <x v="3"/>
    <n v="605"/>
    <s v="N451UA"/>
    <s v="DEN"/>
    <d v="1899-12-30T09:48:00"/>
    <d v="1899-12-30T09:44:00"/>
    <n v="162"/>
    <n v="136"/>
    <n v="-4"/>
    <d v="1899-12-30T09:57:00"/>
    <n v="13"/>
    <n v="0"/>
    <n v="0"/>
    <n v="0"/>
    <n v="0"/>
    <n v="0"/>
    <n v="0"/>
    <x v="0"/>
    <n v="4"/>
  </r>
  <r>
    <s v="  UA"/>
    <x v="3"/>
    <n v="607"/>
    <s v="N475UA"/>
    <s v="LAX"/>
    <d v="1899-12-30T09:02:00"/>
    <d v="1899-12-30T09:01:00"/>
    <n v="265"/>
    <n v="242"/>
    <n v="-1"/>
    <d v="1899-12-30T09:14:00"/>
    <n v="13"/>
    <n v="0"/>
    <n v="0"/>
    <n v="0"/>
    <n v="0"/>
    <n v="0"/>
    <n v="0"/>
    <x v="0"/>
    <n v="4"/>
  </r>
  <r>
    <s v="  UA"/>
    <x v="3"/>
    <n v="609"/>
    <s v="N471UA"/>
    <s v="SFO"/>
    <d v="1899-12-30T11:57:00"/>
    <d v="1899-12-30T12:00:00"/>
    <n v="282"/>
    <n v="257"/>
    <n v="3"/>
    <d v="1899-12-30T12:17:00"/>
    <n v="17"/>
    <n v="0"/>
    <n v="0"/>
    <n v="0"/>
    <n v="0"/>
    <n v="0"/>
    <n v="3"/>
    <x v="3"/>
    <n v="4"/>
  </r>
  <r>
    <s v="  UA"/>
    <x v="3"/>
    <n v="610"/>
    <s v="N814UA"/>
    <s v="DCA"/>
    <d v="1899-12-30T11:00:00"/>
    <d v="1899-12-30T10:59:00"/>
    <n v="105"/>
    <n v="95"/>
    <n v="-1"/>
    <d v="1899-12-30T11:14:00"/>
    <n v="15"/>
    <n v="0"/>
    <n v="0"/>
    <n v="0"/>
    <n v="0"/>
    <n v="0"/>
    <n v="0"/>
    <x v="3"/>
    <n v="4"/>
  </r>
  <r>
    <s v="  UA"/>
    <x v="3"/>
    <n v="611"/>
    <s v="N669UA"/>
    <s v="SFO"/>
    <d v="1899-12-30T13:05:00"/>
    <d v="1899-12-30T13:03:00"/>
    <n v="284"/>
    <n v="244"/>
    <n v="-2"/>
    <d v="1899-12-30T13:15:00"/>
    <n v="12"/>
    <n v="0"/>
    <n v="0"/>
    <n v="0"/>
    <n v="0"/>
    <n v="0"/>
    <n v="0"/>
    <x v="14"/>
    <n v="4"/>
  </r>
  <r>
    <s v="  UA"/>
    <x v="3"/>
    <n v="614"/>
    <s v="N424UA"/>
    <s v="DCA"/>
    <d v="1899-12-30T13:05:00"/>
    <d v="1899-12-30T14:59:00"/>
    <n v="105"/>
    <n v="100"/>
    <n v="114"/>
    <d v="1899-12-30T15:13:00"/>
    <n v="14"/>
    <n v="109"/>
    <n v="0"/>
    <n v="0"/>
    <n v="0"/>
    <n v="0"/>
    <n v="114"/>
    <x v="14"/>
    <n v="4"/>
  </r>
  <r>
    <s v="  UA"/>
    <x v="3"/>
    <n v="617"/>
    <s v="N849UA"/>
    <s v="SNA"/>
    <d v="1899-12-30T15:23:00"/>
    <d v="1899-12-30T16:29:00"/>
    <n v="268"/>
    <n v="221"/>
    <n v="66"/>
    <d v="1899-12-30T16:39:00"/>
    <n v="10"/>
    <n v="2"/>
    <n v="0"/>
    <n v="0"/>
    <n v="0"/>
    <n v="17"/>
    <n v="66"/>
    <x v="15"/>
    <n v="4"/>
  </r>
  <r>
    <s v="  UA"/>
    <x v="3"/>
    <n v="618"/>
    <s v=" "/>
    <s v="DCA"/>
    <d v="1899-12-30T15:05:00"/>
    <d v="1899-12-30T00:00:00"/>
    <n v="105"/>
    <n v="0"/>
    <n v="0"/>
    <d v="1899-12-30T00:00:00"/>
    <n v="0"/>
    <n v="0"/>
    <n v="0"/>
    <n v="0"/>
    <n v="0"/>
    <n v="0"/>
    <n v="0"/>
    <x v="15"/>
    <n v="4"/>
  </r>
  <r>
    <s v="  UA"/>
    <x v="3"/>
    <n v="620"/>
    <s v="N457UA"/>
    <s v="DCA"/>
    <d v="1899-12-30T16:03:00"/>
    <d v="1899-12-30T16:04:00"/>
    <n v="105"/>
    <n v="99"/>
    <n v="1"/>
    <d v="1899-12-30T16:21:00"/>
    <n v="17"/>
    <n v="0"/>
    <n v="0"/>
    <n v="0"/>
    <n v="0"/>
    <n v="0"/>
    <n v="1"/>
    <x v="2"/>
    <n v="4"/>
  </r>
  <r>
    <s v="  UA"/>
    <x v="3"/>
    <n v="624"/>
    <s v="N454UA"/>
    <s v="DCA"/>
    <d v="1899-12-30T18:05:00"/>
    <d v="1899-12-30T18:02:00"/>
    <n v="105"/>
    <n v="110"/>
    <n v="-3"/>
    <d v="1899-12-30T18:19:00"/>
    <n v="17"/>
    <n v="0"/>
    <n v="0"/>
    <n v="0"/>
    <n v="0"/>
    <n v="0"/>
    <n v="0"/>
    <x v="1"/>
    <n v="4"/>
  </r>
  <r>
    <s v="  UA"/>
    <x v="3"/>
    <n v="626"/>
    <s v="N541UA"/>
    <s v="PHL"/>
    <d v="1899-12-30T18:10:00"/>
    <d v="1899-12-30T18:14:00"/>
    <n v="119"/>
    <n v="108"/>
    <n v="4"/>
    <d v="1899-12-30T18:35:00"/>
    <n v="21"/>
    <n v="0"/>
    <n v="0"/>
    <n v="0"/>
    <n v="0"/>
    <n v="0"/>
    <n v="4"/>
    <x v="1"/>
    <n v="4"/>
  </r>
  <r>
    <s v="  UA"/>
    <x v="3"/>
    <n v="629"/>
    <s v="N414UA"/>
    <s v="DCA"/>
    <d v="1899-12-30T21:00:00"/>
    <d v="1899-12-30T20:59:00"/>
    <n v="105"/>
    <n v="90"/>
    <n v="-1"/>
    <d v="1899-12-30T21:10:00"/>
    <n v="11"/>
    <n v="0"/>
    <n v="0"/>
    <n v="0"/>
    <n v="0"/>
    <n v="0"/>
    <n v="0"/>
    <x v="7"/>
    <n v="4"/>
  </r>
  <r>
    <s v="  UA"/>
    <x v="3"/>
    <n v="632"/>
    <s v="N576UA"/>
    <s v="TPA"/>
    <d v="1899-12-30T09:30:00"/>
    <d v="1899-12-30T09:30:00"/>
    <n v="157"/>
    <n v="145"/>
    <n v="0"/>
    <d v="1899-12-30T09:44:00"/>
    <n v="14"/>
    <n v="0"/>
    <n v="0"/>
    <n v="0"/>
    <n v="0"/>
    <n v="0"/>
    <n v="0"/>
    <x v="0"/>
    <n v="4"/>
  </r>
  <r>
    <s v="  UA"/>
    <x v="3"/>
    <n v="634"/>
    <s v="N498UA"/>
    <s v="EWR"/>
    <d v="1899-12-30T06:00:00"/>
    <d v="1899-12-30T05:58:00"/>
    <n v="118"/>
    <n v="111"/>
    <n v="-2"/>
    <d v="1899-12-30T06:11:00"/>
    <n v="13"/>
    <n v="0"/>
    <n v="0"/>
    <n v="0"/>
    <n v="0"/>
    <n v="0"/>
    <n v="0"/>
    <x v="6"/>
    <n v="4"/>
  </r>
  <r>
    <s v="  UA"/>
    <x v="3"/>
    <n v="635"/>
    <s v="N556UA"/>
    <s v="SEA"/>
    <d v="1899-12-30T08:25:00"/>
    <d v="1899-12-30T08:26:00"/>
    <n v="265"/>
    <n v="262"/>
    <n v="1"/>
    <d v="1899-12-30T08:38:00"/>
    <n v="12"/>
    <n v="0"/>
    <n v="0"/>
    <n v="0"/>
    <n v="0"/>
    <n v="0"/>
    <n v="1"/>
    <x v="9"/>
    <n v="4"/>
  </r>
  <r>
    <s v="  UA"/>
    <x v="3"/>
    <n v="643"/>
    <s v="N465UA"/>
    <s v="PDX"/>
    <d v="1899-12-30T15:20:00"/>
    <d v="1899-12-30T16:17:00"/>
    <n v="268"/>
    <n v="254"/>
    <n v="57"/>
    <d v="1899-12-30T16:26:00"/>
    <n v="9"/>
    <n v="0"/>
    <n v="0"/>
    <n v="0"/>
    <n v="0"/>
    <n v="43"/>
    <n v="57"/>
    <x v="15"/>
    <n v="4"/>
  </r>
  <r>
    <s v="  UA"/>
    <x v="3"/>
    <n v="646"/>
    <s v="N455UA"/>
    <s v="EWR"/>
    <d v="1899-12-30T13:00:00"/>
    <d v="1899-12-30T12:56:00"/>
    <n v="133"/>
    <n v="120"/>
    <n v="-4"/>
    <d v="1899-12-30T13:10:00"/>
    <n v="14"/>
    <n v="0"/>
    <n v="0"/>
    <n v="0"/>
    <n v="0"/>
    <n v="0"/>
    <n v="0"/>
    <x v="14"/>
    <n v="4"/>
  </r>
  <r>
    <s v="  UA"/>
    <x v="3"/>
    <n v="649"/>
    <s v="N410UA"/>
    <s v="PDX"/>
    <d v="1899-12-30T08:10:00"/>
    <d v="1899-12-30T08:04:00"/>
    <n v="263"/>
    <n v="255"/>
    <n v="-6"/>
    <d v="1899-12-30T08:14:00"/>
    <n v="10"/>
    <n v="0"/>
    <n v="0"/>
    <n v="0"/>
    <n v="0"/>
    <n v="0"/>
    <n v="0"/>
    <x v="9"/>
    <n v="4"/>
  </r>
  <r>
    <s v="  UA"/>
    <x v="3"/>
    <n v="656"/>
    <s v="N821UA"/>
    <s v="ALB"/>
    <d v="1899-12-30T13:15:00"/>
    <d v="1899-12-30T13:13:00"/>
    <n v="114"/>
    <n v="105"/>
    <n v="-2"/>
    <d v="1899-12-30T13:25:00"/>
    <n v="12"/>
    <n v="0"/>
    <n v="0"/>
    <n v="0"/>
    <n v="0"/>
    <n v="0"/>
    <n v="0"/>
    <x v="14"/>
    <n v="4"/>
  </r>
  <r>
    <s v="  UA"/>
    <x v="3"/>
    <n v="658"/>
    <s v="N843UA"/>
    <s v="PHL"/>
    <d v="1899-12-30T16:10:00"/>
    <d v="1899-12-30T16:06:00"/>
    <n v="116"/>
    <n v="117"/>
    <n v="-4"/>
    <d v="1899-12-30T16:25:00"/>
    <n v="19"/>
    <n v="0"/>
    <n v="0"/>
    <n v="0"/>
    <n v="0"/>
    <n v="0"/>
    <n v="0"/>
    <x v="2"/>
    <n v="4"/>
  </r>
  <r>
    <s v="  UA"/>
    <x v="3"/>
    <n v="664"/>
    <s v="N844UA"/>
    <s v="PHL"/>
    <d v="1899-12-30T13:33:00"/>
    <d v="1899-12-30T13:31:00"/>
    <n v="119"/>
    <n v="113"/>
    <n v="-2"/>
    <d v="1899-12-30T13:44:00"/>
    <n v="13"/>
    <n v="0"/>
    <n v="0"/>
    <n v="0"/>
    <n v="0"/>
    <n v="0"/>
    <n v="0"/>
    <x v="14"/>
    <n v="4"/>
  </r>
  <r>
    <s v="  UA"/>
    <x v="3"/>
    <n v="665"/>
    <s v="N814UA"/>
    <s v="SNA"/>
    <d v="1899-12-30T17:34:00"/>
    <d v="1899-12-30T17:34:00"/>
    <n v="268"/>
    <n v="218"/>
    <n v="0"/>
    <d v="1899-12-30T17:44:00"/>
    <n v="10"/>
    <n v="0"/>
    <n v="0"/>
    <n v="0"/>
    <n v="0"/>
    <n v="0"/>
    <n v="0"/>
    <x v="12"/>
    <n v="4"/>
  </r>
  <r>
    <s v="  UA"/>
    <x v="3"/>
    <n v="668"/>
    <s v="N431UA"/>
    <s v="DCA"/>
    <d v="1899-12-30T06:00:00"/>
    <d v="1899-12-30T05:57:00"/>
    <n v="106"/>
    <n v="106"/>
    <n v="-3"/>
    <d v="1899-12-30T06:17:00"/>
    <n v="20"/>
    <n v="0"/>
    <n v="0"/>
    <n v="0"/>
    <n v="0"/>
    <n v="0"/>
    <n v="0"/>
    <x v="6"/>
    <n v="4"/>
  </r>
  <r>
    <s v="  UA"/>
    <x v="3"/>
    <n v="672"/>
    <s v="N829UA"/>
    <s v="LGA"/>
    <d v="1899-12-30T08:00:00"/>
    <d v="1899-12-30T07:55:00"/>
    <n v="125"/>
    <n v="111"/>
    <n v="-5"/>
    <d v="1899-12-30T08:08:00"/>
    <n v="13"/>
    <n v="0"/>
    <n v="0"/>
    <n v="0"/>
    <n v="0"/>
    <n v="0"/>
    <n v="0"/>
    <x v="9"/>
    <n v="4"/>
  </r>
  <r>
    <s v="  UA"/>
    <x v="3"/>
    <n v="675"/>
    <s v="N648UA"/>
    <s v="DEN"/>
    <d v="1899-12-30T08:02:00"/>
    <d v="1899-12-30T07:57:00"/>
    <n v="168"/>
    <n v="128"/>
    <n v="-5"/>
    <d v="1899-12-30T08:09:00"/>
    <n v="12"/>
    <n v="0"/>
    <n v="0"/>
    <n v="0"/>
    <n v="0"/>
    <n v="0"/>
    <n v="0"/>
    <x v="9"/>
    <n v="4"/>
  </r>
  <r>
    <s v="  UA"/>
    <x v="3"/>
    <n v="678"/>
    <s v="N830UA"/>
    <s v="LGA"/>
    <d v="1899-12-30T11:00:00"/>
    <d v="1899-12-30T10:53:00"/>
    <n v="125"/>
    <n v="108"/>
    <n v="-7"/>
    <d v="1899-12-30T11:04:00"/>
    <n v="11"/>
    <n v="0"/>
    <n v="0"/>
    <n v="0"/>
    <n v="0"/>
    <n v="0"/>
    <n v="0"/>
    <x v="3"/>
    <n v="4"/>
  </r>
  <r>
    <s v="  UA"/>
    <x v="3"/>
    <n v="681"/>
    <s v="N490UA"/>
    <s v="LAX"/>
    <d v="1899-12-30T20:45:00"/>
    <d v="1899-12-30T20:53:00"/>
    <n v="265"/>
    <n v="224"/>
    <n v="8"/>
    <d v="1899-12-30T21:00:00"/>
    <n v="7"/>
    <n v="0"/>
    <n v="0"/>
    <n v="0"/>
    <n v="0"/>
    <n v="0"/>
    <n v="8"/>
    <x v="11"/>
    <n v="4"/>
  </r>
  <r>
    <s v="  UA"/>
    <x v="3"/>
    <n v="682"/>
    <s v="N498UA"/>
    <s v="LGA"/>
    <d v="1899-12-30T12:54:00"/>
    <d v="1899-12-30T12:51:00"/>
    <n v="125"/>
    <n v="116"/>
    <n v="-3"/>
    <d v="1899-12-30T13:03:00"/>
    <n v="12"/>
    <n v="0"/>
    <n v="0"/>
    <n v="0"/>
    <n v="0"/>
    <n v="0"/>
    <n v="0"/>
    <x v="5"/>
    <n v="4"/>
  </r>
  <r>
    <s v="  UA"/>
    <x v="3"/>
    <n v="684"/>
    <s v="N812UA"/>
    <s v="LGA"/>
    <d v="1899-12-30T14:05:00"/>
    <d v="1899-12-30T14:00:00"/>
    <n v="125"/>
    <n v="119"/>
    <n v="-5"/>
    <d v="1899-12-30T14:15:00"/>
    <n v="15"/>
    <n v="0"/>
    <n v="0"/>
    <n v="0"/>
    <n v="0"/>
    <n v="0"/>
    <n v="0"/>
    <x v="4"/>
    <n v="4"/>
  </r>
  <r>
    <s v="  UA"/>
    <x v="3"/>
    <n v="686"/>
    <s v="N425UA"/>
    <s v="LGA"/>
    <d v="1899-12-30T06:00:00"/>
    <d v="1899-12-30T05:52:00"/>
    <n v="123"/>
    <n v="103"/>
    <n v="-8"/>
    <d v="1899-12-30T06:01:00"/>
    <n v="9"/>
    <n v="0"/>
    <n v="0"/>
    <n v="0"/>
    <n v="0"/>
    <n v="0"/>
    <n v="0"/>
    <x v="6"/>
    <n v="4"/>
  </r>
  <r>
    <s v="  UA"/>
    <x v="3"/>
    <n v="690"/>
    <s v="N830UA"/>
    <s v="LGA"/>
    <d v="1899-12-30T17:30:00"/>
    <d v="1899-12-30T17:26:00"/>
    <n v="125"/>
    <n v="120"/>
    <n v="-4"/>
    <d v="1899-12-30T17:45:00"/>
    <n v="19"/>
    <n v="0"/>
    <n v="0"/>
    <n v="0"/>
    <n v="0"/>
    <n v="0"/>
    <n v="0"/>
    <x v="12"/>
    <n v="4"/>
  </r>
  <r>
    <s v="  UA"/>
    <x v="3"/>
    <n v="693"/>
    <s v="N572UA"/>
    <s v="LGA"/>
    <d v="1899-12-30T14:54:00"/>
    <d v="1899-12-30T14:49:00"/>
    <n v="124"/>
    <n v="110"/>
    <n v="-5"/>
    <d v="1899-12-30T15:01:00"/>
    <n v="12"/>
    <n v="0"/>
    <n v="0"/>
    <n v="0"/>
    <n v="0"/>
    <n v="0"/>
    <n v="0"/>
    <x v="4"/>
    <n v="4"/>
  </r>
  <r>
    <s v="  UA"/>
    <x v="3"/>
    <n v="709"/>
    <s v="N561UA"/>
    <s v="SAN"/>
    <d v="1899-12-30T08:38:00"/>
    <d v="1899-12-30T08:35:00"/>
    <n v="262"/>
    <n v="220"/>
    <n v="-3"/>
    <d v="1899-12-30T08:45:00"/>
    <n v="10"/>
    <n v="0"/>
    <n v="0"/>
    <n v="0"/>
    <n v="0"/>
    <n v="0"/>
    <n v="0"/>
    <x v="9"/>
    <n v="4"/>
  </r>
  <r>
    <s v="  UA"/>
    <x v="3"/>
    <n v="711"/>
    <s v="N825UA"/>
    <s v="LAX"/>
    <d v="1899-12-30T06:54:00"/>
    <d v="1899-12-30T06:52:00"/>
    <n v="265"/>
    <n v="232"/>
    <n v="-2"/>
    <d v="1899-12-30T07:04:00"/>
    <n v="12"/>
    <n v="0"/>
    <n v="0"/>
    <n v="0"/>
    <n v="0"/>
    <n v="0"/>
    <n v="0"/>
    <x v="6"/>
    <n v="4"/>
  </r>
  <r>
    <s v="  UA"/>
    <x v="3"/>
    <n v="722"/>
    <s v="N498UA"/>
    <s v="RDU"/>
    <d v="1899-12-30T16:41:00"/>
    <d v="1899-12-30T19:27:00"/>
    <n v="110"/>
    <n v="107"/>
    <n v="166"/>
    <d v="1899-12-30T19:49:00"/>
    <n v="22"/>
    <n v="144"/>
    <n v="0"/>
    <n v="0"/>
    <n v="0"/>
    <n v="19"/>
    <n v="166"/>
    <x v="2"/>
    <n v="4"/>
  </r>
  <r>
    <s v="  UA"/>
    <x v="3"/>
    <n v="728"/>
    <s v="N801UA"/>
    <s v="IAD"/>
    <d v="1899-12-30T16:24:00"/>
    <d v="1899-12-30T16:20:00"/>
    <n v="109"/>
    <n v="97"/>
    <n v="-4"/>
    <d v="1899-12-30T16:36:00"/>
    <n v="16"/>
    <n v="0"/>
    <n v="0"/>
    <n v="0"/>
    <n v="0"/>
    <n v="0"/>
    <n v="0"/>
    <x v="2"/>
    <n v="4"/>
  </r>
  <r>
    <s v="  UA"/>
    <x v="3"/>
    <n v="732"/>
    <s v="N425UA"/>
    <s v="JAX"/>
    <d v="1899-12-30T13:52:00"/>
    <d v="1899-12-30T14:00:00"/>
    <n v="136"/>
    <n v="131"/>
    <n v="8"/>
    <d v="1899-12-30T14:15:00"/>
    <n v="15"/>
    <n v="0"/>
    <n v="0"/>
    <n v="0"/>
    <n v="0"/>
    <n v="0"/>
    <n v="8"/>
    <x v="14"/>
    <n v="4"/>
  </r>
  <r>
    <s v="  UA"/>
    <x v="3"/>
    <n v="741"/>
    <s v="N462UA"/>
    <s v="SFO"/>
    <d v="1899-12-30T19:16:00"/>
    <d v="1899-12-30T19:13:00"/>
    <n v="282"/>
    <n v="255"/>
    <n v="-3"/>
    <d v="1899-12-30T19:27:00"/>
    <n v="14"/>
    <n v="0"/>
    <n v="0"/>
    <n v="0"/>
    <n v="0"/>
    <n v="0"/>
    <n v="0"/>
    <x v="10"/>
    <n v="4"/>
  </r>
  <r>
    <s v="  UA"/>
    <x v="3"/>
    <n v="759"/>
    <s v="N446UA"/>
    <s v="SFO"/>
    <d v="1899-12-30T09:03:00"/>
    <d v="1899-12-30T09:04:00"/>
    <n v="282"/>
    <n v="249"/>
    <n v="1"/>
    <d v="1899-12-30T09:16:00"/>
    <n v="12"/>
    <n v="0"/>
    <n v="0"/>
    <n v="0"/>
    <n v="0"/>
    <n v="0"/>
    <n v="1"/>
    <x v="0"/>
    <n v="4"/>
  </r>
  <r>
    <s v="  UA"/>
    <x v="3"/>
    <n v="761"/>
    <s v="N493UA"/>
    <s v="SFO"/>
    <d v="1899-12-30T08:15:00"/>
    <d v="1899-12-30T08:14:00"/>
    <n v="282"/>
    <n v="262"/>
    <n v="-1"/>
    <d v="1899-12-30T08:24:00"/>
    <n v="10"/>
    <n v="0"/>
    <n v="0"/>
    <n v="0"/>
    <n v="0"/>
    <n v="0"/>
    <n v="0"/>
    <x v="9"/>
    <n v="4"/>
  </r>
  <r>
    <s v="  UA"/>
    <x v="3"/>
    <n v="762"/>
    <s v="N403UA"/>
    <s v="LGA"/>
    <d v="1899-12-30T21:00:00"/>
    <d v="1899-12-30T20:56:00"/>
    <n v="119"/>
    <n v="119"/>
    <n v="-4"/>
    <d v="1899-12-30T21:18:00"/>
    <n v="22"/>
    <n v="0"/>
    <n v="0"/>
    <n v="0"/>
    <n v="0"/>
    <n v="0"/>
    <n v="0"/>
    <x v="7"/>
    <n v="4"/>
  </r>
  <r>
    <s v="  UA"/>
    <x v="3"/>
    <n v="769"/>
    <s v="N664UA"/>
    <s v="SFO"/>
    <d v="1899-12-30T10:00:00"/>
    <d v="1899-12-30T10:02:00"/>
    <n v="290"/>
    <n v="238"/>
    <n v="2"/>
    <d v="1899-12-30T10:13:00"/>
    <n v="11"/>
    <n v="0"/>
    <n v="0"/>
    <n v="0"/>
    <n v="0"/>
    <n v="0"/>
    <n v="2"/>
    <x v="8"/>
    <n v="4"/>
  </r>
  <r>
    <s v="  UA"/>
    <x v="3"/>
    <n v="774"/>
    <s v="N840UA"/>
    <s v="RIC"/>
    <d v="1899-12-30T18:03:00"/>
    <d v="1899-12-30T17:53:00"/>
    <n v="114"/>
    <n v="108"/>
    <n v="-10"/>
    <d v="1899-12-30T18:12:00"/>
    <n v="19"/>
    <n v="0"/>
    <n v="0"/>
    <n v="0"/>
    <n v="0"/>
    <n v="0"/>
    <n v="0"/>
    <x v="1"/>
    <n v="4"/>
  </r>
  <r>
    <s v="  UA"/>
    <x v="3"/>
    <n v="793"/>
    <s v="N595UA"/>
    <s v="LAX"/>
    <d v="1899-12-30T15:20:00"/>
    <d v="1899-12-30T15:17:00"/>
    <n v="270"/>
    <n v="223"/>
    <n v="-3"/>
    <d v="1899-12-30T15:27:00"/>
    <n v="10"/>
    <n v="0"/>
    <n v="0"/>
    <n v="0"/>
    <n v="0"/>
    <n v="0"/>
    <n v="0"/>
    <x v="15"/>
    <n v="4"/>
  </r>
  <r>
    <s v="  UA"/>
    <x v="3"/>
    <n v="839"/>
    <s v="N579UA"/>
    <s v="LAX"/>
    <d v="1899-12-30T18:41:00"/>
    <d v="1899-12-30T18:40:00"/>
    <n v="262"/>
    <n v="236"/>
    <n v="-1"/>
    <d v="1899-12-30T18:57:00"/>
    <n v="17"/>
    <n v="0"/>
    <n v="0"/>
    <n v="0"/>
    <n v="0"/>
    <n v="0"/>
    <n v="0"/>
    <x v="1"/>
    <n v="4"/>
  </r>
  <r>
    <s v="  UA"/>
    <x v="3"/>
    <n v="842"/>
    <s v="N414UA"/>
    <s v="LAX"/>
    <d v="1899-12-30T08:10:00"/>
    <d v="1899-12-30T08:09:00"/>
    <n v="269"/>
    <n v="228"/>
    <n v="-1"/>
    <d v="1899-12-30T08:17:00"/>
    <n v="8"/>
    <n v="0"/>
    <n v="0"/>
    <n v="0"/>
    <n v="0"/>
    <n v="0"/>
    <n v="0"/>
    <x v="9"/>
    <n v="4"/>
  </r>
  <r>
    <s v="  UA"/>
    <x v="3"/>
    <n v="882"/>
    <s v="N589UA"/>
    <s v="BOS"/>
    <d v="1899-12-30T16:05:00"/>
    <d v="1899-12-30T16:01:00"/>
    <n v="142"/>
    <n v="120"/>
    <n v="-4"/>
    <d v="1899-12-30T16:10:00"/>
    <n v="9"/>
    <n v="0"/>
    <n v="0"/>
    <n v="0"/>
    <n v="0"/>
    <n v="0"/>
    <n v="0"/>
    <x v="2"/>
    <n v="4"/>
  </r>
  <r>
    <s v="  UA"/>
    <x v="3"/>
    <n v="884"/>
    <s v="N406UA"/>
    <s v="EWR"/>
    <d v="1899-12-30T19:00:00"/>
    <d v="1899-12-30T18:53:00"/>
    <n v="131"/>
    <n v="114"/>
    <n v="-7"/>
    <d v="1899-12-30T19:08:00"/>
    <n v="15"/>
    <n v="0"/>
    <n v="0"/>
    <n v="0"/>
    <n v="0"/>
    <n v="0"/>
    <n v="0"/>
    <x v="10"/>
    <n v="4"/>
  </r>
  <r>
    <s v="  UA"/>
    <x v="3"/>
    <n v="896"/>
    <s v="N514UA"/>
    <s v="BOS"/>
    <d v="1899-12-30T13:19:00"/>
    <d v="1899-12-30T13:46:00"/>
    <n v="140"/>
    <n v="134"/>
    <n v="27"/>
    <d v="1899-12-30T14:10:00"/>
    <n v="24"/>
    <n v="21"/>
    <n v="0"/>
    <n v="0"/>
    <n v="0"/>
    <n v="0"/>
    <n v="27"/>
    <x v="14"/>
    <n v="4"/>
  </r>
  <r>
    <s v="  UA"/>
    <x v="3"/>
    <n v="904"/>
    <s v="N835UA"/>
    <s v="CVG"/>
    <d v="1899-12-30T19:01:00"/>
    <d v="1899-12-30T18:56:00"/>
    <n v="71"/>
    <n v="57"/>
    <n v="-5"/>
    <d v="1899-12-30T19:11:00"/>
    <n v="15"/>
    <n v="0"/>
    <n v="0"/>
    <n v="0"/>
    <n v="0"/>
    <n v="0"/>
    <n v="0"/>
    <x v="10"/>
    <n v="4"/>
  </r>
  <r>
    <s v="  UA"/>
    <x v="3"/>
    <n v="907"/>
    <s v="N652UA"/>
    <s v="SFO"/>
    <d v="1899-12-30T17:21:00"/>
    <d v="1899-12-30T17:28:00"/>
    <n v="295"/>
    <n v="245"/>
    <n v="7"/>
    <d v="1899-12-30T17:41:00"/>
    <n v="13"/>
    <n v="0"/>
    <n v="0"/>
    <n v="0"/>
    <n v="0"/>
    <n v="0"/>
    <n v="7"/>
    <x v="12"/>
    <n v="4"/>
  </r>
  <r>
    <s v="  UA"/>
    <x v="3"/>
    <n v="909"/>
    <s v="N521UA"/>
    <s v="DEN"/>
    <d v="1899-12-30T15:23:00"/>
    <d v="1899-12-30T15:21:00"/>
    <n v="164"/>
    <n v="133"/>
    <n v="-2"/>
    <d v="1899-12-30T15:30:00"/>
    <n v="9"/>
    <n v="0"/>
    <n v="0"/>
    <n v="0"/>
    <n v="0"/>
    <n v="0"/>
    <n v="0"/>
    <x v="15"/>
    <n v="4"/>
  </r>
  <r>
    <s v="  UA"/>
    <x v="3"/>
    <n v="914"/>
    <s v="N815UA"/>
    <s v="DCA"/>
    <d v="1899-12-30T08:15:00"/>
    <d v="1899-12-30T08:12:00"/>
    <n v="105"/>
    <n v="99"/>
    <n v="-3"/>
    <d v="1899-12-30T08:29:00"/>
    <n v="17"/>
    <n v="0"/>
    <n v="0"/>
    <n v="0"/>
    <n v="0"/>
    <n v="0"/>
    <n v="0"/>
    <x v="9"/>
    <n v="4"/>
  </r>
  <r>
    <s v="  UA"/>
    <x v="3"/>
    <n v="929"/>
    <s v="N481UA"/>
    <s v="SEA"/>
    <d v="1899-12-30T15:30:00"/>
    <d v="1899-12-30T15:28:00"/>
    <n v="268"/>
    <n v="268"/>
    <n v="-2"/>
    <d v="1899-12-30T15:37:00"/>
    <n v="9"/>
    <n v="0"/>
    <n v="0"/>
    <n v="0"/>
    <n v="0"/>
    <n v="0"/>
    <n v="0"/>
    <x v="15"/>
    <n v="4"/>
  </r>
  <r>
    <s v="  UA"/>
    <x v="3"/>
    <n v="941"/>
    <s v="N566UA"/>
    <s v="DEN"/>
    <d v="1899-12-30T17:03:00"/>
    <d v="1899-12-30T17:41:00"/>
    <n v="160"/>
    <n v="142"/>
    <n v="38"/>
    <d v="1899-12-30T17:54:00"/>
    <n v="13"/>
    <n v="5"/>
    <n v="0"/>
    <n v="0"/>
    <n v="0"/>
    <n v="15"/>
    <n v="38"/>
    <x v="12"/>
    <n v="4"/>
  </r>
  <r>
    <s v="  UA"/>
    <x v="3"/>
    <n v="943"/>
    <s v="N520UA"/>
    <s v="LAX"/>
    <d v="1899-12-30T17:35:00"/>
    <d v="1899-12-30T17:35:00"/>
    <n v="268"/>
    <n v="224"/>
    <n v="0"/>
    <d v="1899-12-30T17:47:00"/>
    <n v="12"/>
    <n v="0"/>
    <n v="0"/>
    <n v="0"/>
    <n v="0"/>
    <n v="0"/>
    <n v="0"/>
    <x v="12"/>
    <n v="4"/>
  </r>
  <r>
    <s v="  UA"/>
    <x v="3"/>
    <n v="945"/>
    <s v="N504UA"/>
    <s v="LAX"/>
    <d v="1899-12-30T11:57:00"/>
    <d v="1899-12-30T12:01:00"/>
    <n v="262"/>
    <n v="230"/>
    <n v="4"/>
    <d v="1899-12-30T12:16:00"/>
    <n v="15"/>
    <n v="0"/>
    <n v="0"/>
    <n v="0"/>
    <n v="0"/>
    <n v="0"/>
    <n v="4"/>
    <x v="3"/>
    <n v="4"/>
  </r>
  <r>
    <s v="  UA"/>
    <x v="3"/>
    <n v="949"/>
    <s v="N778UA"/>
    <s v="DEN"/>
    <d v="1899-12-30T18:41:00"/>
    <d v="1899-12-30T18:41:00"/>
    <n v="165"/>
    <n v="131"/>
    <n v="0"/>
    <d v="1899-12-30T18:54:00"/>
    <n v="13"/>
    <n v="0"/>
    <n v="0"/>
    <n v="0"/>
    <n v="0"/>
    <n v="0"/>
    <n v="0"/>
    <x v="1"/>
    <n v="4"/>
  </r>
  <r>
    <s v="  UA"/>
    <x v="3"/>
    <n v="959"/>
    <s v="N430UA"/>
    <s v="PDX"/>
    <d v="1899-12-30T20:30:00"/>
    <d v="1899-12-30T20:29:00"/>
    <n v="268"/>
    <n v="256"/>
    <n v="-1"/>
    <d v="1899-12-30T20:40:00"/>
    <n v="11"/>
    <n v="0"/>
    <n v="0"/>
    <n v="0"/>
    <n v="0"/>
    <n v="0"/>
    <n v="0"/>
    <x v="11"/>
    <n v="4"/>
  </r>
  <r>
    <s v="  UA"/>
    <x v="3"/>
    <n v="964"/>
    <s v="N221UA"/>
    <s v="IAD"/>
    <d v="1899-12-30T13:15:00"/>
    <d v="1899-12-30T13:10:00"/>
    <n v="112"/>
    <n v="106"/>
    <n v="-5"/>
    <d v="1899-12-30T13:32:00"/>
    <n v="22"/>
    <n v="0"/>
    <n v="0"/>
    <n v="0"/>
    <n v="0"/>
    <n v="0"/>
    <n v="0"/>
    <x v="14"/>
    <n v="4"/>
  </r>
  <r>
    <s v="  UA"/>
    <x v="3"/>
    <n v="971"/>
    <s v="N488UA"/>
    <s v="SFO"/>
    <d v="1899-12-30T06:00:00"/>
    <d v="1899-12-30T05:58:00"/>
    <n v="282"/>
    <n v="234"/>
    <n v="-2"/>
    <d v="1899-12-30T06:07:00"/>
    <n v="9"/>
    <n v="0"/>
    <n v="0"/>
    <n v="0"/>
    <n v="0"/>
    <n v="0"/>
    <n v="0"/>
    <x v="6"/>
    <n v="4"/>
  </r>
  <r>
    <s v="  UA"/>
    <x v="3"/>
    <n v="973"/>
    <s v="N578UA"/>
    <s v="SFO"/>
    <d v="1899-12-30T14:55:00"/>
    <d v="1899-12-30T14:59:00"/>
    <n v="294"/>
    <n v="250"/>
    <n v="4"/>
    <d v="1899-12-30T15:10:00"/>
    <n v="11"/>
    <n v="0"/>
    <n v="0"/>
    <n v="0"/>
    <n v="0"/>
    <n v="0"/>
    <n v="4"/>
    <x v="4"/>
    <n v="4"/>
  </r>
  <r>
    <s v="  UA"/>
    <x v="3"/>
    <n v="987"/>
    <s v="N801UA"/>
    <s v="DCA"/>
    <d v="1899-12-30T07:00:00"/>
    <d v="1899-12-30T06:52:00"/>
    <n v="108"/>
    <n v="97"/>
    <n v="-8"/>
    <d v="1899-12-30T07:05:00"/>
    <n v="13"/>
    <n v="0"/>
    <n v="0"/>
    <n v="0"/>
    <n v="0"/>
    <n v="0"/>
    <n v="0"/>
    <x v="13"/>
    <n v="4"/>
  </r>
  <r>
    <s v="  UA"/>
    <x v="3"/>
    <n v="990"/>
    <s v="N412UA"/>
    <s v="IAD"/>
    <d v="1899-12-30T18:13:00"/>
    <d v="1899-12-30T18:13:00"/>
    <n v="114"/>
    <n v="105"/>
    <n v="0"/>
    <d v="1899-12-30T18:31:00"/>
    <n v="18"/>
    <n v="0"/>
    <n v="0"/>
    <n v="0"/>
    <n v="0"/>
    <n v="0"/>
    <n v="0"/>
    <x v="1"/>
    <n v="4"/>
  </r>
  <r>
    <s v="  UA"/>
    <x v="3"/>
    <n v="998"/>
    <s v="N812UA"/>
    <s v="BOS"/>
    <d v="1899-12-30T21:01:00"/>
    <d v="1899-12-30T20:56:00"/>
    <n v="132"/>
    <n v="137"/>
    <n v="-5"/>
    <d v="1899-12-30T21:22:00"/>
    <n v="26"/>
    <n v="0"/>
    <n v="0"/>
    <n v="0"/>
    <n v="0"/>
    <n v="0"/>
    <n v="0"/>
    <x v="7"/>
    <n v="4"/>
  </r>
  <r>
    <s v="  UA"/>
    <x v="3"/>
    <n v="1102"/>
    <s v="N15710"/>
    <s v="MCO"/>
    <d v="1899-12-30T19:40:00"/>
    <d v="1899-12-30T19:37:00"/>
    <n v="155"/>
    <n v="132"/>
    <n v="-3"/>
    <d v="1899-12-30T19:45:00"/>
    <n v="8"/>
    <n v="0"/>
    <n v="0"/>
    <n v="0"/>
    <n v="0"/>
    <n v="0"/>
    <n v="0"/>
    <x v="10"/>
    <n v="4"/>
  </r>
  <r>
    <s v="  UA"/>
    <x v="3"/>
    <n v="1103"/>
    <s v="N33714"/>
    <s v="SNA"/>
    <d v="1899-12-30T09:45:00"/>
    <d v="1899-12-30T09:46:00"/>
    <n v="265"/>
    <n v="252"/>
    <n v="1"/>
    <d v="1899-12-30T10:03:00"/>
    <n v="17"/>
    <n v="0"/>
    <n v="0"/>
    <n v="0"/>
    <n v="0"/>
    <n v="0"/>
    <n v="1"/>
    <x v="0"/>
    <n v="4"/>
  </r>
  <r>
    <s v="  UA"/>
    <x v="3"/>
    <n v="1189"/>
    <s v="N27610"/>
    <s v="IAH"/>
    <d v="1899-12-30T15:20:00"/>
    <d v="1899-12-30T15:19:00"/>
    <n v="174"/>
    <n v="144"/>
    <n v="-1"/>
    <d v="1899-12-30T15:32:00"/>
    <n v="13"/>
    <n v="0"/>
    <n v="0"/>
    <n v="0"/>
    <n v="0"/>
    <n v="0"/>
    <n v="0"/>
    <x v="15"/>
    <n v="4"/>
  </r>
  <r>
    <s v="  UA"/>
    <x v="3"/>
    <n v="1221"/>
    <s v="N13718"/>
    <s v="IAH"/>
    <d v="1899-12-30T07:00:00"/>
    <d v="1899-12-30T06:52:00"/>
    <n v="168"/>
    <n v="147"/>
    <n v="-8"/>
    <d v="1899-12-30T07:02:00"/>
    <n v="10"/>
    <n v="0"/>
    <n v="0"/>
    <n v="0"/>
    <n v="0"/>
    <n v="0"/>
    <n v="0"/>
    <x v="13"/>
    <n v="4"/>
  </r>
  <r>
    <s v="  UA"/>
    <x v="3"/>
    <n v="1259"/>
    <s v="N16632"/>
    <s v="CLE"/>
    <d v="1899-12-30T18:15:00"/>
    <d v="1899-12-30T20:58:00"/>
    <n v="77"/>
    <n v="77"/>
    <n v="163"/>
    <d v="1899-12-30T21:19:00"/>
    <n v="21"/>
    <n v="163"/>
    <n v="0"/>
    <n v="0"/>
    <n v="0"/>
    <n v="0"/>
    <n v="163"/>
    <x v="1"/>
    <n v="4"/>
  </r>
  <r>
    <s v="  UA"/>
    <x v="3"/>
    <n v="1282"/>
    <s v="N27205"/>
    <s v="SFO"/>
    <d v="1899-12-30T20:30:00"/>
    <d v="1899-12-30T21:11:00"/>
    <n v="275"/>
    <n v="260"/>
    <n v="41"/>
    <d v="1899-12-30T21:26:00"/>
    <n v="15"/>
    <n v="1"/>
    <n v="0"/>
    <n v="0"/>
    <n v="0"/>
    <n v="25"/>
    <n v="41"/>
    <x v="11"/>
    <n v="4"/>
  </r>
  <r>
    <s v="  UA"/>
    <x v="3"/>
    <n v="1290"/>
    <s v="N77865"/>
    <s v="IAH"/>
    <d v="1899-12-30T17:05:00"/>
    <d v="1899-12-30T17:20:00"/>
    <n v="173"/>
    <n v="141"/>
    <n v="15"/>
    <d v="1899-12-30T17:35:00"/>
    <n v="15"/>
    <n v="0"/>
    <n v="0"/>
    <n v="0"/>
    <n v="0"/>
    <n v="0"/>
    <n v="15"/>
    <x v="12"/>
    <n v="4"/>
  </r>
  <r>
    <s v="  UA"/>
    <x v="3"/>
    <n v="1296"/>
    <s v="N27722"/>
    <s v="DEN"/>
    <d v="1899-12-30T20:00:00"/>
    <d v="1899-12-30T20:12:00"/>
    <n v="156"/>
    <n v="130"/>
    <n v="12"/>
    <d v="1899-12-30T20:21:00"/>
    <n v="9"/>
    <n v="0"/>
    <n v="0"/>
    <n v="0"/>
    <n v="0"/>
    <n v="0"/>
    <n v="12"/>
    <x v="11"/>
    <n v="4"/>
  </r>
  <r>
    <s v="  UA"/>
    <x v="3"/>
    <n v="1550"/>
    <s v="N17619"/>
    <s v="EWR"/>
    <d v="1899-12-30T13:39:00"/>
    <d v="1899-12-30T13:31:00"/>
    <n v="140"/>
    <n v="126"/>
    <n v="-8"/>
    <d v="1899-12-30T13:56:00"/>
    <n v="25"/>
    <n v="0"/>
    <n v="0"/>
    <n v="0"/>
    <n v="0"/>
    <n v="0"/>
    <n v="0"/>
    <x v="14"/>
    <n v="4"/>
  </r>
  <r>
    <s v="  UA"/>
    <x v="3"/>
    <n v="1570"/>
    <s v="N77258"/>
    <s v="EWR"/>
    <d v="1899-12-30T07:00:00"/>
    <d v="1899-12-30T07:01:00"/>
    <n v="120"/>
    <n v="124"/>
    <n v="1"/>
    <d v="1899-12-30T07:15:00"/>
    <n v="14"/>
    <n v="0"/>
    <n v="0"/>
    <n v="0"/>
    <n v="0"/>
    <n v="0"/>
    <n v="1"/>
    <x v="13"/>
    <n v="4"/>
  </r>
  <r>
    <s v="  UA"/>
    <x v="3"/>
    <n v="1574"/>
    <s v="N17229"/>
    <s v="EWR"/>
    <d v="1899-12-30T12:00:00"/>
    <d v="1899-12-30T11:51:00"/>
    <n v="127"/>
    <n v="117"/>
    <n v="-9"/>
    <d v="1899-12-30T12:03:00"/>
    <n v="12"/>
    <n v="0"/>
    <n v="0"/>
    <n v="0"/>
    <n v="0"/>
    <n v="0"/>
    <n v="0"/>
    <x v="5"/>
    <n v="4"/>
  </r>
  <r>
    <s v="  UA"/>
    <x v="3"/>
    <n v="1577"/>
    <s v="N36444"/>
    <s v="EWR"/>
    <d v="1899-12-30T17:00:00"/>
    <d v="1899-12-30T16:58:00"/>
    <n v="135"/>
    <n v="133"/>
    <n v="-2"/>
    <d v="1899-12-30T17:19:00"/>
    <n v="21"/>
    <n v="0"/>
    <n v="0"/>
    <n v="0"/>
    <n v="0"/>
    <n v="0"/>
    <n v="0"/>
    <x v="12"/>
    <n v="4"/>
  </r>
  <r>
    <s v="  UA"/>
    <x v="3"/>
    <n v="1579"/>
    <s v="N37298"/>
    <s v="EWR"/>
    <d v="1899-12-30T18:00:00"/>
    <d v="1899-12-30T18:10:00"/>
    <n v="126"/>
    <n v="120"/>
    <n v="10"/>
    <d v="1899-12-30T18:28:00"/>
    <n v="18"/>
    <n v="0"/>
    <n v="0"/>
    <n v="0"/>
    <n v="0"/>
    <n v="0"/>
    <n v="10"/>
    <x v="1"/>
    <n v="4"/>
  </r>
  <r>
    <s v="  UA"/>
    <x v="3"/>
    <n v="1625"/>
    <s v="N18223"/>
    <s v="CLE"/>
    <d v="1899-12-30T07:00:00"/>
    <d v="1899-12-30T07:05:00"/>
    <n v="77"/>
    <n v="71"/>
    <n v="5"/>
    <d v="1899-12-30T07:16:00"/>
    <n v="11"/>
    <n v="0"/>
    <n v="0"/>
    <n v="0"/>
    <n v="0"/>
    <n v="0"/>
    <n v="5"/>
    <x v="13"/>
    <n v="4"/>
  </r>
  <r>
    <s v="  UA"/>
    <x v="3"/>
    <n v="1647"/>
    <s v="N17233"/>
    <s v="IAH"/>
    <d v="1899-12-30T19:15:00"/>
    <d v="1899-12-30T19:43:00"/>
    <n v="163"/>
    <n v="130"/>
    <n v="28"/>
    <d v="1899-12-30T19:51:00"/>
    <n v="8"/>
    <n v="0"/>
    <n v="0"/>
    <n v="0"/>
    <n v="0"/>
    <n v="0"/>
    <n v="28"/>
    <x v="10"/>
    <n v="4"/>
  </r>
  <r>
    <s v="  UA"/>
    <x v="3"/>
    <n v="1676"/>
    <s v="N13718"/>
    <s v="IAH"/>
    <d v="1899-12-30T14:00:00"/>
    <d v="1899-12-30T13:53:00"/>
    <n v="166"/>
    <n v="147"/>
    <n v="-7"/>
    <d v="1899-12-30T14:09:00"/>
    <n v="16"/>
    <n v="0"/>
    <n v="0"/>
    <n v="0"/>
    <n v="0"/>
    <n v="0"/>
    <n v="0"/>
    <x v="4"/>
    <n v="4"/>
  </r>
  <r>
    <s v="  UA"/>
    <x v="3"/>
    <n v="1693"/>
    <s v="N14704"/>
    <s v="IAH"/>
    <d v="1899-12-30T12:10:00"/>
    <d v="1899-12-30T12:06:00"/>
    <n v="167"/>
    <n v="152"/>
    <n v="-4"/>
    <d v="1899-12-30T12:22:00"/>
    <n v="16"/>
    <n v="0"/>
    <n v="0"/>
    <n v="0"/>
    <n v="0"/>
    <n v="0"/>
    <n v="0"/>
    <x v="5"/>
    <n v="4"/>
  </r>
  <r>
    <s v="  UA"/>
    <x v="3"/>
    <n v="1696"/>
    <s v="N16646"/>
    <s v="EWR"/>
    <d v="1899-12-30T10:00:00"/>
    <d v="1899-12-30T09:51:00"/>
    <n v="117"/>
    <n v="111"/>
    <n v="-9"/>
    <d v="1899-12-30T10:02:00"/>
    <n v="11"/>
    <n v="0"/>
    <n v="0"/>
    <n v="0"/>
    <n v="0"/>
    <n v="0"/>
    <n v="0"/>
    <x v="8"/>
    <n v="4"/>
  </r>
  <r>
    <s v="  UA"/>
    <x v="3"/>
    <n v="1710"/>
    <s v="N76504"/>
    <s v="IAH"/>
    <d v="1899-12-30T08:00:00"/>
    <d v="1899-12-30T07:55:00"/>
    <n v="172"/>
    <n v="144"/>
    <n v="-5"/>
    <d v="1899-12-30T08:06:00"/>
    <n v="11"/>
    <n v="0"/>
    <n v="0"/>
    <n v="0"/>
    <n v="0"/>
    <n v="0"/>
    <n v="0"/>
    <x v="9"/>
    <n v="4"/>
  </r>
  <r>
    <s v="  UA"/>
    <x v="3"/>
    <n v="1715"/>
    <s v="N17229"/>
    <s v="PIT"/>
    <d v="1899-12-30T18:35:00"/>
    <d v="1899-12-30T18:30:00"/>
    <n v="84"/>
    <n v="77"/>
    <n v="-5"/>
    <d v="1899-12-30T18:44:00"/>
    <n v="14"/>
    <n v="0"/>
    <n v="0"/>
    <n v="0"/>
    <n v="0"/>
    <n v="0"/>
    <n v="0"/>
    <x v="1"/>
    <n v="4"/>
  </r>
  <r>
    <s v="  UA"/>
    <x v="3"/>
    <n v="1716"/>
    <s v="N78285"/>
    <s v="FLL"/>
    <d v="1899-12-30T08:50:00"/>
    <d v="1899-12-30T10:15:00"/>
    <n v="171"/>
    <n v="176"/>
    <n v="85"/>
    <d v="1899-12-30T10:27:00"/>
    <n v="12"/>
    <n v="15"/>
    <n v="0"/>
    <n v="5"/>
    <n v="0"/>
    <n v="70"/>
    <n v="85"/>
    <x v="9"/>
    <n v="4"/>
  </r>
  <r>
    <s v="  UA"/>
    <x v="3"/>
    <n v="1727"/>
    <s v="N75426"/>
    <s v="IAH"/>
    <d v="1899-12-30T10:56:00"/>
    <d v="1899-12-30T11:03:00"/>
    <n v="169"/>
    <n v="136"/>
    <n v="7"/>
    <d v="1899-12-30T11:11:00"/>
    <n v="8"/>
    <n v="0"/>
    <n v="0"/>
    <n v="0"/>
    <n v="0"/>
    <n v="0"/>
    <n v="7"/>
    <x v="8"/>
    <n v="4"/>
  </r>
  <r>
    <s v="  UA"/>
    <x v="3"/>
    <n v="1729"/>
    <s v="N75436"/>
    <s v="IAH"/>
    <d v="1899-12-30T21:00:00"/>
    <d v="1899-12-30T21:01:00"/>
    <n v="158"/>
    <n v="129"/>
    <n v="1"/>
    <d v="1899-12-30T21:16:00"/>
    <n v="15"/>
    <n v="0"/>
    <n v="0"/>
    <n v="0"/>
    <n v="0"/>
    <n v="0"/>
    <n v="1"/>
    <x v="7"/>
    <n v="4"/>
  </r>
  <r>
    <s v="  UA"/>
    <x v="3"/>
    <n v="1730"/>
    <s v="N73256"/>
    <s v="IAH"/>
    <d v="1899-12-30T05:25:00"/>
    <d v="1899-12-30T05:30:00"/>
    <n v="168"/>
    <n v="157"/>
    <n v="5"/>
    <d v="1899-12-30T05:40:00"/>
    <n v="10"/>
    <n v="0"/>
    <n v="0"/>
    <n v="0"/>
    <n v="0"/>
    <n v="0"/>
    <n v="5"/>
    <x v="16"/>
    <n v="4"/>
  </r>
  <r>
    <s v="  UA"/>
    <x v="4"/>
    <n v="201"/>
    <s v="N214UA"/>
    <s v="HNL"/>
    <d v="1899-12-30T09:20:00"/>
    <d v="1899-12-30T09:19:00"/>
    <n v="544"/>
    <n v="532"/>
    <n v="-1"/>
    <d v="1899-12-30T09:38:00"/>
    <n v="19"/>
    <n v="0"/>
    <n v="0"/>
    <n v="0"/>
    <n v="0"/>
    <n v="0"/>
    <n v="0"/>
    <x v="0"/>
    <n v="5"/>
  </r>
  <r>
    <s v="  UA"/>
    <x v="4"/>
    <n v="222"/>
    <s v="N823UA"/>
    <s v="BDL"/>
    <d v="1899-12-30T18:48:00"/>
    <d v="1899-12-30T18:48:00"/>
    <n v="126"/>
    <n v="110"/>
    <n v="0"/>
    <d v="1899-12-30T19:00:00"/>
    <n v="12"/>
    <n v="0"/>
    <n v="0"/>
    <n v="0"/>
    <n v="0"/>
    <n v="0"/>
    <n v="0"/>
    <x v="1"/>
    <n v="5"/>
  </r>
  <r>
    <s v="  UA"/>
    <x v="4"/>
    <n v="234"/>
    <s v="N830UA"/>
    <s v="LGA"/>
    <d v="1899-12-30T08:30:00"/>
    <d v="1899-12-30T08:24:00"/>
    <n v="125"/>
    <n v="116"/>
    <n v="-6"/>
    <d v="1899-12-30T08:35:00"/>
    <n v="11"/>
    <n v="0"/>
    <n v="0"/>
    <n v="0"/>
    <n v="0"/>
    <n v="0"/>
    <n v="0"/>
    <x v="9"/>
    <n v="5"/>
  </r>
  <r>
    <s v="  UA"/>
    <x v="4"/>
    <n v="241"/>
    <s v="N424UA"/>
    <s v="SEA"/>
    <d v="1899-12-30T11:57:00"/>
    <d v="1899-12-30T12:01:00"/>
    <n v="268"/>
    <n v="271"/>
    <n v="4"/>
    <d v="1899-12-30T12:17:00"/>
    <n v="16"/>
    <n v="0"/>
    <n v="0"/>
    <n v="0"/>
    <n v="0"/>
    <n v="0"/>
    <n v="4"/>
    <x v="3"/>
    <n v="5"/>
  </r>
  <r>
    <s v="  UA"/>
    <x v="4"/>
    <n v="242"/>
    <s v="N808UA"/>
    <s v="PVD"/>
    <d v="1899-12-30T13:27:00"/>
    <d v="1899-12-30T13:20:00"/>
    <n v="128"/>
    <n v="115"/>
    <n v="-7"/>
    <d v="1899-12-30T13:30:00"/>
    <n v="10"/>
    <n v="0"/>
    <n v="0"/>
    <n v="0"/>
    <n v="0"/>
    <n v="0"/>
    <n v="0"/>
    <x v="14"/>
    <n v="5"/>
  </r>
  <r>
    <s v="  UA"/>
    <x v="4"/>
    <n v="245"/>
    <s v="N585UA"/>
    <s v="DEN"/>
    <d v="1899-12-30T08:58:00"/>
    <d v="1899-12-30T08:56:00"/>
    <n v="164"/>
    <n v="148"/>
    <n v="-2"/>
    <d v="1899-12-30T09:12:00"/>
    <n v="16"/>
    <n v="0"/>
    <n v="0"/>
    <n v="0"/>
    <n v="0"/>
    <n v="0"/>
    <n v="0"/>
    <x v="9"/>
    <n v="5"/>
  </r>
  <r>
    <s v="  UA"/>
    <x v="4"/>
    <n v="246"/>
    <s v="N479UA"/>
    <s v="BUF"/>
    <d v="1899-12-30T18:00:00"/>
    <d v="1899-12-30T17:57:00"/>
    <n v="89"/>
    <n v="80"/>
    <n v="-3"/>
    <d v="1899-12-30T18:09:00"/>
    <n v="12"/>
    <n v="0"/>
    <n v="0"/>
    <n v="0"/>
    <n v="0"/>
    <n v="0"/>
    <n v="0"/>
    <x v="1"/>
    <n v="5"/>
  </r>
  <r>
    <s v="  UA"/>
    <x v="4"/>
    <n v="248"/>
    <s v="N476UA"/>
    <s v="DTW"/>
    <d v="1899-12-30T19:00:00"/>
    <d v="1899-12-30T18:57:00"/>
    <n v="85"/>
    <n v="62"/>
    <n v="-3"/>
    <d v="1899-12-30T19:07:00"/>
    <n v="10"/>
    <n v="0"/>
    <n v="0"/>
    <n v="0"/>
    <n v="0"/>
    <n v="0"/>
    <n v="0"/>
    <x v="10"/>
    <n v="5"/>
  </r>
  <r>
    <s v="  UA"/>
    <x v="4"/>
    <n v="253"/>
    <s v="N422UA"/>
    <s v="BOS"/>
    <d v="1899-12-30T19:00:00"/>
    <d v="1899-12-30T18:56:00"/>
    <n v="135"/>
    <n v="122"/>
    <n v="-4"/>
    <d v="1899-12-30T19:08:00"/>
    <n v="12"/>
    <n v="0"/>
    <n v="0"/>
    <n v="0"/>
    <n v="0"/>
    <n v="0"/>
    <n v="0"/>
    <x v="10"/>
    <n v="5"/>
  </r>
  <r>
    <s v="  UA"/>
    <x v="4"/>
    <n v="255"/>
    <s v="N832UA"/>
    <s v="SFO"/>
    <d v="1899-12-30T16:05:00"/>
    <d v="1899-12-30T16:07:00"/>
    <n v="282"/>
    <n v="272"/>
    <n v="2"/>
    <d v="1899-12-30T16:21:00"/>
    <n v="14"/>
    <n v="0"/>
    <n v="0"/>
    <n v="0"/>
    <n v="0"/>
    <n v="0"/>
    <n v="2"/>
    <x v="2"/>
    <n v="5"/>
  </r>
  <r>
    <s v="  UA"/>
    <x v="4"/>
    <n v="258"/>
    <s v="N425UA"/>
    <s v="GRR"/>
    <d v="1899-12-30T19:01:00"/>
    <d v="1899-12-30T19:09:00"/>
    <n v="51"/>
    <n v="39"/>
    <n v="8"/>
    <d v="1899-12-30T19:21:00"/>
    <n v="12"/>
    <n v="0"/>
    <n v="0"/>
    <n v="0"/>
    <n v="0"/>
    <n v="0"/>
    <n v="8"/>
    <x v="10"/>
    <n v="5"/>
  </r>
  <r>
    <s v="  UA"/>
    <x v="4"/>
    <n v="262"/>
    <s v="N453UA"/>
    <s v="MCO"/>
    <d v="1899-12-30T07:00:00"/>
    <d v="1899-12-30T06:55:00"/>
    <n v="155"/>
    <n v="138"/>
    <n v="-5"/>
    <d v="1899-12-30T07:10:00"/>
    <n v="15"/>
    <n v="0"/>
    <n v="0"/>
    <n v="0"/>
    <n v="0"/>
    <n v="0"/>
    <n v="0"/>
    <x v="13"/>
    <n v="5"/>
  </r>
  <r>
    <s v="  UA"/>
    <x v="4"/>
    <n v="265"/>
    <s v="N509UA"/>
    <s v="TPA"/>
    <d v="1899-12-30T14:15:00"/>
    <d v="1899-12-30T14:14:00"/>
    <n v="157"/>
    <n v="143"/>
    <n v="-1"/>
    <d v="1899-12-30T14:25:00"/>
    <n v="11"/>
    <n v="0"/>
    <n v="0"/>
    <n v="0"/>
    <n v="0"/>
    <n v="0"/>
    <n v="0"/>
    <x v="4"/>
    <n v="5"/>
  </r>
  <r>
    <s v="  UA"/>
    <x v="4"/>
    <n v="278"/>
    <s v="N837UA"/>
    <s v="MDT"/>
    <d v="1899-12-30T18:30:00"/>
    <d v="1899-12-30T18:29:00"/>
    <n v="100"/>
    <n v="87"/>
    <n v="-1"/>
    <d v="1899-12-30T18:45:00"/>
    <n v="16"/>
    <n v="0"/>
    <n v="0"/>
    <n v="0"/>
    <n v="0"/>
    <n v="0"/>
    <n v="0"/>
    <x v="1"/>
    <n v="5"/>
  </r>
  <r>
    <s v="  UA"/>
    <x v="4"/>
    <n v="288"/>
    <s v="N459UA"/>
    <s v="MCO"/>
    <d v="1899-12-30T14:25:00"/>
    <d v="1899-12-30T14:38:00"/>
    <n v="159"/>
    <n v="149"/>
    <n v="13"/>
    <d v="1899-12-30T14:50:00"/>
    <n v="12"/>
    <n v="0"/>
    <n v="0"/>
    <n v="0"/>
    <n v="0"/>
    <n v="0"/>
    <n v="13"/>
    <x v="4"/>
    <n v="5"/>
  </r>
  <r>
    <s v="  UA"/>
    <x v="4"/>
    <n v="292"/>
    <s v="N809UA"/>
    <s v="ATL"/>
    <d v="1899-12-30T06:00:00"/>
    <d v="1899-12-30T05:52:00"/>
    <n v="119"/>
    <n v="107"/>
    <n v="-8"/>
    <d v="1899-12-30T06:08:00"/>
    <n v="16"/>
    <n v="0"/>
    <n v="0"/>
    <n v="0"/>
    <n v="0"/>
    <n v="0"/>
    <n v="0"/>
    <x v="6"/>
    <n v="5"/>
  </r>
  <r>
    <s v="  UA"/>
    <x v="4"/>
    <n v="296"/>
    <s v="N834UA"/>
    <s v="MSP"/>
    <d v="1899-12-30T13:20:00"/>
    <d v="1899-12-30T13:13:00"/>
    <n v="87"/>
    <n v="73"/>
    <n v="-7"/>
    <d v="1899-12-30T13:22:00"/>
    <n v="9"/>
    <n v="0"/>
    <n v="0"/>
    <n v="0"/>
    <n v="0"/>
    <n v="0"/>
    <n v="0"/>
    <x v="14"/>
    <n v="5"/>
  </r>
  <r>
    <s v="  UA"/>
    <x v="4"/>
    <n v="298"/>
    <s v="N471UA"/>
    <s v="MIA"/>
    <d v="1899-12-30T19:51:00"/>
    <d v="1899-12-30T19:46:00"/>
    <n v="187"/>
    <n v="167"/>
    <n v="-5"/>
    <d v="1899-12-30T19:58:00"/>
    <n v="12"/>
    <n v="0"/>
    <n v="0"/>
    <n v="0"/>
    <n v="0"/>
    <n v="0"/>
    <n v="0"/>
    <x v="10"/>
    <n v="5"/>
  </r>
  <r>
    <s v="  UA"/>
    <x v="4"/>
    <n v="304"/>
    <s v="N824UA"/>
    <s v="BDL"/>
    <d v="1899-12-30T06:30:00"/>
    <d v="1899-12-30T06:24:00"/>
    <n v="122"/>
    <n v="116"/>
    <n v="-6"/>
    <d v="1899-12-30T06:34:00"/>
    <n v="10"/>
    <n v="0"/>
    <n v="0"/>
    <n v="0"/>
    <n v="0"/>
    <n v="0"/>
    <n v="0"/>
    <x v="6"/>
    <n v="5"/>
  </r>
  <r>
    <s v="  UA"/>
    <x v="4"/>
    <n v="307"/>
    <s v="N501UA"/>
    <s v="LAS"/>
    <d v="1899-12-30T08:20:00"/>
    <d v="1899-12-30T08:20:00"/>
    <n v="237"/>
    <n v="214"/>
    <n v="0"/>
    <d v="1899-12-30T08:34:00"/>
    <n v="14"/>
    <n v="0"/>
    <n v="0"/>
    <n v="0"/>
    <n v="0"/>
    <n v="0"/>
    <n v="0"/>
    <x v="9"/>
    <n v="5"/>
  </r>
  <r>
    <s v="  UA"/>
    <x v="4"/>
    <n v="309"/>
    <s v="N818UA"/>
    <s v="BOS"/>
    <d v="1899-12-30T09:05:00"/>
    <d v="1899-12-30T09:27:00"/>
    <n v="128"/>
    <n v="118"/>
    <n v="22"/>
    <d v="1899-12-30T09:36:00"/>
    <n v="9"/>
    <n v="0"/>
    <n v="0"/>
    <n v="0"/>
    <n v="0"/>
    <n v="0"/>
    <n v="22"/>
    <x v="0"/>
    <n v="5"/>
  </r>
  <r>
    <s v="  UA"/>
    <x v="4"/>
    <n v="320"/>
    <s v="N493UA"/>
    <s v="BWI"/>
    <d v="1899-12-30T19:50:00"/>
    <d v="1899-12-30T19:49:00"/>
    <n v="108"/>
    <n v="94"/>
    <n v="-1"/>
    <d v="1899-12-30T20:00:00"/>
    <n v="11"/>
    <n v="0"/>
    <n v="0"/>
    <n v="0"/>
    <n v="0"/>
    <n v="0"/>
    <n v="0"/>
    <x v="10"/>
    <n v="5"/>
  </r>
  <r>
    <s v="  UA"/>
    <x v="4"/>
    <n v="330"/>
    <s v="N848UA"/>
    <s v="EWR"/>
    <d v="1899-12-30T16:00:00"/>
    <d v="1899-12-30T16:05:00"/>
    <n v="131"/>
    <n v="120"/>
    <n v="5"/>
    <d v="1899-12-30T16:23:00"/>
    <n v="18"/>
    <n v="0"/>
    <n v="0"/>
    <n v="0"/>
    <n v="0"/>
    <n v="0"/>
    <n v="5"/>
    <x v="2"/>
    <n v="5"/>
  </r>
  <r>
    <s v="  UA"/>
    <x v="4"/>
    <n v="331"/>
    <s v="N825UA"/>
    <s v="DFW"/>
    <d v="1899-12-30T20:50:00"/>
    <d v="1899-12-30T20:48:00"/>
    <n v="146"/>
    <n v="119"/>
    <n v="-2"/>
    <d v="1899-12-30T20:59:00"/>
    <n v="11"/>
    <n v="0"/>
    <n v="0"/>
    <n v="0"/>
    <n v="0"/>
    <n v="0"/>
    <n v="0"/>
    <x v="11"/>
    <n v="5"/>
  </r>
  <r>
    <s v="  UA"/>
    <x v="4"/>
    <n v="333"/>
    <s v="N835UA"/>
    <s v="MSY"/>
    <d v="1899-12-30T09:30:00"/>
    <d v="1899-12-30T09:28:00"/>
    <n v="140"/>
    <n v="142"/>
    <n v="-2"/>
    <d v="1899-12-30T09:51:00"/>
    <n v="23"/>
    <n v="0"/>
    <n v="0"/>
    <n v="0"/>
    <n v="0"/>
    <n v="0"/>
    <n v="0"/>
    <x v="0"/>
    <n v="5"/>
  </r>
  <r>
    <s v="  UA"/>
    <x v="4"/>
    <n v="337"/>
    <s v="N477UA"/>
    <s v="DCA"/>
    <d v="1899-12-30T17:05:00"/>
    <d v="1899-12-30T16:56:00"/>
    <n v="105"/>
    <n v="98"/>
    <n v="-9"/>
    <d v="1899-12-30T17:14:00"/>
    <n v="18"/>
    <n v="0"/>
    <n v="0"/>
    <n v="0"/>
    <n v="0"/>
    <n v="0"/>
    <n v="0"/>
    <x v="12"/>
    <n v="5"/>
  </r>
  <r>
    <s v="  UA"/>
    <x v="4"/>
    <n v="340"/>
    <s v="N809UA"/>
    <s v="DFW"/>
    <d v="1899-12-30T13:20:00"/>
    <d v="1899-12-30T13:16:00"/>
    <n v="151"/>
    <n v="121"/>
    <n v="-4"/>
    <d v="1899-12-30T13:31:00"/>
    <n v="15"/>
    <n v="0"/>
    <n v="0"/>
    <n v="0"/>
    <n v="0"/>
    <n v="0"/>
    <n v="0"/>
    <x v="14"/>
    <n v="5"/>
  </r>
  <r>
    <s v="  UA"/>
    <x v="4"/>
    <n v="350"/>
    <s v="N515UA"/>
    <s v="MCO"/>
    <d v="1899-12-30T17:06:00"/>
    <d v="1899-12-30T17:02:00"/>
    <n v="159"/>
    <n v="146"/>
    <n v="-4"/>
    <d v="1899-12-30T17:22:00"/>
    <n v="20"/>
    <n v="0"/>
    <n v="0"/>
    <n v="0"/>
    <n v="0"/>
    <n v="0"/>
    <n v="0"/>
    <x v="12"/>
    <n v="5"/>
  </r>
  <r>
    <s v="  UA"/>
    <x v="4"/>
    <n v="360"/>
    <s v="N840UA"/>
    <s v="IAD"/>
    <d v="1899-12-30T11:22:00"/>
    <d v="1899-12-30T11:22:00"/>
    <n v="106"/>
    <n v="94"/>
    <n v="0"/>
    <d v="1899-12-30T11:34:00"/>
    <n v="12"/>
    <n v="0"/>
    <n v="0"/>
    <n v="0"/>
    <n v="0"/>
    <n v="0"/>
    <n v="0"/>
    <x v="3"/>
    <n v="5"/>
  </r>
  <r>
    <s v="  UA"/>
    <x v="4"/>
    <n v="365"/>
    <s v="N457UA"/>
    <s v="DSM"/>
    <d v="1899-12-30T15:01:00"/>
    <d v="1899-12-30T15:00:00"/>
    <n v="75"/>
    <n v="71"/>
    <n v="-1"/>
    <d v="1899-12-30T15:11:00"/>
    <n v="11"/>
    <n v="0"/>
    <n v="0"/>
    <n v="0"/>
    <n v="0"/>
    <n v="0"/>
    <n v="0"/>
    <x v="15"/>
    <n v="5"/>
  </r>
  <r>
    <s v="  UA"/>
    <x v="4"/>
    <n v="373"/>
    <s v="N574UA"/>
    <s v="JAC"/>
    <d v="1899-12-30T09:46:00"/>
    <d v="1899-12-30T09:43:00"/>
    <n v="193"/>
    <n v="178"/>
    <n v="-3"/>
    <d v="1899-12-30T09:53:00"/>
    <n v="10"/>
    <n v="0"/>
    <n v="0"/>
    <n v="0"/>
    <n v="0"/>
    <n v="0"/>
    <n v="0"/>
    <x v="0"/>
    <n v="5"/>
  </r>
  <r>
    <s v="  UA"/>
    <x v="4"/>
    <n v="374"/>
    <s v="N852UA"/>
    <s v="LGA"/>
    <d v="1899-12-30T19:00:00"/>
    <d v="1899-12-30T18:56:00"/>
    <n v="125"/>
    <n v="105"/>
    <n v="-4"/>
    <d v="1899-12-30T19:10:00"/>
    <n v="14"/>
    <n v="0"/>
    <n v="0"/>
    <n v="0"/>
    <n v="0"/>
    <n v="0"/>
    <n v="0"/>
    <x v="10"/>
    <n v="5"/>
  </r>
  <r>
    <s v="  UA"/>
    <x v="4"/>
    <n v="376"/>
    <s v="N465UA"/>
    <s v="PHL"/>
    <d v="1899-12-30T06:00:00"/>
    <d v="1899-12-30T05:53:00"/>
    <n v="119"/>
    <n v="110"/>
    <n v="-7"/>
    <d v="1899-12-30T06:03:00"/>
    <n v="10"/>
    <n v="0"/>
    <n v="0"/>
    <n v="0"/>
    <n v="0"/>
    <n v="0"/>
    <n v="0"/>
    <x v="6"/>
    <n v="5"/>
  </r>
  <r>
    <s v="  UA"/>
    <x v="4"/>
    <n v="381"/>
    <s v="N485UA"/>
    <s v="SMF"/>
    <d v="1899-12-30T09:55:00"/>
    <d v="1899-12-30T09:53:00"/>
    <n v="270"/>
    <n v="253"/>
    <n v="-2"/>
    <d v="1899-12-30T10:05:00"/>
    <n v="12"/>
    <n v="0"/>
    <n v="0"/>
    <n v="0"/>
    <n v="0"/>
    <n v="0"/>
    <n v="0"/>
    <x v="0"/>
    <n v="5"/>
  </r>
  <r>
    <s v="  UA"/>
    <x v="4"/>
    <n v="382"/>
    <s v="N553UA"/>
    <s v="IAD"/>
    <d v="1899-12-30T08:43:00"/>
    <d v="1899-12-30T08:42:00"/>
    <n v="108"/>
    <n v="105"/>
    <n v="-1"/>
    <d v="1899-12-30T09:01:00"/>
    <n v="19"/>
    <n v="0"/>
    <n v="0"/>
    <n v="0"/>
    <n v="0"/>
    <n v="0"/>
    <n v="0"/>
    <x v="9"/>
    <n v="5"/>
  </r>
  <r>
    <s v="  UA"/>
    <x v="4"/>
    <n v="391"/>
    <s v="N850UA"/>
    <s v="RDU"/>
    <d v="1899-12-30T19:45:00"/>
    <d v="1899-12-30T19:41:00"/>
    <n v="117"/>
    <n v="101"/>
    <n v="-4"/>
    <d v="1899-12-30T19:55:00"/>
    <n v="14"/>
    <n v="0"/>
    <n v="0"/>
    <n v="0"/>
    <n v="0"/>
    <n v="0"/>
    <n v="0"/>
    <x v="10"/>
    <n v="5"/>
  </r>
  <r>
    <s v="  UA"/>
    <x v="4"/>
    <n v="393"/>
    <s v="N481UA"/>
    <s v="PHX"/>
    <d v="1899-12-30T11:57:00"/>
    <d v="1899-12-30T11:56:00"/>
    <n v="232"/>
    <n v="210"/>
    <n v="-1"/>
    <d v="1899-12-30T12:14:00"/>
    <n v="18"/>
    <n v="0"/>
    <n v="0"/>
    <n v="0"/>
    <n v="0"/>
    <n v="0"/>
    <n v="0"/>
    <x v="3"/>
    <n v="5"/>
  </r>
  <r>
    <s v="  UA"/>
    <x v="4"/>
    <n v="395"/>
    <s v="N452UA"/>
    <s v="SAN"/>
    <d v="1899-12-30T17:50:00"/>
    <d v="1899-12-30T17:47:00"/>
    <n v="253"/>
    <n v="240"/>
    <n v="-3"/>
    <d v="1899-12-30T18:01:00"/>
    <n v="14"/>
    <n v="0"/>
    <n v="0"/>
    <n v="0"/>
    <n v="0"/>
    <n v="0"/>
    <n v="0"/>
    <x v="12"/>
    <n v="5"/>
  </r>
  <r>
    <s v="  UA"/>
    <x v="4"/>
    <n v="398"/>
    <s v="N492UA"/>
    <s v="PDX"/>
    <d v="1899-12-30T11:58:00"/>
    <d v="1899-12-30T11:56:00"/>
    <n v="268"/>
    <n v="262"/>
    <n v="-2"/>
    <d v="1899-12-30T12:09:00"/>
    <n v="13"/>
    <n v="0"/>
    <n v="0"/>
    <n v="0"/>
    <n v="0"/>
    <n v="0"/>
    <n v="0"/>
    <x v="3"/>
    <n v="5"/>
  </r>
  <r>
    <s v="  UA"/>
    <x v="4"/>
    <n v="408"/>
    <s v="N526UA"/>
    <s v="PHX"/>
    <d v="1899-12-30T17:59:00"/>
    <d v="1899-12-30T18:03:00"/>
    <n v="235"/>
    <n v="205"/>
    <n v="4"/>
    <d v="1899-12-30T18:18:00"/>
    <n v="15"/>
    <n v="0"/>
    <n v="0"/>
    <n v="0"/>
    <n v="0"/>
    <n v="0"/>
    <n v="4"/>
    <x v="12"/>
    <n v="5"/>
  </r>
  <r>
    <s v="  UA"/>
    <x v="4"/>
    <n v="409"/>
    <s v="N483UA"/>
    <s v="LAX"/>
    <d v="1899-12-30T13:05:00"/>
    <d v="1899-12-30T13:01:00"/>
    <n v="269"/>
    <n v="237"/>
    <n v="-4"/>
    <d v="1899-12-30T13:10:00"/>
    <n v="9"/>
    <n v="0"/>
    <n v="0"/>
    <n v="0"/>
    <n v="0"/>
    <n v="0"/>
    <n v="0"/>
    <x v="14"/>
    <n v="5"/>
  </r>
  <r>
    <s v="  UA"/>
    <x v="4"/>
    <n v="411"/>
    <s v="N481UA"/>
    <s v="LAX"/>
    <d v="1899-12-30T20:45:00"/>
    <d v="1899-12-30T20:41:00"/>
    <n v="265"/>
    <n v="245"/>
    <n v="-4"/>
    <d v="1899-12-30T20:52:00"/>
    <n v="11"/>
    <n v="0"/>
    <n v="0"/>
    <n v="0"/>
    <n v="0"/>
    <n v="0"/>
    <n v="0"/>
    <x v="11"/>
    <n v="5"/>
  </r>
  <r>
    <s v="  UA"/>
    <x v="4"/>
    <n v="420"/>
    <s v="N470UA"/>
    <s v="ROC"/>
    <d v="1899-12-30T18:44:00"/>
    <d v="1899-12-30T19:12:00"/>
    <n v="96"/>
    <n v="90"/>
    <n v="28"/>
    <d v="1899-12-30T19:23:00"/>
    <n v="11"/>
    <n v="0"/>
    <n v="0"/>
    <n v="0"/>
    <n v="0"/>
    <n v="22"/>
    <n v="28"/>
    <x v="1"/>
    <n v="5"/>
  </r>
  <r>
    <s v="  UA"/>
    <x v="4"/>
    <n v="425"/>
    <s v="N537UA"/>
    <s v="SEA"/>
    <d v="1899-12-30T20:50:00"/>
    <d v="1899-12-30T21:03:00"/>
    <n v="265"/>
    <n v="282"/>
    <n v="13"/>
    <d v="1899-12-30T21:27:00"/>
    <n v="24"/>
    <n v="13"/>
    <n v="0"/>
    <n v="17"/>
    <n v="0"/>
    <n v="0"/>
    <n v="13"/>
    <x v="11"/>
    <n v="5"/>
  </r>
  <r>
    <s v="  UA"/>
    <x v="4"/>
    <n v="432"/>
    <s v="N823UA"/>
    <s v="CLT"/>
    <d v="1899-12-30T13:10:00"/>
    <d v="1899-12-30T13:54:00"/>
    <n v="109"/>
    <n v="104"/>
    <n v="44"/>
    <d v="1899-12-30T14:14:00"/>
    <n v="20"/>
    <n v="39"/>
    <n v="0"/>
    <n v="0"/>
    <n v="0"/>
    <n v="0"/>
    <n v="44"/>
    <x v="14"/>
    <n v="5"/>
  </r>
  <r>
    <s v="  UA"/>
    <x v="4"/>
    <n v="436"/>
    <s v="N405UA"/>
    <s v="EWR"/>
    <d v="1899-12-30T15:00:00"/>
    <d v="1899-12-30T15:40:00"/>
    <n v="131"/>
    <n v="138"/>
    <n v="40"/>
    <d v="1899-12-30T16:20:00"/>
    <n v="40"/>
    <n v="0"/>
    <n v="0"/>
    <n v="47"/>
    <n v="0"/>
    <n v="0"/>
    <n v="40"/>
    <x v="15"/>
    <n v="5"/>
  </r>
  <r>
    <s v="  UA"/>
    <x v="4"/>
    <n v="442"/>
    <s v="N818UA"/>
    <s v="BDL"/>
    <d v="1899-12-30T16:50:00"/>
    <d v="1899-12-30T16:44:00"/>
    <n v="121"/>
    <n v="108"/>
    <n v="-6"/>
    <d v="1899-12-30T16:53:00"/>
    <n v="9"/>
    <n v="0"/>
    <n v="0"/>
    <n v="0"/>
    <n v="0"/>
    <n v="0"/>
    <n v="0"/>
    <x v="2"/>
    <n v="5"/>
  </r>
  <r>
    <s v="  UA"/>
    <x v="4"/>
    <n v="449"/>
    <s v="N435UA"/>
    <s v="SAN"/>
    <d v="1899-12-30T10:00:00"/>
    <d v="1899-12-30T09:55:00"/>
    <n v="261"/>
    <n v="235"/>
    <n v="-5"/>
    <d v="1899-12-30T10:13:00"/>
    <n v="18"/>
    <n v="0"/>
    <n v="0"/>
    <n v="0"/>
    <n v="0"/>
    <n v="0"/>
    <n v="0"/>
    <x v="8"/>
    <n v="5"/>
  </r>
  <r>
    <s v="  UA"/>
    <x v="4"/>
    <n v="450"/>
    <s v="N570UA"/>
    <s v="TPA"/>
    <d v="1899-12-30T19:59:00"/>
    <d v="1899-12-30T20:02:00"/>
    <n v="157"/>
    <n v="141"/>
    <n v="3"/>
    <d v="1899-12-30T20:16:00"/>
    <n v="14"/>
    <n v="0"/>
    <n v="0"/>
    <n v="0"/>
    <n v="0"/>
    <n v="0"/>
    <n v="3"/>
    <x v="10"/>
    <n v="5"/>
  </r>
  <r>
    <s v="  UA"/>
    <x v="4"/>
    <n v="456"/>
    <s v="N514UA"/>
    <s v="DEN"/>
    <d v="1899-12-30T11:57:00"/>
    <d v="1899-12-30T11:56:00"/>
    <n v="162"/>
    <n v="146"/>
    <n v="-1"/>
    <d v="1899-12-30T12:15:00"/>
    <n v="19"/>
    <n v="0"/>
    <n v="0"/>
    <n v="0"/>
    <n v="0"/>
    <n v="0"/>
    <n v="0"/>
    <x v="3"/>
    <n v="5"/>
  </r>
  <r>
    <s v="  UA"/>
    <x v="4"/>
    <n v="473"/>
    <s v="N464UA"/>
    <s v="SNA"/>
    <d v="1899-12-30T20:05:00"/>
    <d v="1899-12-30T19:58:00"/>
    <n v="269"/>
    <n v="242"/>
    <n v="-7"/>
    <d v="1899-12-30T20:10:00"/>
    <n v="12"/>
    <n v="0"/>
    <n v="0"/>
    <n v="0"/>
    <n v="0"/>
    <n v="0"/>
    <n v="0"/>
    <x v="11"/>
    <n v="5"/>
  </r>
  <r>
    <s v="  UA"/>
    <x v="4"/>
    <n v="476"/>
    <s v="N827UA"/>
    <s v="BWI"/>
    <d v="1899-12-30T13:12:00"/>
    <d v="1899-12-30T13:24:00"/>
    <n v="108"/>
    <n v="100"/>
    <n v="12"/>
    <d v="1899-12-30T13:37:00"/>
    <n v="13"/>
    <n v="0"/>
    <n v="0"/>
    <n v="0"/>
    <n v="0"/>
    <n v="0"/>
    <n v="12"/>
    <x v="14"/>
    <n v="5"/>
  </r>
  <r>
    <s v="  UA"/>
    <x v="4"/>
    <n v="493"/>
    <s v="N467UA"/>
    <s v="SFO"/>
    <d v="1899-12-30T18:32:00"/>
    <d v="1899-12-30T18:30:00"/>
    <n v="282"/>
    <n v="270"/>
    <n v="-2"/>
    <d v="1899-12-30T18:47:00"/>
    <n v="17"/>
    <n v="0"/>
    <n v="0"/>
    <n v="0"/>
    <n v="0"/>
    <n v="0"/>
    <n v="0"/>
    <x v="1"/>
    <n v="5"/>
  </r>
  <r>
    <s v="  UA"/>
    <x v="4"/>
    <n v="499"/>
    <s v="N453UA"/>
    <s v="SFO"/>
    <d v="1899-12-30T14:05:00"/>
    <d v="1899-12-30T14:05:00"/>
    <n v="282"/>
    <n v="269"/>
    <n v="0"/>
    <d v="1899-12-30T14:15:00"/>
    <n v="10"/>
    <n v="0"/>
    <n v="0"/>
    <n v="0"/>
    <n v="0"/>
    <n v="0"/>
    <n v="0"/>
    <x v="4"/>
    <n v="5"/>
  </r>
  <r>
    <s v="  UA"/>
    <x v="4"/>
    <n v="502"/>
    <s v="N839UA"/>
    <s v="LGA"/>
    <d v="1899-12-30T18:00:00"/>
    <d v="1899-12-30T17:58:00"/>
    <n v="125"/>
    <n v="106"/>
    <n v="-2"/>
    <d v="1899-12-30T18:12:00"/>
    <n v="14"/>
    <n v="0"/>
    <n v="0"/>
    <n v="0"/>
    <n v="0"/>
    <n v="0"/>
    <n v="0"/>
    <x v="1"/>
    <n v="5"/>
  </r>
  <r>
    <s v="  UA"/>
    <x v="4"/>
    <n v="514"/>
    <s v="N405UA"/>
    <s v="IAD"/>
    <d v="1899-12-30T21:20:00"/>
    <d v="1899-12-30T21:29:00"/>
    <n v="99"/>
    <n v="89"/>
    <n v="9"/>
    <d v="1899-12-30T21:44:00"/>
    <n v="15"/>
    <n v="0"/>
    <n v="0"/>
    <n v="0"/>
    <n v="0"/>
    <n v="0"/>
    <n v="9"/>
    <x v="7"/>
    <n v="5"/>
  </r>
  <r>
    <s v="  UA"/>
    <x v="4"/>
    <n v="519"/>
    <s v="N420UA"/>
    <s v="CMH"/>
    <d v="1899-12-30T19:45:00"/>
    <d v="1899-12-30T19:37:00"/>
    <n v="73"/>
    <n v="63"/>
    <n v="-8"/>
    <d v="1899-12-30T19:49:00"/>
    <n v="12"/>
    <n v="0"/>
    <n v="0"/>
    <n v="0"/>
    <n v="0"/>
    <n v="0"/>
    <n v="0"/>
    <x v="10"/>
    <n v="5"/>
  </r>
  <r>
    <s v="  UA"/>
    <x v="4"/>
    <n v="521"/>
    <s v="N559UA"/>
    <s v="SAN"/>
    <d v="1899-12-30T11:57:00"/>
    <d v="1899-12-30T12:08:00"/>
    <n v="264"/>
    <n v="246"/>
    <n v="11"/>
    <d v="1899-12-30T12:31:00"/>
    <n v="23"/>
    <n v="0"/>
    <n v="0"/>
    <n v="0"/>
    <n v="0"/>
    <n v="0"/>
    <n v="11"/>
    <x v="3"/>
    <n v="5"/>
  </r>
  <r>
    <s v="  UA"/>
    <x v="4"/>
    <n v="524"/>
    <s v="N543UA"/>
    <s v="BOS"/>
    <d v="1899-12-30T06:46:00"/>
    <d v="1899-12-30T06:40:00"/>
    <n v="131"/>
    <n v="122"/>
    <n v="-6"/>
    <d v="1899-12-30T06:51:00"/>
    <n v="11"/>
    <n v="0"/>
    <n v="0"/>
    <n v="0"/>
    <n v="0"/>
    <n v="0"/>
    <n v="0"/>
    <x v="6"/>
    <n v="5"/>
  </r>
  <r>
    <s v="  UA"/>
    <x v="4"/>
    <n v="530"/>
    <s v="N474UA"/>
    <s v="MSP"/>
    <d v="1899-12-30T06:00:00"/>
    <d v="1899-12-30T05:52:00"/>
    <n v="93"/>
    <n v="90"/>
    <n v="-8"/>
    <d v="1899-12-30T06:06:00"/>
    <n v="14"/>
    <n v="0"/>
    <n v="0"/>
    <n v="0"/>
    <n v="0"/>
    <n v="0"/>
    <n v="0"/>
    <x v="6"/>
    <n v="5"/>
  </r>
  <r>
    <s v="  UA"/>
    <x v="4"/>
    <n v="531"/>
    <s v="N593UA"/>
    <s v="LAX"/>
    <d v="1899-12-30T10:35:00"/>
    <d v="1899-12-30T10:33:00"/>
    <n v="275"/>
    <n v="256"/>
    <n v="-2"/>
    <d v="1899-12-30T10:45:00"/>
    <n v="12"/>
    <n v="0"/>
    <n v="0"/>
    <n v="0"/>
    <n v="0"/>
    <n v="0"/>
    <n v="0"/>
    <x v="8"/>
    <n v="5"/>
  </r>
  <r>
    <s v="  UA"/>
    <x v="4"/>
    <n v="532"/>
    <s v="N486UA"/>
    <s v="BOS"/>
    <d v="1899-12-30T11:01:00"/>
    <d v="1899-12-30T11:02:00"/>
    <n v="135"/>
    <n v="120"/>
    <n v="1"/>
    <d v="1899-12-30T11:12:00"/>
    <n v="10"/>
    <n v="0"/>
    <n v="0"/>
    <n v="0"/>
    <n v="0"/>
    <n v="0"/>
    <n v="1"/>
    <x v="3"/>
    <n v="5"/>
  </r>
  <r>
    <s v="  UA"/>
    <x v="4"/>
    <n v="536"/>
    <s v="N834UA"/>
    <s v="LGA"/>
    <d v="1899-12-30T07:00:00"/>
    <d v="1899-12-30T06:54:00"/>
    <n v="123"/>
    <n v="115"/>
    <n v="-6"/>
    <d v="1899-12-30T07:04:00"/>
    <n v="10"/>
    <n v="0"/>
    <n v="0"/>
    <n v="0"/>
    <n v="0"/>
    <n v="0"/>
    <n v="0"/>
    <x v="13"/>
    <n v="5"/>
  </r>
  <r>
    <s v="  UA"/>
    <x v="4"/>
    <n v="544"/>
    <s v="N511UA"/>
    <s v="LAS"/>
    <d v="1899-12-30T11:57:00"/>
    <d v="1899-12-30T11:54:00"/>
    <n v="237"/>
    <n v="231"/>
    <n v="-3"/>
    <d v="1899-12-30T12:12:00"/>
    <n v="18"/>
    <n v="0"/>
    <n v="0"/>
    <n v="0"/>
    <n v="0"/>
    <n v="0"/>
    <n v="0"/>
    <x v="3"/>
    <n v="5"/>
  </r>
  <r>
    <s v="  UA"/>
    <x v="4"/>
    <n v="557"/>
    <s v="N579UA"/>
    <s v="LAS"/>
    <d v="1899-12-30T17:55:00"/>
    <d v="1899-12-30T18:05:00"/>
    <n v="237"/>
    <n v="230"/>
    <n v="10"/>
    <d v="1899-12-30T18:26:00"/>
    <n v="21"/>
    <n v="0"/>
    <n v="0"/>
    <n v="0"/>
    <n v="0"/>
    <n v="0"/>
    <n v="10"/>
    <x v="12"/>
    <n v="5"/>
  </r>
  <r>
    <s v="  UA"/>
    <x v="4"/>
    <n v="566"/>
    <s v="N478UA"/>
    <s v="ATL"/>
    <d v="1899-12-30T18:00:00"/>
    <d v="1899-12-30T17:59:00"/>
    <n v="112"/>
    <n v="119"/>
    <n v="-1"/>
    <d v="1899-12-30T18:25:00"/>
    <n v="26"/>
    <n v="0"/>
    <n v="0"/>
    <n v="0"/>
    <n v="0"/>
    <n v="0"/>
    <n v="0"/>
    <x v="1"/>
    <n v="5"/>
  </r>
  <r>
    <s v="  UA"/>
    <x v="4"/>
    <n v="570"/>
    <s v="N416UA"/>
    <s v="CLE"/>
    <d v="1899-12-30T13:19:00"/>
    <d v="1899-12-30T13:20:00"/>
    <n v="73"/>
    <n v="64"/>
    <n v="1"/>
    <d v="1899-12-30T13:31:00"/>
    <n v="11"/>
    <n v="0"/>
    <n v="0"/>
    <n v="0"/>
    <n v="0"/>
    <n v="0"/>
    <n v="1"/>
    <x v="14"/>
    <n v="5"/>
  </r>
  <r>
    <s v="  UA"/>
    <x v="4"/>
    <n v="577"/>
    <s v="N460UA"/>
    <s v="MSP"/>
    <d v="1899-12-30T08:48:00"/>
    <d v="1899-12-30T08:46:00"/>
    <n v="85"/>
    <n v="78"/>
    <n v="-2"/>
    <d v="1899-12-30T09:00:00"/>
    <n v="14"/>
    <n v="0"/>
    <n v="0"/>
    <n v="0"/>
    <n v="0"/>
    <n v="0"/>
    <n v="0"/>
    <x v="9"/>
    <n v="5"/>
  </r>
  <r>
    <s v="  UA"/>
    <x v="4"/>
    <n v="589"/>
    <s v="N587UA"/>
    <s v="IAH"/>
    <d v="1899-12-30T09:27:00"/>
    <d v="1899-12-30T09:25:00"/>
    <n v="164"/>
    <n v="146"/>
    <n v="-2"/>
    <d v="1899-12-30T09:38:00"/>
    <n v="13"/>
    <n v="0"/>
    <n v="0"/>
    <n v="0"/>
    <n v="0"/>
    <n v="0"/>
    <n v="0"/>
    <x v="0"/>
    <n v="5"/>
  </r>
  <r>
    <s v="  UA"/>
    <x v="4"/>
    <n v="590"/>
    <s v="N568UA"/>
    <s v="BDL"/>
    <d v="1899-12-30T13:33:00"/>
    <d v="1899-12-30T13:35:00"/>
    <n v="121"/>
    <n v="117"/>
    <n v="2"/>
    <d v="1899-12-30T13:45:00"/>
    <n v="10"/>
    <n v="0"/>
    <n v="0"/>
    <n v="0"/>
    <n v="0"/>
    <n v="0"/>
    <n v="2"/>
    <x v="14"/>
    <n v="5"/>
  </r>
  <r>
    <s v="  UA"/>
    <x v="4"/>
    <n v="597"/>
    <s v="N808UA"/>
    <s v="MSP"/>
    <d v="1899-12-30T20:05:00"/>
    <d v="1899-12-30T19:54:00"/>
    <n v="83"/>
    <n v="75"/>
    <n v="-11"/>
    <d v="1899-12-30T20:07:00"/>
    <n v="13"/>
    <n v="0"/>
    <n v="0"/>
    <n v="0"/>
    <n v="0"/>
    <n v="0"/>
    <n v="0"/>
    <x v="11"/>
    <n v="5"/>
  </r>
  <r>
    <s v="  UA"/>
    <x v="4"/>
    <n v="602"/>
    <s v="N420UA"/>
    <s v="DCA"/>
    <d v="1899-12-30T07:00:00"/>
    <d v="1899-12-30T06:55:00"/>
    <n v="108"/>
    <n v="98"/>
    <n v="-5"/>
    <d v="1899-12-30T07:11:00"/>
    <n v="16"/>
    <n v="0"/>
    <n v="0"/>
    <n v="0"/>
    <n v="0"/>
    <n v="0"/>
    <n v="0"/>
    <x v="13"/>
    <n v="5"/>
  </r>
  <r>
    <s v="  UA"/>
    <x v="4"/>
    <n v="604"/>
    <s v="N474UA"/>
    <s v="LGA"/>
    <d v="1899-12-30T17:05:00"/>
    <d v="1899-12-30T17:04:00"/>
    <n v="125"/>
    <n v="105"/>
    <n v="-1"/>
    <d v="1899-12-30T17:20:00"/>
    <n v="16"/>
    <n v="0"/>
    <n v="0"/>
    <n v="0"/>
    <n v="0"/>
    <n v="0"/>
    <n v="0"/>
    <x v="12"/>
    <n v="5"/>
  </r>
  <r>
    <s v="  UA"/>
    <x v="4"/>
    <n v="605"/>
    <s v="N447UA"/>
    <s v="DEN"/>
    <d v="1899-12-30T09:48:00"/>
    <d v="1899-12-30T09:51:00"/>
    <n v="162"/>
    <n v="140"/>
    <n v="3"/>
    <d v="1899-12-30T10:04:00"/>
    <n v="13"/>
    <n v="0"/>
    <n v="0"/>
    <n v="0"/>
    <n v="0"/>
    <n v="0"/>
    <n v="3"/>
    <x v="0"/>
    <n v="5"/>
  </r>
  <r>
    <s v="  UA"/>
    <x v="4"/>
    <n v="609"/>
    <s v="N465UA"/>
    <s v="SFO"/>
    <d v="1899-12-30T11:57:00"/>
    <d v="1899-12-30T11:58:00"/>
    <n v="282"/>
    <n v="261"/>
    <n v="1"/>
    <d v="1899-12-30T12:16:00"/>
    <n v="18"/>
    <n v="0"/>
    <n v="0"/>
    <n v="0"/>
    <n v="0"/>
    <n v="0"/>
    <n v="1"/>
    <x v="3"/>
    <n v="5"/>
  </r>
  <r>
    <s v="  UA"/>
    <x v="4"/>
    <n v="610"/>
    <s v="N836UA"/>
    <s v="DCA"/>
    <d v="1899-12-30T11:00:00"/>
    <d v="1899-12-30T10:50:00"/>
    <n v="105"/>
    <n v="97"/>
    <n v="-10"/>
    <d v="1899-12-30T11:02:00"/>
    <n v="12"/>
    <n v="0"/>
    <n v="0"/>
    <n v="0"/>
    <n v="0"/>
    <n v="0"/>
    <n v="0"/>
    <x v="3"/>
    <n v="5"/>
  </r>
  <r>
    <s v="  UA"/>
    <x v="4"/>
    <n v="614"/>
    <s v="N852UA"/>
    <s v="DCA"/>
    <d v="1899-12-30T13:05:00"/>
    <d v="1899-12-30T13:07:00"/>
    <n v="105"/>
    <n v="99"/>
    <n v="2"/>
    <d v="1899-12-30T13:21:00"/>
    <n v="14"/>
    <n v="0"/>
    <n v="0"/>
    <n v="0"/>
    <n v="0"/>
    <n v="0"/>
    <n v="2"/>
    <x v="14"/>
    <n v="5"/>
  </r>
  <r>
    <s v="  UA"/>
    <x v="4"/>
    <n v="615"/>
    <s v="N482UA"/>
    <s v="PHX"/>
    <d v="1899-12-30T09:27:00"/>
    <d v="1899-12-30T09:28:00"/>
    <n v="227"/>
    <n v="204"/>
    <n v="1"/>
    <d v="1899-12-30T09:42:00"/>
    <n v="14"/>
    <n v="0"/>
    <n v="0"/>
    <n v="0"/>
    <n v="0"/>
    <n v="0"/>
    <n v="1"/>
    <x v="0"/>
    <n v="5"/>
  </r>
  <r>
    <s v="  UA"/>
    <x v="4"/>
    <n v="616"/>
    <s v="N850UA"/>
    <s v="DCA"/>
    <d v="1899-12-30T14:05:00"/>
    <d v="1899-12-30T14:01:00"/>
    <n v="105"/>
    <n v="103"/>
    <n v="-4"/>
    <d v="1899-12-30T14:20:00"/>
    <n v="19"/>
    <n v="0"/>
    <n v="0"/>
    <n v="0"/>
    <n v="0"/>
    <n v="0"/>
    <n v="0"/>
    <x v="4"/>
    <n v="5"/>
  </r>
  <r>
    <s v="  UA"/>
    <x v="4"/>
    <n v="617"/>
    <s v="N403UA"/>
    <s v="SNA"/>
    <d v="1899-12-30T15:23:00"/>
    <d v="1899-12-30T15:24:00"/>
    <n v="268"/>
    <n v="242"/>
    <n v="1"/>
    <d v="1899-12-30T15:35:00"/>
    <n v="11"/>
    <n v="0"/>
    <n v="0"/>
    <n v="0"/>
    <n v="0"/>
    <n v="0"/>
    <n v="1"/>
    <x v="15"/>
    <n v="5"/>
  </r>
  <r>
    <s v="  UA"/>
    <x v="4"/>
    <n v="618"/>
    <s v="N847UA"/>
    <s v="DCA"/>
    <d v="1899-12-30T15:05:00"/>
    <d v="1899-12-30T14:56:00"/>
    <n v="105"/>
    <n v="96"/>
    <n v="-9"/>
    <d v="1899-12-30T15:12:00"/>
    <n v="16"/>
    <n v="0"/>
    <n v="0"/>
    <n v="0"/>
    <n v="0"/>
    <n v="0"/>
    <n v="0"/>
    <x v="15"/>
    <n v="5"/>
  </r>
  <r>
    <s v="  UA"/>
    <x v="4"/>
    <n v="619"/>
    <s v="N436UA"/>
    <s v="IAD"/>
    <d v="1899-12-30T16:16:00"/>
    <d v="1899-12-30T16:14:00"/>
    <n v="109"/>
    <n v="101"/>
    <n v="-2"/>
    <d v="1899-12-30T16:32:00"/>
    <n v="18"/>
    <n v="0"/>
    <n v="0"/>
    <n v="0"/>
    <n v="0"/>
    <n v="0"/>
    <n v="0"/>
    <x v="2"/>
    <n v="5"/>
  </r>
  <r>
    <s v="  UA"/>
    <x v="4"/>
    <n v="620"/>
    <s v="N473UA"/>
    <s v="DCA"/>
    <d v="1899-12-30T16:03:00"/>
    <d v="1899-12-30T15:58:00"/>
    <n v="105"/>
    <n v="108"/>
    <n v="-5"/>
    <d v="1899-12-30T16:15:00"/>
    <n v="17"/>
    <n v="0"/>
    <n v="0"/>
    <n v="0"/>
    <n v="0"/>
    <n v="0"/>
    <n v="0"/>
    <x v="2"/>
    <n v="5"/>
  </r>
  <r>
    <s v="  UA"/>
    <x v="4"/>
    <n v="624"/>
    <s v="N495UA"/>
    <s v="DCA"/>
    <d v="1899-12-30T18:05:00"/>
    <d v="1899-12-30T17:59:00"/>
    <n v="105"/>
    <n v="100"/>
    <n v="-6"/>
    <d v="1899-12-30T18:16:00"/>
    <n v="17"/>
    <n v="0"/>
    <n v="0"/>
    <n v="0"/>
    <n v="0"/>
    <n v="0"/>
    <n v="0"/>
    <x v="1"/>
    <n v="5"/>
  </r>
  <r>
    <s v="  UA"/>
    <x v="4"/>
    <n v="626"/>
    <s v="N539UA"/>
    <s v="PHL"/>
    <d v="1899-12-30T18:10:00"/>
    <d v="1899-12-30T19:03:00"/>
    <n v="119"/>
    <n v="104"/>
    <n v="53"/>
    <d v="1899-12-30T19:20:00"/>
    <n v="17"/>
    <n v="0"/>
    <n v="0"/>
    <n v="0"/>
    <n v="0"/>
    <n v="38"/>
    <n v="53"/>
    <x v="1"/>
    <n v="5"/>
  </r>
  <r>
    <s v="  UA"/>
    <x v="4"/>
    <n v="629"/>
    <s v="N484UA"/>
    <s v="DCA"/>
    <d v="1899-12-30T21:00:00"/>
    <d v="1899-12-30T20:58:00"/>
    <n v="105"/>
    <n v="91"/>
    <n v="-2"/>
    <d v="1899-12-30T21:11:00"/>
    <n v="13"/>
    <n v="0"/>
    <n v="0"/>
    <n v="0"/>
    <n v="0"/>
    <n v="0"/>
    <n v="0"/>
    <x v="7"/>
    <n v="5"/>
  </r>
  <r>
    <s v="  UA"/>
    <x v="4"/>
    <n v="632"/>
    <s v="N541UA"/>
    <s v="TPA"/>
    <d v="1899-12-30T09:30:00"/>
    <d v="1899-12-30T10:08:00"/>
    <n v="157"/>
    <n v="146"/>
    <n v="38"/>
    <d v="1899-12-30T10:25:00"/>
    <n v="17"/>
    <n v="0"/>
    <n v="0"/>
    <n v="0"/>
    <n v="0"/>
    <n v="27"/>
    <n v="38"/>
    <x v="0"/>
    <n v="5"/>
  </r>
  <r>
    <s v="  UA"/>
    <x v="4"/>
    <n v="634"/>
    <s v="N827UA"/>
    <s v="EWR"/>
    <d v="1899-12-30T06:00:00"/>
    <d v="1899-12-30T05:51:00"/>
    <n v="118"/>
    <n v="109"/>
    <n v="-9"/>
    <d v="1899-12-30T06:02:00"/>
    <n v="11"/>
    <n v="0"/>
    <n v="0"/>
    <n v="0"/>
    <n v="0"/>
    <n v="0"/>
    <n v="0"/>
    <x v="6"/>
    <n v="5"/>
  </r>
  <r>
    <s v="  UA"/>
    <x v="4"/>
    <n v="635"/>
    <s v="N540UA"/>
    <s v="SEA"/>
    <d v="1899-12-30T08:25:00"/>
    <d v="1899-12-30T08:25:00"/>
    <n v="265"/>
    <n v="252"/>
    <n v="0"/>
    <d v="1899-12-30T08:36:00"/>
    <n v="11"/>
    <n v="0"/>
    <n v="0"/>
    <n v="0"/>
    <n v="0"/>
    <n v="0"/>
    <n v="0"/>
    <x v="9"/>
    <n v="5"/>
  </r>
  <r>
    <s v="  UA"/>
    <x v="4"/>
    <n v="640"/>
    <s v="N838UA"/>
    <s v="PHL"/>
    <d v="1899-12-30T21:05:00"/>
    <d v="1899-12-30T21:02:00"/>
    <n v="113"/>
    <n v="114"/>
    <n v="-3"/>
    <d v="1899-12-30T21:24:00"/>
    <n v="22"/>
    <n v="0"/>
    <n v="0"/>
    <n v="0"/>
    <n v="0"/>
    <n v="0"/>
    <n v="0"/>
    <x v="7"/>
    <n v="5"/>
  </r>
  <r>
    <s v="  UA"/>
    <x v="4"/>
    <n v="643"/>
    <s v="N430UA"/>
    <s v="PDX"/>
    <d v="1899-12-30T15:20:00"/>
    <d v="1899-12-30T15:17:00"/>
    <n v="268"/>
    <n v="260"/>
    <n v="-3"/>
    <d v="1899-12-30T15:26:00"/>
    <n v="9"/>
    <n v="0"/>
    <n v="0"/>
    <n v="0"/>
    <n v="0"/>
    <n v="0"/>
    <n v="0"/>
    <x v="15"/>
    <n v="5"/>
  </r>
  <r>
    <s v="  UA"/>
    <x v="4"/>
    <n v="646"/>
    <s v="N434UA"/>
    <s v="EWR"/>
    <d v="1899-12-30T13:00:00"/>
    <d v="1899-12-30T13:58:00"/>
    <n v="133"/>
    <n v="148"/>
    <n v="58"/>
    <d v="1899-12-30T14:42:00"/>
    <n v="44"/>
    <n v="0"/>
    <n v="0"/>
    <n v="73"/>
    <n v="0"/>
    <n v="0"/>
    <n v="58"/>
    <x v="14"/>
    <n v="5"/>
  </r>
  <r>
    <s v="  UA"/>
    <x v="4"/>
    <n v="649"/>
    <s v="N478UA"/>
    <s v="PDX"/>
    <d v="1899-12-30T08:10:00"/>
    <d v="1899-12-30T08:08:00"/>
    <n v="263"/>
    <n v="266"/>
    <n v="-2"/>
    <d v="1899-12-30T08:21:00"/>
    <n v="13"/>
    <n v="0"/>
    <n v="0"/>
    <n v="0"/>
    <n v="0"/>
    <n v="0"/>
    <n v="0"/>
    <x v="9"/>
    <n v="5"/>
  </r>
  <r>
    <s v="  UA"/>
    <x v="4"/>
    <n v="650"/>
    <s v="N454UA"/>
    <s v="OMA"/>
    <d v="1899-12-30T09:55:00"/>
    <d v="1899-12-30T09:53:00"/>
    <n v="90"/>
    <n v="81"/>
    <n v="-2"/>
    <d v="1899-12-30T10:07:00"/>
    <n v="14"/>
    <n v="0"/>
    <n v="0"/>
    <n v="0"/>
    <n v="0"/>
    <n v="0"/>
    <n v="0"/>
    <x v="0"/>
    <n v="5"/>
  </r>
  <r>
    <s v="  UA"/>
    <x v="4"/>
    <n v="656"/>
    <s v="N425UA"/>
    <s v="ALB"/>
    <d v="1899-12-30T13:15:00"/>
    <d v="1899-12-30T13:07:00"/>
    <n v="114"/>
    <n v="121"/>
    <n v="-8"/>
    <d v="1899-12-30T13:28:00"/>
    <n v="21"/>
    <n v="0"/>
    <n v="0"/>
    <n v="0"/>
    <n v="0"/>
    <n v="0"/>
    <n v="0"/>
    <x v="14"/>
    <n v="5"/>
  </r>
  <r>
    <s v="  UA"/>
    <x v="4"/>
    <n v="661"/>
    <s v="N476UA"/>
    <s v="LAX"/>
    <d v="1899-12-30T09:02:00"/>
    <d v="1899-12-30T09:02:00"/>
    <n v="265"/>
    <n v="254"/>
    <n v="0"/>
    <d v="1899-12-30T09:20:00"/>
    <n v="18"/>
    <n v="0"/>
    <n v="0"/>
    <n v="0"/>
    <n v="0"/>
    <n v="0"/>
    <n v="0"/>
    <x v="0"/>
    <n v="5"/>
  </r>
  <r>
    <s v="  UA"/>
    <x v="4"/>
    <n v="664"/>
    <s v="N581UA"/>
    <s v="PHL"/>
    <d v="1899-12-30T13:33:00"/>
    <d v="1899-12-30T14:45:00"/>
    <n v="119"/>
    <n v="116"/>
    <n v="72"/>
    <d v="1899-12-30T14:59:00"/>
    <n v="14"/>
    <n v="0"/>
    <n v="0"/>
    <n v="0"/>
    <n v="0"/>
    <n v="69"/>
    <n v="72"/>
    <x v="14"/>
    <n v="5"/>
  </r>
  <r>
    <s v="  UA"/>
    <x v="4"/>
    <n v="665"/>
    <s v="N841UA"/>
    <s v="SNA"/>
    <d v="1899-12-30T17:34:00"/>
    <d v="1899-12-30T17:30:00"/>
    <n v="268"/>
    <n v="238"/>
    <n v="-4"/>
    <d v="1899-12-30T17:39:00"/>
    <n v="9"/>
    <n v="0"/>
    <n v="0"/>
    <n v="0"/>
    <n v="0"/>
    <n v="0"/>
    <n v="0"/>
    <x v="12"/>
    <n v="5"/>
  </r>
  <r>
    <s v="  UA"/>
    <x v="4"/>
    <n v="668"/>
    <s v="N492UA"/>
    <s v="DCA"/>
    <d v="1899-12-30T06:00:00"/>
    <d v="1899-12-30T05:54:00"/>
    <n v="106"/>
    <n v="103"/>
    <n v="-6"/>
    <d v="1899-12-30T06:06:00"/>
    <n v="12"/>
    <n v="0"/>
    <n v="0"/>
    <n v="0"/>
    <n v="0"/>
    <n v="0"/>
    <n v="0"/>
    <x v="6"/>
    <n v="5"/>
  </r>
  <r>
    <s v="  UA"/>
    <x v="4"/>
    <n v="672"/>
    <s v="N459UA"/>
    <s v="LGA"/>
    <d v="1899-12-30T08:00:00"/>
    <d v="1899-12-30T07:54:00"/>
    <n v="125"/>
    <n v="113"/>
    <n v="-6"/>
    <d v="1899-12-30T08:07:00"/>
    <n v="13"/>
    <n v="0"/>
    <n v="0"/>
    <n v="0"/>
    <n v="0"/>
    <n v="0"/>
    <n v="0"/>
    <x v="9"/>
    <n v="5"/>
  </r>
  <r>
    <s v="  UA"/>
    <x v="4"/>
    <n v="675"/>
    <s v="N649UA"/>
    <s v="DEN"/>
    <d v="1899-12-30T08:02:00"/>
    <d v="1899-12-30T08:02:00"/>
    <n v="168"/>
    <n v="139"/>
    <n v="0"/>
    <d v="1899-12-30T08:16:00"/>
    <n v="14"/>
    <n v="0"/>
    <n v="0"/>
    <n v="0"/>
    <n v="0"/>
    <n v="0"/>
    <n v="0"/>
    <x v="9"/>
    <n v="5"/>
  </r>
  <r>
    <s v="  UA"/>
    <x v="4"/>
    <n v="678"/>
    <s v="N842UA"/>
    <s v="LGA"/>
    <d v="1899-12-30T11:00:00"/>
    <d v="1899-12-30T10:55:00"/>
    <n v="125"/>
    <n v="136"/>
    <n v="-5"/>
    <d v="1899-12-30T11:26:00"/>
    <n v="31"/>
    <n v="0"/>
    <n v="0"/>
    <n v="0"/>
    <n v="0"/>
    <n v="0"/>
    <n v="0"/>
    <x v="3"/>
    <n v="5"/>
  </r>
  <r>
    <s v="  UA"/>
    <x v="4"/>
    <n v="680"/>
    <s v="N837UA"/>
    <s v="LGA"/>
    <d v="1899-12-30T12:25:00"/>
    <d v="1899-12-30T12:19:00"/>
    <n v="125"/>
    <n v="120"/>
    <n v="-6"/>
    <d v="1899-12-30T12:38:00"/>
    <n v="19"/>
    <n v="0"/>
    <n v="0"/>
    <n v="0"/>
    <n v="0"/>
    <n v="0"/>
    <n v="0"/>
    <x v="5"/>
    <n v="5"/>
  </r>
  <r>
    <s v="  UA"/>
    <x v="4"/>
    <n v="682"/>
    <s v="N420UA"/>
    <s v="LGA"/>
    <d v="1899-12-30T13:00:00"/>
    <d v="1899-12-30T12:57:00"/>
    <n v="125"/>
    <n v="105"/>
    <n v="-3"/>
    <d v="1899-12-30T13:04:00"/>
    <n v="7"/>
    <n v="0"/>
    <n v="0"/>
    <n v="0"/>
    <n v="0"/>
    <n v="0"/>
    <n v="0"/>
    <x v="14"/>
    <n v="5"/>
  </r>
  <r>
    <s v="  UA"/>
    <x v="4"/>
    <n v="684"/>
    <s v="N825UA"/>
    <s v="LGA"/>
    <d v="1899-12-30T14:05:00"/>
    <d v="1899-12-30T14:00:00"/>
    <n v="125"/>
    <n v="125"/>
    <n v="-5"/>
    <d v="1899-12-30T14:25:00"/>
    <n v="25"/>
    <n v="0"/>
    <n v="0"/>
    <n v="0"/>
    <n v="0"/>
    <n v="0"/>
    <n v="0"/>
    <x v="4"/>
    <n v="5"/>
  </r>
  <r>
    <s v="  UA"/>
    <x v="4"/>
    <n v="686"/>
    <s v="N425UA"/>
    <s v="LGA"/>
    <d v="1899-12-30T06:00:00"/>
    <d v="1899-12-30T05:54:00"/>
    <n v="123"/>
    <n v="115"/>
    <n v="-6"/>
    <d v="1899-12-30T06:07:00"/>
    <n v="13"/>
    <n v="0"/>
    <n v="0"/>
    <n v="0"/>
    <n v="0"/>
    <n v="0"/>
    <n v="0"/>
    <x v="6"/>
    <n v="5"/>
  </r>
  <r>
    <s v="  UA"/>
    <x v="4"/>
    <n v="688"/>
    <s v="N431UA"/>
    <s v="LGA"/>
    <d v="1899-12-30T15:54:00"/>
    <d v="1899-12-30T15:50:00"/>
    <n v="125"/>
    <n v="115"/>
    <n v="-4"/>
    <d v="1899-12-30T16:04:00"/>
    <n v="14"/>
    <n v="0"/>
    <n v="0"/>
    <n v="0"/>
    <n v="0"/>
    <n v="0"/>
    <n v="0"/>
    <x v="15"/>
    <n v="5"/>
  </r>
  <r>
    <s v="  UA"/>
    <x v="4"/>
    <n v="690"/>
    <s v="N842UA"/>
    <s v="LGA"/>
    <d v="1899-12-30T17:30:00"/>
    <d v="1899-12-30T17:24:00"/>
    <n v="125"/>
    <n v="111"/>
    <n v="-6"/>
    <d v="1899-12-30T17:37:00"/>
    <n v="13"/>
    <n v="0"/>
    <n v="0"/>
    <n v="0"/>
    <n v="0"/>
    <n v="0"/>
    <n v="0"/>
    <x v="12"/>
    <n v="5"/>
  </r>
  <r>
    <s v="  UA"/>
    <x v="4"/>
    <n v="693"/>
    <s v="N830UA"/>
    <s v="LGA"/>
    <d v="1899-12-30T14:54:00"/>
    <d v="1899-12-30T14:49:00"/>
    <n v="125"/>
    <n v="106"/>
    <n v="-5"/>
    <d v="1899-12-30T15:02:00"/>
    <n v="13"/>
    <n v="0"/>
    <n v="0"/>
    <n v="0"/>
    <n v="0"/>
    <n v="0"/>
    <n v="0"/>
    <x v="4"/>
    <n v="5"/>
  </r>
  <r>
    <s v="  UA"/>
    <x v="4"/>
    <n v="709"/>
    <s v="N537UA"/>
    <s v="SAN"/>
    <d v="1899-12-30T08:38:00"/>
    <d v="1899-12-30T08:37:00"/>
    <n v="262"/>
    <n v="241"/>
    <n v="-1"/>
    <d v="1899-12-30T08:51:00"/>
    <n v="14"/>
    <n v="0"/>
    <n v="0"/>
    <n v="0"/>
    <n v="0"/>
    <n v="0"/>
    <n v="0"/>
    <x v="9"/>
    <n v="5"/>
  </r>
  <r>
    <s v="  UA"/>
    <x v="4"/>
    <n v="711"/>
    <s v="N404UA"/>
    <s v="LAX"/>
    <d v="1899-12-30T07:04:00"/>
    <d v="1899-12-30T06:57:00"/>
    <n v="265"/>
    <n v="237"/>
    <n v="-7"/>
    <d v="1899-12-30T07:07:00"/>
    <n v="10"/>
    <n v="0"/>
    <n v="0"/>
    <n v="0"/>
    <n v="0"/>
    <n v="0"/>
    <n v="0"/>
    <x v="13"/>
    <n v="5"/>
  </r>
  <r>
    <s v="  UA"/>
    <x v="4"/>
    <n v="722"/>
    <s v="N836UA"/>
    <s v="RDU"/>
    <d v="1899-12-30T16:41:00"/>
    <d v="1899-12-30T16:39:00"/>
    <n v="110"/>
    <n v="101"/>
    <n v="-2"/>
    <d v="1899-12-30T16:52:00"/>
    <n v="13"/>
    <n v="0"/>
    <n v="0"/>
    <n v="0"/>
    <n v="0"/>
    <n v="0"/>
    <n v="0"/>
    <x v="2"/>
    <n v="5"/>
  </r>
  <r>
    <s v="  UA"/>
    <x v="4"/>
    <n v="732"/>
    <s v="N456UA"/>
    <s v="JAX"/>
    <d v="1899-12-30T13:44:00"/>
    <d v="1899-12-30T13:38:00"/>
    <n v="136"/>
    <n v="118"/>
    <n v="-6"/>
    <d v="1899-12-30T13:50:00"/>
    <n v="12"/>
    <n v="0"/>
    <n v="0"/>
    <n v="0"/>
    <n v="0"/>
    <n v="0"/>
    <n v="0"/>
    <x v="14"/>
    <n v="5"/>
  </r>
  <r>
    <s v="  UA"/>
    <x v="4"/>
    <n v="741"/>
    <s v="N402UA"/>
    <s v="SFO"/>
    <d v="1899-12-30T19:16:00"/>
    <d v="1899-12-30T19:16:00"/>
    <n v="282"/>
    <n v="268"/>
    <n v="0"/>
    <d v="1899-12-30T19:28:00"/>
    <n v="12"/>
    <n v="0"/>
    <n v="0"/>
    <n v="0"/>
    <n v="0"/>
    <n v="0"/>
    <n v="0"/>
    <x v="10"/>
    <n v="5"/>
  </r>
  <r>
    <s v="  UA"/>
    <x v="4"/>
    <n v="752"/>
    <s v="N415UA"/>
    <s v="MSP"/>
    <d v="1899-12-30T21:05:00"/>
    <d v="1899-12-30T20:58:00"/>
    <n v="84"/>
    <n v="72"/>
    <n v="-7"/>
    <d v="1899-12-30T21:09:00"/>
    <n v="11"/>
    <n v="0"/>
    <n v="0"/>
    <n v="0"/>
    <n v="0"/>
    <n v="0"/>
    <n v="0"/>
    <x v="7"/>
    <n v="5"/>
  </r>
  <r>
    <s v="  UA"/>
    <x v="4"/>
    <n v="759"/>
    <s v="N475UA"/>
    <s v="SFO"/>
    <d v="1899-12-30T09:02:00"/>
    <d v="1899-12-30T08:58:00"/>
    <n v="282"/>
    <n v="266"/>
    <n v="-4"/>
    <d v="1899-12-30T09:15:00"/>
    <n v="17"/>
    <n v="0"/>
    <n v="0"/>
    <n v="0"/>
    <n v="0"/>
    <n v="0"/>
    <n v="0"/>
    <x v="0"/>
    <n v="5"/>
  </r>
  <r>
    <s v="  UA"/>
    <x v="4"/>
    <n v="761"/>
    <s v="N487UA"/>
    <s v="SFO"/>
    <d v="1899-12-30T08:12:00"/>
    <d v="1899-12-30T08:10:00"/>
    <n v="282"/>
    <n v="279"/>
    <n v="-2"/>
    <d v="1899-12-30T08:24:00"/>
    <n v="14"/>
    <n v="0"/>
    <n v="0"/>
    <n v="0"/>
    <n v="0"/>
    <n v="0"/>
    <n v="0"/>
    <x v="9"/>
    <n v="5"/>
  </r>
  <r>
    <s v="  UA"/>
    <x v="4"/>
    <n v="762"/>
    <s v="N847UA"/>
    <s v="LGA"/>
    <d v="1899-12-30T21:00:00"/>
    <d v="1899-12-30T20:56:00"/>
    <n v="119"/>
    <n v="141"/>
    <n v="-4"/>
    <d v="1899-12-30T21:41:00"/>
    <n v="45"/>
    <n v="0"/>
    <n v="0"/>
    <n v="18"/>
    <n v="0"/>
    <n v="0"/>
    <n v="0"/>
    <x v="7"/>
    <n v="5"/>
  </r>
  <r>
    <s v="  UA"/>
    <x v="4"/>
    <n v="769"/>
    <s v="N672UA"/>
    <s v="SFO"/>
    <d v="1899-12-30T10:00:00"/>
    <d v="1899-12-30T09:57:00"/>
    <n v="290"/>
    <n v="254"/>
    <n v="-3"/>
    <d v="1899-12-30T10:11:00"/>
    <n v="14"/>
    <n v="0"/>
    <n v="0"/>
    <n v="0"/>
    <n v="0"/>
    <n v="0"/>
    <n v="0"/>
    <x v="8"/>
    <n v="5"/>
  </r>
  <r>
    <s v="  UA"/>
    <x v="4"/>
    <n v="774"/>
    <s v="N834UA"/>
    <s v="RIC"/>
    <d v="1899-12-30T18:03:00"/>
    <d v="1899-12-30T17:57:00"/>
    <n v="114"/>
    <n v="104"/>
    <n v="-6"/>
    <d v="1899-12-30T18:11:00"/>
    <n v="14"/>
    <n v="0"/>
    <n v="0"/>
    <n v="0"/>
    <n v="0"/>
    <n v="0"/>
    <n v="0"/>
    <x v="1"/>
    <n v="5"/>
  </r>
  <r>
    <s v="  UA"/>
    <x v="4"/>
    <n v="784"/>
    <s v="N403UA"/>
    <s v="DCA"/>
    <d v="1899-12-30T10:02:00"/>
    <d v="1899-12-30T09:58:00"/>
    <n v="105"/>
    <n v="106"/>
    <n v="-4"/>
    <d v="1899-12-30T10:18:00"/>
    <n v="20"/>
    <n v="0"/>
    <n v="0"/>
    <n v="0"/>
    <n v="0"/>
    <n v="0"/>
    <n v="0"/>
    <x v="8"/>
    <n v="5"/>
  </r>
  <r>
    <s v="  UA"/>
    <x v="4"/>
    <n v="793"/>
    <s v="N538UA"/>
    <s v="LAX"/>
    <d v="1899-12-30T15:20:00"/>
    <d v="1899-12-30T15:59:00"/>
    <n v="270"/>
    <n v="244"/>
    <n v="39"/>
    <d v="1899-12-30T16:12:00"/>
    <n v="13"/>
    <n v="0"/>
    <n v="0"/>
    <n v="0"/>
    <n v="0"/>
    <n v="0"/>
    <n v="39"/>
    <x v="15"/>
    <n v="5"/>
  </r>
  <r>
    <s v="  UA"/>
    <x v="4"/>
    <n v="832"/>
    <s v="N841UA"/>
    <s v="DCA"/>
    <d v="1899-12-30T12:05:00"/>
    <d v="1899-12-30T12:01:00"/>
    <n v="105"/>
    <n v="94"/>
    <n v="-4"/>
    <d v="1899-12-30T12:13:00"/>
    <n v="12"/>
    <n v="0"/>
    <n v="0"/>
    <n v="0"/>
    <n v="0"/>
    <n v="0"/>
    <n v="0"/>
    <x v="5"/>
    <n v="5"/>
  </r>
  <r>
    <s v="  UA"/>
    <x v="4"/>
    <n v="836"/>
    <s v="N501UA"/>
    <s v="BOS"/>
    <d v="1899-12-30T17:35:00"/>
    <d v="1899-12-30T17:32:00"/>
    <n v="139"/>
    <n v="122"/>
    <n v="-3"/>
    <d v="1899-12-30T17:50:00"/>
    <n v="18"/>
    <n v="0"/>
    <n v="0"/>
    <n v="0"/>
    <n v="0"/>
    <n v="0"/>
    <n v="0"/>
    <x v="12"/>
    <n v="5"/>
  </r>
  <r>
    <s v="  UA"/>
    <x v="4"/>
    <n v="839"/>
    <s v="N426UA"/>
    <s v="LAX"/>
    <d v="1899-12-30T18:41:00"/>
    <d v="1899-12-30T18:38:00"/>
    <n v="265"/>
    <n v="255"/>
    <n v="-3"/>
    <d v="1899-12-30T18:56:00"/>
    <n v="18"/>
    <n v="0"/>
    <n v="0"/>
    <n v="0"/>
    <n v="0"/>
    <n v="0"/>
    <n v="0"/>
    <x v="1"/>
    <n v="5"/>
  </r>
  <r>
    <s v="  UA"/>
    <x v="4"/>
    <n v="842"/>
    <s v="N415UA"/>
    <s v="LAX"/>
    <d v="1899-12-30T08:10:00"/>
    <d v="1899-12-30T08:30:00"/>
    <n v="269"/>
    <n v="244"/>
    <n v="20"/>
    <d v="1899-12-30T08:40:00"/>
    <n v="10"/>
    <n v="0"/>
    <n v="0"/>
    <n v="0"/>
    <n v="0"/>
    <n v="0"/>
    <n v="20"/>
    <x v="9"/>
    <n v="5"/>
  </r>
  <r>
    <s v="  UA"/>
    <x v="4"/>
    <n v="859"/>
    <s v="N821UA"/>
    <s v="SFO"/>
    <d v="1899-12-30T07:04:00"/>
    <d v="1899-12-30T07:00:00"/>
    <n v="288"/>
    <n v="273"/>
    <n v="-4"/>
    <d v="1899-12-30T07:19:00"/>
    <n v="19"/>
    <n v="0"/>
    <n v="0"/>
    <n v="0"/>
    <n v="0"/>
    <n v="0"/>
    <n v="0"/>
    <x v="13"/>
    <n v="5"/>
  </r>
  <r>
    <s v="  UA"/>
    <x v="4"/>
    <n v="871"/>
    <s v="N808UA"/>
    <s v="DCA"/>
    <d v="1899-12-30T08:05:00"/>
    <d v="1899-12-30T08:10:00"/>
    <n v="105"/>
    <n v="98"/>
    <n v="5"/>
    <d v="1899-12-30T08:23:00"/>
    <n v="13"/>
    <n v="0"/>
    <n v="0"/>
    <n v="0"/>
    <n v="0"/>
    <n v="0"/>
    <n v="5"/>
    <x v="9"/>
    <n v="5"/>
  </r>
  <r>
    <s v="  UA"/>
    <x v="4"/>
    <n v="882"/>
    <s v="N521UA"/>
    <s v="BOS"/>
    <d v="1899-12-30T16:05:00"/>
    <d v="1899-12-30T16:19:00"/>
    <n v="142"/>
    <n v="127"/>
    <n v="14"/>
    <d v="1899-12-30T16:28:00"/>
    <n v="9"/>
    <n v="0"/>
    <n v="0"/>
    <n v="0"/>
    <n v="0"/>
    <n v="0"/>
    <n v="14"/>
    <x v="2"/>
    <n v="5"/>
  </r>
  <r>
    <s v="  UA"/>
    <x v="4"/>
    <n v="884"/>
    <s v="N497UA"/>
    <s v="EWR"/>
    <d v="1899-12-30T19:00:00"/>
    <d v="1899-12-30T18:59:00"/>
    <n v="131"/>
    <n v="105"/>
    <n v="-1"/>
    <d v="1899-12-30T19:10:00"/>
    <n v="11"/>
    <n v="0"/>
    <n v="0"/>
    <n v="0"/>
    <n v="0"/>
    <n v="0"/>
    <n v="0"/>
    <x v="10"/>
    <n v="5"/>
  </r>
  <r>
    <s v="  UA"/>
    <x v="4"/>
    <n v="896"/>
    <s v="N528UA"/>
    <s v="BOS"/>
    <d v="1899-12-30T13:19:00"/>
    <d v="1899-12-30T13:15:00"/>
    <n v="140"/>
    <n v="117"/>
    <n v="-4"/>
    <d v="1899-12-30T13:26:00"/>
    <n v="11"/>
    <n v="0"/>
    <n v="0"/>
    <n v="0"/>
    <n v="0"/>
    <n v="0"/>
    <n v="0"/>
    <x v="14"/>
    <n v="5"/>
  </r>
  <r>
    <s v="  UA"/>
    <x v="4"/>
    <n v="904"/>
    <s v="N827UA"/>
    <s v="CVG"/>
    <d v="1899-12-30T19:01:00"/>
    <d v="1899-12-30T18:57:00"/>
    <n v="71"/>
    <n v="67"/>
    <n v="-4"/>
    <d v="1899-12-30T19:16:00"/>
    <n v="19"/>
    <n v="0"/>
    <n v="0"/>
    <n v="0"/>
    <n v="0"/>
    <n v="0"/>
    <n v="0"/>
    <x v="10"/>
    <n v="5"/>
  </r>
  <r>
    <s v="  UA"/>
    <x v="4"/>
    <n v="907"/>
    <s v="N647UA"/>
    <s v="SFO"/>
    <d v="1899-12-30T17:21:00"/>
    <d v="1899-12-30T17:20:00"/>
    <n v="295"/>
    <n v="268"/>
    <n v="-1"/>
    <d v="1899-12-30T17:33:00"/>
    <n v="13"/>
    <n v="0"/>
    <n v="0"/>
    <n v="0"/>
    <n v="0"/>
    <n v="0"/>
    <n v="0"/>
    <x v="12"/>
    <n v="5"/>
  </r>
  <r>
    <s v="  UA"/>
    <x v="4"/>
    <n v="909"/>
    <s v="N573UA"/>
    <s v="DEN"/>
    <d v="1899-12-30T15:23:00"/>
    <d v="1899-12-30T17:57:00"/>
    <n v="164"/>
    <n v="155"/>
    <n v="154"/>
    <d v="1899-12-30T18:21:00"/>
    <n v="24"/>
    <n v="88"/>
    <n v="0"/>
    <n v="0"/>
    <n v="0"/>
    <n v="57"/>
    <n v="154"/>
    <x v="15"/>
    <n v="5"/>
  </r>
  <r>
    <s v="  UA"/>
    <x v="4"/>
    <n v="922"/>
    <s v="N419UA"/>
    <s v="IAD"/>
    <d v="1899-12-30T06:05:00"/>
    <d v="1899-12-30T06:01:00"/>
    <n v="101"/>
    <n v="95"/>
    <n v="-4"/>
    <d v="1899-12-30T06:11:00"/>
    <n v="10"/>
    <n v="0"/>
    <n v="0"/>
    <n v="0"/>
    <n v="0"/>
    <n v="0"/>
    <n v="0"/>
    <x v="6"/>
    <n v="5"/>
  </r>
  <r>
    <s v="  UA"/>
    <x v="4"/>
    <n v="929"/>
    <s v="N446UA"/>
    <s v="SEA"/>
    <d v="1899-12-30T15:30:00"/>
    <d v="1899-12-30T15:27:00"/>
    <n v="268"/>
    <n v="269"/>
    <n v="-3"/>
    <d v="1899-12-30T15:40:00"/>
    <n v="13"/>
    <n v="0"/>
    <n v="0"/>
    <n v="0"/>
    <n v="0"/>
    <n v="0"/>
    <n v="0"/>
    <x v="15"/>
    <n v="5"/>
  </r>
  <r>
    <s v="  UA"/>
    <x v="4"/>
    <n v="939"/>
    <s v="N551UA"/>
    <s v="SFO"/>
    <d v="1899-12-30T13:05:00"/>
    <d v="1899-12-30T13:07:00"/>
    <n v="284"/>
    <n v="258"/>
    <n v="2"/>
    <d v="1899-12-30T13:18:00"/>
    <n v="11"/>
    <n v="0"/>
    <n v="0"/>
    <n v="0"/>
    <n v="0"/>
    <n v="0"/>
    <n v="2"/>
    <x v="14"/>
    <n v="5"/>
  </r>
  <r>
    <s v="  UA"/>
    <x v="4"/>
    <n v="941"/>
    <s v="N578UA"/>
    <s v="DEN"/>
    <d v="1899-12-30T17:03:00"/>
    <d v="1899-12-30T18:09:00"/>
    <n v="160"/>
    <n v="144"/>
    <n v="66"/>
    <d v="1899-12-30T18:28:00"/>
    <n v="19"/>
    <n v="21"/>
    <n v="0"/>
    <n v="0"/>
    <n v="0"/>
    <n v="29"/>
    <n v="66"/>
    <x v="12"/>
    <n v="5"/>
  </r>
  <r>
    <s v="  UA"/>
    <x v="4"/>
    <n v="943"/>
    <s v="N574UA"/>
    <s v="LAX"/>
    <d v="1899-12-30T17:32:00"/>
    <d v="1899-12-30T17:32:00"/>
    <n v="268"/>
    <n v="245"/>
    <n v="0"/>
    <d v="1899-12-30T17:45:00"/>
    <n v="13"/>
    <n v="0"/>
    <n v="0"/>
    <n v="0"/>
    <n v="0"/>
    <n v="0"/>
    <n v="0"/>
    <x v="12"/>
    <n v="5"/>
  </r>
  <r>
    <s v="  UA"/>
    <x v="4"/>
    <n v="945"/>
    <s v="N414UA"/>
    <s v="LAX"/>
    <d v="1899-12-30T11:57:00"/>
    <d v="1899-12-30T11:55:00"/>
    <n v="265"/>
    <n v="246"/>
    <n v="-2"/>
    <d v="1899-12-30T12:11:00"/>
    <n v="16"/>
    <n v="0"/>
    <n v="0"/>
    <n v="0"/>
    <n v="0"/>
    <n v="0"/>
    <n v="0"/>
    <x v="3"/>
    <n v="5"/>
  </r>
  <r>
    <s v="  UA"/>
    <x v="4"/>
    <n v="949"/>
    <s v="N777UA"/>
    <s v="DEN"/>
    <d v="1899-12-30T18:41:00"/>
    <d v="1899-12-30T18:34:00"/>
    <n v="165"/>
    <n v="146"/>
    <n v="-7"/>
    <d v="1899-12-30T18:52:00"/>
    <n v="18"/>
    <n v="0"/>
    <n v="0"/>
    <n v="0"/>
    <n v="0"/>
    <n v="0"/>
    <n v="0"/>
    <x v="1"/>
    <n v="5"/>
  </r>
  <r>
    <s v="  UA"/>
    <x v="4"/>
    <n v="959"/>
    <s v="N444UA"/>
    <s v="PDX"/>
    <d v="1899-12-30T20:30:00"/>
    <d v="1899-12-30T20:27:00"/>
    <n v="268"/>
    <n v="269"/>
    <n v="-3"/>
    <d v="1899-12-30T20:42:00"/>
    <n v="15"/>
    <n v="0"/>
    <n v="0"/>
    <n v="0"/>
    <n v="0"/>
    <n v="0"/>
    <n v="0"/>
    <x v="11"/>
    <n v="5"/>
  </r>
  <r>
    <s v="  UA"/>
    <x v="4"/>
    <n v="964"/>
    <s v="N209UA"/>
    <s v="IAD"/>
    <d v="1899-12-30T13:15:00"/>
    <d v="1899-12-30T18:10:00"/>
    <n v="112"/>
    <n v="106"/>
    <n v="295"/>
    <d v="1899-12-30T18:33:00"/>
    <n v="23"/>
    <n v="8"/>
    <n v="0"/>
    <n v="0"/>
    <n v="0"/>
    <n v="281"/>
    <n v="295"/>
    <x v="14"/>
    <n v="5"/>
  </r>
  <r>
    <s v="  UA"/>
    <x v="4"/>
    <n v="971"/>
    <s v="N838UA"/>
    <s v="SFO"/>
    <d v="1899-12-30T06:00:00"/>
    <d v="1899-12-30T06:00:00"/>
    <n v="282"/>
    <n v="262"/>
    <n v="0"/>
    <d v="1899-12-30T06:13:00"/>
    <n v="13"/>
    <n v="0"/>
    <n v="0"/>
    <n v="0"/>
    <n v="0"/>
    <n v="0"/>
    <n v="0"/>
    <x v="6"/>
    <n v="5"/>
  </r>
  <r>
    <s v="  UA"/>
    <x v="4"/>
    <n v="973"/>
    <s v="N571UA"/>
    <s v="SFO"/>
    <d v="1899-12-30T14:55:00"/>
    <d v="1899-12-30T15:11:00"/>
    <n v="294"/>
    <n v="269"/>
    <n v="16"/>
    <d v="1899-12-30T15:22:00"/>
    <n v="11"/>
    <n v="0"/>
    <n v="0"/>
    <n v="0"/>
    <n v="0"/>
    <n v="0"/>
    <n v="16"/>
    <x v="4"/>
    <n v="5"/>
  </r>
  <r>
    <s v="  UA"/>
    <x v="4"/>
    <n v="990"/>
    <s v=" "/>
    <s v="IAD"/>
    <d v="1899-12-30T18:13:00"/>
    <d v="1899-12-30T00:00:00"/>
    <n v="114"/>
    <n v="0"/>
    <n v="0"/>
    <d v="1899-12-30T00:00:00"/>
    <n v="0"/>
    <n v="0"/>
    <n v="0"/>
    <n v="0"/>
    <n v="0"/>
    <n v="0"/>
    <n v="0"/>
    <x v="1"/>
    <n v="5"/>
  </r>
  <r>
    <s v="  UA"/>
    <x v="4"/>
    <n v="1102"/>
    <s v="N23721"/>
    <s v="MCO"/>
    <d v="1899-12-30T19:40:00"/>
    <d v="1899-12-30T19:36:00"/>
    <n v="155"/>
    <n v="136"/>
    <n v="-4"/>
    <d v="1899-12-30T19:46:00"/>
    <n v="10"/>
    <n v="0"/>
    <n v="0"/>
    <n v="0"/>
    <n v="0"/>
    <n v="0"/>
    <n v="0"/>
    <x v="10"/>
    <n v="5"/>
  </r>
  <r>
    <s v="  UA"/>
    <x v="4"/>
    <n v="1103"/>
    <s v="N15710"/>
    <s v="SNA"/>
    <d v="1899-12-30T09:45:00"/>
    <d v="1899-12-30T09:48:00"/>
    <n v="265"/>
    <n v="259"/>
    <n v="3"/>
    <d v="1899-12-30T10:02:00"/>
    <n v="14"/>
    <n v="0"/>
    <n v="0"/>
    <n v="0"/>
    <n v="0"/>
    <n v="0"/>
    <n v="3"/>
    <x v="0"/>
    <n v="5"/>
  </r>
  <r>
    <s v="  UA"/>
    <x v="4"/>
    <n v="1189"/>
    <s v="N76502"/>
    <s v="IAH"/>
    <d v="1899-12-30T15:20:00"/>
    <d v="1899-12-30T15:25:00"/>
    <n v="174"/>
    <n v="141"/>
    <n v="5"/>
    <d v="1899-12-30T15:33:00"/>
    <n v="8"/>
    <n v="0"/>
    <n v="0"/>
    <n v="0"/>
    <n v="0"/>
    <n v="0"/>
    <n v="5"/>
    <x v="15"/>
    <n v="5"/>
  </r>
  <r>
    <s v="  UA"/>
    <x v="4"/>
    <n v="1221"/>
    <s v="N17719"/>
    <s v="IAH"/>
    <d v="1899-12-30T07:00:00"/>
    <d v="1899-12-30T06:56:00"/>
    <n v="168"/>
    <n v="161"/>
    <n v="-4"/>
    <d v="1899-12-30T07:14:00"/>
    <n v="18"/>
    <n v="0"/>
    <n v="0"/>
    <n v="0"/>
    <n v="0"/>
    <n v="0"/>
    <n v="0"/>
    <x v="13"/>
    <n v="5"/>
  </r>
  <r>
    <s v="  UA"/>
    <x v="4"/>
    <n v="1259"/>
    <s v="N27610"/>
    <s v="CLE"/>
    <d v="1899-12-30T18:15:00"/>
    <d v="1899-12-30T18:06:00"/>
    <n v="77"/>
    <n v="73"/>
    <n v="-9"/>
    <d v="1899-12-30T18:26:00"/>
    <n v="20"/>
    <n v="0"/>
    <n v="0"/>
    <n v="0"/>
    <n v="0"/>
    <n v="0"/>
    <n v="0"/>
    <x v="1"/>
    <n v="5"/>
  </r>
  <r>
    <s v="  UA"/>
    <x v="4"/>
    <n v="1282"/>
    <s v="N54241"/>
    <s v="SFO"/>
    <d v="1899-12-30T20:30:00"/>
    <d v="1899-12-30T20:31:00"/>
    <n v="275"/>
    <n v="278"/>
    <n v="1"/>
    <d v="1899-12-30T20:44:00"/>
    <n v="13"/>
    <n v="0"/>
    <n v="0"/>
    <n v="0"/>
    <n v="0"/>
    <n v="0"/>
    <n v="1"/>
    <x v="11"/>
    <n v="5"/>
  </r>
  <r>
    <s v="  UA"/>
    <x v="4"/>
    <n v="1290"/>
    <s v="N77867"/>
    <s v="IAH"/>
    <d v="1899-12-30T17:05:00"/>
    <d v="1899-12-30T17:16:00"/>
    <n v="173"/>
    <n v="143"/>
    <n v="11"/>
    <d v="1899-12-30T17:28:00"/>
    <n v="12"/>
    <n v="0"/>
    <n v="0"/>
    <n v="0"/>
    <n v="0"/>
    <n v="0"/>
    <n v="11"/>
    <x v="12"/>
    <n v="5"/>
  </r>
  <r>
    <s v="  UA"/>
    <x v="4"/>
    <n v="1296"/>
    <s v="N16732"/>
    <s v="DEN"/>
    <d v="1899-12-30T20:00:00"/>
    <d v="1899-12-30T19:59:00"/>
    <n v="156"/>
    <n v="152"/>
    <n v="-1"/>
    <d v="1899-12-30T20:09:00"/>
    <n v="10"/>
    <n v="0"/>
    <n v="0"/>
    <n v="0"/>
    <n v="0"/>
    <n v="0"/>
    <n v="0"/>
    <x v="11"/>
    <n v="5"/>
  </r>
  <r>
    <s v="  UA"/>
    <x v="4"/>
    <n v="1550"/>
    <s v="N37253"/>
    <s v="EWR"/>
    <d v="1899-12-30T13:39:00"/>
    <d v="1899-12-30T14:33:00"/>
    <n v="140"/>
    <n v="118"/>
    <n v="54"/>
    <d v="1899-12-30T14:53:00"/>
    <n v="20"/>
    <n v="0"/>
    <n v="0"/>
    <n v="32"/>
    <n v="0"/>
    <n v="0"/>
    <n v="54"/>
    <x v="14"/>
    <n v="5"/>
  </r>
  <r>
    <s v="  UA"/>
    <x v="4"/>
    <n v="1570"/>
    <s v="N16701"/>
    <s v="EWR"/>
    <d v="1899-12-30T07:00:00"/>
    <d v="1899-12-30T06:59:00"/>
    <n v="120"/>
    <n v="113"/>
    <n v="-1"/>
    <d v="1899-12-30T07:13:00"/>
    <n v="14"/>
    <n v="0"/>
    <n v="0"/>
    <n v="0"/>
    <n v="0"/>
    <n v="0"/>
    <n v="0"/>
    <x v="13"/>
    <n v="5"/>
  </r>
  <r>
    <s v="  UA"/>
    <x v="4"/>
    <n v="1574"/>
    <s v="N26226"/>
    <s v="EWR"/>
    <d v="1899-12-30T12:00:00"/>
    <d v="1899-12-30T12:23:00"/>
    <n v="127"/>
    <n v="170"/>
    <n v="23"/>
    <d v="1899-12-30T13:33:00"/>
    <n v="70"/>
    <n v="0"/>
    <n v="0"/>
    <n v="66"/>
    <n v="0"/>
    <n v="0"/>
    <n v="23"/>
    <x v="5"/>
    <n v="5"/>
  </r>
  <r>
    <s v="  UA"/>
    <x v="4"/>
    <n v="1577"/>
    <s v="N76269"/>
    <s v="EWR"/>
    <d v="1899-12-30T17:00:00"/>
    <d v="1899-12-30T16:58:00"/>
    <n v="135"/>
    <n v="117"/>
    <n v="-2"/>
    <d v="1899-12-30T17:15:00"/>
    <n v="17"/>
    <n v="0"/>
    <n v="0"/>
    <n v="0"/>
    <n v="0"/>
    <n v="0"/>
    <n v="0"/>
    <x v="12"/>
    <n v="5"/>
  </r>
  <r>
    <s v="  UA"/>
    <x v="4"/>
    <n v="1579"/>
    <s v="N36280"/>
    <s v="EWR"/>
    <d v="1899-12-30T18:00:00"/>
    <d v="1899-12-30T17:59:00"/>
    <n v="126"/>
    <n v="112"/>
    <n v="-1"/>
    <d v="1899-12-30T18:16:00"/>
    <n v="17"/>
    <n v="0"/>
    <n v="0"/>
    <n v="0"/>
    <n v="0"/>
    <n v="0"/>
    <n v="0"/>
    <x v="1"/>
    <n v="5"/>
  </r>
  <r>
    <s v="  UA"/>
    <x v="4"/>
    <n v="1625"/>
    <s v="N14228"/>
    <s v="CLE"/>
    <d v="1899-12-30T07:00:00"/>
    <d v="1899-12-30T06:52:00"/>
    <n v="77"/>
    <n v="67"/>
    <n v="-8"/>
    <d v="1899-12-30T07:02:00"/>
    <n v="10"/>
    <n v="0"/>
    <n v="0"/>
    <n v="0"/>
    <n v="0"/>
    <n v="0"/>
    <n v="0"/>
    <x v="13"/>
    <n v="5"/>
  </r>
  <r>
    <s v="  UA"/>
    <x v="4"/>
    <n v="1647"/>
    <s v="N24702"/>
    <s v="IAH"/>
    <d v="1899-12-30T19:15:00"/>
    <d v="1899-12-30T19:10:00"/>
    <n v="163"/>
    <n v="137"/>
    <n v="-5"/>
    <d v="1899-12-30T19:20:00"/>
    <n v="10"/>
    <n v="0"/>
    <n v="0"/>
    <n v="0"/>
    <n v="0"/>
    <n v="0"/>
    <n v="0"/>
    <x v="10"/>
    <n v="5"/>
  </r>
  <r>
    <s v="  UA"/>
    <x v="4"/>
    <n v="1676"/>
    <s v="N75432"/>
    <s v="IAH"/>
    <d v="1899-12-30T14:00:00"/>
    <d v="1899-12-30T14:03:00"/>
    <n v="166"/>
    <n v="151"/>
    <n v="3"/>
    <d v="1899-12-30T14:18:00"/>
    <n v="15"/>
    <n v="0"/>
    <n v="0"/>
    <n v="0"/>
    <n v="0"/>
    <n v="0"/>
    <n v="3"/>
    <x v="4"/>
    <n v="5"/>
  </r>
  <r>
    <s v="  UA"/>
    <x v="4"/>
    <n v="1693"/>
    <s v="N11612"/>
    <s v="IAH"/>
    <d v="1899-12-30T12:10:00"/>
    <d v="1899-12-30T12:02:00"/>
    <n v="167"/>
    <n v="169"/>
    <n v="-8"/>
    <d v="1899-12-30T12:24:00"/>
    <n v="22"/>
    <n v="0"/>
    <n v="0"/>
    <n v="0"/>
    <n v="0"/>
    <n v="0"/>
    <n v="0"/>
    <x v="5"/>
    <n v="5"/>
  </r>
  <r>
    <s v="  UA"/>
    <x v="4"/>
    <n v="1696"/>
    <s v="N37277"/>
    <s v="EWR"/>
    <d v="1899-12-30T10:00:00"/>
    <d v="1899-12-30T09:56:00"/>
    <n v="117"/>
    <n v="115"/>
    <n v="-4"/>
    <d v="1899-12-30T10:08:00"/>
    <n v="12"/>
    <n v="0"/>
    <n v="0"/>
    <n v="0"/>
    <n v="0"/>
    <n v="0"/>
    <n v="0"/>
    <x v="8"/>
    <n v="5"/>
  </r>
  <r>
    <s v="  UA"/>
    <x v="4"/>
    <n v="1710"/>
    <s v="N57870"/>
    <s v="IAH"/>
    <d v="1899-12-30T08:00:00"/>
    <d v="1899-12-30T07:54:00"/>
    <n v="172"/>
    <n v="143"/>
    <n v="-6"/>
    <d v="1899-12-30T08:07:00"/>
    <n v="13"/>
    <n v="0"/>
    <n v="0"/>
    <n v="0"/>
    <n v="0"/>
    <n v="0"/>
    <n v="0"/>
    <x v="9"/>
    <n v="5"/>
  </r>
  <r>
    <s v="  UA"/>
    <x v="4"/>
    <n v="1715"/>
    <s v="N33286"/>
    <s v="PIT"/>
    <d v="1899-12-30T18:35:00"/>
    <d v="1899-12-30T18:26:00"/>
    <n v="84"/>
    <n v="78"/>
    <n v="-9"/>
    <d v="1899-12-30T18:43:00"/>
    <n v="17"/>
    <n v="0"/>
    <n v="0"/>
    <n v="0"/>
    <n v="0"/>
    <n v="0"/>
    <n v="0"/>
    <x v="1"/>
    <n v="5"/>
  </r>
  <r>
    <s v="  UA"/>
    <x v="4"/>
    <n v="1716"/>
    <s v="N17229"/>
    <s v="FLL"/>
    <d v="1899-12-30T08:50:00"/>
    <d v="1899-12-30T09:00:00"/>
    <n v="171"/>
    <n v="171"/>
    <n v="10"/>
    <d v="1899-12-30T09:14:00"/>
    <n v="14"/>
    <n v="0"/>
    <n v="0"/>
    <n v="0"/>
    <n v="0"/>
    <n v="0"/>
    <n v="10"/>
    <x v="9"/>
    <n v="5"/>
  </r>
  <r>
    <s v="  UA"/>
    <x v="4"/>
    <n v="1727"/>
    <s v="N39728"/>
    <s v="IAH"/>
    <d v="1899-12-30T10:56:00"/>
    <d v="1899-12-30T10:50:00"/>
    <n v="169"/>
    <n v="137"/>
    <n v="-6"/>
    <d v="1899-12-30T11:01:00"/>
    <n v="11"/>
    <n v="0"/>
    <n v="0"/>
    <n v="0"/>
    <n v="0"/>
    <n v="0"/>
    <n v="0"/>
    <x v="8"/>
    <n v="5"/>
  </r>
  <r>
    <s v="  UA"/>
    <x v="4"/>
    <n v="1729"/>
    <s v="N29717"/>
    <s v="IAH"/>
    <d v="1899-12-30T21:00:00"/>
    <d v="1899-12-30T20:54:00"/>
    <n v="158"/>
    <n v="149"/>
    <n v="-6"/>
    <d v="1899-12-30T21:09:00"/>
    <n v="15"/>
    <n v="0"/>
    <n v="0"/>
    <n v="0"/>
    <n v="0"/>
    <n v="0"/>
    <n v="0"/>
    <x v="7"/>
    <n v="5"/>
  </r>
  <r>
    <s v="  UA"/>
    <x v="4"/>
    <n v="1730"/>
    <s v="N13248"/>
    <s v="IAH"/>
    <d v="1899-12-30T05:25:00"/>
    <d v="1899-12-30T05:24:00"/>
    <n v="168"/>
    <n v="139"/>
    <n v="-1"/>
    <d v="1899-12-30T05:34:00"/>
    <n v="10"/>
    <n v="0"/>
    <n v="0"/>
    <n v="0"/>
    <n v="0"/>
    <n v="0"/>
    <n v="0"/>
    <x v="16"/>
    <n v="5"/>
  </r>
  <r>
    <s v="  UA"/>
    <x v="5"/>
    <n v="201"/>
    <s v="N213UA"/>
    <s v="HNL"/>
    <d v="1899-12-30T09:20:00"/>
    <d v="1899-12-30T09:43:00"/>
    <n v="544"/>
    <n v="535"/>
    <n v="23"/>
    <d v="1899-12-30T09:56:00"/>
    <n v="13"/>
    <n v="0"/>
    <n v="0"/>
    <n v="0"/>
    <n v="0"/>
    <n v="0"/>
    <n v="23"/>
    <x v="0"/>
    <n v="6"/>
  </r>
  <r>
    <s v="  UA"/>
    <x v="5"/>
    <n v="222"/>
    <s v="N513UA"/>
    <s v="BDL"/>
    <d v="1899-12-30T18:48:00"/>
    <d v="1899-12-30T18:41:00"/>
    <n v="126"/>
    <n v="120"/>
    <n v="-7"/>
    <d v="1899-12-30T19:02:00"/>
    <n v="21"/>
    <n v="0"/>
    <n v="0"/>
    <n v="0"/>
    <n v="0"/>
    <n v="0"/>
    <n v="0"/>
    <x v="1"/>
    <n v="6"/>
  </r>
  <r>
    <s v="  UA"/>
    <x v="5"/>
    <n v="234"/>
    <s v="N847UA"/>
    <s v="LGA"/>
    <d v="1899-12-30T08:30:00"/>
    <d v="1899-12-30T08:22:00"/>
    <n v="125"/>
    <n v="106"/>
    <n v="-8"/>
    <d v="1899-12-30T08:35:00"/>
    <n v="13"/>
    <n v="0"/>
    <n v="0"/>
    <n v="0"/>
    <n v="0"/>
    <n v="0"/>
    <n v="0"/>
    <x v="9"/>
    <n v="6"/>
  </r>
  <r>
    <s v="  UA"/>
    <x v="5"/>
    <n v="241"/>
    <s v="N471UA"/>
    <s v="SEA"/>
    <d v="1899-12-30T11:57:00"/>
    <d v="1899-12-30T11:53:00"/>
    <n v="268"/>
    <n v="261"/>
    <n v="-4"/>
    <d v="1899-12-30T12:06:00"/>
    <n v="13"/>
    <n v="0"/>
    <n v="0"/>
    <n v="0"/>
    <n v="0"/>
    <n v="0"/>
    <n v="0"/>
    <x v="3"/>
    <n v="6"/>
  </r>
  <r>
    <s v="  UA"/>
    <x v="5"/>
    <n v="242"/>
    <s v="N829UA"/>
    <s v="PVD"/>
    <d v="1899-12-30T13:27:00"/>
    <d v="1899-12-30T13:22:00"/>
    <n v="128"/>
    <n v="119"/>
    <n v="-5"/>
    <d v="1899-12-30T13:37:00"/>
    <n v="15"/>
    <n v="0"/>
    <n v="0"/>
    <n v="0"/>
    <n v="0"/>
    <n v="0"/>
    <n v="0"/>
    <x v="14"/>
    <n v="6"/>
  </r>
  <r>
    <s v="  UA"/>
    <x v="5"/>
    <n v="245"/>
    <s v="N534UA"/>
    <s v="DEN"/>
    <d v="1899-12-30T08:58:00"/>
    <d v="1899-12-30T09:25:00"/>
    <n v="164"/>
    <n v="148"/>
    <n v="27"/>
    <d v="1899-12-30T09:33:00"/>
    <n v="8"/>
    <n v="0"/>
    <n v="0"/>
    <n v="0"/>
    <n v="0"/>
    <n v="0"/>
    <n v="27"/>
    <x v="9"/>
    <n v="6"/>
  </r>
  <r>
    <s v="  UA"/>
    <x v="5"/>
    <n v="246"/>
    <s v="N497UA"/>
    <s v="BUF"/>
    <d v="1899-12-30T18:00:00"/>
    <d v="1899-12-30T17:58:00"/>
    <n v="89"/>
    <n v="74"/>
    <n v="-2"/>
    <d v="1899-12-30T18:11:00"/>
    <n v="13"/>
    <n v="0"/>
    <n v="0"/>
    <n v="0"/>
    <n v="0"/>
    <n v="0"/>
    <n v="0"/>
    <x v="1"/>
    <n v="6"/>
  </r>
  <r>
    <s v="  UA"/>
    <x v="5"/>
    <n v="248"/>
    <s v="N479UA"/>
    <s v="DTW"/>
    <d v="1899-12-30T19:00:00"/>
    <d v="1899-12-30T18:55:00"/>
    <n v="85"/>
    <n v="62"/>
    <n v="-5"/>
    <d v="1899-12-30T19:07:00"/>
    <n v="12"/>
    <n v="0"/>
    <n v="0"/>
    <n v="0"/>
    <n v="0"/>
    <n v="0"/>
    <n v="0"/>
    <x v="10"/>
    <n v="6"/>
  </r>
  <r>
    <s v="  UA"/>
    <x v="5"/>
    <n v="253"/>
    <s v="N460UA"/>
    <s v="BOS"/>
    <d v="1899-12-30T19:00:00"/>
    <d v="1899-12-30T18:57:00"/>
    <n v="135"/>
    <n v="116"/>
    <n v="-3"/>
    <d v="1899-12-30T19:10:00"/>
    <n v="13"/>
    <n v="0"/>
    <n v="0"/>
    <n v="0"/>
    <n v="0"/>
    <n v="0"/>
    <n v="0"/>
    <x v="10"/>
    <n v="6"/>
  </r>
  <r>
    <s v="  UA"/>
    <x v="5"/>
    <n v="255"/>
    <s v="N804UA"/>
    <s v="SFO"/>
    <d v="1899-12-30T16:05:00"/>
    <d v="1899-12-30T16:07:00"/>
    <n v="282"/>
    <n v="281"/>
    <n v="2"/>
    <d v="1899-12-30T16:20:00"/>
    <n v="13"/>
    <n v="0"/>
    <n v="0"/>
    <n v="0"/>
    <n v="0"/>
    <n v="0"/>
    <n v="2"/>
    <x v="2"/>
    <n v="6"/>
  </r>
  <r>
    <s v="  UA"/>
    <x v="5"/>
    <n v="258"/>
    <s v="N845UA"/>
    <s v="GRR"/>
    <d v="1899-12-30T19:01:00"/>
    <d v="1899-12-30T19:00:00"/>
    <n v="51"/>
    <n v="38"/>
    <n v="-1"/>
    <d v="1899-12-30T19:11:00"/>
    <n v="11"/>
    <n v="0"/>
    <n v="0"/>
    <n v="0"/>
    <n v="0"/>
    <n v="0"/>
    <n v="0"/>
    <x v="10"/>
    <n v="6"/>
  </r>
  <r>
    <s v="  UA"/>
    <x v="5"/>
    <n v="262"/>
    <s v="N491UA"/>
    <s v="MCO"/>
    <d v="1899-12-30T07:00:00"/>
    <d v="1899-12-30T07:00:00"/>
    <n v="155"/>
    <n v="160"/>
    <n v="0"/>
    <d v="1899-12-30T07:23:00"/>
    <n v="23"/>
    <n v="0"/>
    <n v="0"/>
    <n v="0"/>
    <n v="0"/>
    <n v="0"/>
    <n v="0"/>
    <x v="13"/>
    <n v="6"/>
  </r>
  <r>
    <s v="  UA"/>
    <x v="5"/>
    <n v="265"/>
    <s v="N530UA"/>
    <s v="TPA"/>
    <d v="1899-12-30T14:15:00"/>
    <d v="1899-12-30T14:10:00"/>
    <n v="157"/>
    <n v="144"/>
    <n v="-5"/>
    <d v="1899-12-30T14:20:00"/>
    <n v="10"/>
    <n v="0"/>
    <n v="0"/>
    <n v="0"/>
    <n v="0"/>
    <n v="0"/>
    <n v="0"/>
    <x v="4"/>
    <n v="6"/>
  </r>
  <r>
    <s v="  UA"/>
    <x v="5"/>
    <n v="278"/>
    <s v="N822UA"/>
    <s v="MDT"/>
    <d v="1899-12-30T18:30:00"/>
    <d v="1899-12-30T18:39:00"/>
    <n v="100"/>
    <n v="90"/>
    <n v="9"/>
    <d v="1899-12-30T18:53:00"/>
    <n v="14"/>
    <n v="0"/>
    <n v="0"/>
    <n v="0"/>
    <n v="0"/>
    <n v="0"/>
    <n v="9"/>
    <x v="1"/>
    <n v="6"/>
  </r>
  <r>
    <s v="  UA"/>
    <x v="5"/>
    <n v="288"/>
    <s v="N440UA"/>
    <s v="MCO"/>
    <d v="1899-12-30T14:25:00"/>
    <d v="1899-12-30T14:18:00"/>
    <n v="159"/>
    <n v="163"/>
    <n v="-7"/>
    <d v="1899-12-30T14:36:00"/>
    <n v="18"/>
    <n v="0"/>
    <n v="0"/>
    <n v="0"/>
    <n v="0"/>
    <n v="0"/>
    <n v="0"/>
    <x v="4"/>
    <n v="6"/>
  </r>
  <r>
    <s v="  UA"/>
    <x v="5"/>
    <n v="292"/>
    <s v="N840UA"/>
    <s v="ATL"/>
    <d v="1899-12-30T06:00:00"/>
    <d v="1899-12-30T05:52:00"/>
    <n v="119"/>
    <n v="105"/>
    <n v="-8"/>
    <d v="1899-12-30T06:02:00"/>
    <n v="10"/>
    <n v="0"/>
    <n v="0"/>
    <n v="0"/>
    <n v="0"/>
    <n v="0"/>
    <n v="0"/>
    <x v="6"/>
    <n v="6"/>
  </r>
  <r>
    <s v="  UA"/>
    <x v="5"/>
    <n v="296"/>
    <s v="N464UA"/>
    <s v="MSP"/>
    <d v="1899-12-30T13:20:00"/>
    <d v="1899-12-30T13:22:00"/>
    <n v="87"/>
    <n v="76"/>
    <n v="2"/>
    <d v="1899-12-30T13:35:00"/>
    <n v="13"/>
    <n v="0"/>
    <n v="0"/>
    <n v="0"/>
    <n v="0"/>
    <n v="0"/>
    <n v="2"/>
    <x v="14"/>
    <n v="6"/>
  </r>
  <r>
    <s v="  UA"/>
    <x v="5"/>
    <n v="298"/>
    <s v="N463UA"/>
    <s v="MIA"/>
    <d v="1899-12-30T20:00:00"/>
    <d v="1899-12-30T19:57:00"/>
    <n v="187"/>
    <n v="180"/>
    <n v="-3"/>
    <d v="1899-12-30T20:08:00"/>
    <n v="11"/>
    <n v="0"/>
    <n v="0"/>
    <n v="0"/>
    <n v="0"/>
    <n v="0"/>
    <n v="0"/>
    <x v="11"/>
    <n v="6"/>
  </r>
  <r>
    <s v="  UA"/>
    <x v="5"/>
    <n v="304"/>
    <s v="N848UA"/>
    <s v="BDL"/>
    <d v="1899-12-30T06:30:00"/>
    <d v="1899-12-30T06:21:00"/>
    <n v="122"/>
    <n v="107"/>
    <n v="-9"/>
    <d v="1899-12-30T06:31:00"/>
    <n v="10"/>
    <n v="0"/>
    <n v="0"/>
    <n v="0"/>
    <n v="0"/>
    <n v="0"/>
    <n v="0"/>
    <x v="6"/>
    <n v="6"/>
  </r>
  <r>
    <s v="  UA"/>
    <x v="5"/>
    <n v="307"/>
    <s v="N593UA"/>
    <s v="LAS"/>
    <d v="1899-12-30T08:20:00"/>
    <d v="1899-12-30T08:27:00"/>
    <n v="237"/>
    <n v="226"/>
    <n v="7"/>
    <d v="1899-12-30T08:39:00"/>
    <n v="12"/>
    <n v="0"/>
    <n v="0"/>
    <n v="0"/>
    <n v="0"/>
    <n v="0"/>
    <n v="7"/>
    <x v="9"/>
    <n v="6"/>
  </r>
  <r>
    <s v="  UA"/>
    <x v="5"/>
    <n v="309"/>
    <s v="N827UA"/>
    <s v="BOS"/>
    <d v="1899-12-30T09:05:00"/>
    <d v="1899-12-30T09:01:00"/>
    <n v="128"/>
    <n v="112"/>
    <n v="-4"/>
    <d v="1899-12-30T09:11:00"/>
    <n v="10"/>
    <n v="0"/>
    <n v="0"/>
    <n v="0"/>
    <n v="0"/>
    <n v="0"/>
    <n v="0"/>
    <x v="0"/>
    <n v="6"/>
  </r>
  <r>
    <s v="  UA"/>
    <x v="5"/>
    <n v="320"/>
    <s v="N836UA"/>
    <s v="BWI"/>
    <d v="1899-12-30T19:50:00"/>
    <d v="1899-12-30T19:45:00"/>
    <n v="108"/>
    <n v="90"/>
    <n v="-5"/>
    <d v="1899-12-30T19:56:00"/>
    <n v="11"/>
    <n v="0"/>
    <n v="0"/>
    <n v="0"/>
    <n v="0"/>
    <n v="0"/>
    <n v="0"/>
    <x v="10"/>
    <n v="6"/>
  </r>
  <r>
    <s v="  UA"/>
    <x v="5"/>
    <n v="330"/>
    <s v="N837UA"/>
    <s v="EWR"/>
    <d v="1899-12-30T16:00:00"/>
    <d v="1899-12-30T15:58:00"/>
    <n v="131"/>
    <n v="124"/>
    <n v="-2"/>
    <d v="1899-12-30T16:21:00"/>
    <n v="23"/>
    <n v="0"/>
    <n v="0"/>
    <n v="0"/>
    <n v="0"/>
    <n v="0"/>
    <n v="0"/>
    <x v="2"/>
    <n v="6"/>
  </r>
  <r>
    <s v="  UA"/>
    <x v="5"/>
    <n v="331"/>
    <s v="N850UA"/>
    <s v="DFW"/>
    <d v="1899-12-30T20:50:00"/>
    <d v="1899-12-30T20:47:00"/>
    <n v="146"/>
    <n v="123"/>
    <n v="-3"/>
    <d v="1899-12-30T20:55:00"/>
    <n v="8"/>
    <n v="0"/>
    <n v="0"/>
    <n v="0"/>
    <n v="0"/>
    <n v="0"/>
    <n v="0"/>
    <x v="11"/>
    <n v="6"/>
  </r>
  <r>
    <s v="  UA"/>
    <x v="5"/>
    <n v="333"/>
    <s v="N833UA"/>
    <s v="MSY"/>
    <d v="1899-12-30T09:38:00"/>
    <d v="1899-12-30T09:32:00"/>
    <n v="140"/>
    <n v="128"/>
    <n v="-6"/>
    <d v="1899-12-30T09:42:00"/>
    <n v="10"/>
    <n v="0"/>
    <n v="0"/>
    <n v="0"/>
    <n v="0"/>
    <n v="0"/>
    <n v="0"/>
    <x v="0"/>
    <n v="6"/>
  </r>
  <r>
    <s v="  UA"/>
    <x v="5"/>
    <n v="337"/>
    <s v="N598UA"/>
    <s v="DCA"/>
    <d v="1899-12-30T17:05:00"/>
    <d v="1899-12-30T17:57:00"/>
    <n v="104"/>
    <n v="104"/>
    <n v="52"/>
    <d v="1899-12-30T18:17:00"/>
    <n v="20"/>
    <n v="52"/>
    <n v="0"/>
    <n v="0"/>
    <n v="0"/>
    <n v="0"/>
    <n v="52"/>
    <x v="12"/>
    <n v="6"/>
  </r>
  <r>
    <s v="  UA"/>
    <x v="5"/>
    <n v="340"/>
    <s v="N852UA"/>
    <s v="DFW"/>
    <d v="1899-12-30T13:20:00"/>
    <d v="1899-12-30T13:17:00"/>
    <n v="151"/>
    <n v="127"/>
    <n v="-3"/>
    <d v="1899-12-30T13:28:00"/>
    <n v="11"/>
    <n v="0"/>
    <n v="0"/>
    <n v="0"/>
    <n v="0"/>
    <n v="0"/>
    <n v="0"/>
    <x v="14"/>
    <n v="6"/>
  </r>
  <r>
    <s v="  UA"/>
    <x v="5"/>
    <n v="350"/>
    <s v="N506UA"/>
    <s v="MCO"/>
    <d v="1899-12-30T17:06:00"/>
    <d v="1899-12-30T17:05:00"/>
    <n v="159"/>
    <n v="152"/>
    <n v="-1"/>
    <d v="1899-12-30T17:19:00"/>
    <n v="14"/>
    <n v="0"/>
    <n v="0"/>
    <n v="0"/>
    <n v="0"/>
    <n v="0"/>
    <n v="0"/>
    <x v="12"/>
    <n v="6"/>
  </r>
  <r>
    <s v="  UA"/>
    <x v="5"/>
    <n v="360"/>
    <s v="N808UA"/>
    <s v="IAD"/>
    <d v="1899-12-30T11:22:00"/>
    <d v="1899-12-30T11:14:00"/>
    <n v="106"/>
    <n v="86"/>
    <n v="-8"/>
    <d v="1899-12-30T11:24:00"/>
    <n v="10"/>
    <n v="0"/>
    <n v="0"/>
    <n v="0"/>
    <n v="0"/>
    <n v="0"/>
    <n v="0"/>
    <x v="3"/>
    <n v="6"/>
  </r>
  <r>
    <s v="  UA"/>
    <x v="5"/>
    <n v="365"/>
    <s v="N456UA"/>
    <s v="DSM"/>
    <d v="1899-12-30T15:01:00"/>
    <d v="1899-12-30T15:06:00"/>
    <n v="75"/>
    <n v="70"/>
    <n v="5"/>
    <d v="1899-12-30T15:18:00"/>
    <n v="12"/>
    <n v="0"/>
    <n v="0"/>
    <n v="0"/>
    <n v="0"/>
    <n v="0"/>
    <n v="5"/>
    <x v="15"/>
    <n v="6"/>
  </r>
  <r>
    <s v="  UA"/>
    <x v="5"/>
    <n v="373"/>
    <s v="N556UA"/>
    <s v="JAC"/>
    <d v="1899-12-30T09:46:00"/>
    <d v="1899-12-30T09:45:00"/>
    <n v="193"/>
    <n v="178"/>
    <n v="-1"/>
    <d v="1899-12-30T09:54:00"/>
    <n v="9"/>
    <n v="0"/>
    <n v="0"/>
    <n v="0"/>
    <n v="0"/>
    <n v="0"/>
    <n v="0"/>
    <x v="0"/>
    <n v="6"/>
  </r>
  <r>
    <s v="  UA"/>
    <x v="5"/>
    <n v="374"/>
    <s v="N830UA"/>
    <s v="LGA"/>
    <d v="1899-12-30T19:00:00"/>
    <d v="1899-12-30T18:51:00"/>
    <n v="125"/>
    <n v="108"/>
    <n v="-9"/>
    <d v="1899-12-30T19:02:00"/>
    <n v="11"/>
    <n v="0"/>
    <n v="0"/>
    <n v="0"/>
    <n v="0"/>
    <n v="0"/>
    <n v="0"/>
    <x v="10"/>
    <n v="6"/>
  </r>
  <r>
    <s v="  UA"/>
    <x v="5"/>
    <n v="376"/>
    <s v="N485UA"/>
    <s v="PHL"/>
    <d v="1899-12-30T06:00:00"/>
    <d v="1899-12-30T05:56:00"/>
    <n v="119"/>
    <n v="121"/>
    <n v="-4"/>
    <d v="1899-12-30T06:16:00"/>
    <n v="20"/>
    <n v="0"/>
    <n v="0"/>
    <n v="0"/>
    <n v="0"/>
    <n v="0"/>
    <n v="0"/>
    <x v="6"/>
    <n v="6"/>
  </r>
  <r>
    <s v="  UA"/>
    <x v="5"/>
    <n v="381"/>
    <s v="N498UA"/>
    <s v="SMF"/>
    <d v="1899-12-30T09:55:00"/>
    <d v="1899-12-30T09:53:00"/>
    <n v="270"/>
    <n v="278"/>
    <n v="-2"/>
    <d v="1899-12-30T10:12:00"/>
    <n v="19"/>
    <n v="0"/>
    <n v="0"/>
    <n v="0"/>
    <n v="0"/>
    <n v="0"/>
    <n v="0"/>
    <x v="0"/>
    <n v="6"/>
  </r>
  <r>
    <s v="  UA"/>
    <x v="5"/>
    <n v="382"/>
    <s v="N536UA"/>
    <s v="IAD"/>
    <d v="1899-12-30T08:43:00"/>
    <d v="1899-12-30T08:43:00"/>
    <n v="108"/>
    <n v="107"/>
    <n v="0"/>
    <d v="1899-12-30T09:05:00"/>
    <n v="22"/>
    <n v="0"/>
    <n v="0"/>
    <n v="0"/>
    <n v="0"/>
    <n v="0"/>
    <n v="0"/>
    <x v="9"/>
    <n v="6"/>
  </r>
  <r>
    <s v="  UA"/>
    <x v="5"/>
    <n v="391"/>
    <s v="N452UA"/>
    <s v="RDU"/>
    <d v="1899-12-30T19:45:00"/>
    <d v="1899-12-30T19:34:00"/>
    <n v="117"/>
    <n v="110"/>
    <n v="-11"/>
    <d v="1899-12-30T19:52:00"/>
    <n v="18"/>
    <n v="0"/>
    <n v="0"/>
    <n v="0"/>
    <n v="0"/>
    <n v="0"/>
    <n v="0"/>
    <x v="10"/>
    <n v="6"/>
  </r>
  <r>
    <s v="  UA"/>
    <x v="5"/>
    <n v="393"/>
    <s v="N430UA"/>
    <s v="PHX"/>
    <d v="1899-12-30T11:57:00"/>
    <d v="1899-12-30T11:56:00"/>
    <n v="232"/>
    <n v="240"/>
    <n v="-1"/>
    <d v="1899-12-30T12:29:00"/>
    <n v="33"/>
    <n v="0"/>
    <n v="0"/>
    <n v="0"/>
    <n v="0"/>
    <n v="0"/>
    <n v="0"/>
    <x v="3"/>
    <n v="6"/>
  </r>
  <r>
    <s v="  UA"/>
    <x v="5"/>
    <n v="395"/>
    <s v="N473UA"/>
    <s v="SAN"/>
    <d v="1899-12-30T17:50:00"/>
    <d v="1899-12-30T18:30:00"/>
    <n v="253"/>
    <n v="252"/>
    <n v="40"/>
    <d v="1899-12-30T18:45:00"/>
    <n v="15"/>
    <n v="39"/>
    <n v="0"/>
    <n v="0"/>
    <n v="0"/>
    <n v="0"/>
    <n v="40"/>
    <x v="12"/>
    <n v="6"/>
  </r>
  <r>
    <s v="  UA"/>
    <x v="5"/>
    <n v="398"/>
    <s v="N461UA"/>
    <s v="PDX"/>
    <d v="1899-12-30T11:58:00"/>
    <d v="1899-12-30T11:54:00"/>
    <n v="268"/>
    <n v="305"/>
    <n v="-4"/>
    <d v="1899-12-30T12:28:00"/>
    <n v="34"/>
    <n v="0"/>
    <n v="0"/>
    <n v="33"/>
    <n v="0"/>
    <n v="0"/>
    <n v="0"/>
    <x v="3"/>
    <n v="6"/>
  </r>
  <r>
    <s v="  UA"/>
    <x v="5"/>
    <n v="409"/>
    <s v="N486UA"/>
    <s v="LAX"/>
    <d v="1899-12-30T13:05:00"/>
    <d v="1899-12-30T13:03:00"/>
    <n v="269"/>
    <n v="276"/>
    <n v="-2"/>
    <d v="1899-12-30T13:31:00"/>
    <n v="28"/>
    <n v="0"/>
    <n v="0"/>
    <n v="0"/>
    <n v="0"/>
    <n v="0"/>
    <n v="0"/>
    <x v="14"/>
    <n v="6"/>
  </r>
  <r>
    <s v="  UA"/>
    <x v="5"/>
    <n v="411"/>
    <s v="N430UA"/>
    <s v="LAX"/>
    <d v="1899-12-30T20:45:00"/>
    <d v="1899-12-30T21:11:00"/>
    <n v="265"/>
    <n v="263"/>
    <n v="26"/>
    <d v="1899-12-30T21:25:00"/>
    <n v="14"/>
    <n v="24"/>
    <n v="0"/>
    <n v="0"/>
    <n v="0"/>
    <n v="0"/>
    <n v="26"/>
    <x v="11"/>
    <n v="6"/>
  </r>
  <r>
    <s v="  UA"/>
    <x v="5"/>
    <n v="420"/>
    <s v="N475UA"/>
    <s v="ROC"/>
    <d v="1899-12-30T18:44:00"/>
    <d v="1899-12-30T18:42:00"/>
    <n v="96"/>
    <n v="93"/>
    <n v="-2"/>
    <d v="1899-12-30T18:59:00"/>
    <n v="17"/>
    <n v="0"/>
    <n v="0"/>
    <n v="0"/>
    <n v="0"/>
    <n v="0"/>
    <n v="0"/>
    <x v="1"/>
    <n v="6"/>
  </r>
  <r>
    <s v="  UA"/>
    <x v="5"/>
    <n v="425"/>
    <s v="N566UA"/>
    <s v="SEA"/>
    <d v="1899-12-30T20:50:00"/>
    <d v="1899-12-30T20:53:00"/>
    <n v="265"/>
    <n v="245"/>
    <n v="3"/>
    <d v="1899-12-30T21:02:00"/>
    <n v="9"/>
    <n v="0"/>
    <n v="0"/>
    <n v="0"/>
    <n v="0"/>
    <n v="0"/>
    <n v="3"/>
    <x v="11"/>
    <n v="6"/>
  </r>
  <r>
    <s v="  UA"/>
    <x v="5"/>
    <n v="430"/>
    <s v="N568UA"/>
    <s v="PHX"/>
    <d v="1899-12-30T17:59:00"/>
    <d v="1899-12-30T18:33:00"/>
    <n v="235"/>
    <n v="230"/>
    <n v="34"/>
    <d v="1899-12-30T18:51:00"/>
    <n v="18"/>
    <n v="0"/>
    <n v="0"/>
    <n v="0"/>
    <n v="0"/>
    <n v="29"/>
    <n v="34"/>
    <x v="12"/>
    <n v="6"/>
  </r>
  <r>
    <s v="  UA"/>
    <x v="5"/>
    <n v="432"/>
    <s v="N822UA"/>
    <s v="CLT"/>
    <d v="1899-12-30T13:10:00"/>
    <d v="1899-12-30T13:04:00"/>
    <n v="109"/>
    <n v="97"/>
    <n v="-6"/>
    <d v="1899-12-30T13:17:00"/>
    <n v="13"/>
    <n v="0"/>
    <n v="0"/>
    <n v="0"/>
    <n v="0"/>
    <n v="0"/>
    <n v="0"/>
    <x v="14"/>
    <n v="6"/>
  </r>
  <r>
    <s v="  UA"/>
    <x v="5"/>
    <n v="436"/>
    <s v="N482UA"/>
    <s v="EWR"/>
    <d v="1899-12-30T15:00:00"/>
    <d v="1899-12-30T15:03:00"/>
    <n v="131"/>
    <n v="114"/>
    <n v="3"/>
    <d v="1899-12-30T15:22:00"/>
    <n v="19"/>
    <n v="0"/>
    <n v="0"/>
    <n v="0"/>
    <n v="0"/>
    <n v="0"/>
    <n v="3"/>
    <x v="15"/>
    <n v="6"/>
  </r>
  <r>
    <s v="  UA"/>
    <x v="5"/>
    <n v="442"/>
    <s v="N834UA"/>
    <s v="BDL"/>
    <d v="1899-12-30T16:50:00"/>
    <d v="1899-12-30T16:46:00"/>
    <n v="121"/>
    <n v="107"/>
    <n v="-4"/>
    <d v="1899-12-30T16:57:00"/>
    <n v="11"/>
    <n v="0"/>
    <n v="0"/>
    <n v="0"/>
    <n v="0"/>
    <n v="0"/>
    <n v="0"/>
    <x v="2"/>
    <n v="6"/>
  </r>
  <r>
    <s v="  UA"/>
    <x v="5"/>
    <n v="449"/>
    <s v="N495UA"/>
    <s v="SAN"/>
    <d v="1899-12-30T10:00:00"/>
    <d v="1899-12-30T09:57:00"/>
    <n v="261"/>
    <n v="266"/>
    <n v="-3"/>
    <d v="1899-12-30T10:17:00"/>
    <n v="20"/>
    <n v="0"/>
    <n v="0"/>
    <n v="0"/>
    <n v="0"/>
    <n v="0"/>
    <n v="0"/>
    <x v="8"/>
    <n v="6"/>
  </r>
  <r>
    <s v="  UA"/>
    <x v="5"/>
    <n v="450"/>
    <s v="N501UA"/>
    <s v="TPA"/>
    <d v="1899-12-30T19:59:00"/>
    <d v="1899-12-30T19:55:00"/>
    <n v="157"/>
    <n v="144"/>
    <n v="-4"/>
    <d v="1899-12-30T20:04:00"/>
    <n v="9"/>
    <n v="0"/>
    <n v="0"/>
    <n v="0"/>
    <n v="0"/>
    <n v="0"/>
    <n v="0"/>
    <x v="10"/>
    <n v="6"/>
  </r>
  <r>
    <s v="  UA"/>
    <x v="5"/>
    <n v="456"/>
    <s v="N524UA"/>
    <s v="DEN"/>
    <d v="1899-12-30T11:57:00"/>
    <d v="1899-12-30T11:56:00"/>
    <n v="162"/>
    <n v="163"/>
    <n v="-1"/>
    <d v="1899-12-30T12:23:00"/>
    <n v="27"/>
    <n v="0"/>
    <n v="0"/>
    <n v="0"/>
    <n v="0"/>
    <n v="0"/>
    <n v="0"/>
    <x v="3"/>
    <n v="6"/>
  </r>
  <r>
    <s v="  UA"/>
    <x v="5"/>
    <n v="463"/>
    <s v="N488UA"/>
    <s v="MSP"/>
    <d v="1899-12-30T22:00:00"/>
    <d v="1899-12-30T21:48:00"/>
    <n v="84"/>
    <n v="68"/>
    <n v="-12"/>
    <d v="1899-12-30T21:57:00"/>
    <n v="9"/>
    <n v="0"/>
    <n v="0"/>
    <n v="0"/>
    <n v="0"/>
    <n v="0"/>
    <n v="0"/>
    <x v="17"/>
    <n v="6"/>
  </r>
  <r>
    <s v="  UA"/>
    <x v="5"/>
    <n v="473"/>
    <s v="N829UA"/>
    <s v="SNA"/>
    <d v="1899-12-30T20:05:00"/>
    <d v="1899-12-30T20:00:00"/>
    <n v="269"/>
    <n v="255"/>
    <n v="-5"/>
    <d v="1899-12-30T20:14:00"/>
    <n v="14"/>
    <n v="0"/>
    <n v="0"/>
    <n v="0"/>
    <n v="0"/>
    <n v="0"/>
    <n v="0"/>
    <x v="11"/>
    <n v="6"/>
  </r>
  <r>
    <s v="  UA"/>
    <x v="5"/>
    <n v="476"/>
    <s v="N828UA"/>
    <s v="BWI"/>
    <d v="1899-12-30T13:12:00"/>
    <d v="1899-12-30T13:09:00"/>
    <n v="108"/>
    <n v="104"/>
    <n v="-3"/>
    <d v="1899-12-30T13:26:00"/>
    <n v="17"/>
    <n v="0"/>
    <n v="0"/>
    <n v="0"/>
    <n v="0"/>
    <n v="0"/>
    <n v="0"/>
    <x v="14"/>
    <n v="6"/>
  </r>
  <r>
    <s v="  UA"/>
    <x v="5"/>
    <n v="493"/>
    <s v="N427UA"/>
    <s v="SFO"/>
    <d v="1899-12-30T18:32:00"/>
    <d v="1899-12-30T18:30:00"/>
    <n v="282"/>
    <n v="282"/>
    <n v="-2"/>
    <d v="1899-12-30T18:47:00"/>
    <n v="17"/>
    <n v="0"/>
    <n v="0"/>
    <n v="0"/>
    <n v="0"/>
    <n v="0"/>
    <n v="0"/>
    <x v="1"/>
    <n v="6"/>
  </r>
  <r>
    <s v="  UA"/>
    <x v="5"/>
    <n v="499"/>
    <s v="N491UA"/>
    <s v="SFO"/>
    <d v="1899-12-30T14:05:00"/>
    <d v="1899-12-30T14:00:00"/>
    <n v="282"/>
    <n v="271"/>
    <n v="-5"/>
    <d v="1899-12-30T14:10:00"/>
    <n v="10"/>
    <n v="0"/>
    <n v="0"/>
    <n v="0"/>
    <n v="0"/>
    <n v="0"/>
    <n v="0"/>
    <x v="4"/>
    <n v="6"/>
  </r>
  <r>
    <s v="  UA"/>
    <x v="5"/>
    <n v="502"/>
    <s v="N814UA"/>
    <s v="LGA"/>
    <d v="1899-12-30T18:00:00"/>
    <d v="1899-12-30T17:56:00"/>
    <n v="125"/>
    <n v="120"/>
    <n v="-4"/>
    <d v="1899-12-30T18:12:00"/>
    <n v="16"/>
    <n v="0"/>
    <n v="0"/>
    <n v="0"/>
    <n v="0"/>
    <n v="0"/>
    <n v="0"/>
    <x v="1"/>
    <n v="6"/>
  </r>
  <r>
    <s v="  UA"/>
    <x v="5"/>
    <n v="510"/>
    <s v="N847UA"/>
    <s v="MSY"/>
    <d v="1899-12-30T21:35:00"/>
    <d v="1899-12-30T21:35:00"/>
    <n v="138"/>
    <n v="145"/>
    <n v="0"/>
    <d v="1899-12-30T21:52:00"/>
    <n v="17"/>
    <n v="0"/>
    <n v="0"/>
    <n v="0"/>
    <n v="0"/>
    <n v="0"/>
    <n v="0"/>
    <x v="7"/>
    <n v="6"/>
  </r>
  <r>
    <s v="  UA"/>
    <x v="5"/>
    <n v="514"/>
    <s v="N482UA"/>
    <s v="IAD"/>
    <d v="1899-12-30T21:20:00"/>
    <d v="1899-12-30T21:22:00"/>
    <n v="99"/>
    <n v="94"/>
    <n v="2"/>
    <d v="1899-12-30T21:35:00"/>
    <n v="13"/>
    <n v="0"/>
    <n v="0"/>
    <n v="0"/>
    <n v="0"/>
    <n v="0"/>
    <n v="2"/>
    <x v="7"/>
    <n v="6"/>
  </r>
  <r>
    <s v="  UA"/>
    <x v="5"/>
    <n v="519"/>
    <s v="N474UA"/>
    <s v="CMH"/>
    <d v="1899-12-30T19:38:00"/>
    <d v="1899-12-30T19:29:00"/>
    <n v="73"/>
    <n v="66"/>
    <n v="-9"/>
    <d v="1899-12-30T19:42:00"/>
    <n v="13"/>
    <n v="0"/>
    <n v="0"/>
    <n v="0"/>
    <n v="0"/>
    <n v="0"/>
    <n v="0"/>
    <x v="10"/>
    <n v="6"/>
  </r>
  <r>
    <s v="  UA"/>
    <x v="5"/>
    <n v="521"/>
    <s v="N526UA"/>
    <s v="SAN"/>
    <d v="1899-12-30T11:57:00"/>
    <d v="1899-12-30T12:59:00"/>
    <n v="264"/>
    <n v="254"/>
    <n v="62"/>
    <d v="1899-12-30T13:13:00"/>
    <n v="14"/>
    <n v="0"/>
    <n v="0"/>
    <n v="0"/>
    <n v="0"/>
    <n v="52"/>
    <n v="62"/>
    <x v="3"/>
    <n v="6"/>
  </r>
  <r>
    <s v="  UA"/>
    <x v="5"/>
    <n v="524"/>
    <s v="N580UA"/>
    <s v="BOS"/>
    <d v="1899-12-30T06:46:00"/>
    <d v="1899-12-30T07:13:00"/>
    <n v="131"/>
    <n v="123"/>
    <n v="27"/>
    <d v="1899-12-30T07:25:00"/>
    <n v="12"/>
    <n v="19"/>
    <n v="0"/>
    <n v="0"/>
    <n v="0"/>
    <n v="0"/>
    <n v="27"/>
    <x v="6"/>
    <n v="6"/>
  </r>
  <r>
    <s v="  UA"/>
    <x v="5"/>
    <n v="530"/>
    <s v="N458UA"/>
    <s v="MSP"/>
    <d v="1899-12-30T06:00:00"/>
    <d v="1899-12-30T05:54:00"/>
    <n v="93"/>
    <n v="92"/>
    <n v="-6"/>
    <d v="1899-12-30T06:11:00"/>
    <n v="17"/>
    <n v="0"/>
    <n v="0"/>
    <n v="0"/>
    <n v="0"/>
    <n v="0"/>
    <n v="0"/>
    <x v="6"/>
    <n v="6"/>
  </r>
  <r>
    <s v="  UA"/>
    <x v="5"/>
    <n v="531"/>
    <s v="N581UA"/>
    <s v="LAX"/>
    <d v="1899-12-30T10:35:00"/>
    <d v="1899-12-30T10:37:00"/>
    <n v="275"/>
    <n v="245"/>
    <n v="2"/>
    <d v="1899-12-30T10:45:00"/>
    <n v="8"/>
    <n v="0"/>
    <n v="0"/>
    <n v="0"/>
    <n v="0"/>
    <n v="0"/>
    <n v="2"/>
    <x v="8"/>
    <n v="6"/>
  </r>
  <r>
    <s v="  UA"/>
    <x v="5"/>
    <n v="532"/>
    <s v="N484UA"/>
    <s v="BOS"/>
    <d v="1899-12-30T11:01:00"/>
    <d v="1899-12-30T10:54:00"/>
    <n v="135"/>
    <n v="114"/>
    <n v="-7"/>
    <d v="1899-12-30T11:07:00"/>
    <n v="13"/>
    <n v="0"/>
    <n v="0"/>
    <n v="0"/>
    <n v="0"/>
    <n v="0"/>
    <n v="0"/>
    <x v="3"/>
    <n v="6"/>
  </r>
  <r>
    <s v="  UA"/>
    <x v="5"/>
    <n v="536"/>
    <s v="N822UA"/>
    <s v="LGA"/>
    <d v="1899-12-30T07:00:00"/>
    <d v="1899-12-30T06:54:00"/>
    <n v="123"/>
    <n v="165"/>
    <n v="-6"/>
    <d v="1899-12-30T07:54:00"/>
    <n v="60"/>
    <n v="0"/>
    <n v="0"/>
    <n v="36"/>
    <n v="0"/>
    <n v="0"/>
    <n v="0"/>
    <x v="13"/>
    <n v="6"/>
  </r>
  <r>
    <s v="  UA"/>
    <x v="5"/>
    <n v="544"/>
    <s v="N839UA"/>
    <s v="LAS"/>
    <d v="1899-12-30T11:57:00"/>
    <d v="1899-12-30T11:53:00"/>
    <n v="238"/>
    <n v="240"/>
    <n v="-4"/>
    <d v="1899-12-30T12:11:00"/>
    <n v="18"/>
    <n v="0"/>
    <n v="0"/>
    <n v="0"/>
    <n v="0"/>
    <n v="0"/>
    <n v="0"/>
    <x v="3"/>
    <n v="6"/>
  </r>
  <r>
    <s v="  UA"/>
    <x v="5"/>
    <n v="557"/>
    <s v="N563UA"/>
    <s v="LAS"/>
    <d v="1899-12-30T17:55:00"/>
    <d v="1899-12-30T18:03:00"/>
    <n v="237"/>
    <n v="229"/>
    <n v="8"/>
    <d v="1899-12-30T18:17:00"/>
    <n v="14"/>
    <n v="0"/>
    <n v="0"/>
    <n v="0"/>
    <n v="0"/>
    <n v="0"/>
    <n v="8"/>
    <x v="12"/>
    <n v="6"/>
  </r>
  <r>
    <s v="  UA"/>
    <x v="5"/>
    <n v="566"/>
    <s v="N464UA"/>
    <s v="ATL"/>
    <d v="1899-12-30T18:00:00"/>
    <d v="1899-12-30T17:54:00"/>
    <n v="112"/>
    <n v="108"/>
    <n v="-6"/>
    <d v="1899-12-30T18:10:00"/>
    <n v="16"/>
    <n v="0"/>
    <n v="0"/>
    <n v="0"/>
    <n v="0"/>
    <n v="0"/>
    <n v="0"/>
    <x v="1"/>
    <n v="6"/>
  </r>
  <r>
    <s v="  UA"/>
    <x v="5"/>
    <n v="570"/>
    <s v="N416UA"/>
    <s v="CLE"/>
    <d v="1899-12-30T13:19:00"/>
    <d v="1899-12-30T13:20:00"/>
    <n v="73"/>
    <n v="79"/>
    <n v="1"/>
    <d v="1899-12-30T13:42:00"/>
    <n v="22"/>
    <n v="0"/>
    <n v="0"/>
    <n v="0"/>
    <n v="0"/>
    <n v="0"/>
    <n v="1"/>
    <x v="14"/>
    <n v="6"/>
  </r>
  <r>
    <s v="  UA"/>
    <x v="5"/>
    <n v="577"/>
    <s v="N818UA"/>
    <s v="MSP"/>
    <d v="1899-12-30T08:48:00"/>
    <d v="1899-12-30T08:42:00"/>
    <n v="85"/>
    <n v="72"/>
    <n v="-6"/>
    <d v="1899-12-30T08:52:00"/>
    <n v="10"/>
    <n v="0"/>
    <n v="0"/>
    <n v="0"/>
    <n v="0"/>
    <n v="0"/>
    <n v="0"/>
    <x v="9"/>
    <n v="6"/>
  </r>
  <r>
    <s v="  UA"/>
    <x v="5"/>
    <n v="589"/>
    <s v="N575UA"/>
    <s v="IAH"/>
    <d v="1899-12-30T09:27:00"/>
    <d v="1899-12-30T10:16:00"/>
    <n v="164"/>
    <n v="146"/>
    <n v="49"/>
    <d v="1899-12-30T10:30:00"/>
    <n v="14"/>
    <n v="0"/>
    <n v="0"/>
    <n v="0"/>
    <n v="0"/>
    <n v="31"/>
    <n v="49"/>
    <x v="0"/>
    <n v="6"/>
  </r>
  <r>
    <s v="  UA"/>
    <x v="5"/>
    <n v="590"/>
    <s v="N571UA"/>
    <s v="BDL"/>
    <d v="1899-12-30T13:40:00"/>
    <d v="1899-12-30T13:34:00"/>
    <n v="121"/>
    <n v="104"/>
    <n v="-6"/>
    <d v="1899-12-30T13:43:00"/>
    <n v="9"/>
    <n v="0"/>
    <n v="0"/>
    <n v="0"/>
    <n v="0"/>
    <n v="0"/>
    <n v="0"/>
    <x v="14"/>
    <n v="6"/>
  </r>
  <r>
    <s v="  UA"/>
    <x v="5"/>
    <n v="597"/>
    <s v="N854UA"/>
    <s v="MSP"/>
    <d v="1899-12-30T20:05:00"/>
    <d v="1899-12-30T20:04:00"/>
    <n v="83"/>
    <n v="76"/>
    <n v="-1"/>
    <d v="1899-12-30T20:16:00"/>
    <n v="12"/>
    <n v="0"/>
    <n v="0"/>
    <n v="0"/>
    <n v="0"/>
    <n v="0"/>
    <n v="0"/>
    <x v="11"/>
    <n v="6"/>
  </r>
  <r>
    <s v="  UA"/>
    <x v="5"/>
    <n v="602"/>
    <s v="N460UA"/>
    <s v="DCA"/>
    <d v="1899-12-30T07:00:00"/>
    <d v="1899-12-30T06:53:00"/>
    <n v="108"/>
    <n v="94"/>
    <n v="-7"/>
    <d v="1899-12-30T07:09:00"/>
    <n v="16"/>
    <n v="0"/>
    <n v="0"/>
    <n v="0"/>
    <n v="0"/>
    <n v="0"/>
    <n v="0"/>
    <x v="13"/>
    <n v="6"/>
  </r>
  <r>
    <s v="  UA"/>
    <x v="5"/>
    <n v="604"/>
    <s v="N823UA"/>
    <s v="LGA"/>
    <d v="1899-12-30T17:05:00"/>
    <d v="1899-12-30T17:02:00"/>
    <n v="125"/>
    <n v="120"/>
    <n v="-3"/>
    <d v="1899-12-30T17:23:00"/>
    <n v="21"/>
    <n v="0"/>
    <n v="0"/>
    <n v="0"/>
    <n v="0"/>
    <n v="0"/>
    <n v="0"/>
    <x v="12"/>
    <n v="6"/>
  </r>
  <r>
    <s v="  UA"/>
    <x v="5"/>
    <n v="605"/>
    <s v="N478UA"/>
    <s v="DEN"/>
    <d v="1899-12-30T09:48:00"/>
    <d v="1899-12-30T09:48:00"/>
    <n v="162"/>
    <n v="153"/>
    <n v="0"/>
    <d v="1899-12-30T10:01:00"/>
    <n v="13"/>
    <n v="0"/>
    <n v="0"/>
    <n v="0"/>
    <n v="0"/>
    <n v="0"/>
    <n v="0"/>
    <x v="0"/>
    <n v="6"/>
  </r>
  <r>
    <s v="  UA"/>
    <x v="5"/>
    <n v="609"/>
    <s v="N485UA"/>
    <s v="SFO"/>
    <d v="1899-12-30T11:57:00"/>
    <d v="1899-12-30T11:59:00"/>
    <n v="282"/>
    <n v="292"/>
    <n v="2"/>
    <d v="1899-12-30T12:26:00"/>
    <n v="27"/>
    <n v="0"/>
    <n v="0"/>
    <n v="0"/>
    <n v="0"/>
    <n v="0"/>
    <n v="2"/>
    <x v="3"/>
    <n v="6"/>
  </r>
  <r>
    <s v="  UA"/>
    <x v="5"/>
    <n v="610"/>
    <s v="N834UA"/>
    <s v="DCA"/>
    <d v="1899-12-30T11:00:00"/>
    <d v="1899-12-30T10:53:00"/>
    <n v="105"/>
    <n v="101"/>
    <n v="-7"/>
    <d v="1899-12-30T11:10:00"/>
    <n v="17"/>
    <n v="0"/>
    <n v="0"/>
    <n v="0"/>
    <n v="0"/>
    <n v="0"/>
    <n v="0"/>
    <x v="3"/>
    <n v="6"/>
  </r>
  <r>
    <s v="  UA"/>
    <x v="5"/>
    <n v="614"/>
    <s v="N460UA"/>
    <s v="DCA"/>
    <d v="1899-12-30T13:05:00"/>
    <d v="1899-12-30T12:57:00"/>
    <n v="105"/>
    <n v="92"/>
    <n v="-8"/>
    <d v="1899-12-30T13:11:00"/>
    <n v="14"/>
    <n v="0"/>
    <n v="0"/>
    <n v="0"/>
    <n v="0"/>
    <n v="0"/>
    <n v="0"/>
    <x v="14"/>
    <n v="6"/>
  </r>
  <r>
    <s v="  UA"/>
    <x v="5"/>
    <n v="615"/>
    <s v="N494UA"/>
    <s v="PHX"/>
    <d v="1899-12-30T09:27:00"/>
    <d v="1899-12-30T09:26:00"/>
    <n v="227"/>
    <n v="220"/>
    <n v="-1"/>
    <d v="1899-12-30T09:37:00"/>
    <n v="11"/>
    <n v="0"/>
    <n v="0"/>
    <n v="0"/>
    <n v="0"/>
    <n v="0"/>
    <n v="0"/>
    <x v="0"/>
    <n v="6"/>
  </r>
  <r>
    <s v="  UA"/>
    <x v="5"/>
    <n v="616"/>
    <s v="N452UA"/>
    <s v="DCA"/>
    <d v="1899-12-30T14:05:00"/>
    <d v="1899-12-30T14:02:00"/>
    <n v="105"/>
    <n v="90"/>
    <n v="-3"/>
    <d v="1899-12-30T14:15:00"/>
    <n v="13"/>
    <n v="0"/>
    <n v="0"/>
    <n v="0"/>
    <n v="0"/>
    <n v="0"/>
    <n v="0"/>
    <x v="4"/>
    <n v="6"/>
  </r>
  <r>
    <s v="  UA"/>
    <x v="5"/>
    <n v="617"/>
    <s v="N489UA"/>
    <s v="SNA"/>
    <d v="1899-12-30T15:23:00"/>
    <d v="1899-12-30T15:18:00"/>
    <n v="268"/>
    <n v="264"/>
    <n v="-5"/>
    <d v="1899-12-30T15:35:00"/>
    <n v="17"/>
    <n v="0"/>
    <n v="0"/>
    <n v="0"/>
    <n v="0"/>
    <n v="0"/>
    <n v="0"/>
    <x v="15"/>
    <n v="6"/>
  </r>
  <r>
    <s v="  UA"/>
    <x v="5"/>
    <n v="618"/>
    <s v="N812UA"/>
    <s v="DCA"/>
    <d v="1899-12-30T15:05:00"/>
    <d v="1899-12-30T14:54:00"/>
    <n v="105"/>
    <n v="111"/>
    <n v="-11"/>
    <d v="1899-12-30T15:18:00"/>
    <n v="24"/>
    <n v="0"/>
    <n v="0"/>
    <n v="0"/>
    <n v="0"/>
    <n v="0"/>
    <n v="0"/>
    <x v="15"/>
    <n v="6"/>
  </r>
  <r>
    <s v="  UA"/>
    <x v="5"/>
    <n v="619"/>
    <s v="N828UA"/>
    <s v="IAD"/>
    <d v="1899-12-30T16:14:00"/>
    <d v="1899-12-30T18:37:00"/>
    <n v="109"/>
    <n v="93"/>
    <n v="143"/>
    <d v="1899-12-30T18:52:00"/>
    <n v="15"/>
    <n v="0"/>
    <n v="0"/>
    <n v="9"/>
    <n v="0"/>
    <n v="118"/>
    <n v="143"/>
    <x v="2"/>
    <n v="6"/>
  </r>
  <r>
    <s v="  UA"/>
    <x v="5"/>
    <n v="620"/>
    <s v="N407UA"/>
    <s v="DCA"/>
    <d v="1899-12-30T16:03:00"/>
    <d v="1899-12-30T15:59:00"/>
    <n v="105"/>
    <n v="102"/>
    <n v="-4"/>
    <d v="1899-12-30T16:11:00"/>
    <n v="12"/>
    <n v="0"/>
    <n v="0"/>
    <n v="0"/>
    <n v="0"/>
    <n v="0"/>
    <n v="0"/>
    <x v="2"/>
    <n v="6"/>
  </r>
  <r>
    <s v="  UA"/>
    <x v="5"/>
    <n v="624"/>
    <s v="N415UA"/>
    <s v="DCA"/>
    <d v="1899-12-30T18:05:00"/>
    <d v="1899-12-30T18:14:00"/>
    <n v="105"/>
    <n v="96"/>
    <n v="9"/>
    <d v="1899-12-30T18:30:00"/>
    <n v="16"/>
    <n v="0"/>
    <n v="0"/>
    <n v="0"/>
    <n v="0"/>
    <n v="0"/>
    <n v="9"/>
    <x v="1"/>
    <n v="6"/>
  </r>
  <r>
    <s v="  UA"/>
    <x v="5"/>
    <n v="626"/>
    <s v="N593UA"/>
    <s v="PHL"/>
    <d v="1899-12-30T18:10:00"/>
    <d v="1899-12-30T18:11:00"/>
    <n v="119"/>
    <n v="107"/>
    <n v="1"/>
    <d v="1899-12-30T18:26:00"/>
    <n v="15"/>
    <n v="0"/>
    <n v="0"/>
    <n v="0"/>
    <n v="0"/>
    <n v="0"/>
    <n v="1"/>
    <x v="1"/>
    <n v="6"/>
  </r>
  <r>
    <s v="  UA"/>
    <x v="5"/>
    <n v="629"/>
    <s v="N812UA"/>
    <s v="DCA"/>
    <d v="1899-12-30T21:00:00"/>
    <d v="1899-12-30T20:51:00"/>
    <n v="105"/>
    <n v="99"/>
    <n v="-9"/>
    <d v="1899-12-30T21:03:00"/>
    <n v="12"/>
    <n v="0"/>
    <n v="0"/>
    <n v="0"/>
    <n v="0"/>
    <n v="0"/>
    <n v="0"/>
    <x v="7"/>
    <n v="6"/>
  </r>
  <r>
    <s v="  UA"/>
    <x v="5"/>
    <n v="632"/>
    <s v="N539UA"/>
    <s v="TPA"/>
    <d v="1899-12-30T09:30:00"/>
    <d v="1899-12-30T09:28:00"/>
    <n v="157"/>
    <n v="156"/>
    <n v="-2"/>
    <d v="1899-12-30T09:44:00"/>
    <n v="16"/>
    <n v="0"/>
    <n v="0"/>
    <n v="0"/>
    <n v="0"/>
    <n v="0"/>
    <n v="0"/>
    <x v="0"/>
    <n v="6"/>
  </r>
  <r>
    <s v="  UA"/>
    <x v="5"/>
    <n v="634"/>
    <s v="N828UA"/>
    <s v="EWR"/>
    <d v="1899-12-30T06:00:00"/>
    <d v="1899-12-30T05:50:00"/>
    <n v="118"/>
    <n v="101"/>
    <n v="-10"/>
    <d v="1899-12-30T06:00:00"/>
    <n v="10"/>
    <n v="0"/>
    <n v="0"/>
    <n v="0"/>
    <n v="0"/>
    <n v="0"/>
    <n v="0"/>
    <x v="6"/>
    <n v="6"/>
  </r>
  <r>
    <s v="  UA"/>
    <x v="5"/>
    <n v="635"/>
    <s v="N584UA"/>
    <s v="SEA"/>
    <d v="1899-12-30T08:25:00"/>
    <d v="1899-12-30T08:46:00"/>
    <n v="265"/>
    <n v="256"/>
    <n v="21"/>
    <d v="1899-12-30T08:57:00"/>
    <n v="11"/>
    <n v="0"/>
    <n v="0"/>
    <n v="0"/>
    <n v="0"/>
    <n v="0"/>
    <n v="21"/>
    <x v="9"/>
    <n v="6"/>
  </r>
  <r>
    <s v="  UA"/>
    <x v="5"/>
    <n v="640"/>
    <s v="N839UA"/>
    <s v="PHL"/>
    <d v="1899-12-30T21:05:00"/>
    <d v="1899-12-30T20:57:00"/>
    <n v="113"/>
    <n v="99"/>
    <n v="-8"/>
    <d v="1899-12-30T21:09:00"/>
    <n v="12"/>
    <n v="0"/>
    <n v="0"/>
    <n v="0"/>
    <n v="0"/>
    <n v="0"/>
    <n v="0"/>
    <x v="7"/>
    <n v="6"/>
  </r>
  <r>
    <s v="  UA"/>
    <x v="5"/>
    <n v="643"/>
    <s v="N444UA"/>
    <s v="PDX"/>
    <d v="1899-12-30T15:20:00"/>
    <d v="1899-12-30T15:21:00"/>
    <n v="268"/>
    <n v="264"/>
    <n v="1"/>
    <d v="1899-12-30T15:30:00"/>
    <n v="9"/>
    <n v="0"/>
    <n v="0"/>
    <n v="0"/>
    <n v="0"/>
    <n v="0"/>
    <n v="1"/>
    <x v="15"/>
    <n v="6"/>
  </r>
  <r>
    <s v="  UA"/>
    <x v="5"/>
    <n v="646"/>
    <s v="N840UA"/>
    <s v="EWR"/>
    <d v="1899-12-30T13:00:00"/>
    <d v="1899-12-30T13:23:00"/>
    <n v="133"/>
    <n v="133"/>
    <n v="23"/>
    <d v="1899-12-30T14:00:00"/>
    <n v="37"/>
    <n v="0"/>
    <n v="0"/>
    <n v="23"/>
    <n v="0"/>
    <n v="0"/>
    <n v="23"/>
    <x v="14"/>
    <n v="6"/>
  </r>
  <r>
    <s v="  UA"/>
    <x v="5"/>
    <n v="649"/>
    <s v="N473UA"/>
    <s v="PDX"/>
    <d v="1899-12-30T08:10:00"/>
    <d v="1899-12-30T08:07:00"/>
    <n v="263"/>
    <n v="276"/>
    <n v="-3"/>
    <d v="1899-12-30T08:21:00"/>
    <n v="14"/>
    <n v="0"/>
    <n v="0"/>
    <n v="0"/>
    <n v="0"/>
    <n v="0"/>
    <n v="0"/>
    <x v="9"/>
    <n v="6"/>
  </r>
  <r>
    <s v="  UA"/>
    <x v="5"/>
    <n v="650"/>
    <s v="N468UA"/>
    <s v="OMA"/>
    <d v="1899-12-30T09:55:00"/>
    <d v="1899-12-30T09:53:00"/>
    <n v="90"/>
    <n v="88"/>
    <n v="-2"/>
    <d v="1899-12-30T10:09:00"/>
    <n v="16"/>
    <n v="0"/>
    <n v="0"/>
    <n v="0"/>
    <n v="0"/>
    <n v="0"/>
    <n v="0"/>
    <x v="0"/>
    <n v="6"/>
  </r>
  <r>
    <s v="  UA"/>
    <x v="5"/>
    <n v="656"/>
    <s v="N845UA"/>
    <s v="ALB"/>
    <d v="1899-12-30T13:15:00"/>
    <d v="1899-12-30T13:09:00"/>
    <n v="114"/>
    <n v="99"/>
    <n v="-6"/>
    <d v="1899-12-30T13:23:00"/>
    <n v="14"/>
    <n v="0"/>
    <n v="0"/>
    <n v="0"/>
    <n v="0"/>
    <n v="0"/>
    <n v="0"/>
    <x v="14"/>
    <n v="6"/>
  </r>
  <r>
    <s v="  UA"/>
    <x v="5"/>
    <n v="661"/>
    <s v="N479UA"/>
    <s v="LAX"/>
    <d v="1899-12-30T09:02:00"/>
    <d v="1899-12-30T09:01:00"/>
    <n v="265"/>
    <n v="258"/>
    <n v="-1"/>
    <d v="1899-12-30T09:10:00"/>
    <n v="9"/>
    <n v="0"/>
    <n v="0"/>
    <n v="0"/>
    <n v="0"/>
    <n v="0"/>
    <n v="0"/>
    <x v="0"/>
    <n v="6"/>
  </r>
  <r>
    <s v="  UA"/>
    <x v="5"/>
    <n v="664"/>
    <s v="N558UA"/>
    <s v="PHL"/>
    <d v="1899-12-30T13:33:00"/>
    <d v="1899-12-30T13:28:00"/>
    <n v="119"/>
    <n v="117"/>
    <n v="-5"/>
    <d v="1899-12-30T13:44:00"/>
    <n v="16"/>
    <n v="0"/>
    <n v="0"/>
    <n v="0"/>
    <n v="0"/>
    <n v="0"/>
    <n v="0"/>
    <x v="14"/>
    <n v="6"/>
  </r>
  <r>
    <s v="  UA"/>
    <x v="5"/>
    <n v="665"/>
    <s v="N455UA"/>
    <s v="SNA"/>
    <d v="1899-12-30T17:34:00"/>
    <d v="1899-12-30T17:30:00"/>
    <n v="268"/>
    <n v="268"/>
    <n v="-4"/>
    <d v="1899-12-30T17:45:00"/>
    <n v="15"/>
    <n v="0"/>
    <n v="0"/>
    <n v="0"/>
    <n v="0"/>
    <n v="0"/>
    <n v="0"/>
    <x v="12"/>
    <n v="6"/>
  </r>
  <r>
    <s v="  UA"/>
    <x v="5"/>
    <n v="668"/>
    <s v="N830UA"/>
    <s v="DCA"/>
    <d v="1899-12-30T06:00:00"/>
    <d v="1899-12-30T05:57:00"/>
    <n v="106"/>
    <n v="93"/>
    <n v="-3"/>
    <d v="1899-12-30T06:09:00"/>
    <n v="12"/>
    <n v="0"/>
    <n v="0"/>
    <n v="0"/>
    <n v="0"/>
    <n v="0"/>
    <n v="0"/>
    <x v="6"/>
    <n v="6"/>
  </r>
  <r>
    <s v="  UA"/>
    <x v="5"/>
    <n v="672"/>
    <s v="N440UA"/>
    <s v="LGA"/>
    <d v="1899-12-30T08:00:00"/>
    <d v="1899-12-30T07:57:00"/>
    <n v="125"/>
    <n v="115"/>
    <n v="-3"/>
    <d v="1899-12-30T08:14:00"/>
    <n v="17"/>
    <n v="0"/>
    <n v="0"/>
    <n v="0"/>
    <n v="0"/>
    <n v="0"/>
    <n v="0"/>
    <x v="9"/>
    <n v="6"/>
  </r>
  <r>
    <s v="  UA"/>
    <x v="5"/>
    <n v="675"/>
    <s v="N568UA"/>
    <s v="DEN"/>
    <d v="1899-12-30T08:02:00"/>
    <d v="1899-12-30T08:00:00"/>
    <n v="168"/>
    <n v="153"/>
    <n v="-2"/>
    <d v="1899-12-30T08:11:00"/>
    <n v="11"/>
    <n v="0"/>
    <n v="0"/>
    <n v="0"/>
    <n v="0"/>
    <n v="0"/>
    <n v="0"/>
    <x v="9"/>
    <n v="6"/>
  </r>
  <r>
    <s v="  UA"/>
    <x v="5"/>
    <n v="678"/>
    <s v="N842UA"/>
    <s v="LGA"/>
    <d v="1899-12-30T11:00:00"/>
    <d v="1899-12-30T10:51:00"/>
    <n v="125"/>
    <n v="113"/>
    <n v="-9"/>
    <d v="1899-12-30T11:05:00"/>
    <n v="14"/>
    <n v="0"/>
    <n v="0"/>
    <n v="0"/>
    <n v="0"/>
    <n v="0"/>
    <n v="0"/>
    <x v="3"/>
    <n v="6"/>
  </r>
  <r>
    <s v="  UA"/>
    <x v="5"/>
    <n v="680"/>
    <s v="N830UA"/>
    <s v="LGA"/>
    <d v="1899-12-30T12:25:00"/>
    <d v="1899-12-30T12:18:00"/>
    <n v="125"/>
    <n v="116"/>
    <n v="-7"/>
    <d v="1899-12-30T12:30:00"/>
    <n v="12"/>
    <n v="0"/>
    <n v="0"/>
    <n v="0"/>
    <n v="0"/>
    <n v="0"/>
    <n v="0"/>
    <x v="5"/>
    <n v="6"/>
  </r>
  <r>
    <s v="  UA"/>
    <x v="5"/>
    <n v="682"/>
    <s v="N474UA"/>
    <s v="LGA"/>
    <d v="1899-12-30T13:00:00"/>
    <d v="1899-12-30T12:55:00"/>
    <n v="125"/>
    <n v="106"/>
    <n v="-5"/>
    <d v="1899-12-30T13:05:00"/>
    <n v="10"/>
    <n v="0"/>
    <n v="0"/>
    <n v="0"/>
    <n v="0"/>
    <n v="0"/>
    <n v="0"/>
    <x v="14"/>
    <n v="6"/>
  </r>
  <r>
    <s v="  UA"/>
    <x v="5"/>
    <n v="684"/>
    <s v="N850UA"/>
    <s v="LGA"/>
    <d v="1899-12-30T14:05:00"/>
    <d v="1899-12-30T13:59:00"/>
    <n v="125"/>
    <n v="112"/>
    <n v="-6"/>
    <d v="1899-12-30T14:13:00"/>
    <n v="14"/>
    <n v="0"/>
    <n v="0"/>
    <n v="0"/>
    <n v="0"/>
    <n v="0"/>
    <n v="0"/>
    <x v="4"/>
    <n v="6"/>
  </r>
  <r>
    <s v="  UA"/>
    <x v="5"/>
    <n v="686"/>
    <s v="N845UA"/>
    <s v="LGA"/>
    <d v="1899-12-30T06:00:00"/>
    <d v="1899-12-30T05:55:00"/>
    <n v="123"/>
    <n v="123"/>
    <n v="-5"/>
    <d v="1899-12-30T06:13:00"/>
    <n v="18"/>
    <n v="0"/>
    <n v="0"/>
    <n v="0"/>
    <n v="0"/>
    <n v="0"/>
    <n v="0"/>
    <x v="6"/>
    <n v="6"/>
  </r>
  <r>
    <s v="  UA"/>
    <x v="5"/>
    <n v="688"/>
    <s v="N414UA"/>
    <s v="LGA"/>
    <d v="1899-12-30T15:54:00"/>
    <d v="1899-12-30T15:49:00"/>
    <n v="125"/>
    <n v="108"/>
    <n v="-5"/>
    <d v="1899-12-30T15:59:00"/>
    <n v="10"/>
    <n v="0"/>
    <n v="0"/>
    <n v="0"/>
    <n v="0"/>
    <n v="0"/>
    <n v="0"/>
    <x v="15"/>
    <n v="6"/>
  </r>
  <r>
    <s v="  UA"/>
    <x v="5"/>
    <n v="690"/>
    <s v="N842UA"/>
    <s v="LGA"/>
    <d v="1899-12-30T17:30:00"/>
    <d v="1899-12-30T17:24:00"/>
    <n v="125"/>
    <n v="113"/>
    <n v="-6"/>
    <d v="1899-12-30T17:37:00"/>
    <n v="13"/>
    <n v="0"/>
    <n v="0"/>
    <n v="0"/>
    <n v="0"/>
    <n v="0"/>
    <n v="0"/>
    <x v="12"/>
    <n v="6"/>
  </r>
  <r>
    <s v="  UA"/>
    <x v="5"/>
    <n v="693"/>
    <s v="N847UA"/>
    <s v="LGA"/>
    <d v="1899-12-30T14:54:00"/>
    <d v="1899-12-30T15:01:00"/>
    <n v="125"/>
    <n v="120"/>
    <n v="7"/>
    <d v="1899-12-30T15:13:00"/>
    <n v="12"/>
    <n v="0"/>
    <n v="0"/>
    <n v="0"/>
    <n v="0"/>
    <n v="0"/>
    <n v="7"/>
    <x v="4"/>
    <n v="6"/>
  </r>
  <r>
    <s v="  UA"/>
    <x v="5"/>
    <n v="708"/>
    <s v="N823UA"/>
    <s v="DCA"/>
    <d v="1899-12-30T12:05:00"/>
    <d v="1899-12-30T11:59:00"/>
    <n v="105"/>
    <n v="102"/>
    <n v="-6"/>
    <d v="1899-12-30T12:20:00"/>
    <n v="21"/>
    <n v="0"/>
    <n v="0"/>
    <n v="0"/>
    <n v="0"/>
    <n v="0"/>
    <n v="0"/>
    <x v="5"/>
    <n v="6"/>
  </r>
  <r>
    <s v="  UA"/>
    <x v="5"/>
    <n v="709"/>
    <s v="N511UA"/>
    <s v="SAN"/>
    <d v="1899-12-30T08:30:00"/>
    <d v="1899-12-30T08:35:00"/>
    <n v="262"/>
    <n v="255"/>
    <n v="5"/>
    <d v="1899-12-30T08:47:00"/>
    <n v="12"/>
    <n v="0"/>
    <n v="0"/>
    <n v="0"/>
    <n v="0"/>
    <n v="0"/>
    <n v="5"/>
    <x v="9"/>
    <n v="6"/>
  </r>
  <r>
    <s v="  UA"/>
    <x v="5"/>
    <n v="711"/>
    <s v="N412UA"/>
    <s v="LAX"/>
    <d v="1899-12-30T07:04:00"/>
    <d v="1899-12-30T07:03:00"/>
    <n v="265"/>
    <n v="269"/>
    <n v="-1"/>
    <d v="1899-12-30T07:18:00"/>
    <n v="15"/>
    <n v="0"/>
    <n v="0"/>
    <n v="0"/>
    <n v="0"/>
    <n v="0"/>
    <n v="0"/>
    <x v="13"/>
    <n v="6"/>
  </r>
  <r>
    <s v="  UA"/>
    <x v="5"/>
    <n v="722"/>
    <s v="N439UA"/>
    <s v="RDU"/>
    <d v="1899-12-30T16:41:00"/>
    <d v="1899-12-30T16:38:00"/>
    <n v="110"/>
    <n v="101"/>
    <n v="-3"/>
    <d v="1899-12-30T16:51:00"/>
    <n v="13"/>
    <n v="0"/>
    <n v="0"/>
    <n v="0"/>
    <n v="0"/>
    <n v="0"/>
    <n v="0"/>
    <x v="2"/>
    <n v="6"/>
  </r>
  <r>
    <s v="  UA"/>
    <x v="5"/>
    <n v="732"/>
    <s v="N467UA"/>
    <s v="JAX"/>
    <d v="1899-12-30T13:44:00"/>
    <d v="1899-12-30T13:37:00"/>
    <n v="136"/>
    <n v="130"/>
    <n v="-7"/>
    <d v="1899-12-30T13:48:00"/>
    <n v="11"/>
    <n v="0"/>
    <n v="0"/>
    <n v="0"/>
    <n v="0"/>
    <n v="0"/>
    <n v="0"/>
    <x v="14"/>
    <n v="6"/>
  </r>
  <r>
    <s v="  UA"/>
    <x v="5"/>
    <n v="741"/>
    <s v="N664UA"/>
    <s v="SFO"/>
    <d v="1899-12-30T19:15:00"/>
    <d v="1899-12-30T19:09:00"/>
    <n v="278"/>
    <n v="266"/>
    <n v="-6"/>
    <d v="1899-12-30T19:18:00"/>
    <n v="9"/>
    <n v="0"/>
    <n v="0"/>
    <n v="0"/>
    <n v="0"/>
    <n v="0"/>
    <n v="0"/>
    <x v="10"/>
    <n v="6"/>
  </r>
  <r>
    <s v="  UA"/>
    <x v="5"/>
    <n v="752"/>
    <s v="N457UA"/>
    <s v="MSP"/>
    <d v="1899-12-30T21:05:00"/>
    <d v="1899-12-30T21:01:00"/>
    <n v="84"/>
    <n v="81"/>
    <n v="-4"/>
    <d v="1899-12-30T21:18:00"/>
    <n v="17"/>
    <n v="0"/>
    <n v="0"/>
    <n v="0"/>
    <n v="0"/>
    <n v="0"/>
    <n v="0"/>
    <x v="7"/>
    <n v="6"/>
  </r>
  <r>
    <s v="  UA"/>
    <x v="5"/>
    <n v="759"/>
    <s v="N420UA"/>
    <s v="SFO"/>
    <d v="1899-12-30T09:02:00"/>
    <d v="1899-12-30T08:59:00"/>
    <n v="282"/>
    <n v="275"/>
    <n v="-3"/>
    <d v="1899-12-30T09:14:00"/>
    <n v="15"/>
    <n v="0"/>
    <n v="0"/>
    <n v="0"/>
    <n v="0"/>
    <n v="0"/>
    <n v="0"/>
    <x v="0"/>
    <n v="6"/>
  </r>
  <r>
    <s v="  UA"/>
    <x v="5"/>
    <n v="761"/>
    <s v="N415UA"/>
    <s v="SFO"/>
    <d v="1899-12-30T08:12:00"/>
    <d v="1899-12-30T08:06:00"/>
    <n v="282"/>
    <n v="301"/>
    <n v="-6"/>
    <d v="1899-12-30T08:25:00"/>
    <n v="19"/>
    <n v="0"/>
    <n v="0"/>
    <n v="0"/>
    <n v="0"/>
    <n v="0"/>
    <n v="0"/>
    <x v="9"/>
    <n v="6"/>
  </r>
  <r>
    <s v="  UA"/>
    <x v="5"/>
    <n v="769"/>
    <s v="N674UA"/>
    <s v="SFO"/>
    <d v="1899-12-30T10:00:00"/>
    <d v="1899-12-30T09:59:00"/>
    <n v="290"/>
    <n v="281"/>
    <n v="-1"/>
    <d v="1899-12-30T10:13:00"/>
    <n v="14"/>
    <n v="0"/>
    <n v="0"/>
    <n v="0"/>
    <n v="0"/>
    <n v="0"/>
    <n v="0"/>
    <x v="8"/>
    <n v="6"/>
  </r>
  <r>
    <s v="  UA"/>
    <x v="5"/>
    <n v="774"/>
    <s v="N426UA"/>
    <s v="RIC"/>
    <d v="1899-12-30T18:03:00"/>
    <d v="1899-12-30T18:01:00"/>
    <n v="114"/>
    <n v="116"/>
    <n v="-2"/>
    <d v="1899-12-30T18:24:00"/>
    <n v="23"/>
    <n v="0"/>
    <n v="0"/>
    <n v="0"/>
    <n v="0"/>
    <n v="0"/>
    <n v="0"/>
    <x v="1"/>
    <n v="6"/>
  </r>
  <r>
    <s v="  UA"/>
    <x v="5"/>
    <n v="784"/>
    <s v="N837UA"/>
    <s v="DCA"/>
    <d v="1899-12-30T10:02:00"/>
    <d v="1899-12-30T09:53:00"/>
    <n v="105"/>
    <n v="93"/>
    <n v="-9"/>
    <d v="1899-12-30T10:09:00"/>
    <n v="16"/>
    <n v="0"/>
    <n v="0"/>
    <n v="0"/>
    <n v="0"/>
    <n v="0"/>
    <n v="0"/>
    <x v="8"/>
    <n v="6"/>
  </r>
  <r>
    <s v="  UA"/>
    <x v="5"/>
    <n v="793"/>
    <s v="N597UA"/>
    <s v="LAX"/>
    <d v="1899-12-30T15:20:00"/>
    <d v="1899-12-30T15:23:00"/>
    <n v="270"/>
    <n v="263"/>
    <n v="3"/>
    <d v="1899-12-30T15:33:00"/>
    <n v="10"/>
    <n v="0"/>
    <n v="0"/>
    <n v="0"/>
    <n v="0"/>
    <n v="0"/>
    <n v="3"/>
    <x v="15"/>
    <n v="6"/>
  </r>
  <r>
    <s v="  UA"/>
    <x v="5"/>
    <n v="836"/>
    <s v="N402UA"/>
    <s v="BOS"/>
    <d v="1899-12-30T17:35:00"/>
    <d v="1899-12-30T17:51:00"/>
    <n v="139"/>
    <n v="113"/>
    <n v="16"/>
    <d v="1899-12-30T18:01:00"/>
    <n v="10"/>
    <n v="0"/>
    <n v="0"/>
    <n v="0"/>
    <n v="0"/>
    <n v="0"/>
    <n v="16"/>
    <x v="12"/>
    <n v="6"/>
  </r>
  <r>
    <s v="  UA"/>
    <x v="5"/>
    <n v="839"/>
    <s v="N403UA"/>
    <s v="LAX"/>
    <d v="1899-12-30T18:41:00"/>
    <d v="1899-12-30T18:38:00"/>
    <n v="265"/>
    <n v="274"/>
    <n v="-3"/>
    <d v="1899-12-30T18:55:00"/>
    <n v="17"/>
    <n v="0"/>
    <n v="0"/>
    <n v="0"/>
    <n v="0"/>
    <n v="0"/>
    <n v="0"/>
    <x v="1"/>
    <n v="6"/>
  </r>
  <r>
    <s v="  UA"/>
    <x v="5"/>
    <n v="842"/>
    <s v="N443UA"/>
    <s v="LAX"/>
    <d v="1899-12-30T08:10:00"/>
    <d v="1899-12-30T08:03:00"/>
    <n v="269"/>
    <n v="260"/>
    <n v="-7"/>
    <d v="1899-12-30T08:15:00"/>
    <n v="12"/>
    <n v="0"/>
    <n v="0"/>
    <n v="0"/>
    <n v="0"/>
    <n v="0"/>
    <n v="0"/>
    <x v="9"/>
    <n v="6"/>
  </r>
  <r>
    <s v="  UA"/>
    <x v="5"/>
    <n v="859"/>
    <s v="N425UA"/>
    <s v="SFO"/>
    <d v="1899-12-30T07:04:00"/>
    <d v="1899-12-30T06:57:00"/>
    <n v="288"/>
    <n v="283"/>
    <n v="-7"/>
    <d v="1899-12-30T07:14:00"/>
    <n v="17"/>
    <n v="0"/>
    <n v="0"/>
    <n v="0"/>
    <n v="0"/>
    <n v="0"/>
    <n v="0"/>
    <x v="13"/>
    <n v="6"/>
  </r>
  <r>
    <s v="  UA"/>
    <x v="5"/>
    <n v="871"/>
    <s v="N829UA"/>
    <s v="DCA"/>
    <d v="1899-12-30T08:05:00"/>
    <d v="1899-12-30T08:02:00"/>
    <n v="105"/>
    <n v="100"/>
    <n v="-3"/>
    <d v="1899-12-30T08:22:00"/>
    <n v="20"/>
    <n v="0"/>
    <n v="0"/>
    <n v="0"/>
    <n v="0"/>
    <n v="0"/>
    <n v="0"/>
    <x v="9"/>
    <n v="6"/>
  </r>
  <r>
    <s v="  UA"/>
    <x v="5"/>
    <n v="882"/>
    <s v="N551UA"/>
    <s v="BOS"/>
    <d v="1899-12-30T16:05:00"/>
    <d v="1899-12-30T16:03:00"/>
    <n v="142"/>
    <n v="118"/>
    <n v="-2"/>
    <d v="1899-12-30T16:13:00"/>
    <n v="10"/>
    <n v="0"/>
    <n v="0"/>
    <n v="0"/>
    <n v="0"/>
    <n v="0"/>
    <n v="0"/>
    <x v="2"/>
    <n v="6"/>
  </r>
  <r>
    <s v="  UA"/>
    <x v="5"/>
    <n v="884"/>
    <s v="N466UA"/>
    <s v="EWR"/>
    <d v="1899-12-30T19:00:00"/>
    <d v="1899-12-30T18:55:00"/>
    <n v="131"/>
    <n v="109"/>
    <n v="-5"/>
    <d v="1899-12-30T19:09:00"/>
    <n v="14"/>
    <n v="0"/>
    <n v="0"/>
    <n v="0"/>
    <n v="0"/>
    <n v="0"/>
    <n v="0"/>
    <x v="10"/>
    <n v="6"/>
  </r>
  <r>
    <s v="  UA"/>
    <x v="5"/>
    <n v="896"/>
    <s v="N565UA"/>
    <s v="BOS"/>
    <d v="1899-12-30T13:19:00"/>
    <d v="1899-12-30T13:19:00"/>
    <n v="140"/>
    <n v="117"/>
    <n v="0"/>
    <d v="1899-12-30T13:32:00"/>
    <n v="13"/>
    <n v="0"/>
    <n v="0"/>
    <n v="0"/>
    <n v="0"/>
    <n v="0"/>
    <n v="0"/>
    <x v="14"/>
    <n v="6"/>
  </r>
  <r>
    <s v="  UA"/>
    <x v="5"/>
    <n v="904"/>
    <s v="N827UA"/>
    <s v="CVG"/>
    <d v="1899-12-30T19:01:00"/>
    <d v="1899-12-30T19:50:00"/>
    <n v="71"/>
    <n v="63"/>
    <n v="49"/>
    <d v="1899-12-30T20:05:00"/>
    <n v="15"/>
    <n v="0"/>
    <n v="0"/>
    <n v="41"/>
    <n v="0"/>
    <n v="0"/>
    <n v="49"/>
    <x v="10"/>
    <n v="6"/>
  </r>
  <r>
    <s v="  UA"/>
    <x v="5"/>
    <n v="907"/>
    <s v="N433UA"/>
    <s v="SFO"/>
    <d v="1899-12-30T17:21:00"/>
    <d v="1899-12-30T17:25:00"/>
    <n v="298"/>
    <n v="277"/>
    <n v="4"/>
    <d v="1899-12-30T17:38:00"/>
    <n v="13"/>
    <n v="0"/>
    <n v="0"/>
    <n v="0"/>
    <n v="0"/>
    <n v="0"/>
    <n v="4"/>
    <x v="12"/>
    <n v="6"/>
  </r>
  <r>
    <s v="  UA"/>
    <x v="5"/>
    <n v="909"/>
    <s v="N579UA"/>
    <s v="DEN"/>
    <d v="1899-12-30T15:15:00"/>
    <d v="1899-12-30T15:15:00"/>
    <n v="164"/>
    <n v="151"/>
    <n v="0"/>
    <d v="1899-12-30T15:26:00"/>
    <n v="11"/>
    <n v="0"/>
    <n v="0"/>
    <n v="0"/>
    <n v="0"/>
    <n v="0"/>
    <n v="0"/>
    <x v="15"/>
    <n v="6"/>
  </r>
  <r>
    <s v="  UA"/>
    <x v="5"/>
    <n v="922"/>
    <s v="N404UA"/>
    <s v="IAD"/>
    <d v="1899-12-30T06:05:00"/>
    <d v="1899-12-30T05:58:00"/>
    <n v="101"/>
    <n v="91"/>
    <n v="-7"/>
    <d v="1899-12-30T06:11:00"/>
    <n v="13"/>
    <n v="0"/>
    <n v="0"/>
    <n v="0"/>
    <n v="0"/>
    <n v="0"/>
    <n v="0"/>
    <x v="6"/>
    <n v="6"/>
  </r>
  <r>
    <s v="  UA"/>
    <x v="5"/>
    <n v="929"/>
    <s v="N419UA"/>
    <s v="SEA"/>
    <d v="1899-12-30T15:30:00"/>
    <d v="1899-12-30T15:26:00"/>
    <n v="268"/>
    <n v="265"/>
    <n v="-4"/>
    <d v="1899-12-30T15:38:00"/>
    <n v="12"/>
    <n v="0"/>
    <n v="0"/>
    <n v="0"/>
    <n v="0"/>
    <n v="0"/>
    <n v="0"/>
    <x v="15"/>
    <n v="6"/>
  </r>
  <r>
    <s v="  UA"/>
    <x v="5"/>
    <n v="939"/>
    <s v="N544UA"/>
    <s v="SFO"/>
    <d v="1899-12-30T13:05:00"/>
    <d v="1899-12-30T13:07:00"/>
    <n v="284"/>
    <n v="277"/>
    <n v="2"/>
    <d v="1899-12-30T13:21:00"/>
    <n v="14"/>
    <n v="0"/>
    <n v="0"/>
    <n v="0"/>
    <n v="0"/>
    <n v="0"/>
    <n v="2"/>
    <x v="14"/>
    <n v="6"/>
  </r>
  <r>
    <s v="  UA"/>
    <x v="5"/>
    <n v="941"/>
    <s v="N559UA"/>
    <s v="DEN"/>
    <d v="1899-12-30T17:03:00"/>
    <d v="1899-12-30T17:31:00"/>
    <n v="160"/>
    <n v="146"/>
    <n v="28"/>
    <d v="1899-12-30T17:42:00"/>
    <n v="11"/>
    <n v="0"/>
    <n v="0"/>
    <n v="0"/>
    <n v="0"/>
    <n v="0"/>
    <n v="28"/>
    <x v="12"/>
    <n v="6"/>
  </r>
  <r>
    <s v="  UA"/>
    <x v="5"/>
    <n v="943"/>
    <s v="N556UA"/>
    <s v="LAX"/>
    <d v="1899-12-30T17:32:00"/>
    <d v="1899-12-30T17:32:00"/>
    <n v="268"/>
    <n v="258"/>
    <n v="0"/>
    <d v="1899-12-30T17:41:00"/>
    <n v="9"/>
    <n v="0"/>
    <n v="0"/>
    <n v="0"/>
    <n v="0"/>
    <n v="0"/>
    <n v="0"/>
    <x v="12"/>
    <n v="6"/>
  </r>
  <r>
    <s v="  UA"/>
    <x v="5"/>
    <n v="945"/>
    <s v="N470UA"/>
    <s v="LAX"/>
    <d v="1899-12-30T11:57:00"/>
    <d v="1899-12-30T11:55:00"/>
    <n v="265"/>
    <n v="263"/>
    <n v="-2"/>
    <d v="1899-12-30T12:07:00"/>
    <n v="12"/>
    <n v="0"/>
    <n v="0"/>
    <n v="0"/>
    <n v="0"/>
    <n v="0"/>
    <n v="0"/>
    <x v="3"/>
    <n v="6"/>
  </r>
  <r>
    <s v="  UA"/>
    <x v="5"/>
    <n v="949"/>
    <s v="N778UA"/>
    <s v="DEN"/>
    <d v="1899-12-30T18:41:00"/>
    <d v="1899-12-30T18:42:00"/>
    <n v="165"/>
    <n v="150"/>
    <n v="1"/>
    <d v="1899-12-30T19:00:00"/>
    <n v="18"/>
    <n v="0"/>
    <n v="0"/>
    <n v="0"/>
    <n v="0"/>
    <n v="0"/>
    <n v="1"/>
    <x v="1"/>
    <n v="6"/>
  </r>
  <r>
    <s v="  UA"/>
    <x v="5"/>
    <n v="959"/>
    <s v="N493UA"/>
    <s v="PDX"/>
    <d v="1899-12-30T20:30:00"/>
    <d v="1899-12-30T20:31:00"/>
    <n v="268"/>
    <n v="256"/>
    <n v="1"/>
    <d v="1899-12-30T20:42:00"/>
    <n v="11"/>
    <n v="0"/>
    <n v="0"/>
    <n v="0"/>
    <n v="0"/>
    <n v="0"/>
    <n v="1"/>
    <x v="11"/>
    <n v="6"/>
  </r>
  <r>
    <s v="  UA"/>
    <x v="5"/>
    <n v="964"/>
    <s v="N226UA"/>
    <s v="IAD"/>
    <d v="1899-12-30T13:15:00"/>
    <d v="1899-12-30T13:11:00"/>
    <n v="112"/>
    <n v="103"/>
    <n v="-4"/>
    <d v="1899-12-30T13:31:00"/>
    <n v="20"/>
    <n v="0"/>
    <n v="0"/>
    <n v="0"/>
    <n v="0"/>
    <n v="0"/>
    <n v="0"/>
    <x v="14"/>
    <n v="6"/>
  </r>
  <r>
    <s v="  UA"/>
    <x v="5"/>
    <n v="971"/>
    <s v="N496UA"/>
    <s v="SFO"/>
    <d v="1899-12-30T06:00:00"/>
    <d v="1899-12-30T05:56:00"/>
    <n v="282"/>
    <n v="268"/>
    <n v="-4"/>
    <d v="1899-12-30T06:06:00"/>
    <n v="10"/>
    <n v="0"/>
    <n v="0"/>
    <n v="0"/>
    <n v="0"/>
    <n v="0"/>
    <n v="0"/>
    <x v="6"/>
    <n v="6"/>
  </r>
  <r>
    <s v="  UA"/>
    <x v="5"/>
    <n v="973"/>
    <s v="N574UA"/>
    <s v="SFO"/>
    <d v="1899-12-30T14:55:00"/>
    <d v="1899-12-30T16:59:00"/>
    <n v="294"/>
    <n v="283"/>
    <n v="124"/>
    <d v="1899-12-30T17:21:00"/>
    <n v="22"/>
    <n v="8"/>
    <n v="0"/>
    <n v="0"/>
    <n v="0"/>
    <n v="105"/>
    <n v="124"/>
    <x v="4"/>
    <n v="6"/>
  </r>
  <r>
    <s v="  UA"/>
    <x v="5"/>
    <n v="992"/>
    <s v="N585UA"/>
    <s v="IAD"/>
    <d v="1899-12-30T18:13:00"/>
    <d v="1899-12-30T18:10:00"/>
    <n v="114"/>
    <n v="113"/>
    <n v="-3"/>
    <d v="1899-12-30T18:28:00"/>
    <n v="18"/>
    <n v="0"/>
    <n v="0"/>
    <n v="0"/>
    <n v="0"/>
    <n v="0"/>
    <n v="0"/>
    <x v="1"/>
    <n v="6"/>
  </r>
  <r>
    <s v="  UA"/>
    <x v="5"/>
    <n v="998"/>
    <s v="N825UA"/>
    <s v="BOS"/>
    <d v="1899-12-30T21:01:00"/>
    <d v="1899-12-30T20:54:00"/>
    <n v="132"/>
    <n v="114"/>
    <n v="-7"/>
    <d v="1899-12-30T21:05:00"/>
    <n v="11"/>
    <n v="0"/>
    <n v="0"/>
    <n v="0"/>
    <n v="0"/>
    <n v="0"/>
    <n v="0"/>
    <x v="7"/>
    <n v="6"/>
  </r>
  <r>
    <s v="  UA"/>
    <x v="5"/>
    <n v="1102"/>
    <s v="N13718"/>
    <s v="MCO"/>
    <d v="1899-12-30T19:40:00"/>
    <d v="1899-12-30T19:33:00"/>
    <n v="155"/>
    <n v="151"/>
    <n v="-7"/>
    <d v="1899-12-30T19:46:00"/>
    <n v="13"/>
    <n v="0"/>
    <n v="0"/>
    <n v="0"/>
    <n v="0"/>
    <n v="0"/>
    <n v="0"/>
    <x v="10"/>
    <n v="6"/>
  </r>
  <r>
    <s v="  UA"/>
    <x v="5"/>
    <n v="1103"/>
    <s v="N23721"/>
    <s v="SNA"/>
    <d v="1899-12-30T09:45:00"/>
    <d v="1899-12-30T09:42:00"/>
    <n v="265"/>
    <n v="259"/>
    <n v="-3"/>
    <d v="1899-12-30T09:49:00"/>
    <n v="7"/>
    <n v="0"/>
    <n v="0"/>
    <n v="0"/>
    <n v="0"/>
    <n v="0"/>
    <n v="0"/>
    <x v="0"/>
    <n v="6"/>
  </r>
  <r>
    <s v="  UA"/>
    <x v="5"/>
    <n v="1189"/>
    <s v="N77258"/>
    <s v="IAH"/>
    <d v="1899-12-30T15:20:00"/>
    <d v="1899-12-30T15:24:00"/>
    <n v="174"/>
    <n v="150"/>
    <n v="4"/>
    <d v="1899-12-30T15:35:00"/>
    <n v="11"/>
    <n v="0"/>
    <n v="0"/>
    <n v="0"/>
    <n v="0"/>
    <n v="0"/>
    <n v="4"/>
    <x v="15"/>
    <n v="6"/>
  </r>
  <r>
    <s v="  UA"/>
    <x v="5"/>
    <n v="1221"/>
    <s v="N13248"/>
    <s v="IAH"/>
    <d v="1899-12-30T07:00:00"/>
    <d v="1899-12-30T06:55:00"/>
    <n v="168"/>
    <n v="159"/>
    <n v="-5"/>
    <d v="1899-12-30T07:19:00"/>
    <n v="24"/>
    <n v="0"/>
    <n v="0"/>
    <n v="0"/>
    <n v="0"/>
    <n v="0"/>
    <n v="0"/>
    <x v="13"/>
    <n v="6"/>
  </r>
  <r>
    <s v="  UA"/>
    <x v="5"/>
    <n v="1259"/>
    <s v="N14628"/>
    <s v="CLE"/>
    <d v="1899-12-30T18:15:00"/>
    <d v="1899-12-30T18:07:00"/>
    <n v="77"/>
    <n v="66"/>
    <n v="-8"/>
    <d v="1899-12-30T18:25:00"/>
    <n v="18"/>
    <n v="0"/>
    <n v="0"/>
    <n v="0"/>
    <n v="0"/>
    <n v="0"/>
    <n v="0"/>
    <x v="1"/>
    <n v="6"/>
  </r>
  <r>
    <s v="  UA"/>
    <x v="5"/>
    <n v="1282"/>
    <s v="N11206"/>
    <s v="SFO"/>
    <d v="1899-12-30T20:30:00"/>
    <d v="1899-12-30T21:16:00"/>
    <n v="275"/>
    <n v="278"/>
    <n v="46"/>
    <d v="1899-12-30T21:28:00"/>
    <n v="12"/>
    <n v="43"/>
    <n v="0"/>
    <n v="3"/>
    <n v="0"/>
    <n v="3"/>
    <n v="46"/>
    <x v="11"/>
    <n v="6"/>
  </r>
  <r>
    <s v="  UA"/>
    <x v="5"/>
    <n v="1290"/>
    <s v="N33292"/>
    <s v="IAH"/>
    <d v="1899-12-30T17:05:00"/>
    <d v="1899-12-30T17:01:00"/>
    <n v="173"/>
    <n v="145"/>
    <n v="-4"/>
    <d v="1899-12-30T17:14:00"/>
    <n v="13"/>
    <n v="0"/>
    <n v="0"/>
    <n v="0"/>
    <n v="0"/>
    <n v="0"/>
    <n v="0"/>
    <x v="12"/>
    <n v="6"/>
  </r>
  <r>
    <s v="  UA"/>
    <x v="5"/>
    <n v="1296"/>
    <s v="N21723"/>
    <s v="DEN"/>
    <d v="1899-12-30T20:00:00"/>
    <d v="1899-12-30T19:56:00"/>
    <n v="156"/>
    <n v="146"/>
    <n v="-4"/>
    <d v="1899-12-30T20:10:00"/>
    <n v="14"/>
    <n v="0"/>
    <n v="0"/>
    <n v="0"/>
    <n v="0"/>
    <n v="0"/>
    <n v="0"/>
    <x v="11"/>
    <n v="6"/>
  </r>
  <r>
    <s v="  UA"/>
    <x v="5"/>
    <n v="1550"/>
    <s v="N16701"/>
    <s v="EWR"/>
    <d v="1899-12-30T13:39:00"/>
    <d v="1899-12-30T14:06:00"/>
    <n v="140"/>
    <n v="152"/>
    <n v="27"/>
    <d v="1899-12-30T14:52:00"/>
    <n v="46"/>
    <n v="27"/>
    <n v="0"/>
    <n v="12"/>
    <n v="0"/>
    <n v="0"/>
    <n v="27"/>
    <x v="14"/>
    <n v="6"/>
  </r>
  <r>
    <s v="  UA"/>
    <x v="5"/>
    <n v="1574"/>
    <s v="N18243"/>
    <s v="EWR"/>
    <d v="1899-12-30T12:00:00"/>
    <d v="1899-12-30T12:00:00"/>
    <n v="127"/>
    <n v="122"/>
    <n v="0"/>
    <d v="1899-12-30T12:26:00"/>
    <n v="26"/>
    <n v="0"/>
    <n v="0"/>
    <n v="0"/>
    <n v="0"/>
    <n v="0"/>
    <n v="0"/>
    <x v="5"/>
    <n v="6"/>
  </r>
  <r>
    <s v="  UA"/>
    <x v="5"/>
    <n v="1577"/>
    <s v="N24702"/>
    <s v="EWR"/>
    <d v="1899-12-30T17:00:00"/>
    <d v="1899-12-30T16:58:00"/>
    <n v="135"/>
    <n v="121"/>
    <n v="-2"/>
    <d v="1899-12-30T17:13:00"/>
    <n v="15"/>
    <n v="0"/>
    <n v="0"/>
    <n v="0"/>
    <n v="0"/>
    <n v="0"/>
    <n v="0"/>
    <x v="12"/>
    <n v="6"/>
  </r>
  <r>
    <s v="  UA"/>
    <x v="5"/>
    <n v="1579"/>
    <s v="N73259"/>
    <s v="EWR"/>
    <d v="1899-12-30T18:00:00"/>
    <d v="1899-12-30T18:03:00"/>
    <n v="126"/>
    <n v="131"/>
    <n v="3"/>
    <d v="1899-12-30T18:16:00"/>
    <n v="13"/>
    <n v="0"/>
    <n v="0"/>
    <n v="0"/>
    <n v="0"/>
    <n v="0"/>
    <n v="3"/>
    <x v="1"/>
    <n v="6"/>
  </r>
  <r>
    <s v="  UA"/>
    <x v="5"/>
    <n v="1625"/>
    <s v="N17229"/>
    <s v="CLE"/>
    <d v="1899-12-30T07:00:00"/>
    <d v="1899-12-30T06:53:00"/>
    <n v="77"/>
    <n v="59"/>
    <n v="-7"/>
    <d v="1899-12-30T07:04:00"/>
    <n v="11"/>
    <n v="0"/>
    <n v="0"/>
    <n v="0"/>
    <n v="0"/>
    <n v="0"/>
    <n v="0"/>
    <x v="13"/>
    <n v="6"/>
  </r>
  <r>
    <s v="  UA"/>
    <x v="5"/>
    <n v="1647"/>
    <s v="N73283"/>
    <s v="IAH"/>
    <d v="1899-12-30T19:15:00"/>
    <d v="1899-12-30T19:13:00"/>
    <n v="163"/>
    <n v="141"/>
    <n v="-2"/>
    <d v="1899-12-30T19:25:00"/>
    <n v="12"/>
    <n v="0"/>
    <n v="0"/>
    <n v="0"/>
    <n v="0"/>
    <n v="0"/>
    <n v="0"/>
    <x v="10"/>
    <n v="6"/>
  </r>
  <r>
    <s v="  UA"/>
    <x v="5"/>
    <n v="1676"/>
    <s v="N76519"/>
    <s v="IAH"/>
    <d v="1899-12-30T14:00:00"/>
    <d v="1899-12-30T14:03:00"/>
    <n v="166"/>
    <n v="139"/>
    <n v="3"/>
    <d v="1899-12-30T14:12:00"/>
    <n v="9"/>
    <n v="0"/>
    <n v="0"/>
    <n v="0"/>
    <n v="0"/>
    <n v="0"/>
    <n v="3"/>
    <x v="4"/>
    <n v="6"/>
  </r>
  <r>
    <s v="  UA"/>
    <x v="5"/>
    <n v="1693"/>
    <s v="N33266"/>
    <s v="IAH"/>
    <d v="1899-12-30T12:10:00"/>
    <d v="1899-12-30T12:55:00"/>
    <n v="167"/>
    <n v="150"/>
    <n v="45"/>
    <d v="1899-12-30T13:10:00"/>
    <n v="15"/>
    <n v="28"/>
    <n v="0"/>
    <n v="0"/>
    <n v="0"/>
    <n v="0"/>
    <n v="45"/>
    <x v="5"/>
    <n v="6"/>
  </r>
  <r>
    <s v="  UA"/>
    <x v="5"/>
    <n v="1696"/>
    <s v="N76269"/>
    <s v="EWR"/>
    <d v="1899-12-30T10:00:00"/>
    <d v="1899-12-30T09:59:00"/>
    <n v="117"/>
    <n v="114"/>
    <n v="-1"/>
    <d v="1899-12-30T10:16:00"/>
    <n v="17"/>
    <n v="0"/>
    <n v="0"/>
    <n v="0"/>
    <n v="0"/>
    <n v="0"/>
    <n v="0"/>
    <x v="8"/>
    <n v="6"/>
  </r>
  <r>
    <s v="  UA"/>
    <x v="5"/>
    <n v="1710"/>
    <s v="N75851"/>
    <s v="IAH"/>
    <d v="1899-12-30T08:00:00"/>
    <d v="1899-12-30T08:01:00"/>
    <n v="172"/>
    <n v="152"/>
    <n v="1"/>
    <d v="1899-12-30T08:18:00"/>
    <n v="17"/>
    <n v="0"/>
    <n v="0"/>
    <n v="0"/>
    <n v="0"/>
    <n v="0"/>
    <n v="1"/>
    <x v="9"/>
    <n v="6"/>
  </r>
  <r>
    <s v="  UA"/>
    <x v="5"/>
    <n v="1715"/>
    <s v="N24224"/>
    <s v="PIT"/>
    <d v="1899-12-30T18:35:00"/>
    <d v="1899-12-30T18:29:00"/>
    <n v="84"/>
    <n v="76"/>
    <n v="-6"/>
    <d v="1899-12-30T18:40:00"/>
    <n v="11"/>
    <n v="0"/>
    <n v="0"/>
    <n v="0"/>
    <n v="0"/>
    <n v="0"/>
    <n v="0"/>
    <x v="1"/>
    <n v="6"/>
  </r>
  <r>
    <s v="  UA"/>
    <x v="5"/>
    <n v="1716"/>
    <s v="N33286"/>
    <s v="FLL"/>
    <d v="1899-12-30T08:50:00"/>
    <d v="1899-12-30T08:51:00"/>
    <n v="171"/>
    <n v="188"/>
    <n v="1"/>
    <d v="1899-12-30T09:09:00"/>
    <n v="18"/>
    <n v="0"/>
    <n v="0"/>
    <n v="18"/>
    <n v="0"/>
    <n v="0"/>
    <n v="1"/>
    <x v="9"/>
    <n v="6"/>
  </r>
  <r>
    <s v="  UA"/>
    <x v="5"/>
    <n v="1727"/>
    <s v="N62631"/>
    <s v="IAH"/>
    <d v="1899-12-30T10:56:00"/>
    <d v="1899-12-30T10:45:00"/>
    <n v="169"/>
    <n v="162"/>
    <n v="-11"/>
    <d v="1899-12-30T11:10:00"/>
    <n v="25"/>
    <n v="0"/>
    <n v="0"/>
    <n v="0"/>
    <n v="0"/>
    <n v="0"/>
    <n v="0"/>
    <x v="8"/>
    <n v="6"/>
  </r>
  <r>
    <s v="  UA"/>
    <x v="5"/>
    <n v="1729"/>
    <s v="N33262"/>
    <s v="IAH"/>
    <d v="1899-12-30T21:00:00"/>
    <d v="1899-12-30T20:56:00"/>
    <n v="158"/>
    <n v="141"/>
    <n v="-4"/>
    <d v="1899-12-30T21:06:00"/>
    <n v="10"/>
    <n v="0"/>
    <n v="0"/>
    <n v="0"/>
    <n v="0"/>
    <n v="0"/>
    <n v="0"/>
    <x v="7"/>
    <n v="6"/>
  </r>
  <r>
    <s v="  UA"/>
    <x v="5"/>
    <n v="1730"/>
    <s v="N14231"/>
    <s v="IAH"/>
    <d v="1899-12-30T05:25:00"/>
    <d v="1899-12-30T05:26:00"/>
    <n v="168"/>
    <n v="163"/>
    <n v="1"/>
    <d v="1899-12-30T05:36:00"/>
    <n v="10"/>
    <n v="0"/>
    <n v="0"/>
    <n v="0"/>
    <n v="0"/>
    <n v="0"/>
    <n v="1"/>
    <x v="16"/>
    <n v="6"/>
  </r>
  <r>
    <s v="  UA"/>
    <x v="6"/>
    <n v="201"/>
    <s v="N215UA"/>
    <s v="HNL"/>
    <d v="1899-12-30T09:19:00"/>
    <d v="1899-12-30T09:17:00"/>
    <n v="544"/>
    <n v="522"/>
    <n v="-2"/>
    <d v="1899-12-30T09:41:00"/>
    <n v="24"/>
    <n v="0"/>
    <n v="0"/>
    <n v="0"/>
    <n v="0"/>
    <n v="0"/>
    <n v="0"/>
    <x v="0"/>
    <n v="7"/>
  </r>
  <r>
    <s v="  UA"/>
    <x v="6"/>
    <n v="231"/>
    <s v="N441UA"/>
    <s v="BUF"/>
    <d v="1899-12-30T20:45:00"/>
    <d v="1899-12-30T20:48:00"/>
    <n v="89"/>
    <n v="79"/>
    <n v="3"/>
    <d v="1899-12-30T21:02:00"/>
    <n v="14"/>
    <n v="0"/>
    <n v="0"/>
    <n v="0"/>
    <n v="0"/>
    <n v="0"/>
    <n v="3"/>
    <x v="11"/>
    <n v="7"/>
  </r>
  <r>
    <s v="  UA"/>
    <x v="6"/>
    <n v="233"/>
    <s v="N847UA"/>
    <s v="DTW"/>
    <d v="1899-12-30T20:29:00"/>
    <d v="1899-12-30T20:26:00"/>
    <n v="70"/>
    <n v="53"/>
    <n v="-3"/>
    <d v="1899-12-30T20:34:00"/>
    <n v="8"/>
    <n v="0"/>
    <n v="0"/>
    <n v="0"/>
    <n v="0"/>
    <n v="0"/>
    <n v="0"/>
    <x v="11"/>
    <n v="7"/>
  </r>
  <r>
    <s v="  UA"/>
    <x v="6"/>
    <n v="234"/>
    <s v="N844UA"/>
    <s v="SEA"/>
    <d v="1899-12-30T18:05:00"/>
    <d v="1899-12-30T18:08:00"/>
    <n v="268"/>
    <n v="251"/>
    <n v="3"/>
    <d v="1899-12-30T18:23:00"/>
    <n v="15"/>
    <n v="0"/>
    <n v="0"/>
    <n v="0"/>
    <n v="0"/>
    <n v="0"/>
    <n v="3"/>
    <x v="1"/>
    <n v="7"/>
  </r>
  <r>
    <s v="  UA"/>
    <x v="6"/>
    <n v="235"/>
    <s v="N567UA"/>
    <s v="LAS"/>
    <d v="1899-12-30T18:20:00"/>
    <d v="1899-12-30T18:21:00"/>
    <n v="237"/>
    <n v="224"/>
    <n v="1"/>
    <d v="1899-12-30T18:38:00"/>
    <n v="17"/>
    <n v="0"/>
    <n v="0"/>
    <n v="0"/>
    <n v="0"/>
    <n v="0"/>
    <n v="1"/>
    <x v="1"/>
    <n v="7"/>
  </r>
  <r>
    <s v="  UA"/>
    <x v="6"/>
    <n v="241"/>
    <s v="N814UA"/>
    <s v="SEA"/>
    <d v="1899-12-30T12:00:00"/>
    <d v="1899-12-30T12:00:00"/>
    <n v="268"/>
    <n v="251"/>
    <n v="0"/>
    <d v="1899-12-30T12:15:00"/>
    <n v="15"/>
    <n v="0"/>
    <n v="0"/>
    <n v="0"/>
    <n v="0"/>
    <n v="0"/>
    <n v="0"/>
    <x v="5"/>
    <n v="7"/>
  </r>
  <r>
    <s v="  UA"/>
    <x v="6"/>
    <n v="242"/>
    <s v="N817UA"/>
    <s v="SFO"/>
    <d v="1899-12-30T09:02:00"/>
    <d v="1899-12-30T08:55:00"/>
    <n v="288"/>
    <n v="271"/>
    <n v="-7"/>
    <d v="1899-12-30T09:04:00"/>
    <n v="9"/>
    <n v="0"/>
    <n v="0"/>
    <n v="0"/>
    <n v="0"/>
    <n v="0"/>
    <n v="0"/>
    <x v="0"/>
    <n v="7"/>
  </r>
  <r>
    <s v="  UA"/>
    <x v="6"/>
    <n v="243"/>
    <s v="N423UA"/>
    <s v="MDT"/>
    <d v="1899-12-30T19:20:00"/>
    <d v="1899-12-30T20:34:00"/>
    <n v="105"/>
    <n v="100"/>
    <n v="74"/>
    <d v="1899-12-30T20:51:00"/>
    <n v="17"/>
    <n v="69"/>
    <n v="0"/>
    <n v="0"/>
    <n v="0"/>
    <n v="0"/>
    <n v="74"/>
    <x v="10"/>
    <n v="7"/>
  </r>
  <r>
    <s v="  UA"/>
    <x v="6"/>
    <n v="245"/>
    <s v="N497UA"/>
    <s v="DEN"/>
    <d v="1899-12-30T08:58:00"/>
    <d v="1899-12-30T08:55:00"/>
    <n v="162"/>
    <n v="152"/>
    <n v="-3"/>
    <d v="1899-12-30T09:06:00"/>
    <n v="11"/>
    <n v="0"/>
    <n v="0"/>
    <n v="0"/>
    <n v="0"/>
    <n v="0"/>
    <n v="0"/>
    <x v="9"/>
    <n v="7"/>
  </r>
  <r>
    <s v="  UA"/>
    <x v="6"/>
    <n v="253"/>
    <s v="N431UA"/>
    <s v="BOS"/>
    <d v="1899-12-30T19:32:00"/>
    <d v="1899-12-30T19:28:00"/>
    <n v="133"/>
    <n v="114"/>
    <n v="-4"/>
    <d v="1899-12-30T19:43:00"/>
    <n v="15"/>
    <n v="0"/>
    <n v="0"/>
    <n v="0"/>
    <n v="0"/>
    <n v="0"/>
    <n v="0"/>
    <x v="10"/>
    <n v="7"/>
  </r>
  <r>
    <s v="  UA"/>
    <x v="6"/>
    <n v="254"/>
    <s v="N851UA"/>
    <s v="DCA"/>
    <d v="1899-12-30T19:15:00"/>
    <d v="1899-12-30T19:10:00"/>
    <n v="102"/>
    <n v="92"/>
    <n v="-5"/>
    <d v="1899-12-30T19:20:00"/>
    <n v="10"/>
    <n v="0"/>
    <n v="0"/>
    <n v="0"/>
    <n v="0"/>
    <n v="0"/>
    <n v="0"/>
    <x v="10"/>
    <n v="7"/>
  </r>
  <r>
    <s v="  UA"/>
    <x v="6"/>
    <n v="255"/>
    <s v="N581UA"/>
    <s v="SFO"/>
    <d v="1899-12-30T16:02:00"/>
    <d v="1899-12-30T16:33:00"/>
    <n v="283"/>
    <n v="250"/>
    <n v="31"/>
    <d v="1899-12-30T16:44:00"/>
    <n v="11"/>
    <n v="0"/>
    <n v="0"/>
    <n v="0"/>
    <n v="0"/>
    <n v="0"/>
    <n v="31"/>
    <x v="2"/>
    <n v="7"/>
  </r>
  <r>
    <s v="  UA"/>
    <x v="6"/>
    <n v="258"/>
    <s v="N445UA"/>
    <s v="GRR"/>
    <d v="1899-12-30T19:54:00"/>
    <d v="1899-12-30T20:12:00"/>
    <n v="51"/>
    <n v="38"/>
    <n v="18"/>
    <d v="1899-12-30T20:21:00"/>
    <n v="9"/>
    <n v="0"/>
    <n v="0"/>
    <n v="0"/>
    <n v="0"/>
    <n v="0"/>
    <n v="18"/>
    <x v="10"/>
    <n v="7"/>
  </r>
  <r>
    <s v="  UA"/>
    <x v="6"/>
    <n v="262"/>
    <s v="N476UA"/>
    <s v="MCO"/>
    <d v="1899-12-30T07:00:00"/>
    <d v="1899-12-30T06:58:00"/>
    <n v="155"/>
    <n v="145"/>
    <n v="-2"/>
    <d v="1899-12-30T07:10:00"/>
    <n v="12"/>
    <n v="0"/>
    <n v="0"/>
    <n v="0"/>
    <n v="0"/>
    <n v="0"/>
    <n v="0"/>
    <x v="13"/>
    <n v="7"/>
  </r>
  <r>
    <s v="  UA"/>
    <x v="6"/>
    <n v="265"/>
    <s v="N432UA"/>
    <s v="TPA"/>
    <d v="1899-12-30T14:31:00"/>
    <d v="1899-12-30T14:29:00"/>
    <n v="159"/>
    <n v="141"/>
    <n v="-2"/>
    <d v="1899-12-30T14:39:00"/>
    <n v="10"/>
    <n v="0"/>
    <n v="0"/>
    <n v="0"/>
    <n v="0"/>
    <n v="0"/>
    <n v="0"/>
    <x v="4"/>
    <n v="7"/>
  </r>
  <r>
    <s v="  UA"/>
    <x v="6"/>
    <n v="278"/>
    <s v="N566UA"/>
    <s v="PHL"/>
    <d v="1899-12-30T19:25:00"/>
    <d v="1899-12-30T19:23:00"/>
    <n v="119"/>
    <n v="103"/>
    <n v="-2"/>
    <d v="1899-12-30T19:38:00"/>
    <n v="15"/>
    <n v="0"/>
    <n v="0"/>
    <n v="0"/>
    <n v="0"/>
    <n v="0"/>
    <n v="0"/>
    <x v="10"/>
    <n v="7"/>
  </r>
  <r>
    <s v="  UA"/>
    <x v="6"/>
    <n v="283"/>
    <s v="N832UA"/>
    <s v="PVD"/>
    <d v="1899-12-30T14:16:00"/>
    <d v="1899-12-30T14:13:00"/>
    <n v="128"/>
    <n v="118"/>
    <n v="-3"/>
    <d v="1899-12-30T14:25:00"/>
    <n v="12"/>
    <n v="0"/>
    <n v="0"/>
    <n v="0"/>
    <n v="0"/>
    <n v="0"/>
    <n v="0"/>
    <x v="4"/>
    <n v="7"/>
  </r>
  <r>
    <s v="  UA"/>
    <x v="6"/>
    <n v="288"/>
    <s v="N476UA"/>
    <s v="MCO"/>
    <d v="1899-12-30T14:05:00"/>
    <d v="1899-12-30T13:58:00"/>
    <n v="159"/>
    <n v="144"/>
    <n v="-7"/>
    <d v="1899-12-30T14:09:00"/>
    <n v="11"/>
    <n v="0"/>
    <n v="0"/>
    <n v="0"/>
    <n v="0"/>
    <n v="0"/>
    <n v="0"/>
    <x v="4"/>
    <n v="7"/>
  </r>
  <r>
    <s v="  UA"/>
    <x v="6"/>
    <n v="294"/>
    <s v="N434UA"/>
    <s v="SAN"/>
    <d v="1899-12-30T18:40:00"/>
    <d v="1899-12-30T18:40:00"/>
    <n v="253"/>
    <n v="253"/>
    <n v="0"/>
    <d v="1899-12-30T18:53:00"/>
    <n v="13"/>
    <n v="0"/>
    <n v="0"/>
    <n v="0"/>
    <n v="0"/>
    <n v="0"/>
    <n v="0"/>
    <x v="1"/>
    <n v="7"/>
  </r>
  <r>
    <s v="  UA"/>
    <x v="6"/>
    <n v="302"/>
    <s v="N836UA"/>
    <s v="ALB"/>
    <d v="1899-12-30T19:25:00"/>
    <d v="1899-12-30T19:21:00"/>
    <n v="107"/>
    <n v="99"/>
    <n v="-4"/>
    <d v="1899-12-30T19:34:00"/>
    <n v="13"/>
    <n v="0"/>
    <n v="0"/>
    <n v="0"/>
    <n v="0"/>
    <n v="0"/>
    <n v="0"/>
    <x v="10"/>
    <n v="7"/>
  </r>
  <r>
    <s v="  UA"/>
    <x v="6"/>
    <n v="304"/>
    <s v="N595UA"/>
    <s v="SFO"/>
    <d v="1899-12-30T13:02:00"/>
    <d v="1899-12-30T12:58:00"/>
    <n v="278"/>
    <n v="256"/>
    <n v="-4"/>
    <d v="1899-12-30T13:09:00"/>
    <n v="11"/>
    <n v="0"/>
    <n v="0"/>
    <n v="0"/>
    <n v="0"/>
    <n v="0"/>
    <n v="0"/>
    <x v="14"/>
    <n v="7"/>
  </r>
  <r>
    <s v="  UA"/>
    <x v="6"/>
    <n v="307"/>
    <s v="N827UA"/>
    <s v="BDL"/>
    <d v="1899-12-30T20:05:00"/>
    <d v="1899-12-30T20:02:00"/>
    <n v="118"/>
    <n v="114"/>
    <n v="-3"/>
    <d v="1899-12-30T20:20:00"/>
    <n v="18"/>
    <n v="0"/>
    <n v="0"/>
    <n v="0"/>
    <n v="0"/>
    <n v="0"/>
    <n v="0"/>
    <x v="11"/>
    <n v="7"/>
  </r>
  <r>
    <s v="  UA"/>
    <x v="6"/>
    <n v="309"/>
    <s v="N845UA"/>
    <s v="BOS"/>
    <d v="1899-12-30T08:40:00"/>
    <d v="1899-12-30T08:35:00"/>
    <n v="128"/>
    <n v="118"/>
    <n v="-5"/>
    <d v="1899-12-30T08:45:00"/>
    <n v="10"/>
    <n v="0"/>
    <n v="0"/>
    <n v="0"/>
    <n v="0"/>
    <n v="0"/>
    <n v="0"/>
    <x v="9"/>
    <n v="7"/>
  </r>
  <r>
    <s v="  UA"/>
    <x v="6"/>
    <n v="320"/>
    <s v="N447UA"/>
    <s v="BWI"/>
    <d v="1899-12-30T20:12:00"/>
    <d v="1899-12-30T20:09:00"/>
    <n v="108"/>
    <n v="93"/>
    <n v="-3"/>
    <d v="1899-12-30T20:18:00"/>
    <n v="9"/>
    <n v="0"/>
    <n v="0"/>
    <n v="0"/>
    <n v="0"/>
    <n v="0"/>
    <n v="0"/>
    <x v="11"/>
    <n v="7"/>
  </r>
  <r>
    <s v="  UA"/>
    <x v="6"/>
    <n v="326"/>
    <s v="N409UA"/>
    <s v="CVG"/>
    <d v="1899-12-30T19:35:00"/>
    <d v="1899-12-30T19:29:00"/>
    <n v="71"/>
    <n v="61"/>
    <n v="-6"/>
    <d v="1899-12-30T19:43:00"/>
    <n v="14"/>
    <n v="0"/>
    <n v="0"/>
    <n v="0"/>
    <n v="0"/>
    <n v="0"/>
    <n v="0"/>
    <x v="10"/>
    <n v="7"/>
  </r>
  <r>
    <s v="  UA"/>
    <x v="6"/>
    <n v="331"/>
    <s v="N479UA"/>
    <s v="SEA"/>
    <d v="1899-12-30T10:02:00"/>
    <d v="1899-12-30T10:02:00"/>
    <n v="267"/>
    <n v="262"/>
    <n v="0"/>
    <d v="1899-12-30T10:20:00"/>
    <n v="18"/>
    <n v="0"/>
    <n v="0"/>
    <n v="0"/>
    <n v="0"/>
    <n v="0"/>
    <n v="0"/>
    <x v="8"/>
    <n v="7"/>
  </r>
  <r>
    <s v="  UA"/>
    <x v="6"/>
    <n v="340"/>
    <s v="N494UA"/>
    <s v="DFW"/>
    <d v="1899-12-30T13:35:00"/>
    <d v="1899-12-30T13:30:00"/>
    <n v="151"/>
    <n v="130"/>
    <n v="-5"/>
    <d v="1899-12-30T13:38:00"/>
    <n v="8"/>
    <n v="0"/>
    <n v="0"/>
    <n v="0"/>
    <n v="0"/>
    <n v="0"/>
    <n v="0"/>
    <x v="14"/>
    <n v="7"/>
  </r>
  <r>
    <s v="  UA"/>
    <x v="6"/>
    <n v="348"/>
    <s v="N552UA"/>
    <s v="MCO"/>
    <d v="1899-12-30T08:40:00"/>
    <d v="1899-12-30T08:40:00"/>
    <n v="153"/>
    <n v="144"/>
    <n v="0"/>
    <d v="1899-12-30T08:56:00"/>
    <n v="16"/>
    <n v="0"/>
    <n v="0"/>
    <n v="0"/>
    <n v="0"/>
    <n v="0"/>
    <n v="0"/>
    <x v="9"/>
    <n v="7"/>
  </r>
  <r>
    <s v="  UA"/>
    <x v="6"/>
    <n v="350"/>
    <s v="N584UA"/>
    <s v="MCO"/>
    <d v="1899-12-30T17:05:00"/>
    <d v="1899-12-30T17:28:00"/>
    <n v="159"/>
    <n v="144"/>
    <n v="23"/>
    <d v="1899-12-30T17:42:00"/>
    <n v="14"/>
    <n v="0"/>
    <n v="0"/>
    <n v="0"/>
    <n v="0"/>
    <n v="0"/>
    <n v="23"/>
    <x v="12"/>
    <n v="7"/>
  </r>
  <r>
    <s v="  UA"/>
    <x v="6"/>
    <n v="365"/>
    <s v="N474UA"/>
    <s v="SNA"/>
    <d v="1899-12-30T09:50:00"/>
    <d v="1899-12-30T09:48:00"/>
    <n v="268"/>
    <n v="262"/>
    <n v="-2"/>
    <d v="1899-12-30T10:01:00"/>
    <n v="13"/>
    <n v="0"/>
    <n v="0"/>
    <n v="0"/>
    <n v="0"/>
    <n v="0"/>
    <n v="0"/>
    <x v="0"/>
    <n v="7"/>
  </r>
  <r>
    <s v="  UA"/>
    <x v="6"/>
    <n v="373"/>
    <s v="N570UA"/>
    <s v="JAC"/>
    <d v="1899-12-30T09:54:00"/>
    <d v="1899-12-30T09:51:00"/>
    <n v="189"/>
    <n v="189"/>
    <n v="-3"/>
    <d v="1899-12-30T10:13:00"/>
    <n v="22"/>
    <n v="0"/>
    <n v="0"/>
    <n v="0"/>
    <n v="0"/>
    <n v="0"/>
    <n v="0"/>
    <x v="0"/>
    <n v="7"/>
  </r>
  <r>
    <s v="  UA"/>
    <x v="6"/>
    <n v="377"/>
    <s v="N446UA"/>
    <s v="ATL"/>
    <d v="1899-12-30T19:30:00"/>
    <d v="1899-12-30T20:17:00"/>
    <n v="112"/>
    <n v="92"/>
    <n v="47"/>
    <d v="1899-12-30T20:25:00"/>
    <n v="8"/>
    <n v="27"/>
    <n v="0"/>
    <n v="0"/>
    <n v="0"/>
    <n v="0"/>
    <n v="47"/>
    <x v="10"/>
    <n v="7"/>
  </r>
  <r>
    <s v="  UA"/>
    <x v="6"/>
    <n v="381"/>
    <s v="N827UA"/>
    <s v="SMF"/>
    <d v="1899-12-30T09:52:00"/>
    <d v="1899-12-30T09:46:00"/>
    <n v="270"/>
    <n v="264"/>
    <n v="-6"/>
    <d v="1899-12-30T10:05:00"/>
    <n v="19"/>
    <n v="0"/>
    <n v="0"/>
    <n v="0"/>
    <n v="0"/>
    <n v="0"/>
    <n v="0"/>
    <x v="0"/>
    <n v="7"/>
  </r>
  <r>
    <s v="  UA"/>
    <x v="6"/>
    <n v="382"/>
    <s v="N498UA"/>
    <s v="IAD"/>
    <d v="1899-12-30T08:40:00"/>
    <d v="1899-12-30T08:36:00"/>
    <n v="108"/>
    <n v="105"/>
    <n v="-4"/>
    <d v="1899-12-30T09:03:00"/>
    <n v="27"/>
    <n v="0"/>
    <n v="0"/>
    <n v="0"/>
    <n v="0"/>
    <n v="0"/>
    <n v="0"/>
    <x v="9"/>
    <n v="7"/>
  </r>
  <r>
    <s v="  UA"/>
    <x v="6"/>
    <n v="390"/>
    <s v="N470UA"/>
    <s v="CMH"/>
    <d v="1899-12-30T16:10:00"/>
    <d v="1899-12-30T15:59:00"/>
    <n v="71"/>
    <n v="72"/>
    <n v="-11"/>
    <d v="1899-12-30T16:16:00"/>
    <n v="17"/>
    <n v="0"/>
    <n v="0"/>
    <n v="0"/>
    <n v="0"/>
    <n v="0"/>
    <n v="0"/>
    <x v="2"/>
    <n v="7"/>
  </r>
  <r>
    <s v="  UA"/>
    <x v="6"/>
    <n v="393"/>
    <s v="N830UA"/>
    <s v="PHX"/>
    <d v="1899-12-30T11:57:00"/>
    <d v="1899-12-30T11:54:00"/>
    <n v="232"/>
    <n v="233"/>
    <n v="-3"/>
    <d v="1899-12-30T12:12:00"/>
    <n v="18"/>
    <n v="0"/>
    <n v="0"/>
    <n v="0"/>
    <n v="0"/>
    <n v="0"/>
    <n v="0"/>
    <x v="3"/>
    <n v="7"/>
  </r>
  <r>
    <s v="  UA"/>
    <x v="6"/>
    <n v="397"/>
    <s v="N556UA"/>
    <s v="DTW"/>
    <d v="1899-12-30T16:10:00"/>
    <d v="1899-12-30T16:05:00"/>
    <n v="90"/>
    <n v="69"/>
    <n v="-5"/>
    <d v="1899-12-30T16:18:00"/>
    <n v="13"/>
    <n v="0"/>
    <n v="0"/>
    <n v="0"/>
    <n v="0"/>
    <n v="0"/>
    <n v="0"/>
    <x v="2"/>
    <n v="7"/>
  </r>
  <r>
    <s v="  UA"/>
    <x v="6"/>
    <n v="398"/>
    <s v="N511UA"/>
    <s v="PDX"/>
    <d v="1899-12-30T11:57:00"/>
    <d v="1899-12-30T11:53:00"/>
    <n v="273"/>
    <n v="254"/>
    <n v="-4"/>
    <d v="1899-12-30T12:17:00"/>
    <n v="24"/>
    <n v="0"/>
    <n v="0"/>
    <n v="0"/>
    <n v="0"/>
    <n v="0"/>
    <n v="0"/>
    <x v="3"/>
    <n v="7"/>
  </r>
  <r>
    <s v="  UA"/>
    <x v="6"/>
    <n v="399"/>
    <s v="N428UA"/>
    <s v="PDX"/>
    <d v="1899-12-30T18:15:00"/>
    <d v="1899-12-30T18:09:00"/>
    <n v="268"/>
    <n v="245"/>
    <n v="-6"/>
    <d v="1899-12-30T18:26:00"/>
    <n v="17"/>
    <n v="0"/>
    <n v="0"/>
    <n v="0"/>
    <n v="0"/>
    <n v="0"/>
    <n v="0"/>
    <x v="1"/>
    <n v="7"/>
  </r>
  <r>
    <s v="  UA"/>
    <x v="6"/>
    <n v="403"/>
    <s v="N849UA"/>
    <s v="PHL"/>
    <d v="1899-12-30T14:05:00"/>
    <d v="1899-12-30T13:59:00"/>
    <n v="119"/>
    <n v="121"/>
    <n v="-6"/>
    <d v="1899-12-30T14:22:00"/>
    <n v="23"/>
    <n v="0"/>
    <n v="0"/>
    <n v="0"/>
    <n v="0"/>
    <n v="0"/>
    <n v="0"/>
    <x v="4"/>
    <n v="7"/>
  </r>
  <r>
    <s v="  UA"/>
    <x v="6"/>
    <n v="408"/>
    <s v="N850UA"/>
    <s v="PHX"/>
    <d v="1899-12-30T18:10:00"/>
    <d v="1899-12-30T18:34:00"/>
    <n v="236"/>
    <n v="255"/>
    <n v="24"/>
    <d v="1899-12-30T18:57:00"/>
    <n v="23"/>
    <n v="24"/>
    <n v="0"/>
    <n v="19"/>
    <n v="0"/>
    <n v="0"/>
    <n v="24"/>
    <x v="1"/>
    <n v="7"/>
  </r>
  <r>
    <s v="  UA"/>
    <x v="6"/>
    <n v="409"/>
    <s v="N574UA"/>
    <s v="LAX"/>
    <d v="1899-12-30T13:10:00"/>
    <d v="1899-12-30T13:04:00"/>
    <n v="268"/>
    <n v="264"/>
    <n v="-6"/>
    <d v="1899-12-30T13:14:00"/>
    <n v="10"/>
    <n v="0"/>
    <n v="0"/>
    <n v="0"/>
    <n v="0"/>
    <n v="0"/>
    <n v="0"/>
    <x v="14"/>
    <n v="7"/>
  </r>
  <r>
    <s v="  UA"/>
    <x v="6"/>
    <n v="415"/>
    <s v="N408UA"/>
    <s v="ROC"/>
    <d v="1899-12-30T20:27:00"/>
    <d v="1899-12-30T20:36:00"/>
    <n v="102"/>
    <n v="84"/>
    <n v="9"/>
    <d v="1899-12-30T20:45:00"/>
    <n v="9"/>
    <n v="0"/>
    <n v="0"/>
    <n v="0"/>
    <n v="0"/>
    <n v="0"/>
    <n v="9"/>
    <x v="11"/>
    <n v="7"/>
  </r>
  <r>
    <s v="  UA"/>
    <x v="6"/>
    <n v="417"/>
    <s v="N446UA"/>
    <s v="PDX"/>
    <d v="1899-12-30T09:40:00"/>
    <d v="1899-12-30T09:36:00"/>
    <n v="269"/>
    <n v="256"/>
    <n v="-4"/>
    <d v="1899-12-30T09:50:00"/>
    <n v="14"/>
    <n v="0"/>
    <n v="0"/>
    <n v="0"/>
    <n v="0"/>
    <n v="0"/>
    <n v="0"/>
    <x v="0"/>
    <n v="7"/>
  </r>
  <r>
    <s v="  UA"/>
    <x v="6"/>
    <n v="420"/>
    <s v="N504UA"/>
    <s v="PHL"/>
    <d v="1899-12-30T16:11:00"/>
    <d v="1899-12-30T16:04:00"/>
    <n v="120"/>
    <n v="110"/>
    <n v="-7"/>
    <d v="1899-12-30T16:20:00"/>
    <n v="16"/>
    <n v="0"/>
    <n v="0"/>
    <n v="0"/>
    <n v="0"/>
    <n v="0"/>
    <n v="0"/>
    <x v="2"/>
    <n v="7"/>
  </r>
  <r>
    <s v="  UA"/>
    <x v="6"/>
    <n v="425"/>
    <s v="N457UA"/>
    <s v="TPA"/>
    <d v="1899-12-30T08:24:00"/>
    <d v="1899-12-30T08:22:00"/>
    <n v="155"/>
    <n v="179"/>
    <n v="-2"/>
    <d v="1899-12-30T09:07:00"/>
    <n v="45"/>
    <n v="0"/>
    <n v="0"/>
    <n v="22"/>
    <n v="0"/>
    <n v="0"/>
    <n v="0"/>
    <x v="9"/>
    <n v="7"/>
  </r>
  <r>
    <s v="  UA"/>
    <x v="6"/>
    <n v="432"/>
    <s v="N813UA"/>
    <s v="CLT"/>
    <d v="1899-12-30T12:57:00"/>
    <d v="1899-12-30T12:51:00"/>
    <n v="109"/>
    <n v="93"/>
    <n v="-6"/>
    <d v="1899-12-30T13:03:00"/>
    <n v="12"/>
    <n v="0"/>
    <n v="0"/>
    <n v="0"/>
    <n v="0"/>
    <n v="0"/>
    <n v="0"/>
    <x v="5"/>
    <n v="7"/>
  </r>
  <r>
    <s v="  UA"/>
    <x v="6"/>
    <n v="449"/>
    <s v="N415UA"/>
    <s v="SAN"/>
    <d v="1899-12-30T09:53:00"/>
    <d v="1899-12-30T09:52:00"/>
    <n v="264"/>
    <n v="271"/>
    <n v="-1"/>
    <d v="1899-12-30T10:12:00"/>
    <n v="20"/>
    <n v="0"/>
    <n v="0"/>
    <n v="0"/>
    <n v="0"/>
    <n v="0"/>
    <n v="0"/>
    <x v="0"/>
    <n v="7"/>
  </r>
  <r>
    <s v="  UA"/>
    <x v="6"/>
    <n v="466"/>
    <s v="N455UA"/>
    <s v="SEA"/>
    <d v="1899-12-30T15:24:00"/>
    <d v="1899-12-30T15:20:00"/>
    <n v="268"/>
    <n v="257"/>
    <n v="-4"/>
    <d v="1899-12-30T15:31:00"/>
    <n v="11"/>
    <n v="0"/>
    <n v="0"/>
    <n v="0"/>
    <n v="0"/>
    <n v="0"/>
    <n v="0"/>
    <x v="15"/>
    <n v="7"/>
  </r>
  <r>
    <s v="  UA"/>
    <x v="6"/>
    <n v="493"/>
    <s v="N463UA"/>
    <s v="SFO"/>
    <d v="1899-12-30T18:30:00"/>
    <d v="1899-12-30T18:37:00"/>
    <n v="282"/>
    <n v="251"/>
    <n v="7"/>
    <d v="1899-12-30T18:46:00"/>
    <n v="9"/>
    <n v="0"/>
    <n v="0"/>
    <n v="0"/>
    <n v="0"/>
    <n v="0"/>
    <n v="7"/>
    <x v="1"/>
    <n v="7"/>
  </r>
  <r>
    <s v="  UA"/>
    <x v="6"/>
    <n v="500"/>
    <s v="N484UA"/>
    <s v="LAX"/>
    <d v="1899-12-30T19:20:00"/>
    <d v="1899-12-30T19:31:00"/>
    <n v="266"/>
    <n v="266"/>
    <n v="11"/>
    <d v="1899-12-30T19:46:00"/>
    <n v="15"/>
    <n v="0"/>
    <n v="0"/>
    <n v="0"/>
    <n v="0"/>
    <n v="0"/>
    <n v="11"/>
    <x v="10"/>
    <n v="7"/>
  </r>
  <r>
    <s v="  UA"/>
    <x v="6"/>
    <n v="502"/>
    <s v="N578UA"/>
    <s v="LGA"/>
    <d v="1899-12-30T19:21:00"/>
    <d v="1899-12-30T19:26:00"/>
    <n v="124"/>
    <n v="106"/>
    <n v="5"/>
    <d v="1899-12-30T19:42:00"/>
    <n v="16"/>
    <n v="0"/>
    <n v="0"/>
    <n v="0"/>
    <n v="0"/>
    <n v="0"/>
    <n v="5"/>
    <x v="10"/>
    <n v="7"/>
  </r>
  <r>
    <s v="  UA"/>
    <x v="6"/>
    <n v="514"/>
    <s v="N528UA"/>
    <s v="IAD"/>
    <d v="1899-12-30T19:20:00"/>
    <d v="1899-12-30T19:23:00"/>
    <n v="114"/>
    <n v="91"/>
    <n v="3"/>
    <d v="1899-12-30T19:36:00"/>
    <n v="13"/>
    <n v="0"/>
    <n v="0"/>
    <n v="0"/>
    <n v="0"/>
    <n v="0"/>
    <n v="3"/>
    <x v="10"/>
    <n v="7"/>
  </r>
  <r>
    <s v="  UA"/>
    <x v="6"/>
    <n v="519"/>
    <s v="N489UA"/>
    <s v="CMH"/>
    <d v="1899-12-30T19:50:00"/>
    <d v="1899-12-30T20:59:00"/>
    <n v="73"/>
    <n v="70"/>
    <n v="69"/>
    <d v="1899-12-30T21:20:00"/>
    <n v="21"/>
    <n v="21"/>
    <n v="0"/>
    <n v="0"/>
    <n v="0"/>
    <n v="45"/>
    <n v="69"/>
    <x v="10"/>
    <n v="7"/>
  </r>
  <r>
    <s v="  UA"/>
    <x v="6"/>
    <n v="521"/>
    <s v="N822UA"/>
    <s v="SAN"/>
    <d v="1899-12-30T11:57:00"/>
    <d v="1899-12-30T11:50:00"/>
    <n v="267"/>
    <n v="255"/>
    <n v="-7"/>
    <d v="1899-12-30T12:00:00"/>
    <n v="10"/>
    <n v="0"/>
    <n v="0"/>
    <n v="0"/>
    <n v="0"/>
    <n v="0"/>
    <n v="0"/>
    <x v="3"/>
    <n v="7"/>
  </r>
  <r>
    <s v="  UA"/>
    <x v="6"/>
    <n v="531"/>
    <s v="N540UA"/>
    <s v="LAX"/>
    <d v="1899-12-30T10:35:00"/>
    <d v="1899-12-30T10:32:00"/>
    <n v="272"/>
    <n v="259"/>
    <n v="-3"/>
    <d v="1899-12-30T10:45:00"/>
    <n v="13"/>
    <n v="0"/>
    <n v="0"/>
    <n v="0"/>
    <n v="0"/>
    <n v="0"/>
    <n v="0"/>
    <x v="8"/>
    <n v="7"/>
  </r>
  <r>
    <s v="  UA"/>
    <x v="6"/>
    <n v="543"/>
    <s v="N823UA"/>
    <s v="SNA"/>
    <d v="1899-12-30T15:17:00"/>
    <d v="1899-12-30T15:15:00"/>
    <n v="268"/>
    <n v="256"/>
    <n v="-2"/>
    <d v="1899-12-30T15:24:00"/>
    <n v="9"/>
    <n v="0"/>
    <n v="0"/>
    <n v="0"/>
    <n v="0"/>
    <n v="0"/>
    <n v="0"/>
    <x v="15"/>
    <n v="7"/>
  </r>
  <r>
    <s v="  UA"/>
    <x v="6"/>
    <n v="544"/>
    <s v="N464UA"/>
    <s v="LAS"/>
    <d v="1899-12-30T11:57:00"/>
    <d v="1899-12-30T11:53:00"/>
    <n v="238"/>
    <n v="250"/>
    <n v="-4"/>
    <d v="1899-12-30T12:22:00"/>
    <n v="29"/>
    <n v="0"/>
    <n v="0"/>
    <n v="0"/>
    <n v="0"/>
    <n v="0"/>
    <n v="0"/>
    <x v="3"/>
    <n v="7"/>
  </r>
  <r>
    <s v="  UA"/>
    <x v="6"/>
    <n v="547"/>
    <s v="N460UA"/>
    <s v="LAS"/>
    <d v="1899-12-30T10:00:00"/>
    <d v="1899-12-30T09:54:00"/>
    <n v="238"/>
    <n v="249"/>
    <n v="-6"/>
    <d v="1899-12-30T10:20:00"/>
    <n v="26"/>
    <n v="0"/>
    <n v="0"/>
    <n v="0"/>
    <n v="0"/>
    <n v="0"/>
    <n v="0"/>
    <x v="8"/>
    <n v="7"/>
  </r>
  <r>
    <s v="  UA"/>
    <x v="6"/>
    <n v="568"/>
    <s v="N445UA"/>
    <s v="SJU"/>
    <d v="1899-12-30T08:45:00"/>
    <d v="1899-12-30T08:41:00"/>
    <n v="270"/>
    <n v="273"/>
    <n v="-4"/>
    <d v="1899-12-30T09:00:00"/>
    <n v="19"/>
    <n v="0"/>
    <n v="0"/>
    <n v="0"/>
    <n v="0"/>
    <n v="0"/>
    <n v="0"/>
    <x v="9"/>
    <n v="7"/>
  </r>
  <r>
    <s v="  UA"/>
    <x v="6"/>
    <n v="570"/>
    <s v="N419UA"/>
    <s v="CLE"/>
    <d v="1899-12-30T13:12:00"/>
    <d v="1899-12-30T13:06:00"/>
    <n v="73"/>
    <n v="58"/>
    <n v="-6"/>
    <d v="1899-12-30T13:16:00"/>
    <n v="10"/>
    <n v="0"/>
    <n v="0"/>
    <n v="0"/>
    <n v="0"/>
    <n v="0"/>
    <n v="0"/>
    <x v="14"/>
    <n v="7"/>
  </r>
  <r>
    <s v="  UA"/>
    <x v="6"/>
    <n v="586"/>
    <s v="N491UA"/>
    <s v="MIA"/>
    <d v="1899-12-30T19:15:00"/>
    <d v="1899-12-30T19:29:00"/>
    <n v="187"/>
    <n v="161"/>
    <n v="14"/>
    <d v="1899-12-30T19:40:00"/>
    <n v="11"/>
    <n v="0"/>
    <n v="0"/>
    <n v="0"/>
    <n v="0"/>
    <n v="0"/>
    <n v="14"/>
    <x v="10"/>
    <n v="7"/>
  </r>
  <r>
    <s v="  UA"/>
    <x v="6"/>
    <n v="589"/>
    <s v="N571UA"/>
    <s v="IAH"/>
    <d v="1899-12-30T09:31:00"/>
    <d v="1899-12-30T09:31:00"/>
    <n v="164"/>
    <n v="147"/>
    <n v="0"/>
    <d v="1899-12-30T09:44:00"/>
    <n v="13"/>
    <n v="0"/>
    <n v="0"/>
    <n v="0"/>
    <n v="0"/>
    <n v="0"/>
    <n v="0"/>
    <x v="0"/>
    <n v="7"/>
  </r>
  <r>
    <s v="  UA"/>
    <x v="6"/>
    <n v="605"/>
    <s v="N820UA"/>
    <s v="DEN"/>
    <d v="1899-12-30T09:47:00"/>
    <d v="1899-12-30T09:44:00"/>
    <n v="160"/>
    <n v="154"/>
    <n v="-3"/>
    <d v="1899-12-30T09:59:00"/>
    <n v="15"/>
    <n v="0"/>
    <n v="0"/>
    <n v="0"/>
    <n v="0"/>
    <n v="0"/>
    <n v="0"/>
    <x v="0"/>
    <n v="7"/>
  </r>
  <r>
    <s v="  UA"/>
    <x v="6"/>
    <n v="609"/>
    <s v="N483UA"/>
    <s v="SFO"/>
    <d v="1899-12-30T11:57:00"/>
    <d v="1899-12-30T11:56:00"/>
    <n v="295"/>
    <n v="264"/>
    <n v="-1"/>
    <d v="1899-12-30T12:11:00"/>
    <n v="15"/>
    <n v="0"/>
    <n v="0"/>
    <n v="0"/>
    <n v="0"/>
    <n v="0"/>
    <n v="0"/>
    <x v="3"/>
    <n v="7"/>
  </r>
  <r>
    <s v="  UA"/>
    <x v="6"/>
    <n v="612"/>
    <s v="N448UA"/>
    <s v="MCO"/>
    <d v="1899-12-30T10:55:00"/>
    <d v="1899-12-30T10:55:00"/>
    <n v="149"/>
    <n v="138"/>
    <n v="0"/>
    <d v="1899-12-30T11:04:00"/>
    <n v="9"/>
    <n v="0"/>
    <n v="0"/>
    <n v="0"/>
    <n v="0"/>
    <n v="0"/>
    <n v="0"/>
    <x v="8"/>
    <n v="7"/>
  </r>
  <r>
    <s v="  UA"/>
    <x v="6"/>
    <n v="616"/>
    <s v="N444UA"/>
    <s v="DCA"/>
    <d v="1899-12-30T13:33:00"/>
    <d v="1899-12-30T13:28:00"/>
    <n v="110"/>
    <n v="101"/>
    <n v="-5"/>
    <d v="1899-12-30T13:44:00"/>
    <n v="16"/>
    <n v="0"/>
    <n v="0"/>
    <n v="0"/>
    <n v="0"/>
    <n v="0"/>
    <n v="0"/>
    <x v="14"/>
    <n v="7"/>
  </r>
  <r>
    <s v="  UA"/>
    <x v="6"/>
    <n v="619"/>
    <s v="N804UA"/>
    <s v="IAD"/>
    <d v="1899-12-30T16:01:00"/>
    <d v="1899-12-30T16:00:00"/>
    <n v="109"/>
    <n v="97"/>
    <n v="-1"/>
    <d v="1899-12-30T16:17:00"/>
    <n v="17"/>
    <n v="0"/>
    <n v="0"/>
    <n v="0"/>
    <n v="0"/>
    <n v="0"/>
    <n v="0"/>
    <x v="2"/>
    <n v="7"/>
  </r>
  <r>
    <s v="  UA"/>
    <x v="6"/>
    <n v="620"/>
    <s v="N466UA"/>
    <s v="DCA"/>
    <d v="1899-12-30T16:15:00"/>
    <d v="1899-12-30T16:08:00"/>
    <n v="105"/>
    <n v="91"/>
    <n v="-7"/>
    <d v="1899-12-30T16:23:00"/>
    <n v="15"/>
    <n v="0"/>
    <n v="0"/>
    <n v="0"/>
    <n v="0"/>
    <n v="0"/>
    <n v="0"/>
    <x v="2"/>
    <n v="7"/>
  </r>
  <r>
    <s v="  UA"/>
    <x v="6"/>
    <n v="623"/>
    <s v="N212UA"/>
    <s v="OGG"/>
    <d v="1899-12-30T09:55:00"/>
    <d v="1899-12-30T09:55:00"/>
    <n v="555"/>
    <n v="515"/>
    <n v="0"/>
    <d v="1899-12-30T10:14:00"/>
    <n v="19"/>
    <n v="0"/>
    <n v="0"/>
    <n v="0"/>
    <n v="0"/>
    <n v="0"/>
    <n v="0"/>
    <x v="0"/>
    <n v="7"/>
  </r>
  <r>
    <s v="  UA"/>
    <x v="6"/>
    <n v="632"/>
    <s v="N488UA"/>
    <s v="TPA"/>
    <d v="1899-12-30T11:00:00"/>
    <d v="1899-12-30T10:58:00"/>
    <n v="157"/>
    <n v="143"/>
    <n v="-2"/>
    <d v="1899-12-30T11:12:00"/>
    <n v="14"/>
    <n v="0"/>
    <n v="0"/>
    <n v="0"/>
    <n v="0"/>
    <n v="0"/>
    <n v="0"/>
    <x v="3"/>
    <n v="7"/>
  </r>
  <r>
    <s v="  UA"/>
    <x v="6"/>
    <n v="643"/>
    <s v="N852UA"/>
    <s v="DFW"/>
    <d v="1899-12-30T19:00:00"/>
    <d v="1899-12-30T18:59:00"/>
    <n v="150"/>
    <n v="134"/>
    <n v="-1"/>
    <d v="1899-12-30T19:07:00"/>
    <n v="8"/>
    <n v="0"/>
    <n v="0"/>
    <n v="0"/>
    <n v="0"/>
    <n v="0"/>
    <n v="0"/>
    <x v="10"/>
    <n v="7"/>
  </r>
  <r>
    <s v="  UA"/>
    <x v="6"/>
    <n v="646"/>
    <s v="N416UA"/>
    <s v="EWR"/>
    <d v="1899-12-30T13:00:00"/>
    <d v="1899-12-30T13:02:00"/>
    <n v="133"/>
    <n v="114"/>
    <n v="2"/>
    <d v="1899-12-30T13:18:00"/>
    <n v="16"/>
    <n v="0"/>
    <n v="0"/>
    <n v="0"/>
    <n v="0"/>
    <n v="0"/>
    <n v="2"/>
    <x v="14"/>
    <n v="7"/>
  </r>
  <r>
    <s v="  UA"/>
    <x v="6"/>
    <n v="648"/>
    <s v="N562UA"/>
    <s v="LGA"/>
    <d v="1899-12-30T16:15:00"/>
    <d v="1899-12-30T19:14:00"/>
    <n v="124"/>
    <n v="100"/>
    <n v="179"/>
    <d v="1899-12-30T19:26:00"/>
    <n v="12"/>
    <n v="0"/>
    <n v="0"/>
    <n v="155"/>
    <n v="0"/>
    <n v="0"/>
    <n v="179"/>
    <x v="2"/>
    <n v="7"/>
  </r>
  <r>
    <s v="  UA"/>
    <x v="6"/>
    <n v="675"/>
    <s v="N528UA"/>
    <s v="DEN"/>
    <d v="1899-12-30T08:00:00"/>
    <d v="1899-12-30T08:01:00"/>
    <n v="169"/>
    <n v="158"/>
    <n v="1"/>
    <d v="1899-12-30T08:10:00"/>
    <n v="9"/>
    <n v="0"/>
    <n v="0"/>
    <n v="0"/>
    <n v="0"/>
    <n v="0"/>
    <n v="1"/>
    <x v="9"/>
    <n v="7"/>
  </r>
  <r>
    <s v="  UA"/>
    <x v="6"/>
    <n v="678"/>
    <s v="N834UA"/>
    <s v="LGA"/>
    <d v="1899-12-30T11:00:00"/>
    <d v="1899-12-30T10:53:00"/>
    <n v="125"/>
    <n v="106"/>
    <n v="-7"/>
    <d v="1899-12-30T11:06:00"/>
    <n v="13"/>
    <n v="0"/>
    <n v="0"/>
    <n v="0"/>
    <n v="0"/>
    <n v="0"/>
    <n v="0"/>
    <x v="3"/>
    <n v="7"/>
  </r>
  <r>
    <s v="  UA"/>
    <x v="6"/>
    <n v="682"/>
    <s v="N812UA"/>
    <s v="LGA"/>
    <d v="1899-12-30T13:30:00"/>
    <d v="1899-12-30T13:29:00"/>
    <n v="125"/>
    <n v="116"/>
    <n v="-1"/>
    <d v="1899-12-30T13:45:00"/>
    <n v="16"/>
    <n v="0"/>
    <n v="0"/>
    <n v="0"/>
    <n v="0"/>
    <n v="0"/>
    <n v="0"/>
    <x v="14"/>
    <n v="7"/>
  </r>
  <r>
    <s v="  UA"/>
    <x v="6"/>
    <n v="692"/>
    <s v="N418UA"/>
    <s v="MSP"/>
    <d v="1899-12-30T18:05:00"/>
    <d v="1899-12-30T18:03:00"/>
    <n v="88"/>
    <n v="78"/>
    <n v="-2"/>
    <d v="1899-12-30T18:17:00"/>
    <n v="14"/>
    <n v="0"/>
    <n v="0"/>
    <n v="0"/>
    <n v="0"/>
    <n v="0"/>
    <n v="0"/>
    <x v="1"/>
    <n v="7"/>
  </r>
  <r>
    <s v="  UA"/>
    <x v="6"/>
    <n v="722"/>
    <s v="N458UA"/>
    <s v="RDU"/>
    <d v="1899-12-30T16:32:00"/>
    <d v="1899-12-30T16:27:00"/>
    <n v="117"/>
    <n v="95"/>
    <n v="-5"/>
    <d v="1899-12-30T16:40:00"/>
    <n v="13"/>
    <n v="0"/>
    <n v="0"/>
    <n v="0"/>
    <n v="0"/>
    <n v="0"/>
    <n v="0"/>
    <x v="2"/>
    <n v="7"/>
  </r>
  <r>
    <s v="  UA"/>
    <x v="6"/>
    <n v="725"/>
    <s v="N837UA"/>
    <s v="PHX"/>
    <d v="1899-12-30T09:40:00"/>
    <d v="1899-12-30T09:37:00"/>
    <n v="232"/>
    <n v="225"/>
    <n v="-3"/>
    <d v="1899-12-30T09:49:00"/>
    <n v="12"/>
    <n v="0"/>
    <n v="0"/>
    <n v="0"/>
    <n v="0"/>
    <n v="0"/>
    <n v="0"/>
    <x v="0"/>
    <n v="7"/>
  </r>
  <r>
    <s v="  UA"/>
    <x v="6"/>
    <n v="730"/>
    <s v="N488UA"/>
    <s v="DSM"/>
    <d v="1899-12-30T18:48:00"/>
    <d v="1899-12-30T18:46:00"/>
    <n v="74"/>
    <n v="77"/>
    <n v="-2"/>
    <d v="1899-12-30T19:00:00"/>
    <n v="14"/>
    <n v="0"/>
    <n v="0"/>
    <n v="0"/>
    <n v="0"/>
    <n v="0"/>
    <n v="0"/>
    <x v="1"/>
    <n v="7"/>
  </r>
  <r>
    <s v="  UA"/>
    <x v="6"/>
    <n v="732"/>
    <s v="N424UA"/>
    <s v="JAX"/>
    <d v="1899-12-30T14:02:00"/>
    <d v="1899-12-30T13:59:00"/>
    <n v="136"/>
    <n v="135"/>
    <n v="-3"/>
    <d v="1899-12-30T14:16:00"/>
    <n v="17"/>
    <n v="0"/>
    <n v="0"/>
    <n v="0"/>
    <n v="0"/>
    <n v="0"/>
    <n v="0"/>
    <x v="4"/>
    <n v="7"/>
  </r>
  <r>
    <s v="  UA"/>
    <x v="6"/>
    <n v="761"/>
    <s v="N477UA"/>
    <s v="SFO"/>
    <d v="1899-12-30T08:12:00"/>
    <d v="1899-12-30T08:08:00"/>
    <n v="288"/>
    <n v="282"/>
    <n v="-4"/>
    <d v="1899-12-30T08:18:00"/>
    <n v="10"/>
    <n v="0"/>
    <n v="0"/>
    <n v="0"/>
    <n v="0"/>
    <n v="0"/>
    <n v="0"/>
    <x v="9"/>
    <n v="7"/>
  </r>
  <r>
    <s v="  UA"/>
    <x v="6"/>
    <n v="769"/>
    <s v="N676UA"/>
    <s v="SFO"/>
    <d v="1899-12-30T09:57:00"/>
    <d v="1899-12-30T09:59:00"/>
    <n v="293"/>
    <n v="279"/>
    <n v="2"/>
    <d v="1899-12-30T10:24:00"/>
    <n v="25"/>
    <n v="0"/>
    <n v="0"/>
    <n v="0"/>
    <n v="0"/>
    <n v="0"/>
    <n v="2"/>
    <x v="0"/>
    <n v="7"/>
  </r>
  <r>
    <s v="  UA"/>
    <x v="6"/>
    <n v="775"/>
    <s v="N463UA"/>
    <s v="DEN"/>
    <d v="1899-12-30T11:57:00"/>
    <d v="1899-12-30T11:54:00"/>
    <n v="157"/>
    <n v="154"/>
    <n v="-3"/>
    <d v="1899-12-30T12:05:00"/>
    <n v="11"/>
    <n v="0"/>
    <n v="0"/>
    <n v="0"/>
    <n v="0"/>
    <n v="0"/>
    <n v="0"/>
    <x v="3"/>
    <n v="7"/>
  </r>
  <r>
    <s v="  UA"/>
    <x v="6"/>
    <n v="793"/>
    <s v="N537UA"/>
    <s v="LAX"/>
    <d v="1899-12-30T15:12:00"/>
    <d v="1899-12-30T15:19:00"/>
    <n v="268"/>
    <n v="253"/>
    <n v="7"/>
    <d v="1899-12-30T15:33:00"/>
    <n v="14"/>
    <n v="0"/>
    <n v="0"/>
    <n v="0"/>
    <n v="0"/>
    <n v="0"/>
    <n v="7"/>
    <x v="15"/>
    <n v="7"/>
  </r>
  <r>
    <s v="  UA"/>
    <x v="6"/>
    <n v="829"/>
    <s v="N835UA"/>
    <s v="MSP"/>
    <d v="1899-12-30T20:51:00"/>
    <d v="1899-12-30T20:43:00"/>
    <n v="84"/>
    <n v="72"/>
    <n v="-8"/>
    <d v="1899-12-30T20:52:00"/>
    <n v="9"/>
    <n v="0"/>
    <n v="0"/>
    <n v="0"/>
    <n v="0"/>
    <n v="0"/>
    <n v="0"/>
    <x v="11"/>
    <n v="7"/>
  </r>
  <r>
    <s v="  UA"/>
    <x v="6"/>
    <n v="839"/>
    <s v="N570UA"/>
    <s v="LAX"/>
    <d v="1899-12-30T18:10:00"/>
    <d v="1899-12-30T18:08:00"/>
    <n v="262"/>
    <n v="257"/>
    <n v="-2"/>
    <d v="1899-12-30T18:25:00"/>
    <n v="17"/>
    <n v="0"/>
    <n v="0"/>
    <n v="0"/>
    <n v="0"/>
    <n v="0"/>
    <n v="0"/>
    <x v="1"/>
    <n v="7"/>
  </r>
  <r>
    <s v="  UA"/>
    <x v="6"/>
    <n v="842"/>
    <s v="N423UA"/>
    <s v="LAX"/>
    <d v="1899-12-30T08:10:00"/>
    <d v="1899-12-30T08:07:00"/>
    <n v="270"/>
    <n v="260"/>
    <n v="-3"/>
    <d v="1899-12-30T08:16:00"/>
    <n v="9"/>
    <n v="0"/>
    <n v="0"/>
    <n v="0"/>
    <n v="0"/>
    <n v="0"/>
    <n v="0"/>
    <x v="9"/>
    <n v="7"/>
  </r>
  <r>
    <s v="  UA"/>
    <x v="6"/>
    <n v="859"/>
    <s v="N808UA"/>
    <s v="SFO"/>
    <d v="1899-12-30T07:05:00"/>
    <d v="1899-12-30T07:11:00"/>
    <n v="288"/>
    <n v="273"/>
    <n v="6"/>
    <d v="1899-12-30T07:24:00"/>
    <n v="13"/>
    <n v="0"/>
    <n v="0"/>
    <n v="0"/>
    <n v="0"/>
    <n v="0"/>
    <n v="6"/>
    <x v="13"/>
    <n v="7"/>
  </r>
  <r>
    <s v="  UA"/>
    <x v="6"/>
    <n v="884"/>
    <s v="N402UA"/>
    <s v="EWR"/>
    <d v="1899-12-30T19:15:00"/>
    <d v="1899-12-30T19:10:00"/>
    <n v="122"/>
    <n v="101"/>
    <n v="-5"/>
    <d v="1899-12-30T19:19:00"/>
    <n v="9"/>
    <n v="0"/>
    <n v="0"/>
    <n v="0"/>
    <n v="0"/>
    <n v="0"/>
    <n v="0"/>
    <x v="10"/>
    <n v="7"/>
  </r>
  <r>
    <s v="  UA"/>
    <x v="6"/>
    <n v="896"/>
    <s v="N514UA"/>
    <s v="BOS"/>
    <d v="1899-12-30T13:27:00"/>
    <d v="1899-12-30T13:21:00"/>
    <n v="130"/>
    <n v="123"/>
    <n v="-6"/>
    <d v="1899-12-30T13:33:00"/>
    <n v="12"/>
    <n v="0"/>
    <n v="0"/>
    <n v="0"/>
    <n v="0"/>
    <n v="0"/>
    <n v="0"/>
    <x v="14"/>
    <n v="7"/>
  </r>
  <r>
    <s v="  UA"/>
    <x v="6"/>
    <n v="907"/>
    <s v="N663UA"/>
    <s v="SFO"/>
    <d v="1899-12-30T17:30:00"/>
    <d v="1899-12-30T17:45:00"/>
    <n v="290"/>
    <n v="256"/>
    <n v="15"/>
    <d v="1899-12-30T17:58:00"/>
    <n v="13"/>
    <n v="0"/>
    <n v="0"/>
    <n v="0"/>
    <n v="0"/>
    <n v="0"/>
    <n v="15"/>
    <x v="12"/>
    <n v="7"/>
  </r>
  <r>
    <s v="  UA"/>
    <x v="6"/>
    <n v="909"/>
    <s v="N522UA"/>
    <s v="DEN"/>
    <d v="1899-12-30T15:12:00"/>
    <d v="1899-12-30T15:10:00"/>
    <n v="156"/>
    <n v="154"/>
    <n v="-2"/>
    <d v="1899-12-30T15:22:00"/>
    <n v="12"/>
    <n v="0"/>
    <n v="0"/>
    <n v="0"/>
    <n v="0"/>
    <n v="0"/>
    <n v="0"/>
    <x v="15"/>
    <n v="7"/>
  </r>
  <r>
    <s v="  UA"/>
    <x v="6"/>
    <n v="915"/>
    <s v="N587UA"/>
    <s v="SFO"/>
    <d v="1899-12-30T19:17:00"/>
    <d v="1899-12-30T19:20:00"/>
    <n v="282"/>
    <n v="254"/>
    <n v="3"/>
    <d v="1899-12-30T19:33:00"/>
    <n v="13"/>
    <n v="0"/>
    <n v="0"/>
    <n v="0"/>
    <n v="0"/>
    <n v="0"/>
    <n v="3"/>
    <x v="10"/>
    <n v="7"/>
  </r>
  <r>
    <s v="  UA"/>
    <x v="6"/>
    <n v="922"/>
    <s v="N414UA"/>
    <s v="IAD"/>
    <d v="1899-12-30T06:00:00"/>
    <d v="1899-12-30T05:55:00"/>
    <n v="101"/>
    <n v="91"/>
    <n v="-5"/>
    <d v="1899-12-30T06:05:00"/>
    <n v="10"/>
    <n v="0"/>
    <n v="0"/>
    <n v="0"/>
    <n v="0"/>
    <n v="0"/>
    <n v="0"/>
    <x v="6"/>
    <n v="7"/>
  </r>
  <r>
    <s v="  UA"/>
    <x v="6"/>
    <n v="945"/>
    <s v="N513UA"/>
    <s v="LAX"/>
    <d v="1899-12-30T12:00:00"/>
    <d v="1899-12-30T12:00:00"/>
    <n v="273"/>
    <n v="277"/>
    <n v="0"/>
    <d v="1899-12-30T12:23:00"/>
    <n v="23"/>
    <n v="0"/>
    <n v="0"/>
    <n v="0"/>
    <n v="0"/>
    <n v="0"/>
    <n v="0"/>
    <x v="5"/>
    <n v="7"/>
  </r>
  <r>
    <s v="  UA"/>
    <x v="6"/>
    <n v="949"/>
    <s v="N771UA"/>
    <s v="DEN"/>
    <d v="1899-12-30T18:20:00"/>
    <d v="1899-12-30T18:17:00"/>
    <n v="165"/>
    <n v="147"/>
    <n v="-3"/>
    <d v="1899-12-30T18:35:00"/>
    <n v="18"/>
    <n v="0"/>
    <n v="0"/>
    <n v="0"/>
    <n v="0"/>
    <n v="0"/>
    <n v="0"/>
    <x v="1"/>
    <n v="7"/>
  </r>
  <r>
    <s v="  UA"/>
    <x v="6"/>
    <n v="964"/>
    <s v="N209UA"/>
    <s v="IAD"/>
    <d v="1899-12-30T13:17:00"/>
    <d v="1899-12-30T13:16:00"/>
    <n v="112"/>
    <n v="100"/>
    <n v="-1"/>
    <d v="1899-12-30T13:35:00"/>
    <n v="19"/>
    <n v="0"/>
    <n v="0"/>
    <n v="0"/>
    <n v="0"/>
    <n v="0"/>
    <n v="0"/>
    <x v="14"/>
    <n v="7"/>
  </r>
  <r>
    <s v="  UA"/>
    <x v="6"/>
    <n v="973"/>
    <s v="N524UA"/>
    <s v="SFO"/>
    <d v="1899-12-30T15:12:00"/>
    <d v="1899-12-30T15:13:00"/>
    <n v="288"/>
    <n v="256"/>
    <n v="1"/>
    <d v="1899-12-30T15:23:00"/>
    <n v="10"/>
    <n v="0"/>
    <n v="0"/>
    <n v="0"/>
    <n v="0"/>
    <n v="0"/>
    <n v="1"/>
    <x v="15"/>
    <n v="7"/>
  </r>
  <r>
    <s v="  UA"/>
    <x v="6"/>
    <n v="990"/>
    <s v="N813UA"/>
    <s v="IAD"/>
    <d v="1899-12-30T18:15:00"/>
    <d v="1899-12-30T18:15:00"/>
    <n v="114"/>
    <n v="99"/>
    <n v="0"/>
    <d v="1899-12-30T18:30:00"/>
    <n v="15"/>
    <n v="0"/>
    <n v="0"/>
    <n v="0"/>
    <n v="0"/>
    <n v="0"/>
    <n v="0"/>
    <x v="1"/>
    <n v="7"/>
  </r>
  <r>
    <s v="  UA"/>
    <x v="6"/>
    <n v="1102"/>
    <s v="N23707"/>
    <s v="MCO"/>
    <d v="1899-12-30T19:40:00"/>
    <d v="1899-12-30T19:43:00"/>
    <n v="155"/>
    <n v="151"/>
    <n v="3"/>
    <d v="1899-12-30T19:55:00"/>
    <n v="12"/>
    <n v="0"/>
    <n v="0"/>
    <n v="0"/>
    <n v="0"/>
    <n v="0"/>
    <n v="3"/>
    <x v="10"/>
    <n v="7"/>
  </r>
  <r>
    <s v="  UA"/>
    <x v="6"/>
    <n v="1189"/>
    <s v="N33294"/>
    <s v="IAH"/>
    <d v="1899-12-30T15:20:00"/>
    <d v="1899-12-30T15:13:00"/>
    <n v="174"/>
    <n v="155"/>
    <n v="-7"/>
    <d v="1899-12-30T15:26:00"/>
    <n v="13"/>
    <n v="0"/>
    <n v="0"/>
    <n v="0"/>
    <n v="0"/>
    <n v="0"/>
    <n v="0"/>
    <x v="15"/>
    <n v="7"/>
  </r>
  <r>
    <s v="  UA"/>
    <x v="6"/>
    <n v="1221"/>
    <s v="N13716"/>
    <s v="IAH"/>
    <d v="1899-12-30T07:00:00"/>
    <d v="1899-12-30T06:56:00"/>
    <n v="168"/>
    <n v="153"/>
    <n v="-4"/>
    <d v="1899-12-30T07:06:00"/>
    <n v="10"/>
    <n v="0"/>
    <n v="0"/>
    <n v="0"/>
    <n v="0"/>
    <n v="0"/>
    <n v="0"/>
    <x v="13"/>
    <n v="7"/>
  </r>
  <r>
    <s v="  UA"/>
    <x v="6"/>
    <n v="1290"/>
    <s v="N57855"/>
    <s v="IAH"/>
    <d v="1899-12-30T17:16:00"/>
    <d v="1899-12-30T17:08:00"/>
    <n v="173"/>
    <n v="151"/>
    <n v="-8"/>
    <d v="1899-12-30T17:23:00"/>
    <n v="15"/>
    <n v="0"/>
    <n v="0"/>
    <n v="0"/>
    <n v="0"/>
    <n v="0"/>
    <n v="0"/>
    <x v="12"/>
    <n v="7"/>
  </r>
  <r>
    <s v="  UA"/>
    <x v="6"/>
    <n v="1296"/>
    <s v="N13718"/>
    <s v="DEN"/>
    <d v="1899-12-30T19:15:00"/>
    <d v="1899-12-30T19:20:00"/>
    <n v="156"/>
    <n v="154"/>
    <n v="5"/>
    <d v="1899-12-30T19:30:00"/>
    <n v="10"/>
    <n v="0"/>
    <n v="0"/>
    <n v="0"/>
    <n v="0"/>
    <n v="0"/>
    <n v="5"/>
    <x v="10"/>
    <n v="7"/>
  </r>
  <r>
    <s v="  UA"/>
    <x v="6"/>
    <n v="1555"/>
    <s v="N16703"/>
    <s v="STT"/>
    <d v="1899-12-30T08:25:00"/>
    <d v="1899-12-30T08:22:00"/>
    <n v="294"/>
    <n v="278"/>
    <n v="-3"/>
    <d v="1899-12-30T08:38:00"/>
    <n v="16"/>
    <n v="0"/>
    <n v="0"/>
    <n v="0"/>
    <n v="0"/>
    <n v="0"/>
    <n v="0"/>
    <x v="9"/>
    <n v="7"/>
  </r>
  <r>
    <s v="  UA"/>
    <x v="6"/>
    <n v="1574"/>
    <s v="N14628"/>
    <s v="EWR"/>
    <d v="1899-12-30T12:00:00"/>
    <d v="1899-12-30T11:50:00"/>
    <n v="127"/>
    <n v="136"/>
    <n v="-10"/>
    <d v="1899-12-30T12:22:00"/>
    <n v="32"/>
    <n v="0"/>
    <n v="0"/>
    <n v="0"/>
    <n v="0"/>
    <n v="0"/>
    <n v="0"/>
    <x v="5"/>
    <n v="7"/>
  </r>
  <r>
    <s v="  UA"/>
    <x v="6"/>
    <n v="1577"/>
    <s v="N14629"/>
    <s v="EWR"/>
    <d v="1899-12-30T17:00:00"/>
    <d v="1899-12-30T16:58:00"/>
    <n v="136"/>
    <n v="112"/>
    <n v="-2"/>
    <d v="1899-12-30T17:09:00"/>
    <n v="11"/>
    <n v="0"/>
    <n v="0"/>
    <n v="0"/>
    <n v="0"/>
    <n v="0"/>
    <n v="0"/>
    <x v="12"/>
    <n v="7"/>
  </r>
  <r>
    <s v="  UA"/>
    <x v="6"/>
    <n v="1625"/>
    <s v="N24729"/>
    <s v="CLE"/>
    <d v="1899-12-30T07:00:00"/>
    <d v="1899-12-30T06:52:00"/>
    <n v="77"/>
    <n v="61"/>
    <n v="-8"/>
    <d v="1899-12-30T07:00:00"/>
    <n v="8"/>
    <n v="0"/>
    <n v="0"/>
    <n v="0"/>
    <n v="0"/>
    <n v="0"/>
    <n v="0"/>
    <x v="13"/>
    <n v="7"/>
  </r>
  <r>
    <s v="  UA"/>
    <x v="6"/>
    <n v="1647"/>
    <s v="N57869"/>
    <s v="IAH"/>
    <d v="1899-12-30T19:15:00"/>
    <d v="1899-12-30T19:10:00"/>
    <n v="163"/>
    <n v="150"/>
    <n v="-5"/>
    <d v="1899-12-30T19:24:00"/>
    <n v="14"/>
    <n v="0"/>
    <n v="0"/>
    <n v="0"/>
    <n v="0"/>
    <n v="0"/>
    <n v="0"/>
    <x v="10"/>
    <n v="7"/>
  </r>
  <r>
    <s v="  UA"/>
    <x v="6"/>
    <n v="1676"/>
    <s v="N33286"/>
    <s v="IAH"/>
    <d v="1899-12-30T14:00:00"/>
    <d v="1899-12-30T13:57:00"/>
    <n v="166"/>
    <n v="145"/>
    <n v="-3"/>
    <d v="1899-12-30T14:05:00"/>
    <n v="8"/>
    <n v="0"/>
    <n v="0"/>
    <n v="0"/>
    <n v="0"/>
    <n v="0"/>
    <n v="0"/>
    <x v="4"/>
    <n v="7"/>
  </r>
  <r>
    <s v="  UA"/>
    <x v="6"/>
    <n v="1693"/>
    <s v="N35271"/>
    <s v="IAH"/>
    <d v="1899-12-30T12:10:00"/>
    <d v="1899-12-30T12:11:00"/>
    <n v="167"/>
    <n v="155"/>
    <n v="1"/>
    <d v="1899-12-30T12:23:00"/>
    <n v="12"/>
    <n v="0"/>
    <n v="0"/>
    <n v="0"/>
    <n v="0"/>
    <n v="0"/>
    <n v="1"/>
    <x v="5"/>
    <n v="7"/>
  </r>
  <r>
    <s v="  UA"/>
    <x v="6"/>
    <n v="1696"/>
    <s v="N13718"/>
    <s v="EWR"/>
    <d v="1899-12-30T10:00:00"/>
    <d v="1899-12-30T10:05:00"/>
    <n v="117"/>
    <n v="124"/>
    <n v="5"/>
    <d v="1899-12-30T10:29:00"/>
    <n v="24"/>
    <n v="0"/>
    <n v="0"/>
    <n v="0"/>
    <n v="0"/>
    <n v="0"/>
    <n v="5"/>
    <x v="8"/>
    <n v="7"/>
  </r>
  <r>
    <s v="  UA"/>
    <x v="6"/>
    <n v="1710"/>
    <s v="N73278"/>
    <s v="IAH"/>
    <d v="1899-12-30T08:00:00"/>
    <d v="1899-12-30T08:13:00"/>
    <n v="172"/>
    <n v="156"/>
    <n v="13"/>
    <d v="1899-12-30T08:23:00"/>
    <n v="10"/>
    <n v="0"/>
    <n v="0"/>
    <n v="0"/>
    <n v="0"/>
    <n v="0"/>
    <n v="13"/>
    <x v="9"/>
    <n v="7"/>
  </r>
  <r>
    <s v="  UA"/>
    <x v="6"/>
    <n v="1715"/>
    <s v="N76502"/>
    <s v="PIT"/>
    <d v="1899-12-30T18:35:00"/>
    <d v="1899-12-30T18:32:00"/>
    <n v="84"/>
    <n v="69"/>
    <n v="-3"/>
    <d v="1899-12-30T18:42:00"/>
    <n v="10"/>
    <n v="0"/>
    <n v="0"/>
    <n v="0"/>
    <n v="0"/>
    <n v="0"/>
    <n v="0"/>
    <x v="1"/>
    <n v="7"/>
  </r>
  <r>
    <s v="  UA"/>
    <x v="6"/>
    <n v="1716"/>
    <s v="N24224"/>
    <s v="FLL"/>
    <d v="1899-12-30T08:50:00"/>
    <d v="1899-12-30T08:43:00"/>
    <n v="171"/>
    <n v="180"/>
    <n v="-7"/>
    <d v="1899-12-30T08:58:00"/>
    <n v="15"/>
    <n v="0"/>
    <n v="0"/>
    <n v="0"/>
    <n v="0"/>
    <n v="0"/>
    <n v="0"/>
    <x v="9"/>
    <n v="7"/>
  </r>
  <r>
    <s v="  UA"/>
    <x v="6"/>
    <n v="1727"/>
    <s v="N16709"/>
    <s v="IAH"/>
    <d v="1899-12-30T10:56:00"/>
    <d v="1899-12-30T10:51:00"/>
    <n v="169"/>
    <n v="145"/>
    <n v="-5"/>
    <d v="1899-12-30T11:00:00"/>
    <n v="9"/>
    <n v="0"/>
    <n v="0"/>
    <n v="0"/>
    <n v="0"/>
    <n v="0"/>
    <n v="0"/>
    <x v="8"/>
    <n v="7"/>
  </r>
  <r>
    <s v="  UA"/>
    <x v="6"/>
    <n v="1730"/>
    <s v="N57868"/>
    <s v="IAH"/>
    <d v="1899-12-30T05:25:00"/>
    <d v="1899-12-30T05:28:00"/>
    <n v="168"/>
    <n v="156"/>
    <n v="3"/>
    <d v="1899-12-30T05:40:00"/>
    <n v="12"/>
    <n v="0"/>
    <n v="0"/>
    <n v="0"/>
    <n v="0"/>
    <n v="0"/>
    <n v="3"/>
    <x v="16"/>
    <n v="7"/>
  </r>
  <r>
    <s v="  UA"/>
    <x v="7"/>
    <n v="201"/>
    <s v="N211UA"/>
    <s v="HNL"/>
    <d v="1899-12-30T09:21:00"/>
    <d v="1899-12-30T09:27:00"/>
    <n v="544"/>
    <n v="517"/>
    <n v="6"/>
    <d v="1899-12-30T09:49:00"/>
    <n v="22"/>
    <n v="0"/>
    <n v="0"/>
    <n v="0"/>
    <n v="0"/>
    <n v="0"/>
    <n v="6"/>
    <x v="0"/>
    <n v="1"/>
  </r>
  <r>
    <s v="  UA"/>
    <x v="7"/>
    <n v="228"/>
    <s v="N541UA"/>
    <s v="BDL"/>
    <d v="1899-12-30T18:45:00"/>
    <d v="1899-12-30T18:58:00"/>
    <n v="126"/>
    <n v="115"/>
    <n v="13"/>
    <d v="1899-12-30T19:16:00"/>
    <n v="18"/>
    <n v="0"/>
    <n v="0"/>
    <n v="0"/>
    <n v="0"/>
    <n v="0"/>
    <n v="13"/>
    <x v="1"/>
    <n v="1"/>
  </r>
  <r>
    <s v="  UA"/>
    <x v="7"/>
    <n v="241"/>
    <s v="N441UA"/>
    <s v="SEA"/>
    <d v="1899-12-30T11:57:00"/>
    <d v="1899-12-30T11:55:00"/>
    <n v="268"/>
    <n v="246"/>
    <n v="-2"/>
    <d v="1899-12-30T12:15:00"/>
    <n v="20"/>
    <n v="0"/>
    <n v="0"/>
    <n v="0"/>
    <n v="0"/>
    <n v="0"/>
    <n v="0"/>
    <x v="3"/>
    <n v="1"/>
  </r>
  <r>
    <s v="  UA"/>
    <x v="7"/>
    <n v="246"/>
    <s v="N457UA"/>
    <s v="BUF"/>
    <d v="1899-12-30T18:00:00"/>
    <d v="1899-12-30T17:58:00"/>
    <n v="89"/>
    <n v="83"/>
    <n v="-2"/>
    <d v="1899-12-30T18:17:00"/>
    <n v="19"/>
    <n v="0"/>
    <n v="0"/>
    <n v="0"/>
    <n v="0"/>
    <n v="0"/>
    <n v="0"/>
    <x v="1"/>
    <n v="1"/>
  </r>
  <r>
    <s v="  UA"/>
    <x v="7"/>
    <n v="248"/>
    <s v="N462UA"/>
    <s v="DTW"/>
    <d v="1899-12-30T18:49:00"/>
    <d v="1899-12-30T19:03:00"/>
    <n v="85"/>
    <n v="64"/>
    <n v="14"/>
    <d v="1899-12-30T19:15:00"/>
    <n v="12"/>
    <n v="0"/>
    <n v="0"/>
    <n v="0"/>
    <n v="0"/>
    <n v="0"/>
    <n v="14"/>
    <x v="1"/>
    <n v="1"/>
  </r>
  <r>
    <s v="  UA"/>
    <x v="7"/>
    <n v="253"/>
    <s v="N486UA"/>
    <s v="BOS"/>
    <d v="1899-12-30T19:06:00"/>
    <d v="1899-12-30T19:02:00"/>
    <n v="135"/>
    <n v="118"/>
    <n v="-4"/>
    <d v="1899-12-30T19:12:00"/>
    <n v="10"/>
    <n v="0"/>
    <n v="0"/>
    <n v="0"/>
    <n v="0"/>
    <n v="0"/>
    <n v="0"/>
    <x v="10"/>
    <n v="1"/>
  </r>
  <r>
    <s v="  UA"/>
    <x v="7"/>
    <n v="255"/>
    <s v="N598UA"/>
    <s v="SFO"/>
    <d v="1899-12-30T16:05:00"/>
    <d v="1899-12-30T16:11:00"/>
    <n v="284"/>
    <n v="256"/>
    <n v="6"/>
    <d v="1899-12-30T16:27:00"/>
    <n v="16"/>
    <n v="0"/>
    <n v="0"/>
    <n v="0"/>
    <n v="0"/>
    <n v="0"/>
    <n v="6"/>
    <x v="2"/>
    <n v="1"/>
  </r>
  <r>
    <s v="  UA"/>
    <x v="7"/>
    <n v="258"/>
    <s v="N833UA"/>
    <s v="GRR"/>
    <d v="1899-12-30T19:03:00"/>
    <d v="1899-12-30T19:00:00"/>
    <n v="51"/>
    <n v="42"/>
    <n v="-3"/>
    <d v="1899-12-30T19:11:00"/>
    <n v="11"/>
    <n v="0"/>
    <n v="0"/>
    <n v="0"/>
    <n v="0"/>
    <n v="0"/>
    <n v="0"/>
    <x v="10"/>
    <n v="1"/>
  </r>
  <r>
    <s v="  UA"/>
    <x v="7"/>
    <n v="262"/>
    <s v="N481UA"/>
    <s v="MCO"/>
    <d v="1899-12-30T07:00:00"/>
    <d v="1899-12-30T06:56:00"/>
    <n v="155"/>
    <n v="149"/>
    <n v="-4"/>
    <d v="1899-12-30T07:09:00"/>
    <n v="13"/>
    <n v="0"/>
    <n v="0"/>
    <n v="0"/>
    <n v="0"/>
    <n v="0"/>
    <n v="0"/>
    <x v="13"/>
    <n v="1"/>
  </r>
  <r>
    <s v="  UA"/>
    <x v="7"/>
    <n v="265"/>
    <s v="N419UA"/>
    <s v="TPA"/>
    <d v="1899-12-30T14:15:00"/>
    <d v="1899-12-30T14:11:00"/>
    <n v="159"/>
    <n v="147"/>
    <n v="-4"/>
    <d v="1899-12-30T14:24:00"/>
    <n v="13"/>
    <n v="0"/>
    <n v="0"/>
    <n v="0"/>
    <n v="0"/>
    <n v="0"/>
    <n v="0"/>
    <x v="4"/>
    <n v="1"/>
  </r>
  <r>
    <s v="  UA"/>
    <x v="7"/>
    <n v="278"/>
    <s v="N497UA"/>
    <s v="MDT"/>
    <d v="1899-12-30T18:25:00"/>
    <d v="1899-12-30T18:21:00"/>
    <n v="105"/>
    <n v="86"/>
    <n v="-4"/>
    <d v="1899-12-30T18:35:00"/>
    <n v="14"/>
    <n v="0"/>
    <n v="0"/>
    <n v="0"/>
    <n v="0"/>
    <n v="0"/>
    <n v="0"/>
    <x v="1"/>
    <n v="1"/>
  </r>
  <r>
    <s v="  UA"/>
    <x v="7"/>
    <n v="288"/>
    <s v="N594UA"/>
    <s v="MCO"/>
    <d v="1899-12-30T14:30:00"/>
    <d v="1899-12-30T14:24:00"/>
    <n v="157"/>
    <n v="142"/>
    <n v="-6"/>
    <d v="1899-12-30T14:37:00"/>
    <n v="13"/>
    <n v="0"/>
    <n v="0"/>
    <n v="0"/>
    <n v="0"/>
    <n v="0"/>
    <n v="0"/>
    <x v="4"/>
    <n v="1"/>
  </r>
  <r>
    <s v="  UA"/>
    <x v="7"/>
    <n v="296"/>
    <s v="N466UA"/>
    <s v="MSP"/>
    <d v="1899-12-30T13:19:00"/>
    <d v="1899-12-30T13:23:00"/>
    <n v="87"/>
    <n v="76"/>
    <n v="4"/>
    <d v="1899-12-30T13:34:00"/>
    <n v="11"/>
    <n v="0"/>
    <n v="0"/>
    <n v="0"/>
    <n v="0"/>
    <n v="0"/>
    <n v="4"/>
    <x v="14"/>
    <n v="1"/>
  </r>
  <r>
    <s v="  UA"/>
    <x v="7"/>
    <n v="298"/>
    <s v="N847UA"/>
    <s v="MIA"/>
    <d v="1899-12-30T19:44:00"/>
    <d v="1899-12-30T19:39:00"/>
    <n v="187"/>
    <n v="164"/>
    <n v="-5"/>
    <d v="1899-12-30T19:51:00"/>
    <n v="12"/>
    <n v="0"/>
    <n v="0"/>
    <n v="0"/>
    <n v="0"/>
    <n v="0"/>
    <n v="0"/>
    <x v="10"/>
    <n v="1"/>
  </r>
  <r>
    <s v="  UA"/>
    <x v="7"/>
    <n v="304"/>
    <s v="N549UA"/>
    <s v="SFO"/>
    <d v="1899-12-30T13:05:00"/>
    <d v="1899-12-30T13:03:00"/>
    <n v="284"/>
    <n v="227"/>
    <n v="-2"/>
    <d v="1899-12-30T13:13:00"/>
    <n v="10"/>
    <n v="0"/>
    <n v="0"/>
    <n v="0"/>
    <n v="0"/>
    <n v="0"/>
    <n v="0"/>
    <x v="14"/>
    <n v="1"/>
  </r>
  <r>
    <s v="  UA"/>
    <x v="7"/>
    <n v="309"/>
    <s v="N493UA"/>
    <s v="SFO"/>
    <d v="1899-12-30T08:10:00"/>
    <d v="1899-12-30T08:09:00"/>
    <n v="286"/>
    <n v="250"/>
    <n v="-1"/>
    <d v="1899-12-30T08:23:00"/>
    <n v="14"/>
    <n v="0"/>
    <n v="0"/>
    <n v="0"/>
    <n v="0"/>
    <n v="0"/>
    <n v="0"/>
    <x v="9"/>
    <n v="1"/>
  </r>
  <r>
    <s v="  UA"/>
    <x v="7"/>
    <n v="320"/>
    <s v="N803UA"/>
    <s v="BWI"/>
    <d v="1899-12-30T20:22:00"/>
    <d v="1899-12-30T20:23:00"/>
    <n v="112"/>
    <n v="103"/>
    <n v="1"/>
    <d v="1899-12-30T20:35:00"/>
    <n v="12"/>
    <n v="0"/>
    <n v="0"/>
    <n v="0"/>
    <n v="0"/>
    <n v="0"/>
    <n v="1"/>
    <x v="11"/>
    <n v="1"/>
  </r>
  <r>
    <s v="  UA"/>
    <x v="7"/>
    <n v="330"/>
    <s v="N418UA"/>
    <s v="EWR"/>
    <d v="1899-12-30T16:00:00"/>
    <d v="1899-12-30T15:59:00"/>
    <n v="131"/>
    <n v="104"/>
    <n v="-1"/>
    <d v="1899-12-30T16:08:00"/>
    <n v="9"/>
    <n v="0"/>
    <n v="0"/>
    <n v="0"/>
    <n v="0"/>
    <n v="0"/>
    <n v="0"/>
    <x v="2"/>
    <n v="1"/>
  </r>
  <r>
    <s v="  UA"/>
    <x v="7"/>
    <n v="331"/>
    <s v="N444UA"/>
    <s v="SEA"/>
    <d v="1899-12-30T09:56:00"/>
    <d v="1899-12-30T09:53:00"/>
    <n v="267"/>
    <n v="249"/>
    <n v="-3"/>
    <d v="1899-12-30T10:09:00"/>
    <n v="16"/>
    <n v="0"/>
    <n v="0"/>
    <n v="0"/>
    <n v="0"/>
    <n v="0"/>
    <n v="0"/>
    <x v="0"/>
    <n v="1"/>
  </r>
  <r>
    <s v="  UA"/>
    <x v="7"/>
    <n v="333"/>
    <s v="N498UA"/>
    <s v="MSY"/>
    <d v="1899-12-30T09:37:00"/>
    <d v="1899-12-30T09:59:00"/>
    <n v="140"/>
    <n v="140"/>
    <n v="22"/>
    <d v="1899-12-30T10:21:00"/>
    <n v="22"/>
    <n v="22"/>
    <n v="0"/>
    <n v="0"/>
    <n v="0"/>
    <n v="0"/>
    <n v="22"/>
    <x v="0"/>
    <n v="1"/>
  </r>
  <r>
    <s v="  UA"/>
    <x v="7"/>
    <n v="340"/>
    <s v="N834UA"/>
    <s v="DFW"/>
    <d v="1899-12-30T13:20:00"/>
    <d v="1899-12-30T13:16:00"/>
    <n v="151"/>
    <n v="144"/>
    <n v="-4"/>
    <d v="1899-12-30T13:30:00"/>
    <n v="14"/>
    <n v="0"/>
    <n v="0"/>
    <n v="0"/>
    <n v="0"/>
    <n v="0"/>
    <n v="0"/>
    <x v="14"/>
    <n v="1"/>
  </r>
  <r>
    <s v="  UA"/>
    <x v="7"/>
    <n v="341"/>
    <s v="N426UA"/>
    <s v="DFW"/>
    <d v="1899-12-30T20:50:00"/>
    <d v="1899-12-30T20:49:00"/>
    <n v="146"/>
    <n v="138"/>
    <n v="-1"/>
    <d v="1899-12-30T20:58:00"/>
    <n v="9"/>
    <n v="0"/>
    <n v="0"/>
    <n v="0"/>
    <n v="0"/>
    <n v="0"/>
    <n v="0"/>
    <x v="11"/>
    <n v="1"/>
  </r>
  <r>
    <s v="  UA"/>
    <x v="7"/>
    <n v="348"/>
    <s v="N581UA"/>
    <s v="MCO"/>
    <d v="1899-12-30T08:20:00"/>
    <d v="1899-12-30T08:20:00"/>
    <n v="157"/>
    <n v="144"/>
    <n v="0"/>
    <d v="1899-12-30T08:33:00"/>
    <n v="13"/>
    <n v="0"/>
    <n v="0"/>
    <n v="0"/>
    <n v="0"/>
    <n v="0"/>
    <n v="0"/>
    <x v="9"/>
    <n v="1"/>
  </r>
  <r>
    <s v="  UA"/>
    <x v="7"/>
    <n v="360"/>
    <s v="N423UA"/>
    <s v="IAD"/>
    <d v="1899-12-30T11:25:00"/>
    <d v="1899-12-30T11:24:00"/>
    <n v="109"/>
    <n v="89"/>
    <n v="-1"/>
    <d v="1899-12-30T11:33:00"/>
    <n v="9"/>
    <n v="0"/>
    <n v="0"/>
    <n v="0"/>
    <n v="0"/>
    <n v="0"/>
    <n v="0"/>
    <x v="3"/>
    <n v="1"/>
  </r>
  <r>
    <s v="  UA"/>
    <x v="7"/>
    <n v="368"/>
    <s v="N839UA"/>
    <s v="LGA"/>
    <d v="1899-12-30T14:05:00"/>
    <d v="1899-12-30T14:03:00"/>
    <n v="125"/>
    <n v="106"/>
    <n v="-2"/>
    <d v="1899-12-30T14:14:00"/>
    <n v="11"/>
    <n v="0"/>
    <n v="0"/>
    <n v="0"/>
    <n v="0"/>
    <n v="0"/>
    <n v="0"/>
    <x v="4"/>
    <n v="1"/>
  </r>
  <r>
    <s v="  UA"/>
    <x v="7"/>
    <n v="373"/>
    <s v="N572UA"/>
    <s v="JAC"/>
    <d v="1899-12-30T09:37:00"/>
    <d v="1899-12-30T09:34:00"/>
    <n v="195"/>
    <n v="170"/>
    <n v="-3"/>
    <d v="1899-12-30T09:48:00"/>
    <n v="14"/>
    <n v="0"/>
    <n v="0"/>
    <n v="0"/>
    <n v="0"/>
    <n v="0"/>
    <n v="0"/>
    <x v="0"/>
    <n v="1"/>
  </r>
  <r>
    <s v="  UA"/>
    <x v="7"/>
    <n v="374"/>
    <s v="N445UA"/>
    <s v="LGA"/>
    <d v="1899-12-30T19:00:00"/>
    <d v="1899-12-30T19:01:00"/>
    <n v="125"/>
    <n v="108"/>
    <n v="1"/>
    <d v="1899-12-30T19:17:00"/>
    <n v="16"/>
    <n v="0"/>
    <n v="0"/>
    <n v="0"/>
    <n v="0"/>
    <n v="0"/>
    <n v="1"/>
    <x v="10"/>
    <n v="1"/>
  </r>
  <r>
    <s v="  UA"/>
    <x v="7"/>
    <n v="381"/>
    <s v="N832UA"/>
    <s v="SMF"/>
    <d v="1899-12-30T10:02:00"/>
    <d v="1899-12-30T10:00:00"/>
    <n v="270"/>
    <n v="240"/>
    <n v="-2"/>
    <d v="1899-12-30T10:17:00"/>
    <n v="17"/>
    <n v="0"/>
    <n v="0"/>
    <n v="0"/>
    <n v="0"/>
    <n v="0"/>
    <n v="0"/>
    <x v="8"/>
    <n v="1"/>
  </r>
  <r>
    <s v="  UA"/>
    <x v="7"/>
    <n v="382"/>
    <s v="N839UA"/>
    <s v="IAD"/>
    <d v="1899-12-30T08:43:00"/>
    <d v="1899-12-30T08:38:00"/>
    <n v="108"/>
    <n v="93"/>
    <n v="-5"/>
    <d v="1899-12-30T08:51:00"/>
    <n v="13"/>
    <n v="0"/>
    <n v="0"/>
    <n v="0"/>
    <n v="0"/>
    <n v="0"/>
    <n v="0"/>
    <x v="9"/>
    <n v="1"/>
  </r>
  <r>
    <s v="  UA"/>
    <x v="7"/>
    <n v="393"/>
    <s v="N489UA"/>
    <s v="PHX"/>
    <d v="1899-12-30T11:57:00"/>
    <d v="1899-12-30T11:53:00"/>
    <n v="232"/>
    <n v="215"/>
    <n v="-4"/>
    <d v="1899-12-30T12:12:00"/>
    <n v="19"/>
    <n v="0"/>
    <n v="0"/>
    <n v="0"/>
    <n v="0"/>
    <n v="0"/>
    <n v="0"/>
    <x v="3"/>
    <n v="1"/>
  </r>
  <r>
    <s v="  UA"/>
    <x v="7"/>
    <n v="395"/>
    <s v="N407UA"/>
    <s v="SAN"/>
    <d v="1899-12-30T17:56:00"/>
    <d v="1899-12-30T18:01:00"/>
    <n v="253"/>
    <n v="228"/>
    <n v="5"/>
    <d v="1899-12-30T18:19:00"/>
    <n v="18"/>
    <n v="0"/>
    <n v="0"/>
    <n v="0"/>
    <n v="0"/>
    <n v="0"/>
    <n v="5"/>
    <x v="12"/>
    <n v="1"/>
  </r>
  <r>
    <s v="  UA"/>
    <x v="7"/>
    <n v="398"/>
    <s v="N664UA"/>
    <s v="SFO"/>
    <d v="1899-12-30T11:00:00"/>
    <d v="1899-12-30T10:57:00"/>
    <n v="284"/>
    <n v="237"/>
    <n v="-3"/>
    <d v="1899-12-30T11:09:00"/>
    <n v="12"/>
    <n v="0"/>
    <n v="0"/>
    <n v="0"/>
    <n v="0"/>
    <n v="0"/>
    <n v="0"/>
    <x v="3"/>
    <n v="1"/>
  </r>
  <r>
    <s v="  UA"/>
    <x v="7"/>
    <n v="409"/>
    <s v="N536UA"/>
    <s v="LAX"/>
    <d v="1899-12-30T13:10:00"/>
    <d v="1899-12-30T13:24:00"/>
    <n v="268"/>
    <n v="246"/>
    <n v="14"/>
    <d v="1899-12-30T13:45:00"/>
    <n v="21"/>
    <n v="0"/>
    <n v="0"/>
    <n v="0"/>
    <n v="0"/>
    <n v="0"/>
    <n v="14"/>
    <x v="14"/>
    <n v="1"/>
  </r>
  <r>
    <s v="  UA"/>
    <x v="7"/>
    <n v="411"/>
    <s v="N839UA"/>
    <s v="LAX"/>
    <d v="1899-12-30T20:45:00"/>
    <d v="1899-12-30T20:38:00"/>
    <n v="265"/>
    <n v="228"/>
    <n v="-7"/>
    <d v="1899-12-30T20:52:00"/>
    <n v="14"/>
    <n v="0"/>
    <n v="0"/>
    <n v="0"/>
    <n v="0"/>
    <n v="0"/>
    <n v="0"/>
    <x v="11"/>
    <n v="1"/>
  </r>
  <r>
    <s v="  UA"/>
    <x v="7"/>
    <n v="417"/>
    <s v="N408UA"/>
    <s v="PDX"/>
    <d v="1899-12-30T10:00:00"/>
    <d v="1899-12-30T09:55:00"/>
    <n v="269"/>
    <n v="249"/>
    <n v="-5"/>
    <d v="1899-12-30T10:13:00"/>
    <n v="18"/>
    <n v="0"/>
    <n v="0"/>
    <n v="0"/>
    <n v="0"/>
    <n v="0"/>
    <n v="0"/>
    <x v="8"/>
    <n v="1"/>
  </r>
  <r>
    <s v="  UA"/>
    <x v="7"/>
    <n v="420"/>
    <s v="N461UA"/>
    <s v="ROC"/>
    <d v="1899-12-30T18:42:00"/>
    <d v="1899-12-30T18:41:00"/>
    <n v="98"/>
    <n v="83"/>
    <n v="-1"/>
    <d v="1899-12-30T18:53:00"/>
    <n v="12"/>
    <n v="0"/>
    <n v="0"/>
    <n v="0"/>
    <n v="0"/>
    <n v="0"/>
    <n v="0"/>
    <x v="1"/>
    <n v="1"/>
  </r>
  <r>
    <s v="  UA"/>
    <x v="7"/>
    <n v="425"/>
    <s v="N479UA"/>
    <s v="TPA"/>
    <d v="1899-12-30T09:26:00"/>
    <d v="1899-12-30T09:21:00"/>
    <n v="157"/>
    <n v="142"/>
    <n v="-5"/>
    <d v="1899-12-30T09:31:00"/>
    <n v="10"/>
    <n v="0"/>
    <n v="0"/>
    <n v="0"/>
    <n v="0"/>
    <n v="0"/>
    <n v="0"/>
    <x v="0"/>
    <n v="1"/>
  </r>
  <r>
    <s v="  UA"/>
    <x v="7"/>
    <n v="430"/>
    <s v="N572UA"/>
    <s v="PHX"/>
    <d v="1899-12-30T17:59:00"/>
    <d v="1899-12-30T17:56:00"/>
    <n v="235"/>
    <n v="199"/>
    <n v="-3"/>
    <d v="1899-12-30T18:15:00"/>
    <n v="19"/>
    <n v="0"/>
    <n v="0"/>
    <n v="0"/>
    <n v="0"/>
    <n v="0"/>
    <n v="0"/>
    <x v="12"/>
    <n v="1"/>
  </r>
  <r>
    <s v="  UA"/>
    <x v="7"/>
    <n v="432"/>
    <s v="N845UA"/>
    <s v="CLT"/>
    <d v="1899-12-30T13:15:00"/>
    <d v="1899-12-30T13:10:00"/>
    <n v="109"/>
    <n v="116"/>
    <n v="-5"/>
    <d v="1899-12-30T13:37:00"/>
    <n v="27"/>
    <n v="0"/>
    <n v="0"/>
    <n v="0"/>
    <n v="0"/>
    <n v="0"/>
    <n v="0"/>
    <x v="14"/>
    <n v="1"/>
  </r>
  <r>
    <s v="  UA"/>
    <x v="7"/>
    <n v="436"/>
    <s v="N476UA"/>
    <s v="EWR"/>
    <d v="1899-12-30T15:00:00"/>
    <d v="1899-12-30T14:58:00"/>
    <n v="131"/>
    <n v="125"/>
    <n v="-2"/>
    <d v="1899-12-30T15:08:00"/>
    <n v="10"/>
    <n v="0"/>
    <n v="0"/>
    <n v="0"/>
    <n v="0"/>
    <n v="0"/>
    <n v="0"/>
    <x v="15"/>
    <n v="1"/>
  </r>
  <r>
    <s v="  UA"/>
    <x v="7"/>
    <n v="442"/>
    <s v="N404UA"/>
    <s v="DCA"/>
    <d v="1899-12-30T19:05:00"/>
    <d v="1899-12-30T19:04:00"/>
    <n v="111"/>
    <n v="95"/>
    <n v="-1"/>
    <d v="1899-12-30T19:18:00"/>
    <n v="14"/>
    <n v="0"/>
    <n v="0"/>
    <n v="0"/>
    <n v="0"/>
    <n v="0"/>
    <n v="0"/>
    <x v="10"/>
    <n v="1"/>
  </r>
  <r>
    <s v="  UA"/>
    <x v="7"/>
    <n v="449"/>
    <s v="N459UA"/>
    <s v="SAN"/>
    <d v="1899-12-30T09:56:00"/>
    <d v="1899-12-30T09:53:00"/>
    <n v="262"/>
    <n v="236"/>
    <n v="-3"/>
    <d v="1899-12-30T10:10:00"/>
    <n v="17"/>
    <n v="0"/>
    <n v="0"/>
    <n v="0"/>
    <n v="0"/>
    <n v="0"/>
    <n v="0"/>
    <x v="0"/>
    <n v="1"/>
  </r>
  <r>
    <s v="  UA"/>
    <x v="7"/>
    <n v="450"/>
    <s v="N526UA"/>
    <s v="TPA"/>
    <d v="1899-12-30T19:56:00"/>
    <d v="1899-12-30T20:02:00"/>
    <n v="160"/>
    <n v="143"/>
    <n v="6"/>
    <d v="1899-12-30T20:14:00"/>
    <n v="12"/>
    <n v="0"/>
    <n v="0"/>
    <n v="0"/>
    <n v="0"/>
    <n v="0"/>
    <n v="6"/>
    <x v="10"/>
    <n v="1"/>
  </r>
  <r>
    <s v="  UA"/>
    <x v="7"/>
    <n v="456"/>
    <s v="N460UA"/>
    <s v="DEN"/>
    <d v="1899-12-30T11:30:00"/>
    <d v="1899-12-30T11:37:00"/>
    <n v="162"/>
    <n v="134"/>
    <n v="7"/>
    <d v="1899-12-30T11:46:00"/>
    <n v="9"/>
    <n v="0"/>
    <n v="0"/>
    <n v="0"/>
    <n v="0"/>
    <n v="0"/>
    <n v="7"/>
    <x v="3"/>
    <n v="1"/>
  </r>
  <r>
    <s v="  UA"/>
    <x v="7"/>
    <n v="459"/>
    <s v="N408UA"/>
    <s v="DCA"/>
    <d v="1899-12-30T21:00:00"/>
    <d v="1899-12-30T20:59:00"/>
    <n v="105"/>
    <n v="91"/>
    <n v="-1"/>
    <d v="1899-12-30T21:11:00"/>
    <n v="12"/>
    <n v="0"/>
    <n v="0"/>
    <n v="0"/>
    <n v="0"/>
    <n v="0"/>
    <n v="0"/>
    <x v="7"/>
    <n v="1"/>
  </r>
  <r>
    <s v="  UA"/>
    <x v="7"/>
    <n v="468"/>
    <s v="N845UA"/>
    <s v="CVG"/>
    <d v="1899-12-30T19:04:00"/>
    <d v="1899-12-30T18:55:00"/>
    <n v="71"/>
    <n v="69"/>
    <n v="-9"/>
    <d v="1899-12-30T19:11:00"/>
    <n v="16"/>
    <n v="0"/>
    <n v="0"/>
    <n v="0"/>
    <n v="0"/>
    <n v="0"/>
    <n v="0"/>
    <x v="10"/>
    <n v="1"/>
  </r>
  <r>
    <s v="  UA"/>
    <x v="7"/>
    <n v="473"/>
    <s v="N444UA"/>
    <s v="SNA"/>
    <d v="1899-12-30T20:05:00"/>
    <d v="1899-12-30T20:06:00"/>
    <n v="267"/>
    <n v="206"/>
    <n v="1"/>
    <d v="1899-12-30T20:15:00"/>
    <n v="9"/>
    <n v="0"/>
    <n v="0"/>
    <n v="0"/>
    <n v="0"/>
    <n v="0"/>
    <n v="1"/>
    <x v="11"/>
    <n v="1"/>
  </r>
  <r>
    <s v="  UA"/>
    <x v="7"/>
    <n v="476"/>
    <s v="N833UA"/>
    <s v="BWI"/>
    <d v="1899-12-30T13:10:00"/>
    <d v="1899-12-30T13:04:00"/>
    <n v="112"/>
    <n v="97"/>
    <n v="-6"/>
    <d v="1899-12-30T13:20:00"/>
    <n v="16"/>
    <n v="0"/>
    <n v="0"/>
    <n v="0"/>
    <n v="0"/>
    <n v="0"/>
    <n v="0"/>
    <x v="14"/>
    <n v="1"/>
  </r>
  <r>
    <s v="  UA"/>
    <x v="7"/>
    <n v="493"/>
    <s v="N522UA"/>
    <s v="SFO"/>
    <d v="1899-12-30T18:30:00"/>
    <d v="1899-12-30T18:37:00"/>
    <n v="284"/>
    <n v="220"/>
    <n v="7"/>
    <d v="1899-12-30T18:45:00"/>
    <n v="8"/>
    <n v="0"/>
    <n v="0"/>
    <n v="0"/>
    <n v="0"/>
    <n v="0"/>
    <n v="7"/>
    <x v="1"/>
    <n v="1"/>
  </r>
  <r>
    <s v="  UA"/>
    <x v="7"/>
    <n v="494"/>
    <s v="N455UA"/>
    <s v="SAN"/>
    <d v="1899-12-30T16:00:00"/>
    <d v="1899-12-30T16:00:00"/>
    <n v="255"/>
    <n v="210"/>
    <n v="0"/>
    <d v="1899-12-30T16:09:00"/>
    <n v="9"/>
    <n v="0"/>
    <n v="0"/>
    <n v="0"/>
    <n v="0"/>
    <n v="0"/>
    <n v="0"/>
    <x v="2"/>
    <n v="1"/>
  </r>
  <r>
    <s v="  UA"/>
    <x v="7"/>
    <n v="502"/>
    <s v="N413UA"/>
    <s v="LGA"/>
    <d v="1899-12-30T18:00:00"/>
    <d v="1899-12-30T17:57:00"/>
    <n v="125"/>
    <n v="127"/>
    <n v="-3"/>
    <d v="1899-12-30T18:16:00"/>
    <n v="19"/>
    <n v="0"/>
    <n v="0"/>
    <n v="0"/>
    <n v="0"/>
    <n v="0"/>
    <n v="0"/>
    <x v="1"/>
    <n v="1"/>
  </r>
  <r>
    <s v="  UA"/>
    <x v="7"/>
    <n v="514"/>
    <s v="N409UA"/>
    <s v="IAD"/>
    <d v="1899-12-30T21:19:00"/>
    <d v="1899-12-30T21:10:00"/>
    <n v="99"/>
    <n v="84"/>
    <n v="-9"/>
    <d v="1899-12-30T21:18:00"/>
    <n v="8"/>
    <n v="0"/>
    <n v="0"/>
    <n v="0"/>
    <n v="0"/>
    <n v="0"/>
    <n v="0"/>
    <x v="7"/>
    <n v="1"/>
  </r>
  <r>
    <s v="  UA"/>
    <x v="7"/>
    <n v="519"/>
    <s v="N451UA"/>
    <s v="MSP"/>
    <d v="1899-12-30T14:20:00"/>
    <d v="1899-12-30T16:20:00"/>
    <n v="81"/>
    <n v="67"/>
    <n v="120"/>
    <d v="1899-12-30T16:31:00"/>
    <n v="11"/>
    <n v="0"/>
    <n v="0"/>
    <n v="0"/>
    <n v="0"/>
    <n v="106"/>
    <n v="120"/>
    <x v="4"/>
    <n v="1"/>
  </r>
  <r>
    <s v="  UA"/>
    <x v="7"/>
    <n v="521"/>
    <s v="N575UA"/>
    <s v="SAN"/>
    <d v="1899-12-30T11:55:00"/>
    <d v="1899-12-30T11:53:00"/>
    <n v="264"/>
    <n v="210"/>
    <n v="-2"/>
    <d v="1899-12-30T12:05:00"/>
    <n v="12"/>
    <n v="0"/>
    <n v="0"/>
    <n v="0"/>
    <n v="0"/>
    <n v="0"/>
    <n v="0"/>
    <x v="3"/>
    <n v="1"/>
  </r>
  <r>
    <s v="  UA"/>
    <x v="7"/>
    <n v="530"/>
    <s v="N812UA"/>
    <s v="MSY"/>
    <d v="1899-12-30T14:51:00"/>
    <d v="1899-12-30T14:46:00"/>
    <n v="144"/>
    <n v="134"/>
    <n v="-5"/>
    <d v="1899-12-30T14:57:00"/>
    <n v="11"/>
    <n v="0"/>
    <n v="0"/>
    <n v="0"/>
    <n v="0"/>
    <n v="0"/>
    <n v="0"/>
    <x v="4"/>
    <n v="1"/>
  </r>
  <r>
    <s v="  UA"/>
    <x v="7"/>
    <n v="531"/>
    <s v="N523UA"/>
    <s v="LAX"/>
    <d v="1899-12-30T10:00:00"/>
    <d v="1899-12-30T10:01:00"/>
    <n v="279"/>
    <n v="229"/>
    <n v="1"/>
    <d v="1899-12-30T10:21:00"/>
    <n v="20"/>
    <n v="0"/>
    <n v="0"/>
    <n v="0"/>
    <n v="0"/>
    <n v="0"/>
    <n v="1"/>
    <x v="8"/>
    <n v="1"/>
  </r>
  <r>
    <s v="  UA"/>
    <x v="7"/>
    <n v="536"/>
    <s v="N807UA"/>
    <s v="LAX"/>
    <d v="1899-12-30T07:56:00"/>
    <d v="1899-12-30T07:56:00"/>
    <n v="265"/>
    <n v="251"/>
    <n v="0"/>
    <d v="1899-12-30T08:22:00"/>
    <n v="26"/>
    <n v="0"/>
    <n v="0"/>
    <n v="0"/>
    <n v="0"/>
    <n v="0"/>
    <n v="0"/>
    <x v="13"/>
    <n v="1"/>
  </r>
  <r>
    <s v="  UA"/>
    <x v="7"/>
    <n v="544"/>
    <s v="N529UA"/>
    <s v="LAS"/>
    <d v="1899-12-30T11:57:00"/>
    <d v="1899-12-30T12:20:00"/>
    <n v="237"/>
    <n v="212"/>
    <n v="23"/>
    <d v="1899-12-30T12:34:00"/>
    <n v="14"/>
    <n v="0"/>
    <n v="0"/>
    <n v="0"/>
    <n v="0"/>
    <n v="0"/>
    <n v="23"/>
    <x v="3"/>
    <n v="1"/>
  </r>
  <r>
    <s v="  UA"/>
    <x v="7"/>
    <n v="546"/>
    <s v="N463UA"/>
    <s v="SEA"/>
    <d v="1899-12-30T15:55:00"/>
    <d v="1899-12-30T15:54:00"/>
    <n v="268"/>
    <n v="238"/>
    <n v="-1"/>
    <d v="1899-12-30T16:03:00"/>
    <n v="9"/>
    <n v="0"/>
    <n v="0"/>
    <n v="0"/>
    <n v="0"/>
    <n v="0"/>
    <n v="0"/>
    <x v="15"/>
    <n v="1"/>
  </r>
  <r>
    <s v="  UA"/>
    <x v="7"/>
    <n v="557"/>
    <s v="N574UA"/>
    <s v="LAS"/>
    <d v="1899-12-30T17:45:00"/>
    <d v="1899-12-30T18:52:00"/>
    <n v="237"/>
    <n v="195"/>
    <n v="67"/>
    <d v="1899-12-30T19:03:00"/>
    <n v="11"/>
    <n v="0"/>
    <n v="0"/>
    <n v="0"/>
    <n v="0"/>
    <n v="25"/>
    <n v="67"/>
    <x v="12"/>
    <n v="1"/>
  </r>
  <r>
    <s v="  UA"/>
    <x v="7"/>
    <n v="566"/>
    <s v="N481UA"/>
    <s v="ATL"/>
    <d v="1899-12-30T18:00:00"/>
    <d v="1899-12-30T17:58:00"/>
    <n v="112"/>
    <n v="116"/>
    <n v="-2"/>
    <d v="1899-12-30T18:14:00"/>
    <n v="16"/>
    <n v="0"/>
    <n v="0"/>
    <n v="0"/>
    <n v="0"/>
    <n v="0"/>
    <n v="0"/>
    <x v="1"/>
    <n v="1"/>
  </r>
  <r>
    <s v="  UA"/>
    <x v="7"/>
    <n v="568"/>
    <s v="N426UA"/>
    <s v="SJU"/>
    <d v="1899-12-30T08:40:00"/>
    <d v="1899-12-30T08:42:00"/>
    <n v="270"/>
    <n v="268"/>
    <n v="2"/>
    <d v="1899-12-30T08:55:00"/>
    <n v="13"/>
    <n v="0"/>
    <n v="0"/>
    <n v="0"/>
    <n v="0"/>
    <n v="0"/>
    <n v="2"/>
    <x v="9"/>
    <n v="1"/>
  </r>
  <r>
    <s v="  UA"/>
    <x v="7"/>
    <n v="570"/>
    <s v="N424UA"/>
    <s v="CLE"/>
    <d v="1899-12-30T13:10:00"/>
    <d v="1899-12-30T13:08:00"/>
    <n v="73"/>
    <n v="61"/>
    <n v="-2"/>
    <d v="1899-12-30T13:18:00"/>
    <n v="10"/>
    <n v="0"/>
    <n v="0"/>
    <n v="0"/>
    <n v="0"/>
    <n v="0"/>
    <n v="0"/>
    <x v="14"/>
    <n v="1"/>
  </r>
  <r>
    <s v="  UA"/>
    <x v="7"/>
    <n v="576"/>
    <s v="N835UA"/>
    <s v="DEN"/>
    <d v="1899-12-30T08:58:00"/>
    <d v="1899-12-30T08:51:00"/>
    <n v="162"/>
    <n v="161"/>
    <n v="-7"/>
    <d v="1899-12-30T09:04:00"/>
    <n v="13"/>
    <n v="0"/>
    <n v="0"/>
    <n v="0"/>
    <n v="0"/>
    <n v="0"/>
    <n v="0"/>
    <x v="9"/>
    <n v="1"/>
  </r>
  <r>
    <s v="  UA"/>
    <x v="7"/>
    <n v="578"/>
    <s v="N422UA"/>
    <s v="DSM"/>
    <d v="1899-12-30T20:15:00"/>
    <d v="1899-12-30T20:14:00"/>
    <n v="76"/>
    <n v="68"/>
    <n v="-1"/>
    <d v="1899-12-30T20:31:00"/>
    <n v="17"/>
    <n v="0"/>
    <n v="0"/>
    <n v="0"/>
    <n v="0"/>
    <n v="0"/>
    <n v="0"/>
    <x v="11"/>
    <n v="1"/>
  </r>
  <r>
    <s v="  UA"/>
    <x v="7"/>
    <n v="580"/>
    <s v="N836UA"/>
    <s v="BDL"/>
    <d v="1899-12-30T21:10:00"/>
    <d v="1899-12-30T21:03:00"/>
    <n v="125"/>
    <n v="110"/>
    <n v="-7"/>
    <d v="1899-12-30T21:14:00"/>
    <n v="11"/>
    <n v="0"/>
    <n v="0"/>
    <n v="0"/>
    <n v="0"/>
    <n v="0"/>
    <n v="0"/>
    <x v="7"/>
    <n v="1"/>
  </r>
  <r>
    <s v="  UA"/>
    <x v="7"/>
    <n v="589"/>
    <s v="N556UA"/>
    <s v="IAH"/>
    <d v="1899-12-30T09:30:00"/>
    <d v="1899-12-30T09:33:00"/>
    <n v="164"/>
    <n v="152"/>
    <n v="3"/>
    <d v="1899-12-30T09:46:00"/>
    <n v="13"/>
    <n v="0"/>
    <n v="0"/>
    <n v="0"/>
    <n v="0"/>
    <n v="0"/>
    <n v="3"/>
    <x v="0"/>
    <n v="1"/>
  </r>
  <r>
    <s v="  UA"/>
    <x v="7"/>
    <n v="590"/>
    <s v="N571UA"/>
    <s v="BDL"/>
    <d v="1899-12-30T13:33:00"/>
    <d v="1899-12-30T13:31:00"/>
    <n v="121"/>
    <n v="113"/>
    <n v="-2"/>
    <d v="1899-12-30T13:46:00"/>
    <n v="15"/>
    <n v="0"/>
    <n v="0"/>
    <n v="0"/>
    <n v="0"/>
    <n v="0"/>
    <n v="0"/>
    <x v="14"/>
    <n v="1"/>
  </r>
  <r>
    <s v="  UA"/>
    <x v="7"/>
    <n v="605"/>
    <s v="N470UA"/>
    <s v="DEN"/>
    <d v="1899-12-30T09:45:00"/>
    <d v="1899-12-30T09:43:00"/>
    <n v="162"/>
    <n v="143"/>
    <n v="-2"/>
    <d v="1899-12-30T09:58:00"/>
    <n v="15"/>
    <n v="0"/>
    <n v="0"/>
    <n v="0"/>
    <n v="0"/>
    <n v="0"/>
    <n v="0"/>
    <x v="0"/>
    <n v="1"/>
  </r>
  <r>
    <s v="  UA"/>
    <x v="7"/>
    <n v="609"/>
    <s v="N490UA"/>
    <s v="SFO"/>
    <d v="1899-12-30T12:02:00"/>
    <d v="1899-12-30T12:05:00"/>
    <n v="282"/>
    <n v="241"/>
    <n v="3"/>
    <d v="1899-12-30T12:26:00"/>
    <n v="21"/>
    <n v="0"/>
    <n v="0"/>
    <n v="0"/>
    <n v="0"/>
    <n v="0"/>
    <n v="3"/>
    <x v="5"/>
    <n v="1"/>
  </r>
  <r>
    <s v="  UA"/>
    <x v="7"/>
    <n v="610"/>
    <s v="N407UA"/>
    <s v="DCA"/>
    <d v="1899-12-30T11:00:00"/>
    <d v="1899-12-30T10:59:00"/>
    <n v="105"/>
    <n v="96"/>
    <n v="-1"/>
    <d v="1899-12-30T11:15:00"/>
    <n v="16"/>
    <n v="0"/>
    <n v="0"/>
    <n v="0"/>
    <n v="0"/>
    <n v="0"/>
    <n v="0"/>
    <x v="3"/>
    <n v="1"/>
  </r>
  <r>
    <s v="  UA"/>
    <x v="7"/>
    <n v="612"/>
    <s v="N578UA"/>
    <s v="MCO"/>
    <d v="1899-12-30T10:44:00"/>
    <d v="1899-12-30T10:44:00"/>
    <n v="157"/>
    <n v="147"/>
    <n v="0"/>
    <d v="1899-12-30T11:02:00"/>
    <n v="18"/>
    <n v="0"/>
    <n v="0"/>
    <n v="0"/>
    <n v="0"/>
    <n v="0"/>
    <n v="0"/>
    <x v="8"/>
    <n v="1"/>
  </r>
  <r>
    <s v="  UA"/>
    <x v="7"/>
    <n v="614"/>
    <s v="N561UA"/>
    <s v="DCA"/>
    <d v="1899-12-30T13:16:00"/>
    <d v="1899-12-30T13:17:00"/>
    <n v="104"/>
    <n v="96"/>
    <n v="1"/>
    <d v="1899-12-30T13:33:00"/>
    <n v="16"/>
    <n v="0"/>
    <n v="0"/>
    <n v="0"/>
    <n v="0"/>
    <n v="0"/>
    <n v="1"/>
    <x v="14"/>
    <n v="1"/>
  </r>
  <r>
    <s v="  UA"/>
    <x v="7"/>
    <n v="617"/>
    <s v="N465UA"/>
    <s v="SNA"/>
    <d v="1899-12-30T15:20:00"/>
    <d v="1899-12-30T15:20:00"/>
    <n v="268"/>
    <n v="228"/>
    <n v="0"/>
    <d v="1899-12-30T15:32:00"/>
    <n v="12"/>
    <n v="0"/>
    <n v="0"/>
    <n v="0"/>
    <n v="0"/>
    <n v="0"/>
    <n v="0"/>
    <x v="15"/>
    <n v="1"/>
  </r>
  <r>
    <s v="  UA"/>
    <x v="7"/>
    <n v="618"/>
    <s v="N803UA"/>
    <s v="DCA"/>
    <d v="1899-12-30T15:00:00"/>
    <d v="1899-12-30T14:55:00"/>
    <n v="105"/>
    <n v="90"/>
    <n v="-5"/>
    <d v="1899-12-30T15:06:00"/>
    <n v="11"/>
    <n v="0"/>
    <n v="0"/>
    <n v="0"/>
    <n v="0"/>
    <n v="0"/>
    <n v="0"/>
    <x v="15"/>
    <n v="1"/>
  </r>
  <r>
    <s v="  UA"/>
    <x v="7"/>
    <n v="619"/>
    <s v="N842UA"/>
    <s v="IAD"/>
    <d v="1899-12-30T16:13:00"/>
    <d v="1899-12-30T16:13:00"/>
    <n v="109"/>
    <n v="110"/>
    <n v="0"/>
    <d v="1899-12-30T16:39:00"/>
    <n v="26"/>
    <n v="0"/>
    <n v="0"/>
    <n v="0"/>
    <n v="0"/>
    <n v="0"/>
    <n v="0"/>
    <x v="2"/>
    <n v="1"/>
  </r>
  <r>
    <s v="  UA"/>
    <x v="7"/>
    <n v="624"/>
    <s v="N424UA"/>
    <s v="DCA"/>
    <d v="1899-12-30T18:05:00"/>
    <d v="1899-12-30T18:04:00"/>
    <n v="105"/>
    <n v="95"/>
    <n v="-1"/>
    <d v="1899-12-30T18:17:00"/>
    <n v="13"/>
    <n v="0"/>
    <n v="0"/>
    <n v="0"/>
    <n v="0"/>
    <n v="0"/>
    <n v="0"/>
    <x v="1"/>
    <n v="1"/>
  </r>
  <r>
    <s v="  UA"/>
    <x v="7"/>
    <n v="626"/>
    <s v="N521UA"/>
    <s v="PHL"/>
    <d v="1899-12-30T18:10:00"/>
    <d v="1899-12-30T18:20:00"/>
    <n v="119"/>
    <n v="104"/>
    <n v="10"/>
    <d v="1899-12-30T18:33:00"/>
    <n v="13"/>
    <n v="0"/>
    <n v="0"/>
    <n v="0"/>
    <n v="0"/>
    <n v="0"/>
    <n v="10"/>
    <x v="1"/>
    <n v="1"/>
  </r>
  <r>
    <s v="  UA"/>
    <x v="7"/>
    <n v="640"/>
    <s v="N812UA"/>
    <s v="PHL"/>
    <d v="1899-12-30T21:06:00"/>
    <d v="1899-12-30T21:48:00"/>
    <n v="113"/>
    <n v="101"/>
    <n v="42"/>
    <d v="1899-12-30T21:59:00"/>
    <n v="11"/>
    <n v="16"/>
    <n v="0"/>
    <n v="0"/>
    <n v="0"/>
    <n v="14"/>
    <n v="42"/>
    <x v="7"/>
    <n v="1"/>
  </r>
  <r>
    <s v="  UA"/>
    <x v="7"/>
    <n v="643"/>
    <s v="N416UA"/>
    <s v="PDX"/>
    <d v="1899-12-30T15:55:00"/>
    <d v="1899-12-30T16:36:00"/>
    <n v="267"/>
    <n v="236"/>
    <n v="41"/>
    <d v="1899-12-30T16:48:00"/>
    <n v="12"/>
    <n v="0"/>
    <n v="0"/>
    <n v="0"/>
    <n v="0"/>
    <n v="0"/>
    <n v="41"/>
    <x v="15"/>
    <n v="1"/>
  </r>
  <r>
    <s v="  UA"/>
    <x v="7"/>
    <n v="646"/>
    <s v="N473UA"/>
    <s v="EWR"/>
    <d v="1899-12-30T13:00:00"/>
    <d v="1899-12-30T12:58:00"/>
    <n v="133"/>
    <n v="119"/>
    <n v="-2"/>
    <d v="1899-12-30T13:17:00"/>
    <n v="19"/>
    <n v="0"/>
    <n v="0"/>
    <n v="0"/>
    <n v="0"/>
    <n v="0"/>
    <n v="0"/>
    <x v="14"/>
    <n v="1"/>
  </r>
  <r>
    <s v="  UA"/>
    <x v="7"/>
    <n v="664"/>
    <s v="N566UA"/>
    <s v="PHL"/>
    <d v="1899-12-30T13:34:00"/>
    <d v="1899-12-30T13:32:00"/>
    <n v="119"/>
    <n v="104"/>
    <n v="-2"/>
    <d v="1899-12-30T13:44:00"/>
    <n v="12"/>
    <n v="0"/>
    <n v="0"/>
    <n v="0"/>
    <n v="0"/>
    <n v="0"/>
    <n v="0"/>
    <x v="14"/>
    <n v="1"/>
  </r>
  <r>
    <s v="  UA"/>
    <x v="7"/>
    <n v="665"/>
    <s v="N436UA"/>
    <s v="SNA"/>
    <d v="1899-12-30T17:45:00"/>
    <d v="1899-12-30T17:44:00"/>
    <n v="258"/>
    <n v="226"/>
    <n v="-1"/>
    <d v="1899-12-30T17:54:00"/>
    <n v="10"/>
    <n v="0"/>
    <n v="0"/>
    <n v="0"/>
    <n v="0"/>
    <n v="0"/>
    <n v="0"/>
    <x v="12"/>
    <n v="1"/>
  </r>
  <r>
    <s v="  UA"/>
    <x v="7"/>
    <n v="675"/>
    <s v="N657UA"/>
    <s v="DEN"/>
    <d v="1899-12-30T08:01:00"/>
    <d v="1899-12-30T07:59:00"/>
    <n v="166"/>
    <n v="151"/>
    <n v="-2"/>
    <d v="1899-12-30T08:20:00"/>
    <n v="21"/>
    <n v="0"/>
    <n v="0"/>
    <n v="0"/>
    <n v="0"/>
    <n v="0"/>
    <n v="0"/>
    <x v="9"/>
    <n v="1"/>
  </r>
  <r>
    <s v="  UA"/>
    <x v="7"/>
    <n v="678"/>
    <s v="N851UA"/>
    <s v="LGA"/>
    <d v="1899-12-30T11:00:00"/>
    <d v="1899-12-30T11:00:00"/>
    <n v="125"/>
    <n v="105"/>
    <n v="0"/>
    <d v="1899-12-30T11:13:00"/>
    <n v="13"/>
    <n v="0"/>
    <n v="0"/>
    <n v="0"/>
    <n v="0"/>
    <n v="0"/>
    <n v="0"/>
    <x v="3"/>
    <n v="1"/>
  </r>
  <r>
    <s v="  UA"/>
    <x v="7"/>
    <n v="682"/>
    <s v="N847UA"/>
    <s v="LGA"/>
    <d v="1899-12-30T13:00:00"/>
    <d v="1899-12-30T13:00:00"/>
    <n v="125"/>
    <n v="99"/>
    <n v="0"/>
    <d v="1899-12-30T13:11:00"/>
    <n v="11"/>
    <n v="0"/>
    <n v="0"/>
    <n v="0"/>
    <n v="0"/>
    <n v="0"/>
    <n v="0"/>
    <x v="14"/>
    <n v="1"/>
  </r>
  <r>
    <s v="  UA"/>
    <x v="7"/>
    <n v="686"/>
    <s v="N433UA"/>
    <s v="LGA"/>
    <d v="1899-12-30T14:54:00"/>
    <d v="1899-12-30T14:50:00"/>
    <n v="125"/>
    <n v="112"/>
    <n v="-4"/>
    <d v="1899-12-30T15:03:00"/>
    <n v="13"/>
    <n v="0"/>
    <n v="0"/>
    <n v="0"/>
    <n v="0"/>
    <n v="0"/>
    <n v="0"/>
    <x v="4"/>
    <n v="1"/>
  </r>
  <r>
    <s v="  UA"/>
    <x v="7"/>
    <n v="688"/>
    <s v="N828UA"/>
    <s v="LGA"/>
    <d v="1899-12-30T15:54:00"/>
    <d v="1899-12-30T15:50:00"/>
    <n v="125"/>
    <n v="107"/>
    <n v="-4"/>
    <d v="1899-12-30T16:01:00"/>
    <n v="11"/>
    <n v="0"/>
    <n v="0"/>
    <n v="0"/>
    <n v="0"/>
    <n v="0"/>
    <n v="0"/>
    <x v="15"/>
    <n v="1"/>
  </r>
  <r>
    <s v="  UA"/>
    <x v="7"/>
    <n v="725"/>
    <s v="N483UA"/>
    <s v="PHX"/>
    <d v="1899-12-30T09:37:00"/>
    <d v="1899-12-30T09:35:00"/>
    <n v="232"/>
    <n v="209"/>
    <n v="-2"/>
    <d v="1899-12-30T09:47:00"/>
    <n v="12"/>
    <n v="0"/>
    <n v="0"/>
    <n v="0"/>
    <n v="0"/>
    <n v="0"/>
    <n v="0"/>
    <x v="0"/>
    <n v="1"/>
  </r>
  <r>
    <s v="  UA"/>
    <x v="7"/>
    <n v="734"/>
    <s v="N458UA"/>
    <s v="PIT"/>
    <d v="1899-12-30T13:10:00"/>
    <d v="1899-12-30T14:46:00"/>
    <n v="82"/>
    <n v="69"/>
    <n v="96"/>
    <d v="1899-12-30T14:59:00"/>
    <n v="13"/>
    <n v="42"/>
    <n v="0"/>
    <n v="0"/>
    <n v="0"/>
    <n v="41"/>
    <n v="96"/>
    <x v="14"/>
    <n v="1"/>
  </r>
  <r>
    <s v="  UA"/>
    <x v="7"/>
    <n v="741"/>
    <s v="N573UA"/>
    <s v="SFO"/>
    <d v="1899-12-30T19:05:00"/>
    <d v="1899-12-30T19:03:00"/>
    <n v="278"/>
    <n v="230"/>
    <n v="-2"/>
    <d v="1899-12-30T19:14:00"/>
    <n v="11"/>
    <n v="0"/>
    <n v="0"/>
    <n v="0"/>
    <n v="0"/>
    <n v="0"/>
    <n v="0"/>
    <x v="10"/>
    <n v="1"/>
  </r>
  <r>
    <s v="  UA"/>
    <x v="7"/>
    <n v="752"/>
    <s v="N433UA"/>
    <s v="MSP"/>
    <d v="1899-12-30T21:05:00"/>
    <d v="1899-12-30T21:08:00"/>
    <n v="84"/>
    <n v="72"/>
    <n v="3"/>
    <d v="1899-12-30T21:17:00"/>
    <n v="9"/>
    <n v="0"/>
    <n v="0"/>
    <n v="0"/>
    <n v="0"/>
    <n v="0"/>
    <n v="3"/>
    <x v="7"/>
    <n v="1"/>
  </r>
  <r>
    <s v="  UA"/>
    <x v="7"/>
    <n v="759"/>
    <s v="N447UA"/>
    <s v="SFO"/>
    <d v="1899-12-30T08:57:00"/>
    <d v="1899-12-30T08:57:00"/>
    <n v="288"/>
    <n v="242"/>
    <n v="0"/>
    <d v="1899-12-30T09:07:00"/>
    <n v="10"/>
    <n v="0"/>
    <n v="0"/>
    <n v="0"/>
    <n v="0"/>
    <n v="0"/>
    <n v="0"/>
    <x v="9"/>
    <n v="1"/>
  </r>
  <r>
    <s v="  UA"/>
    <x v="7"/>
    <n v="762"/>
    <s v="N815UA"/>
    <s v="LGA"/>
    <d v="1899-12-30T21:00:00"/>
    <d v="1899-12-30T21:34:00"/>
    <n v="119"/>
    <n v="102"/>
    <n v="34"/>
    <d v="1899-12-30T21:46:00"/>
    <n v="12"/>
    <n v="17"/>
    <n v="0"/>
    <n v="0"/>
    <n v="0"/>
    <n v="0"/>
    <n v="34"/>
    <x v="7"/>
    <n v="1"/>
  </r>
  <r>
    <s v="  UA"/>
    <x v="7"/>
    <n v="769"/>
    <s v="N568UA"/>
    <s v="SFO"/>
    <d v="1899-12-30T09:57:00"/>
    <d v="1899-12-30T09:58:00"/>
    <n v="293"/>
    <n v="243"/>
    <n v="1"/>
    <d v="1899-12-30T10:19:00"/>
    <n v="21"/>
    <n v="0"/>
    <n v="0"/>
    <n v="0"/>
    <n v="0"/>
    <n v="0"/>
    <n v="1"/>
    <x v="0"/>
    <n v="1"/>
  </r>
  <r>
    <s v="  UA"/>
    <x v="7"/>
    <n v="774"/>
    <s v="N454UA"/>
    <s v="RIC"/>
    <d v="1899-12-30T18:05:00"/>
    <d v="1899-12-30T18:27:00"/>
    <n v="114"/>
    <n v="107"/>
    <n v="22"/>
    <d v="1899-12-30T18:42:00"/>
    <n v="15"/>
    <n v="0"/>
    <n v="0"/>
    <n v="0"/>
    <n v="0"/>
    <n v="15"/>
    <n v="22"/>
    <x v="1"/>
    <n v="1"/>
  </r>
  <r>
    <s v="  UA"/>
    <x v="7"/>
    <n v="783"/>
    <s v="N410UA"/>
    <s v="MSP"/>
    <d v="1899-12-30T17:55:00"/>
    <d v="1899-12-30T17:49:00"/>
    <n v="88"/>
    <n v="84"/>
    <n v="-6"/>
    <d v="1899-12-30T18:13:00"/>
    <n v="24"/>
    <n v="0"/>
    <n v="0"/>
    <n v="0"/>
    <n v="0"/>
    <n v="0"/>
    <n v="0"/>
    <x v="12"/>
    <n v="1"/>
  </r>
  <r>
    <s v="  UA"/>
    <x v="7"/>
    <n v="784"/>
    <s v="N418UA"/>
    <s v="DCA"/>
    <d v="1899-12-30T10:05:00"/>
    <d v="1899-12-30T10:04:00"/>
    <n v="105"/>
    <n v="103"/>
    <n v="-1"/>
    <d v="1899-12-30T10:23:00"/>
    <n v="19"/>
    <n v="0"/>
    <n v="0"/>
    <n v="0"/>
    <n v="0"/>
    <n v="0"/>
    <n v="0"/>
    <x v="8"/>
    <n v="1"/>
  </r>
  <r>
    <s v="  UA"/>
    <x v="7"/>
    <n v="793"/>
    <s v="N543UA"/>
    <s v="LAX"/>
    <d v="1899-12-30T15:26:00"/>
    <d v="1899-12-30T16:28:00"/>
    <n v="270"/>
    <n v="225"/>
    <n v="62"/>
    <d v="1899-12-30T16:37:00"/>
    <n v="9"/>
    <n v="13"/>
    <n v="0"/>
    <n v="0"/>
    <n v="0"/>
    <n v="4"/>
    <n v="62"/>
    <x v="15"/>
    <n v="1"/>
  </r>
  <r>
    <s v="  UA"/>
    <x v="7"/>
    <n v="817"/>
    <s v="N516UA"/>
    <s v="SEA"/>
    <d v="1899-12-30T20:45:00"/>
    <d v="1899-12-30T20:43:00"/>
    <n v="270"/>
    <n v="246"/>
    <n v="-2"/>
    <d v="1899-12-30T20:53:00"/>
    <n v="10"/>
    <n v="0"/>
    <n v="0"/>
    <n v="0"/>
    <n v="0"/>
    <n v="0"/>
    <n v="0"/>
    <x v="11"/>
    <n v="1"/>
  </r>
  <r>
    <s v="  UA"/>
    <x v="7"/>
    <n v="818"/>
    <s v="N569UA"/>
    <s v="MCO"/>
    <d v="1899-12-30T17:10:00"/>
    <d v="1899-12-30T17:08:00"/>
    <n v="159"/>
    <n v="148"/>
    <n v="-2"/>
    <d v="1899-12-30T17:26:00"/>
    <n v="18"/>
    <n v="0"/>
    <n v="0"/>
    <n v="0"/>
    <n v="0"/>
    <n v="0"/>
    <n v="0"/>
    <x v="12"/>
    <n v="1"/>
  </r>
  <r>
    <s v="  UA"/>
    <x v="7"/>
    <n v="836"/>
    <s v="N585UA"/>
    <s v="BOS"/>
    <d v="1899-12-30T17:35:00"/>
    <d v="1899-12-30T17:34:00"/>
    <n v="139"/>
    <n v="116"/>
    <n v="-1"/>
    <d v="1899-12-30T17:44:00"/>
    <n v="10"/>
    <n v="0"/>
    <n v="0"/>
    <n v="0"/>
    <n v="0"/>
    <n v="0"/>
    <n v="0"/>
    <x v="12"/>
    <n v="1"/>
  </r>
  <r>
    <s v="  UA"/>
    <x v="7"/>
    <n v="839"/>
    <s v="N483UA"/>
    <s v="LAX"/>
    <d v="1899-12-30T18:41:00"/>
    <d v="1899-12-30T18:38:00"/>
    <n v="270"/>
    <n v="235"/>
    <n v="-3"/>
    <d v="1899-12-30T18:57:00"/>
    <n v="19"/>
    <n v="0"/>
    <n v="0"/>
    <n v="0"/>
    <n v="0"/>
    <n v="0"/>
    <n v="0"/>
    <x v="1"/>
    <n v="1"/>
  </r>
  <r>
    <s v="  UA"/>
    <x v="7"/>
    <n v="842"/>
    <s v="N445UA"/>
    <s v="LAX"/>
    <d v="1899-12-30T09:00:00"/>
    <d v="1899-12-30T08:56:00"/>
    <n v="265"/>
    <n v="235"/>
    <n v="-4"/>
    <d v="1899-12-30T09:08:00"/>
    <n v="12"/>
    <n v="0"/>
    <n v="0"/>
    <n v="0"/>
    <n v="0"/>
    <n v="0"/>
    <n v="0"/>
    <x v="0"/>
    <n v="1"/>
  </r>
  <r>
    <s v="  UA"/>
    <x v="7"/>
    <n v="859"/>
    <s v="N453UA"/>
    <s v="SFO"/>
    <d v="1899-12-30T07:05:00"/>
    <d v="1899-12-30T07:04:00"/>
    <n v="282"/>
    <n v="250"/>
    <n v="-1"/>
    <d v="1899-12-30T07:18:00"/>
    <n v="14"/>
    <n v="0"/>
    <n v="0"/>
    <n v="0"/>
    <n v="0"/>
    <n v="0"/>
    <n v="0"/>
    <x v="13"/>
    <n v="1"/>
  </r>
  <r>
    <s v="  UA"/>
    <x v="7"/>
    <n v="882"/>
    <s v="N534UA"/>
    <s v="BOS"/>
    <d v="1899-12-30T16:05:00"/>
    <d v="1899-12-30T16:04:00"/>
    <n v="142"/>
    <n v="141"/>
    <n v="-1"/>
    <d v="1899-12-30T16:21:00"/>
    <n v="17"/>
    <n v="0"/>
    <n v="0"/>
    <n v="0"/>
    <n v="0"/>
    <n v="0"/>
    <n v="0"/>
    <x v="2"/>
    <n v="1"/>
  </r>
  <r>
    <s v="  UA"/>
    <x v="7"/>
    <n v="884"/>
    <s v="N472UA"/>
    <s v="EWR"/>
    <d v="1899-12-30T19:00:00"/>
    <d v="1899-12-30T18:56:00"/>
    <n v="131"/>
    <n v="114"/>
    <n v="-4"/>
    <d v="1899-12-30T19:10:00"/>
    <n v="14"/>
    <n v="0"/>
    <n v="0"/>
    <n v="0"/>
    <n v="0"/>
    <n v="0"/>
    <n v="0"/>
    <x v="10"/>
    <n v="1"/>
  </r>
  <r>
    <s v="  UA"/>
    <x v="7"/>
    <n v="896"/>
    <s v="N817UA"/>
    <s v="BOS"/>
    <d v="1899-12-30T13:20:00"/>
    <d v="1899-12-30T13:17:00"/>
    <n v="131"/>
    <n v="114"/>
    <n v="-3"/>
    <d v="1899-12-30T13:28:00"/>
    <n v="11"/>
    <n v="0"/>
    <n v="0"/>
    <n v="0"/>
    <n v="0"/>
    <n v="0"/>
    <n v="0"/>
    <x v="14"/>
    <n v="1"/>
  </r>
  <r>
    <s v="  UA"/>
    <x v="7"/>
    <n v="907"/>
    <s v="N661UA"/>
    <s v="SFO"/>
    <d v="1899-12-30T17:31:00"/>
    <d v="1899-12-30T17:38:00"/>
    <n v="294"/>
    <n v="230"/>
    <n v="7"/>
    <d v="1899-12-30T17:49:00"/>
    <n v="11"/>
    <n v="0"/>
    <n v="0"/>
    <n v="0"/>
    <n v="0"/>
    <n v="0"/>
    <n v="7"/>
    <x v="12"/>
    <n v="1"/>
  </r>
  <r>
    <s v="  UA"/>
    <x v="7"/>
    <n v="909"/>
    <s v="N579UA"/>
    <s v="DEN"/>
    <d v="1899-12-30T15:10:00"/>
    <d v="1899-12-30T15:07:00"/>
    <n v="165"/>
    <n v="133"/>
    <n v="-3"/>
    <d v="1899-12-30T15:19:00"/>
    <n v="12"/>
    <n v="0"/>
    <n v="0"/>
    <n v="0"/>
    <n v="0"/>
    <n v="0"/>
    <n v="0"/>
    <x v="15"/>
    <n v="1"/>
  </r>
  <r>
    <s v="  UA"/>
    <x v="7"/>
    <n v="941"/>
    <s v="N537UA"/>
    <s v="DEN"/>
    <d v="1899-12-30T17:04:00"/>
    <d v="1899-12-30T17:06:00"/>
    <n v="160"/>
    <n v="131"/>
    <n v="2"/>
    <d v="1899-12-30T17:20:00"/>
    <n v="14"/>
    <n v="0"/>
    <n v="0"/>
    <n v="0"/>
    <n v="0"/>
    <n v="0"/>
    <n v="2"/>
    <x v="12"/>
    <n v="1"/>
  </r>
  <r>
    <s v="  UA"/>
    <x v="7"/>
    <n v="943"/>
    <s v="N851UA"/>
    <s v="LAX"/>
    <d v="1899-12-30T17:32:00"/>
    <d v="1899-12-30T17:38:00"/>
    <n v="265"/>
    <n v="235"/>
    <n v="6"/>
    <d v="1899-12-30T17:51:00"/>
    <n v="13"/>
    <n v="0"/>
    <n v="0"/>
    <n v="0"/>
    <n v="0"/>
    <n v="0"/>
    <n v="6"/>
    <x v="12"/>
    <n v="1"/>
  </r>
  <r>
    <s v="  UA"/>
    <x v="7"/>
    <n v="945"/>
    <s v="N565UA"/>
    <s v="LAX"/>
    <d v="1899-12-30T11:55:00"/>
    <d v="1899-12-30T11:55:00"/>
    <n v="273"/>
    <n v="223"/>
    <n v="0"/>
    <d v="1899-12-30T12:09:00"/>
    <n v="14"/>
    <n v="0"/>
    <n v="0"/>
    <n v="0"/>
    <n v="0"/>
    <n v="0"/>
    <n v="0"/>
    <x v="3"/>
    <n v="1"/>
  </r>
  <r>
    <s v="  UA"/>
    <x v="7"/>
    <n v="949"/>
    <s v="N779UA"/>
    <s v="DEN"/>
    <d v="1899-12-30T18:45:00"/>
    <d v="1899-12-30T21:38:00"/>
    <n v="165"/>
    <n v="125"/>
    <n v="173"/>
    <d v="1899-12-30T21:54:00"/>
    <n v="16"/>
    <n v="133"/>
    <n v="0"/>
    <n v="0"/>
    <n v="0"/>
    <n v="0"/>
    <n v="173"/>
    <x v="1"/>
    <n v="1"/>
  </r>
  <r>
    <s v="  UA"/>
    <x v="7"/>
    <n v="959"/>
    <s v="N507UA"/>
    <s v="PDX"/>
    <d v="1899-12-30T20:25:00"/>
    <d v="1899-12-30T20:48:00"/>
    <n v="270"/>
    <n v="254"/>
    <n v="23"/>
    <d v="1899-12-30T21:08:00"/>
    <n v="20"/>
    <n v="0"/>
    <n v="0"/>
    <n v="0"/>
    <n v="0"/>
    <n v="0"/>
    <n v="23"/>
    <x v="11"/>
    <n v="1"/>
  </r>
  <r>
    <s v="  UA"/>
    <x v="7"/>
    <n v="964"/>
    <s v="N223UA"/>
    <s v="IAD"/>
    <d v="1899-12-30T13:15:00"/>
    <d v="1899-12-30T13:14:00"/>
    <n v="112"/>
    <n v="108"/>
    <n v="-1"/>
    <d v="1899-12-30T13:35:00"/>
    <n v="21"/>
    <n v="0"/>
    <n v="0"/>
    <n v="0"/>
    <n v="0"/>
    <n v="0"/>
    <n v="0"/>
    <x v="14"/>
    <n v="1"/>
  </r>
  <r>
    <s v="  UA"/>
    <x v="7"/>
    <n v="973"/>
    <s v="N212UA"/>
    <s v="SFO"/>
    <d v="1899-12-30T15:05:00"/>
    <d v="1899-12-30T15:07:00"/>
    <n v="277"/>
    <n v="233"/>
    <n v="2"/>
    <d v="1899-12-30T15:21:00"/>
    <n v="14"/>
    <n v="0"/>
    <n v="0"/>
    <n v="0"/>
    <n v="0"/>
    <n v="0"/>
    <n v="2"/>
    <x v="15"/>
    <n v="1"/>
  </r>
  <r>
    <s v="  UA"/>
    <x v="7"/>
    <n v="980"/>
    <s v="N409UA"/>
    <s v="MIA"/>
    <d v="1899-12-30T13:06:00"/>
    <d v="1899-12-30T13:03:00"/>
    <n v="184"/>
    <n v="172"/>
    <n v="-3"/>
    <d v="1899-12-30T13:18:00"/>
    <n v="15"/>
    <n v="0"/>
    <n v="0"/>
    <n v="0"/>
    <n v="0"/>
    <n v="0"/>
    <n v="0"/>
    <x v="14"/>
    <n v="1"/>
  </r>
  <r>
    <s v="  UA"/>
    <x v="7"/>
    <n v="990"/>
    <s v="N493UA"/>
    <s v="IAD"/>
    <d v="1899-12-30T18:09:00"/>
    <d v="1899-12-30T18:07:00"/>
    <n v="114"/>
    <n v="103"/>
    <n v="-2"/>
    <d v="1899-12-30T18:24:00"/>
    <n v="17"/>
    <n v="0"/>
    <n v="0"/>
    <n v="0"/>
    <n v="0"/>
    <n v="0"/>
    <n v="0"/>
    <x v="1"/>
    <n v="1"/>
  </r>
  <r>
    <s v="  UA"/>
    <x v="7"/>
    <n v="997"/>
    <s v="N809UA"/>
    <s v="MSP"/>
    <d v="1899-12-30T20:15:00"/>
    <d v="1899-12-30T20:10:00"/>
    <n v="82"/>
    <n v="72"/>
    <n v="-5"/>
    <d v="1899-12-30T20:24:00"/>
    <n v="14"/>
    <n v="0"/>
    <n v="0"/>
    <n v="0"/>
    <n v="0"/>
    <n v="0"/>
    <n v="0"/>
    <x v="11"/>
    <n v="1"/>
  </r>
  <r>
    <s v="  UA"/>
    <x v="7"/>
    <n v="1102"/>
    <s v="N16703"/>
    <s v="MCO"/>
    <d v="1899-12-30T19:40:00"/>
    <d v="1899-12-30T20:22:00"/>
    <n v="155"/>
    <n v="143"/>
    <n v="42"/>
    <d v="1899-12-30T20:36:00"/>
    <n v="14"/>
    <n v="1"/>
    <n v="0"/>
    <n v="0"/>
    <n v="0"/>
    <n v="29"/>
    <n v="42"/>
    <x v="10"/>
    <n v="1"/>
  </r>
  <r>
    <s v="  UA"/>
    <x v="7"/>
    <n v="1103"/>
    <s v="N16732"/>
    <s v="SNA"/>
    <d v="1899-12-30T09:45:00"/>
    <d v="1899-12-30T10:39:00"/>
    <n v="265"/>
    <n v="236"/>
    <n v="54"/>
    <d v="1899-12-30T10:51:00"/>
    <n v="12"/>
    <n v="8"/>
    <n v="0"/>
    <n v="0"/>
    <n v="0"/>
    <n v="17"/>
    <n v="54"/>
    <x v="0"/>
    <n v="1"/>
  </r>
  <r>
    <s v="  UA"/>
    <x v="7"/>
    <n v="1189"/>
    <s v="N73251"/>
    <s v="IAH"/>
    <d v="1899-12-30T15:20:00"/>
    <d v="1899-12-30T15:24:00"/>
    <n v="174"/>
    <n v="169"/>
    <n v="4"/>
    <d v="1899-12-30T15:37:00"/>
    <n v="13"/>
    <n v="0"/>
    <n v="0"/>
    <n v="0"/>
    <n v="0"/>
    <n v="0"/>
    <n v="4"/>
    <x v="15"/>
    <n v="1"/>
  </r>
  <r>
    <s v="  UA"/>
    <x v="7"/>
    <n v="1221"/>
    <s v="N23708"/>
    <s v="IAH"/>
    <d v="1899-12-30T07:00:00"/>
    <d v="1899-12-30T07:06:00"/>
    <n v="168"/>
    <n v="154"/>
    <n v="6"/>
    <d v="1899-12-30T07:13:00"/>
    <n v="7"/>
    <n v="0"/>
    <n v="0"/>
    <n v="0"/>
    <n v="0"/>
    <n v="0"/>
    <n v="6"/>
    <x v="13"/>
    <n v="1"/>
  </r>
  <r>
    <s v="  UA"/>
    <x v="7"/>
    <n v="1259"/>
    <s v="N17619"/>
    <s v="CLE"/>
    <d v="1899-12-30T18:15:00"/>
    <d v="1899-12-30T18:18:00"/>
    <n v="77"/>
    <n v="58"/>
    <n v="3"/>
    <d v="1899-12-30T18:29:00"/>
    <n v="11"/>
    <n v="0"/>
    <n v="0"/>
    <n v="0"/>
    <n v="0"/>
    <n v="0"/>
    <n v="3"/>
    <x v="1"/>
    <n v="1"/>
  </r>
  <r>
    <s v="  UA"/>
    <x v="7"/>
    <n v="1282"/>
    <s v="N12225"/>
    <s v="SFO"/>
    <d v="1899-12-30T20:30:00"/>
    <d v="1899-12-30T20:37:00"/>
    <n v="275"/>
    <n v="230"/>
    <n v="7"/>
    <d v="1899-12-30T20:47:00"/>
    <n v="10"/>
    <n v="0"/>
    <n v="0"/>
    <n v="0"/>
    <n v="0"/>
    <n v="0"/>
    <n v="7"/>
    <x v="11"/>
    <n v="1"/>
  </r>
  <r>
    <s v="  UA"/>
    <x v="7"/>
    <n v="1290"/>
    <s v="N35407"/>
    <s v="IAH"/>
    <d v="1899-12-30T17:05:00"/>
    <d v="1899-12-30T17:08:00"/>
    <n v="173"/>
    <n v="155"/>
    <n v="3"/>
    <d v="1899-12-30T17:19:00"/>
    <n v="11"/>
    <n v="0"/>
    <n v="0"/>
    <n v="0"/>
    <n v="0"/>
    <n v="0"/>
    <n v="3"/>
    <x v="12"/>
    <n v="1"/>
  </r>
  <r>
    <s v="  UA"/>
    <x v="7"/>
    <n v="1296"/>
    <s v="N16732"/>
    <s v="DEN"/>
    <d v="1899-12-30T20:00:00"/>
    <d v="1899-12-30T20:15:00"/>
    <n v="156"/>
    <n v="138"/>
    <n v="15"/>
    <d v="1899-12-30T20:30:00"/>
    <n v="15"/>
    <n v="0"/>
    <n v="0"/>
    <n v="0"/>
    <n v="0"/>
    <n v="0"/>
    <n v="15"/>
    <x v="11"/>
    <n v="1"/>
  </r>
  <r>
    <s v="  UA"/>
    <x v="7"/>
    <n v="1550"/>
    <s v="N16713"/>
    <s v="EWR"/>
    <d v="1899-12-30T14:00:00"/>
    <d v="1899-12-30T13:58:00"/>
    <n v="140"/>
    <n v="107"/>
    <n v="-2"/>
    <d v="1899-12-30T14:07:00"/>
    <n v="9"/>
    <n v="0"/>
    <n v="0"/>
    <n v="0"/>
    <n v="0"/>
    <n v="0"/>
    <n v="0"/>
    <x v="4"/>
    <n v="1"/>
  </r>
  <r>
    <s v="  UA"/>
    <x v="7"/>
    <n v="1555"/>
    <s v="N16703"/>
    <s v="STT"/>
    <d v="1899-12-30T08:18:00"/>
    <d v="1899-12-30T08:16:00"/>
    <n v="294"/>
    <n v="259"/>
    <n v="-2"/>
    <d v="1899-12-30T08:31:00"/>
    <n v="15"/>
    <n v="0"/>
    <n v="0"/>
    <n v="0"/>
    <n v="0"/>
    <n v="0"/>
    <n v="0"/>
    <x v="9"/>
    <n v="1"/>
  </r>
  <r>
    <s v="  UA"/>
    <x v="7"/>
    <n v="1570"/>
    <s v="N15710"/>
    <s v="EWR"/>
    <d v="1899-12-30T07:00:00"/>
    <d v="1899-12-30T07:04:00"/>
    <n v="120"/>
    <n v="153"/>
    <n v="4"/>
    <d v="1899-12-30T07:53:00"/>
    <n v="49"/>
    <n v="0"/>
    <n v="0"/>
    <n v="37"/>
    <n v="0"/>
    <n v="0"/>
    <n v="4"/>
    <x v="13"/>
    <n v="1"/>
  </r>
  <r>
    <s v="  UA"/>
    <x v="7"/>
    <n v="1574"/>
    <s v="N18220"/>
    <s v="EWR"/>
    <d v="1899-12-30T12:00:00"/>
    <d v="1899-12-30T12:03:00"/>
    <n v="127"/>
    <n v="114"/>
    <n v="3"/>
    <d v="1899-12-30T12:21:00"/>
    <n v="18"/>
    <n v="0"/>
    <n v="0"/>
    <n v="0"/>
    <n v="0"/>
    <n v="0"/>
    <n v="3"/>
    <x v="5"/>
    <n v="1"/>
  </r>
  <r>
    <s v="  UA"/>
    <x v="7"/>
    <n v="1577"/>
    <s v="N73270"/>
    <s v="EWR"/>
    <d v="1899-12-30T17:00:00"/>
    <d v="1899-12-30T17:04:00"/>
    <n v="135"/>
    <n v="118"/>
    <n v="4"/>
    <d v="1899-12-30T17:18:00"/>
    <n v="14"/>
    <n v="0"/>
    <n v="0"/>
    <n v="0"/>
    <n v="0"/>
    <n v="0"/>
    <n v="4"/>
    <x v="12"/>
    <n v="1"/>
  </r>
  <r>
    <s v="  UA"/>
    <x v="7"/>
    <n v="1579"/>
    <s v="N14214"/>
    <s v="EWR"/>
    <d v="1899-12-30T18:24:00"/>
    <d v="1899-12-30T18:27:00"/>
    <n v="126"/>
    <n v="105"/>
    <n v="3"/>
    <d v="1899-12-30T18:37:00"/>
    <n v="10"/>
    <n v="0"/>
    <n v="0"/>
    <n v="0"/>
    <n v="0"/>
    <n v="0"/>
    <n v="3"/>
    <x v="1"/>
    <n v="1"/>
  </r>
  <r>
    <s v="  UA"/>
    <x v="7"/>
    <n v="1625"/>
    <s v="N87513"/>
    <s v="CLE"/>
    <d v="1899-12-30T06:00:00"/>
    <d v="1899-12-30T06:03:00"/>
    <n v="77"/>
    <n v="60"/>
    <n v="3"/>
    <d v="1899-12-30T06:12:00"/>
    <n v="9"/>
    <n v="0"/>
    <n v="0"/>
    <n v="0"/>
    <n v="0"/>
    <n v="0"/>
    <n v="3"/>
    <x v="6"/>
    <n v="1"/>
  </r>
  <r>
    <s v="  UA"/>
    <x v="7"/>
    <n v="1647"/>
    <s v="N53441"/>
    <s v="IAH"/>
    <d v="1899-12-30T19:15:00"/>
    <d v="1899-12-30T19:16:00"/>
    <n v="163"/>
    <n v="166"/>
    <n v="1"/>
    <d v="1899-12-30T19:32:00"/>
    <n v="16"/>
    <n v="0"/>
    <n v="0"/>
    <n v="0"/>
    <n v="0"/>
    <n v="0"/>
    <n v="1"/>
    <x v="10"/>
    <n v="1"/>
  </r>
  <r>
    <s v="  UA"/>
    <x v="7"/>
    <n v="1676"/>
    <s v="N37408"/>
    <s v="IAH"/>
    <d v="1899-12-30T14:00:00"/>
    <d v="1899-12-30T14:16:00"/>
    <n v="166"/>
    <n v="150"/>
    <n v="16"/>
    <d v="1899-12-30T14:29:00"/>
    <n v="13"/>
    <n v="0"/>
    <n v="0"/>
    <n v="0"/>
    <n v="0"/>
    <n v="0"/>
    <n v="16"/>
    <x v="4"/>
    <n v="1"/>
  </r>
  <r>
    <s v="  UA"/>
    <x v="7"/>
    <n v="1693"/>
    <s v="N27213"/>
    <s v="IAH"/>
    <d v="1899-12-30T12:10:00"/>
    <d v="1899-12-30T12:21:00"/>
    <n v="167"/>
    <n v="150"/>
    <n v="11"/>
    <d v="1899-12-30T12:31:00"/>
    <n v="10"/>
    <n v="0"/>
    <n v="0"/>
    <n v="0"/>
    <n v="0"/>
    <n v="0"/>
    <n v="11"/>
    <x v="5"/>
    <n v="1"/>
  </r>
  <r>
    <s v="  UA"/>
    <x v="7"/>
    <n v="1696"/>
    <s v="N73270"/>
    <s v="EWR"/>
    <d v="1899-12-30T10:00:00"/>
    <d v="1899-12-30T10:00:00"/>
    <n v="117"/>
    <n v="112"/>
    <n v="0"/>
    <d v="1899-12-30T10:18:00"/>
    <n v="18"/>
    <n v="0"/>
    <n v="0"/>
    <n v="0"/>
    <n v="0"/>
    <n v="0"/>
    <n v="0"/>
    <x v="8"/>
    <n v="1"/>
  </r>
  <r>
    <s v="  UA"/>
    <x v="7"/>
    <n v="1710"/>
    <s v="N87527"/>
    <s v="IAH"/>
    <d v="1899-12-30T08:00:00"/>
    <d v="1899-12-30T08:08:00"/>
    <n v="172"/>
    <n v="164"/>
    <n v="8"/>
    <d v="1899-12-30T08:19:00"/>
    <n v="11"/>
    <n v="0"/>
    <n v="0"/>
    <n v="0"/>
    <n v="0"/>
    <n v="0"/>
    <n v="8"/>
    <x v="9"/>
    <n v="1"/>
  </r>
  <r>
    <s v="  UA"/>
    <x v="7"/>
    <n v="1715"/>
    <s v="N35204"/>
    <s v="PIT"/>
    <d v="1899-12-30T18:35:00"/>
    <d v="1899-12-30T18:36:00"/>
    <n v="84"/>
    <n v="85"/>
    <n v="1"/>
    <d v="1899-12-30T18:53:00"/>
    <n v="17"/>
    <n v="0"/>
    <n v="0"/>
    <n v="0"/>
    <n v="0"/>
    <n v="0"/>
    <n v="1"/>
    <x v="1"/>
    <n v="1"/>
  </r>
  <r>
    <s v="  UA"/>
    <x v="7"/>
    <n v="1716"/>
    <s v="N76502"/>
    <s v="FLL"/>
    <d v="1899-12-30T08:50:00"/>
    <d v="1899-12-30T08:49:00"/>
    <n v="171"/>
    <n v="164"/>
    <n v="-1"/>
    <d v="1899-12-30T09:00:00"/>
    <n v="11"/>
    <n v="0"/>
    <n v="0"/>
    <n v="0"/>
    <n v="0"/>
    <n v="0"/>
    <n v="0"/>
    <x v="9"/>
    <n v="1"/>
  </r>
  <r>
    <s v="  UA"/>
    <x v="7"/>
    <n v="1727"/>
    <s v="N23707"/>
    <s v="IAH"/>
    <d v="1899-12-30T10:56:00"/>
    <d v="1899-12-30T16:53:00"/>
    <n v="169"/>
    <n v="151"/>
    <n v="357"/>
    <d v="1899-12-30T17:02:00"/>
    <n v="9"/>
    <n v="339"/>
    <n v="0"/>
    <n v="0"/>
    <n v="0"/>
    <n v="0"/>
    <n v="357"/>
    <x v="8"/>
    <n v="1"/>
  </r>
  <r>
    <s v="  UA"/>
    <x v="7"/>
    <n v="1729"/>
    <s v="N76526"/>
    <s v="IAH"/>
    <d v="1899-12-30T21:00:00"/>
    <d v="1899-12-30T20:59:00"/>
    <n v="158"/>
    <n v="166"/>
    <n v="-1"/>
    <d v="1899-12-30T21:14:00"/>
    <n v="15"/>
    <n v="0"/>
    <n v="0"/>
    <n v="0"/>
    <n v="0"/>
    <n v="0"/>
    <n v="0"/>
    <x v="7"/>
    <n v="1"/>
  </r>
  <r>
    <s v="  UA"/>
    <x v="7"/>
    <n v="1730"/>
    <s v="N77430"/>
    <s v="IAH"/>
    <d v="1899-12-30T05:25:00"/>
    <d v="1899-12-30T05:26:00"/>
    <n v="168"/>
    <n v="152"/>
    <n v="1"/>
    <d v="1899-12-30T05:34:00"/>
    <n v="8"/>
    <n v="0"/>
    <n v="0"/>
    <n v="0"/>
    <n v="0"/>
    <n v="0"/>
    <n v="1"/>
    <x v="16"/>
    <n v="1"/>
  </r>
  <r>
    <s v="  UA"/>
    <x v="8"/>
    <n v="201"/>
    <s v="N210UA"/>
    <s v="HNL"/>
    <d v="1899-12-30T09:20:00"/>
    <d v="1899-12-30T09:54:00"/>
    <n v="544"/>
    <n v="493"/>
    <n v="34"/>
    <d v="1899-12-30T10:08:00"/>
    <n v="14"/>
    <n v="0"/>
    <n v="0"/>
    <n v="0"/>
    <n v="0"/>
    <n v="0"/>
    <n v="34"/>
    <x v="0"/>
    <n v="2"/>
  </r>
  <r>
    <s v="  UA"/>
    <x v="8"/>
    <n v="222"/>
    <s v="N593UA"/>
    <s v="BDL"/>
    <d v="1899-12-30T18:48:00"/>
    <d v="1899-12-30T18:47:00"/>
    <n v="126"/>
    <n v="124"/>
    <n v="-1"/>
    <d v="1899-12-30T18:57:00"/>
    <n v="10"/>
    <n v="0"/>
    <n v="0"/>
    <n v="0"/>
    <n v="0"/>
    <n v="0"/>
    <n v="0"/>
    <x v="1"/>
    <n v="2"/>
  </r>
  <r>
    <s v="  UA"/>
    <x v="8"/>
    <n v="234"/>
    <s v="N833UA"/>
    <s v="LGA"/>
    <d v="1899-12-30T08:30:00"/>
    <d v="1899-12-30T08:27:00"/>
    <n v="125"/>
    <n v="114"/>
    <n v="-3"/>
    <d v="1899-12-30T08:43:00"/>
    <n v="16"/>
    <n v="0"/>
    <n v="0"/>
    <n v="0"/>
    <n v="0"/>
    <n v="0"/>
    <n v="0"/>
    <x v="9"/>
    <n v="2"/>
  </r>
  <r>
    <s v="  UA"/>
    <x v="8"/>
    <n v="241"/>
    <s v="N419UA"/>
    <s v="SEA"/>
    <d v="1899-12-30T11:57:00"/>
    <d v="1899-12-30T11:57:00"/>
    <n v="268"/>
    <n v="260"/>
    <n v="0"/>
    <d v="1899-12-30T12:08:00"/>
    <n v="11"/>
    <n v="0"/>
    <n v="0"/>
    <n v="0"/>
    <n v="0"/>
    <n v="0"/>
    <n v="0"/>
    <x v="3"/>
    <n v="2"/>
  </r>
  <r>
    <s v="  UA"/>
    <x v="8"/>
    <n v="242"/>
    <s v="N816UA"/>
    <s v="PVD"/>
    <d v="1899-12-30T13:27:00"/>
    <d v="1899-12-30T13:37:00"/>
    <n v="128"/>
    <n v="115"/>
    <n v="10"/>
    <d v="1899-12-30T13:47:00"/>
    <n v="10"/>
    <n v="0"/>
    <n v="0"/>
    <n v="0"/>
    <n v="0"/>
    <n v="0"/>
    <n v="10"/>
    <x v="14"/>
    <n v="2"/>
  </r>
  <r>
    <s v="  UA"/>
    <x v="8"/>
    <n v="245"/>
    <s v="N588UA"/>
    <s v="DEN"/>
    <d v="1899-12-30T08:58:00"/>
    <d v="1899-12-30T09:00:00"/>
    <n v="164"/>
    <n v="139"/>
    <n v="2"/>
    <d v="1899-12-30T09:15:00"/>
    <n v="15"/>
    <n v="0"/>
    <n v="0"/>
    <n v="0"/>
    <n v="0"/>
    <n v="0"/>
    <n v="2"/>
    <x v="9"/>
    <n v="2"/>
  </r>
  <r>
    <s v="  UA"/>
    <x v="8"/>
    <n v="246"/>
    <s v="N495UA"/>
    <s v="BUF"/>
    <d v="1899-12-30T18:00:00"/>
    <d v="1899-12-30T18:04:00"/>
    <n v="89"/>
    <n v="84"/>
    <n v="4"/>
    <d v="1899-12-30T18:23:00"/>
    <n v="19"/>
    <n v="0"/>
    <n v="0"/>
    <n v="0"/>
    <n v="0"/>
    <n v="0"/>
    <n v="4"/>
    <x v="1"/>
    <n v="2"/>
  </r>
  <r>
    <s v="  UA"/>
    <x v="8"/>
    <n v="248"/>
    <s v="N484UA"/>
    <s v="DTW"/>
    <d v="1899-12-30T19:00:00"/>
    <d v="1899-12-30T18:58:00"/>
    <n v="85"/>
    <n v="64"/>
    <n v="-2"/>
    <d v="1899-12-30T19:11:00"/>
    <n v="13"/>
    <n v="0"/>
    <n v="0"/>
    <n v="0"/>
    <n v="0"/>
    <n v="0"/>
    <n v="0"/>
    <x v="10"/>
    <n v="2"/>
  </r>
  <r>
    <s v="  UA"/>
    <x v="8"/>
    <n v="253"/>
    <s v="N457UA"/>
    <s v="BOS"/>
    <d v="1899-12-30T19:00:00"/>
    <d v="1899-12-30T18:55:00"/>
    <n v="135"/>
    <n v="126"/>
    <n v="-5"/>
    <d v="1899-12-30T19:13:00"/>
    <n v="18"/>
    <n v="0"/>
    <n v="0"/>
    <n v="0"/>
    <n v="0"/>
    <n v="0"/>
    <n v="0"/>
    <x v="10"/>
    <n v="2"/>
  </r>
  <r>
    <s v="  UA"/>
    <x v="8"/>
    <n v="255"/>
    <s v="N836UA"/>
    <s v="SFO"/>
    <d v="1899-12-30T16:05:00"/>
    <d v="1899-12-30T16:04:00"/>
    <n v="282"/>
    <n v="290"/>
    <n v="-1"/>
    <d v="1899-12-30T16:25:00"/>
    <n v="21"/>
    <n v="0"/>
    <n v="0"/>
    <n v="0"/>
    <n v="0"/>
    <n v="0"/>
    <n v="0"/>
    <x v="2"/>
    <n v="2"/>
  </r>
  <r>
    <s v="  UA"/>
    <x v="8"/>
    <n v="258"/>
    <s v="N469UA"/>
    <s v="GRR"/>
    <d v="1899-12-30T19:01:00"/>
    <d v="1899-12-30T18:55:00"/>
    <n v="51"/>
    <n v="45"/>
    <n v="-6"/>
    <d v="1899-12-30T19:07:00"/>
    <n v="12"/>
    <n v="0"/>
    <n v="0"/>
    <n v="0"/>
    <n v="0"/>
    <n v="0"/>
    <n v="0"/>
    <x v="10"/>
    <n v="2"/>
  </r>
  <r>
    <s v="  UA"/>
    <x v="8"/>
    <n v="262"/>
    <s v="N489UA"/>
    <s v="MCO"/>
    <d v="1899-12-30T07:00:00"/>
    <d v="1899-12-30T06:56:00"/>
    <n v="155"/>
    <n v="167"/>
    <n v="-4"/>
    <d v="1899-12-30T07:39:00"/>
    <n v="43"/>
    <n v="0"/>
    <n v="0"/>
    <n v="0"/>
    <n v="0"/>
    <n v="0"/>
    <n v="0"/>
    <x v="13"/>
    <n v="2"/>
  </r>
  <r>
    <s v="  UA"/>
    <x v="8"/>
    <n v="265"/>
    <s v="N489UA"/>
    <s v="TPA"/>
    <d v="1899-12-30T14:15:00"/>
    <d v="1899-12-30T14:09:00"/>
    <n v="157"/>
    <n v="138"/>
    <n v="-6"/>
    <d v="1899-12-30T14:23:00"/>
    <n v="14"/>
    <n v="0"/>
    <n v="0"/>
    <n v="0"/>
    <n v="0"/>
    <n v="0"/>
    <n v="0"/>
    <x v="4"/>
    <n v="2"/>
  </r>
  <r>
    <s v="  UA"/>
    <x v="8"/>
    <n v="278"/>
    <s v="N825UA"/>
    <s v="MDT"/>
    <d v="1899-12-30T18:30:00"/>
    <d v="1899-12-30T18:26:00"/>
    <n v="100"/>
    <n v="82"/>
    <n v="-4"/>
    <d v="1899-12-30T18:38:00"/>
    <n v="12"/>
    <n v="0"/>
    <n v="0"/>
    <n v="0"/>
    <n v="0"/>
    <n v="0"/>
    <n v="0"/>
    <x v="1"/>
    <n v="2"/>
  </r>
  <r>
    <s v="  UA"/>
    <x v="8"/>
    <n v="288"/>
    <s v="N462UA"/>
    <s v="MCO"/>
    <d v="1899-12-30T14:25:00"/>
    <d v="1899-12-30T14:24:00"/>
    <n v="159"/>
    <n v="134"/>
    <n v="-1"/>
    <d v="1899-12-30T14:36:00"/>
    <n v="12"/>
    <n v="0"/>
    <n v="0"/>
    <n v="0"/>
    <n v="0"/>
    <n v="0"/>
    <n v="0"/>
    <x v="4"/>
    <n v="2"/>
  </r>
  <r>
    <s v="  UA"/>
    <x v="8"/>
    <n v="292"/>
    <s v="N801UA"/>
    <s v="ATL"/>
    <d v="1899-12-30T06:00:00"/>
    <d v="1899-12-30T05:59:00"/>
    <n v="119"/>
    <n v="121"/>
    <n v="-1"/>
    <d v="1899-12-30T06:25:00"/>
    <n v="26"/>
    <n v="0"/>
    <n v="0"/>
    <n v="0"/>
    <n v="0"/>
    <n v="0"/>
    <n v="0"/>
    <x v="6"/>
    <n v="2"/>
  </r>
  <r>
    <s v="  UA"/>
    <x v="8"/>
    <n v="296"/>
    <s v="N801UA"/>
    <s v="MSP"/>
    <d v="1899-12-30T13:20:00"/>
    <d v="1899-12-30T13:16:00"/>
    <n v="87"/>
    <n v="75"/>
    <n v="-4"/>
    <d v="1899-12-30T13:29:00"/>
    <n v="13"/>
    <n v="0"/>
    <n v="0"/>
    <n v="0"/>
    <n v="0"/>
    <n v="0"/>
    <n v="0"/>
    <x v="14"/>
    <n v="2"/>
  </r>
  <r>
    <s v="  UA"/>
    <x v="8"/>
    <n v="298"/>
    <s v="N844UA"/>
    <s v="MIA"/>
    <d v="1899-12-30T19:45:00"/>
    <d v="1899-12-30T19:47:00"/>
    <n v="187"/>
    <n v="167"/>
    <n v="2"/>
    <d v="1899-12-30T20:03:00"/>
    <n v="16"/>
    <n v="0"/>
    <n v="0"/>
    <n v="0"/>
    <n v="0"/>
    <n v="0"/>
    <n v="2"/>
    <x v="10"/>
    <n v="2"/>
  </r>
  <r>
    <s v="  UA"/>
    <x v="8"/>
    <n v="304"/>
    <s v="N846UA"/>
    <s v="BDL"/>
    <d v="1899-12-30T06:26:00"/>
    <d v="1899-12-30T06:23:00"/>
    <n v="122"/>
    <n v="110"/>
    <n v="-3"/>
    <d v="1899-12-30T06:33:00"/>
    <n v="10"/>
    <n v="0"/>
    <n v="0"/>
    <n v="0"/>
    <n v="0"/>
    <n v="0"/>
    <n v="0"/>
    <x v="6"/>
    <n v="2"/>
  </r>
  <r>
    <s v="  UA"/>
    <x v="8"/>
    <n v="307"/>
    <s v="N513UA"/>
    <s v="LAS"/>
    <d v="1899-12-30T08:20:00"/>
    <d v="1899-12-30T08:20:00"/>
    <n v="237"/>
    <n v="203"/>
    <n v="0"/>
    <d v="1899-12-30T08:43:00"/>
    <n v="23"/>
    <n v="0"/>
    <n v="0"/>
    <n v="0"/>
    <n v="0"/>
    <n v="0"/>
    <n v="0"/>
    <x v="9"/>
    <n v="2"/>
  </r>
  <r>
    <s v="  UA"/>
    <x v="8"/>
    <n v="309"/>
    <s v="N836UA"/>
    <s v="BOS"/>
    <d v="1899-12-30T09:05:00"/>
    <d v="1899-12-30T09:03:00"/>
    <n v="128"/>
    <n v="123"/>
    <n v="-2"/>
    <d v="1899-12-30T09:17:00"/>
    <n v="14"/>
    <n v="0"/>
    <n v="0"/>
    <n v="0"/>
    <n v="0"/>
    <n v="0"/>
    <n v="0"/>
    <x v="0"/>
    <n v="2"/>
  </r>
  <r>
    <s v="  UA"/>
    <x v="8"/>
    <n v="320"/>
    <s v="N478UA"/>
    <s v="BWI"/>
    <d v="1899-12-30T19:50:00"/>
    <d v="1899-12-30T19:55:00"/>
    <n v="108"/>
    <n v="93"/>
    <n v="5"/>
    <d v="1899-12-30T20:10:00"/>
    <n v="15"/>
    <n v="0"/>
    <n v="0"/>
    <n v="0"/>
    <n v="0"/>
    <n v="0"/>
    <n v="5"/>
    <x v="10"/>
    <n v="2"/>
  </r>
  <r>
    <s v="  UA"/>
    <x v="8"/>
    <n v="330"/>
    <s v="N446UA"/>
    <s v="EWR"/>
    <d v="1899-12-30T16:00:00"/>
    <d v="1899-12-30T16:00:00"/>
    <n v="131"/>
    <n v="120"/>
    <n v="0"/>
    <d v="1899-12-30T16:08:00"/>
    <n v="8"/>
    <n v="0"/>
    <n v="0"/>
    <n v="0"/>
    <n v="0"/>
    <n v="0"/>
    <n v="0"/>
    <x v="2"/>
    <n v="2"/>
  </r>
  <r>
    <s v="  UA"/>
    <x v="8"/>
    <n v="331"/>
    <s v="N809UA"/>
    <s v="DFW"/>
    <d v="1899-12-30T20:50:00"/>
    <d v="1899-12-30T20:51:00"/>
    <n v="146"/>
    <n v="157"/>
    <n v="1"/>
    <d v="1899-12-30T21:11:00"/>
    <n v="20"/>
    <n v="0"/>
    <n v="0"/>
    <n v="0"/>
    <n v="0"/>
    <n v="0"/>
    <n v="1"/>
    <x v="11"/>
    <n v="2"/>
  </r>
  <r>
    <s v="  UA"/>
    <x v="8"/>
    <n v="333"/>
    <s v="N497UA"/>
    <s v="MSY"/>
    <d v="1899-12-30T09:38:00"/>
    <d v="1899-12-30T09:35:00"/>
    <n v="140"/>
    <n v="131"/>
    <n v="-3"/>
    <d v="1899-12-30T09:47:00"/>
    <n v="12"/>
    <n v="0"/>
    <n v="0"/>
    <n v="0"/>
    <n v="0"/>
    <n v="0"/>
    <n v="0"/>
    <x v="0"/>
    <n v="2"/>
  </r>
  <r>
    <s v="  UA"/>
    <x v="8"/>
    <n v="337"/>
    <s v="N839UA"/>
    <s v="IAD"/>
    <d v="1899-12-30T16:14:00"/>
    <d v="1899-12-30T16:13:00"/>
    <n v="109"/>
    <n v="109"/>
    <n v="-1"/>
    <d v="1899-12-30T16:39:00"/>
    <n v="26"/>
    <n v="0"/>
    <n v="0"/>
    <n v="0"/>
    <n v="0"/>
    <n v="0"/>
    <n v="0"/>
    <x v="2"/>
    <n v="2"/>
  </r>
  <r>
    <s v="  UA"/>
    <x v="8"/>
    <n v="340"/>
    <s v="N439UA"/>
    <s v="DFW"/>
    <d v="1899-12-30T13:20:00"/>
    <d v="1899-12-30T13:16:00"/>
    <n v="151"/>
    <n v="148"/>
    <n v="-4"/>
    <d v="1899-12-30T13:33:00"/>
    <n v="17"/>
    <n v="0"/>
    <n v="0"/>
    <n v="0"/>
    <n v="0"/>
    <n v="0"/>
    <n v="0"/>
    <x v="14"/>
    <n v="2"/>
  </r>
  <r>
    <s v="  UA"/>
    <x v="8"/>
    <n v="350"/>
    <s v="N562UA"/>
    <s v="MCO"/>
    <d v="1899-12-30T17:06:00"/>
    <d v="1899-12-30T17:01:00"/>
    <n v="159"/>
    <n v="139"/>
    <n v="-5"/>
    <d v="1899-12-30T17:15:00"/>
    <n v="14"/>
    <n v="0"/>
    <n v="0"/>
    <n v="0"/>
    <n v="0"/>
    <n v="0"/>
    <n v="0"/>
    <x v="12"/>
    <n v="2"/>
  </r>
  <r>
    <s v="  UA"/>
    <x v="8"/>
    <n v="360"/>
    <s v="N828UA"/>
    <s v="IAD"/>
    <d v="1899-12-30T11:22:00"/>
    <d v="1899-12-30T11:18:00"/>
    <n v="106"/>
    <n v="94"/>
    <n v="-4"/>
    <d v="1899-12-30T11:30:00"/>
    <n v="12"/>
    <n v="0"/>
    <n v="0"/>
    <n v="0"/>
    <n v="0"/>
    <n v="0"/>
    <n v="0"/>
    <x v="3"/>
    <n v="2"/>
  </r>
  <r>
    <s v="  UA"/>
    <x v="8"/>
    <n v="365"/>
    <s v="N817UA"/>
    <s v="DSM"/>
    <d v="1899-12-30T15:00:00"/>
    <d v="1899-12-30T14:56:00"/>
    <n v="75"/>
    <n v="59"/>
    <n v="-4"/>
    <d v="1899-12-30T15:06:00"/>
    <n v="10"/>
    <n v="0"/>
    <n v="0"/>
    <n v="0"/>
    <n v="0"/>
    <n v="0"/>
    <n v="0"/>
    <x v="15"/>
    <n v="2"/>
  </r>
  <r>
    <s v="  UA"/>
    <x v="8"/>
    <n v="373"/>
    <s v="N563UA"/>
    <s v="JAC"/>
    <d v="1899-12-30T09:46:00"/>
    <d v="1899-12-30T09:43:00"/>
    <n v="193"/>
    <n v="175"/>
    <n v="-3"/>
    <d v="1899-12-30T09:55:00"/>
    <n v="12"/>
    <n v="0"/>
    <n v="0"/>
    <n v="0"/>
    <n v="0"/>
    <n v="0"/>
    <n v="0"/>
    <x v="0"/>
    <n v="2"/>
  </r>
  <r>
    <s v="  UA"/>
    <x v="8"/>
    <n v="376"/>
    <s v="N467UA"/>
    <s v="PHL"/>
    <d v="1899-12-30T06:00:00"/>
    <d v="1899-12-30T05:59:00"/>
    <n v="119"/>
    <n v="109"/>
    <n v="-1"/>
    <d v="1899-12-30T06:11:00"/>
    <n v="12"/>
    <n v="0"/>
    <n v="0"/>
    <n v="0"/>
    <n v="0"/>
    <n v="0"/>
    <n v="0"/>
    <x v="6"/>
    <n v="2"/>
  </r>
  <r>
    <s v="  UA"/>
    <x v="8"/>
    <n v="381"/>
    <s v="N448UA"/>
    <s v="SMF"/>
    <d v="1899-12-30T09:55:00"/>
    <d v="1899-12-30T09:53:00"/>
    <n v="270"/>
    <n v="249"/>
    <n v="-2"/>
    <d v="1899-12-30T10:11:00"/>
    <n v="18"/>
    <n v="0"/>
    <n v="0"/>
    <n v="0"/>
    <n v="0"/>
    <n v="0"/>
    <n v="0"/>
    <x v="0"/>
    <n v="2"/>
  </r>
  <r>
    <s v="  UA"/>
    <x v="8"/>
    <n v="382"/>
    <s v="N529UA"/>
    <s v="IAD"/>
    <d v="1899-12-30T08:43:00"/>
    <d v="1899-12-30T08:38:00"/>
    <n v="108"/>
    <n v="102"/>
    <n v="-5"/>
    <d v="1899-12-30T08:58:00"/>
    <n v="20"/>
    <n v="0"/>
    <n v="0"/>
    <n v="0"/>
    <n v="0"/>
    <n v="0"/>
    <n v="0"/>
    <x v="9"/>
    <n v="2"/>
  </r>
  <r>
    <s v="  UA"/>
    <x v="8"/>
    <n v="391"/>
    <s v="N850UA"/>
    <s v="RDU"/>
    <d v="1899-12-30T19:45:00"/>
    <d v="1899-12-30T19:57:00"/>
    <n v="117"/>
    <n v="113"/>
    <n v="12"/>
    <d v="1899-12-30T20:23:00"/>
    <n v="26"/>
    <n v="0"/>
    <n v="0"/>
    <n v="0"/>
    <n v="0"/>
    <n v="0"/>
    <n v="12"/>
    <x v="10"/>
    <n v="2"/>
  </r>
  <r>
    <s v="  UA"/>
    <x v="8"/>
    <n v="393"/>
    <s v="N488UA"/>
    <s v="PHX"/>
    <d v="1899-12-30T11:57:00"/>
    <d v="1899-12-30T11:55:00"/>
    <n v="232"/>
    <n v="196"/>
    <n v="-2"/>
    <d v="1899-12-30T12:05:00"/>
    <n v="10"/>
    <n v="0"/>
    <n v="0"/>
    <n v="0"/>
    <n v="0"/>
    <n v="0"/>
    <n v="0"/>
    <x v="3"/>
    <n v="2"/>
  </r>
  <r>
    <s v="  UA"/>
    <x v="8"/>
    <n v="395"/>
    <s v="N435UA"/>
    <s v="SAN"/>
    <d v="1899-12-30T17:50:00"/>
    <d v="1899-12-30T17:55:00"/>
    <n v="253"/>
    <n v="246"/>
    <n v="5"/>
    <d v="1899-12-30T18:26:00"/>
    <n v="31"/>
    <n v="0"/>
    <n v="0"/>
    <n v="0"/>
    <n v="0"/>
    <n v="0"/>
    <n v="5"/>
    <x v="12"/>
    <n v="2"/>
  </r>
  <r>
    <s v="  UA"/>
    <x v="8"/>
    <n v="398"/>
    <s v="N424UA"/>
    <s v="PDX"/>
    <d v="1899-12-30T11:58:00"/>
    <d v="1899-12-30T11:57:00"/>
    <n v="268"/>
    <n v="260"/>
    <n v="-1"/>
    <d v="1899-12-30T12:11:00"/>
    <n v="14"/>
    <n v="0"/>
    <n v="0"/>
    <n v="0"/>
    <n v="0"/>
    <n v="0"/>
    <n v="0"/>
    <x v="3"/>
    <n v="2"/>
  </r>
  <r>
    <s v="  UA"/>
    <x v="8"/>
    <n v="401"/>
    <s v="N544UA"/>
    <s v="DCA"/>
    <d v="1899-12-30T17:05:00"/>
    <d v="1899-12-30T17:00:00"/>
    <n v="104"/>
    <n v="100"/>
    <n v="-5"/>
    <d v="1899-12-30T17:16:00"/>
    <n v="16"/>
    <n v="0"/>
    <n v="0"/>
    <n v="0"/>
    <n v="0"/>
    <n v="0"/>
    <n v="0"/>
    <x v="12"/>
    <n v="2"/>
  </r>
  <r>
    <s v="  UA"/>
    <x v="8"/>
    <n v="408"/>
    <s v="N501UA"/>
    <s v="PHX"/>
    <d v="1899-12-30T17:59:00"/>
    <d v="1899-12-30T18:04:00"/>
    <n v="235"/>
    <n v="195"/>
    <n v="5"/>
    <d v="1899-12-30T18:24:00"/>
    <n v="20"/>
    <n v="0"/>
    <n v="0"/>
    <n v="0"/>
    <n v="0"/>
    <n v="0"/>
    <n v="5"/>
    <x v="12"/>
    <n v="2"/>
  </r>
  <r>
    <s v="  UA"/>
    <x v="8"/>
    <n v="409"/>
    <s v="N460UA"/>
    <s v="LAX"/>
    <d v="1899-12-30T13:05:00"/>
    <d v="1899-12-30T13:01:00"/>
    <n v="269"/>
    <n v="227"/>
    <n v="-4"/>
    <d v="1899-12-30T13:11:00"/>
    <n v="10"/>
    <n v="0"/>
    <n v="0"/>
    <n v="0"/>
    <n v="0"/>
    <n v="0"/>
    <n v="0"/>
    <x v="14"/>
    <n v="2"/>
  </r>
  <r>
    <s v="  UA"/>
    <x v="8"/>
    <n v="411"/>
    <s v="N515UA"/>
    <s v="LAX"/>
    <d v="1899-12-30T20:45:00"/>
    <d v="1899-12-30T20:46:00"/>
    <n v="265"/>
    <n v="223"/>
    <n v="1"/>
    <d v="1899-12-30T20:55:00"/>
    <n v="9"/>
    <n v="0"/>
    <n v="0"/>
    <n v="0"/>
    <n v="0"/>
    <n v="0"/>
    <n v="1"/>
    <x v="11"/>
    <n v="2"/>
  </r>
  <r>
    <s v="  UA"/>
    <x v="8"/>
    <n v="420"/>
    <s v="N470UA"/>
    <s v="ROC"/>
    <d v="1899-12-30T18:44:00"/>
    <d v="1899-12-30T18:51:00"/>
    <n v="96"/>
    <n v="97"/>
    <n v="7"/>
    <d v="1899-12-30T19:06:00"/>
    <n v="15"/>
    <n v="0"/>
    <n v="0"/>
    <n v="0"/>
    <n v="0"/>
    <n v="0"/>
    <n v="7"/>
    <x v="1"/>
    <n v="2"/>
  </r>
  <r>
    <s v="  UA"/>
    <x v="8"/>
    <n v="425"/>
    <s v="N523UA"/>
    <s v="SEA"/>
    <d v="1899-12-30T20:50:00"/>
    <d v="1899-12-30T20:50:00"/>
    <n v="265"/>
    <n v="255"/>
    <n v="0"/>
    <d v="1899-12-30T21:00:00"/>
    <n v="10"/>
    <n v="0"/>
    <n v="0"/>
    <n v="0"/>
    <n v="0"/>
    <n v="0"/>
    <n v="0"/>
    <x v="11"/>
    <n v="2"/>
  </r>
  <r>
    <s v="  UA"/>
    <x v="8"/>
    <n v="432"/>
    <s v="N466UA"/>
    <s v="CLT"/>
    <d v="1899-12-30T13:10:00"/>
    <d v="1899-12-30T13:09:00"/>
    <n v="109"/>
    <n v="104"/>
    <n v="-1"/>
    <d v="1899-12-30T13:25:00"/>
    <n v="16"/>
    <n v="0"/>
    <n v="0"/>
    <n v="0"/>
    <n v="0"/>
    <n v="0"/>
    <n v="0"/>
    <x v="14"/>
    <n v="2"/>
  </r>
  <r>
    <s v="  UA"/>
    <x v="8"/>
    <n v="436"/>
    <s v="N409UA"/>
    <s v="EWR"/>
    <d v="1899-12-30T15:00:00"/>
    <d v="1899-12-30T15:15:00"/>
    <n v="131"/>
    <n v="126"/>
    <n v="15"/>
    <d v="1899-12-30T15:25:00"/>
    <n v="10"/>
    <n v="0"/>
    <n v="0"/>
    <n v="0"/>
    <n v="0"/>
    <n v="0"/>
    <n v="15"/>
    <x v="15"/>
    <n v="2"/>
  </r>
  <r>
    <s v="  UA"/>
    <x v="8"/>
    <n v="442"/>
    <s v="N845UA"/>
    <s v="BDL"/>
    <d v="1899-12-30T16:50:00"/>
    <d v="1899-12-30T16:44:00"/>
    <n v="121"/>
    <n v="110"/>
    <n v="-6"/>
    <d v="1899-12-30T16:54:00"/>
    <n v="10"/>
    <n v="0"/>
    <n v="0"/>
    <n v="0"/>
    <n v="0"/>
    <n v="0"/>
    <n v="0"/>
    <x v="2"/>
    <n v="2"/>
  </r>
  <r>
    <s v="  UA"/>
    <x v="8"/>
    <n v="449"/>
    <s v="N461UA"/>
    <s v="SAN"/>
    <d v="1899-12-30T10:00:00"/>
    <d v="1899-12-30T10:06:00"/>
    <n v="261"/>
    <n v="264"/>
    <n v="6"/>
    <d v="1899-12-30T10:19:00"/>
    <n v="13"/>
    <n v="0"/>
    <n v="0"/>
    <n v="0"/>
    <n v="0"/>
    <n v="0"/>
    <n v="6"/>
    <x v="8"/>
    <n v="2"/>
  </r>
  <r>
    <s v="  UA"/>
    <x v="8"/>
    <n v="450"/>
    <s v="N507UA"/>
    <s v="TPA"/>
    <d v="1899-12-30T19:59:00"/>
    <d v="1899-12-30T19:55:00"/>
    <n v="157"/>
    <n v="137"/>
    <n v="-4"/>
    <d v="1899-12-30T20:07:00"/>
    <n v="12"/>
    <n v="0"/>
    <n v="0"/>
    <n v="0"/>
    <n v="0"/>
    <n v="0"/>
    <n v="0"/>
    <x v="10"/>
    <n v="2"/>
  </r>
  <r>
    <s v="  UA"/>
    <x v="8"/>
    <n v="456"/>
    <s v="N841UA"/>
    <s v="DEN"/>
    <d v="1899-12-30T11:57:00"/>
    <d v="1899-12-30T11:56:00"/>
    <n v="162"/>
    <n v="139"/>
    <n v="-1"/>
    <d v="1899-12-30T12:08:00"/>
    <n v="12"/>
    <n v="0"/>
    <n v="0"/>
    <n v="0"/>
    <n v="0"/>
    <n v="0"/>
    <n v="0"/>
    <x v="3"/>
    <n v="2"/>
  </r>
  <r>
    <s v="  UA"/>
    <x v="8"/>
    <n v="473"/>
    <s v="N436UA"/>
    <s v="SNA"/>
    <d v="1899-12-30T20:05:00"/>
    <d v="1899-12-30T19:58:00"/>
    <n v="269"/>
    <n v="227"/>
    <n v="-7"/>
    <d v="1899-12-30T20:09:00"/>
    <n v="11"/>
    <n v="0"/>
    <n v="0"/>
    <n v="0"/>
    <n v="0"/>
    <n v="0"/>
    <n v="0"/>
    <x v="11"/>
    <n v="2"/>
  </r>
  <r>
    <s v="  UA"/>
    <x v="8"/>
    <n v="476"/>
    <s v="N805UA"/>
    <s v="BWI"/>
    <d v="1899-12-30T13:12:00"/>
    <d v="1899-12-30T13:09:00"/>
    <n v="108"/>
    <n v="90"/>
    <n v="-3"/>
    <d v="1899-12-30T13:21:00"/>
    <n v="12"/>
    <n v="0"/>
    <n v="0"/>
    <n v="0"/>
    <n v="0"/>
    <n v="0"/>
    <n v="0"/>
    <x v="14"/>
    <n v="2"/>
  </r>
  <r>
    <s v="  UA"/>
    <x v="8"/>
    <n v="493"/>
    <s v="N410UA"/>
    <s v="SFO"/>
    <d v="1899-12-30T18:45:00"/>
    <d v="1899-12-30T18:44:00"/>
    <n v="282"/>
    <n v="266"/>
    <n v="-1"/>
    <d v="1899-12-30T19:07:00"/>
    <n v="23"/>
    <n v="0"/>
    <n v="0"/>
    <n v="0"/>
    <n v="0"/>
    <n v="0"/>
    <n v="0"/>
    <x v="1"/>
    <n v="2"/>
  </r>
  <r>
    <s v="  UA"/>
    <x v="8"/>
    <n v="499"/>
    <s v="N540UA"/>
    <s v="SFO"/>
    <d v="1899-12-30T14:11:00"/>
    <d v="1899-12-30T14:18:00"/>
    <n v="278"/>
    <n v="256"/>
    <n v="7"/>
    <d v="1899-12-30T14:35:00"/>
    <n v="17"/>
    <n v="0"/>
    <n v="0"/>
    <n v="0"/>
    <n v="0"/>
    <n v="0"/>
    <n v="7"/>
    <x v="4"/>
    <n v="2"/>
  </r>
  <r>
    <s v="  UA"/>
    <x v="8"/>
    <n v="501"/>
    <s v="N561UA"/>
    <s v="LGA"/>
    <d v="1899-12-30T06:20:00"/>
    <d v="1899-12-30T06:16:00"/>
    <n v="122"/>
    <n v="109"/>
    <n v="-4"/>
    <d v="1899-12-30T06:29:00"/>
    <n v="13"/>
    <n v="0"/>
    <n v="0"/>
    <n v="0"/>
    <n v="0"/>
    <n v="0"/>
    <n v="0"/>
    <x v="6"/>
    <n v="2"/>
  </r>
  <r>
    <s v="  UA"/>
    <x v="8"/>
    <n v="502"/>
    <s v="N818UA"/>
    <s v="LGA"/>
    <d v="1899-12-30T17:54:00"/>
    <d v="1899-12-30T18:03:00"/>
    <n v="125"/>
    <n v="117"/>
    <n v="9"/>
    <d v="1899-12-30T18:17:00"/>
    <n v="14"/>
    <n v="0"/>
    <n v="0"/>
    <n v="0"/>
    <n v="0"/>
    <n v="0"/>
    <n v="9"/>
    <x v="12"/>
    <n v="2"/>
  </r>
  <r>
    <s v="  UA"/>
    <x v="8"/>
    <n v="514"/>
    <s v="N448UA"/>
    <s v="IAD"/>
    <d v="1899-12-30T21:20:00"/>
    <d v="1899-12-30T21:15:00"/>
    <n v="99"/>
    <n v="90"/>
    <n v="-5"/>
    <d v="1899-12-30T21:29:00"/>
    <n v="14"/>
    <n v="0"/>
    <n v="0"/>
    <n v="0"/>
    <n v="0"/>
    <n v="0"/>
    <n v="0"/>
    <x v="7"/>
    <n v="2"/>
  </r>
  <r>
    <s v="  UA"/>
    <x v="8"/>
    <n v="519"/>
    <s v="N414UA"/>
    <s v="CMH"/>
    <d v="1899-12-30T19:45:00"/>
    <d v="1899-12-30T19:44:00"/>
    <n v="73"/>
    <n v="68"/>
    <n v="-1"/>
    <d v="1899-12-30T20:03:00"/>
    <n v="19"/>
    <n v="0"/>
    <n v="0"/>
    <n v="0"/>
    <n v="0"/>
    <n v="0"/>
    <n v="0"/>
    <x v="10"/>
    <n v="2"/>
  </r>
  <r>
    <s v="  UA"/>
    <x v="8"/>
    <n v="521"/>
    <s v="N522UA"/>
    <s v="SAN"/>
    <d v="1899-12-30T11:57:00"/>
    <d v="1899-12-30T11:51:00"/>
    <n v="264"/>
    <n v="226"/>
    <n v="-6"/>
    <d v="1899-12-30T12:04:00"/>
    <n v="13"/>
    <n v="0"/>
    <n v="0"/>
    <n v="0"/>
    <n v="0"/>
    <n v="0"/>
    <n v="0"/>
    <x v="3"/>
    <n v="2"/>
  </r>
  <r>
    <s v="  UA"/>
    <x v="8"/>
    <n v="524"/>
    <s v="N577UA"/>
    <s v="BOS"/>
    <d v="1899-12-30T06:46:00"/>
    <d v="1899-12-30T06:44:00"/>
    <n v="131"/>
    <n v="122"/>
    <n v="-2"/>
    <d v="1899-12-30T06:55:00"/>
    <n v="11"/>
    <n v="0"/>
    <n v="0"/>
    <n v="0"/>
    <n v="0"/>
    <n v="0"/>
    <n v="0"/>
    <x v="6"/>
    <n v="2"/>
  </r>
  <r>
    <s v="  UA"/>
    <x v="8"/>
    <n v="530"/>
    <s v="N427UA"/>
    <s v="MSP"/>
    <d v="1899-12-30T06:00:00"/>
    <d v="1899-12-30T06:00:00"/>
    <n v="93"/>
    <n v="83"/>
    <n v="0"/>
    <d v="1899-12-30T06:14:00"/>
    <n v="14"/>
    <n v="0"/>
    <n v="0"/>
    <n v="0"/>
    <n v="0"/>
    <n v="0"/>
    <n v="0"/>
    <x v="6"/>
    <n v="2"/>
  </r>
  <r>
    <s v="  UA"/>
    <x v="8"/>
    <n v="531"/>
    <s v="N537UA"/>
    <s v="LAX"/>
    <d v="1899-12-30T10:35:00"/>
    <d v="1899-12-30T10:35:00"/>
    <n v="275"/>
    <n v="231"/>
    <n v="0"/>
    <d v="1899-12-30T10:45:00"/>
    <n v="10"/>
    <n v="0"/>
    <n v="0"/>
    <n v="0"/>
    <n v="0"/>
    <n v="0"/>
    <n v="0"/>
    <x v="8"/>
    <n v="2"/>
  </r>
  <r>
    <s v="  UA"/>
    <x v="8"/>
    <n v="532"/>
    <s v="N404UA"/>
    <s v="BOS"/>
    <d v="1899-12-30T11:01:00"/>
    <d v="1899-12-30T10:59:00"/>
    <n v="135"/>
    <n v="111"/>
    <n v="-2"/>
    <d v="1899-12-30T11:07:00"/>
    <n v="8"/>
    <n v="0"/>
    <n v="0"/>
    <n v="0"/>
    <n v="0"/>
    <n v="0"/>
    <n v="0"/>
    <x v="3"/>
    <n v="2"/>
  </r>
  <r>
    <s v="  UA"/>
    <x v="8"/>
    <n v="536"/>
    <s v="N571UA"/>
    <s v="LGA"/>
    <d v="1899-12-30T07:00:00"/>
    <d v="1899-12-30T07:10:00"/>
    <n v="122"/>
    <n v="144"/>
    <n v="10"/>
    <d v="1899-12-30T07:56:00"/>
    <n v="46"/>
    <n v="10"/>
    <n v="0"/>
    <n v="22"/>
    <n v="0"/>
    <n v="0"/>
    <n v="10"/>
    <x v="13"/>
    <n v="2"/>
  </r>
  <r>
    <s v="  UA"/>
    <x v="8"/>
    <n v="544"/>
    <s v="N541UA"/>
    <s v="LAS"/>
    <d v="1899-12-30T11:57:00"/>
    <d v="1899-12-30T12:00:00"/>
    <n v="237"/>
    <n v="209"/>
    <n v="3"/>
    <d v="1899-12-30T12:19:00"/>
    <n v="19"/>
    <n v="0"/>
    <n v="0"/>
    <n v="0"/>
    <n v="0"/>
    <n v="0"/>
    <n v="3"/>
    <x v="3"/>
    <n v="2"/>
  </r>
  <r>
    <s v="  UA"/>
    <x v="8"/>
    <n v="557"/>
    <s v="N528UA"/>
    <s v="LAS"/>
    <d v="1899-12-30T17:55:00"/>
    <d v="1899-12-30T18:08:00"/>
    <n v="237"/>
    <n v="206"/>
    <n v="13"/>
    <d v="1899-12-30T18:28:00"/>
    <n v="20"/>
    <n v="0"/>
    <n v="0"/>
    <n v="0"/>
    <n v="0"/>
    <n v="0"/>
    <n v="13"/>
    <x v="12"/>
    <n v="2"/>
  </r>
  <r>
    <s v="  UA"/>
    <x v="8"/>
    <n v="566"/>
    <s v="N403UA"/>
    <s v="ATL"/>
    <d v="1899-12-30T18:00:00"/>
    <d v="1899-12-30T18:00:00"/>
    <n v="112"/>
    <n v="109"/>
    <n v="0"/>
    <d v="1899-12-30T18:20:00"/>
    <n v="20"/>
    <n v="0"/>
    <n v="0"/>
    <n v="0"/>
    <n v="0"/>
    <n v="0"/>
    <n v="0"/>
    <x v="1"/>
    <n v="2"/>
  </r>
  <r>
    <s v="  UA"/>
    <x v="8"/>
    <n v="570"/>
    <s v="N416UA"/>
    <s v="CLE"/>
    <d v="1899-12-30T13:19:00"/>
    <d v="1899-12-30T13:15:00"/>
    <n v="73"/>
    <n v="73"/>
    <n v="-4"/>
    <d v="1899-12-30T13:33:00"/>
    <n v="18"/>
    <n v="0"/>
    <n v="0"/>
    <n v="0"/>
    <n v="0"/>
    <n v="0"/>
    <n v="0"/>
    <x v="14"/>
    <n v="2"/>
  </r>
  <r>
    <s v="  UA"/>
    <x v="8"/>
    <n v="577"/>
    <s v="N445UA"/>
    <s v="MSP"/>
    <d v="1899-12-30T08:48:00"/>
    <d v="1899-12-30T08:48:00"/>
    <n v="85"/>
    <n v="95"/>
    <n v="0"/>
    <d v="1899-12-30T09:10:00"/>
    <n v="22"/>
    <n v="0"/>
    <n v="0"/>
    <n v="0"/>
    <n v="0"/>
    <n v="0"/>
    <n v="0"/>
    <x v="9"/>
    <n v="2"/>
  </r>
  <r>
    <s v="  UA"/>
    <x v="8"/>
    <n v="589"/>
    <s v="N573UA"/>
    <s v="IAH"/>
    <d v="1899-12-30T09:27:00"/>
    <d v="1899-12-30T09:27:00"/>
    <n v="164"/>
    <n v="168"/>
    <n v="0"/>
    <d v="1899-12-30T09:41:00"/>
    <n v="14"/>
    <n v="0"/>
    <n v="0"/>
    <n v="0"/>
    <n v="0"/>
    <n v="0"/>
    <n v="0"/>
    <x v="0"/>
    <n v="2"/>
  </r>
  <r>
    <s v="  UA"/>
    <x v="8"/>
    <n v="590"/>
    <s v="N571UA"/>
    <s v="BDL"/>
    <d v="1899-12-30T13:40:00"/>
    <d v="1899-12-30T13:36:00"/>
    <n v="121"/>
    <n v="108"/>
    <n v="-4"/>
    <d v="1899-12-30T13:49:00"/>
    <n v="13"/>
    <n v="0"/>
    <n v="0"/>
    <n v="0"/>
    <n v="0"/>
    <n v="0"/>
    <n v="0"/>
    <x v="14"/>
    <n v="2"/>
  </r>
  <r>
    <s v="  UA"/>
    <x v="8"/>
    <n v="597"/>
    <s v="N816UA"/>
    <s v="MSP"/>
    <d v="1899-12-30T20:05:00"/>
    <d v="1899-12-30T20:07:00"/>
    <n v="83"/>
    <n v="72"/>
    <n v="2"/>
    <d v="1899-12-30T20:19:00"/>
    <n v="12"/>
    <n v="0"/>
    <n v="0"/>
    <n v="0"/>
    <n v="0"/>
    <n v="0"/>
    <n v="2"/>
    <x v="11"/>
    <n v="2"/>
  </r>
  <r>
    <s v="  UA"/>
    <x v="8"/>
    <n v="600"/>
    <s v="N470UA"/>
    <s v="DCA"/>
    <d v="1899-12-30T06:00:00"/>
    <d v="1899-12-30T05:54:00"/>
    <n v="106"/>
    <n v="88"/>
    <n v="-6"/>
    <d v="1899-12-30T06:04:00"/>
    <n v="10"/>
    <n v="0"/>
    <n v="0"/>
    <n v="0"/>
    <n v="0"/>
    <n v="0"/>
    <n v="0"/>
    <x v="6"/>
    <n v="2"/>
  </r>
  <r>
    <s v="  UA"/>
    <x v="8"/>
    <n v="602"/>
    <s v="N414UA"/>
    <s v="DCA"/>
    <d v="1899-12-30T07:05:00"/>
    <d v="1899-12-30T07:04:00"/>
    <n v="108"/>
    <n v="132"/>
    <n v="-1"/>
    <d v="1899-12-30T07:52:00"/>
    <n v="48"/>
    <n v="0"/>
    <n v="0"/>
    <n v="23"/>
    <n v="0"/>
    <n v="0"/>
    <n v="0"/>
    <x v="13"/>
    <n v="2"/>
  </r>
  <r>
    <s v="  UA"/>
    <x v="8"/>
    <n v="604"/>
    <s v="N439UA"/>
    <s v="DCA"/>
    <d v="1899-12-30T08:05:00"/>
    <d v="1899-12-30T08:13:00"/>
    <n v="105"/>
    <n v="97"/>
    <n v="8"/>
    <d v="1899-12-30T08:31:00"/>
    <n v="18"/>
    <n v="0"/>
    <n v="0"/>
    <n v="0"/>
    <n v="0"/>
    <n v="0"/>
    <n v="8"/>
    <x v="9"/>
    <n v="2"/>
  </r>
  <r>
    <s v="  UA"/>
    <x v="8"/>
    <n v="605"/>
    <s v="N486UA"/>
    <s v="DEN"/>
    <d v="1899-12-30T09:48:00"/>
    <d v="1899-12-30T09:45:00"/>
    <n v="162"/>
    <n v="133"/>
    <n v="-3"/>
    <d v="1899-12-30T09:57:00"/>
    <n v="12"/>
    <n v="0"/>
    <n v="0"/>
    <n v="0"/>
    <n v="0"/>
    <n v="0"/>
    <n v="0"/>
    <x v="0"/>
    <n v="2"/>
  </r>
  <r>
    <s v="  UA"/>
    <x v="8"/>
    <n v="608"/>
    <s v="N845UA"/>
    <s v="DCA"/>
    <d v="1899-12-30T10:02:00"/>
    <d v="1899-12-30T09:51:00"/>
    <n v="105"/>
    <n v="94"/>
    <n v="-11"/>
    <d v="1899-12-30T10:08:00"/>
    <n v="17"/>
    <n v="0"/>
    <n v="0"/>
    <n v="0"/>
    <n v="0"/>
    <n v="0"/>
    <n v="0"/>
    <x v="8"/>
    <n v="2"/>
  </r>
  <r>
    <s v="  UA"/>
    <x v="8"/>
    <n v="609"/>
    <s v="N425UA"/>
    <s v="SFO"/>
    <d v="1899-12-30T11:57:00"/>
    <d v="1899-12-30T11:57:00"/>
    <n v="282"/>
    <n v="247"/>
    <n v="0"/>
    <d v="1899-12-30T12:14:00"/>
    <n v="17"/>
    <n v="0"/>
    <n v="0"/>
    <n v="0"/>
    <n v="0"/>
    <n v="0"/>
    <n v="0"/>
    <x v="3"/>
    <n v="2"/>
  </r>
  <r>
    <s v="  UA"/>
    <x v="8"/>
    <n v="610"/>
    <s v="N481UA"/>
    <s v="DCA"/>
    <d v="1899-12-30T11:00:00"/>
    <d v="1899-12-30T10:52:00"/>
    <n v="105"/>
    <n v="0"/>
    <n v="-8"/>
    <d v="1899-12-30T11:05:00"/>
    <n v="13"/>
    <n v="0"/>
    <n v="0"/>
    <n v="0"/>
    <n v="0"/>
    <n v="0"/>
    <n v="0"/>
    <x v="3"/>
    <n v="2"/>
  </r>
  <r>
    <s v="  UA"/>
    <x v="8"/>
    <n v="611"/>
    <s v="N597UA"/>
    <s v="SFO"/>
    <d v="1899-12-30T13:05:00"/>
    <d v="1899-12-30T13:05:00"/>
    <n v="284"/>
    <n v="255"/>
    <n v="0"/>
    <d v="1899-12-30T13:17:00"/>
    <n v="12"/>
    <n v="0"/>
    <n v="0"/>
    <n v="0"/>
    <n v="0"/>
    <n v="0"/>
    <n v="0"/>
    <x v="14"/>
    <n v="2"/>
  </r>
  <r>
    <s v="  UA"/>
    <x v="8"/>
    <n v="612"/>
    <s v="N847UA"/>
    <s v="DCA"/>
    <d v="1899-12-30T12:05:00"/>
    <d v="1899-12-30T11:59:00"/>
    <n v="105"/>
    <n v="100"/>
    <n v="-6"/>
    <d v="1899-12-30T12:13:00"/>
    <n v="14"/>
    <n v="0"/>
    <n v="0"/>
    <n v="0"/>
    <n v="0"/>
    <n v="0"/>
    <n v="0"/>
    <x v="5"/>
    <n v="2"/>
  </r>
  <r>
    <s v="  UA"/>
    <x v="8"/>
    <n v="614"/>
    <s v="N414UA"/>
    <s v="DCA"/>
    <d v="1899-12-30T13:05:00"/>
    <d v="1899-12-30T13:02:00"/>
    <n v="105"/>
    <n v="97"/>
    <n v="-3"/>
    <d v="1899-12-30T13:15:00"/>
    <n v="13"/>
    <n v="0"/>
    <n v="0"/>
    <n v="0"/>
    <n v="0"/>
    <n v="0"/>
    <n v="0"/>
    <x v="14"/>
    <n v="2"/>
  </r>
  <r>
    <s v="  UA"/>
    <x v="8"/>
    <n v="616"/>
    <s v="N850UA"/>
    <s v="DCA"/>
    <d v="1899-12-30T14:05:00"/>
    <d v="1899-12-30T13:57:00"/>
    <n v="105"/>
    <n v="103"/>
    <n v="-8"/>
    <d v="1899-12-30T14:13:00"/>
    <n v="16"/>
    <n v="0"/>
    <n v="0"/>
    <n v="0"/>
    <n v="0"/>
    <n v="0"/>
    <n v="0"/>
    <x v="4"/>
    <n v="2"/>
  </r>
  <r>
    <s v="  UA"/>
    <x v="8"/>
    <n v="617"/>
    <s v="N428UA"/>
    <s v="SNA"/>
    <d v="1899-12-30T15:23:00"/>
    <d v="1899-12-30T16:17:00"/>
    <n v="268"/>
    <n v="222"/>
    <n v="54"/>
    <d v="1899-12-30T16:29:00"/>
    <n v="12"/>
    <n v="0"/>
    <n v="0"/>
    <n v="0"/>
    <n v="0"/>
    <n v="0"/>
    <n v="54"/>
    <x v="15"/>
    <n v="2"/>
  </r>
  <r>
    <s v="  UA"/>
    <x v="8"/>
    <n v="618"/>
    <s v="N840UA"/>
    <s v="DCA"/>
    <d v="1899-12-30T15:05:00"/>
    <d v="1899-12-30T15:02:00"/>
    <n v="105"/>
    <n v="128"/>
    <n v="-3"/>
    <d v="1899-12-30T15:34:00"/>
    <n v="32"/>
    <n v="0"/>
    <n v="0"/>
    <n v="20"/>
    <n v="0"/>
    <n v="0"/>
    <n v="0"/>
    <x v="15"/>
    <n v="2"/>
  </r>
  <r>
    <s v="  UA"/>
    <x v="8"/>
    <n v="620"/>
    <s v="N473UA"/>
    <s v="DCA"/>
    <d v="1899-12-30T16:03:00"/>
    <d v="1899-12-30T15:58:00"/>
    <n v="105"/>
    <n v="118"/>
    <n v="-5"/>
    <d v="1899-12-30T16:16:00"/>
    <n v="18"/>
    <n v="0"/>
    <n v="0"/>
    <n v="0"/>
    <n v="0"/>
    <n v="0"/>
    <n v="0"/>
    <x v="2"/>
    <n v="2"/>
  </r>
  <r>
    <s v="  UA"/>
    <x v="8"/>
    <n v="624"/>
    <s v="N486UA"/>
    <s v="DCA"/>
    <d v="1899-12-30T18:05:00"/>
    <d v="1899-12-30T17:57:00"/>
    <n v="105"/>
    <n v="99"/>
    <n v="-8"/>
    <d v="1899-12-30T18:15:00"/>
    <n v="18"/>
    <n v="0"/>
    <n v="0"/>
    <n v="0"/>
    <n v="0"/>
    <n v="0"/>
    <n v="0"/>
    <x v="1"/>
    <n v="2"/>
  </r>
  <r>
    <s v="  UA"/>
    <x v="8"/>
    <n v="626"/>
    <s v="N513UA"/>
    <s v="PHL"/>
    <d v="1899-12-30T18:10:00"/>
    <d v="1899-12-30T18:16:00"/>
    <n v="119"/>
    <n v="101"/>
    <n v="6"/>
    <d v="1899-12-30T18:31:00"/>
    <n v="15"/>
    <n v="0"/>
    <n v="0"/>
    <n v="0"/>
    <n v="0"/>
    <n v="0"/>
    <n v="6"/>
    <x v="1"/>
    <n v="2"/>
  </r>
  <r>
    <s v="  UA"/>
    <x v="8"/>
    <n v="632"/>
    <s v="N521UA"/>
    <s v="TPA"/>
    <d v="1899-12-30T09:30:00"/>
    <d v="1899-12-30T09:28:00"/>
    <n v="157"/>
    <n v="140"/>
    <n v="-2"/>
    <d v="1899-12-30T09:40:00"/>
    <n v="12"/>
    <n v="0"/>
    <n v="0"/>
    <n v="0"/>
    <n v="0"/>
    <n v="0"/>
    <n v="0"/>
    <x v="0"/>
    <n v="2"/>
  </r>
  <r>
    <s v="  UA"/>
    <x v="8"/>
    <n v="634"/>
    <s v="N425UA"/>
    <s v="EWR"/>
    <d v="1899-12-30T06:00:00"/>
    <d v="1899-12-30T05:56:00"/>
    <n v="118"/>
    <n v="103"/>
    <n v="-4"/>
    <d v="1899-12-30T06:05:00"/>
    <n v="9"/>
    <n v="0"/>
    <n v="0"/>
    <n v="0"/>
    <n v="0"/>
    <n v="0"/>
    <n v="0"/>
    <x v="6"/>
    <n v="2"/>
  </r>
  <r>
    <s v="  UA"/>
    <x v="8"/>
    <n v="635"/>
    <s v="N523UA"/>
    <s v="SEA"/>
    <d v="1899-12-30T08:25:00"/>
    <d v="1899-12-30T08:30:00"/>
    <n v="265"/>
    <n v="265"/>
    <n v="5"/>
    <d v="1899-12-30T08:48:00"/>
    <n v="18"/>
    <n v="0"/>
    <n v="0"/>
    <n v="0"/>
    <n v="0"/>
    <n v="0"/>
    <n v="5"/>
    <x v="9"/>
    <n v="2"/>
  </r>
  <r>
    <s v="  UA"/>
    <x v="8"/>
    <n v="640"/>
    <s v="N827UA"/>
    <s v="PHL"/>
    <d v="1899-12-30T21:05:00"/>
    <d v="1899-12-30T21:06:00"/>
    <n v="113"/>
    <n v="106"/>
    <n v="1"/>
    <d v="1899-12-30T21:21:00"/>
    <n v="15"/>
    <n v="0"/>
    <n v="0"/>
    <n v="0"/>
    <n v="0"/>
    <n v="0"/>
    <n v="1"/>
    <x v="7"/>
    <n v="2"/>
  </r>
  <r>
    <s v="  UA"/>
    <x v="8"/>
    <n v="643"/>
    <s v="N451UA"/>
    <s v="PDX"/>
    <d v="1899-12-30T15:20:00"/>
    <d v="1899-12-30T15:17:00"/>
    <n v="268"/>
    <n v="258"/>
    <n v="-3"/>
    <d v="1899-12-30T15:27:00"/>
    <n v="10"/>
    <n v="0"/>
    <n v="0"/>
    <n v="0"/>
    <n v="0"/>
    <n v="0"/>
    <n v="0"/>
    <x v="15"/>
    <n v="2"/>
  </r>
  <r>
    <s v="  UA"/>
    <x v="8"/>
    <n v="646"/>
    <s v="N467UA"/>
    <s v="EWR"/>
    <d v="1899-12-30T13:00:00"/>
    <d v="1899-12-30T12:54:00"/>
    <n v="133"/>
    <n v="114"/>
    <n v="-6"/>
    <d v="1899-12-30T13:10:00"/>
    <n v="16"/>
    <n v="0"/>
    <n v="0"/>
    <n v="0"/>
    <n v="0"/>
    <n v="0"/>
    <n v="0"/>
    <x v="14"/>
    <n v="2"/>
  </r>
  <r>
    <s v="  UA"/>
    <x v="8"/>
    <n v="650"/>
    <s v="N454UA"/>
    <s v="OMA"/>
    <d v="1899-12-30T09:55:00"/>
    <d v="1899-12-30T09:52:00"/>
    <n v="90"/>
    <n v="87"/>
    <n v="-3"/>
    <d v="1899-12-30T10:16:00"/>
    <n v="24"/>
    <n v="0"/>
    <n v="0"/>
    <n v="0"/>
    <n v="0"/>
    <n v="0"/>
    <n v="0"/>
    <x v="0"/>
    <n v="2"/>
  </r>
  <r>
    <s v="  UA"/>
    <x v="8"/>
    <n v="656"/>
    <s v="N854UA"/>
    <s v="ALB"/>
    <d v="1899-12-30T13:15:00"/>
    <d v="1899-12-30T13:09:00"/>
    <n v="114"/>
    <n v="116"/>
    <n v="-6"/>
    <d v="1899-12-30T13:32:00"/>
    <n v="23"/>
    <n v="0"/>
    <n v="0"/>
    <n v="0"/>
    <n v="0"/>
    <n v="0"/>
    <n v="0"/>
    <x v="14"/>
    <n v="2"/>
  </r>
  <r>
    <s v="  UA"/>
    <x v="8"/>
    <n v="661"/>
    <s v="N457UA"/>
    <s v="LAX"/>
    <d v="1899-12-30T09:02:00"/>
    <d v="1899-12-30T08:59:00"/>
    <n v="265"/>
    <n v="232"/>
    <n v="-3"/>
    <d v="1899-12-30T09:11:00"/>
    <n v="12"/>
    <n v="0"/>
    <n v="0"/>
    <n v="0"/>
    <n v="0"/>
    <n v="0"/>
    <n v="0"/>
    <x v="0"/>
    <n v="2"/>
  </r>
  <r>
    <s v="  UA"/>
    <x v="8"/>
    <n v="664"/>
    <s v="N572UA"/>
    <s v="PHL"/>
    <d v="1899-12-30T13:33:00"/>
    <d v="1899-12-30T13:35:00"/>
    <n v="119"/>
    <n v="112"/>
    <n v="2"/>
    <d v="1899-12-30T13:51:00"/>
    <n v="16"/>
    <n v="0"/>
    <n v="0"/>
    <n v="0"/>
    <n v="0"/>
    <n v="0"/>
    <n v="2"/>
    <x v="14"/>
    <n v="2"/>
  </r>
  <r>
    <s v="  UA"/>
    <x v="8"/>
    <n v="665"/>
    <s v="N416UA"/>
    <s v="SNA"/>
    <d v="1899-12-30T17:34:00"/>
    <d v="1899-12-30T17:33:00"/>
    <n v="268"/>
    <n v="235"/>
    <n v="-1"/>
    <d v="1899-12-30T17:42:00"/>
    <n v="9"/>
    <n v="0"/>
    <n v="0"/>
    <n v="0"/>
    <n v="0"/>
    <n v="0"/>
    <n v="0"/>
    <x v="12"/>
    <n v="2"/>
  </r>
  <r>
    <s v="  UA"/>
    <x v="8"/>
    <n v="668"/>
    <s v="N854UA"/>
    <s v="LGA"/>
    <d v="1899-12-30T06:00:00"/>
    <d v="1899-12-30T05:55:00"/>
    <n v="123"/>
    <n v="109"/>
    <n v="-5"/>
    <d v="1899-12-30T06:08:00"/>
    <n v="13"/>
    <n v="0"/>
    <n v="0"/>
    <n v="0"/>
    <n v="0"/>
    <n v="0"/>
    <n v="0"/>
    <x v="6"/>
    <n v="2"/>
  </r>
  <r>
    <s v="  UA"/>
    <x v="8"/>
    <n v="672"/>
    <s v="N474UA"/>
    <s v="LGA"/>
    <d v="1899-12-30T08:00:00"/>
    <d v="1899-12-30T07:59:00"/>
    <n v="125"/>
    <n v="115"/>
    <n v="-1"/>
    <d v="1899-12-30T08:14:00"/>
    <n v="15"/>
    <n v="0"/>
    <n v="0"/>
    <n v="0"/>
    <n v="0"/>
    <n v="0"/>
    <n v="0"/>
    <x v="9"/>
    <n v="2"/>
  </r>
  <r>
    <s v="  UA"/>
    <x v="8"/>
    <n v="675"/>
    <s v="N653UA"/>
    <s v="DEN"/>
    <d v="1899-12-30T08:02:00"/>
    <d v="1899-12-30T07:58:00"/>
    <n v="168"/>
    <n v="136"/>
    <n v="-4"/>
    <d v="1899-12-30T08:10:00"/>
    <n v="12"/>
    <n v="0"/>
    <n v="0"/>
    <n v="0"/>
    <n v="0"/>
    <n v="0"/>
    <n v="0"/>
    <x v="9"/>
    <n v="2"/>
  </r>
  <r>
    <s v="  UA"/>
    <x v="8"/>
    <n v="676"/>
    <s v="N491UA"/>
    <s v="DCA"/>
    <d v="1899-12-30T21:00:00"/>
    <d v="1899-12-30T20:58:00"/>
    <n v="105"/>
    <n v="86"/>
    <n v="-2"/>
    <d v="1899-12-30T21:08:00"/>
    <n v="10"/>
    <n v="0"/>
    <n v="0"/>
    <n v="0"/>
    <n v="0"/>
    <n v="0"/>
    <n v="0"/>
    <x v="7"/>
    <n v="2"/>
  </r>
  <r>
    <s v="  UA"/>
    <x v="8"/>
    <n v="678"/>
    <s v="N815UA"/>
    <s v="LGA"/>
    <d v="1899-12-30T11:00:00"/>
    <d v="1899-12-30T10:55:00"/>
    <n v="125"/>
    <n v="118"/>
    <n v="-5"/>
    <d v="1899-12-30T11:08:00"/>
    <n v="13"/>
    <n v="0"/>
    <n v="0"/>
    <n v="0"/>
    <n v="0"/>
    <n v="0"/>
    <n v="0"/>
    <x v="3"/>
    <n v="2"/>
  </r>
  <r>
    <s v="  UA"/>
    <x v="8"/>
    <n v="680"/>
    <s v="N825UA"/>
    <s v="LGA"/>
    <d v="1899-12-30T12:25:00"/>
    <d v="1899-12-30T12:20:00"/>
    <n v="125"/>
    <n v="109"/>
    <n v="-5"/>
    <d v="1899-12-30T12:31:00"/>
    <n v="11"/>
    <n v="0"/>
    <n v="0"/>
    <n v="0"/>
    <n v="0"/>
    <n v="0"/>
    <n v="0"/>
    <x v="5"/>
    <n v="2"/>
  </r>
  <r>
    <s v="  UA"/>
    <x v="8"/>
    <n v="682"/>
    <s v="N470UA"/>
    <s v="LGA"/>
    <d v="1899-12-30T13:00:00"/>
    <d v="1899-12-30T12:53:00"/>
    <n v="125"/>
    <n v="110"/>
    <n v="-7"/>
    <d v="1899-12-30T13:05:00"/>
    <n v="12"/>
    <n v="0"/>
    <n v="0"/>
    <n v="0"/>
    <n v="0"/>
    <n v="0"/>
    <n v="0"/>
    <x v="14"/>
    <n v="2"/>
  </r>
  <r>
    <s v="  UA"/>
    <x v="8"/>
    <n v="684"/>
    <s v="N844UA"/>
    <s v="LGA"/>
    <d v="1899-12-30T14:05:00"/>
    <d v="1899-12-30T13:59:00"/>
    <n v="125"/>
    <n v="124"/>
    <n v="-6"/>
    <d v="1899-12-30T14:22:00"/>
    <n v="23"/>
    <n v="0"/>
    <n v="0"/>
    <n v="0"/>
    <n v="0"/>
    <n v="0"/>
    <n v="0"/>
    <x v="4"/>
    <n v="2"/>
  </r>
  <r>
    <s v="  UA"/>
    <x v="8"/>
    <n v="686"/>
    <s v="N833UA"/>
    <s v="LGA"/>
    <d v="1899-12-30T14:54:00"/>
    <d v="1899-12-30T14:50:00"/>
    <n v="125"/>
    <n v="108"/>
    <n v="-4"/>
    <d v="1899-12-30T15:00:00"/>
    <n v="10"/>
    <n v="0"/>
    <n v="0"/>
    <n v="0"/>
    <n v="0"/>
    <n v="0"/>
    <n v="0"/>
    <x v="4"/>
    <n v="2"/>
  </r>
  <r>
    <s v="  UA"/>
    <x v="8"/>
    <n v="688"/>
    <s v="N415UA"/>
    <s v="LGA"/>
    <d v="1899-12-30T15:54:00"/>
    <d v="1899-12-30T16:28:00"/>
    <n v="125"/>
    <n v="118"/>
    <n v="34"/>
    <d v="1899-12-30T16:42:00"/>
    <n v="14"/>
    <n v="18"/>
    <n v="0"/>
    <n v="0"/>
    <n v="0"/>
    <n v="9"/>
    <n v="34"/>
    <x v="15"/>
    <n v="2"/>
  </r>
  <r>
    <s v="  UA"/>
    <x v="8"/>
    <n v="690"/>
    <s v="N847UA"/>
    <s v="LGA"/>
    <d v="1899-12-30T17:05:00"/>
    <d v="1899-12-30T17:23:00"/>
    <n v="125"/>
    <n v="110"/>
    <n v="18"/>
    <d v="1899-12-30T17:33:00"/>
    <n v="10"/>
    <n v="0"/>
    <n v="0"/>
    <n v="0"/>
    <n v="0"/>
    <n v="0"/>
    <n v="18"/>
    <x v="12"/>
    <n v="2"/>
  </r>
  <r>
    <s v="  UA"/>
    <x v="8"/>
    <n v="696"/>
    <s v="N805UA"/>
    <s v="LGA"/>
    <d v="1899-12-30T19:00:00"/>
    <d v="1899-12-30T19:00:00"/>
    <n v="125"/>
    <n v="109"/>
    <n v="0"/>
    <d v="1899-12-30T19:15:00"/>
    <n v="15"/>
    <n v="0"/>
    <n v="0"/>
    <n v="0"/>
    <n v="0"/>
    <n v="0"/>
    <n v="0"/>
    <x v="10"/>
    <n v="2"/>
  </r>
  <r>
    <s v="  UA"/>
    <x v="8"/>
    <n v="709"/>
    <s v="N520UA"/>
    <s v="SAN"/>
    <d v="1899-12-30T08:20:00"/>
    <d v="1899-12-30T08:20:00"/>
    <n v="262"/>
    <n v="212"/>
    <n v="0"/>
    <d v="1899-12-30T08:36:00"/>
    <n v="16"/>
    <n v="0"/>
    <n v="0"/>
    <n v="0"/>
    <n v="0"/>
    <n v="0"/>
    <n v="0"/>
    <x v="9"/>
    <n v="2"/>
  </r>
  <r>
    <s v="  UA"/>
    <x v="8"/>
    <n v="711"/>
    <s v="N418UA"/>
    <s v="LAX"/>
    <d v="1899-12-30T07:04:00"/>
    <d v="1899-12-30T07:10:00"/>
    <n v="265"/>
    <n v="257"/>
    <n v="6"/>
    <d v="1899-12-30T07:56:00"/>
    <n v="46"/>
    <n v="0"/>
    <n v="0"/>
    <n v="0"/>
    <n v="0"/>
    <n v="0"/>
    <n v="6"/>
    <x v="13"/>
    <n v="2"/>
  </r>
  <r>
    <s v="  UA"/>
    <x v="8"/>
    <n v="722"/>
    <s v="N474UA"/>
    <s v="RDU"/>
    <d v="1899-12-30T16:41:00"/>
    <d v="1899-12-30T16:46:00"/>
    <n v="110"/>
    <n v="104"/>
    <n v="5"/>
    <d v="1899-12-30T16:58:00"/>
    <n v="12"/>
    <n v="0"/>
    <n v="0"/>
    <n v="0"/>
    <n v="0"/>
    <n v="0"/>
    <n v="5"/>
    <x v="2"/>
    <n v="2"/>
  </r>
  <r>
    <s v="  UA"/>
    <x v="8"/>
    <n v="732"/>
    <s v="N436UA"/>
    <s v="JAX"/>
    <d v="1899-12-30T13:44:00"/>
    <d v="1899-12-30T14:00:00"/>
    <n v="136"/>
    <n v="129"/>
    <n v="16"/>
    <d v="1899-12-30T14:19:00"/>
    <n v="19"/>
    <n v="0"/>
    <n v="0"/>
    <n v="0"/>
    <n v="0"/>
    <n v="0"/>
    <n v="16"/>
    <x v="14"/>
    <n v="2"/>
  </r>
  <r>
    <s v="  UA"/>
    <x v="8"/>
    <n v="741"/>
    <s v="N411UA"/>
    <s v="SFO"/>
    <d v="1899-12-30T19:05:00"/>
    <d v="1899-12-30T19:21:00"/>
    <n v="282"/>
    <n v="250"/>
    <n v="16"/>
    <d v="1899-12-30T19:35:00"/>
    <n v="14"/>
    <n v="0"/>
    <n v="0"/>
    <n v="0"/>
    <n v="0"/>
    <n v="0"/>
    <n v="16"/>
    <x v="10"/>
    <n v="2"/>
  </r>
  <r>
    <s v="  UA"/>
    <x v="8"/>
    <n v="752"/>
    <s v="N422UA"/>
    <s v="MSP"/>
    <d v="1899-12-30T21:05:00"/>
    <d v="1899-12-30T20:58:00"/>
    <n v="84"/>
    <n v="77"/>
    <n v="-7"/>
    <d v="1899-12-30T21:12:00"/>
    <n v="14"/>
    <n v="0"/>
    <n v="0"/>
    <n v="0"/>
    <n v="0"/>
    <n v="0"/>
    <n v="0"/>
    <x v="7"/>
    <n v="2"/>
  </r>
  <r>
    <s v="  UA"/>
    <x v="8"/>
    <n v="759"/>
    <s v="N493UA"/>
    <s v="SFO"/>
    <d v="1899-12-30T09:02:00"/>
    <d v="1899-12-30T09:16:00"/>
    <n v="282"/>
    <n v="253"/>
    <n v="14"/>
    <d v="1899-12-30T09:25:00"/>
    <n v="9"/>
    <n v="0"/>
    <n v="0"/>
    <n v="0"/>
    <n v="0"/>
    <n v="0"/>
    <n v="14"/>
    <x v="0"/>
    <n v="2"/>
  </r>
  <r>
    <s v="  UA"/>
    <x v="8"/>
    <n v="761"/>
    <s v="N410UA"/>
    <s v="SFO"/>
    <d v="1899-12-30T08:19:00"/>
    <d v="1899-12-30T08:19:00"/>
    <n v="282"/>
    <n v="246"/>
    <n v="0"/>
    <d v="1899-12-30T08:39:00"/>
    <n v="20"/>
    <n v="0"/>
    <n v="0"/>
    <n v="0"/>
    <n v="0"/>
    <n v="0"/>
    <n v="0"/>
    <x v="9"/>
    <n v="2"/>
  </r>
  <r>
    <s v="  UA"/>
    <x v="8"/>
    <n v="762"/>
    <s v="N833UA"/>
    <s v="LGA"/>
    <d v="1899-12-30T21:00:00"/>
    <d v="1899-12-30T21:04:00"/>
    <n v="119"/>
    <n v="110"/>
    <n v="4"/>
    <d v="1899-12-30T21:20:00"/>
    <n v="16"/>
    <n v="0"/>
    <n v="0"/>
    <n v="0"/>
    <n v="0"/>
    <n v="0"/>
    <n v="4"/>
    <x v="7"/>
    <n v="2"/>
  </r>
  <r>
    <s v="  UA"/>
    <x v="8"/>
    <n v="769"/>
    <s v="N669UA"/>
    <s v="SFO"/>
    <d v="1899-12-30T10:00:00"/>
    <d v="1899-12-30T10:12:00"/>
    <n v="290"/>
    <n v="248"/>
    <n v="12"/>
    <d v="1899-12-30T10:28:00"/>
    <n v="16"/>
    <n v="0"/>
    <n v="0"/>
    <n v="0"/>
    <n v="0"/>
    <n v="0"/>
    <n v="12"/>
    <x v="8"/>
    <n v="2"/>
  </r>
  <r>
    <s v="  UA"/>
    <x v="8"/>
    <n v="774"/>
    <s v="N468UA"/>
    <s v="RIC"/>
    <d v="1899-12-30T18:03:00"/>
    <d v="1899-12-30T17:59:00"/>
    <n v="114"/>
    <n v="111"/>
    <n v="-4"/>
    <d v="1899-12-30T18:17:00"/>
    <n v="18"/>
    <n v="0"/>
    <n v="0"/>
    <n v="0"/>
    <n v="0"/>
    <n v="0"/>
    <n v="0"/>
    <x v="1"/>
    <n v="2"/>
  </r>
  <r>
    <s v="  UA"/>
    <x v="8"/>
    <n v="793"/>
    <s v="N511UA"/>
    <s v="LAX"/>
    <d v="1899-12-30T15:20:00"/>
    <d v="1899-12-30T15:23:00"/>
    <n v="270"/>
    <n v="222"/>
    <n v="3"/>
    <d v="1899-12-30T15:37:00"/>
    <n v="14"/>
    <n v="0"/>
    <n v="0"/>
    <n v="0"/>
    <n v="0"/>
    <n v="0"/>
    <n v="3"/>
    <x v="15"/>
    <n v="2"/>
  </r>
  <r>
    <s v="  UA"/>
    <x v="8"/>
    <n v="795"/>
    <s v="N435UA"/>
    <s v="PDX"/>
    <d v="1899-12-30T08:10:00"/>
    <d v="1899-12-30T08:08:00"/>
    <n v="263"/>
    <n v="259"/>
    <n v="-2"/>
    <d v="1899-12-30T08:24:00"/>
    <n v="16"/>
    <n v="0"/>
    <n v="0"/>
    <n v="0"/>
    <n v="0"/>
    <n v="0"/>
    <n v="0"/>
    <x v="9"/>
    <n v="2"/>
  </r>
  <r>
    <s v="  UA"/>
    <x v="8"/>
    <n v="836"/>
    <s v="N402UA"/>
    <s v="BOS"/>
    <d v="1899-12-30T17:35:00"/>
    <d v="1899-12-30T17:35:00"/>
    <n v="139"/>
    <n v="122"/>
    <n v="0"/>
    <d v="1899-12-30T17:49:00"/>
    <n v="14"/>
    <n v="0"/>
    <n v="0"/>
    <n v="0"/>
    <n v="0"/>
    <n v="0"/>
    <n v="0"/>
    <x v="12"/>
    <n v="2"/>
  </r>
  <r>
    <s v="  UA"/>
    <x v="8"/>
    <n v="839"/>
    <s v="N466UA"/>
    <s v="LAX"/>
    <d v="1899-12-30T18:41:00"/>
    <d v="1899-12-30T18:41:00"/>
    <n v="265"/>
    <n v="245"/>
    <n v="0"/>
    <d v="1899-12-30T19:02:00"/>
    <n v="21"/>
    <n v="0"/>
    <n v="0"/>
    <n v="0"/>
    <n v="0"/>
    <n v="0"/>
    <n v="0"/>
    <x v="1"/>
    <n v="2"/>
  </r>
  <r>
    <s v="  UA"/>
    <x v="8"/>
    <n v="842"/>
    <s v="N422UA"/>
    <s v="LAX"/>
    <d v="1899-12-30T08:10:00"/>
    <d v="1899-12-30T08:05:00"/>
    <n v="269"/>
    <n v="230"/>
    <n v="-5"/>
    <d v="1899-12-30T08:19:00"/>
    <n v="14"/>
    <n v="0"/>
    <n v="0"/>
    <n v="0"/>
    <n v="0"/>
    <n v="0"/>
    <n v="0"/>
    <x v="9"/>
    <n v="2"/>
  </r>
  <r>
    <s v="  UA"/>
    <x v="8"/>
    <n v="848"/>
    <s v="N413UA"/>
    <s v="PHX"/>
    <d v="1899-12-30T09:27:00"/>
    <d v="1899-12-30T09:27:00"/>
    <n v="227"/>
    <n v="207"/>
    <n v="0"/>
    <d v="1899-12-30T09:44:00"/>
    <n v="17"/>
    <n v="0"/>
    <n v="0"/>
    <n v="0"/>
    <n v="0"/>
    <n v="0"/>
    <n v="0"/>
    <x v="0"/>
    <n v="2"/>
  </r>
  <r>
    <s v="  UA"/>
    <x v="8"/>
    <n v="859"/>
    <s v="N831UA"/>
    <s v="SFO"/>
    <d v="1899-12-30T07:04:00"/>
    <d v="1899-12-30T07:00:00"/>
    <n v="288"/>
    <n v="280"/>
    <n v="-4"/>
    <d v="1899-12-30T07:48:00"/>
    <n v="48"/>
    <n v="0"/>
    <n v="0"/>
    <n v="0"/>
    <n v="0"/>
    <n v="0"/>
    <n v="0"/>
    <x v="13"/>
    <n v="2"/>
  </r>
  <r>
    <s v="  UA"/>
    <x v="8"/>
    <n v="882"/>
    <s v="N550UA"/>
    <s v="BOS"/>
    <d v="1899-12-30T16:05:00"/>
    <d v="1899-12-30T16:05:00"/>
    <n v="142"/>
    <n v="121"/>
    <n v="0"/>
    <d v="1899-12-30T16:17:00"/>
    <n v="12"/>
    <n v="0"/>
    <n v="0"/>
    <n v="0"/>
    <n v="0"/>
    <n v="0"/>
    <n v="0"/>
    <x v="2"/>
    <n v="2"/>
  </r>
  <r>
    <s v="  UA"/>
    <x v="8"/>
    <n v="884"/>
    <s v="N471UA"/>
    <s v="EWR"/>
    <d v="1899-12-30T19:00:00"/>
    <d v="1899-12-30T18:51:00"/>
    <n v="131"/>
    <n v="104"/>
    <n v="-9"/>
    <d v="1899-12-30T19:04:00"/>
    <n v="13"/>
    <n v="0"/>
    <n v="0"/>
    <n v="0"/>
    <n v="0"/>
    <n v="0"/>
    <n v="0"/>
    <x v="10"/>
    <n v="2"/>
  </r>
  <r>
    <s v="  UA"/>
    <x v="8"/>
    <n v="896"/>
    <s v="N579UA"/>
    <s v="BOS"/>
    <d v="1899-12-30T13:19:00"/>
    <d v="1899-12-30T13:15:00"/>
    <n v="140"/>
    <n v="115"/>
    <n v="-4"/>
    <d v="1899-12-30T13:24:00"/>
    <n v="9"/>
    <n v="0"/>
    <n v="0"/>
    <n v="0"/>
    <n v="0"/>
    <n v="0"/>
    <n v="0"/>
    <x v="14"/>
    <n v="2"/>
  </r>
  <r>
    <s v="  UA"/>
    <x v="8"/>
    <n v="904"/>
    <s v="N854UA"/>
    <s v="CVG"/>
    <d v="1899-12-30T19:01:00"/>
    <d v="1899-12-30T18:56:00"/>
    <n v="71"/>
    <n v="54"/>
    <n v="-5"/>
    <d v="1899-12-30T19:10:00"/>
    <n v="14"/>
    <n v="0"/>
    <n v="0"/>
    <n v="0"/>
    <n v="0"/>
    <n v="0"/>
    <n v="0"/>
    <x v="10"/>
    <n v="2"/>
  </r>
  <r>
    <s v="  UA"/>
    <x v="8"/>
    <n v="907"/>
    <s v="N648UA"/>
    <s v="SFO"/>
    <d v="1899-12-30T17:21:00"/>
    <d v="1899-12-30T17:54:00"/>
    <n v="295"/>
    <n v="256"/>
    <n v="33"/>
    <d v="1899-12-30T18:16:00"/>
    <n v="22"/>
    <n v="0"/>
    <n v="0"/>
    <n v="0"/>
    <n v="0"/>
    <n v="0"/>
    <n v="33"/>
    <x v="12"/>
    <n v="2"/>
  </r>
  <r>
    <s v="  UA"/>
    <x v="8"/>
    <n v="909"/>
    <s v="N547UA"/>
    <s v="DEN"/>
    <d v="1899-12-30T15:23:00"/>
    <d v="1899-12-30T15:40:00"/>
    <n v="164"/>
    <n v="146"/>
    <n v="17"/>
    <d v="1899-12-30T15:52:00"/>
    <n v="12"/>
    <n v="0"/>
    <n v="0"/>
    <n v="0"/>
    <n v="0"/>
    <n v="0"/>
    <n v="17"/>
    <x v="15"/>
    <n v="2"/>
  </r>
  <r>
    <s v="  UA"/>
    <x v="8"/>
    <n v="922"/>
    <s v="N476UA"/>
    <s v="IAD"/>
    <d v="1899-12-30T06:05:00"/>
    <d v="1899-12-30T05:56:00"/>
    <n v="101"/>
    <n v="90"/>
    <n v="-9"/>
    <d v="1899-12-30T06:06:00"/>
    <n v="10"/>
    <n v="0"/>
    <n v="0"/>
    <n v="0"/>
    <n v="0"/>
    <n v="0"/>
    <n v="0"/>
    <x v="6"/>
    <n v="2"/>
  </r>
  <r>
    <s v="  UA"/>
    <x v="8"/>
    <n v="929"/>
    <s v="N492UA"/>
    <s v="SEA"/>
    <d v="1899-12-30T15:30:00"/>
    <d v="1899-12-30T16:23:00"/>
    <n v="268"/>
    <n v="283"/>
    <n v="53"/>
    <d v="1899-12-30T16:37:00"/>
    <n v="14"/>
    <n v="0"/>
    <n v="0"/>
    <n v="15"/>
    <n v="0"/>
    <n v="53"/>
    <n v="53"/>
    <x v="15"/>
    <n v="2"/>
  </r>
  <r>
    <s v="  UA"/>
    <x v="8"/>
    <n v="941"/>
    <s v="N575UA"/>
    <s v="DEN"/>
    <d v="1899-12-30T17:03:00"/>
    <d v="1899-12-30T17:03:00"/>
    <n v="160"/>
    <n v="136"/>
    <n v="0"/>
    <d v="1899-12-30T17:15:00"/>
    <n v="12"/>
    <n v="0"/>
    <n v="0"/>
    <n v="0"/>
    <n v="0"/>
    <n v="0"/>
    <n v="0"/>
    <x v="12"/>
    <n v="2"/>
  </r>
  <r>
    <s v="  UA"/>
    <x v="8"/>
    <n v="943"/>
    <s v="N563UA"/>
    <s v="LAX"/>
    <d v="1899-12-30T17:32:00"/>
    <d v="1899-12-30T17:40:00"/>
    <n v="268"/>
    <n v="230"/>
    <n v="8"/>
    <d v="1899-12-30T17:51:00"/>
    <n v="11"/>
    <n v="0"/>
    <n v="0"/>
    <n v="0"/>
    <n v="0"/>
    <n v="0"/>
    <n v="8"/>
    <x v="12"/>
    <n v="2"/>
  </r>
  <r>
    <s v="  UA"/>
    <x v="8"/>
    <n v="945"/>
    <s v="N431UA"/>
    <s v="LAX"/>
    <d v="1899-12-30T11:57:00"/>
    <d v="1899-12-30T12:42:00"/>
    <n v="265"/>
    <n v="218"/>
    <n v="45"/>
    <d v="1899-12-30T12:51:00"/>
    <n v="9"/>
    <n v="0"/>
    <n v="0"/>
    <n v="0"/>
    <n v="0"/>
    <n v="0"/>
    <n v="45"/>
    <x v="3"/>
    <n v="2"/>
  </r>
  <r>
    <s v="  UA"/>
    <x v="8"/>
    <n v="949"/>
    <s v="N773UA"/>
    <s v="DEN"/>
    <d v="1899-12-30T18:41:00"/>
    <d v="1899-12-30T18:43:00"/>
    <n v="165"/>
    <n v="143"/>
    <n v="2"/>
    <d v="1899-12-30T19:01:00"/>
    <n v="18"/>
    <n v="0"/>
    <n v="0"/>
    <n v="0"/>
    <n v="0"/>
    <n v="0"/>
    <n v="2"/>
    <x v="1"/>
    <n v="2"/>
  </r>
  <r>
    <s v="  UA"/>
    <x v="8"/>
    <n v="959"/>
    <s v="N433UA"/>
    <s v="PDX"/>
    <d v="1899-12-30T20:30:00"/>
    <d v="1899-12-30T20:43:00"/>
    <n v="268"/>
    <n v="251"/>
    <n v="13"/>
    <d v="1899-12-30T20:55:00"/>
    <n v="12"/>
    <n v="0"/>
    <n v="0"/>
    <n v="0"/>
    <n v="0"/>
    <n v="0"/>
    <n v="13"/>
    <x v="11"/>
    <n v="2"/>
  </r>
  <r>
    <s v="  UA"/>
    <x v="8"/>
    <n v="964"/>
    <s v="N226UA"/>
    <s v="IAD"/>
    <d v="1899-12-30T13:15:00"/>
    <d v="1899-12-30T13:17:00"/>
    <n v="112"/>
    <n v="116"/>
    <n v="2"/>
    <d v="1899-12-30T13:38:00"/>
    <n v="21"/>
    <n v="0"/>
    <n v="0"/>
    <n v="0"/>
    <n v="0"/>
    <n v="0"/>
    <n v="2"/>
    <x v="14"/>
    <n v="2"/>
  </r>
  <r>
    <s v="  UA"/>
    <x v="8"/>
    <n v="971"/>
    <s v="N827UA"/>
    <s v="SFO"/>
    <d v="1899-12-30T06:00:00"/>
    <d v="1899-12-30T05:57:00"/>
    <n v="282"/>
    <n v="253"/>
    <n v="-3"/>
    <d v="1899-12-30T06:21:00"/>
    <n v="24"/>
    <n v="0"/>
    <n v="0"/>
    <n v="0"/>
    <n v="0"/>
    <n v="0"/>
    <n v="0"/>
    <x v="6"/>
    <n v="2"/>
  </r>
  <r>
    <s v="  UA"/>
    <x v="8"/>
    <n v="973"/>
    <s v="N590UA"/>
    <s v="SFO"/>
    <d v="1899-12-30T14:55:00"/>
    <d v="1899-12-30T15:58:00"/>
    <n v="294"/>
    <n v="275"/>
    <n v="63"/>
    <d v="1899-12-30T16:22:00"/>
    <n v="24"/>
    <n v="0"/>
    <n v="0"/>
    <n v="0"/>
    <n v="0"/>
    <n v="44"/>
    <n v="63"/>
    <x v="4"/>
    <n v="2"/>
  </r>
  <r>
    <s v="  UA"/>
    <x v="8"/>
    <n v="992"/>
    <s v="N559UA"/>
    <s v="IAD"/>
    <d v="1899-12-30T18:13:00"/>
    <d v="1899-12-30T18:09:00"/>
    <n v="114"/>
    <n v="102"/>
    <n v="-4"/>
    <d v="1899-12-30T18:26:00"/>
    <n v="17"/>
    <n v="0"/>
    <n v="0"/>
    <n v="0"/>
    <n v="0"/>
    <n v="0"/>
    <n v="0"/>
    <x v="1"/>
    <n v="2"/>
  </r>
  <r>
    <s v="  UA"/>
    <x v="8"/>
    <n v="1102"/>
    <s v="N39728"/>
    <s v="MCO"/>
    <d v="1899-12-30T19:40:00"/>
    <d v="1899-12-30T19:40:00"/>
    <n v="155"/>
    <n v="147"/>
    <n v="0"/>
    <d v="1899-12-30T19:56:00"/>
    <n v="16"/>
    <n v="0"/>
    <n v="0"/>
    <n v="0"/>
    <n v="0"/>
    <n v="0"/>
    <n v="0"/>
    <x v="10"/>
    <n v="2"/>
  </r>
  <r>
    <s v="  UA"/>
    <x v="8"/>
    <n v="1103"/>
    <s v="N16703"/>
    <s v="SNA"/>
    <d v="1899-12-30T09:45:00"/>
    <d v="1899-12-30T09:56:00"/>
    <n v="265"/>
    <n v="232"/>
    <n v="11"/>
    <d v="1899-12-30T10:08:00"/>
    <n v="12"/>
    <n v="0"/>
    <n v="0"/>
    <n v="0"/>
    <n v="0"/>
    <n v="0"/>
    <n v="11"/>
    <x v="0"/>
    <n v="2"/>
  </r>
  <r>
    <s v="  UA"/>
    <x v="8"/>
    <n v="1189"/>
    <s v="N73291"/>
    <s v="IAH"/>
    <d v="1899-12-30T15:20:00"/>
    <d v="1899-12-30T15:14:00"/>
    <n v="174"/>
    <n v="150"/>
    <n v="-6"/>
    <d v="1899-12-30T15:23:00"/>
    <n v="9"/>
    <n v="0"/>
    <n v="0"/>
    <n v="0"/>
    <n v="0"/>
    <n v="0"/>
    <n v="0"/>
    <x v="15"/>
    <n v="2"/>
  </r>
  <r>
    <s v="  UA"/>
    <x v="8"/>
    <n v="1221"/>
    <s v="N77430"/>
    <s v="IAH"/>
    <d v="1899-12-30T07:00:00"/>
    <d v="1899-12-30T07:02:00"/>
    <n v="168"/>
    <n v="221"/>
    <n v="2"/>
    <d v="1899-12-30T07:54:00"/>
    <n v="52"/>
    <n v="0"/>
    <n v="0"/>
    <n v="55"/>
    <n v="0"/>
    <n v="0"/>
    <n v="2"/>
    <x v="13"/>
    <n v="2"/>
  </r>
  <r>
    <s v="  UA"/>
    <x v="8"/>
    <n v="1259"/>
    <s v="N35271"/>
    <s v="CLE"/>
    <d v="1899-12-30T18:15:00"/>
    <d v="1899-12-30T18:11:00"/>
    <n v="77"/>
    <n v="79"/>
    <n v="-4"/>
    <d v="1899-12-30T18:33:00"/>
    <n v="22"/>
    <n v="0"/>
    <n v="0"/>
    <n v="0"/>
    <n v="0"/>
    <n v="0"/>
    <n v="0"/>
    <x v="1"/>
    <n v="2"/>
  </r>
  <r>
    <s v="  UA"/>
    <x v="8"/>
    <n v="1282"/>
    <s v="N35204"/>
    <s v="SFO"/>
    <d v="1899-12-30T20:30:00"/>
    <d v="1899-12-30T20:27:00"/>
    <n v="275"/>
    <n v="262"/>
    <n v="-3"/>
    <d v="1899-12-30T20:36:00"/>
    <n v="9"/>
    <n v="0"/>
    <n v="0"/>
    <n v="0"/>
    <n v="0"/>
    <n v="0"/>
    <n v="0"/>
    <x v="11"/>
    <n v="2"/>
  </r>
  <r>
    <s v="  UA"/>
    <x v="8"/>
    <n v="1290"/>
    <s v="N27213"/>
    <s v="IAH"/>
    <d v="1899-12-30T17:05:00"/>
    <d v="1899-12-30T17:12:00"/>
    <n v="173"/>
    <n v="169"/>
    <n v="7"/>
    <d v="1899-12-30T17:25:00"/>
    <n v="13"/>
    <n v="0"/>
    <n v="0"/>
    <n v="0"/>
    <n v="0"/>
    <n v="0"/>
    <n v="7"/>
    <x v="12"/>
    <n v="2"/>
  </r>
  <r>
    <s v="  UA"/>
    <x v="8"/>
    <n v="1296"/>
    <s v="N16709"/>
    <s v="DEN"/>
    <d v="1899-12-30T20:00:00"/>
    <d v="1899-12-30T19:56:00"/>
    <n v="156"/>
    <n v="148"/>
    <n v="-4"/>
    <d v="1899-12-30T20:08:00"/>
    <n v="12"/>
    <n v="0"/>
    <n v="0"/>
    <n v="0"/>
    <n v="0"/>
    <n v="0"/>
    <n v="0"/>
    <x v="11"/>
    <n v="2"/>
  </r>
  <r>
    <s v="  UA"/>
    <x v="8"/>
    <n v="1550"/>
    <s v="N15710"/>
    <s v="EWR"/>
    <d v="1899-12-30T13:39:00"/>
    <d v="1899-12-30T13:29:00"/>
    <n v="140"/>
    <n v="124"/>
    <n v="-10"/>
    <d v="1899-12-30T13:51:00"/>
    <n v="22"/>
    <n v="0"/>
    <n v="0"/>
    <n v="0"/>
    <n v="0"/>
    <n v="0"/>
    <n v="0"/>
    <x v="14"/>
    <n v="2"/>
  </r>
  <r>
    <s v="  UA"/>
    <x v="8"/>
    <n v="1570"/>
    <s v=" "/>
    <s v="EWR"/>
    <d v="1899-12-30T07:00:00"/>
    <d v="1899-12-30T00:00:00"/>
    <n v="120"/>
    <n v="0"/>
    <n v="0"/>
    <d v="1899-12-30T00:00:00"/>
    <n v="0"/>
    <n v="0"/>
    <n v="0"/>
    <n v="0"/>
    <n v="0"/>
    <n v="0"/>
    <n v="0"/>
    <x v="13"/>
    <n v="2"/>
  </r>
  <r>
    <s v="  UA"/>
    <x v="8"/>
    <n v="1574"/>
    <s v="N39728"/>
    <s v="EWR"/>
    <d v="1899-12-30T12:00:00"/>
    <d v="1899-12-30T12:05:00"/>
    <n v="127"/>
    <n v="114"/>
    <n v="5"/>
    <d v="1899-12-30T12:16:00"/>
    <n v="11"/>
    <n v="0"/>
    <n v="0"/>
    <n v="0"/>
    <n v="0"/>
    <n v="0"/>
    <n v="5"/>
    <x v="5"/>
    <n v="2"/>
  </r>
  <r>
    <s v="  UA"/>
    <x v="8"/>
    <n v="1577"/>
    <s v="N78509"/>
    <s v="EWR"/>
    <d v="1899-12-30T17:00:00"/>
    <d v="1899-12-30T16:56:00"/>
    <n v="135"/>
    <n v="120"/>
    <n v="-4"/>
    <d v="1899-12-30T17:09:00"/>
    <n v="13"/>
    <n v="0"/>
    <n v="0"/>
    <n v="0"/>
    <n v="0"/>
    <n v="0"/>
    <n v="0"/>
    <x v="12"/>
    <n v="2"/>
  </r>
  <r>
    <s v="  UA"/>
    <x v="8"/>
    <n v="1579"/>
    <s v="N87513"/>
    <s v="EWR"/>
    <d v="1899-12-30T18:00:00"/>
    <d v="1899-12-30T18:36:00"/>
    <n v="126"/>
    <n v="111"/>
    <n v="36"/>
    <d v="1899-12-30T18:51:00"/>
    <n v="15"/>
    <n v="3"/>
    <n v="0"/>
    <n v="0"/>
    <n v="0"/>
    <n v="18"/>
    <n v="36"/>
    <x v="1"/>
    <n v="2"/>
  </r>
  <r>
    <s v="  UA"/>
    <x v="8"/>
    <n v="1625"/>
    <s v="N34282"/>
    <s v="CLE"/>
    <d v="1899-12-30T07:00:00"/>
    <d v="1899-12-30T06:57:00"/>
    <n v="77"/>
    <n v="98"/>
    <n v="-3"/>
    <d v="1899-12-30T07:38:00"/>
    <n v="41"/>
    <n v="0"/>
    <n v="0"/>
    <n v="18"/>
    <n v="0"/>
    <n v="0"/>
    <n v="0"/>
    <x v="13"/>
    <n v="2"/>
  </r>
  <r>
    <s v="  UA"/>
    <x v="8"/>
    <n v="1647"/>
    <s v="N75426"/>
    <s v="IAH"/>
    <d v="1899-12-30T19:15:00"/>
    <d v="1899-12-30T19:14:00"/>
    <n v="163"/>
    <n v="165"/>
    <n v="-1"/>
    <d v="1899-12-30T19:33:00"/>
    <n v="19"/>
    <n v="0"/>
    <n v="0"/>
    <n v="0"/>
    <n v="0"/>
    <n v="0"/>
    <n v="0"/>
    <x v="10"/>
    <n v="2"/>
  </r>
  <r>
    <s v="  UA"/>
    <x v="8"/>
    <n v="1676"/>
    <s v="N32404"/>
    <s v="IAH"/>
    <d v="1899-12-30T14:00:00"/>
    <d v="1899-12-30T14:15:00"/>
    <n v="166"/>
    <n v="158"/>
    <n v="15"/>
    <d v="1899-12-30T14:22:00"/>
    <n v="7"/>
    <n v="0"/>
    <n v="0"/>
    <n v="0"/>
    <n v="0"/>
    <n v="0"/>
    <n v="15"/>
    <x v="4"/>
    <n v="2"/>
  </r>
  <r>
    <s v="  UA"/>
    <x v="8"/>
    <n v="1693"/>
    <s v="N73278"/>
    <s v="IAH"/>
    <d v="1899-12-30T12:10:00"/>
    <d v="1899-12-30T12:25:00"/>
    <n v="167"/>
    <n v="163"/>
    <n v="15"/>
    <d v="1899-12-30T12:33:00"/>
    <n v="8"/>
    <n v="0"/>
    <n v="0"/>
    <n v="0"/>
    <n v="0"/>
    <n v="0"/>
    <n v="15"/>
    <x v="5"/>
    <n v="2"/>
  </r>
  <r>
    <s v="  UA"/>
    <x v="8"/>
    <n v="1696"/>
    <s v="N76269"/>
    <s v="EWR"/>
    <d v="1899-12-30T10:00:00"/>
    <d v="1899-12-30T09:58:00"/>
    <n v="117"/>
    <n v="124"/>
    <n v="-2"/>
    <d v="1899-12-30T10:14:00"/>
    <n v="16"/>
    <n v="0"/>
    <n v="0"/>
    <n v="0"/>
    <n v="0"/>
    <n v="0"/>
    <n v="0"/>
    <x v="8"/>
    <n v="2"/>
  </r>
  <r>
    <s v="  UA"/>
    <x v="8"/>
    <n v="1710"/>
    <s v="N75853"/>
    <s v="IAH"/>
    <d v="1899-12-30T08:00:00"/>
    <d v="1899-12-30T07:56:00"/>
    <n v="172"/>
    <n v="169"/>
    <n v="-4"/>
    <d v="1899-12-30T08:08:00"/>
    <n v="12"/>
    <n v="0"/>
    <n v="0"/>
    <n v="0"/>
    <n v="0"/>
    <n v="0"/>
    <n v="0"/>
    <x v="9"/>
    <n v="2"/>
  </r>
  <r>
    <s v="  UA"/>
    <x v="8"/>
    <n v="1715"/>
    <s v="N33209"/>
    <s v="PIT"/>
    <d v="1899-12-30T18:35:00"/>
    <d v="1899-12-30T18:32:00"/>
    <n v="84"/>
    <n v="81"/>
    <n v="-3"/>
    <d v="1899-12-30T18:47:00"/>
    <n v="15"/>
    <n v="0"/>
    <n v="0"/>
    <n v="0"/>
    <n v="0"/>
    <n v="0"/>
    <n v="0"/>
    <x v="1"/>
    <n v="2"/>
  </r>
  <r>
    <s v="  UA"/>
    <x v="8"/>
    <n v="1716"/>
    <s v="N35204"/>
    <s v="FLL"/>
    <d v="1899-12-30T08:50:00"/>
    <d v="1899-12-30T09:08:00"/>
    <n v="171"/>
    <n v="181"/>
    <n v="18"/>
    <d v="1899-12-30T09:29:00"/>
    <n v="21"/>
    <n v="2"/>
    <n v="0"/>
    <n v="10"/>
    <n v="0"/>
    <n v="16"/>
    <n v="18"/>
    <x v="9"/>
    <n v="2"/>
  </r>
  <r>
    <s v="  UA"/>
    <x v="8"/>
    <n v="1727"/>
    <s v="N36207"/>
    <s v="IAH"/>
    <d v="1899-12-30T10:56:00"/>
    <d v="1899-12-30T11:40:00"/>
    <n v="169"/>
    <n v="160"/>
    <n v="44"/>
    <d v="1899-12-30T11:50:00"/>
    <n v="10"/>
    <n v="9"/>
    <n v="0"/>
    <n v="0"/>
    <n v="0"/>
    <n v="26"/>
    <n v="44"/>
    <x v="8"/>
    <n v="2"/>
  </r>
  <r>
    <s v="  UA"/>
    <x v="8"/>
    <n v="1729"/>
    <s v="N57857"/>
    <s v="IAH"/>
    <d v="1899-12-30T21:00:00"/>
    <d v="1899-12-30T20:56:00"/>
    <n v="158"/>
    <n v="163"/>
    <n v="-4"/>
    <d v="1899-12-30T21:17:00"/>
    <n v="21"/>
    <n v="0"/>
    <n v="0"/>
    <n v="0"/>
    <n v="0"/>
    <n v="0"/>
    <n v="0"/>
    <x v="7"/>
    <n v="2"/>
  </r>
  <r>
    <s v="  UA"/>
    <x v="8"/>
    <n v="1730"/>
    <s v="N57439"/>
    <s v="IAH"/>
    <d v="1899-12-30T05:25:00"/>
    <d v="1899-12-30T05:25:00"/>
    <n v="168"/>
    <n v="161"/>
    <n v="0"/>
    <d v="1899-12-30T05:36:00"/>
    <n v="11"/>
    <n v="0"/>
    <n v="0"/>
    <n v="0"/>
    <n v="0"/>
    <n v="0"/>
    <n v="0"/>
    <x v="16"/>
    <n v="2"/>
  </r>
  <r>
    <s v="  UA"/>
    <x v="9"/>
    <n v="201"/>
    <s v="N213UA"/>
    <s v="HNL"/>
    <d v="1899-12-30T09:20:00"/>
    <d v="1899-12-30T16:42:00"/>
    <n v="544"/>
    <n v="510"/>
    <n v="442"/>
    <d v="1899-12-30T16:55:00"/>
    <n v="13"/>
    <n v="408"/>
    <n v="0"/>
    <n v="0"/>
    <n v="0"/>
    <n v="0"/>
    <n v="442"/>
    <x v="0"/>
    <n v="3"/>
  </r>
  <r>
    <s v="  UA"/>
    <x v="9"/>
    <n v="222"/>
    <s v="N511UA"/>
    <s v="BDL"/>
    <d v="1899-12-30T18:48:00"/>
    <d v="1899-12-30T18:45:00"/>
    <n v="126"/>
    <n v="109"/>
    <n v="-3"/>
    <d v="1899-12-30T19:00:00"/>
    <n v="15"/>
    <n v="0"/>
    <n v="0"/>
    <n v="0"/>
    <n v="0"/>
    <n v="0"/>
    <n v="0"/>
    <x v="1"/>
    <n v="3"/>
  </r>
  <r>
    <s v="  UA"/>
    <x v="9"/>
    <n v="234"/>
    <s v="N479UA"/>
    <s v="LGA"/>
    <d v="1899-12-30T08:24:00"/>
    <d v="1899-12-30T08:23:00"/>
    <n v="125"/>
    <n v="125"/>
    <n v="-1"/>
    <d v="1899-12-30T08:41:00"/>
    <n v="18"/>
    <n v="0"/>
    <n v="0"/>
    <n v="0"/>
    <n v="0"/>
    <n v="0"/>
    <n v="0"/>
    <x v="9"/>
    <n v="3"/>
  </r>
  <r>
    <s v="  UA"/>
    <x v="9"/>
    <n v="241"/>
    <s v="N490UA"/>
    <s v="SEA"/>
    <d v="1899-12-30T11:55:00"/>
    <d v="1899-12-30T11:53:00"/>
    <n v="268"/>
    <n v="251"/>
    <n v="-2"/>
    <d v="1899-12-30T12:03:00"/>
    <n v="10"/>
    <n v="0"/>
    <n v="0"/>
    <n v="0"/>
    <n v="0"/>
    <n v="0"/>
    <n v="0"/>
    <x v="3"/>
    <n v="3"/>
  </r>
  <r>
    <s v="  UA"/>
    <x v="9"/>
    <n v="242"/>
    <s v="N808UA"/>
    <s v="PVD"/>
    <d v="1899-12-30T13:27:00"/>
    <d v="1899-12-30T13:22:00"/>
    <n v="128"/>
    <n v="116"/>
    <n v="-5"/>
    <d v="1899-12-30T13:32:00"/>
    <n v="10"/>
    <n v="0"/>
    <n v="0"/>
    <n v="0"/>
    <n v="0"/>
    <n v="0"/>
    <n v="0"/>
    <x v="14"/>
    <n v="3"/>
  </r>
  <r>
    <s v="  UA"/>
    <x v="9"/>
    <n v="245"/>
    <s v="N414UA"/>
    <s v="DEN"/>
    <d v="1899-12-30T08:58:00"/>
    <d v="1899-12-30T08:54:00"/>
    <n v="164"/>
    <n v="150"/>
    <n v="-4"/>
    <d v="1899-12-30T09:03:00"/>
    <n v="9"/>
    <n v="0"/>
    <n v="0"/>
    <n v="0"/>
    <n v="0"/>
    <n v="0"/>
    <n v="0"/>
    <x v="9"/>
    <n v="3"/>
  </r>
  <r>
    <s v="  UA"/>
    <x v="9"/>
    <n v="246"/>
    <s v="N491UA"/>
    <s v="BUF"/>
    <d v="1899-12-30T18:00:00"/>
    <d v="1899-12-30T18:27:00"/>
    <n v="89"/>
    <n v="100"/>
    <n v="27"/>
    <d v="1899-12-30T18:49:00"/>
    <n v="22"/>
    <n v="19"/>
    <n v="0"/>
    <n v="11"/>
    <n v="0"/>
    <n v="8"/>
    <n v="27"/>
    <x v="1"/>
    <n v="3"/>
  </r>
  <r>
    <s v="  UA"/>
    <x v="9"/>
    <n v="248"/>
    <s v="N441UA"/>
    <s v="DTW"/>
    <d v="1899-12-30T19:00:00"/>
    <d v="1899-12-30T18:59:00"/>
    <n v="85"/>
    <n v="67"/>
    <n v="-1"/>
    <d v="1899-12-30T19:15:00"/>
    <n v="16"/>
    <n v="0"/>
    <n v="0"/>
    <n v="0"/>
    <n v="0"/>
    <n v="0"/>
    <n v="0"/>
    <x v="10"/>
    <n v="3"/>
  </r>
  <r>
    <s v="  UA"/>
    <x v="9"/>
    <n v="253"/>
    <s v="N514UA"/>
    <s v="BOS"/>
    <d v="1899-12-30T19:00:00"/>
    <d v="1899-12-30T18:54:00"/>
    <n v="133"/>
    <n v="123"/>
    <n v="-6"/>
    <d v="1899-12-30T19:09:00"/>
    <n v="15"/>
    <n v="0"/>
    <n v="0"/>
    <n v="0"/>
    <n v="0"/>
    <n v="0"/>
    <n v="0"/>
    <x v="10"/>
    <n v="3"/>
  </r>
  <r>
    <s v="  UA"/>
    <x v="9"/>
    <n v="255"/>
    <s v="N485UA"/>
    <s v="SFO"/>
    <d v="1899-12-30T16:05:00"/>
    <d v="1899-12-30T15:59:00"/>
    <n v="282"/>
    <n v="269"/>
    <n v="-6"/>
    <d v="1899-12-30T16:12:00"/>
    <n v="13"/>
    <n v="0"/>
    <n v="0"/>
    <n v="0"/>
    <n v="0"/>
    <n v="0"/>
    <n v="0"/>
    <x v="2"/>
    <n v="3"/>
  </r>
  <r>
    <s v="  UA"/>
    <x v="9"/>
    <n v="258"/>
    <s v="N828UA"/>
    <s v="GRR"/>
    <d v="1899-12-30T19:01:00"/>
    <d v="1899-12-30T18:56:00"/>
    <n v="51"/>
    <n v="47"/>
    <n v="-5"/>
    <d v="1899-12-30T19:12:00"/>
    <n v="16"/>
    <n v="0"/>
    <n v="0"/>
    <n v="0"/>
    <n v="0"/>
    <n v="0"/>
    <n v="0"/>
    <x v="10"/>
    <n v="3"/>
  </r>
  <r>
    <s v="  UA"/>
    <x v="9"/>
    <n v="262"/>
    <s v="N444UA"/>
    <s v="MCO"/>
    <d v="1899-12-30T06:54:00"/>
    <d v="1899-12-30T06:48:00"/>
    <n v="155"/>
    <n v="155"/>
    <n v="-6"/>
    <d v="1899-12-30T07:07:00"/>
    <n v="19"/>
    <n v="0"/>
    <n v="0"/>
    <n v="0"/>
    <n v="0"/>
    <n v="0"/>
    <n v="0"/>
    <x v="6"/>
    <n v="3"/>
  </r>
  <r>
    <s v="  UA"/>
    <x v="9"/>
    <n v="265"/>
    <s v="N841UA"/>
    <s v="TPA"/>
    <d v="1899-12-30T14:15:00"/>
    <d v="1899-12-30T14:08:00"/>
    <n v="157"/>
    <n v="154"/>
    <n v="-7"/>
    <d v="1899-12-30T14:19:00"/>
    <n v="11"/>
    <n v="0"/>
    <n v="0"/>
    <n v="0"/>
    <n v="0"/>
    <n v="0"/>
    <n v="0"/>
    <x v="4"/>
    <n v="3"/>
  </r>
  <r>
    <s v="  UA"/>
    <x v="9"/>
    <n v="278"/>
    <s v="N818UA"/>
    <s v="MDT"/>
    <d v="1899-12-30T18:30:00"/>
    <d v="1899-12-30T18:23:00"/>
    <n v="100"/>
    <n v="94"/>
    <n v="-7"/>
    <d v="1899-12-30T18:40:00"/>
    <n v="17"/>
    <n v="0"/>
    <n v="0"/>
    <n v="0"/>
    <n v="0"/>
    <n v="0"/>
    <n v="0"/>
    <x v="1"/>
    <n v="3"/>
  </r>
  <r>
    <s v="  UA"/>
    <x v="9"/>
    <n v="288"/>
    <s v="N479UA"/>
    <s v="MCO"/>
    <d v="1899-12-30T14:27:00"/>
    <d v="1899-12-30T14:27:00"/>
    <n v="159"/>
    <n v="153"/>
    <n v="0"/>
    <d v="1899-12-30T14:41:00"/>
    <n v="14"/>
    <n v="0"/>
    <n v="0"/>
    <n v="0"/>
    <n v="0"/>
    <n v="0"/>
    <n v="0"/>
    <x v="4"/>
    <n v="3"/>
  </r>
  <r>
    <s v="  UA"/>
    <x v="9"/>
    <n v="291"/>
    <s v="N805UA"/>
    <s v="IAD"/>
    <d v="1899-12-30T11:22:00"/>
    <d v="1899-12-30T11:19:00"/>
    <n v="106"/>
    <n v="95"/>
    <n v="-3"/>
    <d v="1899-12-30T11:33:00"/>
    <n v="14"/>
    <n v="0"/>
    <n v="0"/>
    <n v="0"/>
    <n v="0"/>
    <n v="0"/>
    <n v="0"/>
    <x v="3"/>
    <n v="3"/>
  </r>
  <r>
    <s v="  UA"/>
    <x v="9"/>
    <n v="292"/>
    <s v="N829UA"/>
    <s v="ATL"/>
    <d v="1899-12-30T06:00:00"/>
    <d v="1899-12-30T06:22:00"/>
    <n v="119"/>
    <n v="104"/>
    <n v="22"/>
    <d v="1899-12-30T06:32:00"/>
    <n v="10"/>
    <n v="0"/>
    <n v="0"/>
    <n v="0"/>
    <n v="0"/>
    <n v="0"/>
    <n v="22"/>
    <x v="6"/>
    <n v="3"/>
  </r>
  <r>
    <s v="  UA"/>
    <x v="9"/>
    <n v="296"/>
    <s v="N801UA"/>
    <s v="MSP"/>
    <d v="1899-12-30T13:20:00"/>
    <d v="1899-12-30T13:35:00"/>
    <n v="87"/>
    <n v="67"/>
    <n v="15"/>
    <d v="1899-12-30T13:45:00"/>
    <n v="10"/>
    <n v="0"/>
    <n v="0"/>
    <n v="0"/>
    <n v="0"/>
    <n v="0"/>
    <n v="15"/>
    <x v="14"/>
    <n v="3"/>
  </r>
  <r>
    <s v="  UA"/>
    <x v="9"/>
    <n v="298"/>
    <s v="N846UA"/>
    <s v="MIA"/>
    <d v="1899-12-30T19:45:00"/>
    <d v="1899-12-30T19:55:00"/>
    <n v="187"/>
    <n v="185"/>
    <n v="10"/>
    <d v="1899-12-30T20:10:00"/>
    <n v="15"/>
    <n v="0"/>
    <n v="0"/>
    <n v="0"/>
    <n v="0"/>
    <n v="0"/>
    <n v="10"/>
    <x v="10"/>
    <n v="3"/>
  </r>
  <r>
    <s v="  UA"/>
    <x v="9"/>
    <n v="304"/>
    <s v="N412UA"/>
    <s v="BDL"/>
    <d v="1899-12-30T06:26:00"/>
    <d v="1899-12-30T06:19:00"/>
    <n v="122"/>
    <n v="101"/>
    <n v="-7"/>
    <d v="1899-12-30T06:28:00"/>
    <n v="9"/>
    <n v="0"/>
    <n v="0"/>
    <n v="0"/>
    <n v="0"/>
    <n v="0"/>
    <n v="0"/>
    <x v="6"/>
    <n v="3"/>
  </r>
  <r>
    <s v="  UA"/>
    <x v="9"/>
    <n v="307"/>
    <s v="N541UA"/>
    <s v="LAS"/>
    <d v="1899-12-30T08:20:00"/>
    <d v="1899-12-30T08:17:00"/>
    <n v="237"/>
    <n v="222"/>
    <n v="-3"/>
    <d v="1899-12-30T08:32:00"/>
    <n v="15"/>
    <n v="0"/>
    <n v="0"/>
    <n v="0"/>
    <n v="0"/>
    <n v="0"/>
    <n v="0"/>
    <x v="9"/>
    <n v="3"/>
  </r>
  <r>
    <s v="  UA"/>
    <x v="9"/>
    <n v="309"/>
    <s v="N832UA"/>
    <s v="BOS"/>
    <d v="1899-12-30T09:05:00"/>
    <d v="1899-12-30T08:59:00"/>
    <n v="128"/>
    <n v="119"/>
    <n v="-6"/>
    <d v="1899-12-30T09:09:00"/>
    <n v="10"/>
    <n v="0"/>
    <n v="0"/>
    <n v="0"/>
    <n v="0"/>
    <n v="0"/>
    <n v="0"/>
    <x v="0"/>
    <n v="3"/>
  </r>
  <r>
    <s v="  UA"/>
    <x v="9"/>
    <n v="330"/>
    <s v="N483UA"/>
    <s v="EWR"/>
    <d v="1899-12-30T16:00:00"/>
    <d v="1899-12-30T15:53:00"/>
    <n v="131"/>
    <n v="104"/>
    <n v="-7"/>
    <d v="1899-12-30T16:01:00"/>
    <n v="8"/>
    <n v="0"/>
    <n v="0"/>
    <n v="0"/>
    <n v="0"/>
    <n v="0"/>
    <n v="0"/>
    <x v="2"/>
    <n v="3"/>
  </r>
  <r>
    <s v="  UA"/>
    <x v="9"/>
    <n v="331"/>
    <s v="N848UA"/>
    <s v="DFW"/>
    <d v="1899-12-30T20:50:00"/>
    <d v="1899-12-30T20:45:00"/>
    <n v="146"/>
    <n v="131"/>
    <n v="-5"/>
    <d v="1899-12-30T20:59:00"/>
    <n v="14"/>
    <n v="0"/>
    <n v="0"/>
    <n v="0"/>
    <n v="0"/>
    <n v="0"/>
    <n v="0"/>
    <x v="11"/>
    <n v="3"/>
  </r>
  <r>
    <s v="  UA"/>
    <x v="9"/>
    <n v="333"/>
    <s v="N845UA"/>
    <s v="MSY"/>
    <d v="1899-12-30T09:30:00"/>
    <d v="1899-12-30T09:27:00"/>
    <n v="140"/>
    <n v="140"/>
    <n v="-3"/>
    <d v="1899-12-30T09:38:00"/>
    <n v="11"/>
    <n v="0"/>
    <n v="0"/>
    <n v="0"/>
    <n v="0"/>
    <n v="0"/>
    <n v="0"/>
    <x v="0"/>
    <n v="3"/>
  </r>
  <r>
    <s v="  UA"/>
    <x v="9"/>
    <n v="337"/>
    <s v="N827UA"/>
    <s v="IAD"/>
    <d v="1899-12-30T16:26:00"/>
    <d v="1899-12-30T16:24:00"/>
    <n v="109"/>
    <n v="93"/>
    <n v="-2"/>
    <d v="1899-12-30T16:36:00"/>
    <n v="12"/>
    <n v="0"/>
    <n v="0"/>
    <n v="0"/>
    <n v="0"/>
    <n v="0"/>
    <n v="0"/>
    <x v="2"/>
    <n v="3"/>
  </r>
  <r>
    <s v="  UA"/>
    <x v="9"/>
    <n v="340"/>
    <s v="N820UA"/>
    <s v="DFW"/>
    <d v="1899-12-30T13:20:00"/>
    <d v="1899-12-30T13:16:00"/>
    <n v="151"/>
    <n v="139"/>
    <n v="-4"/>
    <d v="1899-12-30T13:26:00"/>
    <n v="10"/>
    <n v="0"/>
    <n v="0"/>
    <n v="0"/>
    <n v="0"/>
    <n v="0"/>
    <n v="0"/>
    <x v="14"/>
    <n v="3"/>
  </r>
  <r>
    <s v="  UA"/>
    <x v="9"/>
    <n v="344"/>
    <s v="N486UA"/>
    <s v="BWI"/>
    <d v="1899-12-30T19:53:00"/>
    <d v="1899-12-30T19:49:00"/>
    <n v="108"/>
    <n v="89"/>
    <n v="-4"/>
    <d v="1899-12-30T19:57:00"/>
    <n v="8"/>
    <n v="0"/>
    <n v="0"/>
    <n v="0"/>
    <n v="0"/>
    <n v="0"/>
    <n v="0"/>
    <x v="10"/>
    <n v="3"/>
  </r>
  <r>
    <s v="  UA"/>
    <x v="9"/>
    <n v="350"/>
    <s v="N515UA"/>
    <s v="MCO"/>
    <d v="1899-12-30T17:06:00"/>
    <d v="1899-12-30T17:04:00"/>
    <n v="159"/>
    <n v="153"/>
    <n v="-2"/>
    <d v="1899-12-30T17:16:00"/>
    <n v="12"/>
    <n v="0"/>
    <n v="0"/>
    <n v="0"/>
    <n v="0"/>
    <n v="0"/>
    <n v="0"/>
    <x v="12"/>
    <n v="3"/>
  </r>
  <r>
    <s v="  UA"/>
    <x v="9"/>
    <n v="352"/>
    <s v="N486UA"/>
    <s v="BDL"/>
    <d v="1899-12-30T13:33:00"/>
    <d v="1899-12-30T13:29:00"/>
    <n v="122"/>
    <n v="116"/>
    <n v="-4"/>
    <d v="1899-12-30T13:42:00"/>
    <n v="13"/>
    <n v="0"/>
    <n v="0"/>
    <n v="0"/>
    <n v="0"/>
    <n v="0"/>
    <n v="0"/>
    <x v="14"/>
    <n v="3"/>
  </r>
  <r>
    <s v="  UA"/>
    <x v="9"/>
    <n v="365"/>
    <s v="N830UA"/>
    <s v="DSM"/>
    <d v="1899-12-30T15:00:00"/>
    <d v="1899-12-30T14:56:00"/>
    <n v="75"/>
    <n v="58"/>
    <n v="-4"/>
    <d v="1899-12-30T15:05:00"/>
    <n v="9"/>
    <n v="0"/>
    <n v="0"/>
    <n v="0"/>
    <n v="0"/>
    <n v="0"/>
    <n v="0"/>
    <x v="15"/>
    <n v="3"/>
  </r>
  <r>
    <s v="  UA"/>
    <x v="9"/>
    <n v="376"/>
    <s v="N490UA"/>
    <s v="PHL"/>
    <d v="1899-12-30T06:00:00"/>
    <d v="1899-12-30T06:00:00"/>
    <n v="119"/>
    <n v="102"/>
    <n v="0"/>
    <d v="1899-12-30T06:08:00"/>
    <n v="8"/>
    <n v="0"/>
    <n v="0"/>
    <n v="0"/>
    <n v="0"/>
    <n v="0"/>
    <n v="0"/>
    <x v="6"/>
    <n v="3"/>
  </r>
  <r>
    <s v="  UA"/>
    <x v="9"/>
    <n v="381"/>
    <s v="N403UA"/>
    <s v="SMF"/>
    <d v="1899-12-30T09:55:00"/>
    <d v="1899-12-30T09:51:00"/>
    <n v="270"/>
    <n v="264"/>
    <n v="-4"/>
    <d v="1899-12-30T10:08:00"/>
    <n v="17"/>
    <n v="0"/>
    <n v="0"/>
    <n v="0"/>
    <n v="0"/>
    <n v="0"/>
    <n v="0"/>
    <x v="0"/>
    <n v="3"/>
  </r>
  <r>
    <s v="  UA"/>
    <x v="9"/>
    <n v="382"/>
    <s v="N538UA"/>
    <s v="IAD"/>
    <d v="1899-12-30T08:43:00"/>
    <d v="1899-12-30T08:42:00"/>
    <n v="108"/>
    <n v="93"/>
    <n v="-1"/>
    <d v="1899-12-30T08:56:00"/>
    <n v="14"/>
    <n v="0"/>
    <n v="0"/>
    <n v="0"/>
    <n v="0"/>
    <n v="0"/>
    <n v="0"/>
    <x v="9"/>
    <n v="3"/>
  </r>
  <r>
    <s v="  UA"/>
    <x v="9"/>
    <n v="391"/>
    <s v="N844UA"/>
    <s v="RDU"/>
    <d v="1899-12-30T19:45:00"/>
    <d v="1899-12-30T19:39:00"/>
    <n v="117"/>
    <n v="107"/>
    <n v="-6"/>
    <d v="1899-12-30T19:54:00"/>
    <n v="15"/>
    <n v="0"/>
    <n v="0"/>
    <n v="0"/>
    <n v="0"/>
    <n v="0"/>
    <n v="0"/>
    <x v="10"/>
    <n v="3"/>
  </r>
  <r>
    <s v="  UA"/>
    <x v="9"/>
    <n v="393"/>
    <s v="N453UA"/>
    <s v="PHX"/>
    <d v="1899-12-30T11:57:00"/>
    <d v="1899-12-30T12:36:00"/>
    <n v="232"/>
    <n v="227"/>
    <n v="39"/>
    <d v="1899-12-30T13:04:00"/>
    <n v="28"/>
    <n v="0"/>
    <n v="0"/>
    <n v="34"/>
    <n v="0"/>
    <n v="0"/>
    <n v="39"/>
    <x v="3"/>
    <n v="3"/>
  </r>
  <r>
    <s v="  UA"/>
    <x v="9"/>
    <n v="395"/>
    <s v="N412UA"/>
    <s v="SAN"/>
    <d v="1899-12-30T17:46:00"/>
    <d v="1899-12-30T17:44:00"/>
    <n v="253"/>
    <n v="244"/>
    <n v="-2"/>
    <d v="1899-12-30T17:57:00"/>
    <n v="13"/>
    <n v="0"/>
    <n v="0"/>
    <n v="0"/>
    <n v="0"/>
    <n v="0"/>
    <n v="0"/>
    <x v="12"/>
    <n v="3"/>
  </r>
  <r>
    <s v="  UA"/>
    <x v="9"/>
    <n v="398"/>
    <s v="N418UA"/>
    <s v="PDX"/>
    <d v="1899-12-30T11:58:00"/>
    <d v="1899-12-30T11:58:00"/>
    <n v="268"/>
    <n v="250"/>
    <n v="0"/>
    <d v="1899-12-30T12:09:00"/>
    <n v="11"/>
    <n v="0"/>
    <n v="0"/>
    <n v="0"/>
    <n v="0"/>
    <n v="0"/>
    <n v="0"/>
    <x v="3"/>
    <n v="3"/>
  </r>
  <r>
    <s v="  UA"/>
    <x v="9"/>
    <n v="408"/>
    <s v="N578UA"/>
    <s v="PHX"/>
    <d v="1899-12-30T17:59:00"/>
    <d v="1899-12-30T18:39:00"/>
    <n v="235"/>
    <n v="226"/>
    <n v="40"/>
    <d v="1899-12-30T19:08:00"/>
    <n v="29"/>
    <n v="0"/>
    <n v="0"/>
    <n v="31"/>
    <n v="0"/>
    <n v="0"/>
    <n v="40"/>
    <x v="12"/>
    <n v="3"/>
  </r>
  <r>
    <s v="  UA"/>
    <x v="9"/>
    <n v="409"/>
    <s v="N509UA"/>
    <s v="LAX"/>
    <d v="1899-12-30T13:08:00"/>
    <d v="1899-12-30T13:38:00"/>
    <n v="266"/>
    <n v="238"/>
    <n v="30"/>
    <d v="1899-12-30T13:50:00"/>
    <n v="12"/>
    <n v="0"/>
    <n v="0"/>
    <n v="0"/>
    <n v="0"/>
    <n v="0"/>
    <n v="30"/>
    <x v="14"/>
    <n v="3"/>
  </r>
  <r>
    <s v="  UA"/>
    <x v="9"/>
    <n v="411"/>
    <s v="N463UA"/>
    <s v="LAX"/>
    <d v="1899-12-30T20:45:00"/>
    <d v="1899-12-30T20:41:00"/>
    <n v="265"/>
    <n v="244"/>
    <n v="-4"/>
    <d v="1899-12-30T20:52:00"/>
    <n v="11"/>
    <n v="0"/>
    <n v="0"/>
    <n v="0"/>
    <n v="0"/>
    <n v="0"/>
    <n v="0"/>
    <x v="11"/>
    <n v="3"/>
  </r>
  <r>
    <s v="  UA"/>
    <x v="9"/>
    <n v="420"/>
    <s v="N415UA"/>
    <s v="ROC"/>
    <d v="1899-12-30T18:44:00"/>
    <d v="1899-12-30T18:41:00"/>
    <n v="96"/>
    <n v="84"/>
    <n v="-3"/>
    <d v="1899-12-30T18:56:00"/>
    <n v="15"/>
    <n v="0"/>
    <n v="0"/>
    <n v="0"/>
    <n v="0"/>
    <n v="0"/>
    <n v="0"/>
    <x v="1"/>
    <n v="3"/>
  </r>
  <r>
    <s v="  UA"/>
    <x v="9"/>
    <n v="425"/>
    <s v="N570UA"/>
    <s v="SEA"/>
    <d v="1899-12-30T20:50:00"/>
    <d v="1899-12-30T20:52:00"/>
    <n v="265"/>
    <n v="246"/>
    <n v="2"/>
    <d v="1899-12-30T21:01:00"/>
    <n v="9"/>
    <n v="0"/>
    <n v="0"/>
    <n v="0"/>
    <n v="0"/>
    <n v="0"/>
    <n v="2"/>
    <x v="11"/>
    <n v="3"/>
  </r>
  <r>
    <s v="  UA"/>
    <x v="9"/>
    <n v="432"/>
    <s v="N847UA"/>
    <s v="CLT"/>
    <d v="1899-12-30T13:10:00"/>
    <d v="1899-12-30T13:10:00"/>
    <n v="109"/>
    <n v="104"/>
    <n v="0"/>
    <d v="1899-12-30T13:31:00"/>
    <n v="21"/>
    <n v="0"/>
    <n v="0"/>
    <n v="0"/>
    <n v="0"/>
    <n v="0"/>
    <n v="0"/>
    <x v="14"/>
    <n v="3"/>
  </r>
  <r>
    <s v="  UA"/>
    <x v="9"/>
    <n v="436"/>
    <s v="N435UA"/>
    <s v="EWR"/>
    <d v="1899-12-30T15:00:00"/>
    <d v="1899-12-30T15:00:00"/>
    <n v="131"/>
    <n v="106"/>
    <n v="0"/>
    <d v="1899-12-30T15:12:00"/>
    <n v="12"/>
    <n v="0"/>
    <n v="0"/>
    <n v="0"/>
    <n v="0"/>
    <n v="0"/>
    <n v="0"/>
    <x v="15"/>
    <n v="3"/>
  </r>
  <r>
    <s v="  UA"/>
    <x v="9"/>
    <n v="442"/>
    <s v="N832UA"/>
    <s v="BDL"/>
    <d v="1899-12-30T16:50:00"/>
    <d v="1899-12-30T16:45:00"/>
    <n v="121"/>
    <n v="111"/>
    <n v="-5"/>
    <d v="1899-12-30T16:59:00"/>
    <n v="14"/>
    <n v="0"/>
    <n v="0"/>
    <n v="0"/>
    <n v="0"/>
    <n v="0"/>
    <n v="0"/>
    <x v="2"/>
    <n v="3"/>
  </r>
  <r>
    <s v="  UA"/>
    <x v="9"/>
    <n v="449"/>
    <s v="N402UA"/>
    <s v="SAN"/>
    <d v="1899-12-30T09:59:00"/>
    <d v="1899-12-30T09:54:00"/>
    <n v="261"/>
    <n v="234"/>
    <n v="-5"/>
    <d v="1899-12-30T10:06:00"/>
    <n v="12"/>
    <n v="0"/>
    <n v="0"/>
    <n v="0"/>
    <n v="0"/>
    <n v="0"/>
    <n v="0"/>
    <x v="0"/>
    <n v="3"/>
  </r>
  <r>
    <s v="  UA"/>
    <x v="9"/>
    <n v="450"/>
    <s v="N475UA"/>
    <s v="TPA"/>
    <d v="1899-12-30T19:59:00"/>
    <d v="1899-12-30T19:57:00"/>
    <n v="157"/>
    <n v="155"/>
    <n v="-2"/>
    <d v="1899-12-30T20:15:00"/>
    <n v="18"/>
    <n v="0"/>
    <n v="0"/>
    <n v="0"/>
    <n v="0"/>
    <n v="0"/>
    <n v="0"/>
    <x v="10"/>
    <n v="3"/>
  </r>
  <r>
    <s v="  UA"/>
    <x v="9"/>
    <n v="456"/>
    <s v="N584UA"/>
    <s v="DEN"/>
    <d v="1899-12-30T11:52:00"/>
    <d v="1899-12-30T11:50:00"/>
    <n v="162"/>
    <n v="138"/>
    <n v="-2"/>
    <d v="1899-12-30T12:01:00"/>
    <n v="11"/>
    <n v="0"/>
    <n v="0"/>
    <n v="0"/>
    <n v="0"/>
    <n v="0"/>
    <n v="0"/>
    <x v="3"/>
    <n v="3"/>
  </r>
  <r>
    <s v="  UA"/>
    <x v="9"/>
    <n v="459"/>
    <s v="N498UA"/>
    <s v="DCA"/>
    <d v="1899-12-30T21:00:00"/>
    <d v="1899-12-30T20:57:00"/>
    <n v="105"/>
    <n v="95"/>
    <n v="-3"/>
    <d v="1899-12-30T21:10:00"/>
    <n v="13"/>
    <n v="0"/>
    <n v="0"/>
    <n v="0"/>
    <n v="0"/>
    <n v="0"/>
    <n v="0"/>
    <x v="7"/>
    <n v="3"/>
  </r>
  <r>
    <s v="  UA"/>
    <x v="9"/>
    <n v="473"/>
    <s v="N492UA"/>
    <s v="SNA"/>
    <d v="1899-12-30T20:05:00"/>
    <d v="1899-12-30T20:00:00"/>
    <n v="269"/>
    <n v="238"/>
    <n v="-5"/>
    <d v="1899-12-30T20:16:00"/>
    <n v="16"/>
    <n v="0"/>
    <n v="0"/>
    <n v="0"/>
    <n v="0"/>
    <n v="0"/>
    <n v="0"/>
    <x v="11"/>
    <n v="3"/>
  </r>
  <r>
    <s v="  UA"/>
    <x v="9"/>
    <n v="476"/>
    <s v="N828UA"/>
    <s v="BWI"/>
    <d v="1899-12-30T13:12:00"/>
    <d v="1899-12-30T13:10:00"/>
    <n v="108"/>
    <n v="114"/>
    <n v="-2"/>
    <d v="1899-12-30T13:31:00"/>
    <n v="21"/>
    <n v="0"/>
    <n v="0"/>
    <n v="0"/>
    <n v="0"/>
    <n v="0"/>
    <n v="0"/>
    <x v="14"/>
    <n v="3"/>
  </r>
  <r>
    <s v="  UA"/>
    <x v="9"/>
    <n v="482"/>
    <s v="N836UA"/>
    <s v="MSP"/>
    <d v="1899-12-30T20:05:00"/>
    <d v="1899-12-30T19:56:00"/>
    <n v="83"/>
    <n v="75"/>
    <n v="-9"/>
    <d v="1899-12-30T20:09:00"/>
    <n v="13"/>
    <n v="0"/>
    <n v="0"/>
    <n v="0"/>
    <n v="0"/>
    <n v="0"/>
    <n v="0"/>
    <x v="11"/>
    <n v="3"/>
  </r>
  <r>
    <s v="  UA"/>
    <x v="9"/>
    <n v="493"/>
    <s v="N567UA"/>
    <s v="SFO"/>
    <d v="1899-12-30T18:32:00"/>
    <d v="1899-12-30T18:32:00"/>
    <n v="278"/>
    <n v="266"/>
    <n v="0"/>
    <d v="1899-12-30T18:47:00"/>
    <n v="15"/>
    <n v="0"/>
    <n v="0"/>
    <n v="0"/>
    <n v="0"/>
    <n v="0"/>
    <n v="0"/>
    <x v="1"/>
    <n v="3"/>
  </r>
  <r>
    <s v="  UA"/>
    <x v="9"/>
    <n v="499"/>
    <s v="N444UA"/>
    <s v="SFO"/>
    <d v="1899-12-30T14:05:00"/>
    <d v="1899-12-30T14:02:00"/>
    <n v="282"/>
    <n v="261"/>
    <n v="-3"/>
    <d v="1899-12-30T14:16:00"/>
    <n v="14"/>
    <n v="0"/>
    <n v="0"/>
    <n v="0"/>
    <n v="0"/>
    <n v="0"/>
    <n v="0"/>
    <x v="4"/>
    <n v="3"/>
  </r>
  <r>
    <s v="  UA"/>
    <x v="9"/>
    <n v="502"/>
    <s v="N852UA"/>
    <s v="LGA"/>
    <d v="1899-12-30T18:00:00"/>
    <d v="1899-12-30T17:56:00"/>
    <n v="125"/>
    <n v="120"/>
    <n v="-4"/>
    <d v="1899-12-30T18:08:00"/>
    <n v="12"/>
    <n v="0"/>
    <n v="0"/>
    <n v="0"/>
    <n v="0"/>
    <n v="0"/>
    <n v="0"/>
    <x v="1"/>
    <n v="3"/>
  </r>
  <r>
    <s v="  UA"/>
    <x v="9"/>
    <n v="514"/>
    <s v="N403UA"/>
    <s v="IAD"/>
    <d v="1899-12-30T21:20:00"/>
    <d v="1899-12-30T21:17:00"/>
    <n v="99"/>
    <n v="91"/>
    <n v="-3"/>
    <d v="1899-12-30T21:30:00"/>
    <n v="13"/>
    <n v="0"/>
    <n v="0"/>
    <n v="0"/>
    <n v="0"/>
    <n v="0"/>
    <n v="0"/>
    <x v="7"/>
    <n v="3"/>
  </r>
  <r>
    <s v="  UA"/>
    <x v="9"/>
    <n v="519"/>
    <s v="N455UA"/>
    <s v="CMH"/>
    <d v="1899-12-30T19:45:00"/>
    <d v="1899-12-30T19:38:00"/>
    <n v="73"/>
    <n v="61"/>
    <n v="-7"/>
    <d v="1899-12-30T19:49:00"/>
    <n v="11"/>
    <n v="0"/>
    <n v="0"/>
    <n v="0"/>
    <n v="0"/>
    <n v="0"/>
    <n v="0"/>
    <x v="10"/>
    <n v="3"/>
  </r>
  <r>
    <s v="  UA"/>
    <x v="9"/>
    <n v="521"/>
    <s v="N462UA"/>
    <s v="SAN"/>
    <d v="1899-12-30T11:57:00"/>
    <d v="1899-12-30T11:57:00"/>
    <n v="266"/>
    <n v="244"/>
    <n v="0"/>
    <d v="1899-12-30T12:11:00"/>
    <n v="14"/>
    <n v="0"/>
    <n v="0"/>
    <n v="0"/>
    <n v="0"/>
    <n v="0"/>
    <n v="0"/>
    <x v="3"/>
    <n v="3"/>
  </r>
  <r>
    <s v="  UA"/>
    <x v="9"/>
    <n v="524"/>
    <s v="N409UA"/>
    <s v="BOS"/>
    <d v="1899-12-30T06:46:00"/>
    <d v="1899-12-30T06:42:00"/>
    <n v="131"/>
    <n v="122"/>
    <n v="-4"/>
    <d v="1899-12-30T06:56:00"/>
    <n v="14"/>
    <n v="0"/>
    <n v="0"/>
    <n v="0"/>
    <n v="0"/>
    <n v="0"/>
    <n v="0"/>
    <x v="6"/>
    <n v="3"/>
  </r>
  <r>
    <s v="  UA"/>
    <x v="9"/>
    <n v="530"/>
    <s v="N446UA"/>
    <s v="MSP"/>
    <d v="1899-12-30T06:00:00"/>
    <d v="1899-12-30T05:57:00"/>
    <n v="93"/>
    <n v="72"/>
    <n v="-3"/>
    <d v="1899-12-30T06:07:00"/>
    <n v="10"/>
    <n v="0"/>
    <n v="0"/>
    <n v="0"/>
    <n v="0"/>
    <n v="0"/>
    <n v="0"/>
    <x v="6"/>
    <n v="3"/>
  </r>
  <r>
    <s v="  UA"/>
    <x v="9"/>
    <n v="531"/>
    <s v="N519UA"/>
    <s v="LAX"/>
    <d v="1899-12-30T10:40:00"/>
    <d v="1899-12-30T10:39:00"/>
    <n v="275"/>
    <n v="248"/>
    <n v="-1"/>
    <d v="1899-12-30T10:51:00"/>
    <n v="12"/>
    <n v="0"/>
    <n v="0"/>
    <n v="0"/>
    <n v="0"/>
    <n v="0"/>
    <n v="0"/>
    <x v="8"/>
    <n v="3"/>
  </r>
  <r>
    <s v="  UA"/>
    <x v="9"/>
    <n v="532"/>
    <s v="N484UA"/>
    <s v="BOS"/>
    <d v="1899-12-30T11:01:00"/>
    <d v="1899-12-30T10:53:00"/>
    <n v="135"/>
    <n v="124"/>
    <n v="-8"/>
    <d v="1899-12-30T11:00:00"/>
    <n v="7"/>
    <n v="0"/>
    <n v="0"/>
    <n v="0"/>
    <n v="0"/>
    <n v="0"/>
    <n v="0"/>
    <x v="3"/>
    <n v="3"/>
  </r>
  <r>
    <s v="  UA"/>
    <x v="9"/>
    <n v="536"/>
    <s v="N571UA"/>
    <s v="LGA"/>
    <d v="1899-12-30T07:00:00"/>
    <d v="1899-12-30T06:54:00"/>
    <n v="122"/>
    <n v="107"/>
    <n v="-6"/>
    <d v="1899-12-30T07:09:00"/>
    <n v="15"/>
    <n v="0"/>
    <n v="0"/>
    <n v="0"/>
    <n v="0"/>
    <n v="0"/>
    <n v="0"/>
    <x v="13"/>
    <n v="3"/>
  </r>
  <r>
    <s v="  UA"/>
    <x v="9"/>
    <n v="544"/>
    <s v="N530UA"/>
    <s v="LAS"/>
    <d v="1899-12-30T11:57:00"/>
    <d v="1899-12-30T11:59:00"/>
    <n v="237"/>
    <n v="222"/>
    <n v="2"/>
    <d v="1899-12-30T12:14:00"/>
    <n v="15"/>
    <n v="0"/>
    <n v="0"/>
    <n v="0"/>
    <n v="0"/>
    <n v="0"/>
    <n v="2"/>
    <x v="3"/>
    <n v="3"/>
  </r>
  <r>
    <s v="  UA"/>
    <x v="9"/>
    <n v="557"/>
    <s v="N564UA"/>
    <s v="LAS"/>
    <d v="1899-12-30T17:55:00"/>
    <d v="1899-12-30T17:54:00"/>
    <n v="237"/>
    <n v="237"/>
    <n v="-1"/>
    <d v="1899-12-30T18:15:00"/>
    <n v="21"/>
    <n v="0"/>
    <n v="0"/>
    <n v="0"/>
    <n v="0"/>
    <n v="0"/>
    <n v="0"/>
    <x v="12"/>
    <n v="3"/>
  </r>
  <r>
    <s v="  UA"/>
    <x v="9"/>
    <n v="566"/>
    <s v="N482UA"/>
    <s v="ATL"/>
    <d v="1899-12-30T18:00:00"/>
    <d v="1899-12-30T17:59:00"/>
    <n v="112"/>
    <n v="123"/>
    <n v="-1"/>
    <d v="1899-12-30T18:16:00"/>
    <n v="17"/>
    <n v="0"/>
    <n v="0"/>
    <n v="0"/>
    <n v="0"/>
    <n v="0"/>
    <n v="0"/>
    <x v="1"/>
    <n v="3"/>
  </r>
  <r>
    <s v="  UA"/>
    <x v="9"/>
    <n v="570"/>
    <s v="N416UA"/>
    <s v="CLE"/>
    <d v="1899-12-30T13:19:00"/>
    <d v="1899-12-30T13:52:00"/>
    <n v="73"/>
    <n v="77"/>
    <n v="33"/>
    <d v="1899-12-30T14:11:00"/>
    <n v="19"/>
    <n v="29"/>
    <n v="0"/>
    <n v="4"/>
    <n v="0"/>
    <n v="4"/>
    <n v="33"/>
    <x v="14"/>
    <n v="3"/>
  </r>
  <r>
    <s v="  UA"/>
    <x v="9"/>
    <n v="577"/>
    <s v="N469UA"/>
    <s v="MSP"/>
    <d v="1899-12-30T08:48:00"/>
    <d v="1899-12-30T08:48:00"/>
    <n v="85"/>
    <n v="81"/>
    <n v="0"/>
    <d v="1899-12-30T09:07:00"/>
    <n v="19"/>
    <n v="0"/>
    <n v="0"/>
    <n v="0"/>
    <n v="0"/>
    <n v="0"/>
    <n v="0"/>
    <x v="9"/>
    <n v="3"/>
  </r>
  <r>
    <s v="  UA"/>
    <x v="9"/>
    <n v="589"/>
    <s v="N533UA"/>
    <s v="IAH"/>
    <d v="1899-12-30T09:27:00"/>
    <d v="1899-12-30T09:23:00"/>
    <n v="164"/>
    <n v="168"/>
    <n v="-4"/>
    <d v="1899-12-30T09:38:00"/>
    <n v="15"/>
    <n v="0"/>
    <n v="0"/>
    <n v="0"/>
    <n v="0"/>
    <n v="0"/>
    <n v="0"/>
    <x v="0"/>
    <n v="3"/>
  </r>
  <r>
    <s v="  UA"/>
    <x v="9"/>
    <n v="597"/>
    <s v="N428UA"/>
    <s v="MSP"/>
    <d v="1899-12-30T21:05:00"/>
    <d v="1899-12-30T21:02:00"/>
    <n v="84"/>
    <n v="75"/>
    <n v="-3"/>
    <d v="1899-12-30T21:18:00"/>
    <n v="16"/>
    <n v="0"/>
    <n v="0"/>
    <n v="0"/>
    <n v="0"/>
    <n v="0"/>
    <n v="0"/>
    <x v="7"/>
    <n v="3"/>
  </r>
  <r>
    <s v="  UA"/>
    <x v="9"/>
    <n v="600"/>
    <s v="N453UA"/>
    <s v="DCA"/>
    <d v="1899-12-30T06:00:00"/>
    <d v="1899-12-30T05:56:00"/>
    <n v="106"/>
    <n v="105"/>
    <n v="-4"/>
    <d v="1899-12-30T06:10:00"/>
    <n v="14"/>
    <n v="0"/>
    <n v="0"/>
    <n v="0"/>
    <n v="0"/>
    <n v="0"/>
    <n v="0"/>
    <x v="6"/>
    <n v="3"/>
  </r>
  <r>
    <s v="  UA"/>
    <x v="9"/>
    <n v="604"/>
    <s v="N827UA"/>
    <s v="DCA"/>
    <d v="1899-12-30T08:05:00"/>
    <d v="1899-12-30T07:56:00"/>
    <n v="105"/>
    <n v="92"/>
    <n v="-9"/>
    <d v="1899-12-30T08:08:00"/>
    <n v="12"/>
    <n v="0"/>
    <n v="0"/>
    <n v="0"/>
    <n v="0"/>
    <n v="0"/>
    <n v="0"/>
    <x v="9"/>
    <n v="3"/>
  </r>
  <r>
    <s v="  UA"/>
    <x v="9"/>
    <n v="605"/>
    <s v="N468UA"/>
    <s v="DEN"/>
    <d v="1899-12-30T09:48:00"/>
    <d v="1899-12-30T09:42:00"/>
    <n v="162"/>
    <n v="142"/>
    <n v="-6"/>
    <d v="1899-12-30T09:50:00"/>
    <n v="8"/>
    <n v="0"/>
    <n v="0"/>
    <n v="0"/>
    <n v="0"/>
    <n v="0"/>
    <n v="0"/>
    <x v="0"/>
    <n v="3"/>
  </r>
  <r>
    <s v="  UA"/>
    <x v="9"/>
    <n v="607"/>
    <s v="N526UA"/>
    <s v="LAX"/>
    <d v="1899-12-30T08:59:00"/>
    <d v="1899-12-30T10:44:00"/>
    <n v="262"/>
    <n v="241"/>
    <n v="105"/>
    <d v="1899-12-30T10:55:00"/>
    <n v="11"/>
    <n v="8"/>
    <n v="0"/>
    <n v="0"/>
    <n v="0"/>
    <n v="76"/>
    <n v="105"/>
    <x v="9"/>
    <n v="3"/>
  </r>
  <r>
    <s v="  UA"/>
    <x v="9"/>
    <n v="609"/>
    <s v="N445UA"/>
    <s v="SFO"/>
    <d v="1899-12-30T11:57:00"/>
    <d v="1899-12-30T12:16:00"/>
    <n v="282"/>
    <n v="257"/>
    <n v="19"/>
    <d v="1899-12-30T12:28:00"/>
    <n v="12"/>
    <n v="0"/>
    <n v="0"/>
    <n v="0"/>
    <n v="0"/>
    <n v="0"/>
    <n v="19"/>
    <x v="3"/>
    <n v="3"/>
  </r>
  <r>
    <s v="  UA"/>
    <x v="9"/>
    <n v="610"/>
    <s v="N816UA"/>
    <s v="DCA"/>
    <d v="1899-12-30T11:00:00"/>
    <d v="1899-12-30T10:54:00"/>
    <n v="105"/>
    <n v="96"/>
    <n v="-6"/>
    <d v="1899-12-30T11:11:00"/>
    <n v="17"/>
    <n v="0"/>
    <n v="0"/>
    <n v="0"/>
    <n v="0"/>
    <n v="0"/>
    <n v="0"/>
    <x v="3"/>
    <n v="3"/>
  </r>
  <r>
    <s v="  UA"/>
    <x v="9"/>
    <n v="611"/>
    <s v="N595UA"/>
    <s v="SFO"/>
    <d v="1899-12-30T13:05:00"/>
    <d v="1899-12-30T13:03:00"/>
    <n v="284"/>
    <n v="269"/>
    <n v="-2"/>
    <d v="1899-12-30T13:18:00"/>
    <n v="15"/>
    <n v="0"/>
    <n v="0"/>
    <n v="0"/>
    <n v="0"/>
    <n v="0"/>
    <n v="0"/>
    <x v="14"/>
    <n v="3"/>
  </r>
  <r>
    <s v="  UA"/>
    <x v="9"/>
    <n v="614"/>
    <s v="N415UA"/>
    <s v="DCA"/>
    <d v="1899-12-30T13:05:00"/>
    <d v="1899-12-30T13:01:00"/>
    <n v="105"/>
    <n v="97"/>
    <n v="-4"/>
    <d v="1899-12-30T13:17:00"/>
    <n v="16"/>
    <n v="0"/>
    <n v="0"/>
    <n v="0"/>
    <n v="0"/>
    <n v="0"/>
    <n v="0"/>
    <x v="14"/>
    <n v="3"/>
  </r>
  <r>
    <s v="  UA"/>
    <x v="9"/>
    <n v="617"/>
    <s v="N427UA"/>
    <s v="SNA"/>
    <d v="1899-12-30T15:23:00"/>
    <d v="1899-12-30T15:16:00"/>
    <n v="268"/>
    <n v="248"/>
    <n v="-7"/>
    <d v="1899-12-30T15:30:00"/>
    <n v="14"/>
    <n v="0"/>
    <n v="0"/>
    <n v="0"/>
    <n v="0"/>
    <n v="0"/>
    <n v="0"/>
    <x v="15"/>
    <n v="3"/>
  </r>
  <r>
    <s v="  UA"/>
    <x v="9"/>
    <n v="618"/>
    <s v="N848UA"/>
    <s v="DCA"/>
    <d v="1899-12-30T15:05:00"/>
    <d v="1899-12-30T14:59:00"/>
    <n v="105"/>
    <n v="98"/>
    <n v="-6"/>
    <d v="1899-12-30T15:10:00"/>
    <n v="11"/>
    <n v="0"/>
    <n v="0"/>
    <n v="0"/>
    <n v="0"/>
    <n v="0"/>
    <n v="0"/>
    <x v="15"/>
    <n v="3"/>
  </r>
  <r>
    <s v="  UA"/>
    <x v="9"/>
    <n v="620"/>
    <s v="N540UA"/>
    <s v="DCA"/>
    <d v="1899-12-30T16:04:00"/>
    <d v="1899-12-30T16:01:00"/>
    <n v="104"/>
    <n v="99"/>
    <n v="-3"/>
    <d v="1899-12-30T16:15:00"/>
    <n v="14"/>
    <n v="0"/>
    <n v="0"/>
    <n v="0"/>
    <n v="0"/>
    <n v="0"/>
    <n v="0"/>
    <x v="2"/>
    <n v="3"/>
  </r>
  <r>
    <s v="  UA"/>
    <x v="9"/>
    <n v="624"/>
    <s v="N472UA"/>
    <s v="DCA"/>
    <d v="1899-12-30T18:05:00"/>
    <d v="1899-12-30T18:01:00"/>
    <n v="105"/>
    <n v="95"/>
    <n v="-4"/>
    <d v="1899-12-30T18:17:00"/>
    <n v="16"/>
    <n v="0"/>
    <n v="0"/>
    <n v="0"/>
    <n v="0"/>
    <n v="0"/>
    <n v="0"/>
    <x v="1"/>
    <n v="3"/>
  </r>
  <r>
    <s v="  UA"/>
    <x v="9"/>
    <n v="626"/>
    <s v="N521UA"/>
    <s v="PHL"/>
    <d v="1899-12-30T18:10:00"/>
    <d v="1899-12-30T18:59:00"/>
    <n v="119"/>
    <n v="110"/>
    <n v="49"/>
    <d v="1899-12-30T19:14:00"/>
    <n v="15"/>
    <n v="40"/>
    <n v="0"/>
    <n v="0"/>
    <n v="0"/>
    <n v="0"/>
    <n v="49"/>
    <x v="1"/>
    <n v="3"/>
  </r>
  <r>
    <s v="  UA"/>
    <x v="9"/>
    <n v="632"/>
    <s v="N513UA"/>
    <s v="TPA"/>
    <d v="1899-12-30T09:30:00"/>
    <d v="1899-12-30T09:29:00"/>
    <n v="157"/>
    <n v="148"/>
    <n v="-1"/>
    <d v="1899-12-30T09:40:00"/>
    <n v="11"/>
    <n v="0"/>
    <n v="0"/>
    <n v="0"/>
    <n v="0"/>
    <n v="0"/>
    <n v="0"/>
    <x v="0"/>
    <n v="3"/>
  </r>
  <r>
    <s v="  UA"/>
    <x v="9"/>
    <n v="634"/>
    <s v="N828UA"/>
    <s v="EWR"/>
    <d v="1899-12-30T06:00:00"/>
    <d v="1899-12-30T05:54:00"/>
    <n v="118"/>
    <n v="103"/>
    <n v="-6"/>
    <d v="1899-12-30T06:05:00"/>
    <n v="11"/>
    <n v="0"/>
    <n v="0"/>
    <n v="0"/>
    <n v="0"/>
    <n v="0"/>
    <n v="0"/>
    <x v="6"/>
    <n v="3"/>
  </r>
  <r>
    <s v="  UA"/>
    <x v="9"/>
    <n v="635"/>
    <s v="N585UA"/>
    <s v="SEA"/>
    <d v="1899-12-30T08:25:00"/>
    <d v="1899-12-30T08:24:00"/>
    <n v="265"/>
    <n v="254"/>
    <n v="-1"/>
    <d v="1899-12-30T08:38:00"/>
    <n v="14"/>
    <n v="0"/>
    <n v="0"/>
    <n v="0"/>
    <n v="0"/>
    <n v="0"/>
    <n v="0"/>
    <x v="9"/>
    <n v="3"/>
  </r>
  <r>
    <s v="  UA"/>
    <x v="9"/>
    <n v="643"/>
    <s v="N433UA"/>
    <s v="PDX"/>
    <d v="1899-12-30T15:20:00"/>
    <d v="1899-12-30T15:11:00"/>
    <n v="268"/>
    <n v="263"/>
    <n v="-9"/>
    <d v="1899-12-30T15:35:00"/>
    <n v="24"/>
    <n v="0"/>
    <n v="0"/>
    <n v="0"/>
    <n v="0"/>
    <n v="0"/>
    <n v="0"/>
    <x v="15"/>
    <n v="3"/>
  </r>
  <r>
    <s v="  UA"/>
    <x v="9"/>
    <n v="646"/>
    <s v="N470UA"/>
    <s v="EWR"/>
    <d v="1899-12-30T13:00:00"/>
    <d v="1899-12-30T13:14:00"/>
    <n v="133"/>
    <n v="122"/>
    <n v="14"/>
    <d v="1899-12-30T13:37:00"/>
    <n v="23"/>
    <n v="0"/>
    <n v="0"/>
    <n v="0"/>
    <n v="0"/>
    <n v="0"/>
    <n v="14"/>
    <x v="14"/>
    <n v="3"/>
  </r>
  <r>
    <s v="  UA"/>
    <x v="9"/>
    <n v="649"/>
    <s v="N594UA"/>
    <s v="PDX"/>
    <d v="1899-12-30T08:10:00"/>
    <d v="1899-12-30T08:05:00"/>
    <n v="260"/>
    <n v="250"/>
    <n v="-5"/>
    <d v="1899-12-30T08:14:00"/>
    <n v="9"/>
    <n v="0"/>
    <n v="0"/>
    <n v="0"/>
    <n v="0"/>
    <n v="0"/>
    <n v="0"/>
    <x v="9"/>
    <n v="3"/>
  </r>
  <r>
    <s v="  UA"/>
    <x v="9"/>
    <n v="650"/>
    <s v="N481UA"/>
    <s v="OMA"/>
    <d v="1899-12-30T09:55:00"/>
    <d v="1899-12-30T09:52:00"/>
    <n v="90"/>
    <n v="79"/>
    <n v="-3"/>
    <d v="1899-12-30T10:06:00"/>
    <n v="14"/>
    <n v="0"/>
    <n v="0"/>
    <n v="0"/>
    <n v="0"/>
    <n v="0"/>
    <n v="0"/>
    <x v="0"/>
    <n v="3"/>
  </r>
  <r>
    <s v="  UA"/>
    <x v="9"/>
    <n v="656"/>
    <s v="N818UA"/>
    <s v="ALB"/>
    <d v="1899-12-30T13:15:00"/>
    <d v="1899-12-30T13:11:00"/>
    <n v="114"/>
    <n v="105"/>
    <n v="-4"/>
    <d v="1899-12-30T13:23:00"/>
    <n v="12"/>
    <n v="0"/>
    <n v="0"/>
    <n v="0"/>
    <n v="0"/>
    <n v="0"/>
    <n v="0"/>
    <x v="14"/>
    <n v="3"/>
  </r>
  <r>
    <s v="  UA"/>
    <x v="9"/>
    <n v="658"/>
    <s v="N822UA"/>
    <s v="PHL"/>
    <d v="1899-12-30T16:10:00"/>
    <d v="1899-12-30T16:52:00"/>
    <n v="116"/>
    <n v="113"/>
    <n v="42"/>
    <d v="1899-12-30T17:05:00"/>
    <n v="13"/>
    <n v="39"/>
    <n v="0"/>
    <n v="0"/>
    <n v="0"/>
    <n v="0"/>
    <n v="42"/>
    <x v="2"/>
    <n v="3"/>
  </r>
  <r>
    <s v="  UA"/>
    <x v="9"/>
    <n v="664"/>
    <s v="N835UA"/>
    <s v="PHL"/>
    <d v="1899-12-30T13:33:00"/>
    <d v="1899-12-30T13:24:00"/>
    <n v="119"/>
    <n v="113"/>
    <n v="-9"/>
    <d v="1899-12-30T13:44:00"/>
    <n v="20"/>
    <n v="0"/>
    <n v="0"/>
    <n v="0"/>
    <n v="0"/>
    <n v="0"/>
    <n v="0"/>
    <x v="14"/>
    <n v="3"/>
  </r>
  <r>
    <s v="  UA"/>
    <x v="9"/>
    <n v="665"/>
    <s v="N416UA"/>
    <s v="SNA"/>
    <d v="1899-12-30T17:34:00"/>
    <d v="1899-12-30T17:32:00"/>
    <n v="268"/>
    <n v="245"/>
    <n v="-2"/>
    <d v="1899-12-30T17:45:00"/>
    <n v="13"/>
    <n v="0"/>
    <n v="0"/>
    <n v="0"/>
    <n v="0"/>
    <n v="0"/>
    <n v="0"/>
    <x v="12"/>
    <n v="3"/>
  </r>
  <r>
    <s v="  UA"/>
    <x v="9"/>
    <n v="668"/>
    <s v="N835UA"/>
    <s v="LGA"/>
    <d v="1899-12-30T06:00:00"/>
    <d v="1899-12-30T05:57:00"/>
    <n v="123"/>
    <n v="122"/>
    <n v="-3"/>
    <d v="1899-12-30T06:14:00"/>
    <n v="17"/>
    <n v="0"/>
    <n v="0"/>
    <n v="0"/>
    <n v="0"/>
    <n v="0"/>
    <n v="0"/>
    <x v="6"/>
    <n v="3"/>
  </r>
  <r>
    <s v="  UA"/>
    <x v="9"/>
    <n v="675"/>
    <s v="N537UA"/>
    <s v="DEN"/>
    <d v="1899-12-30T08:22:00"/>
    <d v="1899-12-30T08:19:00"/>
    <n v="168"/>
    <n v="138"/>
    <n v="-3"/>
    <d v="1899-12-30T08:30:00"/>
    <n v="11"/>
    <n v="0"/>
    <n v="0"/>
    <n v="0"/>
    <n v="0"/>
    <n v="0"/>
    <n v="0"/>
    <x v="9"/>
    <n v="3"/>
  </r>
  <r>
    <s v="  UA"/>
    <x v="9"/>
    <n v="676"/>
    <s v="N495UA"/>
    <s v="LGA"/>
    <d v="1899-12-30T09:29:00"/>
    <d v="1899-12-30T09:21:00"/>
    <n v="122"/>
    <n v="127"/>
    <n v="-8"/>
    <d v="1899-12-30T09:49:00"/>
    <n v="28"/>
    <n v="0"/>
    <n v="0"/>
    <n v="0"/>
    <n v="0"/>
    <n v="0"/>
    <n v="0"/>
    <x v="0"/>
    <n v="3"/>
  </r>
  <r>
    <s v="  UA"/>
    <x v="9"/>
    <n v="678"/>
    <s v="N825UA"/>
    <s v="LGA"/>
    <d v="1899-12-30T11:00:00"/>
    <d v="1899-12-30T10:55:00"/>
    <n v="125"/>
    <n v="115"/>
    <n v="-5"/>
    <d v="1899-12-30T11:11:00"/>
    <n v="16"/>
    <n v="0"/>
    <n v="0"/>
    <n v="0"/>
    <n v="0"/>
    <n v="0"/>
    <n v="0"/>
    <x v="3"/>
    <n v="3"/>
  </r>
  <r>
    <s v="  UA"/>
    <x v="9"/>
    <n v="682"/>
    <s v="N844UA"/>
    <s v="LGA"/>
    <d v="1899-12-30T12:54:00"/>
    <d v="1899-12-30T12:51:00"/>
    <n v="125"/>
    <n v="112"/>
    <n v="-3"/>
    <d v="1899-12-30T13:04:00"/>
    <n v="13"/>
    <n v="0"/>
    <n v="0"/>
    <n v="0"/>
    <n v="0"/>
    <n v="0"/>
    <n v="0"/>
    <x v="5"/>
    <n v="3"/>
  </r>
  <r>
    <s v="  UA"/>
    <x v="9"/>
    <n v="684"/>
    <s v="N819UA"/>
    <s v="LGA"/>
    <d v="1899-12-30T14:05:00"/>
    <d v="1899-12-30T13:57:00"/>
    <n v="125"/>
    <n v="115"/>
    <n v="-8"/>
    <d v="1899-12-30T14:10:00"/>
    <n v="13"/>
    <n v="0"/>
    <n v="0"/>
    <n v="0"/>
    <n v="0"/>
    <n v="0"/>
    <n v="0"/>
    <x v="4"/>
    <n v="3"/>
  </r>
  <r>
    <s v="  UA"/>
    <x v="9"/>
    <n v="686"/>
    <s v="N803UA"/>
    <s v="LGA"/>
    <d v="1899-12-30T14:54:00"/>
    <d v="1899-12-30T14:47:00"/>
    <n v="125"/>
    <n v="117"/>
    <n v="-7"/>
    <d v="1899-12-30T15:00:00"/>
    <n v="13"/>
    <n v="0"/>
    <n v="0"/>
    <n v="0"/>
    <n v="0"/>
    <n v="0"/>
    <n v="0"/>
    <x v="4"/>
    <n v="3"/>
  </r>
  <r>
    <s v="  UA"/>
    <x v="9"/>
    <n v="690"/>
    <s v="N495UA"/>
    <s v="LGA"/>
    <d v="1899-12-30T17:05:00"/>
    <d v="1899-12-30T17:01:00"/>
    <n v="125"/>
    <n v="126"/>
    <n v="-4"/>
    <d v="1899-12-30T17:20:00"/>
    <n v="19"/>
    <n v="0"/>
    <n v="0"/>
    <n v="0"/>
    <n v="0"/>
    <n v="0"/>
    <n v="0"/>
    <x v="12"/>
    <n v="3"/>
  </r>
  <r>
    <s v="  UA"/>
    <x v="9"/>
    <n v="696"/>
    <s v="N527UA"/>
    <s v="LGA"/>
    <d v="1899-12-30T19:00:00"/>
    <d v="1899-12-30T19:11:00"/>
    <n v="124"/>
    <n v="110"/>
    <n v="11"/>
    <d v="1899-12-30T19:26:00"/>
    <n v="15"/>
    <n v="0"/>
    <n v="0"/>
    <n v="0"/>
    <n v="0"/>
    <n v="0"/>
    <n v="11"/>
    <x v="10"/>
    <n v="3"/>
  </r>
  <r>
    <s v="  UA"/>
    <x v="9"/>
    <n v="709"/>
    <s v="N833UA"/>
    <s v="SAN"/>
    <d v="1899-12-30T08:38:00"/>
    <d v="1899-12-30T08:37:00"/>
    <n v="264"/>
    <n v="235"/>
    <n v="-1"/>
    <d v="1899-12-30T08:46:00"/>
    <n v="9"/>
    <n v="0"/>
    <n v="0"/>
    <n v="0"/>
    <n v="0"/>
    <n v="0"/>
    <n v="0"/>
    <x v="9"/>
    <n v="3"/>
  </r>
  <r>
    <s v="  UA"/>
    <x v="9"/>
    <n v="711"/>
    <s v="N405UA"/>
    <s v="LAX"/>
    <d v="1899-12-30T07:04:00"/>
    <d v="1899-12-30T06:59:00"/>
    <n v="265"/>
    <n v="239"/>
    <n v="-5"/>
    <d v="1899-12-30T07:09:00"/>
    <n v="10"/>
    <n v="0"/>
    <n v="0"/>
    <n v="0"/>
    <n v="0"/>
    <n v="0"/>
    <n v="0"/>
    <x v="13"/>
    <n v="3"/>
  </r>
  <r>
    <s v="  UA"/>
    <x v="9"/>
    <n v="722"/>
    <s v="N431UA"/>
    <s v="RDU"/>
    <d v="1899-12-30T16:41:00"/>
    <d v="1899-12-30T16:39:00"/>
    <n v="110"/>
    <n v="104"/>
    <n v="-2"/>
    <d v="1899-12-30T16:52:00"/>
    <n v="13"/>
    <n v="0"/>
    <n v="0"/>
    <n v="0"/>
    <n v="0"/>
    <n v="0"/>
    <n v="0"/>
    <x v="2"/>
    <n v="3"/>
  </r>
  <r>
    <s v="  UA"/>
    <x v="9"/>
    <n v="732"/>
    <s v="N492UA"/>
    <s v="JAX"/>
    <d v="1899-12-30T13:44:00"/>
    <d v="1899-12-30T13:40:00"/>
    <n v="136"/>
    <n v="130"/>
    <n v="-4"/>
    <d v="1899-12-30T13:49:00"/>
    <n v="9"/>
    <n v="0"/>
    <n v="0"/>
    <n v="0"/>
    <n v="0"/>
    <n v="0"/>
    <n v="0"/>
    <x v="14"/>
    <n v="3"/>
  </r>
  <r>
    <s v="  UA"/>
    <x v="9"/>
    <n v="741"/>
    <s v="N473UA"/>
    <s v="SFO"/>
    <d v="1899-12-30T19:16:00"/>
    <d v="1899-12-30T19:12:00"/>
    <n v="282"/>
    <n v="270"/>
    <n v="-4"/>
    <d v="1899-12-30T19:26:00"/>
    <n v="14"/>
    <n v="0"/>
    <n v="0"/>
    <n v="0"/>
    <n v="0"/>
    <n v="0"/>
    <n v="0"/>
    <x v="10"/>
    <n v="3"/>
  </r>
  <r>
    <s v="  UA"/>
    <x v="9"/>
    <n v="759"/>
    <s v="N449UA"/>
    <s v="SFO"/>
    <d v="1899-12-30T09:02:00"/>
    <d v="1899-12-30T08:57:00"/>
    <n v="282"/>
    <n v="271"/>
    <n v="-5"/>
    <d v="1899-12-30T09:10:00"/>
    <n v="13"/>
    <n v="0"/>
    <n v="0"/>
    <n v="0"/>
    <n v="0"/>
    <n v="0"/>
    <n v="0"/>
    <x v="0"/>
    <n v="3"/>
  </r>
  <r>
    <s v="  UA"/>
    <x v="9"/>
    <n v="761"/>
    <s v="N455UA"/>
    <s v="SFO"/>
    <d v="1899-12-30T08:19:00"/>
    <d v="1899-12-30T08:17:00"/>
    <n v="282"/>
    <n v="270"/>
    <n v="-2"/>
    <d v="1899-12-30T08:28:00"/>
    <n v="11"/>
    <n v="0"/>
    <n v="0"/>
    <n v="0"/>
    <n v="0"/>
    <n v="0"/>
    <n v="0"/>
    <x v="9"/>
    <n v="3"/>
  </r>
  <r>
    <s v="  UA"/>
    <x v="9"/>
    <n v="762"/>
    <s v="N547UA"/>
    <s v="LGA"/>
    <d v="1899-12-30T21:00:00"/>
    <d v="1899-12-30T20:56:00"/>
    <n v="118"/>
    <n v="102"/>
    <n v="-4"/>
    <d v="1899-12-30T21:05:00"/>
    <n v="9"/>
    <n v="0"/>
    <n v="0"/>
    <n v="0"/>
    <n v="0"/>
    <n v="0"/>
    <n v="0"/>
    <x v="7"/>
    <n v="3"/>
  </r>
  <r>
    <s v="  UA"/>
    <x v="9"/>
    <n v="769"/>
    <s v="N672UA"/>
    <s v="SFO"/>
    <d v="1899-12-30T10:00:00"/>
    <d v="1899-12-30T09:54:00"/>
    <n v="290"/>
    <n v="265"/>
    <n v="-6"/>
    <d v="1899-12-30T10:10:00"/>
    <n v="16"/>
    <n v="0"/>
    <n v="0"/>
    <n v="0"/>
    <n v="0"/>
    <n v="0"/>
    <n v="0"/>
    <x v="8"/>
    <n v="3"/>
  </r>
  <r>
    <s v="  UA"/>
    <x v="9"/>
    <n v="774"/>
    <s v="N466UA"/>
    <s v="RIC"/>
    <d v="1899-12-30T18:03:00"/>
    <d v="1899-12-30T17:58:00"/>
    <n v="114"/>
    <n v="112"/>
    <n v="-5"/>
    <d v="1899-12-30T18:18:00"/>
    <n v="20"/>
    <n v="0"/>
    <n v="0"/>
    <n v="0"/>
    <n v="0"/>
    <n v="0"/>
    <n v="0"/>
    <x v="1"/>
    <n v="3"/>
  </r>
  <r>
    <s v="  UA"/>
    <x v="9"/>
    <n v="784"/>
    <s v="N547UA"/>
    <s v="MSY"/>
    <d v="1899-12-30T13:15:00"/>
    <d v="1899-12-30T13:10:00"/>
    <n v="142"/>
    <n v="136"/>
    <n v="-5"/>
    <d v="1899-12-30T13:22:00"/>
    <n v="12"/>
    <n v="0"/>
    <n v="0"/>
    <n v="0"/>
    <n v="0"/>
    <n v="0"/>
    <n v="0"/>
    <x v="14"/>
    <n v="3"/>
  </r>
  <r>
    <s v="  UA"/>
    <x v="9"/>
    <n v="793"/>
    <s v="N548UA"/>
    <s v="LAX"/>
    <d v="1899-12-30T15:20:00"/>
    <d v="1899-12-30T15:17:00"/>
    <n v="270"/>
    <n v="248"/>
    <n v="-3"/>
    <d v="1899-12-30T15:27:00"/>
    <n v="10"/>
    <n v="0"/>
    <n v="0"/>
    <n v="0"/>
    <n v="0"/>
    <n v="0"/>
    <n v="0"/>
    <x v="15"/>
    <n v="3"/>
  </r>
  <r>
    <s v="  UA"/>
    <x v="9"/>
    <n v="832"/>
    <s v="N834UA"/>
    <s v="MSY"/>
    <d v="1899-12-30T20:00:00"/>
    <d v="1899-12-30T19:53:00"/>
    <n v="138"/>
    <n v="147"/>
    <n v="-7"/>
    <d v="1899-12-30T20:06:00"/>
    <n v="13"/>
    <n v="0"/>
    <n v="0"/>
    <n v="0"/>
    <n v="0"/>
    <n v="0"/>
    <n v="0"/>
    <x v="11"/>
    <n v="3"/>
  </r>
  <r>
    <s v="  UA"/>
    <x v="9"/>
    <n v="839"/>
    <s v="N541UA"/>
    <s v="LAX"/>
    <d v="1899-12-30T18:41:00"/>
    <d v="1899-12-30T19:04:00"/>
    <n v="262"/>
    <n v="250"/>
    <n v="23"/>
    <d v="1899-12-30T19:16:00"/>
    <n v="12"/>
    <n v="0"/>
    <n v="0"/>
    <n v="0"/>
    <n v="0"/>
    <n v="0"/>
    <n v="23"/>
    <x v="1"/>
    <n v="3"/>
  </r>
  <r>
    <s v="  UA"/>
    <x v="9"/>
    <n v="842"/>
    <s v="N422UA"/>
    <s v="LAX"/>
    <d v="1899-12-30T08:10:00"/>
    <d v="1899-12-30T08:08:00"/>
    <n v="269"/>
    <n v="241"/>
    <n v="-2"/>
    <d v="1899-12-30T08:18:00"/>
    <n v="10"/>
    <n v="0"/>
    <n v="0"/>
    <n v="0"/>
    <n v="0"/>
    <n v="0"/>
    <n v="0"/>
    <x v="9"/>
    <n v="3"/>
  </r>
  <r>
    <s v="  UA"/>
    <x v="9"/>
    <n v="848"/>
    <s v="N491UA"/>
    <s v="PHX"/>
    <d v="1899-12-30T09:27:00"/>
    <d v="1899-12-30T09:33:00"/>
    <n v="227"/>
    <n v="220"/>
    <n v="6"/>
    <d v="1899-12-30T10:00:00"/>
    <n v="27"/>
    <n v="0"/>
    <n v="0"/>
    <n v="0"/>
    <n v="0"/>
    <n v="0"/>
    <n v="6"/>
    <x v="0"/>
    <n v="3"/>
  </r>
  <r>
    <s v="  UA"/>
    <x v="9"/>
    <n v="859"/>
    <s v="N840UA"/>
    <s v="SFO"/>
    <d v="1899-12-30T07:04:00"/>
    <d v="1899-12-30T06:59:00"/>
    <n v="288"/>
    <n v="258"/>
    <n v="-5"/>
    <d v="1899-12-30T07:11:00"/>
    <n v="12"/>
    <n v="0"/>
    <n v="0"/>
    <n v="0"/>
    <n v="0"/>
    <n v="0"/>
    <n v="0"/>
    <x v="13"/>
    <n v="3"/>
  </r>
  <r>
    <s v="  UA"/>
    <x v="9"/>
    <n v="882"/>
    <s v="N504UA"/>
    <s v="BOS"/>
    <d v="1899-12-30T16:05:00"/>
    <d v="1899-12-30T16:07:00"/>
    <n v="142"/>
    <n v="134"/>
    <n v="2"/>
    <d v="1899-12-30T16:23:00"/>
    <n v="16"/>
    <n v="0"/>
    <n v="0"/>
    <n v="0"/>
    <n v="0"/>
    <n v="0"/>
    <n v="2"/>
    <x v="2"/>
    <n v="3"/>
  </r>
  <r>
    <s v="  UA"/>
    <x v="9"/>
    <n v="884"/>
    <s v="N411UA"/>
    <s v="EWR"/>
    <d v="1899-12-30T19:00:00"/>
    <d v="1899-12-30T18:53:00"/>
    <n v="131"/>
    <n v="111"/>
    <n v="-7"/>
    <d v="1899-12-30T19:07:00"/>
    <n v="14"/>
    <n v="0"/>
    <n v="0"/>
    <n v="0"/>
    <n v="0"/>
    <n v="0"/>
    <n v="0"/>
    <x v="10"/>
    <n v="3"/>
  </r>
  <r>
    <s v="  UA"/>
    <x v="9"/>
    <n v="896"/>
    <s v="N829UA"/>
    <s v="BOS"/>
    <d v="1899-12-30T13:15:00"/>
    <d v="1899-12-30T13:11:00"/>
    <n v="140"/>
    <n v="136"/>
    <n v="-4"/>
    <d v="1899-12-30T13:27:00"/>
    <n v="16"/>
    <n v="0"/>
    <n v="0"/>
    <n v="0"/>
    <n v="0"/>
    <n v="0"/>
    <n v="0"/>
    <x v="14"/>
    <n v="3"/>
  </r>
  <r>
    <s v="  UA"/>
    <x v="9"/>
    <n v="904"/>
    <s v="N847UA"/>
    <s v="CVG"/>
    <d v="1899-12-30T19:01:00"/>
    <d v="1899-12-30T18:54:00"/>
    <n v="71"/>
    <n v="63"/>
    <n v="-7"/>
    <d v="1899-12-30T19:11:00"/>
    <n v="17"/>
    <n v="0"/>
    <n v="0"/>
    <n v="0"/>
    <n v="0"/>
    <n v="0"/>
    <n v="0"/>
    <x v="10"/>
    <n v="3"/>
  </r>
  <r>
    <s v="  UA"/>
    <x v="9"/>
    <n v="907"/>
    <s v="N656UA"/>
    <s v="SFO"/>
    <d v="1899-12-30T17:21:00"/>
    <d v="1899-12-30T17:22:00"/>
    <n v="295"/>
    <n v="258"/>
    <n v="1"/>
    <d v="1899-12-30T17:35:00"/>
    <n v="13"/>
    <n v="0"/>
    <n v="0"/>
    <n v="0"/>
    <n v="0"/>
    <n v="0"/>
    <n v="1"/>
    <x v="12"/>
    <n v="3"/>
  </r>
  <r>
    <s v="  UA"/>
    <x v="9"/>
    <n v="909"/>
    <s v="N571UA"/>
    <s v="DEN"/>
    <d v="1899-12-30T15:23:00"/>
    <d v="1899-12-30T15:23:00"/>
    <n v="164"/>
    <n v="139"/>
    <n v="0"/>
    <d v="1899-12-30T15:36:00"/>
    <n v="13"/>
    <n v="0"/>
    <n v="0"/>
    <n v="0"/>
    <n v="0"/>
    <n v="0"/>
    <n v="0"/>
    <x v="15"/>
    <n v="3"/>
  </r>
  <r>
    <s v="  UA"/>
    <x v="9"/>
    <n v="929"/>
    <s v="N436UA"/>
    <s v="SEA"/>
    <d v="1899-12-30T15:30:00"/>
    <d v="1899-12-30T16:17:00"/>
    <n v="268"/>
    <n v="249"/>
    <n v="47"/>
    <d v="1899-12-30T16:26:00"/>
    <n v="9"/>
    <n v="20"/>
    <n v="0"/>
    <n v="0"/>
    <n v="0"/>
    <n v="8"/>
    <n v="47"/>
    <x v="15"/>
    <n v="3"/>
  </r>
  <r>
    <s v="  UA"/>
    <x v="9"/>
    <n v="941"/>
    <s v="N507UA"/>
    <s v="DEN"/>
    <d v="1899-12-30T17:03:00"/>
    <d v="1899-12-30T17:01:00"/>
    <n v="160"/>
    <n v="148"/>
    <n v="-2"/>
    <d v="1899-12-30T17:23:00"/>
    <n v="22"/>
    <n v="0"/>
    <n v="0"/>
    <n v="0"/>
    <n v="0"/>
    <n v="0"/>
    <n v="0"/>
    <x v="12"/>
    <n v="3"/>
  </r>
  <r>
    <s v="  UA"/>
    <x v="9"/>
    <n v="943"/>
    <s v="N528UA"/>
    <s v="LAX"/>
    <d v="1899-12-30T17:32:00"/>
    <d v="1899-12-30T17:37:00"/>
    <n v="268"/>
    <n v="243"/>
    <n v="5"/>
    <d v="1899-12-30T17:50:00"/>
    <n v="13"/>
    <n v="0"/>
    <n v="0"/>
    <n v="0"/>
    <n v="0"/>
    <n v="0"/>
    <n v="5"/>
    <x v="12"/>
    <n v="3"/>
  </r>
  <r>
    <s v="  UA"/>
    <x v="9"/>
    <n v="945"/>
    <s v="N593UA"/>
    <s v="LAX"/>
    <d v="1899-12-30T11:57:00"/>
    <d v="1899-12-30T11:57:00"/>
    <n v="262"/>
    <n v="251"/>
    <n v="0"/>
    <d v="1899-12-30T12:16:00"/>
    <n v="19"/>
    <n v="0"/>
    <n v="0"/>
    <n v="0"/>
    <n v="0"/>
    <n v="0"/>
    <n v="0"/>
    <x v="3"/>
    <n v="3"/>
  </r>
  <r>
    <s v="  UA"/>
    <x v="9"/>
    <n v="949"/>
    <s v="N775UA"/>
    <s v="DEN"/>
    <d v="1899-12-30T18:41:00"/>
    <d v="1899-12-30T18:40:00"/>
    <n v="165"/>
    <n v="153"/>
    <n v="-1"/>
    <d v="1899-12-30T19:01:00"/>
    <n v="21"/>
    <n v="0"/>
    <n v="0"/>
    <n v="0"/>
    <n v="0"/>
    <n v="0"/>
    <n v="0"/>
    <x v="1"/>
    <n v="3"/>
  </r>
  <r>
    <s v="  UA"/>
    <x v="9"/>
    <n v="959"/>
    <s v="N494UA"/>
    <s v="PDX"/>
    <d v="1899-12-30T20:30:00"/>
    <d v="1899-12-30T20:28:00"/>
    <n v="268"/>
    <n v="245"/>
    <n v="-2"/>
    <d v="1899-12-30T20:37:00"/>
    <n v="9"/>
    <n v="0"/>
    <n v="0"/>
    <n v="0"/>
    <n v="0"/>
    <n v="0"/>
    <n v="0"/>
    <x v="11"/>
    <n v="3"/>
  </r>
  <r>
    <s v="  UA"/>
    <x v="9"/>
    <n v="964"/>
    <s v="N784UA"/>
    <s v="IAD"/>
    <d v="1899-12-30T13:15:00"/>
    <d v="1899-12-30T13:09:00"/>
    <n v="112"/>
    <n v="115"/>
    <n v="-6"/>
    <d v="1899-12-30T13:39:00"/>
    <n v="30"/>
    <n v="0"/>
    <n v="0"/>
    <n v="0"/>
    <n v="0"/>
    <n v="0"/>
    <n v="0"/>
    <x v="14"/>
    <n v="3"/>
  </r>
  <r>
    <s v="  UA"/>
    <x v="9"/>
    <n v="971"/>
    <s v="N477UA"/>
    <s v="SFO"/>
    <d v="1899-12-30T06:00:00"/>
    <d v="1899-12-30T05:57:00"/>
    <n v="282"/>
    <n v="274"/>
    <n v="-3"/>
    <d v="1899-12-30T06:18:00"/>
    <n v="21"/>
    <n v="0"/>
    <n v="0"/>
    <n v="0"/>
    <n v="0"/>
    <n v="0"/>
    <n v="0"/>
    <x v="6"/>
    <n v="3"/>
  </r>
  <r>
    <s v="  UA"/>
    <x v="9"/>
    <n v="973"/>
    <s v="N579UA"/>
    <s v="SFO"/>
    <d v="1899-12-30T14:55:00"/>
    <d v="1899-12-30T14:56:00"/>
    <n v="294"/>
    <n v="259"/>
    <n v="1"/>
    <d v="1899-12-30T15:07:00"/>
    <n v="11"/>
    <n v="0"/>
    <n v="0"/>
    <n v="0"/>
    <n v="0"/>
    <n v="0"/>
    <n v="1"/>
    <x v="4"/>
    <n v="3"/>
  </r>
  <r>
    <s v="  UA"/>
    <x v="9"/>
    <n v="987"/>
    <s v="N415UA"/>
    <s v="DCA"/>
    <d v="1899-12-30T07:00:00"/>
    <d v="1899-12-30T06:53:00"/>
    <n v="108"/>
    <n v="108"/>
    <n v="-7"/>
    <d v="1899-12-30T07:21:00"/>
    <n v="28"/>
    <n v="0"/>
    <n v="0"/>
    <n v="0"/>
    <n v="0"/>
    <n v="0"/>
    <n v="0"/>
    <x v="13"/>
    <n v="3"/>
  </r>
  <r>
    <s v="  UA"/>
    <x v="9"/>
    <n v="990"/>
    <s v="N425UA"/>
    <s v="IAD"/>
    <d v="1899-12-30T18:13:00"/>
    <d v="1899-12-30T18:10:00"/>
    <n v="114"/>
    <n v="104"/>
    <n v="-3"/>
    <d v="1899-12-30T18:26:00"/>
    <n v="16"/>
    <n v="0"/>
    <n v="0"/>
    <n v="0"/>
    <n v="0"/>
    <n v="0"/>
    <n v="0"/>
    <x v="1"/>
    <n v="3"/>
  </r>
  <r>
    <s v="  UA"/>
    <x v="9"/>
    <n v="998"/>
    <s v="N422UA"/>
    <s v="BOS"/>
    <d v="1899-12-30T21:01:00"/>
    <d v="1899-12-30T21:14:00"/>
    <n v="132"/>
    <n v="115"/>
    <n v="13"/>
    <d v="1899-12-30T21:27:00"/>
    <n v="13"/>
    <n v="0"/>
    <n v="0"/>
    <n v="0"/>
    <n v="0"/>
    <n v="0"/>
    <n v="13"/>
    <x v="7"/>
    <n v="3"/>
  </r>
  <r>
    <s v="  UA"/>
    <x v="9"/>
    <n v="1102"/>
    <s v="N16732"/>
    <s v="MCO"/>
    <d v="1899-12-30T19:40:00"/>
    <d v="1899-12-30T19:45:00"/>
    <n v="155"/>
    <n v="165"/>
    <n v="5"/>
    <d v="1899-12-30T20:00:00"/>
    <n v="15"/>
    <n v="0"/>
    <n v="0"/>
    <n v="15"/>
    <n v="0"/>
    <n v="0"/>
    <n v="5"/>
    <x v="10"/>
    <n v="3"/>
  </r>
  <r>
    <s v="  UA"/>
    <x v="9"/>
    <n v="1103"/>
    <s v="N39728"/>
    <s v="SNA"/>
    <d v="1899-12-30T09:45:00"/>
    <d v="1899-12-30T09:45:00"/>
    <n v="265"/>
    <n v="261"/>
    <n v="0"/>
    <d v="1899-12-30T09:57:00"/>
    <n v="12"/>
    <n v="0"/>
    <n v="0"/>
    <n v="0"/>
    <n v="0"/>
    <n v="0"/>
    <n v="0"/>
    <x v="0"/>
    <n v="3"/>
  </r>
  <r>
    <s v="  UA"/>
    <x v="9"/>
    <n v="1189"/>
    <s v="N73291"/>
    <s v="IAH"/>
    <d v="1899-12-30T15:20:00"/>
    <d v="1899-12-30T15:11:00"/>
    <n v="174"/>
    <n v="163"/>
    <n v="-9"/>
    <d v="1899-12-30T15:23:00"/>
    <n v="12"/>
    <n v="0"/>
    <n v="0"/>
    <n v="0"/>
    <n v="0"/>
    <n v="0"/>
    <n v="0"/>
    <x v="15"/>
    <n v="3"/>
  </r>
  <r>
    <s v="  UA"/>
    <x v="9"/>
    <n v="1221"/>
    <s v="N23707"/>
    <s v="IAH"/>
    <d v="1899-12-30T07:00:00"/>
    <d v="1899-12-30T06:58:00"/>
    <n v="168"/>
    <n v="173"/>
    <n v="-2"/>
    <d v="1899-12-30T07:12:00"/>
    <n v="14"/>
    <n v="0"/>
    <n v="0"/>
    <n v="0"/>
    <n v="0"/>
    <n v="0"/>
    <n v="0"/>
    <x v="13"/>
    <n v="3"/>
  </r>
  <r>
    <s v="  UA"/>
    <x v="9"/>
    <n v="1259"/>
    <s v="N46625"/>
    <s v="CLE"/>
    <d v="1899-12-30T18:15:00"/>
    <d v="1899-12-30T18:07:00"/>
    <n v="77"/>
    <n v="70"/>
    <n v="-8"/>
    <d v="1899-12-30T18:26:00"/>
    <n v="19"/>
    <n v="0"/>
    <n v="0"/>
    <n v="0"/>
    <n v="0"/>
    <n v="0"/>
    <n v="0"/>
    <x v="1"/>
    <n v="3"/>
  </r>
  <r>
    <s v="  UA"/>
    <x v="9"/>
    <n v="1282"/>
    <s v="N73278"/>
    <s v="SFO"/>
    <d v="1899-12-30T20:30:00"/>
    <d v="1899-12-30T20:48:00"/>
    <n v="275"/>
    <n v="259"/>
    <n v="18"/>
    <d v="1899-12-30T20:54:00"/>
    <n v="6"/>
    <n v="0"/>
    <n v="0"/>
    <n v="0"/>
    <n v="0"/>
    <n v="0"/>
    <n v="18"/>
    <x v="11"/>
    <n v="3"/>
  </r>
  <r>
    <s v="  UA"/>
    <x v="9"/>
    <n v="1290"/>
    <s v="N38424"/>
    <s v="IAH"/>
    <d v="1899-12-30T17:05:00"/>
    <d v="1899-12-30T17:01:00"/>
    <n v="173"/>
    <n v="161"/>
    <n v="-4"/>
    <d v="1899-12-30T17:14:00"/>
    <n v="13"/>
    <n v="0"/>
    <n v="0"/>
    <n v="0"/>
    <n v="0"/>
    <n v="0"/>
    <n v="0"/>
    <x v="12"/>
    <n v="3"/>
  </r>
  <r>
    <s v="  UA"/>
    <x v="9"/>
    <n v="1296"/>
    <s v="N25705"/>
    <s v="DEN"/>
    <d v="1899-12-30T20:00:00"/>
    <d v="1899-12-30T19:55:00"/>
    <n v="156"/>
    <n v="148"/>
    <n v="-5"/>
    <d v="1899-12-30T20:07:00"/>
    <n v="12"/>
    <n v="0"/>
    <n v="0"/>
    <n v="0"/>
    <n v="0"/>
    <n v="0"/>
    <n v="0"/>
    <x v="11"/>
    <n v="3"/>
  </r>
  <r>
    <s v="  UA"/>
    <x v="9"/>
    <n v="1550"/>
    <s v="N33289"/>
    <s v="EWR"/>
    <d v="1899-12-30T13:39:00"/>
    <d v="1899-12-30T13:36:00"/>
    <n v="140"/>
    <n v="108"/>
    <n v="-3"/>
    <d v="1899-12-30T13:44:00"/>
    <n v="8"/>
    <n v="0"/>
    <n v="0"/>
    <n v="0"/>
    <n v="0"/>
    <n v="0"/>
    <n v="0"/>
    <x v="14"/>
    <n v="3"/>
  </r>
  <r>
    <s v="  UA"/>
    <x v="9"/>
    <n v="1570"/>
    <s v="N36280"/>
    <s v="EWR"/>
    <d v="1899-12-30T07:00:00"/>
    <d v="1899-12-30T06:56:00"/>
    <n v="120"/>
    <n v="129"/>
    <n v="-4"/>
    <d v="1899-12-30T07:19:00"/>
    <n v="23"/>
    <n v="0"/>
    <n v="0"/>
    <n v="0"/>
    <n v="0"/>
    <n v="0"/>
    <n v="0"/>
    <x v="13"/>
    <n v="3"/>
  </r>
  <r>
    <s v="  UA"/>
    <x v="9"/>
    <n v="1574"/>
    <s v="N12216"/>
    <s v="EWR"/>
    <d v="1899-12-30T12:00:00"/>
    <d v="1899-12-30T11:55:00"/>
    <n v="127"/>
    <n v="114"/>
    <n v="-5"/>
    <d v="1899-12-30T12:06:00"/>
    <n v="11"/>
    <n v="0"/>
    <n v="0"/>
    <n v="0"/>
    <n v="0"/>
    <n v="0"/>
    <n v="0"/>
    <x v="5"/>
    <n v="3"/>
  </r>
  <r>
    <s v="  UA"/>
    <x v="9"/>
    <n v="1577"/>
    <s v="N33286"/>
    <s v="EWR"/>
    <d v="1899-12-30T17:00:00"/>
    <d v="1899-12-30T16:54:00"/>
    <n v="135"/>
    <n v="119"/>
    <n v="-6"/>
    <d v="1899-12-30T17:11:00"/>
    <n v="17"/>
    <n v="0"/>
    <n v="0"/>
    <n v="0"/>
    <n v="0"/>
    <n v="0"/>
    <n v="0"/>
    <x v="12"/>
    <n v="3"/>
  </r>
  <r>
    <s v="  UA"/>
    <x v="9"/>
    <n v="1579"/>
    <s v="N76288"/>
    <s v="EWR"/>
    <d v="1899-12-30T18:00:00"/>
    <d v="1899-12-30T18:02:00"/>
    <n v="126"/>
    <n v="115"/>
    <n v="2"/>
    <d v="1899-12-30T18:17:00"/>
    <n v="15"/>
    <n v="0"/>
    <n v="0"/>
    <n v="0"/>
    <n v="0"/>
    <n v="0"/>
    <n v="2"/>
    <x v="1"/>
    <n v="3"/>
  </r>
  <r>
    <s v="  UA"/>
    <x v="9"/>
    <n v="1625"/>
    <s v="N78285"/>
    <s v="CLE"/>
    <d v="1899-12-30T07:00:00"/>
    <d v="1899-12-30T06:54:00"/>
    <n v="77"/>
    <n v="60"/>
    <n v="-6"/>
    <d v="1899-12-30T07:02:00"/>
    <n v="8"/>
    <n v="0"/>
    <n v="0"/>
    <n v="0"/>
    <n v="0"/>
    <n v="0"/>
    <n v="0"/>
    <x v="13"/>
    <n v="3"/>
  </r>
  <r>
    <s v="  UA"/>
    <x v="9"/>
    <n v="1647"/>
    <s v="N33292"/>
    <s v="IAH"/>
    <d v="1899-12-30T19:15:00"/>
    <d v="1899-12-30T19:00:00"/>
    <n v="163"/>
    <n v="161"/>
    <n v="-15"/>
    <d v="1899-12-30T19:11:00"/>
    <n v="11"/>
    <n v="0"/>
    <n v="0"/>
    <n v="0"/>
    <n v="0"/>
    <n v="0"/>
    <n v="0"/>
    <x v="10"/>
    <n v="3"/>
  </r>
  <r>
    <s v="  UA"/>
    <x v="9"/>
    <n v="1676"/>
    <s v="N78506"/>
    <s v="IAH"/>
    <d v="1899-12-30T14:00:00"/>
    <d v="1899-12-30T14:03:00"/>
    <n v="166"/>
    <n v="165"/>
    <n v="3"/>
    <d v="1899-12-30T14:17:00"/>
    <n v="14"/>
    <n v="0"/>
    <n v="0"/>
    <n v="0"/>
    <n v="0"/>
    <n v="0"/>
    <n v="3"/>
    <x v="4"/>
    <n v="3"/>
  </r>
  <r>
    <s v="  UA"/>
    <x v="9"/>
    <n v="1693"/>
    <s v="N37267"/>
    <s v="IAH"/>
    <d v="1899-12-30T12:10:00"/>
    <d v="1899-12-30T12:14:00"/>
    <n v="167"/>
    <n v="162"/>
    <n v="4"/>
    <d v="1899-12-30T12:22:00"/>
    <n v="8"/>
    <n v="0"/>
    <n v="0"/>
    <n v="0"/>
    <n v="0"/>
    <n v="0"/>
    <n v="4"/>
    <x v="5"/>
    <n v="3"/>
  </r>
  <r>
    <s v="  UA"/>
    <x v="9"/>
    <n v="1696"/>
    <s v="N36272"/>
    <s v="EWR"/>
    <d v="1899-12-30T10:00:00"/>
    <d v="1899-12-30T09:50:00"/>
    <n v="117"/>
    <n v="126"/>
    <n v="-10"/>
    <d v="1899-12-30T10:03:00"/>
    <n v="13"/>
    <n v="0"/>
    <n v="0"/>
    <n v="0"/>
    <n v="0"/>
    <n v="0"/>
    <n v="0"/>
    <x v="8"/>
    <n v="3"/>
  </r>
  <r>
    <s v="  UA"/>
    <x v="9"/>
    <n v="1710"/>
    <s v="N75858"/>
    <s v="IAH"/>
    <d v="1899-12-30T08:00:00"/>
    <d v="1899-12-30T07:54:00"/>
    <n v="172"/>
    <n v="159"/>
    <n v="-6"/>
    <d v="1899-12-30T08:03:00"/>
    <n v="9"/>
    <n v="0"/>
    <n v="0"/>
    <n v="0"/>
    <n v="0"/>
    <n v="0"/>
    <n v="0"/>
    <x v="9"/>
    <n v="3"/>
  </r>
  <r>
    <s v="  UA"/>
    <x v="9"/>
    <n v="1715"/>
    <s v="N26215"/>
    <s v="PIT"/>
    <d v="1899-12-30T18:35:00"/>
    <d v="1899-12-30T18:32:00"/>
    <n v="84"/>
    <n v="80"/>
    <n v="-3"/>
    <d v="1899-12-30T18:48:00"/>
    <n v="16"/>
    <n v="0"/>
    <n v="0"/>
    <n v="0"/>
    <n v="0"/>
    <n v="0"/>
    <n v="0"/>
    <x v="1"/>
    <n v="3"/>
  </r>
  <r>
    <s v="  UA"/>
    <x v="9"/>
    <n v="1716"/>
    <s v="N37298"/>
    <s v="FLL"/>
    <d v="1899-12-30T08:50:00"/>
    <d v="1899-12-30T09:16:00"/>
    <n v="171"/>
    <n v="177"/>
    <n v="26"/>
    <d v="1899-12-30T09:22:00"/>
    <n v="6"/>
    <n v="14"/>
    <n v="0"/>
    <n v="6"/>
    <n v="0"/>
    <n v="12"/>
    <n v="26"/>
    <x v="9"/>
    <n v="3"/>
  </r>
  <r>
    <s v="  UA"/>
    <x v="9"/>
    <n v="1727"/>
    <s v="N35407"/>
    <s v="IAH"/>
    <d v="1899-12-30T10:56:00"/>
    <d v="1899-12-30T10:56:00"/>
    <n v="169"/>
    <n v="165"/>
    <n v="0"/>
    <d v="1899-12-30T11:08:00"/>
    <n v="12"/>
    <n v="0"/>
    <n v="0"/>
    <n v="0"/>
    <n v="0"/>
    <n v="0"/>
    <n v="0"/>
    <x v="8"/>
    <n v="3"/>
  </r>
  <r>
    <s v="  UA"/>
    <x v="9"/>
    <n v="1729"/>
    <s v="N14704"/>
    <s v="IAH"/>
    <d v="1899-12-30T21:00:00"/>
    <d v="1899-12-30T21:02:00"/>
    <n v="158"/>
    <n v="148"/>
    <n v="2"/>
    <d v="1899-12-30T21:16:00"/>
    <n v="14"/>
    <n v="0"/>
    <n v="0"/>
    <n v="0"/>
    <n v="0"/>
    <n v="0"/>
    <n v="2"/>
    <x v="7"/>
    <n v="3"/>
  </r>
  <r>
    <s v="  UA"/>
    <x v="9"/>
    <n v="1730"/>
    <s v="N14242"/>
    <s v="IAH"/>
    <d v="1899-12-30T05:25:00"/>
    <d v="1899-12-30T05:23:00"/>
    <n v="168"/>
    <n v="174"/>
    <n v="-2"/>
    <d v="1899-12-30T05:33:00"/>
    <n v="10"/>
    <n v="0"/>
    <n v="0"/>
    <n v="0"/>
    <n v="0"/>
    <n v="0"/>
    <n v="0"/>
    <x v="16"/>
    <n v="3"/>
  </r>
  <r>
    <s v="  UA"/>
    <x v="10"/>
    <n v="201"/>
    <s v="N215UA"/>
    <s v="HNL"/>
    <d v="1899-12-30T09:20:00"/>
    <d v="1899-12-30T09:55:00"/>
    <n v="544"/>
    <n v="514"/>
    <n v="35"/>
    <d v="1899-12-30T10:15:00"/>
    <n v="20"/>
    <n v="0"/>
    <n v="0"/>
    <n v="0"/>
    <n v="0"/>
    <n v="0"/>
    <n v="35"/>
    <x v="0"/>
    <n v="4"/>
  </r>
  <r>
    <s v="  UA"/>
    <x v="10"/>
    <n v="222"/>
    <s v="N808UA"/>
    <s v="BDL"/>
    <d v="1899-12-30T18:48:00"/>
    <d v="1899-12-30T18:46:00"/>
    <n v="126"/>
    <n v="131"/>
    <n v="-2"/>
    <d v="1899-12-30T19:08:00"/>
    <n v="22"/>
    <n v="0"/>
    <n v="0"/>
    <n v="0"/>
    <n v="0"/>
    <n v="0"/>
    <n v="0"/>
    <x v="1"/>
    <n v="4"/>
  </r>
  <r>
    <s v="  UA"/>
    <x v="10"/>
    <n v="241"/>
    <s v="N495UA"/>
    <s v="SEA"/>
    <d v="1899-12-30T11:57:00"/>
    <d v="1899-12-30T12:01:00"/>
    <n v="268"/>
    <n v="251"/>
    <n v="4"/>
    <d v="1899-12-30T12:22:00"/>
    <n v="21"/>
    <n v="0"/>
    <n v="0"/>
    <n v="0"/>
    <n v="0"/>
    <n v="0"/>
    <n v="4"/>
    <x v="3"/>
    <n v="4"/>
  </r>
  <r>
    <s v="  UA"/>
    <x v="10"/>
    <n v="242"/>
    <s v="N825UA"/>
    <s v="PVD"/>
    <d v="1899-12-30T13:27:00"/>
    <d v="1899-12-30T13:18:00"/>
    <n v="128"/>
    <n v="153"/>
    <n v="-9"/>
    <d v="1899-12-30T14:02:00"/>
    <n v="44"/>
    <n v="0"/>
    <n v="0"/>
    <n v="16"/>
    <n v="0"/>
    <n v="0"/>
    <n v="0"/>
    <x v="14"/>
    <n v="4"/>
  </r>
  <r>
    <s v="  UA"/>
    <x v="10"/>
    <n v="245"/>
    <s v="N442UA"/>
    <s v="DEN"/>
    <d v="1899-12-30T08:58:00"/>
    <d v="1899-12-30T10:09:00"/>
    <n v="164"/>
    <n v="171"/>
    <n v="71"/>
    <d v="1899-12-30T10:39:00"/>
    <n v="30"/>
    <n v="0"/>
    <n v="0"/>
    <n v="78"/>
    <n v="0"/>
    <n v="0"/>
    <n v="71"/>
    <x v="9"/>
    <n v="4"/>
  </r>
  <r>
    <s v="  UA"/>
    <x v="10"/>
    <n v="246"/>
    <s v="N448UA"/>
    <s v="BUF"/>
    <d v="1899-12-30T18:00:00"/>
    <d v="1899-12-30T17:58:00"/>
    <n v="89"/>
    <n v="85"/>
    <n v="-2"/>
    <d v="1899-12-30T18:14:00"/>
    <n v="16"/>
    <n v="0"/>
    <n v="0"/>
    <n v="0"/>
    <n v="0"/>
    <n v="0"/>
    <n v="0"/>
    <x v="1"/>
    <n v="4"/>
  </r>
  <r>
    <s v="  UA"/>
    <x v="10"/>
    <n v="248"/>
    <s v="N462UA"/>
    <s v="DTW"/>
    <d v="1899-12-30T19:00:00"/>
    <d v="1899-12-30T18:59:00"/>
    <n v="85"/>
    <n v="75"/>
    <n v="-1"/>
    <d v="1899-12-30T19:13:00"/>
    <n v="14"/>
    <n v="0"/>
    <n v="0"/>
    <n v="0"/>
    <n v="0"/>
    <n v="0"/>
    <n v="0"/>
    <x v="10"/>
    <n v="4"/>
  </r>
  <r>
    <s v="  UA"/>
    <x v="10"/>
    <n v="253"/>
    <s v="N541UA"/>
    <s v="BOS"/>
    <d v="1899-12-30T19:00:00"/>
    <d v="1899-12-30T19:17:00"/>
    <n v="133"/>
    <n v="125"/>
    <n v="17"/>
    <d v="1899-12-30T19:28:00"/>
    <n v="11"/>
    <n v="0"/>
    <n v="0"/>
    <n v="0"/>
    <n v="0"/>
    <n v="0"/>
    <n v="17"/>
    <x v="10"/>
    <n v="4"/>
  </r>
  <r>
    <s v="  UA"/>
    <x v="10"/>
    <n v="255"/>
    <s v="N832UA"/>
    <s v="SFO"/>
    <d v="1899-12-30T16:05:00"/>
    <d v="1899-12-30T16:18:00"/>
    <n v="282"/>
    <n v="257"/>
    <n v="13"/>
    <d v="1899-12-30T16:28:00"/>
    <n v="10"/>
    <n v="0"/>
    <n v="0"/>
    <n v="0"/>
    <n v="0"/>
    <n v="0"/>
    <n v="13"/>
    <x v="2"/>
    <n v="4"/>
  </r>
  <r>
    <s v="  UA"/>
    <x v="10"/>
    <n v="258"/>
    <s v="N846UA"/>
    <s v="GRR"/>
    <d v="1899-12-30T19:01:00"/>
    <d v="1899-12-30T18:55:00"/>
    <n v="51"/>
    <n v="46"/>
    <n v="-6"/>
    <d v="1899-12-30T19:13:00"/>
    <n v="18"/>
    <n v="0"/>
    <n v="0"/>
    <n v="0"/>
    <n v="0"/>
    <n v="0"/>
    <n v="0"/>
    <x v="10"/>
    <n v="4"/>
  </r>
  <r>
    <s v="  UA"/>
    <x v="10"/>
    <n v="262"/>
    <s v="N436UA"/>
    <s v="MCO"/>
    <d v="1899-12-30T07:00:00"/>
    <d v="1899-12-30T07:39:00"/>
    <n v="155"/>
    <n v="160"/>
    <n v="39"/>
    <d v="1899-12-30T07:53:00"/>
    <n v="14"/>
    <n v="39"/>
    <n v="0"/>
    <n v="5"/>
    <n v="0"/>
    <n v="0"/>
    <n v="39"/>
    <x v="13"/>
    <n v="4"/>
  </r>
  <r>
    <s v="  UA"/>
    <x v="10"/>
    <n v="265"/>
    <s v="N848UA"/>
    <s v="TPA"/>
    <d v="1899-12-30T14:15:00"/>
    <d v="1899-12-30T14:16:00"/>
    <n v="157"/>
    <n v="153"/>
    <n v="1"/>
    <d v="1899-12-30T14:30:00"/>
    <n v="14"/>
    <n v="0"/>
    <n v="0"/>
    <n v="0"/>
    <n v="0"/>
    <n v="0"/>
    <n v="1"/>
    <x v="4"/>
    <n v="4"/>
  </r>
  <r>
    <s v="  UA"/>
    <x v="10"/>
    <n v="278"/>
    <s v="N854UA"/>
    <s v="MDT"/>
    <d v="1899-12-30T18:30:00"/>
    <d v="1899-12-30T18:26:00"/>
    <n v="100"/>
    <n v="108"/>
    <n v="-4"/>
    <d v="1899-12-30T18:49:00"/>
    <n v="23"/>
    <n v="0"/>
    <n v="0"/>
    <n v="0"/>
    <n v="0"/>
    <n v="0"/>
    <n v="0"/>
    <x v="1"/>
    <n v="4"/>
  </r>
  <r>
    <s v="  UA"/>
    <x v="10"/>
    <n v="288"/>
    <s v="N435UA"/>
    <s v="MCO"/>
    <d v="1899-12-30T14:25:00"/>
    <d v="1899-12-30T14:35:00"/>
    <n v="159"/>
    <n v="165"/>
    <n v="10"/>
    <d v="1899-12-30T14:52:00"/>
    <n v="17"/>
    <n v="10"/>
    <n v="0"/>
    <n v="6"/>
    <n v="0"/>
    <n v="0"/>
    <n v="10"/>
    <x v="4"/>
    <n v="4"/>
  </r>
  <r>
    <s v="  UA"/>
    <x v="10"/>
    <n v="291"/>
    <s v="N852UA"/>
    <s v="IAD"/>
    <d v="1899-12-30T11:22:00"/>
    <d v="1899-12-30T11:40:00"/>
    <n v="106"/>
    <n v="100"/>
    <n v="18"/>
    <d v="1899-12-30T11:50:00"/>
    <n v="10"/>
    <n v="0"/>
    <n v="0"/>
    <n v="0"/>
    <n v="0"/>
    <n v="0"/>
    <n v="18"/>
    <x v="3"/>
    <n v="4"/>
  </r>
  <r>
    <s v="  UA"/>
    <x v="10"/>
    <n v="292"/>
    <s v="N819UA"/>
    <s v="ATL"/>
    <d v="1899-12-30T06:00:00"/>
    <d v="1899-12-30T05:59:00"/>
    <n v="119"/>
    <n v="119"/>
    <n v="-1"/>
    <d v="1899-12-30T06:12:00"/>
    <n v="13"/>
    <n v="0"/>
    <n v="0"/>
    <n v="0"/>
    <n v="0"/>
    <n v="0"/>
    <n v="0"/>
    <x v="6"/>
    <n v="4"/>
  </r>
  <r>
    <s v="  UA"/>
    <x v="10"/>
    <n v="296"/>
    <s v="N854UA"/>
    <s v="MSP"/>
    <d v="1899-12-30T13:20:00"/>
    <d v="1899-12-30T13:16:00"/>
    <n v="87"/>
    <n v="82"/>
    <n v="-4"/>
    <d v="1899-12-30T13:31:00"/>
    <n v="15"/>
    <n v="0"/>
    <n v="0"/>
    <n v="0"/>
    <n v="0"/>
    <n v="0"/>
    <n v="0"/>
    <x v="14"/>
    <n v="4"/>
  </r>
  <r>
    <s v="  UA"/>
    <x v="10"/>
    <n v="298"/>
    <s v="N837UA"/>
    <s v="MIA"/>
    <d v="1899-12-30T19:55:00"/>
    <d v="1899-12-30T22:41:00"/>
    <n v="187"/>
    <n v="174"/>
    <n v="166"/>
    <d v="1899-12-30T22:52:00"/>
    <n v="11"/>
    <n v="62"/>
    <n v="0"/>
    <n v="0"/>
    <n v="0"/>
    <n v="91"/>
    <n v="166"/>
    <x v="10"/>
    <n v="4"/>
  </r>
  <r>
    <s v="  UA"/>
    <x v="10"/>
    <n v="304"/>
    <s v="N849UA"/>
    <s v="BDL"/>
    <d v="1899-12-30T06:26:00"/>
    <d v="1899-12-30T06:32:00"/>
    <n v="122"/>
    <n v="125"/>
    <n v="6"/>
    <d v="1899-12-30T06:53:00"/>
    <n v="21"/>
    <n v="0"/>
    <n v="0"/>
    <n v="0"/>
    <n v="0"/>
    <n v="0"/>
    <n v="6"/>
    <x v="6"/>
    <n v="4"/>
  </r>
  <r>
    <s v="  UA"/>
    <x v="10"/>
    <n v="307"/>
    <s v="N530UA"/>
    <s v="LAS"/>
    <d v="1899-12-30T08:20:00"/>
    <d v="1899-12-30T08:49:00"/>
    <n v="237"/>
    <n v="225"/>
    <n v="29"/>
    <d v="1899-12-30T09:06:00"/>
    <n v="17"/>
    <n v="17"/>
    <n v="0"/>
    <n v="0"/>
    <n v="0"/>
    <n v="0"/>
    <n v="29"/>
    <x v="9"/>
    <n v="4"/>
  </r>
  <r>
    <s v="  UA"/>
    <x v="10"/>
    <n v="309"/>
    <s v="N832UA"/>
    <s v="BOS"/>
    <d v="1899-12-30T09:05:00"/>
    <d v="1899-12-30T09:03:00"/>
    <n v="128"/>
    <n v="129"/>
    <n v="-2"/>
    <d v="1899-12-30T09:17:00"/>
    <n v="14"/>
    <n v="0"/>
    <n v="0"/>
    <n v="0"/>
    <n v="0"/>
    <n v="0"/>
    <n v="0"/>
    <x v="0"/>
    <n v="4"/>
  </r>
  <r>
    <s v="  UA"/>
    <x v="10"/>
    <n v="330"/>
    <s v="N413UA"/>
    <s v="EWR"/>
    <d v="1899-12-30T16:00:00"/>
    <d v="1899-12-30T16:51:00"/>
    <n v="131"/>
    <n v="147"/>
    <n v="51"/>
    <d v="1899-12-30T17:26:00"/>
    <n v="35"/>
    <n v="41"/>
    <n v="0"/>
    <n v="16"/>
    <n v="0"/>
    <n v="10"/>
    <n v="51"/>
    <x v="2"/>
    <n v="4"/>
  </r>
  <r>
    <s v="  UA"/>
    <x v="10"/>
    <n v="331"/>
    <s v="N442UA"/>
    <s v="DFW"/>
    <d v="1899-12-30T20:50:00"/>
    <d v="1899-12-30T21:49:00"/>
    <n v="146"/>
    <n v="125"/>
    <n v="59"/>
    <d v="1899-12-30T21:57:00"/>
    <n v="8"/>
    <n v="0"/>
    <n v="0"/>
    <n v="0"/>
    <n v="0"/>
    <n v="38"/>
    <n v="59"/>
    <x v="11"/>
    <n v="4"/>
  </r>
  <r>
    <s v="  UA"/>
    <x v="10"/>
    <n v="333"/>
    <s v="N847UA"/>
    <s v="MSY"/>
    <d v="1899-12-30T09:30:00"/>
    <d v="1899-12-30T09:29:00"/>
    <n v="140"/>
    <n v="128"/>
    <n v="-1"/>
    <d v="1899-12-30T09:42:00"/>
    <n v="13"/>
    <n v="0"/>
    <n v="0"/>
    <n v="0"/>
    <n v="0"/>
    <n v="0"/>
    <n v="0"/>
    <x v="0"/>
    <n v="4"/>
  </r>
  <r>
    <s v="  UA"/>
    <x v="10"/>
    <n v="337"/>
    <s v="N407UA"/>
    <s v="DCA"/>
    <d v="1899-12-30T17:05:00"/>
    <d v="1899-12-30T17:00:00"/>
    <n v="105"/>
    <n v="109"/>
    <n v="-5"/>
    <d v="1899-12-30T17:15:00"/>
    <n v="15"/>
    <n v="0"/>
    <n v="0"/>
    <n v="0"/>
    <n v="0"/>
    <n v="0"/>
    <n v="0"/>
    <x v="12"/>
    <n v="4"/>
  </r>
  <r>
    <s v="  UA"/>
    <x v="10"/>
    <n v="340"/>
    <s v="N420UA"/>
    <s v="DFW"/>
    <d v="1899-12-30T13:20:00"/>
    <d v="1899-12-30T13:18:00"/>
    <n v="151"/>
    <n v="133"/>
    <n v="-2"/>
    <d v="1899-12-30T13:34:00"/>
    <n v="16"/>
    <n v="0"/>
    <n v="0"/>
    <n v="0"/>
    <n v="0"/>
    <n v="0"/>
    <n v="0"/>
    <x v="14"/>
    <n v="4"/>
  </r>
  <r>
    <s v="  UA"/>
    <x v="10"/>
    <n v="344"/>
    <s v="N540UA"/>
    <s v="BWI"/>
    <d v="1899-12-30T19:50:00"/>
    <d v="1899-12-30T19:41:00"/>
    <n v="107"/>
    <n v="111"/>
    <n v="-9"/>
    <d v="1899-12-30T19:59:00"/>
    <n v="18"/>
    <n v="0"/>
    <n v="0"/>
    <n v="0"/>
    <n v="0"/>
    <n v="0"/>
    <n v="0"/>
    <x v="10"/>
    <n v="4"/>
  </r>
  <r>
    <s v="  UA"/>
    <x v="10"/>
    <n v="350"/>
    <s v="N521UA"/>
    <s v="MCO"/>
    <d v="1899-12-30T17:06:00"/>
    <d v="1899-12-30T18:02:00"/>
    <n v="159"/>
    <n v="148"/>
    <n v="56"/>
    <d v="1899-12-30T18:17:00"/>
    <n v="15"/>
    <n v="14"/>
    <n v="0"/>
    <n v="0"/>
    <n v="0"/>
    <n v="31"/>
    <n v="56"/>
    <x v="12"/>
    <n v="4"/>
  </r>
  <r>
    <s v="  UA"/>
    <x v="10"/>
    <n v="352"/>
    <s v="N457UA"/>
    <s v="BDL"/>
    <d v="1899-12-30T13:33:00"/>
    <d v="1899-12-30T13:30:00"/>
    <n v="122"/>
    <n v="117"/>
    <n v="-3"/>
    <d v="1899-12-30T13:48:00"/>
    <n v="18"/>
    <n v="0"/>
    <n v="0"/>
    <n v="0"/>
    <n v="0"/>
    <n v="0"/>
    <n v="0"/>
    <x v="14"/>
    <n v="4"/>
  </r>
  <r>
    <s v="  UA"/>
    <x v="10"/>
    <n v="365"/>
    <s v="N815UA"/>
    <s v="DSM"/>
    <d v="1899-12-30T15:00:00"/>
    <d v="1899-12-30T14:53:00"/>
    <n v="75"/>
    <n v="62"/>
    <n v="-7"/>
    <d v="1899-12-30T15:02:00"/>
    <n v="9"/>
    <n v="0"/>
    <n v="0"/>
    <n v="0"/>
    <n v="0"/>
    <n v="0"/>
    <n v="0"/>
    <x v="15"/>
    <n v="4"/>
  </r>
  <r>
    <s v="  UA"/>
    <x v="10"/>
    <n v="376"/>
    <s v="N496UA"/>
    <s v="PHL"/>
    <d v="1899-12-30T06:00:00"/>
    <d v="1899-12-30T05:55:00"/>
    <n v="119"/>
    <n v="115"/>
    <n v="-5"/>
    <d v="1899-12-30T06:12:00"/>
    <n v="17"/>
    <n v="0"/>
    <n v="0"/>
    <n v="0"/>
    <n v="0"/>
    <n v="0"/>
    <n v="0"/>
    <x v="6"/>
    <n v="4"/>
  </r>
  <r>
    <s v="  UA"/>
    <x v="10"/>
    <n v="381"/>
    <s v="N498UA"/>
    <s v="SMF"/>
    <d v="1899-12-30T09:55:00"/>
    <d v="1899-12-30T09:50:00"/>
    <n v="270"/>
    <n v="265"/>
    <n v="-5"/>
    <d v="1899-12-30T10:06:00"/>
    <n v="16"/>
    <n v="0"/>
    <n v="0"/>
    <n v="0"/>
    <n v="0"/>
    <n v="0"/>
    <n v="0"/>
    <x v="0"/>
    <n v="4"/>
  </r>
  <r>
    <s v="  UA"/>
    <x v="10"/>
    <n v="382"/>
    <s v="N828UA"/>
    <s v="IAD"/>
    <d v="1899-12-30T08:43:00"/>
    <d v="1899-12-30T08:35:00"/>
    <n v="108"/>
    <n v="104"/>
    <n v="-8"/>
    <d v="1899-12-30T08:49:00"/>
    <n v="14"/>
    <n v="0"/>
    <n v="0"/>
    <n v="0"/>
    <n v="0"/>
    <n v="0"/>
    <n v="0"/>
    <x v="9"/>
    <n v="4"/>
  </r>
  <r>
    <s v="  UA"/>
    <x v="10"/>
    <n v="391"/>
    <s v="N824UA"/>
    <s v="RDU"/>
    <d v="1899-12-30T19:45:00"/>
    <d v="1899-12-30T19:37:00"/>
    <n v="117"/>
    <n v="112"/>
    <n v="-8"/>
    <d v="1899-12-30T19:55:00"/>
    <n v="18"/>
    <n v="0"/>
    <n v="0"/>
    <n v="0"/>
    <n v="0"/>
    <n v="0"/>
    <n v="0"/>
    <x v="10"/>
    <n v="4"/>
  </r>
  <r>
    <s v="  UA"/>
    <x v="10"/>
    <n v="393"/>
    <s v="N449UA"/>
    <s v="PHX"/>
    <d v="1899-12-30T11:57:00"/>
    <d v="1899-12-30T11:55:00"/>
    <n v="232"/>
    <n v="246"/>
    <n v="-2"/>
    <d v="1899-12-30T12:27:00"/>
    <n v="32"/>
    <n v="0"/>
    <n v="0"/>
    <n v="0"/>
    <n v="0"/>
    <n v="0"/>
    <n v="0"/>
    <x v="3"/>
    <n v="4"/>
  </r>
  <r>
    <s v="  UA"/>
    <x v="10"/>
    <n v="395"/>
    <s v="N412UA"/>
    <s v="SAN"/>
    <d v="1899-12-30T17:50:00"/>
    <d v="1899-12-30T17:56:00"/>
    <n v="253"/>
    <n v="240"/>
    <n v="6"/>
    <d v="1899-12-30T18:10:00"/>
    <n v="14"/>
    <n v="0"/>
    <n v="0"/>
    <n v="0"/>
    <n v="0"/>
    <n v="0"/>
    <n v="6"/>
    <x v="12"/>
    <n v="4"/>
  </r>
  <r>
    <s v="  UA"/>
    <x v="10"/>
    <n v="398"/>
    <s v="N422UA"/>
    <s v="PDX"/>
    <d v="1899-12-30T11:58:00"/>
    <d v="1899-12-30T13:05:00"/>
    <n v="268"/>
    <n v="245"/>
    <n v="67"/>
    <d v="1899-12-30T13:18:00"/>
    <n v="13"/>
    <n v="44"/>
    <n v="0"/>
    <n v="0"/>
    <n v="0"/>
    <n v="0"/>
    <n v="67"/>
    <x v="3"/>
    <n v="4"/>
  </r>
  <r>
    <s v="  UA"/>
    <x v="10"/>
    <n v="408"/>
    <s v="N578UA"/>
    <s v="PHX"/>
    <d v="1899-12-30T17:59:00"/>
    <d v="1899-12-30T18:07:00"/>
    <n v="235"/>
    <n v="224"/>
    <n v="8"/>
    <d v="1899-12-30T18:36:00"/>
    <n v="29"/>
    <n v="0"/>
    <n v="0"/>
    <n v="0"/>
    <n v="0"/>
    <n v="0"/>
    <n v="8"/>
    <x v="12"/>
    <n v="4"/>
  </r>
  <r>
    <s v="  UA"/>
    <x v="10"/>
    <n v="409"/>
    <s v="N496UA"/>
    <s v="LAX"/>
    <d v="1899-12-30T13:05:00"/>
    <d v="1899-12-30T13:02:00"/>
    <n v="269"/>
    <n v="252"/>
    <n v="-3"/>
    <d v="1899-12-30T13:13:00"/>
    <n v="11"/>
    <n v="0"/>
    <n v="0"/>
    <n v="0"/>
    <n v="0"/>
    <n v="0"/>
    <n v="0"/>
    <x v="14"/>
    <n v="4"/>
  </r>
  <r>
    <s v="  UA"/>
    <x v="10"/>
    <n v="411"/>
    <s v="N407UA"/>
    <s v="LAX"/>
    <d v="1899-12-30T20:45:00"/>
    <d v="1899-12-30T22:06:00"/>
    <n v="265"/>
    <n v="233"/>
    <n v="81"/>
    <d v="1899-12-30T22:15:00"/>
    <n v="9"/>
    <n v="0"/>
    <n v="0"/>
    <n v="0"/>
    <n v="0"/>
    <n v="49"/>
    <n v="81"/>
    <x v="11"/>
    <n v="4"/>
  </r>
  <r>
    <s v="  UA"/>
    <x v="10"/>
    <n v="420"/>
    <s v="N454UA"/>
    <s v="ROC"/>
    <d v="1899-12-30T18:44:00"/>
    <d v="1899-12-30T18:42:00"/>
    <n v="96"/>
    <n v="100"/>
    <n v="-2"/>
    <d v="1899-12-30T19:05:00"/>
    <n v="23"/>
    <n v="0"/>
    <n v="0"/>
    <n v="0"/>
    <n v="0"/>
    <n v="0"/>
    <n v="0"/>
    <x v="1"/>
    <n v="4"/>
  </r>
  <r>
    <s v="  UA"/>
    <x v="10"/>
    <n v="425"/>
    <s v="N558UA"/>
    <s v="SEA"/>
    <d v="1899-12-30T20:50:00"/>
    <d v="1899-12-30T20:46:00"/>
    <n v="265"/>
    <n v="226"/>
    <n v="-4"/>
    <d v="1899-12-30T20:55:00"/>
    <n v="9"/>
    <n v="0"/>
    <n v="0"/>
    <n v="0"/>
    <n v="0"/>
    <n v="0"/>
    <n v="0"/>
    <x v="11"/>
    <n v="4"/>
  </r>
  <r>
    <s v="  UA"/>
    <x v="10"/>
    <n v="432"/>
    <s v="N818UA"/>
    <s v="CLT"/>
    <d v="1899-12-30T13:10:00"/>
    <d v="1899-12-30T13:05:00"/>
    <n v="109"/>
    <n v="117"/>
    <n v="-5"/>
    <d v="1899-12-30T13:17:00"/>
    <n v="12"/>
    <n v="0"/>
    <n v="0"/>
    <n v="0"/>
    <n v="0"/>
    <n v="0"/>
    <n v="0"/>
    <x v="14"/>
    <n v="4"/>
  </r>
  <r>
    <s v="  UA"/>
    <x v="10"/>
    <n v="436"/>
    <s v="N403UA"/>
    <s v="EWR"/>
    <d v="1899-12-30T15:00:00"/>
    <d v="1899-12-30T14:59:00"/>
    <n v="131"/>
    <n v="113"/>
    <n v="-1"/>
    <d v="1899-12-30T15:09:00"/>
    <n v="10"/>
    <n v="0"/>
    <n v="0"/>
    <n v="0"/>
    <n v="0"/>
    <n v="0"/>
    <n v="0"/>
    <x v="15"/>
    <n v="4"/>
  </r>
  <r>
    <s v="  UA"/>
    <x v="10"/>
    <n v="442"/>
    <s v="N594UA"/>
    <s v="BDL"/>
    <d v="1899-12-30T16:50:00"/>
    <d v="1899-12-30T16:49:00"/>
    <n v="120"/>
    <n v="118"/>
    <n v="-1"/>
    <d v="1899-12-30T17:05:00"/>
    <n v="16"/>
    <n v="0"/>
    <n v="0"/>
    <n v="0"/>
    <n v="0"/>
    <n v="0"/>
    <n v="0"/>
    <x v="2"/>
    <n v="4"/>
  </r>
  <r>
    <s v="  UA"/>
    <x v="10"/>
    <n v="449"/>
    <s v="N466UA"/>
    <s v="SAN"/>
    <d v="1899-12-30T10:00:00"/>
    <d v="1899-12-30T09:57:00"/>
    <n v="261"/>
    <n v="249"/>
    <n v="-3"/>
    <d v="1899-12-30T10:08:00"/>
    <n v="11"/>
    <n v="0"/>
    <n v="0"/>
    <n v="0"/>
    <n v="0"/>
    <n v="0"/>
    <n v="0"/>
    <x v="8"/>
    <n v="4"/>
  </r>
  <r>
    <s v="  UA"/>
    <x v="10"/>
    <n v="450"/>
    <s v="N816UA"/>
    <s v="TPA"/>
    <d v="1899-12-30T19:59:00"/>
    <d v="1899-12-30T20:42:00"/>
    <n v="157"/>
    <n v="145"/>
    <n v="43"/>
    <d v="1899-12-30T20:56:00"/>
    <n v="14"/>
    <n v="0"/>
    <n v="0"/>
    <n v="0"/>
    <n v="0"/>
    <n v="31"/>
    <n v="43"/>
    <x v="10"/>
    <n v="4"/>
  </r>
  <r>
    <s v="  UA"/>
    <x v="10"/>
    <n v="456"/>
    <s v="N592UA"/>
    <s v="DEN"/>
    <d v="1899-12-30T11:30:00"/>
    <d v="1899-12-30T11:26:00"/>
    <n v="162"/>
    <n v="179"/>
    <n v="-4"/>
    <d v="1899-12-30T11:54:00"/>
    <n v="28"/>
    <n v="0"/>
    <n v="0"/>
    <n v="0"/>
    <n v="0"/>
    <n v="0"/>
    <n v="0"/>
    <x v="3"/>
    <n v="4"/>
  </r>
  <r>
    <s v="  UA"/>
    <x v="10"/>
    <n v="459"/>
    <s v="N449UA"/>
    <s v="DCA"/>
    <d v="1899-12-30T21:00:00"/>
    <d v="1899-12-30T21:01:00"/>
    <n v="105"/>
    <n v="104"/>
    <n v="1"/>
    <d v="1899-12-30T21:15:00"/>
    <n v="14"/>
    <n v="0"/>
    <n v="0"/>
    <n v="0"/>
    <n v="0"/>
    <n v="0"/>
    <n v="1"/>
    <x v="7"/>
    <n v="4"/>
  </r>
  <r>
    <s v="  UA"/>
    <x v="10"/>
    <n v="473"/>
    <s v="N419UA"/>
    <s v="SNA"/>
    <d v="1899-12-30T20:05:00"/>
    <d v="1899-12-30T21:24:00"/>
    <n v="269"/>
    <n v="228"/>
    <n v="79"/>
    <d v="1899-12-30T21:36:00"/>
    <n v="12"/>
    <n v="38"/>
    <n v="0"/>
    <n v="0"/>
    <n v="0"/>
    <n v="0"/>
    <n v="79"/>
    <x v="11"/>
    <n v="4"/>
  </r>
  <r>
    <s v="  UA"/>
    <x v="10"/>
    <n v="476"/>
    <s v="N819UA"/>
    <s v="BWI"/>
    <d v="1899-12-30T13:12:00"/>
    <d v="1899-12-30T13:08:00"/>
    <n v="108"/>
    <n v="107"/>
    <n v="-4"/>
    <d v="1899-12-30T13:23:00"/>
    <n v="15"/>
    <n v="0"/>
    <n v="0"/>
    <n v="0"/>
    <n v="0"/>
    <n v="0"/>
    <n v="0"/>
    <x v="14"/>
    <n v="4"/>
  </r>
  <r>
    <s v="  UA"/>
    <x v="10"/>
    <n v="482"/>
    <s v="N468UA"/>
    <s v="MSP"/>
    <d v="1899-12-30T20:05:00"/>
    <d v="1899-12-30T20:05:00"/>
    <n v="83"/>
    <n v="73"/>
    <n v="0"/>
    <d v="1899-12-30T20:19:00"/>
    <n v="14"/>
    <n v="0"/>
    <n v="0"/>
    <n v="0"/>
    <n v="0"/>
    <n v="0"/>
    <n v="0"/>
    <x v="11"/>
    <n v="4"/>
  </r>
  <r>
    <s v="  UA"/>
    <x v="10"/>
    <n v="493"/>
    <s v="N417UA"/>
    <s v="SFO"/>
    <d v="1899-12-30T18:32:00"/>
    <d v="1899-12-30T18:34:00"/>
    <n v="282"/>
    <n v="267"/>
    <n v="2"/>
    <d v="1899-12-30T18:55:00"/>
    <n v="21"/>
    <n v="0"/>
    <n v="0"/>
    <n v="0"/>
    <n v="0"/>
    <n v="0"/>
    <n v="2"/>
    <x v="1"/>
    <n v="4"/>
  </r>
  <r>
    <s v="  UA"/>
    <x v="10"/>
    <n v="499"/>
    <s v="N570UA"/>
    <s v="SFO"/>
    <d v="1899-12-30T14:05:00"/>
    <d v="1899-12-30T14:03:00"/>
    <n v="278"/>
    <n v="271"/>
    <n v="-2"/>
    <d v="1899-12-30T14:27:00"/>
    <n v="24"/>
    <n v="0"/>
    <n v="0"/>
    <n v="0"/>
    <n v="0"/>
    <n v="0"/>
    <n v="0"/>
    <x v="4"/>
    <n v="4"/>
  </r>
  <r>
    <s v="  UA"/>
    <x v="10"/>
    <n v="502"/>
    <s v="N581UA"/>
    <s v="LGA"/>
    <d v="1899-12-30T18:01:00"/>
    <d v="1899-12-30T18:22:00"/>
    <n v="124"/>
    <n v="129"/>
    <n v="21"/>
    <d v="1899-12-30T18:46:00"/>
    <n v="24"/>
    <n v="21"/>
    <n v="0"/>
    <n v="5"/>
    <n v="0"/>
    <n v="0"/>
    <n v="21"/>
    <x v="1"/>
    <n v="4"/>
  </r>
  <r>
    <s v="  UA"/>
    <x v="10"/>
    <n v="514"/>
    <s v="N403UA"/>
    <s v="IAD"/>
    <d v="1899-12-30T21:20:00"/>
    <d v="1899-12-30T21:16:00"/>
    <n v="99"/>
    <n v="97"/>
    <n v="-4"/>
    <d v="1899-12-30T21:24:00"/>
    <n v="8"/>
    <n v="0"/>
    <n v="0"/>
    <n v="0"/>
    <n v="0"/>
    <n v="0"/>
    <n v="0"/>
    <x v="7"/>
    <n v="4"/>
  </r>
  <r>
    <s v="  UA"/>
    <x v="10"/>
    <n v="519"/>
    <s v="N424UA"/>
    <s v="CMH"/>
    <d v="1899-12-30T19:45:00"/>
    <d v="1899-12-30T19:41:00"/>
    <n v="73"/>
    <n v="69"/>
    <n v="-4"/>
    <d v="1899-12-30T19:56:00"/>
    <n v="15"/>
    <n v="0"/>
    <n v="0"/>
    <n v="0"/>
    <n v="0"/>
    <n v="0"/>
    <n v="0"/>
    <x v="10"/>
    <n v="4"/>
  </r>
  <r>
    <s v="  UA"/>
    <x v="10"/>
    <n v="521"/>
    <s v="N585UA"/>
    <s v="SAN"/>
    <d v="1899-12-30T11:57:00"/>
    <d v="1899-12-30T12:10:00"/>
    <n v="264"/>
    <n v="281"/>
    <n v="13"/>
    <d v="1899-12-30T12:34:00"/>
    <n v="24"/>
    <n v="13"/>
    <n v="0"/>
    <n v="17"/>
    <n v="0"/>
    <n v="0"/>
    <n v="13"/>
    <x v="3"/>
    <n v="4"/>
  </r>
  <r>
    <s v="  UA"/>
    <x v="10"/>
    <n v="524"/>
    <s v="N579UA"/>
    <s v="BOS"/>
    <d v="1899-12-30T06:46:00"/>
    <d v="1899-12-30T06:39:00"/>
    <n v="131"/>
    <n v="125"/>
    <n v="-7"/>
    <d v="1899-12-30T06:52:00"/>
    <n v="13"/>
    <n v="0"/>
    <n v="0"/>
    <n v="0"/>
    <n v="0"/>
    <n v="0"/>
    <n v="0"/>
    <x v="6"/>
    <n v="4"/>
  </r>
  <r>
    <s v="  UA"/>
    <x v="10"/>
    <n v="531"/>
    <s v="N590UA"/>
    <s v="LAX"/>
    <d v="1899-12-30T10:35:00"/>
    <d v="1899-12-30T10:36:00"/>
    <n v="275"/>
    <n v="246"/>
    <n v="1"/>
    <d v="1899-12-30T10:47:00"/>
    <n v="11"/>
    <n v="0"/>
    <n v="0"/>
    <n v="0"/>
    <n v="0"/>
    <n v="0"/>
    <n v="1"/>
    <x v="8"/>
    <n v="4"/>
  </r>
  <r>
    <s v="  UA"/>
    <x v="10"/>
    <n v="532"/>
    <s v="N446UA"/>
    <s v="BOS"/>
    <d v="1899-12-30T11:01:00"/>
    <d v="1899-12-30T10:57:00"/>
    <n v="135"/>
    <n v="125"/>
    <n v="-4"/>
    <d v="1899-12-30T11:10:00"/>
    <n v="13"/>
    <n v="0"/>
    <n v="0"/>
    <n v="0"/>
    <n v="0"/>
    <n v="0"/>
    <n v="0"/>
    <x v="3"/>
    <n v="4"/>
  </r>
  <r>
    <s v="  UA"/>
    <x v="10"/>
    <n v="536"/>
    <s v="N816UA"/>
    <s v="LGA"/>
    <d v="1899-12-30T07:00:00"/>
    <d v="1899-12-30T06:54:00"/>
    <n v="123"/>
    <n v="111"/>
    <n v="-6"/>
    <d v="1899-12-30T07:10:00"/>
    <n v="16"/>
    <n v="0"/>
    <n v="0"/>
    <n v="0"/>
    <n v="0"/>
    <n v="0"/>
    <n v="0"/>
    <x v="13"/>
    <n v="4"/>
  </r>
  <r>
    <s v="  UA"/>
    <x v="10"/>
    <n v="544"/>
    <s v="N511UA"/>
    <s v="LAS"/>
    <d v="1899-12-30T11:57:00"/>
    <d v="1899-12-30T11:57:00"/>
    <n v="237"/>
    <n v="221"/>
    <n v="0"/>
    <d v="1899-12-30T12:16:00"/>
    <n v="19"/>
    <n v="0"/>
    <n v="0"/>
    <n v="0"/>
    <n v="0"/>
    <n v="0"/>
    <n v="0"/>
    <x v="3"/>
    <n v="4"/>
  </r>
  <r>
    <s v="  UA"/>
    <x v="10"/>
    <n v="557"/>
    <s v="N530UA"/>
    <s v="LAS"/>
    <d v="1899-12-30T17:55:00"/>
    <d v="1899-12-30T18:00:00"/>
    <n v="237"/>
    <n v="215"/>
    <n v="5"/>
    <d v="1899-12-30T18:15:00"/>
    <n v="15"/>
    <n v="0"/>
    <n v="0"/>
    <n v="0"/>
    <n v="0"/>
    <n v="0"/>
    <n v="5"/>
    <x v="12"/>
    <n v="4"/>
  </r>
  <r>
    <s v="  UA"/>
    <x v="10"/>
    <n v="566"/>
    <s v="N481UA"/>
    <s v="ATL"/>
    <d v="1899-12-30T18:00:00"/>
    <d v="1899-12-30T18:03:00"/>
    <n v="112"/>
    <n v="123"/>
    <n v="3"/>
    <d v="1899-12-30T18:25:00"/>
    <n v="22"/>
    <n v="0"/>
    <n v="0"/>
    <n v="0"/>
    <n v="0"/>
    <n v="0"/>
    <n v="3"/>
    <x v="1"/>
    <n v="4"/>
  </r>
  <r>
    <s v="  UA"/>
    <x v="10"/>
    <n v="570"/>
    <s v="N464UA"/>
    <s v="CLE"/>
    <d v="1899-12-30T13:19:00"/>
    <d v="1899-12-30T13:13:00"/>
    <n v="73"/>
    <n v="77"/>
    <n v="-6"/>
    <d v="1899-12-30T13:31:00"/>
    <n v="18"/>
    <n v="0"/>
    <n v="0"/>
    <n v="0"/>
    <n v="0"/>
    <n v="0"/>
    <n v="0"/>
    <x v="14"/>
    <n v="4"/>
  </r>
  <r>
    <s v="  UA"/>
    <x v="10"/>
    <n v="577"/>
    <s v="N455UA"/>
    <s v="MSP"/>
    <d v="1899-12-30T08:48:00"/>
    <d v="1899-12-30T08:43:00"/>
    <n v="85"/>
    <n v="92"/>
    <n v="-5"/>
    <d v="1899-12-30T09:02:00"/>
    <n v="19"/>
    <n v="0"/>
    <n v="0"/>
    <n v="0"/>
    <n v="0"/>
    <n v="0"/>
    <n v="0"/>
    <x v="9"/>
    <n v="4"/>
  </r>
  <r>
    <s v="  UA"/>
    <x v="10"/>
    <n v="589"/>
    <s v="N556UA"/>
    <s v="IAH"/>
    <d v="1899-12-30T09:27:00"/>
    <d v="1899-12-30T09:26:00"/>
    <n v="164"/>
    <n v="150"/>
    <n v="-1"/>
    <d v="1899-12-30T09:46:00"/>
    <n v="20"/>
    <n v="0"/>
    <n v="0"/>
    <n v="0"/>
    <n v="0"/>
    <n v="0"/>
    <n v="0"/>
    <x v="0"/>
    <n v="4"/>
  </r>
  <r>
    <s v="  UA"/>
    <x v="10"/>
    <n v="597"/>
    <s v="N434UA"/>
    <s v="MSP"/>
    <d v="1899-12-30T21:05:00"/>
    <d v="1899-12-30T20:58:00"/>
    <n v="84"/>
    <n v="76"/>
    <n v="-7"/>
    <d v="1899-12-30T21:20:00"/>
    <n v="22"/>
    <n v="0"/>
    <n v="0"/>
    <n v="0"/>
    <n v="0"/>
    <n v="0"/>
    <n v="0"/>
    <x v="7"/>
    <n v="4"/>
  </r>
  <r>
    <s v="  UA"/>
    <x v="10"/>
    <n v="600"/>
    <s v="N488UA"/>
    <s v="DCA"/>
    <d v="1899-12-30T06:00:00"/>
    <d v="1899-12-30T05:57:00"/>
    <n v="106"/>
    <n v="116"/>
    <n v="-3"/>
    <d v="1899-12-30T06:25:00"/>
    <n v="28"/>
    <n v="0"/>
    <n v="0"/>
    <n v="0"/>
    <n v="0"/>
    <n v="0"/>
    <n v="0"/>
    <x v="6"/>
    <n v="4"/>
  </r>
  <r>
    <s v="  UA"/>
    <x v="10"/>
    <n v="604"/>
    <s v="N817UA"/>
    <s v="DCA"/>
    <d v="1899-12-30T08:15:00"/>
    <d v="1899-12-30T08:14:00"/>
    <n v="105"/>
    <n v="101"/>
    <n v="-1"/>
    <d v="1899-12-30T08:29:00"/>
    <n v="15"/>
    <n v="0"/>
    <n v="0"/>
    <n v="0"/>
    <n v="0"/>
    <n v="0"/>
    <n v="0"/>
    <x v="9"/>
    <n v="4"/>
  </r>
  <r>
    <s v="  UA"/>
    <x v="10"/>
    <n v="605"/>
    <s v="N460UA"/>
    <s v="DEN"/>
    <d v="1899-12-30T09:48:00"/>
    <d v="1899-12-30T10:43:00"/>
    <n v="162"/>
    <n v="186"/>
    <n v="55"/>
    <d v="1899-12-30T11:23:00"/>
    <n v="40"/>
    <n v="0"/>
    <n v="0"/>
    <n v="79"/>
    <n v="0"/>
    <n v="0"/>
    <n v="55"/>
    <x v="0"/>
    <n v="4"/>
  </r>
  <r>
    <s v="  UA"/>
    <x v="10"/>
    <n v="607"/>
    <s v="N535UA"/>
    <s v="LAX"/>
    <d v="1899-12-30T08:59:00"/>
    <d v="1899-12-30T09:00:00"/>
    <n v="262"/>
    <n v="247"/>
    <n v="1"/>
    <d v="1899-12-30T09:11:00"/>
    <n v="11"/>
    <n v="0"/>
    <n v="0"/>
    <n v="0"/>
    <n v="0"/>
    <n v="0"/>
    <n v="1"/>
    <x v="9"/>
    <n v="4"/>
  </r>
  <r>
    <s v="  UA"/>
    <x v="10"/>
    <n v="609"/>
    <s v="N433UA"/>
    <s v="SFO"/>
    <d v="1899-12-30T11:57:00"/>
    <d v="1899-12-30T11:56:00"/>
    <n v="282"/>
    <n v="264"/>
    <n v="-1"/>
    <d v="1899-12-30T12:15:00"/>
    <n v="19"/>
    <n v="0"/>
    <n v="0"/>
    <n v="0"/>
    <n v="0"/>
    <n v="0"/>
    <n v="0"/>
    <x v="3"/>
    <n v="4"/>
  </r>
  <r>
    <s v="  UA"/>
    <x v="10"/>
    <n v="610"/>
    <s v="N836UA"/>
    <s v="DCA"/>
    <d v="1899-12-30T11:00:00"/>
    <d v="1899-12-30T10:54:00"/>
    <n v="105"/>
    <n v="107"/>
    <n v="-6"/>
    <d v="1899-12-30T11:07:00"/>
    <n v="13"/>
    <n v="0"/>
    <n v="0"/>
    <n v="0"/>
    <n v="0"/>
    <n v="0"/>
    <n v="0"/>
    <x v="3"/>
    <n v="4"/>
  </r>
  <r>
    <s v="  UA"/>
    <x v="10"/>
    <n v="611"/>
    <s v="N548UA"/>
    <s v="SFO"/>
    <d v="1899-12-30T13:05:00"/>
    <d v="1899-12-30T13:01:00"/>
    <n v="284"/>
    <n v="261"/>
    <n v="-4"/>
    <d v="1899-12-30T13:15:00"/>
    <n v="14"/>
    <n v="0"/>
    <n v="0"/>
    <n v="0"/>
    <n v="0"/>
    <n v="0"/>
    <n v="0"/>
    <x v="14"/>
    <n v="4"/>
  </r>
  <r>
    <s v="  UA"/>
    <x v="10"/>
    <n v="614"/>
    <s v="N417UA"/>
    <s v="DCA"/>
    <d v="1899-12-30T13:05:00"/>
    <d v="1899-12-30T13:07:00"/>
    <n v="105"/>
    <n v="103"/>
    <n v="2"/>
    <d v="1899-12-30T13:20:00"/>
    <n v="13"/>
    <n v="0"/>
    <n v="0"/>
    <n v="0"/>
    <n v="0"/>
    <n v="0"/>
    <n v="2"/>
    <x v="14"/>
    <n v="4"/>
  </r>
  <r>
    <s v="  UA"/>
    <x v="10"/>
    <n v="617"/>
    <s v="N416UA"/>
    <s v="SNA"/>
    <d v="1899-12-30T15:23:00"/>
    <d v="1899-12-30T15:20:00"/>
    <n v="268"/>
    <n v="246"/>
    <n v="-3"/>
    <d v="1899-12-30T15:32:00"/>
    <n v="12"/>
    <n v="0"/>
    <n v="0"/>
    <n v="0"/>
    <n v="0"/>
    <n v="0"/>
    <n v="0"/>
    <x v="15"/>
    <n v="4"/>
  </r>
  <r>
    <s v="  UA"/>
    <x v="10"/>
    <n v="618"/>
    <s v="N475UA"/>
    <s v="DCA"/>
    <d v="1899-12-30T15:05:00"/>
    <d v="1899-12-30T14:57:00"/>
    <n v="105"/>
    <n v="110"/>
    <n v="-8"/>
    <d v="1899-12-30T15:10:00"/>
    <n v="13"/>
    <n v="0"/>
    <n v="0"/>
    <n v="0"/>
    <n v="0"/>
    <n v="0"/>
    <n v="0"/>
    <x v="15"/>
    <n v="4"/>
  </r>
  <r>
    <s v="  UA"/>
    <x v="10"/>
    <n v="620"/>
    <s v="N405UA"/>
    <s v="DCA"/>
    <d v="1899-12-30T16:03:00"/>
    <d v="1899-12-30T15:54:00"/>
    <n v="105"/>
    <n v="130"/>
    <n v="-9"/>
    <d v="1899-12-30T16:30:00"/>
    <n v="36"/>
    <n v="0"/>
    <n v="0"/>
    <n v="16"/>
    <n v="0"/>
    <n v="0"/>
    <n v="0"/>
    <x v="2"/>
    <n v="4"/>
  </r>
  <r>
    <s v="  UA"/>
    <x v="10"/>
    <n v="624"/>
    <s v="N493UA"/>
    <s v="DCA"/>
    <d v="1899-12-30T18:05:00"/>
    <d v="1899-12-30T18:14:00"/>
    <n v="105"/>
    <n v="120"/>
    <n v="9"/>
    <d v="1899-12-30T18:44:00"/>
    <n v="30"/>
    <n v="0"/>
    <n v="0"/>
    <n v="15"/>
    <n v="0"/>
    <n v="9"/>
    <n v="9"/>
    <x v="1"/>
    <n v="4"/>
  </r>
  <r>
    <s v="  UA"/>
    <x v="10"/>
    <n v="626"/>
    <s v="N526UA"/>
    <s v="PHL"/>
    <d v="1899-12-30T18:10:00"/>
    <d v="1899-12-30T18:12:00"/>
    <n v="119"/>
    <n v="124"/>
    <n v="2"/>
    <d v="1899-12-30T18:35:00"/>
    <n v="23"/>
    <n v="0"/>
    <n v="0"/>
    <n v="0"/>
    <n v="0"/>
    <n v="0"/>
    <n v="2"/>
    <x v="1"/>
    <n v="4"/>
  </r>
  <r>
    <s v="  UA"/>
    <x v="10"/>
    <n v="632"/>
    <s v="N544UA"/>
    <s v="TPA"/>
    <d v="1899-12-30T09:30:00"/>
    <d v="1899-12-30T09:26:00"/>
    <n v="157"/>
    <n v="152"/>
    <n v="-4"/>
    <d v="1899-12-30T09:40:00"/>
    <n v="14"/>
    <n v="0"/>
    <n v="0"/>
    <n v="0"/>
    <n v="0"/>
    <n v="0"/>
    <n v="0"/>
    <x v="0"/>
    <n v="4"/>
  </r>
  <r>
    <s v="  UA"/>
    <x v="10"/>
    <n v="634"/>
    <s v="N854UA"/>
    <s v="EWR"/>
    <d v="1899-12-30T06:00:00"/>
    <d v="1899-12-30T06:00:00"/>
    <n v="118"/>
    <n v="112"/>
    <n v="0"/>
    <d v="1899-12-30T06:16:00"/>
    <n v="16"/>
    <n v="0"/>
    <n v="0"/>
    <n v="0"/>
    <n v="0"/>
    <n v="0"/>
    <n v="0"/>
    <x v="6"/>
    <n v="4"/>
  </r>
  <r>
    <s v="  UA"/>
    <x v="10"/>
    <n v="635"/>
    <s v="N793UA"/>
    <s v="SEA"/>
    <d v="1899-12-30T08:25:00"/>
    <d v="1899-12-30T08:20:00"/>
    <n v="265"/>
    <n v="242"/>
    <n v="-5"/>
    <d v="1899-12-30T08:35:00"/>
    <n v="15"/>
    <n v="0"/>
    <n v="0"/>
    <n v="0"/>
    <n v="0"/>
    <n v="0"/>
    <n v="0"/>
    <x v="9"/>
    <n v="4"/>
  </r>
  <r>
    <s v="  UA"/>
    <x v="10"/>
    <n v="643"/>
    <s v="N494UA"/>
    <s v="PDX"/>
    <d v="1899-12-30T15:20:00"/>
    <d v="1899-12-30T15:16:00"/>
    <n v="268"/>
    <n v="242"/>
    <n v="-4"/>
    <d v="1899-12-30T15:27:00"/>
    <n v="11"/>
    <n v="0"/>
    <n v="0"/>
    <n v="0"/>
    <n v="0"/>
    <n v="0"/>
    <n v="0"/>
    <x v="15"/>
    <n v="4"/>
  </r>
  <r>
    <s v="  UA"/>
    <x v="10"/>
    <n v="646"/>
    <s v="N482UA"/>
    <s v="EWR"/>
    <d v="1899-12-30T13:00:00"/>
    <d v="1899-12-30T12:57:00"/>
    <n v="133"/>
    <n v="111"/>
    <n v="-3"/>
    <d v="1899-12-30T13:08:00"/>
    <n v="11"/>
    <n v="0"/>
    <n v="0"/>
    <n v="0"/>
    <n v="0"/>
    <n v="0"/>
    <n v="0"/>
    <x v="14"/>
    <n v="4"/>
  </r>
  <r>
    <s v="  UA"/>
    <x v="10"/>
    <n v="649"/>
    <s v="N539UA"/>
    <s v="PDX"/>
    <d v="1899-12-30T08:10:00"/>
    <d v="1899-12-30T08:03:00"/>
    <n v="260"/>
    <n v="251"/>
    <n v="-7"/>
    <d v="1899-12-30T08:20:00"/>
    <n v="17"/>
    <n v="0"/>
    <n v="0"/>
    <n v="0"/>
    <n v="0"/>
    <n v="0"/>
    <n v="0"/>
    <x v="9"/>
    <n v="4"/>
  </r>
  <r>
    <s v="  UA"/>
    <x v="10"/>
    <n v="656"/>
    <s v="N846UA"/>
    <s v="ALB"/>
    <d v="1899-12-30T13:15:00"/>
    <d v="1899-12-30T13:10:00"/>
    <n v="114"/>
    <n v="113"/>
    <n v="-5"/>
    <d v="1899-12-30T13:29:00"/>
    <n v="19"/>
    <n v="0"/>
    <n v="0"/>
    <n v="0"/>
    <n v="0"/>
    <n v="0"/>
    <n v="0"/>
    <x v="14"/>
    <n v="4"/>
  </r>
  <r>
    <s v="  UA"/>
    <x v="10"/>
    <n v="658"/>
    <s v="N817UA"/>
    <s v="PHL"/>
    <d v="1899-12-30T16:25:00"/>
    <d v="1899-12-30T16:21:00"/>
    <n v="116"/>
    <n v="120"/>
    <n v="-4"/>
    <d v="1899-12-30T16:35:00"/>
    <n v="14"/>
    <n v="0"/>
    <n v="0"/>
    <n v="0"/>
    <n v="0"/>
    <n v="0"/>
    <n v="0"/>
    <x v="2"/>
    <n v="4"/>
  </r>
  <r>
    <s v="  UA"/>
    <x v="10"/>
    <n v="664"/>
    <s v="N803UA"/>
    <s v="PHL"/>
    <d v="1899-12-30T13:33:00"/>
    <d v="1899-12-30T13:34:00"/>
    <n v="119"/>
    <n v="119"/>
    <n v="1"/>
    <d v="1899-12-30T13:54:00"/>
    <n v="20"/>
    <n v="0"/>
    <n v="0"/>
    <n v="0"/>
    <n v="0"/>
    <n v="0"/>
    <n v="1"/>
    <x v="14"/>
    <n v="4"/>
  </r>
  <r>
    <s v="  UA"/>
    <x v="10"/>
    <n v="665"/>
    <s v="N464UA"/>
    <s v="SNA"/>
    <d v="1899-12-30T17:34:00"/>
    <d v="1899-12-30T17:30:00"/>
    <n v="268"/>
    <n v="257"/>
    <n v="-4"/>
    <d v="1899-12-30T17:40:00"/>
    <n v="10"/>
    <n v="0"/>
    <n v="0"/>
    <n v="0"/>
    <n v="0"/>
    <n v="0"/>
    <n v="0"/>
    <x v="12"/>
    <n v="4"/>
  </r>
  <r>
    <s v="  UA"/>
    <x v="10"/>
    <n v="668"/>
    <s v="N457UA"/>
    <s v="LGA"/>
    <d v="1899-12-30T06:00:00"/>
    <d v="1899-12-30T05:53:00"/>
    <n v="123"/>
    <n v="112"/>
    <n v="-7"/>
    <d v="1899-12-30T06:09:00"/>
    <n v="16"/>
    <n v="0"/>
    <n v="0"/>
    <n v="0"/>
    <n v="0"/>
    <n v="0"/>
    <n v="0"/>
    <x v="6"/>
    <n v="4"/>
  </r>
  <r>
    <s v="  UA"/>
    <x v="10"/>
    <n v="672"/>
    <s v="N475UA"/>
    <s v="LGA"/>
    <d v="1899-12-30T08:00:00"/>
    <d v="1899-12-30T08:42:00"/>
    <n v="125"/>
    <n v="112"/>
    <n v="42"/>
    <d v="1899-12-30T08:51:00"/>
    <n v="9"/>
    <n v="12"/>
    <n v="0"/>
    <n v="0"/>
    <n v="0"/>
    <n v="17"/>
    <n v="42"/>
    <x v="9"/>
    <n v="4"/>
  </r>
  <r>
    <s v="  UA"/>
    <x v="10"/>
    <n v="675"/>
    <s v="N648UA"/>
    <s v="DEN"/>
    <d v="1899-12-30T08:02:00"/>
    <d v="1899-12-30T08:04:00"/>
    <n v="168"/>
    <n v="167"/>
    <n v="2"/>
    <d v="1899-12-30T08:21:00"/>
    <n v="17"/>
    <n v="0"/>
    <n v="0"/>
    <n v="0"/>
    <n v="0"/>
    <n v="0"/>
    <n v="2"/>
    <x v="9"/>
    <n v="4"/>
  </r>
  <r>
    <s v="  UA"/>
    <x v="10"/>
    <n v="678"/>
    <s v="N527UA"/>
    <s v="LGA"/>
    <d v="1899-12-30T11:00:00"/>
    <d v="1899-12-30T10:59:00"/>
    <n v="124"/>
    <n v="121"/>
    <n v="-1"/>
    <d v="1899-12-30T11:13:00"/>
    <n v="14"/>
    <n v="0"/>
    <n v="0"/>
    <n v="0"/>
    <n v="0"/>
    <n v="0"/>
    <n v="0"/>
    <x v="3"/>
    <n v="4"/>
  </r>
  <r>
    <s v="  UA"/>
    <x v="10"/>
    <n v="682"/>
    <s v="N424UA"/>
    <s v="LGA"/>
    <d v="1899-12-30T13:00:00"/>
    <d v="1899-12-30T12:56:00"/>
    <n v="125"/>
    <n v="128"/>
    <n v="-4"/>
    <d v="1899-12-30T13:14:00"/>
    <n v="18"/>
    <n v="0"/>
    <n v="0"/>
    <n v="0"/>
    <n v="0"/>
    <n v="0"/>
    <n v="0"/>
    <x v="14"/>
    <n v="4"/>
  </r>
  <r>
    <s v="  UA"/>
    <x v="10"/>
    <n v="684"/>
    <s v="N822UA"/>
    <s v="LGA"/>
    <d v="1899-12-30T14:05:00"/>
    <d v="1899-12-30T13:55:00"/>
    <n v="125"/>
    <n v="122"/>
    <n v="-10"/>
    <d v="1899-12-30T14:14:00"/>
    <n v="19"/>
    <n v="0"/>
    <n v="0"/>
    <n v="0"/>
    <n v="0"/>
    <n v="0"/>
    <n v="0"/>
    <x v="4"/>
    <n v="4"/>
  </r>
  <r>
    <s v="  UA"/>
    <x v="10"/>
    <n v="686"/>
    <s v="N816UA"/>
    <s v="LGA"/>
    <d v="1899-12-30T14:54:00"/>
    <d v="1899-12-30T14:50:00"/>
    <n v="125"/>
    <n v="119"/>
    <n v="-4"/>
    <d v="1899-12-30T15:03:00"/>
    <n v="13"/>
    <n v="0"/>
    <n v="0"/>
    <n v="0"/>
    <n v="0"/>
    <n v="0"/>
    <n v="0"/>
    <x v="4"/>
    <n v="4"/>
  </r>
  <r>
    <s v="  UA"/>
    <x v="10"/>
    <n v="690"/>
    <s v="N835UA"/>
    <s v="LGA"/>
    <d v="1899-12-30T17:05:00"/>
    <d v="1899-12-30T17:34:00"/>
    <n v="125"/>
    <n v="128"/>
    <n v="29"/>
    <d v="1899-12-30T17:50:00"/>
    <n v="16"/>
    <n v="0"/>
    <n v="0"/>
    <n v="4"/>
    <n v="0"/>
    <n v="28"/>
    <n v="29"/>
    <x v="12"/>
    <n v="4"/>
  </r>
  <r>
    <s v="  UA"/>
    <x v="10"/>
    <n v="692"/>
    <s v="N519UA"/>
    <s v="LGA"/>
    <d v="1899-12-30T17:30:00"/>
    <d v="1899-12-30T17:31:00"/>
    <n v="124"/>
    <n v="125"/>
    <n v="1"/>
    <d v="1899-12-30T17:47:00"/>
    <n v="16"/>
    <n v="0"/>
    <n v="0"/>
    <n v="0"/>
    <n v="0"/>
    <n v="0"/>
    <n v="1"/>
    <x v="12"/>
    <n v="4"/>
  </r>
  <r>
    <s v="  UA"/>
    <x v="10"/>
    <n v="696"/>
    <s v="N818UA"/>
    <s v="LGA"/>
    <d v="1899-12-30T19:00:00"/>
    <d v="1899-12-30T18:56:00"/>
    <n v="125"/>
    <n v="114"/>
    <n v="-4"/>
    <d v="1899-12-30T19:10:00"/>
    <n v="14"/>
    <n v="0"/>
    <n v="0"/>
    <n v="0"/>
    <n v="0"/>
    <n v="0"/>
    <n v="0"/>
    <x v="10"/>
    <n v="4"/>
  </r>
  <r>
    <s v="  UA"/>
    <x v="10"/>
    <n v="709"/>
    <s v="N423UA"/>
    <s v="SAN"/>
    <d v="1899-12-30T08:38:00"/>
    <d v="1899-12-30T08:38:00"/>
    <n v="264"/>
    <n v="244"/>
    <n v="0"/>
    <d v="1899-12-30T08:49:00"/>
    <n v="11"/>
    <n v="0"/>
    <n v="0"/>
    <n v="0"/>
    <n v="0"/>
    <n v="0"/>
    <n v="0"/>
    <x v="9"/>
    <n v="4"/>
  </r>
  <r>
    <s v="  UA"/>
    <x v="10"/>
    <n v="711"/>
    <s v="N483UA"/>
    <s v="LAX"/>
    <d v="1899-12-30T07:04:00"/>
    <d v="1899-12-30T06:59:00"/>
    <n v="265"/>
    <n v="270"/>
    <n v="-5"/>
    <d v="1899-12-30T07:21:00"/>
    <n v="22"/>
    <n v="0"/>
    <n v="0"/>
    <n v="0"/>
    <n v="0"/>
    <n v="0"/>
    <n v="0"/>
    <x v="13"/>
    <n v="4"/>
  </r>
  <r>
    <s v="  UA"/>
    <x v="10"/>
    <n v="722"/>
    <s v="N444UA"/>
    <s v="RDU"/>
    <d v="1899-12-30T16:41:00"/>
    <d v="1899-12-30T17:25:00"/>
    <n v="110"/>
    <n v="121"/>
    <n v="44"/>
    <d v="1899-12-30T17:37:00"/>
    <n v="12"/>
    <n v="44"/>
    <n v="0"/>
    <n v="11"/>
    <n v="0"/>
    <n v="0"/>
    <n v="44"/>
    <x v="2"/>
    <n v="4"/>
  </r>
  <r>
    <s v="  UA"/>
    <x v="10"/>
    <n v="728"/>
    <s v="N436UA"/>
    <s v="IAD"/>
    <d v="1899-12-30T16:20:00"/>
    <d v="1899-12-30T19:31:00"/>
    <n v="109"/>
    <n v="111"/>
    <n v="191"/>
    <d v="1899-12-30T19:53:00"/>
    <n v="22"/>
    <n v="0"/>
    <n v="0"/>
    <n v="2"/>
    <n v="0"/>
    <n v="191"/>
    <n v="191"/>
    <x v="2"/>
    <n v="4"/>
  </r>
  <r>
    <s v="  UA"/>
    <x v="10"/>
    <n v="732"/>
    <s v="N436UA"/>
    <s v="JAX"/>
    <d v="1899-12-30T13:52:00"/>
    <d v="1899-12-30T14:07:00"/>
    <n v="136"/>
    <n v="129"/>
    <n v="15"/>
    <d v="1899-12-30T14:17:00"/>
    <n v="10"/>
    <n v="0"/>
    <n v="0"/>
    <n v="0"/>
    <n v="0"/>
    <n v="0"/>
    <n v="15"/>
    <x v="14"/>
    <n v="4"/>
  </r>
  <r>
    <s v="  UA"/>
    <x v="10"/>
    <n v="741"/>
    <s v="N488UA"/>
    <s v="SFO"/>
    <d v="1899-12-30T19:16:00"/>
    <d v="1899-12-30T19:31:00"/>
    <n v="282"/>
    <n v="245"/>
    <n v="15"/>
    <d v="1899-12-30T19:46:00"/>
    <n v="15"/>
    <n v="0"/>
    <n v="0"/>
    <n v="0"/>
    <n v="0"/>
    <n v="0"/>
    <n v="15"/>
    <x v="10"/>
    <n v="4"/>
  </r>
  <r>
    <s v="  UA"/>
    <x v="10"/>
    <n v="759"/>
    <s v="N415UA"/>
    <s v="SFO"/>
    <d v="1899-12-30T09:02:00"/>
    <d v="1899-12-30T09:11:00"/>
    <n v="282"/>
    <n v="280"/>
    <n v="9"/>
    <d v="1899-12-30T09:44:00"/>
    <n v="33"/>
    <n v="0"/>
    <n v="0"/>
    <n v="0"/>
    <n v="0"/>
    <n v="0"/>
    <n v="9"/>
    <x v="0"/>
    <n v="4"/>
  </r>
  <r>
    <s v="  UA"/>
    <x v="10"/>
    <n v="761"/>
    <s v="N454UA"/>
    <s v="SFO"/>
    <d v="1899-12-30T08:21:00"/>
    <d v="1899-12-30T08:25:00"/>
    <n v="282"/>
    <n v="274"/>
    <n v="4"/>
    <d v="1899-12-30T08:38:00"/>
    <n v="13"/>
    <n v="0"/>
    <n v="0"/>
    <n v="0"/>
    <n v="0"/>
    <n v="0"/>
    <n v="4"/>
    <x v="9"/>
    <n v="4"/>
  </r>
  <r>
    <s v="  UA"/>
    <x v="10"/>
    <n v="762"/>
    <s v="N485UA"/>
    <s v="LGA"/>
    <d v="1899-12-30T21:00:00"/>
    <d v="1899-12-30T21:41:00"/>
    <n v="119"/>
    <n v="112"/>
    <n v="41"/>
    <d v="1899-12-30T21:51:00"/>
    <n v="10"/>
    <n v="0"/>
    <n v="0"/>
    <n v="0"/>
    <n v="0"/>
    <n v="34"/>
    <n v="41"/>
    <x v="7"/>
    <n v="4"/>
  </r>
  <r>
    <s v="  UA"/>
    <x v="10"/>
    <n v="769"/>
    <s v="N665UA"/>
    <s v="SFO"/>
    <d v="1899-12-30T10:00:00"/>
    <d v="1899-12-30T10:00:00"/>
    <n v="290"/>
    <n v="246"/>
    <n v="0"/>
    <d v="1899-12-30T10:18:00"/>
    <n v="18"/>
    <n v="0"/>
    <n v="0"/>
    <n v="0"/>
    <n v="0"/>
    <n v="0"/>
    <n v="0"/>
    <x v="8"/>
    <n v="4"/>
  </r>
  <r>
    <s v="  UA"/>
    <x v="10"/>
    <n v="774"/>
    <s v="N463UA"/>
    <s v="RIC"/>
    <d v="1899-12-30T18:03:00"/>
    <d v="1899-12-30T18:02:00"/>
    <n v="114"/>
    <n v="126"/>
    <n v="-1"/>
    <d v="1899-12-30T18:18:00"/>
    <n v="16"/>
    <n v="0"/>
    <n v="0"/>
    <n v="0"/>
    <n v="0"/>
    <n v="0"/>
    <n v="0"/>
    <x v="1"/>
    <n v="4"/>
  </r>
  <r>
    <s v="  UA"/>
    <x v="10"/>
    <n v="793"/>
    <s v="N589UA"/>
    <s v="LAX"/>
    <d v="1899-12-30T15:20:00"/>
    <d v="1899-12-30T15:19:00"/>
    <n v="270"/>
    <n v="240"/>
    <n v="-1"/>
    <d v="1899-12-30T15:29:00"/>
    <n v="10"/>
    <n v="0"/>
    <n v="0"/>
    <n v="0"/>
    <n v="0"/>
    <n v="0"/>
    <n v="0"/>
    <x v="15"/>
    <n v="4"/>
  </r>
  <r>
    <s v="  UA"/>
    <x v="10"/>
    <n v="839"/>
    <s v="N539UA"/>
    <s v="LAX"/>
    <d v="1899-12-30T18:41:00"/>
    <d v="1899-12-30T18:39:00"/>
    <n v="262"/>
    <n v="246"/>
    <n v="-2"/>
    <d v="1899-12-30T18:57:00"/>
    <n v="18"/>
    <n v="0"/>
    <n v="0"/>
    <n v="0"/>
    <n v="0"/>
    <n v="0"/>
    <n v="0"/>
    <x v="1"/>
    <n v="4"/>
  </r>
  <r>
    <s v="  UA"/>
    <x v="10"/>
    <n v="842"/>
    <s v="N434UA"/>
    <s v="LAX"/>
    <d v="1899-12-30T08:10:00"/>
    <d v="1899-12-30T08:20:00"/>
    <n v="269"/>
    <n v="248"/>
    <n v="10"/>
    <d v="1899-12-30T08:34:00"/>
    <n v="14"/>
    <n v="0"/>
    <n v="0"/>
    <n v="0"/>
    <n v="0"/>
    <n v="0"/>
    <n v="10"/>
    <x v="9"/>
    <n v="4"/>
  </r>
  <r>
    <s v="  UA"/>
    <x v="10"/>
    <n v="848"/>
    <s v="N491UA"/>
    <s v="PHX"/>
    <d v="1899-12-30T09:27:00"/>
    <d v="1899-12-30T09:27:00"/>
    <n v="227"/>
    <n v="226"/>
    <n v="0"/>
    <d v="1899-12-30T09:41:00"/>
    <n v="14"/>
    <n v="0"/>
    <n v="0"/>
    <n v="0"/>
    <n v="0"/>
    <n v="0"/>
    <n v="0"/>
    <x v="0"/>
    <n v="4"/>
  </r>
  <r>
    <s v="  UA"/>
    <x v="10"/>
    <n v="859"/>
    <s v="N826UA"/>
    <s v="SFO"/>
    <d v="1899-12-30T07:04:00"/>
    <d v="1899-12-30T07:01:00"/>
    <n v="288"/>
    <n v="270"/>
    <n v="-3"/>
    <d v="1899-12-30T07:23:00"/>
    <n v="22"/>
    <n v="0"/>
    <n v="0"/>
    <n v="0"/>
    <n v="0"/>
    <n v="0"/>
    <n v="0"/>
    <x v="13"/>
    <n v="4"/>
  </r>
  <r>
    <s v="  UA"/>
    <x v="10"/>
    <n v="882"/>
    <s v="N529UA"/>
    <s v="BOS"/>
    <d v="1899-12-30T16:05:00"/>
    <d v="1899-12-30T16:05:00"/>
    <n v="142"/>
    <n v="121"/>
    <n v="0"/>
    <d v="1899-12-30T16:15:00"/>
    <n v="10"/>
    <n v="0"/>
    <n v="0"/>
    <n v="0"/>
    <n v="0"/>
    <n v="0"/>
    <n v="0"/>
    <x v="2"/>
    <n v="4"/>
  </r>
  <r>
    <s v="  UA"/>
    <x v="10"/>
    <n v="884"/>
    <s v="N408UA"/>
    <s v="EWR"/>
    <d v="1899-12-30T19:00:00"/>
    <d v="1899-12-30T18:57:00"/>
    <n v="131"/>
    <n v="125"/>
    <n v="-3"/>
    <d v="1899-12-30T19:10:00"/>
    <n v="13"/>
    <n v="0"/>
    <n v="0"/>
    <n v="0"/>
    <n v="0"/>
    <n v="0"/>
    <n v="0"/>
    <x v="10"/>
    <n v="4"/>
  </r>
  <r>
    <s v="  UA"/>
    <x v="10"/>
    <n v="885"/>
    <s v="N492UA"/>
    <s v="LGA"/>
    <d v="1899-12-30T15:54:00"/>
    <d v="1899-12-30T15:50:00"/>
    <n v="125"/>
    <n v="131"/>
    <n v="-4"/>
    <d v="1899-12-30T16:12:00"/>
    <n v="22"/>
    <n v="0"/>
    <n v="0"/>
    <n v="0"/>
    <n v="0"/>
    <n v="0"/>
    <n v="0"/>
    <x v="15"/>
    <n v="4"/>
  </r>
  <r>
    <s v="  UA"/>
    <x v="10"/>
    <n v="896"/>
    <s v="N488UA"/>
    <s v="BOS"/>
    <d v="1899-12-30T13:16:00"/>
    <d v="1899-12-30T13:12:00"/>
    <n v="140"/>
    <n v="140"/>
    <n v="-4"/>
    <d v="1899-12-30T13:34:00"/>
    <n v="22"/>
    <n v="0"/>
    <n v="0"/>
    <n v="0"/>
    <n v="0"/>
    <n v="0"/>
    <n v="0"/>
    <x v="14"/>
    <n v="4"/>
  </r>
  <r>
    <s v="  UA"/>
    <x v="10"/>
    <n v="904"/>
    <s v="N825UA"/>
    <s v="CVG"/>
    <d v="1899-12-30T19:01:00"/>
    <d v="1899-12-30T19:28:00"/>
    <n v="71"/>
    <n v="73"/>
    <n v="27"/>
    <d v="1899-12-30T19:47:00"/>
    <n v="19"/>
    <n v="0"/>
    <n v="0"/>
    <n v="2"/>
    <n v="0"/>
    <n v="27"/>
    <n v="27"/>
    <x v="10"/>
    <n v="4"/>
  </r>
  <r>
    <s v="  UA"/>
    <x v="10"/>
    <n v="907"/>
    <s v="N655UA"/>
    <s v="SFO"/>
    <d v="1899-12-30T17:21:00"/>
    <d v="1899-12-30T17:41:00"/>
    <n v="295"/>
    <n v="256"/>
    <n v="20"/>
    <d v="1899-12-30T18:05:00"/>
    <n v="24"/>
    <n v="0"/>
    <n v="0"/>
    <n v="0"/>
    <n v="0"/>
    <n v="0"/>
    <n v="20"/>
    <x v="12"/>
    <n v="4"/>
  </r>
  <r>
    <s v="  UA"/>
    <x v="10"/>
    <n v="909"/>
    <s v="N513UA"/>
    <s v="DEN"/>
    <d v="1899-12-30T15:23:00"/>
    <d v="1899-12-30T15:19:00"/>
    <n v="164"/>
    <n v="143"/>
    <n v="-4"/>
    <d v="1899-12-30T15:30:00"/>
    <n v="11"/>
    <n v="0"/>
    <n v="0"/>
    <n v="0"/>
    <n v="0"/>
    <n v="0"/>
    <n v="0"/>
    <x v="15"/>
    <n v="4"/>
  </r>
  <r>
    <s v="  UA"/>
    <x v="10"/>
    <n v="929"/>
    <s v="N467UA"/>
    <s v="SEA"/>
    <d v="1899-12-30T15:30:00"/>
    <d v="1899-12-30T15:28:00"/>
    <n v="268"/>
    <n v="240"/>
    <n v="-2"/>
    <d v="1899-12-30T15:40:00"/>
    <n v="12"/>
    <n v="0"/>
    <n v="0"/>
    <n v="0"/>
    <n v="0"/>
    <n v="0"/>
    <n v="0"/>
    <x v="15"/>
    <n v="4"/>
  </r>
  <r>
    <s v="  UA"/>
    <x v="10"/>
    <n v="941"/>
    <s v="N572UA"/>
    <s v="DEN"/>
    <d v="1899-12-30T17:03:00"/>
    <d v="1899-12-30T17:06:00"/>
    <n v="160"/>
    <n v="158"/>
    <n v="3"/>
    <d v="1899-12-30T17:16:00"/>
    <n v="10"/>
    <n v="0"/>
    <n v="0"/>
    <n v="0"/>
    <n v="0"/>
    <n v="0"/>
    <n v="3"/>
    <x v="12"/>
    <n v="4"/>
  </r>
  <r>
    <s v="  UA"/>
    <x v="10"/>
    <n v="943"/>
    <s v="N538UA"/>
    <s v="LAX"/>
    <d v="1899-12-30T17:32:00"/>
    <d v="1899-12-30T17:36:00"/>
    <n v="268"/>
    <n v="235"/>
    <n v="4"/>
    <d v="1899-12-30T17:48:00"/>
    <n v="12"/>
    <n v="0"/>
    <n v="0"/>
    <n v="0"/>
    <n v="0"/>
    <n v="0"/>
    <n v="4"/>
    <x v="12"/>
    <n v="4"/>
  </r>
  <r>
    <s v="  UA"/>
    <x v="10"/>
    <n v="945"/>
    <s v="N501UA"/>
    <s v="LAX"/>
    <d v="1899-12-30T11:57:00"/>
    <d v="1899-12-30T11:53:00"/>
    <n v="262"/>
    <n v="254"/>
    <n v="-4"/>
    <d v="1899-12-30T12:17:00"/>
    <n v="24"/>
    <n v="0"/>
    <n v="0"/>
    <n v="0"/>
    <n v="0"/>
    <n v="0"/>
    <n v="0"/>
    <x v="3"/>
    <n v="4"/>
  </r>
  <r>
    <s v="  UA"/>
    <x v="10"/>
    <n v="949"/>
    <s v="N204UA"/>
    <s v="DEN"/>
    <d v="1899-12-30T18:41:00"/>
    <d v="1899-12-30T18:59:00"/>
    <n v="165"/>
    <n v="135"/>
    <n v="18"/>
    <d v="1899-12-30T19:10:00"/>
    <n v="11"/>
    <n v="0"/>
    <n v="0"/>
    <n v="0"/>
    <n v="0"/>
    <n v="0"/>
    <n v="18"/>
    <x v="1"/>
    <n v="4"/>
  </r>
  <r>
    <s v="  UA"/>
    <x v="10"/>
    <n v="959"/>
    <s v="N498UA"/>
    <s v="PDX"/>
    <d v="1899-12-30T20:30:00"/>
    <d v="1899-12-30T20:53:00"/>
    <n v="268"/>
    <n v="248"/>
    <n v="23"/>
    <d v="1899-12-30T21:15:00"/>
    <n v="22"/>
    <n v="0"/>
    <n v="0"/>
    <n v="0"/>
    <n v="0"/>
    <n v="0"/>
    <n v="23"/>
    <x v="11"/>
    <n v="4"/>
  </r>
  <r>
    <s v="  UA"/>
    <x v="10"/>
    <n v="964"/>
    <s v="N217UA"/>
    <s v="IAD"/>
    <d v="1899-12-30T13:15:00"/>
    <d v="1899-12-30T13:29:00"/>
    <n v="112"/>
    <n v="114"/>
    <n v="14"/>
    <d v="1899-12-30T13:49:00"/>
    <n v="20"/>
    <n v="14"/>
    <n v="0"/>
    <n v="2"/>
    <n v="0"/>
    <n v="0"/>
    <n v="14"/>
    <x v="14"/>
    <n v="4"/>
  </r>
  <r>
    <s v="  UA"/>
    <x v="10"/>
    <n v="971"/>
    <s v="N805UA"/>
    <s v="SFO"/>
    <d v="1899-12-30T06:00:00"/>
    <d v="1899-12-30T05:53:00"/>
    <n v="282"/>
    <n v="289"/>
    <n v="-7"/>
    <d v="1899-12-30T06:06:00"/>
    <n v="13"/>
    <n v="0"/>
    <n v="0"/>
    <n v="0"/>
    <n v="0"/>
    <n v="0"/>
    <n v="0"/>
    <x v="6"/>
    <n v="4"/>
  </r>
  <r>
    <s v="  UA"/>
    <x v="10"/>
    <n v="973"/>
    <s v="N562UA"/>
    <s v="SFO"/>
    <d v="1899-12-30T14:55:00"/>
    <d v="1899-12-30T14:54:00"/>
    <n v="294"/>
    <n v="251"/>
    <n v="-1"/>
    <d v="1899-12-30T15:05:00"/>
    <n v="11"/>
    <n v="0"/>
    <n v="0"/>
    <n v="0"/>
    <n v="0"/>
    <n v="0"/>
    <n v="0"/>
    <x v="4"/>
    <n v="4"/>
  </r>
  <r>
    <s v="  UA"/>
    <x v="10"/>
    <n v="987"/>
    <s v="N417UA"/>
    <s v="DCA"/>
    <d v="1899-12-30T07:00:00"/>
    <d v="1899-12-30T06:52:00"/>
    <n v="108"/>
    <n v="106"/>
    <n v="-8"/>
    <d v="1899-12-30T07:08:00"/>
    <n v="16"/>
    <n v="0"/>
    <n v="0"/>
    <n v="0"/>
    <n v="0"/>
    <n v="0"/>
    <n v="0"/>
    <x v="13"/>
    <n v="4"/>
  </r>
  <r>
    <s v="  UA"/>
    <x v="10"/>
    <n v="990"/>
    <s v="N491UA"/>
    <s v="IAD"/>
    <d v="1899-12-30T18:13:00"/>
    <d v="1899-12-30T18:28:00"/>
    <n v="114"/>
    <n v="120"/>
    <n v="15"/>
    <d v="1899-12-30T18:50:00"/>
    <n v="22"/>
    <n v="15"/>
    <n v="0"/>
    <n v="6"/>
    <n v="0"/>
    <n v="0"/>
    <n v="15"/>
    <x v="1"/>
    <n v="4"/>
  </r>
  <r>
    <s v="  UA"/>
    <x v="10"/>
    <n v="998"/>
    <s v="N492UA"/>
    <s v="BOS"/>
    <d v="1899-12-30T21:01:00"/>
    <d v="1899-12-30T22:42:00"/>
    <n v="132"/>
    <n v="152"/>
    <n v="101"/>
    <d v="1899-12-30T23:11:00"/>
    <n v="29"/>
    <n v="72"/>
    <n v="0"/>
    <n v="20"/>
    <n v="0"/>
    <n v="29"/>
    <n v="101"/>
    <x v="7"/>
    <n v="4"/>
  </r>
  <r>
    <s v="  UA"/>
    <x v="10"/>
    <n v="1102"/>
    <s v="N13716"/>
    <s v="MCO"/>
    <d v="1899-12-30T19:40:00"/>
    <d v="1899-12-30T19:33:00"/>
    <n v="155"/>
    <n v="144"/>
    <n v="-7"/>
    <d v="1899-12-30T19:44:00"/>
    <n v="11"/>
    <n v="0"/>
    <n v="0"/>
    <n v="0"/>
    <n v="0"/>
    <n v="0"/>
    <n v="0"/>
    <x v="10"/>
    <n v="4"/>
  </r>
  <r>
    <s v="  UA"/>
    <x v="10"/>
    <n v="1103"/>
    <s v="N16732"/>
    <s v="SNA"/>
    <d v="1899-12-30T09:45:00"/>
    <d v="1899-12-30T09:37:00"/>
    <n v="265"/>
    <n v="250"/>
    <n v="-8"/>
    <d v="1899-12-30T09:48:00"/>
    <n v="11"/>
    <n v="0"/>
    <n v="0"/>
    <n v="0"/>
    <n v="0"/>
    <n v="0"/>
    <n v="0"/>
    <x v="0"/>
    <n v="4"/>
  </r>
  <r>
    <s v="  UA"/>
    <x v="10"/>
    <n v="1189"/>
    <s v="N33209"/>
    <s v="IAH"/>
    <d v="1899-12-30T15:20:00"/>
    <d v="1899-12-30T15:15:00"/>
    <n v="174"/>
    <n v="158"/>
    <n v="-5"/>
    <d v="1899-12-30T15:24:00"/>
    <n v="9"/>
    <n v="0"/>
    <n v="0"/>
    <n v="0"/>
    <n v="0"/>
    <n v="0"/>
    <n v="0"/>
    <x v="15"/>
    <n v="4"/>
  </r>
  <r>
    <s v="  UA"/>
    <x v="10"/>
    <n v="1221"/>
    <s v="N17719"/>
    <s v="IAH"/>
    <d v="1899-12-30T07:00:00"/>
    <d v="1899-12-30T06:52:00"/>
    <n v="168"/>
    <n v="153"/>
    <n v="-8"/>
    <d v="1899-12-30T07:07:00"/>
    <n v="15"/>
    <n v="0"/>
    <n v="0"/>
    <n v="0"/>
    <n v="0"/>
    <n v="0"/>
    <n v="0"/>
    <x v="13"/>
    <n v="4"/>
  </r>
  <r>
    <s v="  UA"/>
    <x v="10"/>
    <n v="1259"/>
    <s v="N18622"/>
    <s v="CLE"/>
    <d v="1899-12-30T18:15:00"/>
    <d v="1899-12-30T18:12:00"/>
    <n v="77"/>
    <n v="97"/>
    <n v="-3"/>
    <d v="1899-12-30T18:45:00"/>
    <n v="33"/>
    <n v="0"/>
    <n v="0"/>
    <n v="17"/>
    <n v="0"/>
    <n v="0"/>
    <n v="0"/>
    <x v="1"/>
    <n v="4"/>
  </r>
  <r>
    <s v="  UA"/>
    <x v="10"/>
    <n v="1282"/>
    <s v="N26215"/>
    <s v="SFO"/>
    <d v="1899-12-30T20:30:00"/>
    <d v="1899-12-30T20:29:00"/>
    <n v="275"/>
    <n v="254"/>
    <n v="-1"/>
    <d v="1899-12-30T20:39:00"/>
    <n v="10"/>
    <n v="0"/>
    <n v="0"/>
    <n v="0"/>
    <n v="0"/>
    <n v="0"/>
    <n v="0"/>
    <x v="11"/>
    <n v="4"/>
  </r>
  <r>
    <s v="  UA"/>
    <x v="10"/>
    <n v="1290"/>
    <s v="N57855"/>
    <s v="IAH"/>
    <d v="1899-12-30T17:05:00"/>
    <d v="1899-12-30T17:02:00"/>
    <n v="173"/>
    <n v="158"/>
    <n v="-3"/>
    <d v="1899-12-30T17:13:00"/>
    <n v="11"/>
    <n v="0"/>
    <n v="0"/>
    <n v="0"/>
    <n v="0"/>
    <n v="0"/>
    <n v="0"/>
    <x v="12"/>
    <n v="4"/>
  </r>
  <r>
    <s v="  UA"/>
    <x v="10"/>
    <n v="1296"/>
    <s v="N29717"/>
    <s v="DEN"/>
    <d v="1899-12-30T20:00:00"/>
    <d v="1899-12-30T19:59:00"/>
    <n v="156"/>
    <n v="139"/>
    <n v="-1"/>
    <d v="1899-12-30T20:08:00"/>
    <n v="9"/>
    <n v="0"/>
    <n v="0"/>
    <n v="0"/>
    <n v="0"/>
    <n v="0"/>
    <n v="0"/>
    <x v="11"/>
    <n v="4"/>
  </r>
  <r>
    <s v="  UA"/>
    <x v="10"/>
    <n v="1550"/>
    <s v="N14237"/>
    <s v="EWR"/>
    <d v="1899-12-30T13:39:00"/>
    <d v="1899-12-30T13:34:00"/>
    <n v="140"/>
    <n v="126"/>
    <n v="-5"/>
    <d v="1899-12-30T13:52:00"/>
    <n v="18"/>
    <n v="0"/>
    <n v="0"/>
    <n v="0"/>
    <n v="0"/>
    <n v="0"/>
    <n v="0"/>
    <x v="14"/>
    <n v="4"/>
  </r>
  <r>
    <s v="  UA"/>
    <x v="10"/>
    <n v="1570"/>
    <s v="N27724"/>
    <s v="EWR"/>
    <d v="1899-12-30T07:00:00"/>
    <d v="1899-12-30T06:59:00"/>
    <n v="120"/>
    <n v="132"/>
    <n v="-1"/>
    <d v="1899-12-30T07:21:00"/>
    <n v="22"/>
    <n v="0"/>
    <n v="0"/>
    <n v="0"/>
    <n v="0"/>
    <n v="0"/>
    <n v="0"/>
    <x v="13"/>
    <n v="4"/>
  </r>
  <r>
    <s v="  UA"/>
    <x v="10"/>
    <n v="1574"/>
    <s v="N16713"/>
    <s v="EWR"/>
    <d v="1899-12-30T12:00:00"/>
    <d v="1899-12-30T11:57:00"/>
    <n v="127"/>
    <n v="123"/>
    <n v="-3"/>
    <d v="1899-12-30T12:11:00"/>
    <n v="14"/>
    <n v="0"/>
    <n v="0"/>
    <n v="0"/>
    <n v="0"/>
    <n v="0"/>
    <n v="0"/>
    <x v="5"/>
    <n v="4"/>
  </r>
  <r>
    <s v="  UA"/>
    <x v="10"/>
    <n v="1577"/>
    <s v="N33294"/>
    <s v="EWR"/>
    <d v="1899-12-30T17:00:00"/>
    <d v="1899-12-30T16:53:00"/>
    <n v="135"/>
    <n v="142"/>
    <n v="-7"/>
    <d v="1899-12-30T17:20:00"/>
    <n v="27"/>
    <n v="0"/>
    <n v="0"/>
    <n v="0"/>
    <n v="0"/>
    <n v="0"/>
    <n v="0"/>
    <x v="12"/>
    <n v="4"/>
  </r>
  <r>
    <s v="  UA"/>
    <x v="10"/>
    <n v="1579"/>
    <s v="N39418"/>
    <s v="EWR"/>
    <d v="1899-12-30T18:00:00"/>
    <d v="1899-12-30T17:55:00"/>
    <n v="126"/>
    <n v="124"/>
    <n v="-5"/>
    <d v="1899-12-30T18:12:00"/>
    <n v="17"/>
    <n v="0"/>
    <n v="0"/>
    <n v="0"/>
    <n v="0"/>
    <n v="0"/>
    <n v="0"/>
    <x v="1"/>
    <n v="4"/>
  </r>
  <r>
    <s v="  UA"/>
    <x v="10"/>
    <n v="1625"/>
    <s v="N87531"/>
    <s v="CLE"/>
    <d v="1899-12-30T07:00:00"/>
    <d v="1899-12-30T06:56:00"/>
    <n v="77"/>
    <n v="78"/>
    <n v="-4"/>
    <d v="1899-12-30T07:17:00"/>
    <n v="21"/>
    <n v="0"/>
    <n v="0"/>
    <n v="0"/>
    <n v="0"/>
    <n v="0"/>
    <n v="0"/>
    <x v="13"/>
    <n v="4"/>
  </r>
  <r>
    <s v="  UA"/>
    <x v="10"/>
    <n v="1647"/>
    <s v="N87512"/>
    <s v="IAH"/>
    <d v="1899-12-30T19:15:00"/>
    <d v="1899-12-30T19:21:00"/>
    <n v="163"/>
    <n v="156"/>
    <n v="6"/>
    <d v="1899-12-30T19:37:00"/>
    <n v="16"/>
    <n v="0"/>
    <n v="0"/>
    <n v="0"/>
    <n v="0"/>
    <n v="0"/>
    <n v="6"/>
    <x v="10"/>
    <n v="4"/>
  </r>
  <r>
    <s v="  UA"/>
    <x v="10"/>
    <n v="1676"/>
    <s v="N76503"/>
    <s v="IAH"/>
    <d v="1899-12-30T14:00:00"/>
    <d v="1899-12-30T13:54:00"/>
    <n v="166"/>
    <n v="149"/>
    <n v="-6"/>
    <d v="1899-12-30T14:09:00"/>
    <n v="15"/>
    <n v="0"/>
    <n v="0"/>
    <n v="0"/>
    <n v="0"/>
    <n v="0"/>
    <n v="0"/>
    <x v="4"/>
    <n v="4"/>
  </r>
  <r>
    <s v="  UA"/>
    <x v="10"/>
    <n v="1693"/>
    <s v="N14219"/>
    <s v="IAH"/>
    <d v="1899-12-30T12:10:00"/>
    <d v="1899-12-30T12:10:00"/>
    <n v="167"/>
    <n v="146"/>
    <n v="0"/>
    <d v="1899-12-30T12:28:00"/>
    <n v="18"/>
    <n v="0"/>
    <n v="0"/>
    <n v="0"/>
    <n v="0"/>
    <n v="0"/>
    <n v="0"/>
    <x v="5"/>
    <n v="4"/>
  </r>
  <r>
    <s v="  UA"/>
    <x v="10"/>
    <n v="1696"/>
    <s v="N77525"/>
    <s v="EWR"/>
    <d v="1899-12-30T10:00:00"/>
    <d v="1899-12-30T09:56:00"/>
    <n v="117"/>
    <n v="118"/>
    <n v="-4"/>
    <d v="1899-12-30T10:10:00"/>
    <n v="14"/>
    <n v="0"/>
    <n v="0"/>
    <n v="0"/>
    <n v="0"/>
    <n v="0"/>
    <n v="0"/>
    <x v="8"/>
    <n v="4"/>
  </r>
  <r>
    <s v="  UA"/>
    <x v="10"/>
    <n v="1710"/>
    <s v="N18223"/>
    <s v="IAH"/>
    <d v="1899-12-30T08:00:00"/>
    <d v="1899-12-30T07:57:00"/>
    <n v="172"/>
    <n v="153"/>
    <n v="-3"/>
    <d v="1899-12-30T08:15:00"/>
    <n v="18"/>
    <n v="0"/>
    <n v="0"/>
    <n v="0"/>
    <n v="0"/>
    <n v="0"/>
    <n v="0"/>
    <x v="9"/>
    <n v="4"/>
  </r>
  <r>
    <s v="  UA"/>
    <x v="10"/>
    <n v="1715"/>
    <s v="N76502"/>
    <s v="PIT"/>
    <d v="1899-12-30T18:35:00"/>
    <d v="1899-12-30T18:31:00"/>
    <n v="84"/>
    <n v="84"/>
    <n v="-4"/>
    <d v="1899-12-30T18:52:00"/>
    <n v="21"/>
    <n v="0"/>
    <n v="0"/>
    <n v="0"/>
    <n v="0"/>
    <n v="0"/>
    <n v="0"/>
    <x v="1"/>
    <n v="4"/>
  </r>
  <r>
    <s v="  UA"/>
    <x v="10"/>
    <n v="1716"/>
    <s v="N26215"/>
    <s v="FLL"/>
    <d v="1899-12-30T08:50:00"/>
    <d v="1899-12-30T09:21:00"/>
    <n v="171"/>
    <n v="193"/>
    <n v="31"/>
    <d v="1899-12-30T09:34:00"/>
    <n v="13"/>
    <n v="31"/>
    <n v="0"/>
    <n v="22"/>
    <n v="0"/>
    <n v="0"/>
    <n v="31"/>
    <x v="9"/>
    <n v="4"/>
  </r>
  <r>
    <s v="  UA"/>
    <x v="10"/>
    <n v="1727"/>
    <s v="N14214"/>
    <s v="IAH"/>
    <d v="1899-12-30T10:56:00"/>
    <d v="1899-12-30T11:03:00"/>
    <n v="169"/>
    <n v="149"/>
    <n v="7"/>
    <d v="1899-12-30T11:15:00"/>
    <n v="12"/>
    <n v="0"/>
    <n v="0"/>
    <n v="0"/>
    <n v="0"/>
    <n v="0"/>
    <n v="7"/>
    <x v="8"/>
    <n v="4"/>
  </r>
  <r>
    <s v="  UA"/>
    <x v="10"/>
    <n v="1729"/>
    <s v="N73251"/>
    <s v="IAH"/>
    <d v="1899-12-30T21:00:00"/>
    <d v="1899-12-30T20:54:00"/>
    <n v="158"/>
    <n v="145"/>
    <n v="-6"/>
    <d v="1899-12-30T21:05:00"/>
    <n v="11"/>
    <n v="0"/>
    <n v="0"/>
    <n v="0"/>
    <n v="0"/>
    <n v="0"/>
    <n v="0"/>
    <x v="7"/>
    <n v="4"/>
  </r>
  <r>
    <s v="  UA"/>
    <x v="10"/>
    <n v="1730"/>
    <s v="N75435"/>
    <s v="IAH"/>
    <d v="1899-12-30T05:25:00"/>
    <d v="1899-12-30T05:20:00"/>
    <n v="168"/>
    <n v="140"/>
    <n v="-5"/>
    <d v="1899-12-30T05:30:00"/>
    <n v="10"/>
    <n v="0"/>
    <n v="0"/>
    <n v="0"/>
    <n v="0"/>
    <n v="0"/>
    <n v="0"/>
    <x v="16"/>
    <n v="4"/>
  </r>
  <r>
    <s v="  UA"/>
    <x v="11"/>
    <n v="201"/>
    <s v="N211UA"/>
    <s v="HNL"/>
    <d v="1899-12-30T09:20:00"/>
    <d v="1899-12-30T09:32:00"/>
    <n v="544"/>
    <n v="550"/>
    <n v="12"/>
    <d v="1899-12-30T10:08:00"/>
    <n v="36"/>
    <n v="12"/>
    <n v="0"/>
    <n v="6"/>
    <n v="0"/>
    <n v="0"/>
    <n v="12"/>
    <x v="0"/>
    <n v="5"/>
  </r>
  <r>
    <s v="  UA"/>
    <x v="11"/>
    <n v="222"/>
    <s v="N572UA"/>
    <s v="BDL"/>
    <d v="1899-12-30T18:48:00"/>
    <d v="1899-12-30T21:06:00"/>
    <n v="126"/>
    <n v="133"/>
    <n v="138"/>
    <d v="1899-12-30T21:31:00"/>
    <n v="25"/>
    <n v="0"/>
    <n v="71"/>
    <n v="7"/>
    <n v="0"/>
    <n v="67"/>
    <n v="138"/>
    <x v="1"/>
    <n v="5"/>
  </r>
  <r>
    <s v="  UA"/>
    <x v="11"/>
    <n v="234"/>
    <s v="N846UA"/>
    <s v="LGA"/>
    <d v="1899-12-30T08:30:00"/>
    <d v="1899-12-30T09:03:00"/>
    <n v="125"/>
    <n v="120"/>
    <n v="33"/>
    <d v="1899-12-30T09:24:00"/>
    <n v="21"/>
    <n v="0"/>
    <n v="0"/>
    <n v="28"/>
    <n v="0"/>
    <n v="0"/>
    <n v="33"/>
    <x v="9"/>
    <n v="5"/>
  </r>
  <r>
    <s v="  UA"/>
    <x v="11"/>
    <n v="241"/>
    <s v="N420UA"/>
    <s v="SEA"/>
    <d v="1899-12-30T11:57:00"/>
    <d v="1899-12-30T12:00:00"/>
    <n v="268"/>
    <n v="265"/>
    <n v="3"/>
    <d v="1899-12-30T12:35:00"/>
    <n v="35"/>
    <n v="0"/>
    <n v="0"/>
    <n v="0"/>
    <n v="0"/>
    <n v="0"/>
    <n v="3"/>
    <x v="3"/>
    <n v="5"/>
  </r>
  <r>
    <s v="  UA"/>
    <x v="11"/>
    <n v="242"/>
    <s v=" "/>
    <s v="PVD"/>
    <d v="1899-12-30T13:27:00"/>
    <d v="1899-12-30T00:00:00"/>
    <n v="128"/>
    <n v="0"/>
    <n v="0"/>
    <d v="1899-12-30T00:00:00"/>
    <n v="0"/>
    <n v="0"/>
    <n v="0"/>
    <n v="0"/>
    <n v="0"/>
    <n v="0"/>
    <n v="0"/>
    <x v="14"/>
    <n v="5"/>
  </r>
  <r>
    <s v="  UA"/>
    <x v="11"/>
    <n v="245"/>
    <s v="N561UA"/>
    <s v="DEN"/>
    <d v="1899-12-30T08:58:00"/>
    <d v="1899-12-30T09:02:00"/>
    <n v="164"/>
    <n v="133"/>
    <n v="4"/>
    <d v="1899-12-30T09:18:00"/>
    <n v="16"/>
    <n v="0"/>
    <n v="0"/>
    <n v="0"/>
    <n v="0"/>
    <n v="0"/>
    <n v="4"/>
    <x v="9"/>
    <n v="5"/>
  </r>
  <r>
    <s v="  UA"/>
    <x v="11"/>
    <n v="246"/>
    <s v="N476UA"/>
    <s v="BUF"/>
    <d v="1899-12-30T18:00:00"/>
    <d v="1899-12-30T19:49:00"/>
    <n v="89"/>
    <n v="93"/>
    <n v="109"/>
    <d v="1899-12-30T20:10:00"/>
    <n v="21"/>
    <n v="0"/>
    <n v="80"/>
    <n v="4"/>
    <n v="0"/>
    <n v="29"/>
    <n v="109"/>
    <x v="1"/>
    <n v="5"/>
  </r>
  <r>
    <s v="  UA"/>
    <x v="11"/>
    <n v="248"/>
    <s v=" "/>
    <s v="DTW"/>
    <d v="1899-12-30T19:00:00"/>
    <d v="1899-12-30T00:00:00"/>
    <n v="85"/>
    <n v="0"/>
    <n v="0"/>
    <d v="1899-12-30T00:00:00"/>
    <n v="0"/>
    <n v="0"/>
    <n v="0"/>
    <n v="0"/>
    <n v="0"/>
    <n v="0"/>
    <n v="0"/>
    <x v="10"/>
    <n v="5"/>
  </r>
  <r>
    <s v="  UA"/>
    <x v="11"/>
    <n v="253"/>
    <s v="N410UA"/>
    <s v="BOS"/>
    <d v="1899-12-30T19:00:00"/>
    <d v="1899-12-30T21:36:00"/>
    <n v="135"/>
    <n v="135"/>
    <n v="156"/>
    <d v="1899-12-30T21:55:00"/>
    <n v="19"/>
    <n v="156"/>
    <n v="0"/>
    <n v="0"/>
    <n v="0"/>
    <n v="0"/>
    <n v="156"/>
    <x v="10"/>
    <n v="5"/>
  </r>
  <r>
    <s v="  UA"/>
    <x v="11"/>
    <n v="255"/>
    <s v="N809UA"/>
    <s v="SFO"/>
    <d v="1899-12-30T16:05:00"/>
    <d v="1899-12-30T16:24:00"/>
    <n v="282"/>
    <n v="251"/>
    <n v="19"/>
    <d v="1899-12-30T16:44:00"/>
    <n v="20"/>
    <n v="0"/>
    <n v="0"/>
    <n v="0"/>
    <n v="0"/>
    <n v="0"/>
    <n v="19"/>
    <x v="2"/>
    <n v="5"/>
  </r>
  <r>
    <s v="  UA"/>
    <x v="11"/>
    <n v="258"/>
    <s v=" "/>
    <s v="GRR"/>
    <d v="1899-12-30T19:01:00"/>
    <d v="1899-12-30T00:00:00"/>
    <n v="51"/>
    <n v="0"/>
    <n v="0"/>
    <d v="1899-12-30T00:00:00"/>
    <n v="0"/>
    <n v="0"/>
    <n v="0"/>
    <n v="0"/>
    <n v="0"/>
    <n v="0"/>
    <n v="0"/>
    <x v="10"/>
    <n v="5"/>
  </r>
  <r>
    <s v="  UA"/>
    <x v="11"/>
    <n v="262"/>
    <s v="N479UA"/>
    <s v="MCO"/>
    <d v="1899-12-30T07:00:00"/>
    <d v="1899-12-30T06:55:00"/>
    <n v="155"/>
    <n v="153"/>
    <n v="-5"/>
    <d v="1899-12-30T07:09:00"/>
    <n v="14"/>
    <n v="0"/>
    <n v="0"/>
    <n v="0"/>
    <n v="0"/>
    <n v="0"/>
    <n v="0"/>
    <x v="13"/>
    <n v="5"/>
  </r>
  <r>
    <s v="  UA"/>
    <x v="11"/>
    <n v="265"/>
    <s v="N584UA"/>
    <s v="TPA"/>
    <d v="1899-12-30T14:15:00"/>
    <d v="1899-12-30T15:19:00"/>
    <n v="157"/>
    <n v="160"/>
    <n v="64"/>
    <d v="1899-12-30T15:43:00"/>
    <n v="24"/>
    <n v="64"/>
    <n v="0"/>
    <n v="3"/>
    <n v="0"/>
    <n v="0"/>
    <n v="64"/>
    <x v="4"/>
    <n v="5"/>
  </r>
  <r>
    <s v="  UA"/>
    <x v="11"/>
    <n v="278"/>
    <s v="N805UA"/>
    <s v="MDT"/>
    <d v="1899-12-30T18:32:00"/>
    <d v="1899-12-30T19:38:00"/>
    <n v="100"/>
    <n v="94"/>
    <n v="66"/>
    <d v="1899-12-30T19:54:00"/>
    <n v="16"/>
    <n v="0"/>
    <n v="60"/>
    <n v="0"/>
    <n v="0"/>
    <n v="0"/>
    <n v="66"/>
    <x v="1"/>
    <n v="5"/>
  </r>
  <r>
    <s v="  UA"/>
    <x v="11"/>
    <n v="288"/>
    <s v="N414UA"/>
    <s v="MCO"/>
    <d v="1899-12-30T14:25:00"/>
    <d v="1899-12-30T16:23:00"/>
    <n v="159"/>
    <n v="157"/>
    <n v="118"/>
    <d v="1899-12-30T16:46:00"/>
    <n v="23"/>
    <n v="0"/>
    <n v="30"/>
    <n v="0"/>
    <n v="0"/>
    <n v="86"/>
    <n v="118"/>
    <x v="4"/>
    <n v="5"/>
  </r>
  <r>
    <s v="  UA"/>
    <x v="11"/>
    <n v="292"/>
    <s v="N822UA"/>
    <s v="ATL"/>
    <d v="1899-12-30T06:00:00"/>
    <d v="1899-12-30T06:41:00"/>
    <n v="119"/>
    <n v="121"/>
    <n v="41"/>
    <d v="1899-12-30T06:58:00"/>
    <n v="17"/>
    <n v="41"/>
    <n v="0"/>
    <n v="2"/>
    <n v="0"/>
    <n v="0"/>
    <n v="41"/>
    <x v="6"/>
    <n v="5"/>
  </r>
  <r>
    <s v="  UA"/>
    <x v="11"/>
    <n v="296"/>
    <s v="N855UA"/>
    <s v="MSP"/>
    <d v="1899-12-30T13:20:00"/>
    <d v="1899-12-30T13:16:00"/>
    <n v="87"/>
    <n v="119"/>
    <n v="-4"/>
    <d v="1899-12-30T14:16:00"/>
    <n v="60"/>
    <n v="0"/>
    <n v="0"/>
    <n v="28"/>
    <n v="0"/>
    <n v="0"/>
    <n v="0"/>
    <x v="14"/>
    <n v="5"/>
  </r>
  <r>
    <s v="  UA"/>
    <x v="11"/>
    <n v="298"/>
    <s v="N524UA"/>
    <s v="MIA"/>
    <d v="1899-12-30T19:59:00"/>
    <d v="1899-12-30T00:04:00"/>
    <n v="185"/>
    <n v="184"/>
    <n v="245"/>
    <d v="1899-12-30T00:34:00"/>
    <n v="30"/>
    <n v="188"/>
    <n v="0"/>
    <n v="0"/>
    <n v="0"/>
    <n v="56"/>
    <n v="245"/>
    <x v="10"/>
    <n v="5"/>
  </r>
  <r>
    <s v="  UA"/>
    <x v="11"/>
    <n v="304"/>
    <s v="N830UA"/>
    <s v="BDL"/>
    <d v="1899-12-30T06:26:00"/>
    <d v="1899-12-30T06:21:00"/>
    <n v="122"/>
    <n v="126"/>
    <n v="-5"/>
    <d v="1899-12-30T06:32:00"/>
    <n v="11"/>
    <n v="0"/>
    <n v="0"/>
    <n v="0"/>
    <n v="0"/>
    <n v="0"/>
    <n v="0"/>
    <x v="6"/>
    <n v="5"/>
  </r>
  <r>
    <s v="  UA"/>
    <x v="11"/>
    <n v="307"/>
    <s v="N520UA"/>
    <s v="LAS"/>
    <d v="1899-12-30T08:20:00"/>
    <d v="1899-12-30T08:16:00"/>
    <n v="237"/>
    <n v="226"/>
    <n v="-4"/>
    <d v="1899-12-30T08:35:00"/>
    <n v="19"/>
    <n v="0"/>
    <n v="0"/>
    <n v="0"/>
    <n v="0"/>
    <n v="0"/>
    <n v="0"/>
    <x v="9"/>
    <n v="5"/>
  </r>
  <r>
    <s v="  UA"/>
    <x v="11"/>
    <n v="309"/>
    <s v="N825UA"/>
    <s v="BOS"/>
    <d v="1899-12-30T09:05:00"/>
    <d v="1899-12-30T09:02:00"/>
    <n v="128"/>
    <n v="134"/>
    <n v="-3"/>
    <d v="1899-12-30T09:18:00"/>
    <n v="16"/>
    <n v="0"/>
    <n v="0"/>
    <n v="0"/>
    <n v="0"/>
    <n v="0"/>
    <n v="0"/>
    <x v="0"/>
    <n v="5"/>
  </r>
  <r>
    <s v="  UA"/>
    <x v="11"/>
    <n v="320"/>
    <s v="N486UA"/>
    <s v="BWI"/>
    <d v="1899-12-30T19:50:00"/>
    <d v="1899-12-30T21:50:00"/>
    <n v="108"/>
    <n v="96"/>
    <n v="120"/>
    <d v="1899-12-30T22:04:00"/>
    <n v="14"/>
    <n v="0"/>
    <n v="41"/>
    <n v="0"/>
    <n v="0"/>
    <n v="67"/>
    <n v="120"/>
    <x v="10"/>
    <n v="5"/>
  </r>
  <r>
    <s v="  UA"/>
    <x v="11"/>
    <n v="330"/>
    <s v=" "/>
    <s v="EWR"/>
    <d v="1899-12-30T16:00:00"/>
    <d v="1899-12-30T00:00:00"/>
    <n v="131"/>
    <n v="0"/>
    <n v="0"/>
    <d v="1899-12-30T00:00:00"/>
    <n v="0"/>
    <n v="0"/>
    <n v="0"/>
    <n v="0"/>
    <n v="0"/>
    <n v="0"/>
    <n v="0"/>
    <x v="2"/>
    <n v="5"/>
  </r>
  <r>
    <s v="  UA"/>
    <x v="11"/>
    <n v="331"/>
    <s v=" "/>
    <s v="DFW"/>
    <d v="1899-12-30T20:50:00"/>
    <d v="1899-12-30T00:00:00"/>
    <n v="146"/>
    <n v="0"/>
    <n v="0"/>
    <d v="1899-12-30T00:00:00"/>
    <n v="0"/>
    <n v="0"/>
    <n v="0"/>
    <n v="0"/>
    <n v="0"/>
    <n v="0"/>
    <n v="0"/>
    <x v="11"/>
    <n v="5"/>
  </r>
  <r>
    <s v="  UA"/>
    <x v="11"/>
    <n v="333"/>
    <s v="N841UA"/>
    <s v="MSY"/>
    <d v="1899-12-30T09:30:00"/>
    <d v="1899-12-30T09:24:00"/>
    <n v="140"/>
    <n v="138"/>
    <n v="-6"/>
    <d v="1899-12-30T09:38:00"/>
    <n v="14"/>
    <n v="0"/>
    <n v="0"/>
    <n v="0"/>
    <n v="0"/>
    <n v="0"/>
    <n v="0"/>
    <x v="0"/>
    <n v="5"/>
  </r>
  <r>
    <s v="  UA"/>
    <x v="11"/>
    <n v="337"/>
    <s v=" "/>
    <s v="IAD"/>
    <d v="1899-12-30T16:16:00"/>
    <d v="1899-12-30T00:00:00"/>
    <n v="109"/>
    <n v="0"/>
    <n v="0"/>
    <d v="1899-12-30T00:00:00"/>
    <n v="0"/>
    <n v="0"/>
    <n v="0"/>
    <n v="0"/>
    <n v="0"/>
    <n v="0"/>
    <n v="0"/>
    <x v="2"/>
    <n v="5"/>
  </r>
  <r>
    <s v="  UA"/>
    <x v="11"/>
    <n v="340"/>
    <s v="N822UA"/>
    <s v="DFW"/>
    <d v="1899-12-30T13:20:00"/>
    <d v="1899-12-30T13:26:00"/>
    <n v="151"/>
    <n v="163"/>
    <n v="6"/>
    <d v="1899-12-30T14:08:00"/>
    <n v="42"/>
    <n v="0"/>
    <n v="6"/>
    <n v="12"/>
    <n v="0"/>
    <n v="0"/>
    <n v="6"/>
    <x v="14"/>
    <n v="5"/>
  </r>
  <r>
    <s v="  UA"/>
    <x v="11"/>
    <n v="350"/>
    <s v="N515UA"/>
    <s v="MCO"/>
    <d v="1899-12-30T17:06:00"/>
    <d v="1899-12-30T17:11:00"/>
    <n v="159"/>
    <n v="174"/>
    <n v="5"/>
    <d v="1899-12-30T17:55:00"/>
    <n v="44"/>
    <n v="0"/>
    <n v="0"/>
    <n v="20"/>
    <n v="0"/>
    <n v="0"/>
    <n v="5"/>
    <x v="12"/>
    <n v="5"/>
  </r>
  <r>
    <s v="  UA"/>
    <x v="11"/>
    <n v="360"/>
    <s v="N835UA"/>
    <s v="IAD"/>
    <d v="1899-12-30T11:22:00"/>
    <d v="1899-12-30T11:22:00"/>
    <n v="106"/>
    <n v="116"/>
    <n v="0"/>
    <d v="1899-12-30T11:49:00"/>
    <n v="27"/>
    <n v="0"/>
    <n v="0"/>
    <n v="0"/>
    <n v="0"/>
    <n v="0"/>
    <n v="0"/>
    <x v="3"/>
    <n v="5"/>
  </r>
  <r>
    <s v="  UA"/>
    <x v="11"/>
    <n v="365"/>
    <s v="N810UA"/>
    <s v="DSM"/>
    <d v="1899-12-30T15:00:00"/>
    <d v="1899-12-30T15:32:00"/>
    <n v="75"/>
    <n v="110"/>
    <n v="32"/>
    <d v="1899-12-30T16:31:00"/>
    <n v="59"/>
    <n v="32"/>
    <n v="0"/>
    <n v="35"/>
    <n v="0"/>
    <n v="0"/>
    <n v="32"/>
    <x v="15"/>
    <n v="5"/>
  </r>
  <r>
    <s v="  UA"/>
    <x v="11"/>
    <n v="373"/>
    <s v="N516UA"/>
    <s v="JAC"/>
    <d v="1899-12-30T09:46:00"/>
    <d v="1899-12-30T10:03:00"/>
    <n v="193"/>
    <n v="168"/>
    <n v="17"/>
    <d v="1899-12-30T10:22:00"/>
    <n v="19"/>
    <n v="0"/>
    <n v="0"/>
    <n v="0"/>
    <n v="0"/>
    <n v="0"/>
    <n v="17"/>
    <x v="0"/>
    <n v="5"/>
  </r>
  <r>
    <s v="  UA"/>
    <x v="11"/>
    <n v="376"/>
    <s v="N417UA"/>
    <s v="PHL"/>
    <d v="1899-12-30T06:00:00"/>
    <d v="1899-12-30T06:09:00"/>
    <n v="119"/>
    <n v="124"/>
    <n v="9"/>
    <d v="1899-12-30T06:23:00"/>
    <n v="14"/>
    <n v="0"/>
    <n v="0"/>
    <n v="0"/>
    <n v="0"/>
    <n v="0"/>
    <n v="9"/>
    <x v="6"/>
    <n v="5"/>
  </r>
  <r>
    <s v="  UA"/>
    <x v="11"/>
    <n v="381"/>
    <s v="N446UA"/>
    <s v="SMF"/>
    <d v="1899-12-30T09:55:00"/>
    <d v="1899-12-30T09:54:00"/>
    <n v="270"/>
    <n v="264"/>
    <n v="-1"/>
    <d v="1899-12-30T10:30:00"/>
    <n v="36"/>
    <n v="0"/>
    <n v="0"/>
    <n v="0"/>
    <n v="0"/>
    <n v="0"/>
    <n v="0"/>
    <x v="0"/>
    <n v="5"/>
  </r>
  <r>
    <s v="  UA"/>
    <x v="11"/>
    <n v="382"/>
    <s v="N534UA"/>
    <s v="IAD"/>
    <d v="1899-12-30T08:43:00"/>
    <d v="1899-12-30T08:51:00"/>
    <n v="108"/>
    <n v="109"/>
    <n v="8"/>
    <d v="1899-12-30T09:08:00"/>
    <n v="17"/>
    <n v="0"/>
    <n v="0"/>
    <n v="0"/>
    <n v="0"/>
    <n v="0"/>
    <n v="8"/>
    <x v="9"/>
    <n v="5"/>
  </r>
  <r>
    <s v="  UA"/>
    <x v="11"/>
    <n v="391"/>
    <s v="N818UA"/>
    <s v="RDU"/>
    <d v="1899-12-30T19:45:00"/>
    <d v="1899-12-30T22:34:00"/>
    <n v="117"/>
    <n v="152"/>
    <n v="169"/>
    <d v="1899-12-30T23:35:00"/>
    <n v="61"/>
    <n v="95"/>
    <n v="0"/>
    <n v="35"/>
    <n v="0"/>
    <n v="74"/>
    <n v="169"/>
    <x v="10"/>
    <n v="5"/>
  </r>
  <r>
    <s v="  UA"/>
    <x v="11"/>
    <n v="393"/>
    <s v="N494UA"/>
    <s v="PHX"/>
    <d v="1899-12-30T11:57:00"/>
    <d v="1899-12-30T11:55:00"/>
    <n v="232"/>
    <n v="222"/>
    <n v="-2"/>
    <d v="1899-12-30T12:18:00"/>
    <n v="23"/>
    <n v="0"/>
    <n v="0"/>
    <n v="0"/>
    <n v="0"/>
    <n v="0"/>
    <n v="0"/>
    <x v="3"/>
    <n v="5"/>
  </r>
  <r>
    <s v="  UA"/>
    <x v="11"/>
    <n v="395"/>
    <s v="N460UA"/>
    <s v="SAN"/>
    <d v="1899-12-30T17:50:00"/>
    <d v="1899-12-30T21:09:00"/>
    <n v="253"/>
    <n v="222"/>
    <n v="199"/>
    <d v="1899-12-30T21:21:00"/>
    <n v="12"/>
    <n v="0"/>
    <n v="31"/>
    <n v="0"/>
    <n v="0"/>
    <n v="137"/>
    <n v="199"/>
    <x v="12"/>
    <n v="5"/>
  </r>
  <r>
    <s v="  UA"/>
    <x v="11"/>
    <n v="398"/>
    <s v="N463UA"/>
    <s v="PDX"/>
    <d v="1899-12-30T11:58:00"/>
    <d v="1899-12-30T11:55:00"/>
    <n v="268"/>
    <n v="255"/>
    <n v="-3"/>
    <d v="1899-12-30T12:23:00"/>
    <n v="28"/>
    <n v="0"/>
    <n v="0"/>
    <n v="0"/>
    <n v="0"/>
    <n v="0"/>
    <n v="0"/>
    <x v="3"/>
    <n v="5"/>
  </r>
  <r>
    <s v="  UA"/>
    <x v="11"/>
    <n v="401"/>
    <s v=" "/>
    <s v="DCA"/>
    <d v="1899-12-30T17:05:00"/>
    <d v="1899-12-30T00:00:00"/>
    <n v="105"/>
    <n v="0"/>
    <n v="0"/>
    <d v="1899-12-30T00:00:00"/>
    <n v="0"/>
    <n v="0"/>
    <n v="0"/>
    <n v="0"/>
    <n v="0"/>
    <n v="0"/>
    <n v="0"/>
    <x v="12"/>
    <n v="5"/>
  </r>
  <r>
    <s v="  UA"/>
    <x v="11"/>
    <n v="408"/>
    <s v="N577UA"/>
    <s v="PHX"/>
    <d v="1899-12-30T17:59:00"/>
    <d v="1899-12-30T18:45:00"/>
    <n v="235"/>
    <n v="294"/>
    <n v="46"/>
    <d v="1899-12-30T20:29:00"/>
    <n v="104"/>
    <n v="0"/>
    <n v="0"/>
    <n v="105"/>
    <n v="0"/>
    <n v="0"/>
    <n v="46"/>
    <x v="12"/>
    <n v="5"/>
  </r>
  <r>
    <s v="  UA"/>
    <x v="11"/>
    <n v="409"/>
    <s v="N489UA"/>
    <s v="LAX"/>
    <d v="1899-12-30T13:05:00"/>
    <d v="1899-12-30T13:03:00"/>
    <n v="269"/>
    <n v="253"/>
    <n v="-2"/>
    <d v="1899-12-30T13:30:00"/>
    <n v="27"/>
    <n v="0"/>
    <n v="0"/>
    <n v="0"/>
    <n v="0"/>
    <n v="0"/>
    <n v="0"/>
    <x v="14"/>
    <n v="5"/>
  </r>
  <r>
    <s v="  UA"/>
    <x v="11"/>
    <n v="411"/>
    <s v="N494UA"/>
    <s v="LAX"/>
    <d v="1899-12-30T20:45:00"/>
    <d v="1899-12-30T21:39:00"/>
    <n v="265"/>
    <n v="276"/>
    <n v="54"/>
    <d v="1899-12-30T22:22:00"/>
    <n v="43"/>
    <n v="0"/>
    <n v="13"/>
    <n v="11"/>
    <n v="0"/>
    <n v="41"/>
    <n v="54"/>
    <x v="11"/>
    <n v="5"/>
  </r>
  <r>
    <s v="  UA"/>
    <x v="11"/>
    <n v="420"/>
    <s v="N472UA"/>
    <s v="ROC"/>
    <d v="1899-12-30T18:44:00"/>
    <d v="1899-12-30T19:57:00"/>
    <n v="96"/>
    <n v="95"/>
    <n v="73"/>
    <d v="1899-12-30T20:12:00"/>
    <n v="15"/>
    <n v="0"/>
    <n v="72"/>
    <n v="0"/>
    <n v="0"/>
    <n v="0"/>
    <n v="73"/>
    <x v="1"/>
    <n v="5"/>
  </r>
  <r>
    <s v="  UA"/>
    <x v="11"/>
    <n v="425"/>
    <s v="N504UA"/>
    <s v="SEA"/>
    <d v="1899-12-30T20:50:00"/>
    <d v="1899-12-30T22:03:00"/>
    <n v="265"/>
    <n v="301"/>
    <n v="73"/>
    <d v="1899-12-30T23:05:00"/>
    <n v="62"/>
    <n v="33"/>
    <n v="0"/>
    <n v="36"/>
    <n v="0"/>
    <n v="40"/>
    <n v="73"/>
    <x v="11"/>
    <n v="5"/>
  </r>
  <r>
    <s v="  UA"/>
    <x v="11"/>
    <n v="432"/>
    <s v=" "/>
    <s v="CLT"/>
    <d v="1899-12-30T13:10:00"/>
    <d v="1899-12-30T00:00:00"/>
    <n v="109"/>
    <n v="0"/>
    <n v="0"/>
    <d v="1899-12-30T00:00:00"/>
    <n v="0"/>
    <n v="0"/>
    <n v="0"/>
    <n v="0"/>
    <n v="0"/>
    <n v="0"/>
    <n v="0"/>
    <x v="14"/>
    <n v="5"/>
  </r>
  <r>
    <s v="  UA"/>
    <x v="11"/>
    <n v="436"/>
    <s v="N418UA"/>
    <s v="EWR"/>
    <d v="1899-12-30T15:00:00"/>
    <d v="1899-12-30T17:23:00"/>
    <n v="131"/>
    <n v="138"/>
    <n v="143"/>
    <d v="1899-12-30T17:54:00"/>
    <n v="31"/>
    <n v="0"/>
    <n v="0"/>
    <n v="15"/>
    <n v="0"/>
    <n v="135"/>
    <n v="143"/>
    <x v="15"/>
    <n v="5"/>
  </r>
  <r>
    <s v="  UA"/>
    <x v="11"/>
    <n v="442"/>
    <s v="N825UA"/>
    <s v="BDL"/>
    <d v="1899-12-30T16:50:00"/>
    <d v="1899-12-30T16:54:00"/>
    <n v="121"/>
    <n v="129"/>
    <n v="4"/>
    <d v="1899-12-30T17:18:00"/>
    <n v="24"/>
    <n v="0"/>
    <n v="0"/>
    <n v="0"/>
    <n v="0"/>
    <n v="0"/>
    <n v="4"/>
    <x v="2"/>
    <n v="5"/>
  </r>
  <r>
    <s v="  UA"/>
    <x v="11"/>
    <n v="449"/>
    <s v="N462UA"/>
    <s v="SAN"/>
    <d v="1899-12-30T10:00:00"/>
    <d v="1899-12-30T09:59:00"/>
    <n v="261"/>
    <n v="255"/>
    <n v="-1"/>
    <d v="1899-12-30T10:28:00"/>
    <n v="29"/>
    <n v="0"/>
    <n v="0"/>
    <n v="0"/>
    <n v="0"/>
    <n v="0"/>
    <n v="0"/>
    <x v="8"/>
    <n v="5"/>
  </r>
  <r>
    <s v="  UA"/>
    <x v="11"/>
    <n v="450"/>
    <s v=" "/>
    <s v="TPA"/>
    <d v="1899-12-30T19:59:00"/>
    <d v="1899-12-30T00:00:00"/>
    <n v="157"/>
    <n v="0"/>
    <n v="0"/>
    <d v="1899-12-30T00:00:00"/>
    <n v="0"/>
    <n v="0"/>
    <n v="0"/>
    <n v="0"/>
    <n v="0"/>
    <n v="0"/>
    <n v="0"/>
    <x v="10"/>
    <n v="5"/>
  </r>
  <r>
    <s v="  UA"/>
    <x v="11"/>
    <n v="456"/>
    <s v="N594UA"/>
    <s v="DEN"/>
    <d v="1899-12-30T11:57:00"/>
    <d v="1899-12-30T11:58:00"/>
    <n v="162"/>
    <n v="187"/>
    <n v="1"/>
    <d v="1899-12-30T12:59:00"/>
    <n v="61"/>
    <n v="0"/>
    <n v="0"/>
    <n v="26"/>
    <n v="0"/>
    <n v="0"/>
    <n v="1"/>
    <x v="3"/>
    <n v="5"/>
  </r>
  <r>
    <s v="  UA"/>
    <x v="11"/>
    <n v="473"/>
    <s v="N433UA"/>
    <s v="SNA"/>
    <d v="1899-12-30T20:05:00"/>
    <d v="1899-12-30T20:29:00"/>
    <n v="269"/>
    <n v="235"/>
    <n v="24"/>
    <d v="1899-12-30T20:48:00"/>
    <n v="19"/>
    <n v="0"/>
    <n v="0"/>
    <n v="0"/>
    <n v="0"/>
    <n v="0"/>
    <n v="24"/>
    <x v="11"/>
    <n v="5"/>
  </r>
  <r>
    <s v="  UA"/>
    <x v="11"/>
    <n v="476"/>
    <s v="N433UA"/>
    <s v="BWI"/>
    <d v="1899-12-30T13:12:00"/>
    <d v="1899-12-30T13:17:00"/>
    <n v="108"/>
    <n v="120"/>
    <n v="5"/>
    <d v="1899-12-30T13:39:00"/>
    <n v="22"/>
    <n v="0"/>
    <n v="0"/>
    <n v="17"/>
    <n v="0"/>
    <n v="0"/>
    <n v="5"/>
    <x v="14"/>
    <n v="5"/>
  </r>
  <r>
    <s v="  UA"/>
    <x v="11"/>
    <n v="493"/>
    <s v="N455UA"/>
    <s v="SFO"/>
    <d v="1899-12-30T18:45:00"/>
    <d v="1899-12-30T19:51:00"/>
    <n v="282"/>
    <n v="267"/>
    <n v="66"/>
    <d v="1899-12-30T20:27:00"/>
    <n v="36"/>
    <n v="0"/>
    <n v="22"/>
    <n v="0"/>
    <n v="0"/>
    <n v="29"/>
    <n v="66"/>
    <x v="1"/>
    <n v="5"/>
  </r>
  <r>
    <s v="  UA"/>
    <x v="11"/>
    <n v="499"/>
    <s v="N490UA"/>
    <s v="SFO"/>
    <d v="1899-12-30T14:05:00"/>
    <d v="1899-12-30T20:24:00"/>
    <n v="282"/>
    <n v="262"/>
    <n v="379"/>
    <d v="1899-12-30T20:51:00"/>
    <n v="27"/>
    <n v="0"/>
    <n v="36"/>
    <n v="0"/>
    <n v="0"/>
    <n v="323"/>
    <n v="379"/>
    <x v="4"/>
    <n v="5"/>
  </r>
  <r>
    <s v="  UA"/>
    <x v="11"/>
    <n v="502"/>
    <s v=" "/>
    <s v="LGA"/>
    <d v="1899-12-30T18:00:00"/>
    <d v="1899-12-30T00:00:00"/>
    <n v="125"/>
    <n v="0"/>
    <n v="0"/>
    <d v="1899-12-30T00:00:00"/>
    <n v="0"/>
    <n v="0"/>
    <n v="0"/>
    <n v="0"/>
    <n v="0"/>
    <n v="0"/>
    <n v="0"/>
    <x v="1"/>
    <n v="5"/>
  </r>
  <r>
    <s v="  UA"/>
    <x v="11"/>
    <n v="514"/>
    <s v="N463UA"/>
    <s v="IAD"/>
    <d v="1899-12-30T21:20:00"/>
    <d v="1899-12-30T22:12:00"/>
    <n v="99"/>
    <n v="99"/>
    <n v="52"/>
    <d v="1899-12-30T22:25:00"/>
    <n v="13"/>
    <n v="0"/>
    <n v="25"/>
    <n v="0"/>
    <n v="0"/>
    <n v="27"/>
    <n v="52"/>
    <x v="7"/>
    <n v="5"/>
  </r>
  <r>
    <s v="  UA"/>
    <x v="11"/>
    <n v="519"/>
    <s v="N413UA"/>
    <s v="CMH"/>
    <d v="1899-12-30T19:45:00"/>
    <d v="1899-12-30T21:31:00"/>
    <n v="73"/>
    <n v="89"/>
    <n v="106"/>
    <d v="1899-12-30T21:53:00"/>
    <n v="22"/>
    <n v="0"/>
    <n v="29"/>
    <n v="16"/>
    <n v="0"/>
    <n v="77"/>
    <n v="106"/>
    <x v="10"/>
    <n v="5"/>
  </r>
  <r>
    <s v="  UA"/>
    <x v="11"/>
    <n v="521"/>
    <s v="N562UA"/>
    <s v="SAN"/>
    <d v="1899-12-30T11:57:00"/>
    <d v="1899-12-30T12:21:00"/>
    <n v="264"/>
    <n v="238"/>
    <n v="24"/>
    <d v="1899-12-30T12:47:00"/>
    <n v="26"/>
    <n v="0"/>
    <n v="0"/>
    <n v="0"/>
    <n v="0"/>
    <n v="0"/>
    <n v="24"/>
    <x v="3"/>
    <n v="5"/>
  </r>
  <r>
    <s v="  UA"/>
    <x v="11"/>
    <n v="524"/>
    <s v="N569UA"/>
    <s v="BOS"/>
    <d v="1899-12-30T06:46:00"/>
    <d v="1899-12-30T06:44:00"/>
    <n v="131"/>
    <n v="136"/>
    <n v="-2"/>
    <d v="1899-12-30T06:58:00"/>
    <n v="14"/>
    <n v="0"/>
    <n v="0"/>
    <n v="0"/>
    <n v="0"/>
    <n v="0"/>
    <n v="0"/>
    <x v="6"/>
    <n v="5"/>
  </r>
  <r>
    <s v="  UA"/>
    <x v="11"/>
    <n v="530"/>
    <s v="N461UA"/>
    <s v="MSP"/>
    <d v="1899-12-30T06:00:00"/>
    <d v="1899-12-30T05:57:00"/>
    <n v="93"/>
    <n v="76"/>
    <n v="-3"/>
    <d v="1899-12-30T06:17:00"/>
    <n v="20"/>
    <n v="0"/>
    <n v="0"/>
    <n v="0"/>
    <n v="0"/>
    <n v="0"/>
    <n v="0"/>
    <x v="6"/>
    <n v="5"/>
  </r>
  <r>
    <s v="  UA"/>
    <x v="11"/>
    <n v="531"/>
    <s v="N574UA"/>
    <s v="LAX"/>
    <d v="1899-12-30T10:35:00"/>
    <d v="1899-12-30T10:52:00"/>
    <n v="275"/>
    <n v="262"/>
    <n v="17"/>
    <d v="1899-12-30T11:32:00"/>
    <n v="40"/>
    <n v="0"/>
    <n v="0"/>
    <n v="0"/>
    <n v="0"/>
    <n v="0"/>
    <n v="17"/>
    <x v="8"/>
    <n v="5"/>
  </r>
  <r>
    <s v="  UA"/>
    <x v="11"/>
    <n v="532"/>
    <s v="N449UA"/>
    <s v="BOS"/>
    <d v="1899-12-30T11:01:00"/>
    <d v="1899-12-30T11:01:00"/>
    <n v="135"/>
    <n v="152"/>
    <n v="0"/>
    <d v="1899-12-30T11:33:00"/>
    <n v="32"/>
    <n v="0"/>
    <n v="0"/>
    <n v="17"/>
    <n v="0"/>
    <n v="0"/>
    <n v="0"/>
    <x v="3"/>
    <n v="5"/>
  </r>
  <r>
    <s v="  UA"/>
    <x v="11"/>
    <n v="536"/>
    <s v=" "/>
    <s v="LGA"/>
    <d v="1899-12-30T07:00:00"/>
    <d v="1899-12-30T00:00:00"/>
    <n v="123"/>
    <n v="0"/>
    <n v="0"/>
    <d v="1899-12-30T00:00:00"/>
    <n v="0"/>
    <n v="0"/>
    <n v="0"/>
    <n v="0"/>
    <n v="0"/>
    <n v="0"/>
    <n v="0"/>
    <x v="13"/>
    <n v="5"/>
  </r>
  <r>
    <s v="  UA"/>
    <x v="11"/>
    <n v="544"/>
    <s v="N578UA"/>
    <s v="LAS"/>
    <d v="1899-12-30T11:57:00"/>
    <d v="1899-12-30T13:16:00"/>
    <n v="237"/>
    <n v="235"/>
    <n v="79"/>
    <d v="1899-12-30T13:49:00"/>
    <n v="33"/>
    <n v="36"/>
    <n v="0"/>
    <n v="0"/>
    <n v="0"/>
    <n v="41"/>
    <n v="79"/>
    <x v="3"/>
    <n v="5"/>
  </r>
  <r>
    <s v="  UA"/>
    <x v="11"/>
    <n v="557"/>
    <s v="N516UA"/>
    <s v="LAS"/>
    <d v="1899-12-30T17:55:00"/>
    <d v="1899-12-30T19:32:00"/>
    <n v="237"/>
    <n v="235"/>
    <n v="97"/>
    <d v="1899-12-30T20:15:00"/>
    <n v="43"/>
    <n v="0"/>
    <n v="95"/>
    <n v="0"/>
    <n v="0"/>
    <n v="0"/>
    <n v="97"/>
    <x v="12"/>
    <n v="5"/>
  </r>
  <r>
    <s v="  UA"/>
    <x v="11"/>
    <n v="566"/>
    <s v="N456UA"/>
    <s v="ATL"/>
    <d v="1899-12-30T18:00:00"/>
    <d v="1899-12-30T19:57:00"/>
    <n v="112"/>
    <n v="0"/>
    <n v="117"/>
    <d v="1899-12-30T00:00:00"/>
    <n v="0"/>
    <n v="0"/>
    <n v="0"/>
    <n v="0"/>
    <n v="0"/>
    <n v="0"/>
    <n v="117"/>
    <x v="1"/>
    <n v="5"/>
  </r>
  <r>
    <s v="  UA"/>
    <x v="11"/>
    <n v="570"/>
    <s v="N454UA"/>
    <s v="CLE"/>
    <d v="1899-12-30T13:19:00"/>
    <d v="1899-12-30T13:35:00"/>
    <n v="73"/>
    <n v="77"/>
    <n v="16"/>
    <d v="1899-12-30T13:48:00"/>
    <n v="13"/>
    <n v="0"/>
    <n v="16"/>
    <n v="4"/>
    <n v="0"/>
    <n v="0"/>
    <n v="16"/>
    <x v="14"/>
    <n v="5"/>
  </r>
  <r>
    <s v="  UA"/>
    <x v="11"/>
    <n v="577"/>
    <s v="N424UA"/>
    <s v="MSP"/>
    <d v="1899-12-30T08:48:00"/>
    <d v="1899-12-30T08:41:00"/>
    <n v="85"/>
    <n v="80"/>
    <n v="-7"/>
    <d v="1899-12-30T09:01:00"/>
    <n v="20"/>
    <n v="0"/>
    <n v="0"/>
    <n v="0"/>
    <n v="0"/>
    <n v="0"/>
    <n v="0"/>
    <x v="9"/>
    <n v="5"/>
  </r>
  <r>
    <s v="  UA"/>
    <x v="11"/>
    <n v="589"/>
    <s v="N540UA"/>
    <s v="IAH"/>
    <d v="1899-12-30T09:27:00"/>
    <d v="1899-12-30T09:28:00"/>
    <n v="164"/>
    <n v="166"/>
    <n v="1"/>
    <d v="1899-12-30T09:58:00"/>
    <n v="30"/>
    <n v="0"/>
    <n v="0"/>
    <n v="0"/>
    <n v="0"/>
    <n v="0"/>
    <n v="1"/>
    <x v="0"/>
    <n v="5"/>
  </r>
  <r>
    <s v="  UA"/>
    <x v="11"/>
    <n v="590"/>
    <s v="N538UA"/>
    <s v="BDL"/>
    <d v="1899-12-30T13:33:00"/>
    <d v="1899-12-30T13:32:00"/>
    <n v="121"/>
    <n v="147"/>
    <n v="-1"/>
    <d v="1899-12-30T14:14:00"/>
    <n v="42"/>
    <n v="0"/>
    <n v="0"/>
    <n v="25"/>
    <n v="0"/>
    <n v="0"/>
    <n v="0"/>
    <x v="14"/>
    <n v="5"/>
  </r>
  <r>
    <s v="  UA"/>
    <x v="11"/>
    <n v="597"/>
    <s v="N814UA"/>
    <s v="MSP"/>
    <d v="1899-12-30T20:05:00"/>
    <d v="1899-12-30T20:58:00"/>
    <n v="83"/>
    <n v="73"/>
    <n v="53"/>
    <d v="1899-12-30T21:14:00"/>
    <n v="16"/>
    <n v="0"/>
    <n v="43"/>
    <n v="0"/>
    <n v="0"/>
    <n v="0"/>
    <n v="53"/>
    <x v="11"/>
    <n v="5"/>
  </r>
  <r>
    <s v="  UA"/>
    <x v="11"/>
    <n v="600"/>
    <s v="N413UA"/>
    <s v="DCA"/>
    <d v="1899-12-30T06:00:00"/>
    <d v="1899-12-30T05:57:00"/>
    <n v="106"/>
    <n v="107"/>
    <n v="-3"/>
    <d v="1899-12-30T06:16:00"/>
    <n v="19"/>
    <n v="0"/>
    <n v="0"/>
    <n v="0"/>
    <n v="0"/>
    <n v="0"/>
    <n v="0"/>
    <x v="6"/>
    <n v="5"/>
  </r>
  <r>
    <s v="  UA"/>
    <x v="11"/>
    <n v="602"/>
    <s v="N433UA"/>
    <s v="DCA"/>
    <d v="1899-12-30T07:00:00"/>
    <d v="1899-12-30T07:34:00"/>
    <n v="108"/>
    <n v="100"/>
    <n v="34"/>
    <d v="1899-12-30T07:46:00"/>
    <n v="12"/>
    <n v="0"/>
    <n v="0"/>
    <n v="0"/>
    <n v="0"/>
    <n v="26"/>
    <n v="34"/>
    <x v="13"/>
    <n v="5"/>
  </r>
  <r>
    <s v="  UA"/>
    <x v="11"/>
    <n v="604"/>
    <s v="N808UA"/>
    <s v="DCA"/>
    <d v="1899-12-30T08:05:00"/>
    <d v="1899-12-30T08:24:00"/>
    <n v="105"/>
    <n v="97"/>
    <n v="19"/>
    <d v="1899-12-30T08:38:00"/>
    <n v="14"/>
    <n v="0"/>
    <n v="0"/>
    <n v="0"/>
    <n v="0"/>
    <n v="0"/>
    <n v="19"/>
    <x v="9"/>
    <n v="5"/>
  </r>
  <r>
    <s v="  UA"/>
    <x v="11"/>
    <n v="605"/>
    <s v="N484UA"/>
    <s v="DEN"/>
    <d v="1899-12-30T09:48:00"/>
    <d v="1899-12-30T09:49:00"/>
    <n v="162"/>
    <n v="142"/>
    <n v="1"/>
    <d v="1899-12-30T10:06:00"/>
    <n v="17"/>
    <n v="0"/>
    <n v="0"/>
    <n v="0"/>
    <n v="0"/>
    <n v="0"/>
    <n v="1"/>
    <x v="0"/>
    <n v="5"/>
  </r>
  <r>
    <s v="  UA"/>
    <x v="11"/>
    <n v="608"/>
    <s v="N854UA"/>
    <s v="DCA"/>
    <d v="1899-12-30T10:02:00"/>
    <d v="1899-12-30T10:02:00"/>
    <n v="105"/>
    <n v="105"/>
    <n v="0"/>
    <d v="1899-12-30T10:22:00"/>
    <n v="20"/>
    <n v="0"/>
    <n v="0"/>
    <n v="0"/>
    <n v="0"/>
    <n v="0"/>
    <n v="0"/>
    <x v="8"/>
    <n v="5"/>
  </r>
  <r>
    <s v="  UA"/>
    <x v="11"/>
    <n v="609"/>
    <s v="N426UA"/>
    <s v="SFO"/>
    <d v="1899-12-30T11:57:00"/>
    <d v="1899-12-30T12:09:00"/>
    <n v="282"/>
    <n v="268"/>
    <n v="12"/>
    <d v="1899-12-30T12:50:00"/>
    <n v="41"/>
    <n v="0"/>
    <n v="0"/>
    <n v="0"/>
    <n v="0"/>
    <n v="0"/>
    <n v="12"/>
    <x v="3"/>
    <n v="5"/>
  </r>
  <r>
    <s v="  UA"/>
    <x v="11"/>
    <n v="610"/>
    <s v="N493UA"/>
    <s v="DCA"/>
    <d v="1899-12-30T11:00:00"/>
    <d v="1899-12-30T11:01:00"/>
    <n v="105"/>
    <n v="113"/>
    <n v="1"/>
    <d v="1899-12-30T11:27:00"/>
    <n v="26"/>
    <n v="0"/>
    <n v="0"/>
    <n v="0"/>
    <n v="0"/>
    <n v="0"/>
    <n v="1"/>
    <x v="3"/>
    <n v="5"/>
  </r>
  <r>
    <s v="  UA"/>
    <x v="11"/>
    <n v="611"/>
    <s v="N104UA"/>
    <s v="SFO"/>
    <d v="1899-12-30T13:05:00"/>
    <d v="1899-12-30T18:45:00"/>
    <n v="284"/>
    <n v="276"/>
    <n v="340"/>
    <d v="1899-12-30T19:45:00"/>
    <n v="60"/>
    <n v="332"/>
    <n v="0"/>
    <n v="0"/>
    <n v="0"/>
    <n v="0"/>
    <n v="340"/>
    <x v="14"/>
    <n v="5"/>
  </r>
  <r>
    <s v="  UA"/>
    <x v="11"/>
    <n v="612"/>
    <s v="N837UA"/>
    <s v="DCA"/>
    <d v="1899-12-30T12:05:00"/>
    <d v="1899-12-30T12:13:00"/>
    <n v="105"/>
    <n v="120"/>
    <n v="8"/>
    <d v="1899-12-30T12:46:00"/>
    <n v="33"/>
    <n v="0"/>
    <n v="8"/>
    <n v="15"/>
    <n v="0"/>
    <n v="0"/>
    <n v="8"/>
    <x v="5"/>
    <n v="5"/>
  </r>
  <r>
    <s v="  UA"/>
    <x v="11"/>
    <n v="614"/>
    <s v=" "/>
    <s v="DCA"/>
    <d v="1899-12-30T13:05:00"/>
    <d v="1899-12-30T00:00:00"/>
    <n v="105"/>
    <n v="0"/>
    <n v="0"/>
    <d v="1899-12-30T00:00:00"/>
    <n v="0"/>
    <n v="0"/>
    <n v="0"/>
    <n v="0"/>
    <n v="0"/>
    <n v="0"/>
    <n v="0"/>
    <x v="14"/>
    <n v="5"/>
  </r>
  <r>
    <s v="  UA"/>
    <x v="11"/>
    <n v="616"/>
    <s v="N820UA"/>
    <s v="DCA"/>
    <d v="1899-12-30T14:05:00"/>
    <d v="1899-12-30T16:10:00"/>
    <n v="105"/>
    <n v="106"/>
    <n v="125"/>
    <d v="1899-12-30T16:30:00"/>
    <n v="20"/>
    <n v="0"/>
    <n v="50"/>
    <n v="1"/>
    <n v="0"/>
    <n v="75"/>
    <n v="125"/>
    <x v="4"/>
    <n v="5"/>
  </r>
  <r>
    <s v="  UA"/>
    <x v="11"/>
    <n v="617"/>
    <s v="N415UA"/>
    <s v="SNA"/>
    <d v="1899-12-30T15:23:00"/>
    <d v="1899-12-30T15:24:00"/>
    <n v="268"/>
    <n v="259"/>
    <n v="1"/>
    <d v="1899-12-30T16:02:00"/>
    <n v="38"/>
    <n v="0"/>
    <n v="0"/>
    <n v="0"/>
    <n v="0"/>
    <n v="0"/>
    <n v="1"/>
    <x v="15"/>
    <n v="5"/>
  </r>
  <r>
    <s v="  UA"/>
    <x v="11"/>
    <n v="618"/>
    <s v=" "/>
    <s v="DCA"/>
    <d v="1899-12-30T15:05:00"/>
    <d v="1899-12-30T00:00:00"/>
    <n v="105"/>
    <n v="0"/>
    <n v="0"/>
    <d v="1899-12-30T00:00:00"/>
    <n v="0"/>
    <n v="0"/>
    <n v="0"/>
    <n v="0"/>
    <n v="0"/>
    <n v="0"/>
    <n v="0"/>
    <x v="15"/>
    <n v="5"/>
  </r>
  <r>
    <s v="  UA"/>
    <x v="11"/>
    <n v="620"/>
    <s v="N467UA"/>
    <s v="DCA"/>
    <d v="1899-12-30T16:03:00"/>
    <d v="1899-12-30T16:20:00"/>
    <n v="105"/>
    <n v="105"/>
    <n v="17"/>
    <d v="1899-12-30T16:38:00"/>
    <n v="18"/>
    <n v="0"/>
    <n v="0"/>
    <n v="17"/>
    <n v="0"/>
    <n v="0"/>
    <n v="17"/>
    <x v="2"/>
    <n v="5"/>
  </r>
  <r>
    <s v="  UA"/>
    <x v="11"/>
    <n v="624"/>
    <s v="N411UA"/>
    <s v="DCA"/>
    <d v="1899-12-30T18:05:00"/>
    <d v="1899-12-30T20:47:00"/>
    <n v="105"/>
    <n v="106"/>
    <n v="162"/>
    <d v="1899-12-30T21:05:00"/>
    <n v="18"/>
    <n v="162"/>
    <n v="0"/>
    <n v="1"/>
    <n v="0"/>
    <n v="0"/>
    <n v="162"/>
    <x v="1"/>
    <n v="5"/>
  </r>
  <r>
    <s v="  UA"/>
    <x v="11"/>
    <n v="626"/>
    <s v="N567UA"/>
    <s v="PHL"/>
    <d v="1899-12-30T18:10:00"/>
    <d v="1899-12-30T18:12:00"/>
    <n v="119"/>
    <n v="177"/>
    <n v="2"/>
    <d v="1899-12-30T19:31:00"/>
    <n v="79"/>
    <n v="0"/>
    <n v="0"/>
    <n v="60"/>
    <n v="0"/>
    <n v="0"/>
    <n v="2"/>
    <x v="1"/>
    <n v="5"/>
  </r>
  <r>
    <s v="  UA"/>
    <x v="11"/>
    <n v="632"/>
    <s v="N526UA"/>
    <s v="TPA"/>
    <d v="1899-12-30T09:30:00"/>
    <d v="1899-12-30T09:36:00"/>
    <n v="157"/>
    <n v="164"/>
    <n v="6"/>
    <d v="1899-12-30T10:07:00"/>
    <n v="31"/>
    <n v="0"/>
    <n v="0"/>
    <n v="0"/>
    <n v="0"/>
    <n v="0"/>
    <n v="6"/>
    <x v="0"/>
    <n v="5"/>
  </r>
  <r>
    <s v="  UA"/>
    <x v="11"/>
    <n v="634"/>
    <s v="N834UA"/>
    <s v="EWR"/>
    <d v="1899-12-30T06:00:00"/>
    <d v="1899-12-30T05:56:00"/>
    <n v="118"/>
    <n v="130"/>
    <n v="-4"/>
    <d v="1899-12-30T06:15:00"/>
    <n v="19"/>
    <n v="0"/>
    <n v="0"/>
    <n v="0"/>
    <n v="0"/>
    <n v="0"/>
    <n v="0"/>
    <x v="6"/>
    <n v="5"/>
  </r>
  <r>
    <s v="  UA"/>
    <x v="11"/>
    <n v="635"/>
    <s v="N511UA"/>
    <s v="SEA"/>
    <d v="1899-12-30T08:25:00"/>
    <d v="1899-12-30T08:25:00"/>
    <n v="265"/>
    <n v="237"/>
    <n v="0"/>
    <d v="1899-12-30T08:42:00"/>
    <n v="17"/>
    <n v="0"/>
    <n v="0"/>
    <n v="0"/>
    <n v="0"/>
    <n v="0"/>
    <n v="0"/>
    <x v="9"/>
    <n v="5"/>
  </r>
  <r>
    <s v="  UA"/>
    <x v="11"/>
    <n v="640"/>
    <s v="N823UA"/>
    <s v="PHL"/>
    <d v="1899-12-30T21:05:00"/>
    <d v="1899-12-30T22:34:00"/>
    <n v="113"/>
    <n v="108"/>
    <n v="89"/>
    <d v="1899-12-30T22:47:00"/>
    <n v="13"/>
    <n v="0"/>
    <n v="37"/>
    <n v="0"/>
    <n v="0"/>
    <n v="47"/>
    <n v="89"/>
    <x v="7"/>
    <n v="5"/>
  </r>
  <r>
    <s v="  UA"/>
    <x v="11"/>
    <n v="643"/>
    <s v="N498UA"/>
    <s v="PDX"/>
    <d v="1899-12-30T15:20:00"/>
    <d v="1899-12-30T15:47:00"/>
    <n v="268"/>
    <n v="246"/>
    <n v="27"/>
    <d v="1899-12-30T16:12:00"/>
    <n v="25"/>
    <n v="0"/>
    <n v="0"/>
    <n v="0"/>
    <n v="0"/>
    <n v="0"/>
    <n v="27"/>
    <x v="15"/>
    <n v="5"/>
  </r>
  <r>
    <s v="  UA"/>
    <x v="11"/>
    <n v="646"/>
    <s v="N479UA"/>
    <s v="EWR"/>
    <d v="1899-12-30T13:00:00"/>
    <d v="1899-12-30T14:41:00"/>
    <n v="133"/>
    <n v="141"/>
    <n v="101"/>
    <d v="1899-12-30T15:10:00"/>
    <n v="29"/>
    <n v="70"/>
    <n v="0"/>
    <n v="8"/>
    <n v="0"/>
    <n v="31"/>
    <n v="101"/>
    <x v="14"/>
    <n v="5"/>
  </r>
  <r>
    <s v="  UA"/>
    <x v="11"/>
    <n v="649"/>
    <s v="N475UA"/>
    <s v="PDX"/>
    <d v="1899-12-30T08:10:00"/>
    <d v="1899-12-30T08:22:00"/>
    <n v="263"/>
    <n v="242"/>
    <n v="12"/>
    <d v="1899-12-30T08:44:00"/>
    <n v="22"/>
    <n v="0"/>
    <n v="0"/>
    <n v="0"/>
    <n v="0"/>
    <n v="0"/>
    <n v="12"/>
    <x v="9"/>
    <n v="5"/>
  </r>
  <r>
    <s v="  UA"/>
    <x v="11"/>
    <n v="650"/>
    <s v="N423UA"/>
    <s v="OMA"/>
    <d v="1899-12-30T09:55:00"/>
    <d v="1899-12-30T09:53:00"/>
    <n v="90"/>
    <n v="81"/>
    <n v="-2"/>
    <d v="1899-12-30T10:11:00"/>
    <n v="18"/>
    <n v="0"/>
    <n v="0"/>
    <n v="0"/>
    <n v="0"/>
    <n v="0"/>
    <n v="0"/>
    <x v="0"/>
    <n v="5"/>
  </r>
  <r>
    <s v="  UA"/>
    <x v="11"/>
    <n v="656"/>
    <s v=" "/>
    <s v="ALB"/>
    <d v="1899-12-30T13:15:00"/>
    <d v="1899-12-30T00:00:00"/>
    <n v="114"/>
    <n v="0"/>
    <n v="0"/>
    <d v="1899-12-30T00:00:00"/>
    <n v="0"/>
    <n v="0"/>
    <n v="0"/>
    <n v="0"/>
    <n v="0"/>
    <n v="0"/>
    <n v="0"/>
    <x v="14"/>
    <n v="5"/>
  </r>
  <r>
    <s v="  UA"/>
    <x v="11"/>
    <n v="661"/>
    <s v="N448UA"/>
    <s v="LAX"/>
    <d v="1899-12-30T09:02:00"/>
    <d v="1899-12-30T09:02:00"/>
    <n v="265"/>
    <n v="262"/>
    <n v="0"/>
    <d v="1899-12-30T09:18:00"/>
    <n v="16"/>
    <n v="0"/>
    <n v="0"/>
    <n v="0"/>
    <n v="0"/>
    <n v="0"/>
    <n v="0"/>
    <x v="0"/>
    <n v="5"/>
  </r>
  <r>
    <s v="  UA"/>
    <x v="11"/>
    <n v="664"/>
    <s v="N552UA"/>
    <s v="PHL"/>
    <d v="1899-12-30T13:33:00"/>
    <d v="1899-12-30T14:55:00"/>
    <n v="119"/>
    <n v="127"/>
    <n v="82"/>
    <d v="1899-12-30T15:16:00"/>
    <n v="21"/>
    <n v="0"/>
    <n v="0"/>
    <n v="90"/>
    <n v="0"/>
    <n v="0"/>
    <n v="82"/>
    <x v="14"/>
    <n v="5"/>
  </r>
  <r>
    <s v="  UA"/>
    <x v="11"/>
    <n v="665"/>
    <s v="N454UA"/>
    <s v="SNA"/>
    <d v="1899-12-30T17:34:00"/>
    <d v="1899-12-30T17:40:00"/>
    <n v="268"/>
    <n v="248"/>
    <n v="6"/>
    <d v="1899-12-30T18:07:00"/>
    <n v="27"/>
    <n v="0"/>
    <n v="0"/>
    <n v="0"/>
    <n v="0"/>
    <n v="0"/>
    <n v="6"/>
    <x v="12"/>
    <n v="5"/>
  </r>
  <r>
    <s v="  UA"/>
    <x v="11"/>
    <n v="668"/>
    <s v="N855UA"/>
    <s v="LGA"/>
    <d v="1899-12-30T06:00:00"/>
    <d v="1899-12-30T05:56:00"/>
    <n v="123"/>
    <n v="154"/>
    <n v="-4"/>
    <d v="1899-12-30T06:13:00"/>
    <n v="17"/>
    <n v="0"/>
    <n v="0"/>
    <n v="27"/>
    <n v="0"/>
    <n v="0"/>
    <n v="0"/>
    <x v="6"/>
    <n v="5"/>
  </r>
  <r>
    <s v="  UA"/>
    <x v="11"/>
    <n v="672"/>
    <s v="N414UA"/>
    <s v="LGA"/>
    <d v="1899-12-30T08:00:00"/>
    <d v="1899-12-30T09:34:00"/>
    <n v="125"/>
    <n v="137"/>
    <n v="94"/>
    <d v="1899-12-30T10:06:00"/>
    <n v="32"/>
    <n v="0"/>
    <n v="0"/>
    <n v="12"/>
    <n v="0"/>
    <n v="94"/>
    <n v="94"/>
    <x v="9"/>
    <n v="5"/>
  </r>
  <r>
    <s v="  UA"/>
    <x v="11"/>
    <n v="675"/>
    <s v="N514UA"/>
    <s v="DEN"/>
    <d v="1899-12-30T08:02:00"/>
    <d v="1899-12-30T10:13:00"/>
    <n v="168"/>
    <n v="161"/>
    <n v="131"/>
    <d v="1899-12-30T10:51:00"/>
    <n v="38"/>
    <n v="0"/>
    <n v="0"/>
    <n v="0"/>
    <n v="0"/>
    <n v="124"/>
    <n v="131"/>
    <x v="9"/>
    <n v="5"/>
  </r>
  <r>
    <s v="  UA"/>
    <x v="11"/>
    <n v="676"/>
    <s v=" "/>
    <s v="DCA"/>
    <d v="1899-12-30T21:00:00"/>
    <d v="1899-12-30T00:00:00"/>
    <n v="105"/>
    <n v="0"/>
    <n v="0"/>
    <d v="1899-12-30T00:00:00"/>
    <n v="0"/>
    <n v="0"/>
    <n v="0"/>
    <n v="0"/>
    <n v="0"/>
    <n v="0"/>
    <n v="0"/>
    <x v="7"/>
    <n v="5"/>
  </r>
  <r>
    <s v="  UA"/>
    <x v="11"/>
    <n v="678"/>
    <s v="N468UA"/>
    <s v="LGA"/>
    <d v="1899-12-30T11:00:00"/>
    <d v="1899-12-30T12:36:00"/>
    <n v="125"/>
    <n v="140"/>
    <n v="96"/>
    <d v="1899-12-30T13:09:00"/>
    <n v="33"/>
    <n v="0"/>
    <n v="0"/>
    <n v="111"/>
    <n v="0"/>
    <n v="0"/>
    <n v="96"/>
    <x v="3"/>
    <n v="5"/>
  </r>
  <r>
    <s v="  UA"/>
    <x v="11"/>
    <n v="680"/>
    <s v="N834UA"/>
    <s v="LGA"/>
    <d v="1899-12-30T12:25:00"/>
    <d v="1899-12-30T13:05:00"/>
    <n v="125"/>
    <n v="134"/>
    <n v="40"/>
    <d v="1899-12-30T13:26:00"/>
    <n v="21"/>
    <n v="0"/>
    <n v="0"/>
    <n v="49"/>
    <n v="0"/>
    <n v="0"/>
    <n v="40"/>
    <x v="5"/>
    <n v="5"/>
  </r>
  <r>
    <s v="  UA"/>
    <x v="11"/>
    <n v="682"/>
    <s v="N413UA"/>
    <s v="LGA"/>
    <d v="1899-12-30T13:00:00"/>
    <d v="1899-12-30T14:38:00"/>
    <n v="125"/>
    <n v="120"/>
    <n v="98"/>
    <d v="1899-12-30T14:57:00"/>
    <n v="19"/>
    <n v="0"/>
    <n v="0"/>
    <n v="93"/>
    <n v="0"/>
    <n v="0"/>
    <n v="98"/>
    <x v="14"/>
    <n v="5"/>
  </r>
  <r>
    <s v="  UA"/>
    <x v="11"/>
    <n v="684"/>
    <s v=" "/>
    <s v="LGA"/>
    <d v="1899-12-30T14:05:00"/>
    <d v="1899-12-30T00:00:00"/>
    <n v="125"/>
    <n v="0"/>
    <n v="0"/>
    <d v="1899-12-30T00:00:00"/>
    <n v="0"/>
    <n v="0"/>
    <n v="0"/>
    <n v="0"/>
    <n v="0"/>
    <n v="0"/>
    <n v="0"/>
    <x v="4"/>
    <n v="5"/>
  </r>
  <r>
    <s v="  UA"/>
    <x v="11"/>
    <n v="686"/>
    <s v="N836UA"/>
    <s v="LGA"/>
    <d v="1899-12-30T14:54:00"/>
    <d v="1899-12-30T15:22:00"/>
    <n v="125"/>
    <n v="126"/>
    <n v="28"/>
    <d v="1899-12-30T15:46:00"/>
    <n v="24"/>
    <n v="0"/>
    <n v="0"/>
    <n v="29"/>
    <n v="0"/>
    <n v="0"/>
    <n v="28"/>
    <x v="4"/>
    <n v="5"/>
  </r>
  <r>
    <s v="  UA"/>
    <x v="11"/>
    <n v="688"/>
    <s v="N477UA"/>
    <s v="LGA"/>
    <d v="1899-12-30T15:54:00"/>
    <d v="1899-12-30T17:16:00"/>
    <n v="125"/>
    <n v="152"/>
    <n v="82"/>
    <d v="1899-12-30T18:08:00"/>
    <n v="52"/>
    <n v="79"/>
    <n v="0"/>
    <n v="27"/>
    <n v="0"/>
    <n v="3"/>
    <n v="82"/>
    <x v="15"/>
    <n v="5"/>
  </r>
  <r>
    <s v="  UA"/>
    <x v="11"/>
    <n v="690"/>
    <s v="N452UA"/>
    <s v="LGA"/>
    <d v="1899-12-30T17:05:00"/>
    <d v="1899-12-30T18:02:00"/>
    <n v="125"/>
    <n v="151"/>
    <n v="57"/>
    <d v="1899-12-30T18:50:00"/>
    <n v="48"/>
    <n v="0"/>
    <n v="0"/>
    <n v="83"/>
    <n v="0"/>
    <n v="0"/>
    <n v="57"/>
    <x v="12"/>
    <n v="5"/>
  </r>
  <r>
    <s v="  UA"/>
    <x v="11"/>
    <n v="692"/>
    <s v="N468UA"/>
    <s v="LGA"/>
    <d v="1899-12-30T17:30:00"/>
    <d v="1899-12-30T20:56:00"/>
    <n v="125"/>
    <n v="121"/>
    <n v="206"/>
    <d v="1899-12-30T21:19:00"/>
    <n v="23"/>
    <n v="0"/>
    <n v="48"/>
    <n v="0"/>
    <n v="0"/>
    <n v="154"/>
    <n v="206"/>
    <x v="12"/>
    <n v="5"/>
  </r>
  <r>
    <s v="  UA"/>
    <x v="11"/>
    <n v="696"/>
    <s v="N417UA"/>
    <s v="LGA"/>
    <d v="1899-12-30T19:00:00"/>
    <d v="1899-12-30T22:30:00"/>
    <n v="125"/>
    <n v="112"/>
    <n v="210"/>
    <d v="1899-12-30T22:47:00"/>
    <n v="17"/>
    <n v="92"/>
    <n v="0"/>
    <n v="0"/>
    <n v="0"/>
    <n v="105"/>
    <n v="210"/>
    <x v="10"/>
    <n v="5"/>
  </r>
  <r>
    <s v="  UA"/>
    <x v="11"/>
    <n v="709"/>
    <s v="N504UA"/>
    <s v="SAN"/>
    <d v="1899-12-30T08:38:00"/>
    <d v="1899-12-30T08:36:00"/>
    <n v="262"/>
    <n v="237"/>
    <n v="-2"/>
    <d v="1899-12-30T08:51:00"/>
    <n v="15"/>
    <n v="0"/>
    <n v="0"/>
    <n v="0"/>
    <n v="0"/>
    <n v="0"/>
    <n v="0"/>
    <x v="9"/>
    <n v="5"/>
  </r>
  <r>
    <s v="  UA"/>
    <x v="11"/>
    <n v="711"/>
    <s v="N405UA"/>
    <s v="LAX"/>
    <d v="1899-12-30T07:04:00"/>
    <d v="1899-12-30T07:01:00"/>
    <n v="265"/>
    <n v="257"/>
    <n v="-3"/>
    <d v="1899-12-30T07:20:00"/>
    <n v="19"/>
    <n v="0"/>
    <n v="0"/>
    <n v="0"/>
    <n v="0"/>
    <n v="0"/>
    <n v="0"/>
    <x v="13"/>
    <n v="5"/>
  </r>
  <r>
    <s v="  UA"/>
    <x v="11"/>
    <n v="722"/>
    <s v="N469UA"/>
    <s v="RDU"/>
    <d v="1899-12-30T16:41:00"/>
    <d v="1899-12-30T16:41:00"/>
    <n v="110"/>
    <n v="127"/>
    <n v="0"/>
    <d v="1899-12-30T17:16:00"/>
    <n v="35"/>
    <n v="0"/>
    <n v="0"/>
    <n v="17"/>
    <n v="0"/>
    <n v="0"/>
    <n v="0"/>
    <x v="2"/>
    <n v="5"/>
  </r>
  <r>
    <s v="  UA"/>
    <x v="11"/>
    <n v="732"/>
    <s v="N417UA"/>
    <s v="JAX"/>
    <d v="1899-12-30T13:44:00"/>
    <d v="1899-12-30T14:19:00"/>
    <n v="136"/>
    <n v="147"/>
    <n v="35"/>
    <d v="1899-12-30T14:46:00"/>
    <n v="27"/>
    <n v="0"/>
    <n v="35"/>
    <n v="11"/>
    <n v="0"/>
    <n v="0"/>
    <n v="35"/>
    <x v="14"/>
    <n v="5"/>
  </r>
  <r>
    <s v="  UA"/>
    <x v="11"/>
    <n v="741"/>
    <s v="N416UA"/>
    <s v="SFO"/>
    <d v="1899-12-30T19:16:00"/>
    <d v="1899-12-30T21:13:00"/>
    <n v="282"/>
    <n v="228"/>
    <n v="117"/>
    <d v="1899-12-30T21:23:00"/>
    <n v="10"/>
    <n v="0"/>
    <n v="0"/>
    <n v="0"/>
    <n v="0"/>
    <n v="63"/>
    <n v="117"/>
    <x v="10"/>
    <n v="5"/>
  </r>
  <r>
    <s v="  UA"/>
    <x v="11"/>
    <n v="752"/>
    <s v=" "/>
    <s v="MSP"/>
    <d v="1899-12-30T21:05:00"/>
    <d v="1899-12-30T00:00:00"/>
    <n v="84"/>
    <n v="0"/>
    <n v="0"/>
    <d v="1899-12-30T00:00:00"/>
    <n v="0"/>
    <n v="0"/>
    <n v="0"/>
    <n v="0"/>
    <n v="0"/>
    <n v="0"/>
    <n v="0"/>
    <x v="7"/>
    <n v="5"/>
  </r>
  <r>
    <s v="  UA"/>
    <x v="11"/>
    <n v="759"/>
    <s v="N455UA"/>
    <s v="SFO"/>
    <d v="1899-12-30T09:02:00"/>
    <d v="1899-12-30T08:57:00"/>
    <n v="282"/>
    <n v="258"/>
    <n v="-5"/>
    <d v="1899-12-30T09:16:00"/>
    <n v="19"/>
    <n v="0"/>
    <n v="0"/>
    <n v="0"/>
    <n v="0"/>
    <n v="0"/>
    <n v="0"/>
    <x v="0"/>
    <n v="5"/>
  </r>
  <r>
    <s v="  UA"/>
    <x v="11"/>
    <n v="761"/>
    <s v="N434UA"/>
    <s v="SFO"/>
    <d v="1899-12-30T08:12:00"/>
    <d v="1899-12-30T08:46:00"/>
    <n v="282"/>
    <n v="256"/>
    <n v="34"/>
    <d v="1899-12-30T09:02:00"/>
    <n v="16"/>
    <n v="0"/>
    <n v="0"/>
    <n v="0"/>
    <n v="0"/>
    <n v="0"/>
    <n v="34"/>
    <x v="9"/>
    <n v="5"/>
  </r>
  <r>
    <s v="  UA"/>
    <x v="11"/>
    <n v="762"/>
    <s v=" "/>
    <s v="LGA"/>
    <d v="1899-12-30T21:00:00"/>
    <d v="1899-12-30T00:00:00"/>
    <n v="119"/>
    <n v="0"/>
    <n v="0"/>
    <d v="1899-12-30T00:00:00"/>
    <n v="0"/>
    <n v="0"/>
    <n v="0"/>
    <n v="0"/>
    <n v="0"/>
    <n v="0"/>
    <n v="0"/>
    <x v="7"/>
    <n v="5"/>
  </r>
  <r>
    <s v="  UA"/>
    <x v="11"/>
    <n v="769"/>
    <s v="N664UA"/>
    <s v="SFO"/>
    <d v="1899-12-30T10:00:00"/>
    <d v="1899-12-30T10:18:00"/>
    <n v="290"/>
    <n v="251"/>
    <n v="18"/>
    <d v="1899-12-30T10:36:00"/>
    <n v="18"/>
    <n v="0"/>
    <n v="0"/>
    <n v="0"/>
    <n v="0"/>
    <n v="0"/>
    <n v="18"/>
    <x v="8"/>
    <n v="5"/>
  </r>
  <r>
    <s v="  UA"/>
    <x v="11"/>
    <n v="774"/>
    <s v="N428UA"/>
    <s v="RIC"/>
    <d v="1899-12-30T18:03:00"/>
    <d v="1899-12-30T20:59:00"/>
    <n v="114"/>
    <n v="102"/>
    <n v="176"/>
    <d v="1899-12-30T21:13:00"/>
    <n v="14"/>
    <n v="141"/>
    <n v="0"/>
    <n v="0"/>
    <n v="0"/>
    <n v="23"/>
    <n v="176"/>
    <x v="1"/>
    <n v="5"/>
  </r>
  <r>
    <s v="  UA"/>
    <x v="11"/>
    <n v="793"/>
    <s v="N549UA"/>
    <s v="LAX"/>
    <d v="1899-12-30T15:20:00"/>
    <d v="1899-12-30T16:02:00"/>
    <n v="270"/>
    <n v="240"/>
    <n v="42"/>
    <d v="1899-12-30T16:23:00"/>
    <n v="21"/>
    <n v="0"/>
    <n v="0"/>
    <n v="0"/>
    <n v="0"/>
    <n v="0"/>
    <n v="42"/>
    <x v="15"/>
    <n v="5"/>
  </r>
  <r>
    <s v="  UA"/>
    <x v="11"/>
    <n v="836"/>
    <s v="N520UA"/>
    <s v="BOS"/>
    <d v="1899-12-30T17:35:00"/>
    <d v="1899-12-30T18:48:00"/>
    <n v="139"/>
    <n v="164"/>
    <n v="73"/>
    <d v="1899-12-30T19:37:00"/>
    <n v="49"/>
    <n v="0"/>
    <n v="47"/>
    <n v="25"/>
    <n v="0"/>
    <n v="26"/>
    <n v="73"/>
    <x v="12"/>
    <n v="5"/>
  </r>
  <r>
    <s v="  UA"/>
    <x v="11"/>
    <n v="839"/>
    <s v="N406UA"/>
    <s v="LAX"/>
    <d v="1899-12-30T18:41:00"/>
    <d v="1899-12-30T20:13:00"/>
    <n v="265"/>
    <n v="232"/>
    <n v="92"/>
    <d v="1899-12-30T20:35:00"/>
    <n v="22"/>
    <n v="0"/>
    <n v="59"/>
    <n v="0"/>
    <n v="0"/>
    <n v="0"/>
    <n v="92"/>
    <x v="1"/>
    <n v="5"/>
  </r>
  <r>
    <s v="  UA"/>
    <x v="11"/>
    <n v="842"/>
    <s v="N496UA"/>
    <s v="LAX"/>
    <d v="1899-12-30T08:10:00"/>
    <d v="1899-12-30T08:06:00"/>
    <n v="269"/>
    <n v="255"/>
    <n v="-4"/>
    <d v="1899-12-30T08:20:00"/>
    <n v="14"/>
    <n v="0"/>
    <n v="0"/>
    <n v="0"/>
    <n v="0"/>
    <n v="0"/>
    <n v="0"/>
    <x v="9"/>
    <n v="5"/>
  </r>
  <r>
    <s v="  UA"/>
    <x v="11"/>
    <n v="848"/>
    <s v="N485UA"/>
    <s v="PHX"/>
    <d v="1899-12-30T09:27:00"/>
    <d v="1899-12-30T09:36:00"/>
    <n v="227"/>
    <n v="223"/>
    <n v="9"/>
    <d v="1899-12-30T09:59:00"/>
    <n v="23"/>
    <n v="0"/>
    <n v="0"/>
    <n v="0"/>
    <n v="0"/>
    <n v="0"/>
    <n v="9"/>
    <x v="0"/>
    <n v="5"/>
  </r>
  <r>
    <s v="  UA"/>
    <x v="11"/>
    <n v="859"/>
    <s v="N807UA"/>
    <s v="SFO"/>
    <d v="1899-12-30T07:04:00"/>
    <d v="1899-12-30T06:57:00"/>
    <n v="288"/>
    <n v="263"/>
    <n v="-7"/>
    <d v="1899-12-30T07:14:00"/>
    <n v="17"/>
    <n v="0"/>
    <n v="0"/>
    <n v="0"/>
    <n v="0"/>
    <n v="0"/>
    <n v="0"/>
    <x v="13"/>
    <n v="5"/>
  </r>
  <r>
    <s v="  UA"/>
    <x v="11"/>
    <n v="882"/>
    <s v="N514UA"/>
    <s v="BOS"/>
    <d v="1899-12-30T16:05:00"/>
    <d v="1899-12-30T18:03:00"/>
    <n v="142"/>
    <n v="161"/>
    <n v="118"/>
    <d v="1899-12-30T18:53:00"/>
    <n v="50"/>
    <n v="0"/>
    <n v="0"/>
    <n v="82"/>
    <n v="0"/>
    <n v="55"/>
    <n v="118"/>
    <x v="2"/>
    <n v="5"/>
  </r>
  <r>
    <s v="  UA"/>
    <x v="11"/>
    <n v="884"/>
    <s v=" "/>
    <s v="EWR"/>
    <d v="1899-12-30T19:00:00"/>
    <d v="1899-12-30T00:00:00"/>
    <n v="131"/>
    <n v="0"/>
    <n v="0"/>
    <d v="1899-12-30T00:00:00"/>
    <n v="0"/>
    <n v="0"/>
    <n v="0"/>
    <n v="0"/>
    <n v="0"/>
    <n v="0"/>
    <n v="0"/>
    <x v="10"/>
    <n v="5"/>
  </r>
  <r>
    <s v="  UA"/>
    <x v="11"/>
    <n v="896"/>
    <s v="N570UA"/>
    <s v="BOS"/>
    <d v="1899-12-30T13:19:00"/>
    <d v="1899-12-30T13:24:00"/>
    <n v="140"/>
    <n v="172"/>
    <n v="5"/>
    <d v="1899-12-30T14:05:00"/>
    <n v="41"/>
    <n v="0"/>
    <n v="0"/>
    <n v="37"/>
    <n v="0"/>
    <n v="0"/>
    <n v="5"/>
    <x v="14"/>
    <n v="5"/>
  </r>
  <r>
    <s v="  UA"/>
    <x v="11"/>
    <n v="904"/>
    <s v="N854UA"/>
    <s v="CVG"/>
    <d v="1899-12-30T19:01:00"/>
    <d v="1899-12-30T20:04:00"/>
    <n v="71"/>
    <n v="96"/>
    <n v="63"/>
    <d v="1899-12-30T20:46:00"/>
    <n v="42"/>
    <n v="0"/>
    <n v="63"/>
    <n v="25"/>
    <n v="0"/>
    <n v="0"/>
    <n v="63"/>
    <x v="10"/>
    <n v="5"/>
  </r>
  <r>
    <s v="  UA"/>
    <x v="11"/>
    <n v="907"/>
    <s v="N651UA"/>
    <s v="SFO"/>
    <d v="1899-12-30T17:21:00"/>
    <d v="1899-12-30T19:08:00"/>
    <n v="295"/>
    <n v="271"/>
    <n v="107"/>
    <d v="1899-12-30T19:55:00"/>
    <n v="47"/>
    <n v="83"/>
    <n v="0"/>
    <n v="0"/>
    <n v="0"/>
    <n v="0"/>
    <n v="107"/>
    <x v="12"/>
    <n v="5"/>
  </r>
  <r>
    <s v="  UA"/>
    <x v="11"/>
    <n v="909"/>
    <s v="N563UA"/>
    <s v="DEN"/>
    <d v="1899-12-30T15:23:00"/>
    <d v="1899-12-30T15:28:00"/>
    <n v="164"/>
    <n v="162"/>
    <n v="5"/>
    <d v="1899-12-30T16:09:00"/>
    <n v="41"/>
    <n v="0"/>
    <n v="0"/>
    <n v="0"/>
    <n v="0"/>
    <n v="0"/>
    <n v="5"/>
    <x v="15"/>
    <n v="5"/>
  </r>
  <r>
    <s v="  UA"/>
    <x v="11"/>
    <n v="922"/>
    <s v="N491UA"/>
    <s v="IAD"/>
    <d v="1899-12-30T06:05:00"/>
    <d v="1899-12-30T06:01:00"/>
    <n v="101"/>
    <n v="100"/>
    <n v="-4"/>
    <d v="1899-12-30T06:16:00"/>
    <n v="15"/>
    <n v="0"/>
    <n v="0"/>
    <n v="0"/>
    <n v="0"/>
    <n v="0"/>
    <n v="0"/>
    <x v="6"/>
    <n v="5"/>
  </r>
  <r>
    <s v="  UA"/>
    <x v="11"/>
    <n v="929"/>
    <s v="N457UA"/>
    <s v="SEA"/>
    <d v="1899-12-30T15:30:00"/>
    <d v="1899-12-30T15:38:00"/>
    <n v="268"/>
    <n v="266"/>
    <n v="8"/>
    <d v="1899-12-30T16:18:00"/>
    <n v="40"/>
    <n v="0"/>
    <n v="0"/>
    <n v="0"/>
    <n v="0"/>
    <n v="0"/>
    <n v="8"/>
    <x v="15"/>
    <n v="5"/>
  </r>
  <r>
    <s v="  UA"/>
    <x v="11"/>
    <n v="941"/>
    <s v="N589UA"/>
    <s v="DEN"/>
    <d v="1899-12-30T17:03:00"/>
    <d v="1899-12-30T17:13:00"/>
    <n v="160"/>
    <n v="173"/>
    <n v="10"/>
    <d v="1899-12-30T18:03:00"/>
    <n v="50"/>
    <n v="0"/>
    <n v="10"/>
    <n v="13"/>
    <n v="0"/>
    <n v="0"/>
    <n v="10"/>
    <x v="12"/>
    <n v="5"/>
  </r>
  <r>
    <s v="  UA"/>
    <x v="11"/>
    <n v="943"/>
    <s v="N539UA"/>
    <s v="LAX"/>
    <d v="1899-12-30T17:32:00"/>
    <d v="1899-12-30T19:46:00"/>
    <n v="268"/>
    <n v="255"/>
    <n v="134"/>
    <d v="1899-12-30T20:18:00"/>
    <n v="32"/>
    <n v="0"/>
    <n v="69"/>
    <n v="0"/>
    <n v="0"/>
    <n v="52"/>
    <n v="134"/>
    <x v="12"/>
    <n v="5"/>
  </r>
  <r>
    <s v="  UA"/>
    <x v="11"/>
    <n v="945"/>
    <s v="N438UA"/>
    <s v="LAX"/>
    <d v="1899-12-30T11:57:00"/>
    <d v="1899-12-30T11:56:00"/>
    <n v="265"/>
    <n v="277"/>
    <n v="-1"/>
    <d v="1899-12-30T12:44:00"/>
    <n v="48"/>
    <n v="0"/>
    <n v="0"/>
    <n v="0"/>
    <n v="0"/>
    <n v="0"/>
    <n v="0"/>
    <x v="3"/>
    <n v="5"/>
  </r>
  <r>
    <s v="  UA"/>
    <x v="11"/>
    <n v="949"/>
    <s v="N768UA"/>
    <s v="DEN"/>
    <d v="1899-12-30T18:41:00"/>
    <d v="1899-12-30T19:56:00"/>
    <n v="165"/>
    <n v="156"/>
    <n v="75"/>
    <d v="1899-12-30T20:36:00"/>
    <n v="40"/>
    <n v="66"/>
    <n v="0"/>
    <n v="0"/>
    <n v="0"/>
    <n v="0"/>
    <n v="75"/>
    <x v="1"/>
    <n v="5"/>
  </r>
  <r>
    <s v="  UA"/>
    <x v="11"/>
    <n v="959"/>
    <s v="N445UA"/>
    <s v="PDX"/>
    <d v="1899-12-30T20:30:00"/>
    <d v="1899-12-30T22:15:00"/>
    <n v="268"/>
    <n v="243"/>
    <n v="105"/>
    <d v="1899-12-30T22:26:00"/>
    <n v="11"/>
    <n v="0"/>
    <n v="26"/>
    <n v="0"/>
    <n v="0"/>
    <n v="54"/>
    <n v="105"/>
    <x v="11"/>
    <n v="5"/>
  </r>
  <r>
    <s v="  UA"/>
    <x v="11"/>
    <n v="964"/>
    <s v="N794UA"/>
    <s v="IAD"/>
    <d v="1899-12-30T13:15:00"/>
    <d v="1899-12-30T13:16:00"/>
    <n v="112"/>
    <n v="139"/>
    <n v="1"/>
    <d v="1899-12-30T14:06:00"/>
    <n v="50"/>
    <n v="0"/>
    <n v="0"/>
    <n v="28"/>
    <n v="0"/>
    <n v="0"/>
    <n v="1"/>
    <x v="14"/>
    <n v="5"/>
  </r>
  <r>
    <s v="  UA"/>
    <x v="11"/>
    <n v="971"/>
    <s v="N823UA"/>
    <s v="SFO"/>
    <d v="1899-12-30T06:00:00"/>
    <d v="1899-12-30T05:56:00"/>
    <n v="282"/>
    <n v="261"/>
    <n v="-4"/>
    <d v="1899-12-30T06:12:00"/>
    <n v="16"/>
    <n v="0"/>
    <n v="0"/>
    <n v="0"/>
    <n v="0"/>
    <n v="0"/>
    <n v="0"/>
    <x v="6"/>
    <n v="5"/>
  </r>
  <r>
    <s v="  UA"/>
    <x v="11"/>
    <n v="973"/>
    <s v="N533UA"/>
    <s v="SFO"/>
    <d v="1899-12-30T14:55:00"/>
    <d v="1899-12-30T15:04:00"/>
    <n v="294"/>
    <n v="286"/>
    <n v="9"/>
    <d v="1899-12-30T16:04:00"/>
    <n v="60"/>
    <n v="0"/>
    <n v="0"/>
    <n v="0"/>
    <n v="0"/>
    <n v="0"/>
    <n v="9"/>
    <x v="4"/>
    <n v="5"/>
  </r>
  <r>
    <s v="  UA"/>
    <x v="11"/>
    <n v="990"/>
    <s v="N501UA"/>
    <s v="IAD"/>
    <d v="1899-12-30T18:13:00"/>
    <d v="1899-12-30T18:43:00"/>
    <n v="114"/>
    <n v="118"/>
    <n v="30"/>
    <d v="1899-12-30T19:16:00"/>
    <n v="33"/>
    <n v="0"/>
    <n v="30"/>
    <n v="4"/>
    <n v="0"/>
    <n v="0"/>
    <n v="30"/>
    <x v="1"/>
    <n v="5"/>
  </r>
  <r>
    <s v="  UA"/>
    <x v="11"/>
    <n v="1102"/>
    <s v="N27724"/>
    <s v="MCO"/>
    <d v="1899-12-30T19:40:00"/>
    <d v="1899-12-30T20:20:00"/>
    <n v="155"/>
    <n v="176"/>
    <n v="40"/>
    <d v="1899-12-30T21:02:00"/>
    <n v="42"/>
    <n v="0"/>
    <n v="40"/>
    <n v="21"/>
    <n v="0"/>
    <n v="0"/>
    <n v="40"/>
    <x v="10"/>
    <n v="5"/>
  </r>
  <r>
    <s v="  UA"/>
    <x v="11"/>
    <n v="1103"/>
    <s v="N13716"/>
    <s v="SNA"/>
    <d v="1899-12-30T09:45:00"/>
    <d v="1899-12-30T09:44:00"/>
    <n v="265"/>
    <n v="227"/>
    <n v="-1"/>
    <d v="1899-12-30T09:54:00"/>
    <n v="10"/>
    <n v="0"/>
    <n v="0"/>
    <n v="0"/>
    <n v="0"/>
    <n v="0"/>
    <n v="0"/>
    <x v="0"/>
    <n v="5"/>
  </r>
  <r>
    <s v="  UA"/>
    <x v="11"/>
    <n v="1189"/>
    <s v="N76504"/>
    <s v="IAH"/>
    <d v="1899-12-30T15:20:00"/>
    <d v="1899-12-30T15:57:00"/>
    <n v="174"/>
    <n v="153"/>
    <n v="37"/>
    <d v="1899-12-30T16:15:00"/>
    <n v="18"/>
    <n v="0"/>
    <n v="16"/>
    <n v="0"/>
    <n v="0"/>
    <n v="0"/>
    <n v="37"/>
    <x v="15"/>
    <n v="5"/>
  </r>
  <r>
    <s v="  UA"/>
    <x v="11"/>
    <n v="1221"/>
    <s v="N73291"/>
    <s v="IAH"/>
    <d v="1899-12-30T07:00:00"/>
    <d v="1899-12-30T06:58:00"/>
    <n v="168"/>
    <n v="159"/>
    <n v="-2"/>
    <d v="1899-12-30T07:13:00"/>
    <n v="15"/>
    <n v="0"/>
    <n v="0"/>
    <n v="0"/>
    <n v="0"/>
    <n v="0"/>
    <n v="0"/>
    <x v="13"/>
    <n v="5"/>
  </r>
  <r>
    <s v="  UA"/>
    <x v="11"/>
    <n v="1259"/>
    <s v=" "/>
    <s v="CLE"/>
    <d v="1899-12-30T18:15:00"/>
    <d v="1899-12-30T00:00:00"/>
    <n v="77"/>
    <n v="0"/>
    <n v="0"/>
    <d v="1899-12-30T00:00:00"/>
    <n v="0"/>
    <n v="0"/>
    <n v="0"/>
    <n v="0"/>
    <n v="0"/>
    <n v="0"/>
    <n v="0"/>
    <x v="1"/>
    <n v="5"/>
  </r>
  <r>
    <s v="  UA"/>
    <x v="11"/>
    <n v="1282"/>
    <s v="N26208"/>
    <s v="SFO"/>
    <d v="1899-12-30T20:30:00"/>
    <d v="1899-12-30T21:47:00"/>
    <n v="275"/>
    <n v="260"/>
    <n v="77"/>
    <d v="1899-12-30T22:00:00"/>
    <n v="13"/>
    <n v="0"/>
    <n v="39"/>
    <n v="0"/>
    <n v="0"/>
    <n v="23"/>
    <n v="77"/>
    <x v="11"/>
    <n v="5"/>
  </r>
  <r>
    <s v="  UA"/>
    <x v="11"/>
    <n v="1290"/>
    <s v=" "/>
    <s v="IAH"/>
    <d v="1899-12-30T17:05:00"/>
    <d v="1899-12-30T00:00:00"/>
    <n v="173"/>
    <n v="0"/>
    <n v="0"/>
    <d v="1899-12-30T00:00:00"/>
    <n v="0"/>
    <n v="0"/>
    <n v="0"/>
    <n v="0"/>
    <n v="0"/>
    <n v="0"/>
    <n v="0"/>
    <x v="12"/>
    <n v="5"/>
  </r>
  <r>
    <s v="  UA"/>
    <x v="11"/>
    <n v="1296"/>
    <s v="N21723"/>
    <s v="DEN"/>
    <d v="1899-12-30T20:00:00"/>
    <d v="1899-12-30T21:14:00"/>
    <n v="156"/>
    <n v="144"/>
    <n v="74"/>
    <d v="1899-12-30T21:37:00"/>
    <n v="23"/>
    <n v="0"/>
    <n v="40"/>
    <n v="0"/>
    <n v="0"/>
    <n v="22"/>
    <n v="74"/>
    <x v="11"/>
    <n v="5"/>
  </r>
  <r>
    <s v="  UA"/>
    <x v="11"/>
    <n v="1550"/>
    <s v=" "/>
    <s v="EWR"/>
    <d v="1899-12-30T13:39:00"/>
    <d v="1899-12-30T00:00:00"/>
    <n v="140"/>
    <n v="0"/>
    <n v="0"/>
    <d v="1899-12-30T00:00:00"/>
    <n v="0"/>
    <n v="0"/>
    <n v="0"/>
    <n v="0"/>
    <n v="0"/>
    <n v="0"/>
    <n v="0"/>
    <x v="14"/>
    <n v="5"/>
  </r>
  <r>
    <s v="  UA"/>
    <x v="11"/>
    <n v="1570"/>
    <s v="N17730"/>
    <s v="EWR"/>
    <d v="1899-12-30T07:00:00"/>
    <d v="1899-12-30T07:03:00"/>
    <n v="120"/>
    <n v="121"/>
    <n v="3"/>
    <d v="1899-12-30T07:16:00"/>
    <n v="13"/>
    <n v="0"/>
    <n v="0"/>
    <n v="0"/>
    <n v="0"/>
    <n v="0"/>
    <n v="3"/>
    <x v="13"/>
    <n v="5"/>
  </r>
  <r>
    <s v="  UA"/>
    <x v="11"/>
    <n v="1574"/>
    <s v=" "/>
    <s v="EWR"/>
    <d v="1899-12-30T12:00:00"/>
    <d v="1899-12-30T00:00:00"/>
    <n v="127"/>
    <n v="0"/>
    <n v="0"/>
    <d v="1899-12-30T00:00:00"/>
    <n v="0"/>
    <n v="0"/>
    <n v="0"/>
    <n v="0"/>
    <n v="0"/>
    <n v="0"/>
    <n v="0"/>
    <x v="5"/>
    <n v="5"/>
  </r>
  <r>
    <s v="  UA"/>
    <x v="11"/>
    <n v="1577"/>
    <s v="N26210"/>
    <s v="EWR"/>
    <d v="1899-12-30T17:00:00"/>
    <d v="1899-12-30T17:20:00"/>
    <n v="135"/>
    <n v="196"/>
    <n v="20"/>
    <d v="1899-12-30T18:47:00"/>
    <n v="87"/>
    <n v="0"/>
    <n v="20"/>
    <n v="61"/>
    <n v="0"/>
    <n v="0"/>
    <n v="20"/>
    <x v="12"/>
    <n v="5"/>
  </r>
  <r>
    <s v="  UA"/>
    <x v="11"/>
    <n v="1579"/>
    <s v="N33292"/>
    <s v="EWR"/>
    <d v="1899-12-30T18:00:00"/>
    <d v="1899-12-30T18:49:00"/>
    <n v="126"/>
    <n v="155"/>
    <n v="49"/>
    <d v="1899-12-30T19:35:00"/>
    <n v="46"/>
    <n v="0"/>
    <n v="49"/>
    <n v="29"/>
    <n v="0"/>
    <n v="0"/>
    <n v="49"/>
    <x v="1"/>
    <n v="5"/>
  </r>
  <r>
    <s v="  UA"/>
    <x v="11"/>
    <n v="1625"/>
    <s v="N23707"/>
    <s v="CLE"/>
    <d v="1899-12-30T07:00:00"/>
    <d v="1899-12-30T06:54:00"/>
    <n v="77"/>
    <n v="82"/>
    <n v="-6"/>
    <d v="1899-12-30T07:09:00"/>
    <n v="15"/>
    <n v="0"/>
    <n v="0"/>
    <n v="0"/>
    <n v="0"/>
    <n v="0"/>
    <n v="0"/>
    <x v="13"/>
    <n v="5"/>
  </r>
  <r>
    <s v="  UA"/>
    <x v="11"/>
    <n v="1647"/>
    <s v="N77518"/>
    <s v="IAH"/>
    <d v="1899-12-30T19:15:00"/>
    <d v="1899-12-30T20:07:00"/>
    <n v="163"/>
    <n v="179"/>
    <n v="52"/>
    <d v="1899-12-30T20:53:00"/>
    <n v="46"/>
    <n v="0"/>
    <n v="52"/>
    <n v="16"/>
    <n v="0"/>
    <n v="0"/>
    <n v="52"/>
    <x v="10"/>
    <n v="5"/>
  </r>
  <r>
    <s v="  UA"/>
    <x v="11"/>
    <n v="1676"/>
    <s v="N38268"/>
    <s v="IAH"/>
    <d v="1899-12-30T14:00:00"/>
    <d v="1899-12-30T14:24:00"/>
    <n v="166"/>
    <n v="156"/>
    <n v="24"/>
    <d v="1899-12-30T14:39:00"/>
    <n v="15"/>
    <n v="0"/>
    <n v="0"/>
    <n v="0"/>
    <n v="0"/>
    <n v="0"/>
    <n v="24"/>
    <x v="4"/>
    <n v="5"/>
  </r>
  <r>
    <s v="  UA"/>
    <x v="11"/>
    <n v="1693"/>
    <s v="N79521"/>
    <s v="IAH"/>
    <d v="1899-12-30T12:10:00"/>
    <d v="1899-12-30T12:50:00"/>
    <n v="167"/>
    <n v="160"/>
    <n v="40"/>
    <d v="1899-12-30T13:10:00"/>
    <n v="20"/>
    <n v="0"/>
    <n v="33"/>
    <n v="0"/>
    <n v="0"/>
    <n v="0"/>
    <n v="40"/>
    <x v="5"/>
    <n v="5"/>
  </r>
  <r>
    <s v="  UA"/>
    <x v="11"/>
    <n v="1696"/>
    <s v="N73275"/>
    <s v="EWR"/>
    <d v="1899-12-30T10:00:00"/>
    <d v="1899-12-30T10:06:00"/>
    <n v="117"/>
    <n v="130"/>
    <n v="6"/>
    <d v="1899-12-30T10:26:00"/>
    <n v="20"/>
    <n v="0"/>
    <n v="6"/>
    <n v="13"/>
    <n v="0"/>
    <n v="0"/>
    <n v="6"/>
    <x v="8"/>
    <n v="5"/>
  </r>
  <r>
    <s v="  UA"/>
    <x v="11"/>
    <n v="1710"/>
    <s v="N26208"/>
    <s v="IAH"/>
    <d v="1899-12-30T08:00:00"/>
    <d v="1899-12-30T07:54:00"/>
    <n v="172"/>
    <n v="154"/>
    <n v="-6"/>
    <d v="1899-12-30T08:07:00"/>
    <n v="13"/>
    <n v="0"/>
    <n v="0"/>
    <n v="0"/>
    <n v="0"/>
    <n v="0"/>
    <n v="0"/>
    <x v="9"/>
    <n v="5"/>
  </r>
  <r>
    <s v="  UA"/>
    <x v="11"/>
    <n v="1715"/>
    <s v="N13248"/>
    <s v="PIT"/>
    <d v="1899-12-30T18:35:00"/>
    <d v="1899-12-30T19:42:00"/>
    <n v="84"/>
    <n v="95"/>
    <n v="67"/>
    <d v="1899-12-30T20:06:00"/>
    <n v="24"/>
    <n v="0"/>
    <n v="67"/>
    <n v="11"/>
    <n v="0"/>
    <n v="0"/>
    <n v="67"/>
    <x v="1"/>
    <n v="5"/>
  </r>
  <r>
    <s v="  UA"/>
    <x v="11"/>
    <n v="1716"/>
    <s v="N76502"/>
    <s v="FLL"/>
    <d v="1899-12-30T08:50:00"/>
    <d v="1899-12-30T08:50:00"/>
    <n v="171"/>
    <n v="184"/>
    <n v="0"/>
    <d v="1899-12-30T09:04:00"/>
    <n v="14"/>
    <n v="0"/>
    <n v="0"/>
    <n v="0"/>
    <n v="0"/>
    <n v="0"/>
    <n v="0"/>
    <x v="9"/>
    <n v="5"/>
  </r>
  <r>
    <s v="  UA"/>
    <x v="11"/>
    <n v="1727"/>
    <s v="N77261"/>
    <s v="IAH"/>
    <d v="1899-12-30T10:56:00"/>
    <d v="1899-12-30T11:03:00"/>
    <n v="169"/>
    <n v="173"/>
    <n v="7"/>
    <d v="1899-12-30T11:36:00"/>
    <n v="33"/>
    <n v="0"/>
    <n v="0"/>
    <n v="0"/>
    <n v="0"/>
    <n v="0"/>
    <n v="7"/>
    <x v="8"/>
    <n v="5"/>
  </r>
  <r>
    <s v="  UA"/>
    <x v="11"/>
    <n v="1729"/>
    <s v=" "/>
    <s v="IAH"/>
    <d v="1899-12-30T21:00:00"/>
    <d v="1899-12-30T00:00:00"/>
    <n v="158"/>
    <n v="0"/>
    <n v="0"/>
    <d v="1899-12-30T00:00:00"/>
    <n v="0"/>
    <n v="0"/>
    <n v="0"/>
    <n v="0"/>
    <n v="0"/>
    <n v="0"/>
    <n v="0"/>
    <x v="7"/>
    <n v="5"/>
  </r>
  <r>
    <s v="  UA"/>
    <x v="11"/>
    <n v="1730"/>
    <s v="N74856"/>
    <s v="IAH"/>
    <d v="1899-12-30T05:25:00"/>
    <d v="1899-12-30T05:38:00"/>
    <n v="168"/>
    <n v="148"/>
    <n v="13"/>
    <d v="1899-12-30T05:48:00"/>
    <n v="10"/>
    <n v="0"/>
    <n v="0"/>
    <n v="0"/>
    <n v="0"/>
    <n v="0"/>
    <n v="13"/>
    <x v="16"/>
    <n v="5"/>
  </r>
  <r>
    <s v="  UA"/>
    <x v="12"/>
    <n v="201"/>
    <s v="N210UA"/>
    <s v="HNL"/>
    <d v="1899-12-30T09:20:00"/>
    <d v="1899-12-30T09:54:00"/>
    <n v="544"/>
    <n v="531"/>
    <n v="34"/>
    <d v="1899-12-30T10:17:00"/>
    <n v="23"/>
    <n v="0"/>
    <n v="21"/>
    <n v="0"/>
    <n v="0"/>
    <n v="0"/>
    <n v="34"/>
    <x v="0"/>
    <n v="6"/>
  </r>
  <r>
    <s v="  UA"/>
    <x v="12"/>
    <n v="222"/>
    <s v="N509UA"/>
    <s v="BDL"/>
    <d v="1899-12-30T18:48:00"/>
    <d v="1899-12-30T18:54:00"/>
    <n v="126"/>
    <n v="112"/>
    <n v="6"/>
    <d v="1899-12-30T19:06:00"/>
    <n v="12"/>
    <n v="0"/>
    <n v="0"/>
    <n v="0"/>
    <n v="0"/>
    <n v="0"/>
    <n v="6"/>
    <x v="1"/>
    <n v="6"/>
  </r>
  <r>
    <s v="  UA"/>
    <x v="12"/>
    <n v="234"/>
    <s v="N852UA"/>
    <s v="LGA"/>
    <d v="1899-12-30T08:30:00"/>
    <d v="1899-12-30T08:55:00"/>
    <n v="125"/>
    <n v="150"/>
    <n v="25"/>
    <d v="1899-12-30T09:37:00"/>
    <n v="42"/>
    <n v="0"/>
    <n v="0"/>
    <n v="50"/>
    <n v="0"/>
    <n v="0"/>
    <n v="25"/>
    <x v="9"/>
    <n v="6"/>
  </r>
  <r>
    <s v="  UA"/>
    <x v="12"/>
    <n v="241"/>
    <s v="N479UA"/>
    <s v="SEA"/>
    <d v="1899-12-30T11:57:00"/>
    <d v="1899-12-30T11:54:00"/>
    <n v="268"/>
    <n v="267"/>
    <n v="-3"/>
    <d v="1899-12-30T12:11:00"/>
    <n v="17"/>
    <n v="0"/>
    <n v="0"/>
    <n v="0"/>
    <n v="0"/>
    <n v="0"/>
    <n v="0"/>
    <x v="3"/>
    <n v="6"/>
  </r>
  <r>
    <s v="  UA"/>
    <x v="12"/>
    <n v="242"/>
    <s v="N850UA"/>
    <s v="PVD"/>
    <d v="1899-12-30T13:27:00"/>
    <d v="1899-12-30T15:29:00"/>
    <n v="128"/>
    <n v="130"/>
    <n v="122"/>
    <d v="1899-12-30T15:48:00"/>
    <n v="19"/>
    <n v="0"/>
    <n v="0"/>
    <n v="2"/>
    <n v="0"/>
    <n v="122"/>
    <n v="122"/>
    <x v="14"/>
    <n v="6"/>
  </r>
  <r>
    <s v="  UA"/>
    <x v="12"/>
    <n v="245"/>
    <s v="N541UA"/>
    <s v="DEN"/>
    <d v="1899-12-30T08:58:00"/>
    <d v="1899-12-30T08:56:00"/>
    <n v="164"/>
    <n v="161"/>
    <n v="-2"/>
    <d v="1899-12-30T09:28:00"/>
    <n v="32"/>
    <n v="0"/>
    <n v="0"/>
    <n v="0"/>
    <n v="0"/>
    <n v="0"/>
    <n v="0"/>
    <x v="9"/>
    <n v="6"/>
  </r>
  <r>
    <s v="  UA"/>
    <x v="12"/>
    <n v="246"/>
    <s v="N460UA"/>
    <s v="BUF"/>
    <d v="1899-12-30T18:00:00"/>
    <d v="1899-12-30T18:26:00"/>
    <n v="89"/>
    <n v="92"/>
    <n v="26"/>
    <d v="1899-12-30T18:44:00"/>
    <n v="18"/>
    <n v="14"/>
    <n v="0"/>
    <n v="3"/>
    <n v="0"/>
    <n v="12"/>
    <n v="26"/>
    <x v="1"/>
    <n v="6"/>
  </r>
  <r>
    <s v="  UA"/>
    <x v="12"/>
    <n v="248"/>
    <s v="N496UA"/>
    <s v="DTW"/>
    <d v="1899-12-30T19:00:00"/>
    <d v="1899-12-30T20:11:00"/>
    <n v="85"/>
    <n v="80"/>
    <n v="71"/>
    <d v="1899-12-30T20:32:00"/>
    <n v="21"/>
    <n v="21"/>
    <n v="0"/>
    <n v="0"/>
    <n v="0"/>
    <n v="45"/>
    <n v="71"/>
    <x v="10"/>
    <n v="6"/>
  </r>
  <r>
    <s v="  UA"/>
    <x v="12"/>
    <n v="253"/>
    <s v="N417UA"/>
    <s v="BOS"/>
    <d v="1899-12-30T19:00:00"/>
    <d v="1899-12-30T18:58:00"/>
    <n v="135"/>
    <n v="119"/>
    <n v="-2"/>
    <d v="1899-12-30T19:12:00"/>
    <n v="14"/>
    <n v="0"/>
    <n v="0"/>
    <n v="0"/>
    <n v="0"/>
    <n v="0"/>
    <n v="0"/>
    <x v="10"/>
    <n v="6"/>
  </r>
  <r>
    <s v="  UA"/>
    <x v="12"/>
    <n v="255"/>
    <s v="N805UA"/>
    <s v="SFO"/>
    <d v="1899-12-30T16:05:00"/>
    <d v="1899-12-30T16:09:00"/>
    <n v="282"/>
    <n v="261"/>
    <n v="4"/>
    <d v="1899-12-30T16:21:00"/>
    <n v="12"/>
    <n v="0"/>
    <n v="0"/>
    <n v="0"/>
    <n v="0"/>
    <n v="0"/>
    <n v="4"/>
    <x v="2"/>
    <n v="6"/>
  </r>
  <r>
    <s v="  UA"/>
    <x v="12"/>
    <n v="258"/>
    <s v="N492UA"/>
    <s v="GRR"/>
    <d v="1899-12-30T19:01:00"/>
    <d v="1899-12-30T19:19:00"/>
    <n v="51"/>
    <n v="48"/>
    <n v="18"/>
    <d v="1899-12-30T19:34:00"/>
    <n v="15"/>
    <n v="0"/>
    <n v="0"/>
    <n v="0"/>
    <n v="0"/>
    <n v="15"/>
    <n v="18"/>
    <x v="10"/>
    <n v="6"/>
  </r>
  <r>
    <s v="  UA"/>
    <x v="12"/>
    <n v="262"/>
    <s v="N496UA"/>
    <s v="MCO"/>
    <d v="1899-12-30T07:00:00"/>
    <d v="1899-12-30T06:57:00"/>
    <n v="155"/>
    <n v="156"/>
    <n v="-3"/>
    <d v="1899-12-30T07:18:00"/>
    <n v="21"/>
    <n v="0"/>
    <n v="0"/>
    <n v="0"/>
    <n v="0"/>
    <n v="0"/>
    <n v="0"/>
    <x v="13"/>
    <n v="6"/>
  </r>
  <r>
    <s v="  UA"/>
    <x v="12"/>
    <n v="265"/>
    <s v="N553UA"/>
    <s v="TPA"/>
    <d v="1899-12-30T14:15:00"/>
    <d v="1899-12-30T14:19:00"/>
    <n v="157"/>
    <n v="150"/>
    <n v="4"/>
    <d v="1899-12-30T14:34:00"/>
    <n v="15"/>
    <n v="0"/>
    <n v="0"/>
    <n v="0"/>
    <n v="0"/>
    <n v="0"/>
    <n v="4"/>
    <x v="4"/>
    <n v="6"/>
  </r>
  <r>
    <s v="  UA"/>
    <x v="12"/>
    <n v="278"/>
    <s v="N831UA"/>
    <s v="MDT"/>
    <d v="1899-12-30T18:30:00"/>
    <d v="1899-12-30T19:05:00"/>
    <n v="100"/>
    <n v="104"/>
    <n v="35"/>
    <d v="1899-12-30T19:22:00"/>
    <n v="17"/>
    <n v="35"/>
    <n v="0"/>
    <n v="4"/>
    <n v="0"/>
    <n v="0"/>
    <n v="35"/>
    <x v="1"/>
    <n v="6"/>
  </r>
  <r>
    <s v="  UA"/>
    <x v="12"/>
    <n v="288"/>
    <s v="N445UA"/>
    <s v="MCO"/>
    <d v="1899-12-30T14:25:00"/>
    <d v="1899-12-30T14:38:00"/>
    <n v="159"/>
    <n v="146"/>
    <n v="13"/>
    <d v="1899-12-30T14:54:00"/>
    <n v="16"/>
    <n v="0"/>
    <n v="0"/>
    <n v="0"/>
    <n v="0"/>
    <n v="0"/>
    <n v="13"/>
    <x v="4"/>
    <n v="6"/>
  </r>
  <r>
    <s v="  UA"/>
    <x v="12"/>
    <n v="292"/>
    <s v="N831UA"/>
    <s v="ATL"/>
    <d v="1899-12-30T06:00:00"/>
    <d v="1899-12-30T05:57:00"/>
    <n v="119"/>
    <n v="118"/>
    <n v="-3"/>
    <d v="1899-12-30T06:19:00"/>
    <n v="22"/>
    <n v="0"/>
    <n v="0"/>
    <n v="0"/>
    <n v="0"/>
    <n v="0"/>
    <n v="0"/>
    <x v="6"/>
    <n v="6"/>
  </r>
  <r>
    <s v="  UA"/>
    <x v="12"/>
    <n v="296"/>
    <s v="N855UA"/>
    <s v="MSP"/>
    <d v="1899-12-30T13:20:00"/>
    <d v="1899-12-30T13:21:00"/>
    <n v="87"/>
    <n v="74"/>
    <n v="1"/>
    <d v="1899-12-30T13:34:00"/>
    <n v="13"/>
    <n v="0"/>
    <n v="0"/>
    <n v="0"/>
    <n v="0"/>
    <n v="0"/>
    <n v="1"/>
    <x v="14"/>
    <n v="6"/>
  </r>
  <r>
    <s v="  UA"/>
    <x v="12"/>
    <n v="304"/>
    <s v="N811UA"/>
    <s v="BDL"/>
    <d v="1899-12-30T06:26:00"/>
    <d v="1899-12-30T06:21:00"/>
    <n v="122"/>
    <n v="119"/>
    <n v="-5"/>
    <d v="1899-12-30T06:32:00"/>
    <n v="11"/>
    <n v="0"/>
    <n v="0"/>
    <n v="0"/>
    <n v="0"/>
    <n v="0"/>
    <n v="0"/>
    <x v="6"/>
    <n v="6"/>
  </r>
  <r>
    <s v="  UA"/>
    <x v="12"/>
    <n v="307"/>
    <s v="N592UA"/>
    <s v="LAS"/>
    <d v="1899-12-30T08:20:00"/>
    <d v="1899-12-30T08:20:00"/>
    <n v="237"/>
    <n v="213"/>
    <n v="0"/>
    <d v="1899-12-30T08:37:00"/>
    <n v="17"/>
    <n v="0"/>
    <n v="0"/>
    <n v="0"/>
    <n v="0"/>
    <n v="0"/>
    <n v="0"/>
    <x v="9"/>
    <n v="6"/>
  </r>
  <r>
    <s v="  UA"/>
    <x v="12"/>
    <n v="309"/>
    <s v=" "/>
    <s v="BOS"/>
    <d v="1899-12-30T09:05:00"/>
    <d v="1899-12-30T00:00:00"/>
    <n v="128"/>
    <n v="0"/>
    <n v="0"/>
    <d v="1899-12-30T00:00:00"/>
    <n v="0"/>
    <n v="0"/>
    <n v="0"/>
    <n v="0"/>
    <n v="0"/>
    <n v="0"/>
    <n v="0"/>
    <x v="0"/>
    <n v="6"/>
  </r>
  <r>
    <s v="  UA"/>
    <x v="12"/>
    <n v="320"/>
    <s v="N439UA"/>
    <s v="BWI"/>
    <d v="1899-12-30T19:50:00"/>
    <d v="1899-12-30T19:55:00"/>
    <n v="108"/>
    <n v="101"/>
    <n v="5"/>
    <d v="1899-12-30T20:10:00"/>
    <n v="15"/>
    <n v="0"/>
    <n v="0"/>
    <n v="0"/>
    <n v="0"/>
    <n v="0"/>
    <n v="5"/>
    <x v="10"/>
    <n v="6"/>
  </r>
  <r>
    <s v="  UA"/>
    <x v="12"/>
    <n v="330"/>
    <s v="N433UA"/>
    <s v="EWR"/>
    <d v="1899-12-30T16:00:00"/>
    <d v="1899-12-30T16:51:00"/>
    <n v="131"/>
    <n v="108"/>
    <n v="51"/>
    <d v="1899-12-30T17:02:00"/>
    <n v="11"/>
    <n v="0"/>
    <n v="0"/>
    <n v="28"/>
    <n v="0"/>
    <n v="0"/>
    <n v="51"/>
    <x v="2"/>
    <n v="6"/>
  </r>
  <r>
    <s v="  UA"/>
    <x v="12"/>
    <n v="331"/>
    <s v="N803UA"/>
    <s v="DFW"/>
    <d v="1899-12-30T20:50:00"/>
    <d v="1899-12-30T21:28:00"/>
    <n v="146"/>
    <n v="130"/>
    <n v="38"/>
    <d v="1899-12-30T21:40:00"/>
    <n v="12"/>
    <n v="22"/>
    <n v="0"/>
    <n v="0"/>
    <n v="0"/>
    <n v="0"/>
    <n v="38"/>
    <x v="11"/>
    <n v="6"/>
  </r>
  <r>
    <s v="  UA"/>
    <x v="12"/>
    <n v="333"/>
    <s v="N846UA"/>
    <s v="MSY"/>
    <d v="1899-12-30T09:38:00"/>
    <d v="1899-12-30T12:11:00"/>
    <n v="140"/>
    <n v="133"/>
    <n v="153"/>
    <d v="1899-12-30T12:28:00"/>
    <n v="17"/>
    <n v="31"/>
    <n v="0"/>
    <n v="0"/>
    <n v="0"/>
    <n v="115"/>
    <n v="153"/>
    <x v="0"/>
    <n v="6"/>
  </r>
  <r>
    <s v="  UA"/>
    <x v="12"/>
    <n v="337"/>
    <s v="N806UA"/>
    <s v="IAD"/>
    <d v="1899-12-30T16:14:00"/>
    <d v="1899-12-30T16:15:00"/>
    <n v="109"/>
    <n v="100"/>
    <n v="1"/>
    <d v="1899-12-30T16:32:00"/>
    <n v="17"/>
    <n v="0"/>
    <n v="0"/>
    <n v="0"/>
    <n v="0"/>
    <n v="0"/>
    <n v="1"/>
    <x v="2"/>
    <n v="6"/>
  </r>
  <r>
    <s v="  UA"/>
    <x v="12"/>
    <n v="340"/>
    <s v="N835UA"/>
    <s v="DFW"/>
    <d v="1899-12-30T13:20:00"/>
    <d v="1899-12-30T13:30:00"/>
    <n v="151"/>
    <n v="129"/>
    <n v="10"/>
    <d v="1899-12-30T13:45:00"/>
    <n v="15"/>
    <n v="0"/>
    <n v="0"/>
    <n v="0"/>
    <n v="0"/>
    <n v="0"/>
    <n v="10"/>
    <x v="14"/>
    <n v="6"/>
  </r>
  <r>
    <s v="  UA"/>
    <x v="12"/>
    <n v="350"/>
    <s v="N535UA"/>
    <s v="MCO"/>
    <d v="1899-12-30T17:06:00"/>
    <d v="1899-12-30T17:12:00"/>
    <n v="159"/>
    <n v="154"/>
    <n v="6"/>
    <d v="1899-12-30T17:34:00"/>
    <n v="22"/>
    <n v="0"/>
    <n v="0"/>
    <n v="0"/>
    <n v="0"/>
    <n v="0"/>
    <n v="6"/>
    <x v="12"/>
    <n v="6"/>
  </r>
  <r>
    <s v="  UA"/>
    <x v="12"/>
    <n v="360"/>
    <s v="N854UA"/>
    <s v="IAD"/>
    <d v="1899-12-30T11:22:00"/>
    <d v="1899-12-30T11:17:00"/>
    <n v="106"/>
    <n v="112"/>
    <n v="-5"/>
    <d v="1899-12-30T11:39:00"/>
    <n v="22"/>
    <n v="0"/>
    <n v="0"/>
    <n v="0"/>
    <n v="0"/>
    <n v="0"/>
    <n v="0"/>
    <x v="3"/>
    <n v="6"/>
  </r>
  <r>
    <s v="  UA"/>
    <x v="12"/>
    <n v="365"/>
    <s v="N447UA"/>
    <s v="DSM"/>
    <d v="1899-12-30T15:00:00"/>
    <d v="1899-12-30T15:53:00"/>
    <n v="75"/>
    <n v="83"/>
    <n v="53"/>
    <d v="1899-12-30T16:13:00"/>
    <n v="20"/>
    <n v="0"/>
    <n v="0"/>
    <n v="8"/>
    <n v="0"/>
    <n v="53"/>
    <n v="53"/>
    <x v="15"/>
    <n v="6"/>
  </r>
  <r>
    <s v="  UA"/>
    <x v="12"/>
    <n v="373"/>
    <s v="N563UA"/>
    <s v="JAC"/>
    <d v="1899-12-30T09:46:00"/>
    <d v="1899-12-30T09:44:00"/>
    <n v="193"/>
    <n v="179"/>
    <n v="-2"/>
    <d v="1899-12-30T10:02:00"/>
    <n v="18"/>
    <n v="0"/>
    <n v="0"/>
    <n v="0"/>
    <n v="0"/>
    <n v="0"/>
    <n v="0"/>
    <x v="0"/>
    <n v="6"/>
  </r>
  <r>
    <s v="  UA"/>
    <x v="12"/>
    <n v="376"/>
    <s v="N479UA"/>
    <s v="PHL"/>
    <d v="1899-12-30T06:00:00"/>
    <d v="1899-12-30T05:58:00"/>
    <n v="119"/>
    <n v="118"/>
    <n v="-2"/>
    <d v="1899-12-30T06:08:00"/>
    <n v="10"/>
    <n v="0"/>
    <n v="0"/>
    <n v="0"/>
    <n v="0"/>
    <n v="0"/>
    <n v="0"/>
    <x v="6"/>
    <n v="6"/>
  </r>
  <r>
    <s v="  UA"/>
    <x v="12"/>
    <n v="381"/>
    <s v="N476UA"/>
    <s v="SMF"/>
    <d v="1899-12-30T09:55:00"/>
    <d v="1899-12-30T09:50:00"/>
    <n v="270"/>
    <n v="257"/>
    <n v="-5"/>
    <d v="1899-12-30T10:07:00"/>
    <n v="17"/>
    <n v="0"/>
    <n v="0"/>
    <n v="0"/>
    <n v="0"/>
    <n v="0"/>
    <n v="0"/>
    <x v="0"/>
    <n v="6"/>
  </r>
  <r>
    <s v="  UA"/>
    <x v="12"/>
    <n v="382"/>
    <s v="N578UA"/>
    <s v="IAD"/>
    <d v="1899-12-30T08:43:00"/>
    <d v="1899-12-30T08:45:00"/>
    <n v="108"/>
    <n v="100"/>
    <n v="2"/>
    <d v="1899-12-30T09:03:00"/>
    <n v="18"/>
    <n v="0"/>
    <n v="0"/>
    <n v="0"/>
    <n v="0"/>
    <n v="0"/>
    <n v="2"/>
    <x v="9"/>
    <n v="6"/>
  </r>
  <r>
    <s v="  UA"/>
    <x v="12"/>
    <n v="391"/>
    <s v="N825UA"/>
    <s v="RDU"/>
    <d v="1899-12-30T19:55:00"/>
    <d v="1899-12-30T19:54:00"/>
    <n v="117"/>
    <n v="111"/>
    <n v="-1"/>
    <d v="1899-12-30T20:14:00"/>
    <n v="20"/>
    <n v="0"/>
    <n v="0"/>
    <n v="0"/>
    <n v="0"/>
    <n v="0"/>
    <n v="0"/>
    <x v="10"/>
    <n v="6"/>
  </r>
  <r>
    <s v="  UA"/>
    <x v="12"/>
    <n v="393"/>
    <s v="N452UA"/>
    <s v="PHX"/>
    <d v="1899-12-30T11:57:00"/>
    <d v="1899-12-30T11:55:00"/>
    <n v="232"/>
    <n v="208"/>
    <n v="-2"/>
    <d v="1899-12-30T12:09:00"/>
    <n v="14"/>
    <n v="0"/>
    <n v="0"/>
    <n v="0"/>
    <n v="0"/>
    <n v="0"/>
    <n v="0"/>
    <x v="3"/>
    <n v="6"/>
  </r>
  <r>
    <s v="  UA"/>
    <x v="12"/>
    <n v="395"/>
    <s v="N478UA"/>
    <s v="SAN"/>
    <d v="1899-12-30T17:50:00"/>
    <d v="1899-12-30T17:47:00"/>
    <n v="253"/>
    <n v="251"/>
    <n v="-3"/>
    <d v="1899-12-30T18:02:00"/>
    <n v="15"/>
    <n v="0"/>
    <n v="0"/>
    <n v="0"/>
    <n v="0"/>
    <n v="0"/>
    <n v="0"/>
    <x v="12"/>
    <n v="6"/>
  </r>
  <r>
    <s v="  UA"/>
    <x v="12"/>
    <n v="398"/>
    <s v="N406UA"/>
    <s v="PDX"/>
    <d v="1899-12-30T11:58:00"/>
    <d v="1899-12-30T11:55:00"/>
    <n v="268"/>
    <n v="259"/>
    <n v="-3"/>
    <d v="1899-12-30T12:09:00"/>
    <n v="14"/>
    <n v="0"/>
    <n v="0"/>
    <n v="0"/>
    <n v="0"/>
    <n v="0"/>
    <n v="0"/>
    <x v="3"/>
    <n v="6"/>
  </r>
  <r>
    <s v="  UA"/>
    <x v="12"/>
    <n v="401"/>
    <s v="N530UA"/>
    <s v="DCA"/>
    <d v="1899-12-30T17:05:00"/>
    <d v="1899-12-30T17:48:00"/>
    <n v="104"/>
    <n v="106"/>
    <n v="43"/>
    <d v="1899-12-30T18:08:00"/>
    <n v="20"/>
    <n v="37"/>
    <n v="0"/>
    <n v="2"/>
    <n v="0"/>
    <n v="6"/>
    <n v="43"/>
    <x v="12"/>
    <n v="6"/>
  </r>
  <r>
    <s v="  UA"/>
    <x v="12"/>
    <n v="409"/>
    <s v="N498UA"/>
    <s v="LAX"/>
    <d v="1899-12-30T13:05:00"/>
    <d v="1899-12-30T13:08:00"/>
    <n v="269"/>
    <n v="245"/>
    <n v="3"/>
    <d v="1899-12-30T13:22:00"/>
    <n v="14"/>
    <n v="0"/>
    <n v="0"/>
    <n v="0"/>
    <n v="0"/>
    <n v="0"/>
    <n v="3"/>
    <x v="14"/>
    <n v="6"/>
  </r>
  <r>
    <s v="  UA"/>
    <x v="12"/>
    <n v="411"/>
    <s v="N452UA"/>
    <s v="LAX"/>
    <d v="1899-12-30T20:45:00"/>
    <d v="1899-12-30T20:43:00"/>
    <n v="265"/>
    <n v="251"/>
    <n v="-2"/>
    <d v="1899-12-30T20:57:00"/>
    <n v="14"/>
    <n v="0"/>
    <n v="0"/>
    <n v="0"/>
    <n v="0"/>
    <n v="0"/>
    <n v="0"/>
    <x v="11"/>
    <n v="6"/>
  </r>
  <r>
    <s v="  UA"/>
    <x v="12"/>
    <n v="420"/>
    <s v="N820UA"/>
    <s v="ROC"/>
    <d v="1899-12-30T18:44:00"/>
    <d v="1899-12-30T18:41:00"/>
    <n v="96"/>
    <n v="97"/>
    <n v="-3"/>
    <d v="1899-12-30T18:56:00"/>
    <n v="15"/>
    <n v="0"/>
    <n v="0"/>
    <n v="0"/>
    <n v="0"/>
    <n v="0"/>
    <n v="0"/>
    <x v="1"/>
    <n v="6"/>
  </r>
  <r>
    <s v="  UA"/>
    <x v="12"/>
    <n v="425"/>
    <s v="N507UA"/>
    <s v="SEA"/>
    <d v="1899-12-30T20:50:00"/>
    <d v="1899-12-30T21:03:00"/>
    <n v="265"/>
    <n v="249"/>
    <n v="13"/>
    <d v="1899-12-30T21:13:00"/>
    <n v="10"/>
    <n v="0"/>
    <n v="0"/>
    <n v="0"/>
    <n v="0"/>
    <n v="0"/>
    <n v="13"/>
    <x v="11"/>
    <n v="6"/>
  </r>
  <r>
    <s v="  UA"/>
    <x v="12"/>
    <n v="430"/>
    <s v="N527UA"/>
    <s v="PHX"/>
    <d v="1899-12-30T17:59:00"/>
    <d v="1899-12-30T18:43:00"/>
    <n v="235"/>
    <n v="227"/>
    <n v="44"/>
    <d v="1899-12-30T18:58:00"/>
    <n v="15"/>
    <n v="0"/>
    <n v="0"/>
    <n v="25"/>
    <n v="0"/>
    <n v="11"/>
    <n v="44"/>
    <x v="12"/>
    <n v="6"/>
  </r>
  <r>
    <s v="  UA"/>
    <x v="12"/>
    <n v="432"/>
    <s v="N831UA"/>
    <s v="CLT"/>
    <d v="1899-12-30T13:10:00"/>
    <d v="1899-12-30T13:17:00"/>
    <n v="109"/>
    <n v="101"/>
    <n v="7"/>
    <d v="1899-12-30T13:35:00"/>
    <n v="18"/>
    <n v="0"/>
    <n v="0"/>
    <n v="0"/>
    <n v="0"/>
    <n v="0"/>
    <n v="7"/>
    <x v="14"/>
    <n v="6"/>
  </r>
  <r>
    <s v="  UA"/>
    <x v="12"/>
    <n v="436"/>
    <s v="N457UA"/>
    <s v="EWR"/>
    <d v="1899-12-30T15:00:00"/>
    <d v="1899-12-30T15:10:00"/>
    <n v="131"/>
    <n v="125"/>
    <n v="10"/>
    <d v="1899-12-30T15:30:00"/>
    <n v="20"/>
    <n v="0"/>
    <n v="0"/>
    <n v="0"/>
    <n v="0"/>
    <n v="0"/>
    <n v="10"/>
    <x v="15"/>
    <n v="6"/>
  </r>
  <r>
    <s v="  UA"/>
    <x v="12"/>
    <n v="442"/>
    <s v="N493UA"/>
    <s v="BDL"/>
    <d v="1899-12-30T16:50:00"/>
    <d v="1899-12-30T16:48:00"/>
    <n v="121"/>
    <n v="120"/>
    <n v="-2"/>
    <d v="1899-12-30T17:04:00"/>
    <n v="16"/>
    <n v="0"/>
    <n v="0"/>
    <n v="0"/>
    <n v="0"/>
    <n v="0"/>
    <n v="0"/>
    <x v="2"/>
    <n v="6"/>
  </r>
  <r>
    <s v="  UA"/>
    <x v="12"/>
    <n v="449"/>
    <s v="N430UA"/>
    <s v="SAN"/>
    <d v="1899-12-30T10:00:00"/>
    <d v="1899-12-30T10:45:00"/>
    <n v="261"/>
    <n v="230"/>
    <n v="45"/>
    <d v="1899-12-30T10:56:00"/>
    <n v="11"/>
    <n v="0"/>
    <n v="0"/>
    <n v="0"/>
    <n v="0"/>
    <n v="0"/>
    <n v="45"/>
    <x v="8"/>
    <n v="6"/>
  </r>
  <r>
    <s v="  UA"/>
    <x v="12"/>
    <n v="450"/>
    <s v="N575UA"/>
    <s v="TPA"/>
    <d v="1899-12-30T19:59:00"/>
    <d v="1899-12-30T20:03:00"/>
    <n v="157"/>
    <n v="146"/>
    <n v="4"/>
    <d v="1899-12-30T20:17:00"/>
    <n v="14"/>
    <n v="0"/>
    <n v="0"/>
    <n v="0"/>
    <n v="0"/>
    <n v="0"/>
    <n v="4"/>
    <x v="10"/>
    <n v="6"/>
  </r>
  <r>
    <s v="  UA"/>
    <x v="12"/>
    <n v="456"/>
    <s v="N576UA"/>
    <s v="DEN"/>
    <d v="1899-12-30T11:57:00"/>
    <d v="1899-12-30T12:02:00"/>
    <n v="162"/>
    <n v="136"/>
    <n v="5"/>
    <d v="1899-12-30T12:17:00"/>
    <n v="15"/>
    <n v="0"/>
    <n v="0"/>
    <n v="0"/>
    <n v="0"/>
    <n v="0"/>
    <n v="5"/>
    <x v="3"/>
    <n v="6"/>
  </r>
  <r>
    <s v="  UA"/>
    <x v="12"/>
    <n v="463"/>
    <s v="N476UA"/>
    <s v="MSP"/>
    <d v="1899-12-30T22:00:00"/>
    <d v="1899-12-30T21:53:00"/>
    <n v="84"/>
    <n v="65"/>
    <n v="-7"/>
    <d v="1899-12-30T22:02:00"/>
    <n v="9"/>
    <n v="0"/>
    <n v="0"/>
    <n v="0"/>
    <n v="0"/>
    <n v="0"/>
    <n v="0"/>
    <x v="17"/>
    <n v="6"/>
  </r>
  <r>
    <s v="  UA"/>
    <x v="12"/>
    <n v="473"/>
    <s v="N446UA"/>
    <s v="SNA"/>
    <d v="1899-12-30T20:05:00"/>
    <d v="1899-12-30T20:17:00"/>
    <n v="269"/>
    <n v="232"/>
    <n v="12"/>
    <d v="1899-12-30T20:28:00"/>
    <n v="11"/>
    <n v="0"/>
    <n v="0"/>
    <n v="0"/>
    <n v="0"/>
    <n v="0"/>
    <n v="12"/>
    <x v="11"/>
    <n v="6"/>
  </r>
  <r>
    <s v="  UA"/>
    <x v="12"/>
    <n v="476"/>
    <s v="N534UA"/>
    <s v="BWI"/>
    <d v="1899-12-30T13:12:00"/>
    <d v="1899-12-30T13:21:00"/>
    <n v="107"/>
    <n v="109"/>
    <n v="9"/>
    <d v="1899-12-30T13:39:00"/>
    <n v="18"/>
    <n v="0"/>
    <n v="0"/>
    <n v="0"/>
    <n v="0"/>
    <n v="0"/>
    <n v="9"/>
    <x v="14"/>
    <n v="6"/>
  </r>
  <r>
    <s v="  UA"/>
    <x v="12"/>
    <n v="493"/>
    <s v="N855UA"/>
    <s v="SFO"/>
    <d v="1899-12-30T18:45:00"/>
    <d v="1899-12-30T22:13:00"/>
    <n v="282"/>
    <n v="255"/>
    <n v="208"/>
    <d v="1899-12-30T22:24:00"/>
    <n v="11"/>
    <n v="0"/>
    <n v="0"/>
    <n v="0"/>
    <n v="0"/>
    <n v="181"/>
    <n v="208"/>
    <x v="1"/>
    <n v="6"/>
  </r>
  <r>
    <s v="  UA"/>
    <x v="12"/>
    <n v="499"/>
    <s v="N497UA"/>
    <s v="SFO"/>
    <d v="1899-12-30T14:05:00"/>
    <d v="1899-12-30T14:42:00"/>
    <n v="282"/>
    <n v="252"/>
    <n v="37"/>
    <d v="1899-12-30T14:50:00"/>
    <n v="8"/>
    <n v="0"/>
    <n v="0"/>
    <n v="0"/>
    <n v="0"/>
    <n v="0"/>
    <n v="37"/>
    <x v="4"/>
    <n v="6"/>
  </r>
  <r>
    <s v="  UA"/>
    <x v="12"/>
    <n v="502"/>
    <s v="N836UA"/>
    <s v="LGA"/>
    <d v="1899-12-30T18:00:00"/>
    <d v="1899-12-30T21:00:00"/>
    <n v="125"/>
    <n v="107"/>
    <n v="180"/>
    <d v="1899-12-30T21:13:00"/>
    <n v="13"/>
    <n v="0"/>
    <n v="0"/>
    <n v="36"/>
    <n v="0"/>
    <n v="126"/>
    <n v="180"/>
    <x v="1"/>
    <n v="6"/>
  </r>
  <r>
    <s v="  UA"/>
    <x v="12"/>
    <n v="514"/>
    <s v="N404UA"/>
    <s v="IAD"/>
    <d v="1899-12-30T21:20:00"/>
    <d v="1899-12-30T21:33:00"/>
    <n v="99"/>
    <n v="89"/>
    <n v="13"/>
    <d v="1899-12-30T21:46:00"/>
    <n v="13"/>
    <n v="0"/>
    <n v="0"/>
    <n v="0"/>
    <n v="0"/>
    <n v="0"/>
    <n v="13"/>
    <x v="7"/>
    <n v="6"/>
  </r>
  <r>
    <s v="  UA"/>
    <x v="12"/>
    <n v="519"/>
    <s v="N437UA"/>
    <s v="CMH"/>
    <d v="1899-12-30T19:38:00"/>
    <d v="1899-12-30T20:22:00"/>
    <n v="73"/>
    <n v="73"/>
    <n v="44"/>
    <d v="1899-12-30T20:39:00"/>
    <n v="17"/>
    <n v="18"/>
    <n v="0"/>
    <n v="0"/>
    <n v="0"/>
    <n v="26"/>
    <n v="44"/>
    <x v="10"/>
    <n v="6"/>
  </r>
  <r>
    <s v="  UA"/>
    <x v="12"/>
    <n v="521"/>
    <s v="N522UA"/>
    <s v="SAN"/>
    <d v="1899-12-30T11:57:00"/>
    <d v="1899-12-30T12:00:00"/>
    <n v="264"/>
    <n v="236"/>
    <n v="3"/>
    <d v="1899-12-30T12:18:00"/>
    <n v="18"/>
    <n v="0"/>
    <n v="0"/>
    <n v="0"/>
    <n v="0"/>
    <n v="0"/>
    <n v="3"/>
    <x v="3"/>
    <n v="6"/>
  </r>
  <r>
    <s v="  UA"/>
    <x v="12"/>
    <n v="524"/>
    <s v="N579UA"/>
    <s v="BOS"/>
    <d v="1899-12-30T06:46:00"/>
    <d v="1899-12-30T06:46:00"/>
    <n v="131"/>
    <n v="137"/>
    <n v="0"/>
    <d v="1899-12-30T07:00:00"/>
    <n v="14"/>
    <n v="0"/>
    <n v="0"/>
    <n v="0"/>
    <n v="0"/>
    <n v="0"/>
    <n v="0"/>
    <x v="6"/>
    <n v="6"/>
  </r>
  <r>
    <s v="  UA"/>
    <x v="12"/>
    <n v="530"/>
    <s v="N475UA"/>
    <s v="MSP"/>
    <d v="1899-12-30T06:00:00"/>
    <d v="1899-12-30T05:57:00"/>
    <n v="93"/>
    <n v="83"/>
    <n v="-3"/>
    <d v="1899-12-30T06:20:00"/>
    <n v="23"/>
    <n v="0"/>
    <n v="0"/>
    <n v="0"/>
    <n v="0"/>
    <n v="0"/>
    <n v="0"/>
    <x v="6"/>
    <n v="6"/>
  </r>
  <r>
    <s v="  UA"/>
    <x v="12"/>
    <n v="531"/>
    <s v="N570UA"/>
    <s v="LAX"/>
    <d v="1899-12-30T10:35:00"/>
    <d v="1899-12-30T10:37:00"/>
    <n v="275"/>
    <n v="239"/>
    <n v="2"/>
    <d v="1899-12-30T10:54:00"/>
    <n v="17"/>
    <n v="0"/>
    <n v="0"/>
    <n v="0"/>
    <n v="0"/>
    <n v="0"/>
    <n v="2"/>
    <x v="8"/>
    <n v="6"/>
  </r>
  <r>
    <s v="  UA"/>
    <x v="12"/>
    <n v="532"/>
    <s v="N444UA"/>
    <s v="BOS"/>
    <d v="1899-12-30T11:01:00"/>
    <d v="1899-12-30T11:08:00"/>
    <n v="135"/>
    <n v="134"/>
    <n v="7"/>
    <d v="1899-12-30T11:25:00"/>
    <n v="17"/>
    <n v="0"/>
    <n v="0"/>
    <n v="0"/>
    <n v="0"/>
    <n v="0"/>
    <n v="7"/>
    <x v="3"/>
    <n v="6"/>
  </r>
  <r>
    <s v="  UA"/>
    <x v="12"/>
    <n v="536"/>
    <s v=" "/>
    <s v="LGA"/>
    <d v="1899-12-30T07:00:00"/>
    <d v="1899-12-30T00:00:00"/>
    <n v="123"/>
    <n v="0"/>
    <n v="0"/>
    <d v="1899-12-30T00:00:00"/>
    <n v="0"/>
    <n v="0"/>
    <n v="0"/>
    <n v="0"/>
    <n v="0"/>
    <n v="0"/>
    <n v="0"/>
    <x v="13"/>
    <n v="6"/>
  </r>
  <r>
    <s v="  UA"/>
    <x v="12"/>
    <n v="544"/>
    <s v="N572UA"/>
    <s v="LAS"/>
    <d v="1899-12-30T11:57:00"/>
    <d v="1899-12-30T11:54:00"/>
    <n v="237"/>
    <n v="217"/>
    <n v="-3"/>
    <d v="1899-12-30T12:13:00"/>
    <n v="19"/>
    <n v="0"/>
    <n v="0"/>
    <n v="0"/>
    <n v="0"/>
    <n v="0"/>
    <n v="0"/>
    <x v="3"/>
    <n v="6"/>
  </r>
  <r>
    <s v="  UA"/>
    <x v="12"/>
    <n v="557"/>
    <s v="N593UA"/>
    <s v="LAS"/>
    <d v="1899-12-30T17:55:00"/>
    <d v="1899-12-30T18:10:00"/>
    <n v="237"/>
    <n v="214"/>
    <n v="15"/>
    <d v="1899-12-30T18:23:00"/>
    <n v="13"/>
    <n v="0"/>
    <n v="0"/>
    <n v="0"/>
    <n v="0"/>
    <n v="0"/>
    <n v="15"/>
    <x v="12"/>
    <n v="6"/>
  </r>
  <r>
    <s v="  UA"/>
    <x v="12"/>
    <n v="566"/>
    <s v="N419UA"/>
    <s v="ATL"/>
    <d v="1899-12-30T18:00:00"/>
    <d v="1899-12-30T18:02:00"/>
    <n v="112"/>
    <n v="119"/>
    <n v="2"/>
    <d v="1899-12-30T18:31:00"/>
    <n v="29"/>
    <n v="0"/>
    <n v="0"/>
    <n v="0"/>
    <n v="0"/>
    <n v="0"/>
    <n v="2"/>
    <x v="1"/>
    <n v="6"/>
  </r>
  <r>
    <s v="  UA"/>
    <x v="12"/>
    <n v="570"/>
    <s v="N454UA"/>
    <s v="CLE"/>
    <d v="1899-12-30T13:19:00"/>
    <d v="1899-12-30T13:51:00"/>
    <n v="73"/>
    <n v="76"/>
    <n v="32"/>
    <d v="1899-12-30T14:05:00"/>
    <n v="14"/>
    <n v="0"/>
    <n v="0"/>
    <n v="3"/>
    <n v="0"/>
    <n v="32"/>
    <n v="32"/>
    <x v="14"/>
    <n v="6"/>
  </r>
  <r>
    <s v="  UA"/>
    <x v="12"/>
    <n v="577"/>
    <s v="N413UA"/>
    <s v="MSP"/>
    <d v="1899-12-30T08:48:00"/>
    <d v="1899-12-30T08:51:00"/>
    <n v="85"/>
    <n v="77"/>
    <n v="3"/>
    <d v="1899-12-30T09:05:00"/>
    <n v="14"/>
    <n v="0"/>
    <n v="0"/>
    <n v="0"/>
    <n v="0"/>
    <n v="0"/>
    <n v="3"/>
    <x v="9"/>
    <n v="6"/>
  </r>
  <r>
    <s v="  UA"/>
    <x v="12"/>
    <n v="586"/>
    <s v="N847UA"/>
    <s v="MIA"/>
    <d v="1899-12-30T19:45:00"/>
    <d v="1899-12-30T19:47:00"/>
    <n v="187"/>
    <n v="179"/>
    <n v="2"/>
    <d v="1899-12-30T20:02:00"/>
    <n v="15"/>
    <n v="0"/>
    <n v="0"/>
    <n v="0"/>
    <n v="0"/>
    <n v="0"/>
    <n v="2"/>
    <x v="10"/>
    <n v="6"/>
  </r>
  <r>
    <s v="  UA"/>
    <x v="12"/>
    <n v="589"/>
    <s v="N574UA"/>
    <s v="IAH"/>
    <d v="1899-12-30T09:27:00"/>
    <d v="1899-12-30T09:27:00"/>
    <n v="164"/>
    <n v="149"/>
    <n v="0"/>
    <d v="1899-12-30T09:42:00"/>
    <n v="15"/>
    <n v="0"/>
    <n v="0"/>
    <n v="0"/>
    <n v="0"/>
    <n v="0"/>
    <n v="0"/>
    <x v="0"/>
    <n v="6"/>
  </r>
  <r>
    <s v="  UA"/>
    <x v="12"/>
    <n v="590"/>
    <s v="N825UA"/>
    <s v="BDL"/>
    <d v="1899-12-30T13:40:00"/>
    <d v="1899-12-30T13:37:00"/>
    <n v="122"/>
    <n v="125"/>
    <n v="-3"/>
    <d v="1899-12-30T13:52:00"/>
    <n v="15"/>
    <n v="0"/>
    <n v="0"/>
    <n v="0"/>
    <n v="0"/>
    <n v="0"/>
    <n v="0"/>
    <x v="14"/>
    <n v="6"/>
  </r>
  <r>
    <s v="  UA"/>
    <x v="12"/>
    <n v="597"/>
    <s v="N824UA"/>
    <s v="MSP"/>
    <d v="1899-12-30T20:05:00"/>
    <d v="1899-12-30T20:08:00"/>
    <n v="83"/>
    <n v="81"/>
    <n v="3"/>
    <d v="1899-12-30T20:24:00"/>
    <n v="16"/>
    <n v="0"/>
    <n v="0"/>
    <n v="0"/>
    <n v="0"/>
    <n v="0"/>
    <n v="3"/>
    <x v="11"/>
    <n v="6"/>
  </r>
  <r>
    <s v="  UA"/>
    <x v="12"/>
    <n v="600"/>
    <s v=" "/>
    <s v="DCA"/>
    <d v="1899-12-30T06:00:00"/>
    <d v="1899-12-30T00:00:00"/>
    <n v="106"/>
    <n v="0"/>
    <n v="0"/>
    <d v="1899-12-30T00:00:00"/>
    <n v="0"/>
    <n v="0"/>
    <n v="0"/>
    <n v="0"/>
    <n v="0"/>
    <n v="0"/>
    <n v="0"/>
    <x v="6"/>
    <n v="6"/>
  </r>
  <r>
    <s v="  UA"/>
    <x v="12"/>
    <n v="602"/>
    <s v=" "/>
    <s v="DCA"/>
    <d v="1899-12-30T07:00:00"/>
    <d v="1899-12-30T00:00:00"/>
    <n v="108"/>
    <n v="0"/>
    <n v="0"/>
    <d v="1899-12-30T00:00:00"/>
    <n v="0"/>
    <n v="0"/>
    <n v="0"/>
    <n v="0"/>
    <n v="0"/>
    <n v="0"/>
    <n v="0"/>
    <x v="13"/>
    <n v="6"/>
  </r>
  <r>
    <s v="  UA"/>
    <x v="12"/>
    <n v="604"/>
    <s v="N850UA"/>
    <s v="DCA"/>
    <d v="1899-12-30T08:05:00"/>
    <d v="1899-12-30T08:05:00"/>
    <n v="105"/>
    <n v="98"/>
    <n v="0"/>
    <d v="1899-12-30T08:18:00"/>
    <n v="13"/>
    <n v="0"/>
    <n v="0"/>
    <n v="0"/>
    <n v="0"/>
    <n v="0"/>
    <n v="0"/>
    <x v="9"/>
    <n v="6"/>
  </r>
  <r>
    <s v="  UA"/>
    <x v="12"/>
    <n v="605"/>
    <s v=" "/>
    <s v="DEN"/>
    <d v="1899-12-30T09:48:00"/>
    <d v="1899-12-30T00:00:00"/>
    <n v="162"/>
    <n v="0"/>
    <n v="0"/>
    <d v="1899-12-30T00:00:00"/>
    <n v="0"/>
    <n v="0"/>
    <n v="0"/>
    <n v="0"/>
    <n v="0"/>
    <n v="0"/>
    <n v="0"/>
    <x v="0"/>
    <n v="6"/>
  </r>
  <r>
    <s v="  UA"/>
    <x v="12"/>
    <n v="608"/>
    <s v="N805UA"/>
    <s v="DCA"/>
    <d v="1899-12-30T10:02:00"/>
    <d v="1899-12-30T10:08:00"/>
    <n v="105"/>
    <n v="103"/>
    <n v="6"/>
    <d v="1899-12-30T10:26:00"/>
    <n v="18"/>
    <n v="0"/>
    <n v="0"/>
    <n v="0"/>
    <n v="0"/>
    <n v="0"/>
    <n v="6"/>
    <x v="8"/>
    <n v="6"/>
  </r>
  <r>
    <s v="  UA"/>
    <x v="12"/>
    <n v="609"/>
    <s v="N458UA"/>
    <s v="SFO"/>
    <d v="1899-12-30T11:57:00"/>
    <d v="1899-12-30T11:55:00"/>
    <n v="282"/>
    <n v="265"/>
    <n v="-2"/>
    <d v="1899-12-30T12:14:00"/>
    <n v="19"/>
    <n v="0"/>
    <n v="0"/>
    <n v="0"/>
    <n v="0"/>
    <n v="0"/>
    <n v="0"/>
    <x v="3"/>
    <n v="6"/>
  </r>
  <r>
    <s v="  UA"/>
    <x v="12"/>
    <n v="610"/>
    <s v="N493UA"/>
    <s v="DCA"/>
    <d v="1899-12-30T11:00:00"/>
    <d v="1899-12-30T10:55:00"/>
    <n v="105"/>
    <n v="117"/>
    <n v="-5"/>
    <d v="1899-12-30T11:26:00"/>
    <n v="31"/>
    <n v="0"/>
    <n v="0"/>
    <n v="0"/>
    <n v="0"/>
    <n v="0"/>
    <n v="0"/>
    <x v="3"/>
    <n v="6"/>
  </r>
  <r>
    <s v="  UA"/>
    <x v="12"/>
    <n v="611"/>
    <s v="N548UA"/>
    <s v="SFO"/>
    <d v="1899-12-30T13:05:00"/>
    <d v="1899-12-30T13:04:00"/>
    <n v="284"/>
    <n v="260"/>
    <n v="-1"/>
    <d v="1899-12-30T13:16:00"/>
    <n v="12"/>
    <n v="0"/>
    <n v="0"/>
    <n v="0"/>
    <n v="0"/>
    <n v="0"/>
    <n v="0"/>
    <x v="14"/>
    <n v="6"/>
  </r>
  <r>
    <s v="  UA"/>
    <x v="12"/>
    <n v="612"/>
    <s v="N814UA"/>
    <s v="DCA"/>
    <d v="1899-12-30T12:05:00"/>
    <d v="1899-12-30T12:02:00"/>
    <n v="105"/>
    <n v="100"/>
    <n v="-3"/>
    <d v="1899-12-30T12:17:00"/>
    <n v="15"/>
    <n v="0"/>
    <n v="0"/>
    <n v="0"/>
    <n v="0"/>
    <n v="0"/>
    <n v="0"/>
    <x v="5"/>
    <n v="6"/>
  </r>
  <r>
    <s v="  UA"/>
    <x v="12"/>
    <n v="614"/>
    <s v="N820UA"/>
    <s v="DCA"/>
    <d v="1899-12-30T13:05:00"/>
    <d v="1899-12-30T13:04:00"/>
    <n v="105"/>
    <n v="109"/>
    <n v="-1"/>
    <d v="1899-12-30T13:26:00"/>
    <n v="22"/>
    <n v="0"/>
    <n v="0"/>
    <n v="0"/>
    <n v="0"/>
    <n v="0"/>
    <n v="0"/>
    <x v="14"/>
    <n v="6"/>
  </r>
  <r>
    <s v="  UA"/>
    <x v="12"/>
    <n v="616"/>
    <s v="N847UA"/>
    <s v="DCA"/>
    <d v="1899-12-30T14:05:00"/>
    <d v="1899-12-30T14:04:00"/>
    <n v="105"/>
    <n v="101"/>
    <n v="-1"/>
    <d v="1899-12-30T14:19:00"/>
    <n v="15"/>
    <n v="0"/>
    <n v="0"/>
    <n v="0"/>
    <n v="0"/>
    <n v="0"/>
    <n v="0"/>
    <x v="4"/>
    <n v="6"/>
  </r>
  <r>
    <s v="  UA"/>
    <x v="12"/>
    <n v="617"/>
    <s v="N403UA"/>
    <s v="SNA"/>
    <d v="1899-12-30T15:23:00"/>
    <d v="1899-12-30T15:50:00"/>
    <n v="268"/>
    <n v="253"/>
    <n v="27"/>
    <d v="1899-12-30T16:12:00"/>
    <n v="22"/>
    <n v="0"/>
    <n v="0"/>
    <n v="0"/>
    <n v="0"/>
    <n v="0"/>
    <n v="27"/>
    <x v="15"/>
    <n v="6"/>
  </r>
  <r>
    <s v="  UA"/>
    <x v="12"/>
    <n v="618"/>
    <s v="N803UA"/>
    <s v="DCA"/>
    <d v="1899-12-30T15:05:00"/>
    <d v="1899-12-30T15:06:00"/>
    <n v="105"/>
    <n v="105"/>
    <n v="1"/>
    <d v="1899-12-30T15:23:00"/>
    <n v="17"/>
    <n v="0"/>
    <n v="0"/>
    <n v="0"/>
    <n v="0"/>
    <n v="0"/>
    <n v="1"/>
    <x v="15"/>
    <n v="6"/>
  </r>
  <r>
    <s v="  UA"/>
    <x v="12"/>
    <n v="620"/>
    <s v="N404UA"/>
    <s v="DCA"/>
    <d v="1899-12-30T16:03:00"/>
    <d v="1899-12-30T16:24:00"/>
    <n v="105"/>
    <n v="110"/>
    <n v="21"/>
    <d v="1899-12-30T16:48:00"/>
    <n v="24"/>
    <n v="10"/>
    <n v="0"/>
    <n v="5"/>
    <n v="0"/>
    <n v="11"/>
    <n v="21"/>
    <x v="2"/>
    <n v="6"/>
  </r>
  <r>
    <s v="  UA"/>
    <x v="12"/>
    <n v="624"/>
    <s v="N484UA"/>
    <s v="DCA"/>
    <d v="1899-12-30T18:05:00"/>
    <d v="1899-12-30T18:02:00"/>
    <n v="105"/>
    <n v="107"/>
    <n v="-3"/>
    <d v="1899-12-30T18:17:00"/>
    <n v="15"/>
    <n v="0"/>
    <n v="0"/>
    <n v="0"/>
    <n v="0"/>
    <n v="0"/>
    <n v="0"/>
    <x v="1"/>
    <n v="6"/>
  </r>
  <r>
    <s v="  UA"/>
    <x v="12"/>
    <n v="626"/>
    <s v="N592UA"/>
    <s v="PHL"/>
    <d v="1899-12-30T18:10:00"/>
    <d v="1899-12-30T18:05:00"/>
    <n v="119"/>
    <n v="114"/>
    <n v="-5"/>
    <d v="1899-12-30T18:24:00"/>
    <n v="19"/>
    <n v="0"/>
    <n v="0"/>
    <n v="0"/>
    <n v="0"/>
    <n v="0"/>
    <n v="0"/>
    <x v="1"/>
    <n v="6"/>
  </r>
  <r>
    <s v="  UA"/>
    <x v="12"/>
    <n v="632"/>
    <s v="N567UA"/>
    <s v="TPA"/>
    <d v="1899-12-30T09:30:00"/>
    <d v="1899-12-30T09:31:00"/>
    <n v="157"/>
    <n v="153"/>
    <n v="1"/>
    <d v="1899-12-30T09:51:00"/>
    <n v="20"/>
    <n v="0"/>
    <n v="0"/>
    <n v="0"/>
    <n v="0"/>
    <n v="0"/>
    <n v="1"/>
    <x v="0"/>
    <n v="6"/>
  </r>
  <r>
    <s v="  UA"/>
    <x v="12"/>
    <n v="634"/>
    <s v="N848UA"/>
    <s v="EWR"/>
    <d v="1899-12-30T06:00:00"/>
    <d v="1899-12-30T06:10:00"/>
    <n v="118"/>
    <n v="119"/>
    <n v="10"/>
    <d v="1899-12-30T06:25:00"/>
    <n v="15"/>
    <n v="0"/>
    <n v="0"/>
    <n v="0"/>
    <n v="0"/>
    <n v="0"/>
    <n v="10"/>
    <x v="6"/>
    <n v="6"/>
  </r>
  <r>
    <s v="  UA"/>
    <x v="12"/>
    <n v="635"/>
    <s v="N538UA"/>
    <s v="SEA"/>
    <d v="1899-12-30T08:25:00"/>
    <d v="1899-12-30T09:18:00"/>
    <n v="265"/>
    <n v="255"/>
    <n v="53"/>
    <d v="1899-12-30T09:32:00"/>
    <n v="14"/>
    <n v="43"/>
    <n v="0"/>
    <n v="0"/>
    <n v="0"/>
    <n v="0"/>
    <n v="53"/>
    <x v="9"/>
    <n v="6"/>
  </r>
  <r>
    <s v="  UA"/>
    <x v="12"/>
    <n v="640"/>
    <s v="N813UA"/>
    <s v="PHL"/>
    <d v="1899-12-30T21:05:00"/>
    <d v="1899-12-30T22:16:00"/>
    <n v="113"/>
    <n v="107"/>
    <n v="71"/>
    <d v="1899-12-30T22:33:00"/>
    <n v="17"/>
    <n v="0"/>
    <n v="0"/>
    <n v="0"/>
    <n v="0"/>
    <n v="65"/>
    <n v="71"/>
    <x v="7"/>
    <n v="6"/>
  </r>
  <r>
    <s v="  UA"/>
    <x v="12"/>
    <n v="643"/>
    <s v="N462UA"/>
    <s v="PDX"/>
    <d v="1899-12-30T15:20:00"/>
    <d v="1899-12-30T15:32:00"/>
    <n v="268"/>
    <n v="266"/>
    <n v="12"/>
    <d v="1899-12-30T15:48:00"/>
    <n v="16"/>
    <n v="0"/>
    <n v="0"/>
    <n v="0"/>
    <n v="0"/>
    <n v="0"/>
    <n v="12"/>
    <x v="15"/>
    <n v="6"/>
  </r>
  <r>
    <s v="  UA"/>
    <x v="12"/>
    <n v="646"/>
    <s v="N477UA"/>
    <s v="EWR"/>
    <d v="1899-12-30T13:00:00"/>
    <d v="1899-12-30T13:00:00"/>
    <n v="133"/>
    <n v="186"/>
    <n v="0"/>
    <d v="1899-12-30T13:52:00"/>
    <n v="52"/>
    <n v="0"/>
    <n v="0"/>
    <n v="53"/>
    <n v="0"/>
    <n v="0"/>
    <n v="0"/>
    <x v="14"/>
    <n v="6"/>
  </r>
  <r>
    <s v="  UA"/>
    <x v="12"/>
    <n v="649"/>
    <s v="N478UA"/>
    <s v="PDX"/>
    <d v="1899-12-30T08:10:00"/>
    <d v="1899-12-30T08:11:00"/>
    <n v="263"/>
    <n v="260"/>
    <n v="1"/>
    <d v="1899-12-30T08:23:00"/>
    <n v="12"/>
    <n v="0"/>
    <n v="0"/>
    <n v="0"/>
    <n v="0"/>
    <n v="0"/>
    <n v="1"/>
    <x v="9"/>
    <n v="6"/>
  </r>
  <r>
    <s v="  UA"/>
    <x v="12"/>
    <n v="650"/>
    <s v="N428UA"/>
    <s v="OMA"/>
    <d v="1899-12-30T09:55:00"/>
    <d v="1899-12-30T10:37:00"/>
    <n v="90"/>
    <n v="73"/>
    <n v="42"/>
    <d v="1899-12-30T10:49:00"/>
    <n v="12"/>
    <n v="0"/>
    <n v="0"/>
    <n v="0"/>
    <n v="0"/>
    <n v="25"/>
    <n v="42"/>
    <x v="0"/>
    <n v="6"/>
  </r>
  <r>
    <s v="  UA"/>
    <x v="12"/>
    <n v="656"/>
    <s v="N848UA"/>
    <s v="ALB"/>
    <d v="1899-12-30T13:15:00"/>
    <d v="1899-12-30T13:13:00"/>
    <n v="114"/>
    <n v="127"/>
    <n v="-2"/>
    <d v="1899-12-30T13:46:00"/>
    <n v="33"/>
    <n v="0"/>
    <n v="0"/>
    <n v="0"/>
    <n v="0"/>
    <n v="0"/>
    <n v="0"/>
    <x v="14"/>
    <n v="6"/>
  </r>
  <r>
    <s v="  UA"/>
    <x v="12"/>
    <n v="661"/>
    <s v="N492UA"/>
    <s v="LAX"/>
    <d v="1899-12-30T09:02:00"/>
    <d v="1899-12-30T09:05:00"/>
    <n v="265"/>
    <n v="244"/>
    <n v="3"/>
    <d v="1899-12-30T09:22:00"/>
    <n v="17"/>
    <n v="0"/>
    <n v="0"/>
    <n v="0"/>
    <n v="0"/>
    <n v="0"/>
    <n v="3"/>
    <x v="0"/>
    <n v="6"/>
  </r>
  <r>
    <s v="  UA"/>
    <x v="12"/>
    <n v="664"/>
    <s v="N533UA"/>
    <s v="PHL"/>
    <d v="1899-12-30T13:33:00"/>
    <d v="1899-12-30T13:49:00"/>
    <n v="119"/>
    <n v="120"/>
    <n v="16"/>
    <d v="1899-12-30T14:04:00"/>
    <n v="15"/>
    <n v="16"/>
    <n v="0"/>
    <n v="1"/>
    <n v="0"/>
    <n v="0"/>
    <n v="16"/>
    <x v="14"/>
    <n v="6"/>
  </r>
  <r>
    <s v="  UA"/>
    <x v="12"/>
    <n v="665"/>
    <s v="N435UA"/>
    <s v="SNA"/>
    <d v="1899-12-30T17:34:00"/>
    <d v="1899-12-30T18:29:00"/>
    <n v="268"/>
    <n v="250"/>
    <n v="55"/>
    <d v="1899-12-30T18:47:00"/>
    <n v="18"/>
    <n v="0"/>
    <n v="0"/>
    <n v="0"/>
    <n v="0"/>
    <n v="37"/>
    <n v="55"/>
    <x v="12"/>
    <n v="6"/>
  </r>
  <r>
    <s v="  UA"/>
    <x v="12"/>
    <n v="668"/>
    <s v="N846UA"/>
    <s v="LGA"/>
    <d v="1899-12-30T06:00:00"/>
    <d v="1899-12-30T05:57:00"/>
    <n v="123"/>
    <n v="122"/>
    <n v="-3"/>
    <d v="1899-12-30T06:12:00"/>
    <n v="15"/>
    <n v="0"/>
    <n v="0"/>
    <n v="0"/>
    <n v="0"/>
    <n v="0"/>
    <n v="0"/>
    <x v="6"/>
    <n v="6"/>
  </r>
  <r>
    <s v="  UA"/>
    <x v="12"/>
    <n v="672"/>
    <s v="N435UA"/>
    <s v="LGA"/>
    <d v="1899-12-30T08:00:00"/>
    <d v="1899-12-30T08:33:00"/>
    <n v="125"/>
    <n v="135"/>
    <n v="33"/>
    <d v="1899-12-30T08:58:00"/>
    <n v="25"/>
    <n v="0"/>
    <n v="0"/>
    <n v="43"/>
    <n v="0"/>
    <n v="0"/>
    <n v="33"/>
    <x v="9"/>
    <n v="6"/>
  </r>
  <r>
    <s v="  UA"/>
    <x v="12"/>
    <n v="675"/>
    <s v="N670UA"/>
    <s v="DEN"/>
    <d v="1899-12-30T08:02:00"/>
    <d v="1899-12-30T08:34:00"/>
    <n v="168"/>
    <n v="152"/>
    <n v="32"/>
    <d v="1899-12-30T09:02:00"/>
    <n v="28"/>
    <n v="16"/>
    <n v="0"/>
    <n v="0"/>
    <n v="0"/>
    <n v="0"/>
    <n v="32"/>
    <x v="9"/>
    <n v="6"/>
  </r>
  <r>
    <s v="  UA"/>
    <x v="12"/>
    <n v="676"/>
    <s v="N459UA"/>
    <s v="DCA"/>
    <d v="1899-12-30T21:00:00"/>
    <d v="1899-12-30T20:57:00"/>
    <n v="105"/>
    <n v="94"/>
    <n v="-3"/>
    <d v="1899-12-30T21:08:00"/>
    <n v="11"/>
    <n v="0"/>
    <n v="0"/>
    <n v="0"/>
    <n v="0"/>
    <n v="0"/>
    <n v="0"/>
    <x v="7"/>
    <n v="6"/>
  </r>
  <r>
    <s v="  UA"/>
    <x v="12"/>
    <n v="678"/>
    <s v="N808UA"/>
    <s v="LGA"/>
    <d v="1899-12-30T11:00:00"/>
    <d v="1899-12-30T10:54:00"/>
    <n v="125"/>
    <n v="154"/>
    <n v="-6"/>
    <d v="1899-12-30T11:40:00"/>
    <n v="46"/>
    <n v="0"/>
    <n v="0"/>
    <n v="23"/>
    <n v="0"/>
    <n v="0"/>
    <n v="0"/>
    <x v="3"/>
    <n v="6"/>
  </r>
  <r>
    <s v="  UA"/>
    <x v="12"/>
    <n v="680"/>
    <s v="N468UA"/>
    <s v="LGA"/>
    <d v="1899-12-30T12:25:00"/>
    <d v="1899-12-30T13:00:00"/>
    <n v="125"/>
    <n v="125"/>
    <n v="35"/>
    <d v="1899-12-30T13:15:00"/>
    <n v="15"/>
    <n v="0"/>
    <n v="0"/>
    <n v="35"/>
    <n v="0"/>
    <n v="0"/>
    <n v="35"/>
    <x v="5"/>
    <n v="6"/>
  </r>
  <r>
    <s v="  UA"/>
    <x v="12"/>
    <n v="682"/>
    <s v="N437UA"/>
    <s v="LGA"/>
    <d v="1899-12-30T13:00:00"/>
    <d v="1899-12-30T14:00:00"/>
    <n v="125"/>
    <n v="130"/>
    <n v="60"/>
    <d v="1899-12-30T14:25:00"/>
    <n v="25"/>
    <n v="0"/>
    <n v="0"/>
    <n v="5"/>
    <n v="0"/>
    <n v="60"/>
    <n v="60"/>
    <x v="14"/>
    <n v="6"/>
  </r>
  <r>
    <s v="  UA"/>
    <x v="12"/>
    <n v="684"/>
    <s v="N811UA"/>
    <s v="LGA"/>
    <d v="1899-12-30T14:05:00"/>
    <d v="1899-12-30T14:27:00"/>
    <n v="125"/>
    <n v="124"/>
    <n v="22"/>
    <d v="1899-12-30T14:50:00"/>
    <n v="23"/>
    <n v="0"/>
    <n v="0"/>
    <n v="21"/>
    <n v="0"/>
    <n v="0"/>
    <n v="22"/>
    <x v="4"/>
    <n v="6"/>
  </r>
  <r>
    <s v="  UA"/>
    <x v="12"/>
    <n v="686"/>
    <s v="N852UA"/>
    <s v="LGA"/>
    <d v="1899-12-30T14:54:00"/>
    <d v="1899-12-30T16:25:00"/>
    <n v="125"/>
    <n v="149"/>
    <n v="91"/>
    <d v="1899-12-30T17:11:00"/>
    <n v="46"/>
    <n v="0"/>
    <n v="0"/>
    <n v="92"/>
    <n v="0"/>
    <n v="23"/>
    <n v="91"/>
    <x v="4"/>
    <n v="6"/>
  </r>
  <r>
    <s v="  UA"/>
    <x v="12"/>
    <n v="688"/>
    <s v="N491UA"/>
    <s v="LGA"/>
    <d v="1899-12-30T15:54:00"/>
    <d v="1899-12-30T18:01:00"/>
    <n v="125"/>
    <n v="117"/>
    <n v="127"/>
    <d v="1899-12-30T18:16:00"/>
    <n v="15"/>
    <n v="0"/>
    <n v="0"/>
    <n v="12"/>
    <n v="0"/>
    <n v="107"/>
    <n v="127"/>
    <x v="15"/>
    <n v="6"/>
  </r>
  <r>
    <s v="  UA"/>
    <x v="12"/>
    <n v="690"/>
    <s v="N494UA"/>
    <s v="LGA"/>
    <d v="1899-12-30T17:05:00"/>
    <d v="1899-12-30T19:25:00"/>
    <n v="125"/>
    <n v="146"/>
    <n v="140"/>
    <d v="1899-12-30T20:07:00"/>
    <n v="42"/>
    <n v="0"/>
    <n v="0"/>
    <n v="161"/>
    <n v="0"/>
    <n v="0"/>
    <n v="140"/>
    <x v="12"/>
    <n v="6"/>
  </r>
  <r>
    <s v="  UA"/>
    <x v="12"/>
    <n v="692"/>
    <s v="N814UA"/>
    <s v="LGA"/>
    <d v="1899-12-30T17:30:00"/>
    <d v="1899-12-30T19:51:00"/>
    <n v="125"/>
    <n v="131"/>
    <n v="141"/>
    <d v="1899-12-30T20:22:00"/>
    <n v="31"/>
    <n v="0"/>
    <n v="0"/>
    <n v="147"/>
    <n v="0"/>
    <n v="0"/>
    <n v="141"/>
    <x v="12"/>
    <n v="6"/>
  </r>
  <r>
    <s v="  UA"/>
    <x v="12"/>
    <n v="696"/>
    <s v="N534UA"/>
    <s v="LGA"/>
    <d v="1899-12-30T19:00:00"/>
    <d v="1899-12-30T20:44:00"/>
    <n v="124"/>
    <n v="114"/>
    <n v="104"/>
    <d v="1899-12-30T21:01:00"/>
    <n v="17"/>
    <n v="0"/>
    <n v="0"/>
    <n v="94"/>
    <n v="0"/>
    <n v="0"/>
    <n v="104"/>
    <x v="10"/>
    <n v="6"/>
  </r>
  <r>
    <s v="  UA"/>
    <x v="12"/>
    <n v="709"/>
    <s v="N513UA"/>
    <s v="SAN"/>
    <d v="1899-12-30T08:30:00"/>
    <d v="1899-12-30T08:27:00"/>
    <n v="262"/>
    <n v="236"/>
    <n v="-3"/>
    <d v="1899-12-30T08:46:00"/>
    <n v="19"/>
    <n v="0"/>
    <n v="0"/>
    <n v="0"/>
    <n v="0"/>
    <n v="0"/>
    <n v="0"/>
    <x v="9"/>
    <n v="6"/>
  </r>
  <r>
    <s v="  UA"/>
    <x v="12"/>
    <n v="711"/>
    <s v=" "/>
    <s v="LAX"/>
    <d v="1899-12-30T07:04:00"/>
    <d v="1899-12-30T00:00:00"/>
    <n v="265"/>
    <n v="0"/>
    <n v="0"/>
    <d v="1899-12-30T00:00:00"/>
    <n v="0"/>
    <n v="0"/>
    <n v="0"/>
    <n v="0"/>
    <n v="0"/>
    <n v="0"/>
    <n v="0"/>
    <x v="13"/>
    <n v="6"/>
  </r>
  <r>
    <s v="  UA"/>
    <x v="12"/>
    <n v="722"/>
    <s v="N418UA"/>
    <s v="RDU"/>
    <d v="1899-12-30T16:41:00"/>
    <d v="1899-12-30T17:14:00"/>
    <n v="110"/>
    <n v="115"/>
    <n v="33"/>
    <d v="1899-12-30T17:37:00"/>
    <n v="23"/>
    <n v="9"/>
    <n v="0"/>
    <n v="5"/>
    <n v="0"/>
    <n v="24"/>
    <n v="33"/>
    <x v="2"/>
    <n v="6"/>
  </r>
  <r>
    <s v="  UA"/>
    <x v="12"/>
    <n v="732"/>
    <s v="N496UA"/>
    <s v="JAX"/>
    <d v="1899-12-30T13:44:00"/>
    <d v="1899-12-30T13:42:00"/>
    <n v="136"/>
    <n v="130"/>
    <n v="-2"/>
    <d v="1899-12-30T13:55:00"/>
    <n v="13"/>
    <n v="0"/>
    <n v="0"/>
    <n v="0"/>
    <n v="0"/>
    <n v="0"/>
    <n v="0"/>
    <x v="14"/>
    <n v="6"/>
  </r>
  <r>
    <s v="  UA"/>
    <x v="12"/>
    <n v="741"/>
    <s v="N412UA"/>
    <s v="SFO"/>
    <d v="1899-12-30T19:05:00"/>
    <d v="1899-12-30T19:24:00"/>
    <n v="282"/>
    <n v="276"/>
    <n v="19"/>
    <d v="1899-12-30T20:10:00"/>
    <n v="46"/>
    <n v="0"/>
    <n v="0"/>
    <n v="0"/>
    <n v="0"/>
    <n v="0"/>
    <n v="19"/>
    <x v="10"/>
    <n v="6"/>
  </r>
  <r>
    <s v="  UA"/>
    <x v="12"/>
    <n v="752"/>
    <s v="N465UA"/>
    <s v="MSP"/>
    <d v="1899-12-30T21:05:00"/>
    <d v="1899-12-30T21:00:00"/>
    <n v="84"/>
    <n v="74"/>
    <n v="-5"/>
    <d v="1899-12-30T21:12:00"/>
    <n v="12"/>
    <n v="0"/>
    <n v="0"/>
    <n v="0"/>
    <n v="0"/>
    <n v="0"/>
    <n v="0"/>
    <x v="7"/>
    <n v="6"/>
  </r>
  <r>
    <s v="  UA"/>
    <x v="12"/>
    <n v="759"/>
    <s v="N456UA"/>
    <s v="SFO"/>
    <d v="1899-12-30T09:02:00"/>
    <d v="1899-12-30T09:28:00"/>
    <n v="282"/>
    <n v="297"/>
    <n v="26"/>
    <d v="1899-12-30T10:15:00"/>
    <n v="47"/>
    <n v="26"/>
    <n v="0"/>
    <n v="15"/>
    <n v="0"/>
    <n v="0"/>
    <n v="26"/>
    <x v="0"/>
    <n v="6"/>
  </r>
  <r>
    <s v="  UA"/>
    <x v="12"/>
    <n v="761"/>
    <s v="N495UA"/>
    <s v="SFO"/>
    <d v="1899-12-30T08:12:00"/>
    <d v="1899-12-30T08:20:00"/>
    <n v="282"/>
    <n v="263"/>
    <n v="8"/>
    <d v="1899-12-30T08:35:00"/>
    <n v="15"/>
    <n v="0"/>
    <n v="0"/>
    <n v="0"/>
    <n v="0"/>
    <n v="0"/>
    <n v="8"/>
    <x v="9"/>
    <n v="6"/>
  </r>
  <r>
    <s v="  UA"/>
    <x v="12"/>
    <n v="769"/>
    <s v="N669UA"/>
    <s v="SFO"/>
    <d v="1899-12-30T10:00:00"/>
    <d v="1899-12-30T10:00:00"/>
    <n v="290"/>
    <n v="270"/>
    <n v="0"/>
    <d v="1899-12-30T10:23:00"/>
    <n v="23"/>
    <n v="0"/>
    <n v="0"/>
    <n v="0"/>
    <n v="0"/>
    <n v="0"/>
    <n v="0"/>
    <x v="8"/>
    <n v="6"/>
  </r>
  <r>
    <s v="  UA"/>
    <x v="12"/>
    <n v="774"/>
    <s v="N454UA"/>
    <s v="RIC"/>
    <d v="1899-12-30T18:03:00"/>
    <d v="1899-12-30T18:22:00"/>
    <n v="114"/>
    <n v="115"/>
    <n v="19"/>
    <d v="1899-12-30T18:46:00"/>
    <n v="24"/>
    <n v="19"/>
    <n v="0"/>
    <n v="1"/>
    <n v="0"/>
    <n v="0"/>
    <n v="19"/>
    <x v="1"/>
    <n v="6"/>
  </r>
  <r>
    <s v="  UA"/>
    <x v="12"/>
    <n v="793"/>
    <s v="N598UA"/>
    <s v="LAX"/>
    <d v="1899-12-30T15:20:00"/>
    <d v="1899-12-30T15:21:00"/>
    <n v="270"/>
    <n v="250"/>
    <n v="1"/>
    <d v="1899-12-30T15:39:00"/>
    <n v="18"/>
    <n v="0"/>
    <n v="0"/>
    <n v="0"/>
    <n v="0"/>
    <n v="0"/>
    <n v="1"/>
    <x v="15"/>
    <n v="6"/>
  </r>
  <r>
    <s v="  UA"/>
    <x v="12"/>
    <n v="836"/>
    <s v="N473UA"/>
    <s v="BOS"/>
    <d v="1899-12-30T17:35:00"/>
    <d v="1899-12-30T17:37:00"/>
    <n v="139"/>
    <n v="132"/>
    <n v="2"/>
    <d v="1899-12-30T17:48:00"/>
    <n v="11"/>
    <n v="0"/>
    <n v="0"/>
    <n v="0"/>
    <n v="0"/>
    <n v="0"/>
    <n v="2"/>
    <x v="12"/>
    <n v="6"/>
  </r>
  <r>
    <s v="  UA"/>
    <x v="12"/>
    <n v="839"/>
    <s v="N468UA"/>
    <s v="LAX"/>
    <d v="1899-12-30T18:41:00"/>
    <d v="1899-12-30T19:01:00"/>
    <n v="265"/>
    <n v="258"/>
    <n v="20"/>
    <d v="1899-12-30T19:19:00"/>
    <n v="18"/>
    <n v="0"/>
    <n v="0"/>
    <n v="0"/>
    <n v="0"/>
    <n v="0"/>
    <n v="20"/>
    <x v="1"/>
    <n v="6"/>
  </r>
  <r>
    <s v="  UA"/>
    <x v="12"/>
    <n v="842"/>
    <s v="N465UA"/>
    <s v="LAX"/>
    <d v="1899-12-30T08:10:00"/>
    <d v="1899-12-30T08:11:00"/>
    <n v="269"/>
    <n v="242"/>
    <n v="1"/>
    <d v="1899-12-30T08:26:00"/>
    <n v="15"/>
    <n v="0"/>
    <n v="0"/>
    <n v="0"/>
    <n v="0"/>
    <n v="0"/>
    <n v="1"/>
    <x v="9"/>
    <n v="6"/>
  </r>
  <r>
    <s v="  UA"/>
    <x v="12"/>
    <n v="848"/>
    <s v="N417UA"/>
    <s v="PHX"/>
    <d v="1899-12-30T09:27:00"/>
    <d v="1899-12-30T09:30:00"/>
    <n v="227"/>
    <n v="219"/>
    <n v="3"/>
    <d v="1899-12-30T09:42:00"/>
    <n v="12"/>
    <n v="0"/>
    <n v="0"/>
    <n v="0"/>
    <n v="0"/>
    <n v="0"/>
    <n v="3"/>
    <x v="0"/>
    <n v="6"/>
  </r>
  <r>
    <s v="  UA"/>
    <x v="12"/>
    <n v="859"/>
    <s v="N834UA"/>
    <s v="SFO"/>
    <d v="1899-12-30T07:04:00"/>
    <d v="1899-12-30T07:07:00"/>
    <n v="288"/>
    <n v="256"/>
    <n v="3"/>
    <d v="1899-12-30T07:27:00"/>
    <n v="20"/>
    <n v="0"/>
    <n v="0"/>
    <n v="0"/>
    <n v="0"/>
    <n v="0"/>
    <n v="3"/>
    <x v="13"/>
    <n v="6"/>
  </r>
  <r>
    <s v="  UA"/>
    <x v="12"/>
    <n v="882"/>
    <s v="N552UA"/>
    <s v="BOS"/>
    <d v="1899-12-30T16:05:00"/>
    <d v="1899-12-30T16:13:00"/>
    <n v="142"/>
    <n v="128"/>
    <n v="8"/>
    <d v="1899-12-30T16:25:00"/>
    <n v="12"/>
    <n v="0"/>
    <n v="0"/>
    <n v="0"/>
    <n v="0"/>
    <n v="0"/>
    <n v="8"/>
    <x v="2"/>
    <n v="6"/>
  </r>
  <r>
    <s v="  UA"/>
    <x v="12"/>
    <n v="884"/>
    <s v="N402UA"/>
    <s v="EWR"/>
    <d v="1899-12-30T19:00:00"/>
    <d v="1899-12-30T19:08:00"/>
    <n v="131"/>
    <n v="110"/>
    <n v="8"/>
    <d v="1899-12-30T19:25:00"/>
    <n v="17"/>
    <n v="0"/>
    <n v="0"/>
    <n v="0"/>
    <n v="0"/>
    <n v="0"/>
    <n v="8"/>
    <x v="10"/>
    <n v="6"/>
  </r>
  <r>
    <s v="  UA"/>
    <x v="12"/>
    <n v="896"/>
    <s v="N524UA"/>
    <s v="BOS"/>
    <d v="1899-12-30T13:19:00"/>
    <d v="1899-12-30T13:18:00"/>
    <n v="140"/>
    <n v="128"/>
    <n v="-1"/>
    <d v="1899-12-30T13:31:00"/>
    <n v="13"/>
    <n v="0"/>
    <n v="0"/>
    <n v="0"/>
    <n v="0"/>
    <n v="0"/>
    <n v="0"/>
    <x v="14"/>
    <n v="6"/>
  </r>
  <r>
    <s v="  UA"/>
    <x v="12"/>
    <n v="904"/>
    <s v="N848UA"/>
    <s v="CVG"/>
    <d v="1899-12-30T19:01:00"/>
    <d v="1899-12-30T18:58:00"/>
    <n v="71"/>
    <n v="68"/>
    <n v="-3"/>
    <d v="1899-12-30T19:13:00"/>
    <n v="15"/>
    <n v="0"/>
    <n v="0"/>
    <n v="0"/>
    <n v="0"/>
    <n v="0"/>
    <n v="0"/>
    <x v="10"/>
    <n v="6"/>
  </r>
  <r>
    <s v="  UA"/>
    <x v="12"/>
    <n v="907"/>
    <s v="N663UA"/>
    <s v="SFO"/>
    <d v="1899-12-30T17:21:00"/>
    <d v="1899-12-30T17:24:00"/>
    <n v="295"/>
    <n v="252"/>
    <n v="3"/>
    <d v="1899-12-30T17:38:00"/>
    <n v="14"/>
    <n v="0"/>
    <n v="0"/>
    <n v="0"/>
    <n v="0"/>
    <n v="0"/>
    <n v="3"/>
    <x v="12"/>
    <n v="6"/>
  </r>
  <r>
    <s v="  UA"/>
    <x v="12"/>
    <n v="909"/>
    <s v="N516UA"/>
    <s v="DEN"/>
    <d v="1899-12-30T15:15:00"/>
    <d v="1899-12-30T15:16:00"/>
    <n v="164"/>
    <n v="149"/>
    <n v="1"/>
    <d v="1899-12-30T15:37:00"/>
    <n v="21"/>
    <n v="0"/>
    <n v="0"/>
    <n v="0"/>
    <n v="0"/>
    <n v="0"/>
    <n v="1"/>
    <x v="15"/>
    <n v="6"/>
  </r>
  <r>
    <s v="  UA"/>
    <x v="12"/>
    <n v="922"/>
    <s v=" "/>
    <s v="IAD"/>
    <d v="1899-12-30T06:05:00"/>
    <d v="1899-12-30T00:00:00"/>
    <n v="101"/>
    <n v="0"/>
    <n v="0"/>
    <d v="1899-12-30T00:00:00"/>
    <n v="0"/>
    <n v="0"/>
    <n v="0"/>
    <n v="0"/>
    <n v="0"/>
    <n v="0"/>
    <n v="0"/>
    <x v="6"/>
    <n v="6"/>
  </r>
  <r>
    <s v="  UA"/>
    <x v="12"/>
    <n v="929"/>
    <s v="N495UA"/>
    <s v="SEA"/>
    <d v="1899-12-30T15:30:00"/>
    <d v="1899-12-30T18:48:00"/>
    <n v="268"/>
    <n v="265"/>
    <n v="198"/>
    <d v="1899-12-30T19:01:00"/>
    <n v="13"/>
    <n v="8"/>
    <n v="0"/>
    <n v="0"/>
    <n v="0"/>
    <n v="187"/>
    <n v="198"/>
    <x v="15"/>
    <n v="6"/>
  </r>
  <r>
    <s v="  UA"/>
    <x v="12"/>
    <n v="941"/>
    <s v="N571UA"/>
    <s v="DEN"/>
    <d v="1899-12-30T17:03:00"/>
    <d v="1899-12-30T19:33:00"/>
    <n v="160"/>
    <n v="148"/>
    <n v="150"/>
    <d v="1899-12-30T19:51:00"/>
    <n v="18"/>
    <n v="86"/>
    <n v="0"/>
    <n v="0"/>
    <n v="0"/>
    <n v="52"/>
    <n v="150"/>
    <x v="12"/>
    <n v="6"/>
  </r>
  <r>
    <s v="  UA"/>
    <x v="12"/>
    <n v="943"/>
    <s v="N563UA"/>
    <s v="LAX"/>
    <d v="1899-12-30T17:32:00"/>
    <d v="1899-12-30T17:31:00"/>
    <n v="268"/>
    <n v="244"/>
    <n v="-1"/>
    <d v="1899-12-30T17:43:00"/>
    <n v="12"/>
    <n v="0"/>
    <n v="0"/>
    <n v="0"/>
    <n v="0"/>
    <n v="0"/>
    <n v="0"/>
    <x v="12"/>
    <n v="6"/>
  </r>
  <r>
    <s v="  UA"/>
    <x v="12"/>
    <n v="945"/>
    <s v="N467UA"/>
    <s v="LAX"/>
    <d v="1899-12-30T11:57:00"/>
    <d v="1899-12-30T11:52:00"/>
    <n v="265"/>
    <n v="254"/>
    <n v="-5"/>
    <d v="1899-12-30T12:12:00"/>
    <n v="20"/>
    <n v="0"/>
    <n v="0"/>
    <n v="0"/>
    <n v="0"/>
    <n v="0"/>
    <n v="0"/>
    <x v="3"/>
    <n v="6"/>
  </r>
  <r>
    <s v="  UA"/>
    <x v="12"/>
    <n v="949"/>
    <s v="N225UA"/>
    <s v="DEN"/>
    <d v="1899-12-30T18:41:00"/>
    <d v="1899-12-30T18:51:00"/>
    <n v="165"/>
    <n v="137"/>
    <n v="10"/>
    <d v="1899-12-30T19:07:00"/>
    <n v="16"/>
    <n v="0"/>
    <n v="0"/>
    <n v="0"/>
    <n v="0"/>
    <n v="0"/>
    <n v="10"/>
    <x v="1"/>
    <n v="6"/>
  </r>
  <r>
    <s v="  UA"/>
    <x v="12"/>
    <n v="959"/>
    <s v="N461UA"/>
    <s v="PDX"/>
    <d v="1899-12-30T20:30:00"/>
    <d v="1899-12-30T20:42:00"/>
    <n v="268"/>
    <n v="262"/>
    <n v="12"/>
    <d v="1899-12-30T20:59:00"/>
    <n v="17"/>
    <n v="0"/>
    <n v="0"/>
    <n v="0"/>
    <n v="0"/>
    <n v="0"/>
    <n v="12"/>
    <x v="11"/>
    <n v="6"/>
  </r>
  <r>
    <s v="  UA"/>
    <x v="12"/>
    <n v="964"/>
    <s v="N222UA"/>
    <s v="IAD"/>
    <d v="1899-12-30T13:15:00"/>
    <d v="1899-12-30T13:43:00"/>
    <n v="112"/>
    <n v="100"/>
    <n v="28"/>
    <d v="1899-12-30T14:01:00"/>
    <n v="18"/>
    <n v="16"/>
    <n v="0"/>
    <n v="0"/>
    <n v="0"/>
    <n v="0"/>
    <n v="28"/>
    <x v="14"/>
    <n v="6"/>
  </r>
  <r>
    <s v="  UA"/>
    <x v="12"/>
    <n v="971"/>
    <s v=" "/>
    <s v="SFO"/>
    <d v="1899-12-30T06:00:00"/>
    <d v="1899-12-30T00:00:00"/>
    <n v="282"/>
    <n v="0"/>
    <n v="0"/>
    <d v="1899-12-30T00:00:00"/>
    <n v="0"/>
    <n v="0"/>
    <n v="0"/>
    <n v="0"/>
    <n v="0"/>
    <n v="0"/>
    <n v="0"/>
    <x v="6"/>
    <n v="6"/>
  </r>
  <r>
    <s v="  UA"/>
    <x v="12"/>
    <n v="973"/>
    <s v="N654UA"/>
    <s v="SFO"/>
    <d v="1899-12-30T14:55:00"/>
    <d v="1899-12-30T15:19:00"/>
    <n v="294"/>
    <n v="252"/>
    <n v="24"/>
    <d v="1899-12-30T15:35:00"/>
    <n v="16"/>
    <n v="0"/>
    <n v="0"/>
    <n v="0"/>
    <n v="0"/>
    <n v="0"/>
    <n v="24"/>
    <x v="4"/>
    <n v="6"/>
  </r>
  <r>
    <s v="  UA"/>
    <x v="12"/>
    <n v="992"/>
    <s v="N587UA"/>
    <s v="IAD"/>
    <d v="1899-12-30T18:13:00"/>
    <d v="1899-12-30T18:14:00"/>
    <n v="114"/>
    <n v="103"/>
    <n v="1"/>
    <d v="1899-12-30T18:30:00"/>
    <n v="16"/>
    <n v="0"/>
    <n v="0"/>
    <n v="0"/>
    <n v="0"/>
    <n v="0"/>
    <n v="1"/>
    <x v="1"/>
    <n v="6"/>
  </r>
  <r>
    <s v="  UA"/>
    <x v="12"/>
    <n v="998"/>
    <s v="N850UA"/>
    <s v="BOS"/>
    <d v="1899-12-30T21:01:00"/>
    <d v="1899-12-30T21:39:00"/>
    <n v="132"/>
    <n v="120"/>
    <n v="38"/>
    <d v="1899-12-30T21:54:00"/>
    <n v="15"/>
    <n v="0"/>
    <n v="7"/>
    <n v="0"/>
    <n v="0"/>
    <n v="19"/>
    <n v="38"/>
    <x v="7"/>
    <n v="6"/>
  </r>
  <r>
    <s v="  UA"/>
    <x v="12"/>
    <n v="1102"/>
    <s v="N16703"/>
    <s v="MCO"/>
    <d v="1899-12-30T19:40:00"/>
    <d v="1899-12-30T19:42:00"/>
    <n v="155"/>
    <n v="146"/>
    <n v="2"/>
    <d v="1899-12-30T19:58:00"/>
    <n v="16"/>
    <n v="0"/>
    <n v="0"/>
    <n v="0"/>
    <n v="0"/>
    <n v="0"/>
    <n v="2"/>
    <x v="10"/>
    <n v="6"/>
  </r>
  <r>
    <s v="  UA"/>
    <x v="12"/>
    <n v="1103"/>
    <s v="N27724"/>
    <s v="SNA"/>
    <d v="1899-12-30T09:45:00"/>
    <d v="1899-12-30T09:43:00"/>
    <n v="265"/>
    <n v="238"/>
    <n v="-2"/>
    <d v="1899-12-30T09:57:00"/>
    <n v="14"/>
    <n v="0"/>
    <n v="0"/>
    <n v="0"/>
    <n v="0"/>
    <n v="0"/>
    <n v="0"/>
    <x v="0"/>
    <n v="6"/>
  </r>
  <r>
    <s v="  UA"/>
    <x v="12"/>
    <n v="1189"/>
    <s v="N78285"/>
    <s v="IAH"/>
    <d v="1899-12-30T15:20:00"/>
    <d v="1899-12-30T15:16:00"/>
    <n v="174"/>
    <n v="162"/>
    <n v="-4"/>
    <d v="1899-12-30T15:30:00"/>
    <n v="14"/>
    <n v="0"/>
    <n v="0"/>
    <n v="0"/>
    <n v="0"/>
    <n v="0"/>
    <n v="0"/>
    <x v="15"/>
    <n v="6"/>
  </r>
  <r>
    <s v="  UA"/>
    <x v="12"/>
    <n v="1221"/>
    <s v="N33289"/>
    <s v="IAH"/>
    <d v="1899-12-30T07:00:00"/>
    <d v="1899-12-30T06:58:00"/>
    <n v="168"/>
    <n v="144"/>
    <n v="-2"/>
    <d v="1899-12-30T07:14:00"/>
    <n v="16"/>
    <n v="0"/>
    <n v="0"/>
    <n v="0"/>
    <n v="0"/>
    <n v="0"/>
    <n v="0"/>
    <x v="13"/>
    <n v="6"/>
  </r>
  <r>
    <s v="  UA"/>
    <x v="12"/>
    <n v="1259"/>
    <s v="N16646"/>
    <s v="CLE"/>
    <d v="1899-12-30T18:15:00"/>
    <d v="1899-12-30T18:18:00"/>
    <n v="77"/>
    <n v="79"/>
    <n v="3"/>
    <d v="1899-12-30T18:38:00"/>
    <n v="20"/>
    <n v="0"/>
    <n v="0"/>
    <n v="0"/>
    <n v="0"/>
    <n v="0"/>
    <n v="3"/>
    <x v="1"/>
    <n v="6"/>
  </r>
  <r>
    <s v="  UA"/>
    <x v="12"/>
    <n v="1282"/>
    <s v="N73259"/>
    <s v="SFO"/>
    <d v="1899-12-30T20:30:00"/>
    <d v="1899-12-30T20:52:00"/>
    <n v="275"/>
    <n v="260"/>
    <n v="22"/>
    <d v="1899-12-30T21:02:00"/>
    <n v="10"/>
    <n v="0"/>
    <n v="0"/>
    <n v="0"/>
    <n v="0"/>
    <n v="0"/>
    <n v="22"/>
    <x v="11"/>
    <n v="6"/>
  </r>
  <r>
    <s v="  UA"/>
    <x v="12"/>
    <n v="1290"/>
    <s v="N79402"/>
    <s v="IAH"/>
    <d v="1899-12-30T17:05:00"/>
    <d v="1899-12-30T17:10:00"/>
    <n v="173"/>
    <n v="146"/>
    <n v="5"/>
    <d v="1899-12-30T17:18:00"/>
    <n v="8"/>
    <n v="0"/>
    <n v="0"/>
    <n v="0"/>
    <n v="0"/>
    <n v="0"/>
    <n v="5"/>
    <x v="12"/>
    <n v="6"/>
  </r>
  <r>
    <s v="  UA"/>
    <x v="12"/>
    <n v="1296"/>
    <s v="N38727"/>
    <s v="DEN"/>
    <d v="1899-12-30T20:00:00"/>
    <d v="1899-12-30T20:17:00"/>
    <n v="156"/>
    <n v="152"/>
    <n v="17"/>
    <d v="1899-12-30T20:39:00"/>
    <n v="22"/>
    <n v="0"/>
    <n v="0"/>
    <n v="0"/>
    <n v="0"/>
    <n v="0"/>
    <n v="17"/>
    <x v="11"/>
    <n v="6"/>
  </r>
  <r>
    <s v="  UA"/>
    <x v="12"/>
    <n v="1550"/>
    <s v="N17730"/>
    <s v="EWR"/>
    <d v="1899-12-30T13:39:00"/>
    <d v="1899-12-30T13:42:00"/>
    <n v="140"/>
    <n v="119"/>
    <n v="3"/>
    <d v="1899-12-30T13:57:00"/>
    <n v="15"/>
    <n v="0"/>
    <n v="0"/>
    <n v="0"/>
    <n v="0"/>
    <n v="0"/>
    <n v="3"/>
    <x v="14"/>
    <n v="6"/>
  </r>
  <r>
    <s v="  UA"/>
    <x v="12"/>
    <n v="1574"/>
    <s v="N39726"/>
    <s v="EWR"/>
    <d v="1899-12-30T12:00:00"/>
    <d v="1899-12-30T12:00:00"/>
    <n v="127"/>
    <n v="140"/>
    <n v="0"/>
    <d v="1899-12-30T12:20:00"/>
    <n v="20"/>
    <n v="0"/>
    <n v="0"/>
    <n v="0"/>
    <n v="0"/>
    <n v="0"/>
    <n v="0"/>
    <x v="5"/>
    <n v="6"/>
  </r>
  <r>
    <s v="  UA"/>
    <x v="12"/>
    <n v="1577"/>
    <s v="N18220"/>
    <s v="EWR"/>
    <d v="1899-12-30T17:00:00"/>
    <d v="1899-12-30T17:13:00"/>
    <n v="135"/>
    <n v="136"/>
    <n v="13"/>
    <d v="1899-12-30T17:47:00"/>
    <n v="34"/>
    <n v="0"/>
    <n v="0"/>
    <n v="0"/>
    <n v="0"/>
    <n v="0"/>
    <n v="13"/>
    <x v="12"/>
    <n v="6"/>
  </r>
  <r>
    <s v="  UA"/>
    <x v="12"/>
    <n v="1579"/>
    <s v="N76502"/>
    <s v="EWR"/>
    <d v="1899-12-30T18:00:00"/>
    <d v="1899-12-30T18:10:00"/>
    <n v="126"/>
    <n v="113"/>
    <n v="10"/>
    <d v="1899-12-30T18:21:00"/>
    <n v="11"/>
    <n v="0"/>
    <n v="0"/>
    <n v="0"/>
    <n v="0"/>
    <n v="0"/>
    <n v="10"/>
    <x v="1"/>
    <n v="6"/>
  </r>
  <r>
    <s v="  UA"/>
    <x v="12"/>
    <n v="1625"/>
    <s v="N14731"/>
    <s v="CLE"/>
    <d v="1899-12-30T07:00:00"/>
    <d v="1899-12-30T06:57:00"/>
    <n v="77"/>
    <n v="77"/>
    <n v="-3"/>
    <d v="1899-12-30T07:14:00"/>
    <n v="17"/>
    <n v="0"/>
    <n v="0"/>
    <n v="0"/>
    <n v="0"/>
    <n v="0"/>
    <n v="0"/>
    <x v="13"/>
    <n v="6"/>
  </r>
  <r>
    <s v="  UA"/>
    <x v="12"/>
    <n v="1647"/>
    <s v="N76254"/>
    <s v="IAH"/>
    <d v="1899-12-30T19:15:00"/>
    <d v="1899-12-30T19:27:00"/>
    <n v="163"/>
    <n v="150"/>
    <n v="12"/>
    <d v="1899-12-30T19:45:00"/>
    <n v="18"/>
    <n v="0"/>
    <n v="0"/>
    <n v="0"/>
    <n v="0"/>
    <n v="0"/>
    <n v="12"/>
    <x v="10"/>
    <n v="6"/>
  </r>
  <r>
    <s v="  UA"/>
    <x v="12"/>
    <n v="1676"/>
    <s v="N37422"/>
    <s v="IAH"/>
    <d v="1899-12-30T14:00:00"/>
    <d v="1899-12-30T13:58:00"/>
    <n v="166"/>
    <n v="156"/>
    <n v="-2"/>
    <d v="1899-12-30T14:17:00"/>
    <n v="19"/>
    <n v="0"/>
    <n v="0"/>
    <n v="0"/>
    <n v="0"/>
    <n v="0"/>
    <n v="0"/>
    <x v="4"/>
    <n v="6"/>
  </r>
  <r>
    <s v="  UA"/>
    <x v="12"/>
    <n v="1693"/>
    <s v="N24202"/>
    <s v="IAH"/>
    <d v="1899-12-30T12:10:00"/>
    <d v="1899-12-30T12:24:00"/>
    <n v="167"/>
    <n v="155"/>
    <n v="14"/>
    <d v="1899-12-30T12:38:00"/>
    <n v="14"/>
    <n v="0"/>
    <n v="0"/>
    <n v="0"/>
    <n v="0"/>
    <n v="0"/>
    <n v="14"/>
    <x v="5"/>
    <n v="6"/>
  </r>
  <r>
    <s v="  UA"/>
    <x v="12"/>
    <n v="1696"/>
    <s v="N73275"/>
    <s v="EWR"/>
    <d v="1899-12-30T10:00:00"/>
    <d v="1899-12-30T10:02:00"/>
    <n v="117"/>
    <n v="114"/>
    <n v="2"/>
    <d v="1899-12-30T10:14:00"/>
    <n v="12"/>
    <n v="0"/>
    <n v="0"/>
    <n v="0"/>
    <n v="0"/>
    <n v="0"/>
    <n v="2"/>
    <x v="8"/>
    <n v="6"/>
  </r>
  <r>
    <s v="  UA"/>
    <x v="12"/>
    <n v="1710"/>
    <s v="N78866"/>
    <s v="IAH"/>
    <d v="1899-12-30T08:00:00"/>
    <d v="1899-12-30T07:59:00"/>
    <n v="172"/>
    <n v="149"/>
    <n v="-1"/>
    <d v="1899-12-30T08:11:00"/>
    <n v="12"/>
    <n v="0"/>
    <n v="0"/>
    <n v="0"/>
    <n v="0"/>
    <n v="0"/>
    <n v="0"/>
    <x v="9"/>
    <n v="6"/>
  </r>
  <r>
    <s v="  UA"/>
    <x v="12"/>
    <n v="1715"/>
    <s v="N33284"/>
    <s v="PIT"/>
    <d v="1899-12-30T18:35:00"/>
    <d v="1899-12-30T18:33:00"/>
    <n v="84"/>
    <n v="83"/>
    <n v="-2"/>
    <d v="1899-12-30T18:52:00"/>
    <n v="19"/>
    <n v="0"/>
    <n v="0"/>
    <n v="0"/>
    <n v="0"/>
    <n v="0"/>
    <n v="0"/>
    <x v="1"/>
    <n v="6"/>
  </r>
  <r>
    <s v="  UA"/>
    <x v="12"/>
    <n v="1716"/>
    <s v="N13248"/>
    <s v="FLL"/>
    <d v="1899-12-30T08:50:00"/>
    <d v="1899-12-30T09:08:00"/>
    <n v="171"/>
    <n v="194"/>
    <n v="18"/>
    <d v="1899-12-30T09:26:00"/>
    <n v="18"/>
    <n v="5"/>
    <n v="0"/>
    <n v="23"/>
    <n v="0"/>
    <n v="13"/>
    <n v="18"/>
    <x v="9"/>
    <n v="6"/>
  </r>
  <r>
    <s v="  UA"/>
    <x v="12"/>
    <n v="1727"/>
    <s v="N31412"/>
    <s v="IAH"/>
    <d v="1899-12-30T10:56:00"/>
    <d v="1899-12-30T10:55:00"/>
    <n v="169"/>
    <n v="157"/>
    <n v="-1"/>
    <d v="1899-12-30T11:04:00"/>
    <n v="9"/>
    <n v="0"/>
    <n v="0"/>
    <n v="0"/>
    <n v="0"/>
    <n v="0"/>
    <n v="0"/>
    <x v="8"/>
    <n v="6"/>
  </r>
  <r>
    <s v="  UA"/>
    <x v="12"/>
    <n v="1729"/>
    <s v="N37263"/>
    <s v="IAH"/>
    <d v="1899-12-30T21:00:00"/>
    <d v="1899-12-30T21:24:00"/>
    <n v="158"/>
    <n v="142"/>
    <n v="24"/>
    <d v="1899-12-30T21:34:00"/>
    <n v="10"/>
    <n v="0"/>
    <n v="0"/>
    <n v="0"/>
    <n v="0"/>
    <n v="0"/>
    <n v="24"/>
    <x v="7"/>
    <n v="6"/>
  </r>
  <r>
    <s v="  UA"/>
    <x v="12"/>
    <n v="1730"/>
    <s v="N17244"/>
    <s v="IAH"/>
    <d v="1899-12-30T05:25:00"/>
    <d v="1899-12-30T05:22:00"/>
    <n v="168"/>
    <n v="161"/>
    <n v="-3"/>
    <d v="1899-12-30T05:49:00"/>
    <n v="27"/>
    <n v="0"/>
    <n v="0"/>
    <n v="0"/>
    <n v="0"/>
    <n v="0"/>
    <n v="0"/>
    <x v="16"/>
    <n v="6"/>
  </r>
  <r>
    <s v="  UA"/>
    <x v="13"/>
    <n v="201"/>
    <s v="N215UA"/>
    <s v="HNL"/>
    <d v="1899-12-30T09:19:00"/>
    <d v="1899-12-30T10:11:00"/>
    <n v="544"/>
    <n v="541"/>
    <n v="52"/>
    <d v="1899-12-30T10:35:00"/>
    <n v="24"/>
    <n v="18"/>
    <n v="0"/>
    <n v="0"/>
    <n v="0"/>
    <n v="31"/>
    <n v="52"/>
    <x v="0"/>
    <n v="7"/>
  </r>
  <r>
    <s v="  UA"/>
    <x v="13"/>
    <n v="231"/>
    <s v="N498UA"/>
    <s v="BUF"/>
    <d v="1899-12-30T20:45:00"/>
    <d v="1899-12-30T20:45:00"/>
    <n v="89"/>
    <n v="75"/>
    <n v="0"/>
    <d v="1899-12-30T20:54:00"/>
    <n v="9"/>
    <n v="0"/>
    <n v="0"/>
    <n v="0"/>
    <n v="0"/>
    <n v="0"/>
    <n v="0"/>
    <x v="11"/>
    <n v="7"/>
  </r>
  <r>
    <s v="  UA"/>
    <x v="13"/>
    <n v="233"/>
    <s v="N486UA"/>
    <s v="DTW"/>
    <d v="1899-12-30T20:12:00"/>
    <d v="1899-12-30T20:06:00"/>
    <n v="85"/>
    <n v="64"/>
    <n v="-6"/>
    <d v="1899-12-30T20:16:00"/>
    <n v="10"/>
    <n v="0"/>
    <n v="0"/>
    <n v="0"/>
    <n v="0"/>
    <n v="0"/>
    <n v="0"/>
    <x v="11"/>
    <n v="7"/>
  </r>
  <r>
    <s v="  UA"/>
    <x v="13"/>
    <n v="234"/>
    <s v="N416UA"/>
    <s v="SEA"/>
    <d v="1899-12-30T18:05:00"/>
    <d v="1899-12-30T18:39:00"/>
    <n v="268"/>
    <n v="263"/>
    <n v="34"/>
    <d v="1899-12-30T18:49:00"/>
    <n v="10"/>
    <n v="20"/>
    <n v="0"/>
    <n v="0"/>
    <n v="0"/>
    <n v="9"/>
    <n v="34"/>
    <x v="1"/>
    <n v="7"/>
  </r>
  <r>
    <s v="  UA"/>
    <x v="13"/>
    <n v="235"/>
    <s v="N574UA"/>
    <s v="LAS"/>
    <d v="1899-12-30T18:20:00"/>
    <d v="1899-12-30T18:17:00"/>
    <n v="237"/>
    <n v="226"/>
    <n v="-3"/>
    <d v="1899-12-30T18:30:00"/>
    <n v="13"/>
    <n v="0"/>
    <n v="0"/>
    <n v="0"/>
    <n v="0"/>
    <n v="0"/>
    <n v="0"/>
    <x v="1"/>
    <n v="7"/>
  </r>
  <r>
    <s v="  UA"/>
    <x v="13"/>
    <n v="241"/>
    <s v="N476UA"/>
    <s v="SEA"/>
    <d v="1899-12-30T12:00:00"/>
    <d v="1899-12-30T11:57:00"/>
    <n v="268"/>
    <n v="271"/>
    <n v="-3"/>
    <d v="1899-12-30T12:12:00"/>
    <n v="15"/>
    <n v="0"/>
    <n v="0"/>
    <n v="0"/>
    <n v="0"/>
    <n v="0"/>
    <n v="0"/>
    <x v="5"/>
    <n v="7"/>
  </r>
  <r>
    <s v="  UA"/>
    <x v="13"/>
    <n v="242"/>
    <s v="N813UA"/>
    <s v="SFO"/>
    <d v="1899-12-30T09:02:00"/>
    <d v="1899-12-30T09:18:00"/>
    <n v="288"/>
    <n v="266"/>
    <n v="16"/>
    <d v="1899-12-30T09:35:00"/>
    <n v="17"/>
    <n v="0"/>
    <n v="0"/>
    <n v="0"/>
    <n v="0"/>
    <n v="0"/>
    <n v="16"/>
    <x v="0"/>
    <n v="7"/>
  </r>
  <r>
    <s v="  UA"/>
    <x v="13"/>
    <n v="243"/>
    <s v="N423UA"/>
    <s v="MDT"/>
    <d v="1899-12-30T19:20:00"/>
    <d v="1899-12-30T19:21:00"/>
    <n v="105"/>
    <n v="89"/>
    <n v="1"/>
    <d v="1899-12-30T19:31:00"/>
    <n v="10"/>
    <n v="0"/>
    <n v="0"/>
    <n v="0"/>
    <n v="0"/>
    <n v="0"/>
    <n v="1"/>
    <x v="10"/>
    <n v="7"/>
  </r>
  <r>
    <s v="  UA"/>
    <x v="13"/>
    <n v="245"/>
    <s v="N814UA"/>
    <s v="DEN"/>
    <d v="1899-12-30T08:58:00"/>
    <d v="1899-12-30T10:08:00"/>
    <n v="162"/>
    <n v="142"/>
    <n v="70"/>
    <d v="1899-12-30T10:24:00"/>
    <n v="16"/>
    <n v="49"/>
    <n v="0"/>
    <n v="0"/>
    <n v="0"/>
    <n v="1"/>
    <n v="70"/>
    <x v="9"/>
    <n v="7"/>
  </r>
  <r>
    <s v="  UA"/>
    <x v="13"/>
    <n v="253"/>
    <s v="N587UA"/>
    <s v="BOS"/>
    <d v="1899-12-30T19:32:00"/>
    <d v="1899-12-30T19:37:00"/>
    <n v="133"/>
    <n v="121"/>
    <n v="5"/>
    <d v="1899-12-30T19:50:00"/>
    <n v="13"/>
    <n v="0"/>
    <n v="0"/>
    <n v="0"/>
    <n v="0"/>
    <n v="0"/>
    <n v="5"/>
    <x v="10"/>
    <n v="7"/>
  </r>
  <r>
    <s v="  UA"/>
    <x v="13"/>
    <n v="255"/>
    <s v="N526UA"/>
    <s v="SFO"/>
    <d v="1899-12-30T16:02:00"/>
    <d v="1899-12-30T15:59:00"/>
    <n v="283"/>
    <n v="264"/>
    <n v="-3"/>
    <d v="1899-12-30T16:12:00"/>
    <n v="13"/>
    <n v="0"/>
    <n v="0"/>
    <n v="0"/>
    <n v="0"/>
    <n v="0"/>
    <n v="0"/>
    <x v="2"/>
    <n v="7"/>
  </r>
  <r>
    <s v="  UA"/>
    <x v="13"/>
    <n v="258"/>
    <s v="N471UA"/>
    <s v="GRR"/>
    <d v="1899-12-30T19:50:00"/>
    <d v="1899-12-30T19:45:00"/>
    <n v="51"/>
    <n v="46"/>
    <n v="-5"/>
    <d v="1899-12-30T19:59:00"/>
    <n v="14"/>
    <n v="0"/>
    <n v="0"/>
    <n v="0"/>
    <n v="0"/>
    <n v="0"/>
    <n v="0"/>
    <x v="10"/>
    <n v="7"/>
  </r>
  <r>
    <s v="  UA"/>
    <x v="13"/>
    <n v="262"/>
    <s v="N449UA"/>
    <s v="MCO"/>
    <d v="1899-12-30T07:00:00"/>
    <d v="1899-12-30T06:55:00"/>
    <n v="155"/>
    <n v="158"/>
    <n v="-5"/>
    <d v="1899-12-30T07:15:00"/>
    <n v="20"/>
    <n v="0"/>
    <n v="0"/>
    <n v="0"/>
    <n v="0"/>
    <n v="0"/>
    <n v="0"/>
    <x v="13"/>
    <n v="7"/>
  </r>
  <r>
    <s v="  UA"/>
    <x v="13"/>
    <n v="265"/>
    <s v="N426UA"/>
    <s v="TPA"/>
    <d v="1899-12-30T14:31:00"/>
    <d v="1899-12-30T14:29:00"/>
    <n v="159"/>
    <n v="148"/>
    <n v="-2"/>
    <d v="1899-12-30T14:41:00"/>
    <n v="12"/>
    <n v="0"/>
    <n v="0"/>
    <n v="0"/>
    <n v="0"/>
    <n v="0"/>
    <n v="0"/>
    <x v="4"/>
    <n v="7"/>
  </r>
  <r>
    <s v="  UA"/>
    <x v="13"/>
    <n v="278"/>
    <s v="N558UA"/>
    <s v="PHL"/>
    <d v="1899-12-30T19:25:00"/>
    <d v="1899-12-30T19:33:00"/>
    <n v="119"/>
    <n v="103"/>
    <n v="8"/>
    <d v="1899-12-30T19:46:00"/>
    <n v="13"/>
    <n v="0"/>
    <n v="0"/>
    <n v="0"/>
    <n v="0"/>
    <n v="0"/>
    <n v="8"/>
    <x v="10"/>
    <n v="7"/>
  </r>
  <r>
    <s v="  UA"/>
    <x v="13"/>
    <n v="283"/>
    <s v="N811UA"/>
    <s v="PVD"/>
    <d v="1899-12-30T14:16:00"/>
    <d v="1899-12-30T14:14:00"/>
    <n v="128"/>
    <n v="119"/>
    <n v="-2"/>
    <d v="1899-12-30T14:23:00"/>
    <n v="9"/>
    <n v="0"/>
    <n v="0"/>
    <n v="0"/>
    <n v="0"/>
    <n v="0"/>
    <n v="0"/>
    <x v="4"/>
    <n v="7"/>
  </r>
  <r>
    <s v="  UA"/>
    <x v="13"/>
    <n v="288"/>
    <s v="N458UA"/>
    <s v="MCO"/>
    <d v="1899-12-30T14:05:00"/>
    <d v="1899-12-30T14:02:00"/>
    <n v="159"/>
    <n v="141"/>
    <n v="-3"/>
    <d v="1899-12-30T14:14:00"/>
    <n v="12"/>
    <n v="0"/>
    <n v="0"/>
    <n v="0"/>
    <n v="0"/>
    <n v="0"/>
    <n v="0"/>
    <x v="4"/>
    <n v="7"/>
  </r>
  <r>
    <s v="  UA"/>
    <x v="13"/>
    <n v="294"/>
    <s v="N418UA"/>
    <s v="SAN"/>
    <d v="1899-12-30T18:40:00"/>
    <d v="1899-12-30T18:41:00"/>
    <n v="253"/>
    <n v="244"/>
    <n v="1"/>
    <d v="1899-12-30T18:56:00"/>
    <n v="15"/>
    <n v="0"/>
    <n v="0"/>
    <n v="0"/>
    <n v="0"/>
    <n v="0"/>
    <n v="1"/>
    <x v="1"/>
    <n v="7"/>
  </r>
  <r>
    <s v="  UA"/>
    <x v="13"/>
    <n v="304"/>
    <s v="N544UA"/>
    <s v="SFO"/>
    <d v="1899-12-30T13:02:00"/>
    <d v="1899-12-30T13:09:00"/>
    <n v="278"/>
    <n v="259"/>
    <n v="7"/>
    <d v="1899-12-30T13:21:00"/>
    <n v="12"/>
    <n v="0"/>
    <n v="0"/>
    <n v="0"/>
    <n v="0"/>
    <n v="0"/>
    <n v="7"/>
    <x v="14"/>
    <n v="7"/>
  </r>
  <r>
    <s v="  UA"/>
    <x v="13"/>
    <n v="307"/>
    <s v="N854UA"/>
    <s v="BDL"/>
    <d v="1899-12-30T20:05:00"/>
    <d v="1899-12-30T20:26:00"/>
    <n v="118"/>
    <n v="122"/>
    <n v="21"/>
    <d v="1899-12-30T20:37:00"/>
    <n v="11"/>
    <n v="21"/>
    <n v="0"/>
    <n v="4"/>
    <n v="0"/>
    <n v="0"/>
    <n v="21"/>
    <x v="11"/>
    <n v="7"/>
  </r>
  <r>
    <s v="  UA"/>
    <x v="13"/>
    <n v="309"/>
    <s v="N833UA"/>
    <s v="BOS"/>
    <d v="1899-12-30T08:40:00"/>
    <d v="1899-12-30T08:36:00"/>
    <n v="128"/>
    <n v="161"/>
    <n v="-4"/>
    <d v="1899-12-30T09:25:00"/>
    <n v="49"/>
    <n v="0"/>
    <n v="0"/>
    <n v="29"/>
    <n v="0"/>
    <n v="0"/>
    <n v="0"/>
    <x v="9"/>
    <n v="7"/>
  </r>
  <r>
    <s v="  UA"/>
    <x v="13"/>
    <n v="320"/>
    <s v="N559UA"/>
    <s v="BWI"/>
    <d v="1899-12-30T20:10:00"/>
    <d v="1899-12-30T20:01:00"/>
    <n v="108"/>
    <n v="87"/>
    <n v="-9"/>
    <d v="1899-12-30T20:11:00"/>
    <n v="10"/>
    <n v="0"/>
    <n v="0"/>
    <n v="0"/>
    <n v="0"/>
    <n v="0"/>
    <n v="0"/>
    <x v="11"/>
    <n v="7"/>
  </r>
  <r>
    <s v="  UA"/>
    <x v="13"/>
    <n v="326"/>
    <s v="N834UA"/>
    <s v="CVG"/>
    <d v="1899-12-30T19:35:00"/>
    <d v="1899-12-30T19:31:00"/>
    <n v="71"/>
    <n v="61"/>
    <n v="-4"/>
    <d v="1899-12-30T19:46:00"/>
    <n v="15"/>
    <n v="0"/>
    <n v="0"/>
    <n v="0"/>
    <n v="0"/>
    <n v="0"/>
    <n v="0"/>
    <x v="10"/>
    <n v="7"/>
  </r>
  <r>
    <s v="  UA"/>
    <x v="13"/>
    <n v="331"/>
    <s v="N496UA"/>
    <s v="SEA"/>
    <d v="1899-12-30T10:02:00"/>
    <d v="1899-12-30T10:03:00"/>
    <n v="267"/>
    <n v="280"/>
    <n v="1"/>
    <d v="1899-12-30T10:22:00"/>
    <n v="19"/>
    <n v="0"/>
    <n v="0"/>
    <n v="0"/>
    <n v="0"/>
    <n v="0"/>
    <n v="1"/>
    <x v="8"/>
    <n v="7"/>
  </r>
  <r>
    <s v="  UA"/>
    <x v="13"/>
    <n v="337"/>
    <s v="N809UA"/>
    <s v="IAD"/>
    <d v="1899-12-30T16:01:00"/>
    <d v="1899-12-30T16:00:00"/>
    <n v="109"/>
    <n v="109"/>
    <n v="-1"/>
    <d v="1899-12-30T16:20:00"/>
    <n v="20"/>
    <n v="0"/>
    <n v="0"/>
    <n v="0"/>
    <n v="0"/>
    <n v="0"/>
    <n v="0"/>
    <x v="2"/>
    <n v="7"/>
  </r>
  <r>
    <s v="  UA"/>
    <x v="13"/>
    <n v="340"/>
    <s v="N567UA"/>
    <s v="DFW"/>
    <d v="1899-12-30T13:35:00"/>
    <d v="1899-12-30T13:32:00"/>
    <n v="149"/>
    <n v="122"/>
    <n v="-3"/>
    <d v="1899-12-30T13:44:00"/>
    <n v="12"/>
    <n v="0"/>
    <n v="0"/>
    <n v="0"/>
    <n v="0"/>
    <n v="0"/>
    <n v="0"/>
    <x v="14"/>
    <n v="7"/>
  </r>
  <r>
    <s v="  UA"/>
    <x v="13"/>
    <n v="348"/>
    <s v="N570UA"/>
    <s v="MCO"/>
    <d v="1899-12-30T08:40:00"/>
    <d v="1899-12-30T08:39:00"/>
    <n v="153"/>
    <n v="152"/>
    <n v="-1"/>
    <d v="1899-12-30T09:00:00"/>
    <n v="21"/>
    <n v="0"/>
    <n v="0"/>
    <n v="0"/>
    <n v="0"/>
    <n v="0"/>
    <n v="0"/>
    <x v="9"/>
    <n v="7"/>
  </r>
  <r>
    <s v="  UA"/>
    <x v="13"/>
    <n v="350"/>
    <s v="N506UA"/>
    <s v="MCO"/>
    <d v="1899-12-30T17:05:00"/>
    <d v="1899-12-30T17:01:00"/>
    <n v="159"/>
    <n v="147"/>
    <n v="-4"/>
    <d v="1899-12-30T17:18:00"/>
    <n v="17"/>
    <n v="0"/>
    <n v="0"/>
    <n v="0"/>
    <n v="0"/>
    <n v="0"/>
    <n v="0"/>
    <x v="12"/>
    <n v="7"/>
  </r>
  <r>
    <s v="  UA"/>
    <x v="13"/>
    <n v="365"/>
    <s v="N419UA"/>
    <s v="SNA"/>
    <d v="1899-12-30T09:55:00"/>
    <d v="1899-12-30T10:01:00"/>
    <n v="268"/>
    <n v="269"/>
    <n v="6"/>
    <d v="1899-12-30T10:29:00"/>
    <n v="28"/>
    <n v="0"/>
    <n v="0"/>
    <n v="0"/>
    <n v="0"/>
    <n v="0"/>
    <n v="6"/>
    <x v="0"/>
    <n v="7"/>
  </r>
  <r>
    <s v="  UA"/>
    <x v="13"/>
    <n v="373"/>
    <s v="N511UA"/>
    <s v="JAC"/>
    <d v="1899-12-30T09:54:00"/>
    <d v="1899-12-30T09:55:00"/>
    <n v="189"/>
    <n v="175"/>
    <n v="1"/>
    <d v="1899-12-30T10:08:00"/>
    <n v="13"/>
    <n v="0"/>
    <n v="0"/>
    <n v="0"/>
    <n v="0"/>
    <n v="0"/>
    <n v="1"/>
    <x v="0"/>
    <n v="7"/>
  </r>
  <r>
    <s v="  UA"/>
    <x v="13"/>
    <n v="377"/>
    <s v="N465UA"/>
    <s v="ATL"/>
    <d v="1899-12-30T19:30:00"/>
    <d v="1899-12-30T19:26:00"/>
    <n v="112"/>
    <n v="98"/>
    <n v="-4"/>
    <d v="1899-12-30T19:43:00"/>
    <n v="17"/>
    <n v="0"/>
    <n v="0"/>
    <n v="0"/>
    <n v="0"/>
    <n v="0"/>
    <n v="0"/>
    <x v="10"/>
    <n v="7"/>
  </r>
  <r>
    <s v="  UA"/>
    <x v="13"/>
    <n v="381"/>
    <s v="N834UA"/>
    <s v="SMF"/>
    <d v="1899-12-30T09:46:00"/>
    <d v="1899-12-30T09:42:00"/>
    <n v="270"/>
    <n v="249"/>
    <n v="-4"/>
    <d v="1899-12-30T09:54:00"/>
    <n v="12"/>
    <n v="0"/>
    <n v="0"/>
    <n v="0"/>
    <n v="0"/>
    <n v="0"/>
    <n v="0"/>
    <x v="0"/>
    <n v="7"/>
  </r>
  <r>
    <s v="  UA"/>
    <x v="13"/>
    <n v="382"/>
    <s v="N811UA"/>
    <s v="IAD"/>
    <d v="1899-12-30T08:40:00"/>
    <d v="1899-12-30T08:49:00"/>
    <n v="108"/>
    <n v="116"/>
    <n v="9"/>
    <d v="1899-12-30T09:17:00"/>
    <n v="28"/>
    <n v="9"/>
    <n v="0"/>
    <n v="8"/>
    <n v="0"/>
    <n v="0"/>
    <n v="9"/>
    <x v="9"/>
    <n v="7"/>
  </r>
  <r>
    <s v="  UA"/>
    <x v="13"/>
    <n v="390"/>
    <s v="N435UA"/>
    <s v="CMH"/>
    <d v="1899-12-30T16:10:00"/>
    <d v="1899-12-30T16:06:00"/>
    <n v="71"/>
    <n v="66"/>
    <n v="-4"/>
    <d v="1899-12-30T16:18:00"/>
    <n v="12"/>
    <n v="0"/>
    <n v="0"/>
    <n v="0"/>
    <n v="0"/>
    <n v="0"/>
    <n v="0"/>
    <x v="2"/>
    <n v="7"/>
  </r>
  <r>
    <s v="  UA"/>
    <x v="13"/>
    <n v="393"/>
    <s v="N848UA"/>
    <s v="PHX"/>
    <d v="1899-12-30T11:57:00"/>
    <d v="1899-12-30T11:54:00"/>
    <n v="232"/>
    <n v="208"/>
    <n v="-3"/>
    <d v="1899-12-30T12:04:00"/>
    <n v="10"/>
    <n v="0"/>
    <n v="0"/>
    <n v="0"/>
    <n v="0"/>
    <n v="0"/>
    <n v="0"/>
    <x v="3"/>
    <n v="7"/>
  </r>
  <r>
    <s v="  UA"/>
    <x v="13"/>
    <n v="397"/>
    <s v="N807UA"/>
    <s v="DTW"/>
    <d v="1899-12-30T16:10:00"/>
    <d v="1899-12-30T16:04:00"/>
    <n v="90"/>
    <n v="71"/>
    <n v="-6"/>
    <d v="1899-12-30T16:16:00"/>
    <n v="12"/>
    <n v="0"/>
    <n v="0"/>
    <n v="0"/>
    <n v="0"/>
    <n v="0"/>
    <n v="0"/>
    <x v="2"/>
    <n v="7"/>
  </r>
  <r>
    <s v="  UA"/>
    <x v="13"/>
    <n v="398"/>
    <s v="N509UA"/>
    <s v="PDX"/>
    <d v="1899-12-30T11:57:00"/>
    <d v="1899-12-30T11:57:00"/>
    <n v="273"/>
    <n v="281"/>
    <n v="0"/>
    <d v="1899-12-30T12:10:00"/>
    <n v="13"/>
    <n v="0"/>
    <n v="0"/>
    <n v="0"/>
    <n v="0"/>
    <n v="0"/>
    <n v="0"/>
    <x v="3"/>
    <n v="7"/>
  </r>
  <r>
    <s v="  UA"/>
    <x v="13"/>
    <n v="399"/>
    <s v="N492UA"/>
    <s v="PDX"/>
    <d v="1899-12-30T18:15:00"/>
    <d v="1899-12-30T18:12:00"/>
    <n v="268"/>
    <n v="273"/>
    <n v="-3"/>
    <d v="1899-12-30T18:33:00"/>
    <n v="21"/>
    <n v="0"/>
    <n v="0"/>
    <n v="0"/>
    <n v="0"/>
    <n v="0"/>
    <n v="0"/>
    <x v="1"/>
    <n v="7"/>
  </r>
  <r>
    <s v="  UA"/>
    <x v="13"/>
    <n v="403"/>
    <s v="N449UA"/>
    <s v="PHL"/>
    <d v="1899-12-30T14:05:00"/>
    <d v="1899-12-30T14:05:00"/>
    <n v="119"/>
    <n v="120"/>
    <n v="0"/>
    <d v="1899-12-30T14:24:00"/>
    <n v="19"/>
    <n v="0"/>
    <n v="0"/>
    <n v="0"/>
    <n v="0"/>
    <n v="0"/>
    <n v="0"/>
    <x v="4"/>
    <n v="7"/>
  </r>
  <r>
    <s v="  UA"/>
    <x v="13"/>
    <n v="408"/>
    <s v="N835UA"/>
    <s v="PHX"/>
    <d v="1899-12-30T18:10:00"/>
    <d v="1899-12-30T18:08:00"/>
    <n v="236"/>
    <n v="218"/>
    <n v="-2"/>
    <d v="1899-12-30T18:23:00"/>
    <n v="15"/>
    <n v="0"/>
    <n v="0"/>
    <n v="0"/>
    <n v="0"/>
    <n v="0"/>
    <n v="0"/>
    <x v="1"/>
    <n v="7"/>
  </r>
  <r>
    <s v="  UA"/>
    <x v="13"/>
    <n v="409"/>
    <s v="N568UA"/>
    <s v="LAX"/>
    <d v="1899-12-30T13:08:00"/>
    <d v="1899-12-30T13:10:00"/>
    <n v="268"/>
    <n v="279"/>
    <n v="2"/>
    <d v="1899-12-30T13:28:00"/>
    <n v="18"/>
    <n v="0"/>
    <n v="0"/>
    <n v="0"/>
    <n v="0"/>
    <n v="0"/>
    <n v="2"/>
    <x v="14"/>
    <n v="7"/>
  </r>
  <r>
    <s v="  UA"/>
    <x v="13"/>
    <n v="415"/>
    <s v="N413UA"/>
    <s v="ROC"/>
    <d v="1899-12-30T20:27:00"/>
    <d v="1899-12-30T21:54:00"/>
    <n v="102"/>
    <n v="81"/>
    <n v="87"/>
    <d v="1899-12-30T22:03:00"/>
    <n v="9"/>
    <n v="66"/>
    <n v="0"/>
    <n v="0"/>
    <n v="0"/>
    <n v="0"/>
    <n v="87"/>
    <x v="11"/>
    <n v="7"/>
  </r>
  <r>
    <s v="  UA"/>
    <x v="13"/>
    <n v="417"/>
    <s v="N465UA"/>
    <s v="PDX"/>
    <d v="1899-12-30T09:40:00"/>
    <d v="1899-12-30T09:39:00"/>
    <n v="269"/>
    <n v="263"/>
    <n v="-1"/>
    <d v="1899-12-30T09:52:00"/>
    <n v="13"/>
    <n v="0"/>
    <n v="0"/>
    <n v="0"/>
    <n v="0"/>
    <n v="0"/>
    <n v="0"/>
    <x v="0"/>
    <n v="7"/>
  </r>
  <r>
    <s v="  UA"/>
    <x v="13"/>
    <n v="420"/>
    <s v="N507UA"/>
    <s v="PHL"/>
    <d v="1899-12-30T16:11:00"/>
    <d v="1899-12-30T16:06:00"/>
    <n v="120"/>
    <n v="113"/>
    <n v="-5"/>
    <d v="1899-12-30T16:23:00"/>
    <n v="17"/>
    <n v="0"/>
    <n v="0"/>
    <n v="0"/>
    <n v="0"/>
    <n v="0"/>
    <n v="0"/>
    <x v="2"/>
    <n v="7"/>
  </r>
  <r>
    <s v="  UA"/>
    <x v="13"/>
    <n v="425"/>
    <s v="N490UA"/>
    <s v="TPA"/>
    <d v="1899-12-30T08:24:00"/>
    <d v="1899-12-30T08:27:00"/>
    <n v="155"/>
    <n v="160"/>
    <n v="3"/>
    <d v="1899-12-30T08:48:00"/>
    <n v="21"/>
    <n v="0"/>
    <n v="0"/>
    <n v="0"/>
    <n v="0"/>
    <n v="0"/>
    <n v="3"/>
    <x v="9"/>
    <n v="7"/>
  </r>
  <r>
    <s v="  UA"/>
    <x v="13"/>
    <n v="432"/>
    <s v="N831UA"/>
    <s v="CLT"/>
    <d v="1899-12-30T12:57:00"/>
    <d v="1899-12-30T12:57:00"/>
    <n v="109"/>
    <n v="97"/>
    <n v="0"/>
    <d v="1899-12-30T13:11:00"/>
    <n v="14"/>
    <n v="0"/>
    <n v="0"/>
    <n v="0"/>
    <n v="0"/>
    <n v="0"/>
    <n v="0"/>
    <x v="5"/>
    <n v="7"/>
  </r>
  <r>
    <s v="  UA"/>
    <x v="13"/>
    <n v="449"/>
    <s v="N454UA"/>
    <s v="SAN"/>
    <d v="1899-12-30T09:53:00"/>
    <d v="1899-12-30T09:51:00"/>
    <n v="264"/>
    <n v="239"/>
    <n v="-2"/>
    <d v="1899-12-30T10:03:00"/>
    <n v="12"/>
    <n v="0"/>
    <n v="0"/>
    <n v="0"/>
    <n v="0"/>
    <n v="0"/>
    <n v="0"/>
    <x v="0"/>
    <n v="7"/>
  </r>
  <r>
    <s v="  UA"/>
    <x v="13"/>
    <n v="466"/>
    <s v="N432UA"/>
    <s v="SEA"/>
    <d v="1899-12-30T15:24:00"/>
    <d v="1899-12-30T15:48:00"/>
    <n v="268"/>
    <n v="268"/>
    <n v="24"/>
    <d v="1899-12-30T15:59:00"/>
    <n v="11"/>
    <n v="24"/>
    <n v="0"/>
    <n v="0"/>
    <n v="0"/>
    <n v="0"/>
    <n v="24"/>
    <x v="15"/>
    <n v="7"/>
  </r>
  <r>
    <s v="  UA"/>
    <x v="13"/>
    <n v="481"/>
    <s v="N406UA"/>
    <s v="ALB"/>
    <d v="1899-12-30T19:31:00"/>
    <d v="1899-12-30T19:45:00"/>
    <n v="107"/>
    <n v="107"/>
    <n v="14"/>
    <d v="1899-12-30T20:02:00"/>
    <n v="17"/>
    <n v="0"/>
    <n v="0"/>
    <n v="0"/>
    <n v="0"/>
    <n v="0"/>
    <n v="14"/>
    <x v="10"/>
    <n v="7"/>
  </r>
  <r>
    <s v="  UA"/>
    <x v="13"/>
    <n v="493"/>
    <s v="N829UA"/>
    <s v="SFO"/>
    <d v="1899-12-30T19:15:00"/>
    <d v="1899-12-30T19:23:00"/>
    <n v="282"/>
    <n v="271"/>
    <n v="8"/>
    <d v="1899-12-30T19:40:00"/>
    <n v="17"/>
    <n v="0"/>
    <n v="0"/>
    <n v="0"/>
    <n v="0"/>
    <n v="0"/>
    <n v="8"/>
    <x v="10"/>
    <n v="7"/>
  </r>
  <r>
    <s v="  UA"/>
    <x v="13"/>
    <n v="500"/>
    <s v="N452UA"/>
    <s v="LAX"/>
    <d v="1899-12-30T19:20:00"/>
    <d v="1899-12-30T19:21:00"/>
    <n v="266"/>
    <n v="278"/>
    <n v="1"/>
    <d v="1899-12-30T20:04:00"/>
    <n v="43"/>
    <n v="0"/>
    <n v="0"/>
    <n v="0"/>
    <n v="0"/>
    <n v="0"/>
    <n v="1"/>
    <x v="10"/>
    <n v="7"/>
  </r>
  <r>
    <s v="  UA"/>
    <x v="13"/>
    <n v="502"/>
    <s v="N815UA"/>
    <s v="LGA"/>
    <d v="1899-12-30T19:20:00"/>
    <d v="1899-12-30T20:19:00"/>
    <n v="125"/>
    <n v="122"/>
    <n v="59"/>
    <d v="1899-12-30T20:47:00"/>
    <n v="28"/>
    <n v="56"/>
    <n v="0"/>
    <n v="0"/>
    <n v="0"/>
    <n v="0"/>
    <n v="59"/>
    <x v="10"/>
    <n v="7"/>
  </r>
  <r>
    <s v="  UA"/>
    <x v="13"/>
    <n v="514"/>
    <s v="N524UA"/>
    <s v="IAD"/>
    <d v="1899-12-30T19:15:00"/>
    <d v="1899-12-30T19:11:00"/>
    <n v="114"/>
    <n v="91"/>
    <n v="-4"/>
    <d v="1899-12-30T19:19:00"/>
    <n v="8"/>
    <n v="0"/>
    <n v="0"/>
    <n v="0"/>
    <n v="0"/>
    <n v="0"/>
    <n v="0"/>
    <x v="10"/>
    <n v="7"/>
  </r>
  <r>
    <s v="  UA"/>
    <x v="13"/>
    <n v="519"/>
    <s v="N485UA"/>
    <s v="CMH"/>
    <d v="1899-12-30T19:50:00"/>
    <d v="1899-12-30T20:29:00"/>
    <n v="73"/>
    <n v="58"/>
    <n v="39"/>
    <d v="1899-12-30T20:38:00"/>
    <n v="9"/>
    <n v="24"/>
    <n v="0"/>
    <n v="0"/>
    <n v="0"/>
    <n v="0"/>
    <n v="39"/>
    <x v="10"/>
    <n v="7"/>
  </r>
  <r>
    <s v="  UA"/>
    <x v="13"/>
    <n v="521"/>
    <s v="N488UA"/>
    <s v="SAN"/>
    <d v="1899-12-30T11:57:00"/>
    <d v="1899-12-30T11:52:00"/>
    <n v="267"/>
    <n v="249"/>
    <n v="-5"/>
    <d v="1899-12-30T12:05:00"/>
    <n v="13"/>
    <n v="0"/>
    <n v="0"/>
    <n v="0"/>
    <n v="0"/>
    <n v="0"/>
    <n v="0"/>
    <x v="3"/>
    <n v="7"/>
  </r>
  <r>
    <s v="  UA"/>
    <x v="13"/>
    <n v="531"/>
    <s v="N514UA"/>
    <s v="LAX"/>
    <d v="1899-12-30T10:35:00"/>
    <d v="1899-12-30T10:35:00"/>
    <n v="272"/>
    <n v="270"/>
    <n v="0"/>
    <d v="1899-12-30T10:51:00"/>
    <n v="16"/>
    <n v="0"/>
    <n v="0"/>
    <n v="0"/>
    <n v="0"/>
    <n v="0"/>
    <n v="0"/>
    <x v="8"/>
    <n v="7"/>
  </r>
  <r>
    <s v="  UA"/>
    <x v="13"/>
    <n v="543"/>
    <s v="N836UA"/>
    <s v="SNA"/>
    <d v="1899-12-30T15:17:00"/>
    <d v="1899-12-30T15:14:00"/>
    <n v="268"/>
    <n v="249"/>
    <n v="-3"/>
    <d v="1899-12-30T15:27:00"/>
    <n v="13"/>
    <n v="0"/>
    <n v="0"/>
    <n v="0"/>
    <n v="0"/>
    <n v="0"/>
    <n v="0"/>
    <x v="15"/>
    <n v="7"/>
  </r>
  <r>
    <s v="  UA"/>
    <x v="13"/>
    <n v="544"/>
    <s v="N414UA"/>
    <s v="LAS"/>
    <d v="1899-12-30T11:57:00"/>
    <d v="1899-12-30T11:52:00"/>
    <n v="238"/>
    <n v="222"/>
    <n v="-5"/>
    <d v="1899-12-30T12:03:00"/>
    <n v="11"/>
    <n v="0"/>
    <n v="0"/>
    <n v="0"/>
    <n v="0"/>
    <n v="0"/>
    <n v="0"/>
    <x v="3"/>
    <n v="7"/>
  </r>
  <r>
    <s v="  UA"/>
    <x v="13"/>
    <n v="547"/>
    <s v="N438UA"/>
    <s v="LAS"/>
    <d v="1899-12-30T10:00:00"/>
    <d v="1899-12-30T10:02:00"/>
    <n v="238"/>
    <n v="225"/>
    <n v="2"/>
    <d v="1899-12-30T10:16:00"/>
    <n v="14"/>
    <n v="0"/>
    <n v="0"/>
    <n v="0"/>
    <n v="0"/>
    <n v="0"/>
    <n v="2"/>
    <x v="8"/>
    <n v="7"/>
  </r>
  <r>
    <s v="  UA"/>
    <x v="13"/>
    <n v="550"/>
    <s v="N831UA"/>
    <s v="SFO"/>
    <d v="1899-12-30T18:30:00"/>
    <d v="1899-12-30T18:29:00"/>
    <n v="282"/>
    <n v="265"/>
    <n v="-1"/>
    <d v="1899-12-30T18:41:00"/>
    <n v="12"/>
    <n v="0"/>
    <n v="0"/>
    <n v="0"/>
    <n v="0"/>
    <n v="0"/>
    <n v="0"/>
    <x v="1"/>
    <n v="7"/>
  </r>
  <r>
    <s v="  UA"/>
    <x v="13"/>
    <n v="568"/>
    <s v="N486UA"/>
    <s v="SJU"/>
    <d v="1899-12-30T08:37:00"/>
    <d v="1899-12-30T08:43:00"/>
    <n v="270"/>
    <n v="285"/>
    <n v="6"/>
    <d v="1899-12-30T09:16:00"/>
    <n v="33"/>
    <n v="6"/>
    <n v="0"/>
    <n v="15"/>
    <n v="0"/>
    <n v="0"/>
    <n v="6"/>
    <x v="9"/>
    <n v="7"/>
  </r>
  <r>
    <s v="  UA"/>
    <x v="13"/>
    <n v="570"/>
    <s v="N441UA"/>
    <s v="CLE"/>
    <d v="1899-12-30T13:12:00"/>
    <d v="1899-12-30T13:07:00"/>
    <n v="73"/>
    <n v="75"/>
    <n v="-5"/>
    <d v="1899-12-30T13:23:00"/>
    <n v="16"/>
    <n v="0"/>
    <n v="0"/>
    <n v="0"/>
    <n v="0"/>
    <n v="0"/>
    <n v="0"/>
    <x v="14"/>
    <n v="7"/>
  </r>
  <r>
    <s v="  UA"/>
    <x v="13"/>
    <n v="586"/>
    <s v="N483UA"/>
    <s v="MIA"/>
    <d v="1899-12-30T19:15:00"/>
    <d v="1899-12-30T19:24:00"/>
    <n v="187"/>
    <n v="162"/>
    <n v="9"/>
    <d v="1899-12-30T19:35:00"/>
    <n v="11"/>
    <n v="0"/>
    <n v="0"/>
    <n v="0"/>
    <n v="0"/>
    <n v="0"/>
    <n v="9"/>
    <x v="10"/>
    <n v="7"/>
  </r>
  <r>
    <s v="  UA"/>
    <x v="13"/>
    <n v="589"/>
    <s v="N572UA"/>
    <s v="IAH"/>
    <d v="1899-12-30T09:31:00"/>
    <d v="1899-12-30T09:43:00"/>
    <n v="164"/>
    <n v="142"/>
    <n v="12"/>
    <d v="1899-12-30T09:59:00"/>
    <n v="16"/>
    <n v="0"/>
    <n v="0"/>
    <n v="0"/>
    <n v="0"/>
    <n v="0"/>
    <n v="12"/>
    <x v="0"/>
    <n v="7"/>
  </r>
  <r>
    <s v="  UA"/>
    <x v="13"/>
    <n v="605"/>
    <s v="N459UA"/>
    <s v="DEN"/>
    <d v="1899-12-30T09:47:00"/>
    <d v="1899-12-30T09:50:00"/>
    <n v="160"/>
    <n v="143"/>
    <n v="3"/>
    <d v="1899-12-30T10:04:00"/>
    <n v="14"/>
    <n v="0"/>
    <n v="0"/>
    <n v="0"/>
    <n v="0"/>
    <n v="0"/>
    <n v="3"/>
    <x v="0"/>
    <n v="7"/>
  </r>
  <r>
    <s v="  UA"/>
    <x v="13"/>
    <n v="609"/>
    <s v="N494UA"/>
    <s v="SFO"/>
    <d v="1899-12-30T11:57:00"/>
    <d v="1899-12-30T11:59:00"/>
    <n v="295"/>
    <n v="268"/>
    <n v="2"/>
    <d v="1899-12-30T12:14:00"/>
    <n v="15"/>
    <n v="0"/>
    <n v="0"/>
    <n v="0"/>
    <n v="0"/>
    <n v="0"/>
    <n v="2"/>
    <x v="3"/>
    <n v="7"/>
  </r>
  <r>
    <s v="  UA"/>
    <x v="13"/>
    <n v="612"/>
    <s v="N492UA"/>
    <s v="MCO"/>
    <d v="1899-12-30T10:55:00"/>
    <d v="1899-12-30T10:47:00"/>
    <n v="149"/>
    <n v="145"/>
    <n v="-8"/>
    <d v="1899-12-30T11:02:00"/>
    <n v="15"/>
    <n v="0"/>
    <n v="0"/>
    <n v="0"/>
    <n v="0"/>
    <n v="0"/>
    <n v="0"/>
    <x v="8"/>
    <n v="7"/>
  </r>
  <r>
    <s v="  UA"/>
    <x v="13"/>
    <n v="616"/>
    <s v="N851UA"/>
    <s v="DCA"/>
    <d v="1899-12-30T13:33:00"/>
    <d v="1899-12-30T13:26:00"/>
    <n v="110"/>
    <n v="96"/>
    <n v="-7"/>
    <d v="1899-12-30T13:38:00"/>
    <n v="12"/>
    <n v="0"/>
    <n v="0"/>
    <n v="0"/>
    <n v="0"/>
    <n v="0"/>
    <n v="0"/>
    <x v="14"/>
    <n v="7"/>
  </r>
  <r>
    <s v="  UA"/>
    <x v="13"/>
    <n v="620"/>
    <s v="N563UA"/>
    <s v="DCA"/>
    <d v="1899-12-30T16:06:00"/>
    <d v="1899-12-30T16:17:00"/>
    <n v="104"/>
    <n v="93"/>
    <n v="11"/>
    <d v="1899-12-30T16:31:00"/>
    <n v="14"/>
    <n v="0"/>
    <n v="0"/>
    <n v="0"/>
    <n v="0"/>
    <n v="0"/>
    <n v="11"/>
    <x v="2"/>
    <n v="7"/>
  </r>
  <r>
    <s v="  UA"/>
    <x v="13"/>
    <n v="622"/>
    <s v="N842UA"/>
    <s v="DCA"/>
    <d v="1899-12-30T19:15:00"/>
    <d v="1899-12-30T19:14:00"/>
    <n v="102"/>
    <n v="91"/>
    <n v="-1"/>
    <d v="1899-12-30T19:23:00"/>
    <n v="9"/>
    <n v="0"/>
    <n v="0"/>
    <n v="0"/>
    <n v="0"/>
    <n v="0"/>
    <n v="0"/>
    <x v="10"/>
    <n v="7"/>
  </r>
  <r>
    <s v="  UA"/>
    <x v="13"/>
    <n v="623"/>
    <s v="N213UA"/>
    <s v="OGG"/>
    <d v="1899-12-30T09:55:00"/>
    <d v="1899-12-30T09:59:00"/>
    <n v="555"/>
    <n v="537"/>
    <n v="4"/>
    <d v="1899-12-30T10:26:00"/>
    <n v="27"/>
    <n v="0"/>
    <n v="0"/>
    <n v="0"/>
    <n v="0"/>
    <n v="0"/>
    <n v="4"/>
    <x v="0"/>
    <n v="7"/>
  </r>
  <r>
    <s v="  UA"/>
    <x v="13"/>
    <n v="632"/>
    <s v="N437UA"/>
    <s v="TPA"/>
    <d v="1899-12-30T11:00:00"/>
    <d v="1899-12-30T11:01:00"/>
    <n v="157"/>
    <n v="144"/>
    <n v="1"/>
    <d v="1899-12-30T11:12:00"/>
    <n v="11"/>
    <n v="0"/>
    <n v="0"/>
    <n v="0"/>
    <n v="0"/>
    <n v="0"/>
    <n v="1"/>
    <x v="3"/>
    <n v="7"/>
  </r>
  <r>
    <s v="  UA"/>
    <x v="13"/>
    <n v="643"/>
    <s v="N838UA"/>
    <s v="DFW"/>
    <d v="1899-12-30T19:00:00"/>
    <d v="1899-12-30T18:57:00"/>
    <n v="150"/>
    <n v="145"/>
    <n v="-3"/>
    <d v="1899-12-30T19:13:00"/>
    <n v="16"/>
    <n v="0"/>
    <n v="0"/>
    <n v="0"/>
    <n v="0"/>
    <n v="0"/>
    <n v="0"/>
    <x v="10"/>
    <n v="7"/>
  </r>
  <r>
    <s v="  UA"/>
    <x v="13"/>
    <n v="646"/>
    <s v="N484UA"/>
    <s v="EWR"/>
    <d v="1899-12-30T13:00:00"/>
    <d v="1899-12-30T13:02:00"/>
    <n v="133"/>
    <n v="135"/>
    <n v="2"/>
    <d v="1899-12-30T13:33:00"/>
    <n v="31"/>
    <n v="0"/>
    <n v="0"/>
    <n v="0"/>
    <n v="0"/>
    <n v="0"/>
    <n v="2"/>
    <x v="14"/>
    <n v="7"/>
  </r>
  <r>
    <s v="  UA"/>
    <x v="13"/>
    <n v="648"/>
    <s v="N478UA"/>
    <s v="LGA"/>
    <d v="1899-12-30T16:14:00"/>
    <d v="1899-12-30T16:09:00"/>
    <n v="125"/>
    <n v="113"/>
    <n v="-5"/>
    <d v="1899-12-30T16:21:00"/>
    <n v="12"/>
    <n v="0"/>
    <n v="0"/>
    <n v="0"/>
    <n v="0"/>
    <n v="0"/>
    <n v="0"/>
    <x v="2"/>
    <n v="7"/>
  </r>
  <r>
    <s v="  UA"/>
    <x v="13"/>
    <n v="675"/>
    <s v="N661UA"/>
    <s v="DEN"/>
    <d v="1899-12-30T08:00:00"/>
    <d v="1899-12-30T08:00:00"/>
    <n v="169"/>
    <n v="143"/>
    <n v="0"/>
    <d v="1899-12-30T08:15:00"/>
    <n v="15"/>
    <n v="0"/>
    <n v="0"/>
    <n v="0"/>
    <n v="0"/>
    <n v="0"/>
    <n v="0"/>
    <x v="9"/>
    <n v="7"/>
  </r>
  <r>
    <s v="  UA"/>
    <x v="13"/>
    <n v="678"/>
    <s v="N493UA"/>
    <s v="LGA"/>
    <d v="1899-12-30T11:00:00"/>
    <d v="1899-12-30T11:01:00"/>
    <n v="125"/>
    <n v="116"/>
    <n v="1"/>
    <d v="1899-12-30T11:15:00"/>
    <n v="14"/>
    <n v="0"/>
    <n v="0"/>
    <n v="0"/>
    <n v="0"/>
    <n v="0"/>
    <n v="1"/>
    <x v="3"/>
    <n v="7"/>
  </r>
  <r>
    <s v="  UA"/>
    <x v="13"/>
    <n v="682"/>
    <s v="N816UA"/>
    <s v="LGA"/>
    <d v="1899-12-30T13:30:00"/>
    <d v="1899-12-30T13:25:00"/>
    <n v="125"/>
    <n v="106"/>
    <n v="-5"/>
    <d v="1899-12-30T13:37:00"/>
    <n v="12"/>
    <n v="0"/>
    <n v="0"/>
    <n v="0"/>
    <n v="0"/>
    <n v="0"/>
    <n v="0"/>
    <x v="14"/>
    <n v="7"/>
  </r>
  <r>
    <s v="  UA"/>
    <x v="13"/>
    <n v="692"/>
    <s v="N437UA"/>
    <s v="MSP"/>
    <d v="1899-12-30T18:20:00"/>
    <d v="1899-12-30T18:20:00"/>
    <n v="88"/>
    <n v="85"/>
    <n v="0"/>
    <d v="1899-12-30T18:39:00"/>
    <n v="19"/>
    <n v="0"/>
    <n v="0"/>
    <n v="0"/>
    <n v="0"/>
    <n v="0"/>
    <n v="0"/>
    <x v="1"/>
    <n v="7"/>
  </r>
  <r>
    <s v="  UA"/>
    <x v="13"/>
    <n v="722"/>
    <s v="N448UA"/>
    <s v="RDU"/>
    <d v="1899-12-30T16:32:00"/>
    <d v="1899-12-30T16:54:00"/>
    <n v="117"/>
    <n v="98"/>
    <n v="22"/>
    <d v="1899-12-30T17:06:00"/>
    <n v="12"/>
    <n v="0"/>
    <n v="0"/>
    <n v="0"/>
    <n v="0"/>
    <n v="0"/>
    <n v="22"/>
    <x v="2"/>
    <n v="7"/>
  </r>
  <r>
    <s v="  UA"/>
    <x v="13"/>
    <n v="725"/>
    <s v="N491UA"/>
    <s v="PHX"/>
    <d v="1899-12-30T09:40:00"/>
    <d v="1899-12-30T09:36:00"/>
    <n v="232"/>
    <n v="221"/>
    <n v="-4"/>
    <d v="1899-12-30T09:50:00"/>
    <n v="14"/>
    <n v="0"/>
    <n v="0"/>
    <n v="0"/>
    <n v="0"/>
    <n v="0"/>
    <n v="0"/>
    <x v="0"/>
    <n v="7"/>
  </r>
  <r>
    <s v="  UA"/>
    <x v="13"/>
    <n v="730"/>
    <s v="N445UA"/>
    <s v="DSM"/>
    <d v="1899-12-30T18:48:00"/>
    <d v="1899-12-30T18:35:00"/>
    <n v="74"/>
    <n v="71"/>
    <n v="-13"/>
    <d v="1899-12-30T18:58:00"/>
    <n v="23"/>
    <n v="0"/>
    <n v="0"/>
    <n v="0"/>
    <n v="0"/>
    <n v="0"/>
    <n v="0"/>
    <x v="1"/>
    <n v="7"/>
  </r>
  <r>
    <s v="  UA"/>
    <x v="13"/>
    <n v="732"/>
    <s v="N417UA"/>
    <s v="JAX"/>
    <d v="1899-12-30T13:53:00"/>
    <d v="1899-12-30T13:49:00"/>
    <n v="136"/>
    <n v="138"/>
    <n v="-4"/>
    <d v="1899-12-30T14:13:00"/>
    <n v="24"/>
    <n v="0"/>
    <n v="0"/>
    <n v="0"/>
    <n v="0"/>
    <n v="0"/>
    <n v="0"/>
    <x v="14"/>
    <n v="7"/>
  </r>
  <r>
    <s v="  UA"/>
    <x v="13"/>
    <n v="761"/>
    <s v="N405UA"/>
    <s v="SFO"/>
    <d v="1899-12-30T08:12:00"/>
    <d v="1899-12-30T08:08:00"/>
    <n v="288"/>
    <n v="271"/>
    <n v="-4"/>
    <d v="1899-12-30T08:19:00"/>
    <n v="11"/>
    <n v="0"/>
    <n v="0"/>
    <n v="0"/>
    <n v="0"/>
    <n v="0"/>
    <n v="0"/>
    <x v="9"/>
    <n v="7"/>
  </r>
  <r>
    <s v="  UA"/>
    <x v="13"/>
    <n v="769"/>
    <s v="N666UA"/>
    <s v="SFO"/>
    <d v="1899-12-30T09:57:00"/>
    <d v="1899-12-30T09:55:00"/>
    <n v="293"/>
    <n v="256"/>
    <n v="-2"/>
    <d v="1899-12-30T10:17:00"/>
    <n v="22"/>
    <n v="0"/>
    <n v="0"/>
    <n v="0"/>
    <n v="0"/>
    <n v="0"/>
    <n v="0"/>
    <x v="0"/>
    <n v="7"/>
  </r>
  <r>
    <s v="  UA"/>
    <x v="13"/>
    <n v="775"/>
    <s v="N481UA"/>
    <s v="DEN"/>
    <d v="1899-12-30T11:57:00"/>
    <d v="1899-12-30T12:14:00"/>
    <n v="157"/>
    <n v="148"/>
    <n v="17"/>
    <d v="1899-12-30T12:30:00"/>
    <n v="16"/>
    <n v="0"/>
    <n v="0"/>
    <n v="0"/>
    <n v="0"/>
    <n v="0"/>
    <n v="17"/>
    <x v="3"/>
    <n v="7"/>
  </r>
  <r>
    <s v="  UA"/>
    <x v="13"/>
    <n v="793"/>
    <s v="N528UA"/>
    <s v="LAX"/>
    <d v="1899-12-30T15:12:00"/>
    <d v="1899-12-30T15:12:00"/>
    <n v="268"/>
    <n v="250"/>
    <n v="0"/>
    <d v="1899-12-30T15:24:00"/>
    <n v="12"/>
    <n v="0"/>
    <n v="0"/>
    <n v="0"/>
    <n v="0"/>
    <n v="0"/>
    <n v="0"/>
    <x v="15"/>
    <n v="7"/>
  </r>
  <r>
    <s v="  UA"/>
    <x v="13"/>
    <n v="829"/>
    <s v="N491UA"/>
    <s v="MSP"/>
    <d v="1899-12-30T20:51:00"/>
    <d v="1899-12-30T20:48:00"/>
    <n v="84"/>
    <n v="73"/>
    <n v="-3"/>
    <d v="1899-12-30T20:57:00"/>
    <n v="9"/>
    <n v="0"/>
    <n v="0"/>
    <n v="0"/>
    <n v="0"/>
    <n v="0"/>
    <n v="0"/>
    <x v="11"/>
    <n v="7"/>
  </r>
  <r>
    <s v="  UA"/>
    <x v="13"/>
    <n v="839"/>
    <s v="N441UA"/>
    <s v="LAX"/>
    <d v="1899-12-30T18:10:00"/>
    <d v="1899-12-30T18:30:00"/>
    <n v="265"/>
    <n v="250"/>
    <n v="20"/>
    <d v="1899-12-30T18:48:00"/>
    <n v="18"/>
    <n v="0"/>
    <n v="0"/>
    <n v="0"/>
    <n v="0"/>
    <n v="0"/>
    <n v="20"/>
    <x v="1"/>
    <n v="7"/>
  </r>
  <r>
    <s v="  UA"/>
    <x v="13"/>
    <n v="842"/>
    <s v=" "/>
    <s v="LAX"/>
    <d v="1899-12-30T08:10:00"/>
    <d v="1899-12-30T00:00:00"/>
    <n v="270"/>
    <n v="0"/>
    <n v="0"/>
    <d v="1899-12-30T00:00:00"/>
    <n v="0"/>
    <n v="0"/>
    <n v="0"/>
    <n v="0"/>
    <n v="0"/>
    <n v="0"/>
    <n v="0"/>
    <x v="9"/>
    <n v="7"/>
  </r>
  <r>
    <s v="  UA"/>
    <x v="13"/>
    <n v="859"/>
    <s v="N821UA"/>
    <s v="SFO"/>
    <d v="1899-12-30T07:05:00"/>
    <d v="1899-12-30T07:05:00"/>
    <n v="288"/>
    <n v="275"/>
    <n v="0"/>
    <d v="1899-12-30T07:16:00"/>
    <n v="11"/>
    <n v="0"/>
    <n v="0"/>
    <n v="0"/>
    <n v="0"/>
    <n v="0"/>
    <n v="0"/>
    <x v="13"/>
    <n v="7"/>
  </r>
  <r>
    <s v="  UA"/>
    <x v="13"/>
    <n v="884"/>
    <s v="N409UA"/>
    <s v="EWR"/>
    <d v="1899-12-30T19:15:00"/>
    <d v="1899-12-30T19:20:00"/>
    <n v="122"/>
    <n v="110"/>
    <n v="5"/>
    <d v="1899-12-30T19:33:00"/>
    <n v="13"/>
    <n v="0"/>
    <n v="0"/>
    <n v="0"/>
    <n v="0"/>
    <n v="0"/>
    <n v="5"/>
    <x v="10"/>
    <n v="7"/>
  </r>
  <r>
    <s v="  UA"/>
    <x v="13"/>
    <n v="896"/>
    <s v="N455UA"/>
    <s v="BOS"/>
    <d v="1899-12-30T13:27:00"/>
    <d v="1899-12-30T13:26:00"/>
    <n v="131"/>
    <n v="132"/>
    <n v="-1"/>
    <d v="1899-12-30T13:39:00"/>
    <n v="13"/>
    <n v="0"/>
    <n v="0"/>
    <n v="0"/>
    <n v="0"/>
    <n v="0"/>
    <n v="0"/>
    <x v="14"/>
    <n v="7"/>
  </r>
  <r>
    <s v="  UA"/>
    <x v="13"/>
    <n v="907"/>
    <s v="N643UA"/>
    <s v="SFO"/>
    <d v="1899-12-30T17:30:00"/>
    <d v="1899-12-30T19:35:00"/>
    <n v="290"/>
    <n v="261"/>
    <n v="125"/>
    <d v="1899-12-30T19:52:00"/>
    <n v="17"/>
    <n v="96"/>
    <n v="0"/>
    <n v="0"/>
    <n v="0"/>
    <n v="0"/>
    <n v="125"/>
    <x v="12"/>
    <n v="7"/>
  </r>
  <r>
    <s v="  UA"/>
    <x v="13"/>
    <n v="909"/>
    <s v="N593UA"/>
    <s v="DEN"/>
    <d v="1899-12-30T15:12:00"/>
    <d v="1899-12-30T15:13:00"/>
    <n v="156"/>
    <n v="144"/>
    <n v="1"/>
    <d v="1899-12-30T15:25:00"/>
    <n v="12"/>
    <n v="0"/>
    <n v="0"/>
    <n v="0"/>
    <n v="0"/>
    <n v="0"/>
    <n v="1"/>
    <x v="15"/>
    <n v="7"/>
  </r>
  <r>
    <s v="  UA"/>
    <x v="13"/>
    <n v="922"/>
    <s v="N433UA"/>
    <s v="IAD"/>
    <d v="1899-12-30T06:00:00"/>
    <d v="1899-12-30T05:51:00"/>
    <n v="101"/>
    <n v="96"/>
    <n v="-9"/>
    <d v="1899-12-30T06:04:00"/>
    <n v="13"/>
    <n v="0"/>
    <n v="0"/>
    <n v="0"/>
    <n v="0"/>
    <n v="0"/>
    <n v="0"/>
    <x v="6"/>
    <n v="7"/>
  </r>
  <r>
    <s v="  UA"/>
    <x v="13"/>
    <n v="945"/>
    <s v="N516UA"/>
    <s v="LAX"/>
    <d v="1899-12-30T12:00:00"/>
    <d v="1899-12-30T12:07:00"/>
    <n v="273"/>
    <n v="238"/>
    <n v="7"/>
    <d v="1899-12-30T12:19:00"/>
    <n v="12"/>
    <n v="0"/>
    <n v="0"/>
    <n v="0"/>
    <n v="0"/>
    <n v="0"/>
    <n v="7"/>
    <x v="5"/>
    <n v="7"/>
  </r>
  <r>
    <s v="  UA"/>
    <x v="13"/>
    <n v="949"/>
    <s v="N771UA"/>
    <s v="DEN"/>
    <d v="1899-12-30T18:20:00"/>
    <d v="1899-12-30T18:26:00"/>
    <n v="165"/>
    <n v="142"/>
    <n v="6"/>
    <d v="1899-12-30T18:43:00"/>
    <n v="17"/>
    <n v="0"/>
    <n v="0"/>
    <n v="0"/>
    <n v="0"/>
    <n v="0"/>
    <n v="6"/>
    <x v="1"/>
    <n v="7"/>
  </r>
  <r>
    <s v="  UA"/>
    <x v="13"/>
    <n v="964"/>
    <s v="N225UA"/>
    <s v="IAD"/>
    <d v="1899-12-30T13:17:00"/>
    <d v="1899-12-30T13:40:00"/>
    <n v="112"/>
    <n v="105"/>
    <n v="23"/>
    <d v="1899-12-30T14:01:00"/>
    <n v="21"/>
    <n v="0"/>
    <n v="0"/>
    <n v="0"/>
    <n v="0"/>
    <n v="16"/>
    <n v="23"/>
    <x v="14"/>
    <n v="7"/>
  </r>
  <r>
    <s v="  UA"/>
    <x v="13"/>
    <n v="973"/>
    <s v="N513UA"/>
    <s v="SFO"/>
    <d v="1899-12-30T15:12:00"/>
    <d v="1899-12-30T15:10:00"/>
    <n v="288"/>
    <n v="268"/>
    <n v="-2"/>
    <d v="1899-12-30T15:23:00"/>
    <n v="13"/>
    <n v="0"/>
    <n v="0"/>
    <n v="0"/>
    <n v="0"/>
    <n v="0"/>
    <n v="0"/>
    <x v="15"/>
    <n v="7"/>
  </r>
  <r>
    <s v="  UA"/>
    <x v="13"/>
    <n v="990"/>
    <s v="N511UA"/>
    <s v="IAD"/>
    <d v="1899-12-30T18:15:00"/>
    <d v="1899-12-30T18:10:00"/>
    <n v="113"/>
    <n v="102"/>
    <n v="-5"/>
    <d v="1899-12-30T18:29:00"/>
    <n v="19"/>
    <n v="0"/>
    <n v="0"/>
    <n v="0"/>
    <n v="0"/>
    <n v="0"/>
    <n v="0"/>
    <x v="1"/>
    <n v="7"/>
  </r>
  <r>
    <s v="  UA"/>
    <x v="13"/>
    <n v="1102"/>
    <s v="N23707"/>
    <s v="MCO"/>
    <d v="1899-12-30T19:40:00"/>
    <d v="1899-12-30T21:40:00"/>
    <n v="155"/>
    <n v="139"/>
    <n v="120"/>
    <d v="1899-12-30T21:49:00"/>
    <n v="9"/>
    <n v="3"/>
    <n v="0"/>
    <n v="0"/>
    <n v="0"/>
    <n v="101"/>
    <n v="120"/>
    <x v="10"/>
    <n v="7"/>
  </r>
  <r>
    <s v="  UA"/>
    <x v="13"/>
    <n v="1189"/>
    <s v="N37293"/>
    <s v="IAH"/>
    <d v="1899-12-30T15:20:00"/>
    <d v="1899-12-30T15:27:00"/>
    <n v="174"/>
    <n v="147"/>
    <n v="7"/>
    <d v="1899-12-30T15:34:00"/>
    <n v="7"/>
    <n v="0"/>
    <n v="0"/>
    <n v="0"/>
    <n v="0"/>
    <n v="0"/>
    <n v="7"/>
    <x v="15"/>
    <n v="7"/>
  </r>
  <r>
    <s v="  UA"/>
    <x v="13"/>
    <n v="1221"/>
    <s v="N13718"/>
    <s v="IAH"/>
    <d v="1899-12-30T07:00:00"/>
    <d v="1899-12-30T07:02:00"/>
    <n v="168"/>
    <n v="155"/>
    <n v="2"/>
    <d v="1899-12-30T07:19:00"/>
    <n v="17"/>
    <n v="0"/>
    <n v="0"/>
    <n v="0"/>
    <n v="0"/>
    <n v="0"/>
    <n v="2"/>
    <x v="13"/>
    <n v="7"/>
  </r>
  <r>
    <s v="  UA"/>
    <x v="13"/>
    <n v="1290"/>
    <s v="N75426"/>
    <s v="IAH"/>
    <d v="1899-12-30T17:12:00"/>
    <d v="1899-12-30T17:08:00"/>
    <n v="173"/>
    <n v="141"/>
    <n v="-4"/>
    <d v="1899-12-30T17:16:00"/>
    <n v="8"/>
    <n v="0"/>
    <n v="0"/>
    <n v="0"/>
    <n v="0"/>
    <n v="0"/>
    <n v="0"/>
    <x v="12"/>
    <n v="7"/>
  </r>
  <r>
    <s v="  UA"/>
    <x v="13"/>
    <n v="1296"/>
    <s v="N38727"/>
    <s v="DEN"/>
    <d v="1899-12-30T19:15:00"/>
    <d v="1899-12-30T19:13:00"/>
    <n v="156"/>
    <n v="135"/>
    <n v="-2"/>
    <d v="1899-12-30T19:22:00"/>
    <n v="9"/>
    <n v="0"/>
    <n v="0"/>
    <n v="0"/>
    <n v="0"/>
    <n v="0"/>
    <n v="0"/>
    <x v="10"/>
    <n v="7"/>
  </r>
  <r>
    <s v="  UA"/>
    <x v="13"/>
    <n v="1555"/>
    <s v="N39726"/>
    <s v="STT"/>
    <d v="1899-12-30T08:25:00"/>
    <d v="1899-12-30T08:20:00"/>
    <n v="294"/>
    <n v="266"/>
    <n v="-5"/>
    <d v="1899-12-30T08:33:00"/>
    <n v="13"/>
    <n v="0"/>
    <n v="0"/>
    <n v="0"/>
    <n v="0"/>
    <n v="0"/>
    <n v="0"/>
    <x v="9"/>
    <n v="7"/>
  </r>
  <r>
    <s v="  UA"/>
    <x v="13"/>
    <n v="1574"/>
    <s v="N24702"/>
    <s v="EWR"/>
    <d v="1899-12-30T12:00:00"/>
    <d v="1899-12-30T13:42:00"/>
    <n v="127"/>
    <n v="120"/>
    <n v="102"/>
    <d v="1899-12-30T13:51:00"/>
    <n v="9"/>
    <n v="95"/>
    <n v="0"/>
    <n v="0"/>
    <n v="0"/>
    <n v="0"/>
    <n v="102"/>
    <x v="5"/>
    <n v="7"/>
  </r>
  <r>
    <s v="  UA"/>
    <x v="13"/>
    <n v="1577"/>
    <s v="N37255"/>
    <s v="EWR"/>
    <d v="1899-12-30T17:00:00"/>
    <d v="1899-12-30T17:01:00"/>
    <n v="136"/>
    <n v="108"/>
    <n v="1"/>
    <d v="1899-12-30T17:09:00"/>
    <n v="8"/>
    <n v="0"/>
    <n v="0"/>
    <n v="0"/>
    <n v="0"/>
    <n v="0"/>
    <n v="1"/>
    <x v="12"/>
    <n v="7"/>
  </r>
  <r>
    <s v="  UA"/>
    <x v="13"/>
    <n v="1625"/>
    <s v="N14704"/>
    <s v="CLE"/>
    <d v="1899-12-30T07:00:00"/>
    <d v="1899-12-30T06:56:00"/>
    <n v="77"/>
    <n v="70"/>
    <n v="-4"/>
    <d v="1899-12-30T07:06:00"/>
    <n v="10"/>
    <n v="0"/>
    <n v="0"/>
    <n v="0"/>
    <n v="0"/>
    <n v="0"/>
    <n v="0"/>
    <x v="13"/>
    <n v="7"/>
  </r>
  <r>
    <s v="  UA"/>
    <x v="13"/>
    <n v="1647"/>
    <s v="N75851"/>
    <s v="IAH"/>
    <d v="1899-12-30T19:35:00"/>
    <d v="1899-12-30T19:26:00"/>
    <n v="163"/>
    <n v="141"/>
    <n v="-9"/>
    <d v="1899-12-30T19:41:00"/>
    <n v="15"/>
    <n v="0"/>
    <n v="0"/>
    <n v="0"/>
    <n v="0"/>
    <n v="0"/>
    <n v="0"/>
    <x v="10"/>
    <n v="7"/>
  </r>
  <r>
    <s v="  UA"/>
    <x v="13"/>
    <n v="1676"/>
    <s v="N38424"/>
    <s v="IAH"/>
    <d v="1899-12-30T14:00:00"/>
    <d v="1899-12-30T14:23:00"/>
    <n v="166"/>
    <n v="145"/>
    <n v="23"/>
    <d v="1899-12-30T14:34:00"/>
    <n v="11"/>
    <n v="0"/>
    <n v="0"/>
    <n v="0"/>
    <n v="0"/>
    <n v="0"/>
    <n v="23"/>
    <x v="4"/>
    <n v="7"/>
  </r>
  <r>
    <s v="  UA"/>
    <x v="13"/>
    <n v="1693"/>
    <s v="N73299"/>
    <s v="IAH"/>
    <d v="1899-12-30T12:10:00"/>
    <d v="1899-12-30T12:17:00"/>
    <n v="167"/>
    <n v="143"/>
    <n v="7"/>
    <d v="1899-12-30T12:29:00"/>
    <n v="12"/>
    <n v="0"/>
    <n v="0"/>
    <n v="0"/>
    <n v="0"/>
    <n v="0"/>
    <n v="7"/>
    <x v="5"/>
    <n v="7"/>
  </r>
  <r>
    <s v="  UA"/>
    <x v="13"/>
    <n v="1696"/>
    <s v="N16703"/>
    <s v="EWR"/>
    <d v="1899-12-30T10:00:00"/>
    <d v="1899-12-30T09:56:00"/>
    <n v="117"/>
    <n v="108"/>
    <n v="-4"/>
    <d v="1899-12-30T10:07:00"/>
    <n v="11"/>
    <n v="0"/>
    <n v="0"/>
    <n v="0"/>
    <n v="0"/>
    <n v="0"/>
    <n v="0"/>
    <x v="8"/>
    <n v="7"/>
  </r>
  <r>
    <s v="  UA"/>
    <x v="13"/>
    <n v="1710"/>
    <s v="N12216"/>
    <s v="IAH"/>
    <d v="1899-12-30T08:00:00"/>
    <d v="1899-12-30T08:11:00"/>
    <n v="172"/>
    <n v="156"/>
    <n v="11"/>
    <d v="1899-12-30T08:24:00"/>
    <n v="13"/>
    <n v="0"/>
    <n v="0"/>
    <n v="0"/>
    <n v="0"/>
    <n v="0"/>
    <n v="11"/>
    <x v="9"/>
    <n v="7"/>
  </r>
  <r>
    <s v="  UA"/>
    <x v="13"/>
    <n v="1715"/>
    <s v="N14219"/>
    <s v="PIT"/>
    <d v="1899-12-30T18:35:00"/>
    <d v="1899-12-30T18:38:00"/>
    <n v="84"/>
    <n v="75"/>
    <n v="3"/>
    <d v="1899-12-30T18:50:00"/>
    <n v="12"/>
    <n v="0"/>
    <n v="0"/>
    <n v="0"/>
    <n v="0"/>
    <n v="0"/>
    <n v="3"/>
    <x v="1"/>
    <n v="7"/>
  </r>
  <r>
    <s v="  UA"/>
    <x v="13"/>
    <n v="1716"/>
    <s v="N76504"/>
    <s v="FLL"/>
    <d v="1899-12-30T08:50:00"/>
    <d v="1899-12-30T09:14:00"/>
    <n v="171"/>
    <n v="184"/>
    <n v="24"/>
    <d v="1899-12-30T09:34:00"/>
    <n v="20"/>
    <n v="0"/>
    <n v="14"/>
    <n v="13"/>
    <n v="0"/>
    <n v="10"/>
    <n v="24"/>
    <x v="9"/>
    <n v="7"/>
  </r>
  <r>
    <s v="  UA"/>
    <x v="13"/>
    <n v="1727"/>
    <s v="N37263"/>
    <s v="IAH"/>
    <d v="1899-12-30T10:56:00"/>
    <d v="1899-12-30T11:04:00"/>
    <n v="169"/>
    <n v="146"/>
    <n v="8"/>
    <d v="1899-12-30T11:17:00"/>
    <n v="13"/>
    <n v="0"/>
    <n v="0"/>
    <n v="0"/>
    <n v="0"/>
    <n v="0"/>
    <n v="8"/>
    <x v="8"/>
    <n v="7"/>
  </r>
  <r>
    <s v="  UA"/>
    <x v="13"/>
    <n v="1730"/>
    <s v="N76515"/>
    <s v="IAH"/>
    <d v="1899-12-30T05:25:00"/>
    <d v="1899-12-30T05:32:00"/>
    <n v="168"/>
    <n v="146"/>
    <n v="7"/>
    <d v="1899-12-30T05:42:00"/>
    <n v="10"/>
    <n v="0"/>
    <n v="0"/>
    <n v="0"/>
    <n v="0"/>
    <n v="0"/>
    <n v="7"/>
    <x v="16"/>
    <n v="7"/>
  </r>
  <r>
    <s v="  UA"/>
    <x v="14"/>
    <n v="201"/>
    <s v="N213UA"/>
    <s v="HNL"/>
    <d v="1899-12-30T09:21:00"/>
    <d v="1899-12-30T09:22:00"/>
    <n v="544"/>
    <n v="558"/>
    <n v="1"/>
    <d v="1899-12-30T09:43:00"/>
    <n v="21"/>
    <n v="0"/>
    <n v="0"/>
    <n v="15"/>
    <n v="0"/>
    <n v="0"/>
    <n v="1"/>
    <x v="0"/>
    <n v="1"/>
  </r>
  <r>
    <s v="  UA"/>
    <x v="14"/>
    <n v="228"/>
    <s v="N535UA"/>
    <s v="BDL"/>
    <d v="1899-12-30T18:45:00"/>
    <d v="1899-12-30T18:41:00"/>
    <n v="126"/>
    <n v="114"/>
    <n v="-4"/>
    <d v="1899-12-30T18:58:00"/>
    <n v="17"/>
    <n v="0"/>
    <n v="0"/>
    <n v="0"/>
    <n v="0"/>
    <n v="0"/>
    <n v="0"/>
    <x v="1"/>
    <n v="1"/>
  </r>
  <r>
    <s v="  UA"/>
    <x v="14"/>
    <n v="241"/>
    <s v="N423UA"/>
    <s v="SEA"/>
    <d v="1899-12-30T11:57:00"/>
    <d v="1899-12-30T11:55:00"/>
    <n v="268"/>
    <n v="310"/>
    <n v="-2"/>
    <d v="1899-12-30T12:22:00"/>
    <n v="27"/>
    <n v="0"/>
    <n v="0"/>
    <n v="40"/>
    <n v="0"/>
    <n v="0"/>
    <n v="0"/>
    <x v="3"/>
    <n v="1"/>
  </r>
  <r>
    <s v="  UA"/>
    <x v="14"/>
    <n v="246"/>
    <s v="N444UA"/>
    <s v="BUF"/>
    <d v="1899-12-30T18:00:00"/>
    <d v="1899-12-30T17:59:00"/>
    <n v="89"/>
    <n v="88"/>
    <n v="-1"/>
    <d v="1899-12-30T18:21:00"/>
    <n v="22"/>
    <n v="0"/>
    <n v="0"/>
    <n v="0"/>
    <n v="0"/>
    <n v="0"/>
    <n v="0"/>
    <x v="1"/>
    <n v="1"/>
  </r>
  <r>
    <s v="  UA"/>
    <x v="14"/>
    <n v="248"/>
    <s v="N459UA"/>
    <s v="DTW"/>
    <d v="1899-12-30T18:44:00"/>
    <d v="1899-12-30T18:41:00"/>
    <n v="85"/>
    <n v="67"/>
    <n v="-3"/>
    <d v="1899-12-30T18:55:00"/>
    <n v="14"/>
    <n v="0"/>
    <n v="0"/>
    <n v="0"/>
    <n v="0"/>
    <n v="0"/>
    <n v="0"/>
    <x v="1"/>
    <n v="1"/>
  </r>
  <r>
    <s v="  UA"/>
    <x v="14"/>
    <n v="253"/>
    <s v="N419UA"/>
    <s v="BOS"/>
    <d v="1899-12-30T19:06:00"/>
    <d v="1899-12-30T19:01:00"/>
    <n v="135"/>
    <n v="129"/>
    <n v="-5"/>
    <d v="1899-12-30T19:21:00"/>
    <n v="20"/>
    <n v="0"/>
    <n v="0"/>
    <n v="0"/>
    <n v="0"/>
    <n v="0"/>
    <n v="0"/>
    <x v="10"/>
    <n v="1"/>
  </r>
  <r>
    <s v="  UA"/>
    <x v="14"/>
    <n v="255"/>
    <s v="N513UA"/>
    <s v="SFO"/>
    <d v="1899-12-30T16:05:00"/>
    <d v="1899-12-30T16:05:00"/>
    <n v="284"/>
    <n v="282"/>
    <n v="0"/>
    <d v="1899-12-30T16:21:00"/>
    <n v="16"/>
    <n v="0"/>
    <n v="0"/>
    <n v="0"/>
    <n v="0"/>
    <n v="0"/>
    <n v="0"/>
    <x v="2"/>
    <n v="1"/>
  </r>
  <r>
    <s v="  UA"/>
    <x v="14"/>
    <n v="258"/>
    <s v="N847UA"/>
    <s v="GRR"/>
    <d v="1899-12-30T19:03:00"/>
    <d v="1899-12-30T18:58:00"/>
    <n v="51"/>
    <n v="44"/>
    <n v="-5"/>
    <d v="1899-12-30T19:12:00"/>
    <n v="14"/>
    <n v="0"/>
    <n v="0"/>
    <n v="0"/>
    <n v="0"/>
    <n v="0"/>
    <n v="0"/>
    <x v="10"/>
    <n v="1"/>
  </r>
  <r>
    <s v="  UA"/>
    <x v="14"/>
    <n v="262"/>
    <s v="N480UA"/>
    <s v="MCO"/>
    <d v="1899-12-30T07:00:00"/>
    <d v="1899-12-30T06:59:00"/>
    <n v="155"/>
    <n v="131"/>
    <n v="-1"/>
    <d v="1899-12-30T07:11:00"/>
    <n v="12"/>
    <n v="0"/>
    <n v="0"/>
    <n v="0"/>
    <n v="0"/>
    <n v="0"/>
    <n v="0"/>
    <x v="13"/>
    <n v="1"/>
  </r>
  <r>
    <s v="  UA"/>
    <x v="14"/>
    <n v="265"/>
    <s v="N451UA"/>
    <s v="TPA"/>
    <d v="1899-12-30T14:15:00"/>
    <d v="1899-12-30T14:10:00"/>
    <n v="159"/>
    <n v="148"/>
    <n v="-5"/>
    <d v="1899-12-30T14:27:00"/>
    <n v="17"/>
    <n v="0"/>
    <n v="0"/>
    <n v="0"/>
    <n v="0"/>
    <n v="0"/>
    <n v="0"/>
    <x v="4"/>
    <n v="1"/>
  </r>
  <r>
    <s v="  UA"/>
    <x v="14"/>
    <n v="278"/>
    <s v="N855UA"/>
    <s v="MDT"/>
    <d v="1899-12-30T18:25:00"/>
    <d v="1899-12-30T18:37:00"/>
    <n v="105"/>
    <n v="92"/>
    <n v="12"/>
    <d v="1899-12-30T18:55:00"/>
    <n v="18"/>
    <n v="0"/>
    <n v="0"/>
    <n v="0"/>
    <n v="0"/>
    <n v="0"/>
    <n v="12"/>
    <x v="1"/>
    <n v="1"/>
  </r>
  <r>
    <s v="  UA"/>
    <x v="14"/>
    <n v="288"/>
    <s v="N448UA"/>
    <s v="MCO"/>
    <d v="1899-12-30T14:30:00"/>
    <d v="1899-12-30T14:34:00"/>
    <n v="159"/>
    <n v="154"/>
    <n v="4"/>
    <d v="1899-12-30T14:52:00"/>
    <n v="18"/>
    <n v="0"/>
    <n v="0"/>
    <n v="0"/>
    <n v="0"/>
    <n v="0"/>
    <n v="4"/>
    <x v="4"/>
    <n v="1"/>
  </r>
  <r>
    <s v="  UA"/>
    <x v="14"/>
    <n v="296"/>
    <s v="N802UA"/>
    <s v="MSP"/>
    <d v="1899-12-30T13:19:00"/>
    <d v="1899-12-30T13:14:00"/>
    <n v="87"/>
    <n v="90"/>
    <n v="-5"/>
    <d v="1899-12-30T13:36:00"/>
    <n v="22"/>
    <n v="0"/>
    <n v="0"/>
    <n v="0"/>
    <n v="0"/>
    <n v="0"/>
    <n v="0"/>
    <x v="14"/>
    <n v="1"/>
  </r>
  <r>
    <s v="  UA"/>
    <x v="14"/>
    <n v="298"/>
    <s v="N593UA"/>
    <s v="MIA"/>
    <d v="1899-12-30T19:50:00"/>
    <d v="1899-12-30T19:45:00"/>
    <n v="185"/>
    <n v="171"/>
    <n v="-5"/>
    <d v="1899-12-30T20:06:00"/>
    <n v="21"/>
    <n v="0"/>
    <n v="0"/>
    <n v="0"/>
    <n v="0"/>
    <n v="0"/>
    <n v="0"/>
    <x v="10"/>
    <n v="1"/>
  </r>
  <r>
    <s v="  UA"/>
    <x v="14"/>
    <n v="304"/>
    <s v="N590UA"/>
    <s v="SFO"/>
    <d v="1899-12-30T13:05:00"/>
    <d v="1899-12-30T13:06:00"/>
    <n v="284"/>
    <n v="297"/>
    <n v="1"/>
    <d v="1899-12-30T13:27:00"/>
    <n v="21"/>
    <n v="0"/>
    <n v="0"/>
    <n v="0"/>
    <n v="0"/>
    <n v="0"/>
    <n v="1"/>
    <x v="14"/>
    <n v="1"/>
  </r>
  <r>
    <s v="  UA"/>
    <x v="14"/>
    <n v="309"/>
    <s v="N452UA"/>
    <s v="SFO"/>
    <d v="1899-12-30T08:10:00"/>
    <d v="1899-12-30T08:05:00"/>
    <n v="286"/>
    <n v="290"/>
    <n v="-5"/>
    <d v="1899-12-30T08:20:00"/>
    <n v="15"/>
    <n v="0"/>
    <n v="0"/>
    <n v="0"/>
    <n v="0"/>
    <n v="0"/>
    <n v="0"/>
    <x v="9"/>
    <n v="1"/>
  </r>
  <r>
    <s v="  UA"/>
    <x v="14"/>
    <n v="320"/>
    <s v="N833UA"/>
    <s v="BWI"/>
    <d v="1899-12-30T20:22:00"/>
    <d v="1899-12-30T20:19:00"/>
    <n v="112"/>
    <n v="102"/>
    <n v="-3"/>
    <d v="1899-12-30T20:39:00"/>
    <n v="20"/>
    <n v="0"/>
    <n v="0"/>
    <n v="0"/>
    <n v="0"/>
    <n v="0"/>
    <n v="0"/>
    <x v="11"/>
    <n v="1"/>
  </r>
  <r>
    <s v="  UA"/>
    <x v="14"/>
    <n v="330"/>
    <s v="N830UA"/>
    <s v="EWR"/>
    <d v="1899-12-30T16:00:00"/>
    <d v="1899-12-30T15:53:00"/>
    <n v="131"/>
    <n v="115"/>
    <n v="-7"/>
    <d v="1899-12-30T16:04:00"/>
    <n v="11"/>
    <n v="0"/>
    <n v="0"/>
    <n v="0"/>
    <n v="0"/>
    <n v="0"/>
    <n v="0"/>
    <x v="2"/>
    <n v="1"/>
  </r>
  <r>
    <s v="  UA"/>
    <x v="14"/>
    <n v="331"/>
    <s v="N486UA"/>
    <s v="SEA"/>
    <d v="1899-12-30T09:56:00"/>
    <d v="1899-12-30T09:53:00"/>
    <n v="267"/>
    <n v="283"/>
    <n v="-3"/>
    <d v="1899-12-30T10:12:00"/>
    <n v="19"/>
    <n v="0"/>
    <n v="0"/>
    <n v="0"/>
    <n v="0"/>
    <n v="0"/>
    <n v="0"/>
    <x v="0"/>
    <n v="1"/>
  </r>
  <r>
    <s v="  UA"/>
    <x v="14"/>
    <n v="333"/>
    <s v="N462UA"/>
    <s v="MSY"/>
    <d v="1899-12-30T09:37:00"/>
    <d v="1899-12-30T10:07:00"/>
    <n v="140"/>
    <n v="126"/>
    <n v="30"/>
    <d v="1899-12-30T10:25:00"/>
    <n v="18"/>
    <n v="0"/>
    <n v="0"/>
    <n v="0"/>
    <n v="0"/>
    <n v="16"/>
    <n v="30"/>
    <x v="0"/>
    <n v="1"/>
  </r>
  <r>
    <s v="  UA"/>
    <x v="14"/>
    <n v="337"/>
    <s v="N819UA"/>
    <s v="IAD"/>
    <d v="1899-12-30T16:13:00"/>
    <d v="1899-12-30T16:06:00"/>
    <n v="109"/>
    <n v="103"/>
    <n v="-7"/>
    <d v="1899-12-30T16:32:00"/>
    <n v="26"/>
    <n v="0"/>
    <n v="0"/>
    <n v="0"/>
    <n v="0"/>
    <n v="0"/>
    <n v="0"/>
    <x v="2"/>
    <n v="1"/>
  </r>
  <r>
    <s v="  UA"/>
    <x v="14"/>
    <n v="340"/>
    <s v="N417UA"/>
    <s v="DFW"/>
    <d v="1899-12-30T13:20:00"/>
    <d v="1899-12-30T13:17:00"/>
    <n v="151"/>
    <n v="150"/>
    <n v="-3"/>
    <d v="1899-12-30T13:44:00"/>
    <n v="27"/>
    <n v="0"/>
    <n v="0"/>
    <n v="0"/>
    <n v="0"/>
    <n v="0"/>
    <n v="0"/>
    <x v="14"/>
    <n v="1"/>
  </r>
  <r>
    <s v="  UA"/>
    <x v="14"/>
    <n v="341"/>
    <s v="N464UA"/>
    <s v="DFW"/>
    <d v="1899-12-30T20:50:00"/>
    <d v="1899-12-30T20:49:00"/>
    <n v="146"/>
    <n v="137"/>
    <n v="-1"/>
    <d v="1899-12-30T21:03:00"/>
    <n v="14"/>
    <n v="0"/>
    <n v="0"/>
    <n v="0"/>
    <n v="0"/>
    <n v="0"/>
    <n v="0"/>
    <x v="11"/>
    <n v="1"/>
  </r>
  <r>
    <s v="  UA"/>
    <x v="14"/>
    <n v="348"/>
    <s v="N490UA"/>
    <s v="MCO"/>
    <d v="1899-12-30T08:20:00"/>
    <d v="1899-12-30T08:17:00"/>
    <n v="157"/>
    <n v="139"/>
    <n v="-3"/>
    <d v="1899-12-30T08:28:00"/>
    <n v="11"/>
    <n v="0"/>
    <n v="0"/>
    <n v="0"/>
    <n v="0"/>
    <n v="0"/>
    <n v="0"/>
    <x v="9"/>
    <n v="1"/>
  </r>
  <r>
    <s v="  UA"/>
    <x v="14"/>
    <n v="360"/>
    <s v="N820UA"/>
    <s v="IAD"/>
    <d v="1899-12-30T11:25:00"/>
    <d v="1899-12-30T11:24:00"/>
    <n v="109"/>
    <n v="93"/>
    <n v="-1"/>
    <d v="1899-12-30T11:37:00"/>
    <n v="13"/>
    <n v="0"/>
    <n v="0"/>
    <n v="0"/>
    <n v="0"/>
    <n v="0"/>
    <n v="0"/>
    <x v="3"/>
    <n v="1"/>
  </r>
  <r>
    <s v="  UA"/>
    <x v="14"/>
    <n v="368"/>
    <s v="N834UA"/>
    <s v="LGA"/>
    <d v="1899-12-30T14:05:00"/>
    <d v="1899-12-30T13:55:00"/>
    <n v="125"/>
    <n v="114"/>
    <n v="-10"/>
    <d v="1899-12-30T14:10:00"/>
    <n v="15"/>
    <n v="0"/>
    <n v="0"/>
    <n v="0"/>
    <n v="0"/>
    <n v="0"/>
    <n v="0"/>
    <x v="4"/>
    <n v="1"/>
  </r>
  <r>
    <s v="  UA"/>
    <x v="14"/>
    <n v="373"/>
    <s v="N563UA"/>
    <s v="JAC"/>
    <d v="1899-12-30T09:37:00"/>
    <d v="1899-12-30T09:37:00"/>
    <n v="195"/>
    <n v="189"/>
    <n v="0"/>
    <d v="1899-12-30T09:51:00"/>
    <n v="14"/>
    <n v="0"/>
    <n v="0"/>
    <n v="0"/>
    <n v="0"/>
    <n v="0"/>
    <n v="0"/>
    <x v="0"/>
    <n v="1"/>
  </r>
  <r>
    <s v="  UA"/>
    <x v="14"/>
    <n v="374"/>
    <s v="N447UA"/>
    <s v="LGA"/>
    <d v="1899-12-30T19:00:00"/>
    <d v="1899-12-30T20:55:00"/>
    <n v="125"/>
    <n v="119"/>
    <n v="115"/>
    <d v="1899-12-30T21:20:00"/>
    <n v="25"/>
    <n v="0"/>
    <n v="0"/>
    <n v="0"/>
    <n v="0"/>
    <n v="109"/>
    <n v="115"/>
    <x v="10"/>
    <n v="1"/>
  </r>
  <r>
    <s v="  UA"/>
    <x v="14"/>
    <n v="381"/>
    <s v="N801UA"/>
    <s v="SMF"/>
    <d v="1899-12-30T10:02:00"/>
    <d v="1899-12-30T10:07:00"/>
    <n v="270"/>
    <n v="277"/>
    <n v="5"/>
    <d v="1899-12-30T10:24:00"/>
    <n v="17"/>
    <n v="0"/>
    <n v="0"/>
    <n v="0"/>
    <n v="0"/>
    <n v="0"/>
    <n v="5"/>
    <x v="8"/>
    <n v="1"/>
  </r>
  <r>
    <s v="  UA"/>
    <x v="14"/>
    <n v="382"/>
    <s v="N827UA"/>
    <s v="IAD"/>
    <d v="1899-12-30T08:43:00"/>
    <d v="1899-12-30T08:55:00"/>
    <n v="108"/>
    <n v="103"/>
    <n v="12"/>
    <d v="1899-12-30T09:17:00"/>
    <n v="22"/>
    <n v="0"/>
    <n v="0"/>
    <n v="0"/>
    <n v="0"/>
    <n v="0"/>
    <n v="12"/>
    <x v="9"/>
    <n v="1"/>
  </r>
  <r>
    <s v="  UA"/>
    <x v="14"/>
    <n v="393"/>
    <s v="N498UA"/>
    <s v="PHX"/>
    <d v="1899-12-30T11:57:00"/>
    <d v="1899-12-30T11:59:00"/>
    <n v="232"/>
    <n v="248"/>
    <n v="2"/>
    <d v="1899-12-30T12:27:00"/>
    <n v="28"/>
    <n v="0"/>
    <n v="0"/>
    <n v="18"/>
    <n v="0"/>
    <n v="0"/>
    <n v="2"/>
    <x v="3"/>
    <n v="1"/>
  </r>
  <r>
    <s v="  UA"/>
    <x v="14"/>
    <n v="395"/>
    <s v="N406UA"/>
    <s v="SAN"/>
    <d v="1899-12-30T17:56:00"/>
    <d v="1899-12-30T17:53:00"/>
    <n v="253"/>
    <n v="267"/>
    <n v="-3"/>
    <d v="1899-12-30T18:12:00"/>
    <n v="19"/>
    <n v="0"/>
    <n v="0"/>
    <n v="0"/>
    <n v="0"/>
    <n v="0"/>
    <n v="0"/>
    <x v="12"/>
    <n v="1"/>
  </r>
  <r>
    <s v="  UA"/>
    <x v="14"/>
    <n v="398"/>
    <s v="N562UA"/>
    <s v="SFO"/>
    <d v="1899-12-30T11:00:00"/>
    <d v="1899-12-30T11:01:00"/>
    <n v="284"/>
    <n v="315"/>
    <n v="1"/>
    <d v="1899-12-30T11:38:00"/>
    <n v="37"/>
    <n v="0"/>
    <n v="0"/>
    <n v="32"/>
    <n v="0"/>
    <n v="0"/>
    <n v="1"/>
    <x v="3"/>
    <n v="1"/>
  </r>
  <r>
    <s v="  UA"/>
    <x v="14"/>
    <n v="409"/>
    <s v="N504UA"/>
    <s v="LAX"/>
    <d v="1899-12-30T13:10:00"/>
    <d v="1899-12-30T13:06:00"/>
    <n v="268"/>
    <n v="263"/>
    <n v="-4"/>
    <d v="1899-12-30T13:24:00"/>
    <n v="18"/>
    <n v="0"/>
    <n v="0"/>
    <n v="0"/>
    <n v="0"/>
    <n v="0"/>
    <n v="0"/>
    <x v="14"/>
    <n v="1"/>
  </r>
  <r>
    <s v="  UA"/>
    <x v="14"/>
    <n v="411"/>
    <s v="N811UA"/>
    <s v="LAX"/>
    <d v="1899-12-30T20:45:00"/>
    <d v="1899-12-30T22:01:00"/>
    <n v="265"/>
    <n v="272"/>
    <n v="76"/>
    <d v="1899-12-30T22:19:00"/>
    <n v="18"/>
    <n v="76"/>
    <n v="0"/>
    <n v="7"/>
    <n v="0"/>
    <n v="0"/>
    <n v="76"/>
    <x v="11"/>
    <n v="1"/>
  </r>
  <r>
    <s v="  UA"/>
    <x v="14"/>
    <n v="417"/>
    <s v="N404UA"/>
    <s v="PDX"/>
    <d v="1899-12-30T10:00:00"/>
    <d v="1899-12-30T10:09:00"/>
    <n v="269"/>
    <n v="280"/>
    <n v="9"/>
    <d v="1899-12-30T10:28:00"/>
    <n v="19"/>
    <n v="9"/>
    <n v="0"/>
    <n v="11"/>
    <n v="0"/>
    <n v="0"/>
    <n v="9"/>
    <x v="8"/>
    <n v="1"/>
  </r>
  <r>
    <s v="  UA"/>
    <x v="14"/>
    <n v="420"/>
    <s v="N432UA"/>
    <s v="ROC"/>
    <d v="1899-12-30T18:42:00"/>
    <d v="1899-12-30T18:40:00"/>
    <n v="98"/>
    <n v="90"/>
    <n v="-2"/>
    <d v="1899-12-30T18:59:00"/>
    <n v="19"/>
    <n v="0"/>
    <n v="0"/>
    <n v="0"/>
    <n v="0"/>
    <n v="0"/>
    <n v="0"/>
    <x v="1"/>
    <n v="1"/>
  </r>
  <r>
    <s v="  UA"/>
    <x v="14"/>
    <n v="425"/>
    <s v="N507UA"/>
    <s v="TPA"/>
    <d v="1899-12-30T09:26:00"/>
    <d v="1899-12-30T09:24:00"/>
    <n v="157"/>
    <n v="144"/>
    <n v="-2"/>
    <d v="1899-12-30T09:39:00"/>
    <n v="15"/>
    <n v="0"/>
    <n v="0"/>
    <n v="0"/>
    <n v="0"/>
    <n v="0"/>
    <n v="0"/>
    <x v="0"/>
    <n v="1"/>
  </r>
  <r>
    <s v="  UA"/>
    <x v="14"/>
    <n v="430"/>
    <s v="N523UA"/>
    <s v="PHX"/>
    <d v="1899-12-30T18:08:00"/>
    <d v="1899-12-30T18:25:00"/>
    <n v="235"/>
    <n v="230"/>
    <n v="17"/>
    <d v="1899-12-30T18:46:00"/>
    <n v="21"/>
    <n v="0"/>
    <n v="0"/>
    <n v="0"/>
    <n v="0"/>
    <n v="0"/>
    <n v="17"/>
    <x v="1"/>
    <n v="1"/>
  </r>
  <r>
    <s v="  UA"/>
    <x v="14"/>
    <n v="432"/>
    <s v="N842UA"/>
    <s v="CLT"/>
    <d v="1899-12-30T13:15:00"/>
    <d v="1899-12-30T13:12:00"/>
    <n v="109"/>
    <n v="100"/>
    <n v="-3"/>
    <d v="1899-12-30T13:36:00"/>
    <n v="24"/>
    <n v="0"/>
    <n v="0"/>
    <n v="0"/>
    <n v="0"/>
    <n v="0"/>
    <n v="0"/>
    <x v="14"/>
    <n v="1"/>
  </r>
  <r>
    <s v="  UA"/>
    <x v="14"/>
    <n v="436"/>
    <s v="N401UA"/>
    <s v="EWR"/>
    <d v="1899-12-30T15:00:00"/>
    <d v="1899-12-30T14:57:00"/>
    <n v="131"/>
    <n v="106"/>
    <n v="-3"/>
    <d v="1899-12-30T15:10:00"/>
    <n v="13"/>
    <n v="0"/>
    <n v="0"/>
    <n v="0"/>
    <n v="0"/>
    <n v="0"/>
    <n v="0"/>
    <x v="15"/>
    <n v="1"/>
  </r>
  <r>
    <s v="  UA"/>
    <x v="14"/>
    <n v="442"/>
    <s v="N842UA"/>
    <s v="DCA"/>
    <d v="1899-12-30T19:05:00"/>
    <d v="1899-12-30T18:57:00"/>
    <n v="111"/>
    <n v="91"/>
    <n v="-8"/>
    <d v="1899-12-30T19:16:00"/>
    <n v="19"/>
    <n v="0"/>
    <n v="0"/>
    <n v="0"/>
    <n v="0"/>
    <n v="0"/>
    <n v="0"/>
    <x v="10"/>
    <n v="1"/>
  </r>
  <r>
    <s v="  UA"/>
    <x v="14"/>
    <n v="449"/>
    <s v="N465UA"/>
    <s v="SAN"/>
    <d v="1899-12-30T09:56:00"/>
    <d v="1899-12-30T09:55:00"/>
    <n v="262"/>
    <n v="261"/>
    <n v="-1"/>
    <d v="1899-12-30T10:11:00"/>
    <n v="16"/>
    <n v="0"/>
    <n v="0"/>
    <n v="0"/>
    <n v="0"/>
    <n v="0"/>
    <n v="0"/>
    <x v="0"/>
    <n v="1"/>
  </r>
  <r>
    <s v="  UA"/>
    <x v="14"/>
    <n v="450"/>
    <s v="N511UA"/>
    <s v="TPA"/>
    <d v="1899-12-30T19:56:00"/>
    <d v="1899-12-30T19:50:00"/>
    <n v="160"/>
    <n v="156"/>
    <n v="-6"/>
    <d v="1899-12-30T20:14:00"/>
    <n v="24"/>
    <n v="0"/>
    <n v="0"/>
    <n v="0"/>
    <n v="0"/>
    <n v="0"/>
    <n v="0"/>
    <x v="10"/>
    <n v="1"/>
  </r>
  <r>
    <s v="  UA"/>
    <x v="14"/>
    <n v="456"/>
    <s v="N438UA"/>
    <s v="DEN"/>
    <d v="1899-12-30T11:57:00"/>
    <d v="1899-12-30T11:57:00"/>
    <n v="162"/>
    <n v="155"/>
    <n v="0"/>
    <d v="1899-12-30T12:16:00"/>
    <n v="19"/>
    <n v="0"/>
    <n v="0"/>
    <n v="0"/>
    <n v="0"/>
    <n v="0"/>
    <n v="0"/>
    <x v="3"/>
    <n v="1"/>
  </r>
  <r>
    <s v="  UA"/>
    <x v="14"/>
    <n v="459"/>
    <s v="N404UA"/>
    <s v="DCA"/>
    <d v="1899-12-30T21:00:00"/>
    <d v="1899-12-30T20:54:00"/>
    <n v="105"/>
    <n v="88"/>
    <n v="-6"/>
    <d v="1899-12-30T21:09:00"/>
    <n v="15"/>
    <n v="0"/>
    <n v="0"/>
    <n v="0"/>
    <n v="0"/>
    <n v="0"/>
    <n v="0"/>
    <x v="7"/>
    <n v="1"/>
  </r>
  <r>
    <s v="  UA"/>
    <x v="14"/>
    <n v="468"/>
    <s v="N455UA"/>
    <s v="CVG"/>
    <d v="1899-12-30T19:04:00"/>
    <d v="1899-12-30T20:02:00"/>
    <n v="71"/>
    <n v="70"/>
    <n v="58"/>
    <d v="1899-12-30T20:27:00"/>
    <n v="25"/>
    <n v="7"/>
    <n v="0"/>
    <n v="0"/>
    <n v="0"/>
    <n v="50"/>
    <n v="58"/>
    <x v="10"/>
    <n v="1"/>
  </r>
  <r>
    <s v="  UA"/>
    <x v="14"/>
    <n v="473"/>
    <s v="N486UA"/>
    <s v="SNA"/>
    <d v="1899-12-30T20:05:00"/>
    <d v="1899-12-30T20:01:00"/>
    <n v="267"/>
    <n v="287"/>
    <n v="-4"/>
    <d v="1899-12-30T20:23:00"/>
    <n v="22"/>
    <n v="0"/>
    <n v="0"/>
    <n v="16"/>
    <n v="0"/>
    <n v="0"/>
    <n v="0"/>
    <x v="11"/>
    <n v="1"/>
  </r>
  <r>
    <s v="  UA"/>
    <x v="14"/>
    <n v="476"/>
    <s v="N432UA"/>
    <s v="BWI"/>
    <d v="1899-12-30T13:10:00"/>
    <d v="1899-12-30T13:07:00"/>
    <n v="112"/>
    <n v="109"/>
    <n v="-3"/>
    <d v="1899-12-30T13:32:00"/>
    <n v="25"/>
    <n v="0"/>
    <n v="0"/>
    <n v="0"/>
    <n v="0"/>
    <n v="0"/>
    <n v="0"/>
    <x v="14"/>
    <n v="1"/>
  </r>
  <r>
    <s v="  UA"/>
    <x v="14"/>
    <n v="493"/>
    <s v="N514UA"/>
    <s v="SFO"/>
    <d v="1899-12-30T18:30:00"/>
    <d v="1899-12-30T19:14:00"/>
    <n v="284"/>
    <n v="291"/>
    <n v="44"/>
    <d v="1899-12-30T19:39:00"/>
    <n v="25"/>
    <n v="44"/>
    <n v="0"/>
    <n v="7"/>
    <n v="0"/>
    <n v="0"/>
    <n v="44"/>
    <x v="1"/>
    <n v="1"/>
  </r>
  <r>
    <s v="  UA"/>
    <x v="14"/>
    <n v="494"/>
    <s v="N435UA"/>
    <s v="SAN"/>
    <d v="1899-12-30T16:00:00"/>
    <d v="1899-12-30T15:57:00"/>
    <n v="255"/>
    <n v="263"/>
    <n v="-3"/>
    <d v="1899-12-30T16:17:00"/>
    <n v="20"/>
    <n v="0"/>
    <n v="0"/>
    <n v="0"/>
    <n v="0"/>
    <n v="0"/>
    <n v="0"/>
    <x v="2"/>
    <n v="1"/>
  </r>
  <r>
    <s v="  UA"/>
    <x v="14"/>
    <n v="502"/>
    <s v="N443UA"/>
    <s v="LGA"/>
    <d v="1899-12-30T18:00:00"/>
    <d v="1899-12-30T17:55:00"/>
    <n v="125"/>
    <n v="107"/>
    <n v="-5"/>
    <d v="1899-12-30T18:13:00"/>
    <n v="18"/>
    <n v="0"/>
    <n v="0"/>
    <n v="0"/>
    <n v="0"/>
    <n v="0"/>
    <n v="0"/>
    <x v="1"/>
    <n v="1"/>
  </r>
  <r>
    <s v="  UA"/>
    <x v="14"/>
    <n v="514"/>
    <s v="N537UA"/>
    <s v="IAD"/>
    <d v="1899-12-30T21:19:00"/>
    <d v="1899-12-30T21:12:00"/>
    <n v="98"/>
    <n v="94"/>
    <n v="-7"/>
    <d v="1899-12-30T21:33:00"/>
    <n v="21"/>
    <n v="0"/>
    <n v="0"/>
    <n v="0"/>
    <n v="0"/>
    <n v="0"/>
    <n v="0"/>
    <x v="7"/>
    <n v="1"/>
  </r>
  <r>
    <s v="  UA"/>
    <x v="14"/>
    <n v="519"/>
    <s v="N413UA"/>
    <s v="MSP"/>
    <d v="1899-12-30T14:20:00"/>
    <d v="1899-12-30T14:35:00"/>
    <n v="81"/>
    <n v="83"/>
    <n v="15"/>
    <d v="1899-12-30T14:49:00"/>
    <n v="14"/>
    <n v="15"/>
    <n v="0"/>
    <n v="2"/>
    <n v="0"/>
    <n v="0"/>
    <n v="15"/>
    <x v="4"/>
    <n v="1"/>
  </r>
  <r>
    <s v="  UA"/>
    <x v="14"/>
    <n v="521"/>
    <s v="N558UA"/>
    <s v="SAN"/>
    <d v="1899-12-30T11:57:00"/>
    <d v="1899-12-30T11:51:00"/>
    <n v="264"/>
    <n v="265"/>
    <n v="-6"/>
    <d v="1899-12-30T12:09:00"/>
    <n v="18"/>
    <n v="0"/>
    <n v="0"/>
    <n v="0"/>
    <n v="0"/>
    <n v="0"/>
    <n v="0"/>
    <x v="3"/>
    <n v="1"/>
  </r>
  <r>
    <s v="  UA"/>
    <x v="14"/>
    <n v="530"/>
    <s v="N806UA"/>
    <s v="MSY"/>
    <d v="1899-12-30T14:51:00"/>
    <d v="1899-12-30T14:46:00"/>
    <n v="144"/>
    <n v="132"/>
    <n v="-5"/>
    <d v="1899-12-30T15:02:00"/>
    <n v="16"/>
    <n v="0"/>
    <n v="0"/>
    <n v="0"/>
    <n v="0"/>
    <n v="0"/>
    <n v="0"/>
    <x v="4"/>
    <n v="1"/>
  </r>
  <r>
    <s v="  UA"/>
    <x v="14"/>
    <n v="531"/>
    <s v="N537UA"/>
    <s v="LAX"/>
    <d v="1899-12-30T10:00:00"/>
    <d v="1899-12-30T10:07:00"/>
    <n v="279"/>
    <n v="264"/>
    <n v="7"/>
    <d v="1899-12-30T10:26:00"/>
    <n v="19"/>
    <n v="0"/>
    <n v="0"/>
    <n v="0"/>
    <n v="0"/>
    <n v="0"/>
    <n v="7"/>
    <x v="8"/>
    <n v="1"/>
  </r>
  <r>
    <s v="  UA"/>
    <x v="14"/>
    <n v="536"/>
    <s v="N810UA"/>
    <s v="LAX"/>
    <d v="1899-12-30T07:56:00"/>
    <d v="1899-12-30T07:51:00"/>
    <n v="265"/>
    <n v="260"/>
    <n v="-5"/>
    <d v="1899-12-30T08:03:00"/>
    <n v="12"/>
    <n v="0"/>
    <n v="0"/>
    <n v="0"/>
    <n v="0"/>
    <n v="0"/>
    <n v="0"/>
    <x v="13"/>
    <n v="1"/>
  </r>
  <r>
    <s v="  UA"/>
    <x v="14"/>
    <n v="544"/>
    <s v="N539UA"/>
    <s v="LAS"/>
    <d v="1899-12-30T11:57:00"/>
    <d v="1899-12-30T12:54:00"/>
    <n v="237"/>
    <n v="234"/>
    <n v="57"/>
    <d v="1899-12-30T13:08:00"/>
    <n v="14"/>
    <n v="0"/>
    <n v="0"/>
    <n v="0"/>
    <n v="0"/>
    <n v="54"/>
    <n v="57"/>
    <x v="3"/>
    <n v="1"/>
  </r>
  <r>
    <s v="  UA"/>
    <x v="14"/>
    <n v="546"/>
    <s v="N414UA"/>
    <s v="SEA"/>
    <d v="1899-12-30T15:55:00"/>
    <d v="1899-12-30T15:54:00"/>
    <n v="268"/>
    <n v="269"/>
    <n v="-1"/>
    <d v="1899-12-30T16:09:00"/>
    <n v="15"/>
    <n v="0"/>
    <n v="0"/>
    <n v="0"/>
    <n v="0"/>
    <n v="0"/>
    <n v="0"/>
    <x v="15"/>
    <n v="1"/>
  </r>
  <r>
    <s v="  UA"/>
    <x v="14"/>
    <n v="557"/>
    <s v="N550UA"/>
    <s v="LAS"/>
    <d v="1899-12-30T17:45:00"/>
    <d v="1899-12-30T17:45:00"/>
    <n v="237"/>
    <n v="242"/>
    <n v="0"/>
    <d v="1899-12-30T17:59:00"/>
    <n v="14"/>
    <n v="0"/>
    <n v="0"/>
    <n v="0"/>
    <n v="0"/>
    <n v="0"/>
    <n v="0"/>
    <x v="12"/>
    <n v="1"/>
  </r>
  <r>
    <s v="  UA"/>
    <x v="14"/>
    <n v="566"/>
    <s v="N814UA"/>
    <s v="ATL"/>
    <d v="1899-12-30T18:00:00"/>
    <d v="1899-12-30T17:55:00"/>
    <n v="112"/>
    <n v="112"/>
    <n v="-5"/>
    <d v="1899-12-30T18:15:00"/>
    <n v="20"/>
    <n v="0"/>
    <n v="0"/>
    <n v="0"/>
    <n v="0"/>
    <n v="0"/>
    <n v="0"/>
    <x v="1"/>
    <n v="1"/>
  </r>
  <r>
    <s v="  UA"/>
    <x v="14"/>
    <n v="568"/>
    <s v="N489UA"/>
    <s v="SJU"/>
    <d v="1899-12-30T08:40:00"/>
    <d v="1899-12-30T08:39:00"/>
    <n v="270"/>
    <n v="261"/>
    <n v="-1"/>
    <d v="1899-12-30T08:52:00"/>
    <n v="13"/>
    <n v="0"/>
    <n v="0"/>
    <n v="0"/>
    <n v="0"/>
    <n v="0"/>
    <n v="0"/>
    <x v="9"/>
    <n v="1"/>
  </r>
  <r>
    <s v="  UA"/>
    <x v="14"/>
    <n v="570"/>
    <s v="N415UA"/>
    <s v="CLE"/>
    <d v="1899-12-30T13:10:00"/>
    <d v="1899-12-30T13:03:00"/>
    <n v="73"/>
    <n v="68"/>
    <n v="-7"/>
    <d v="1899-12-30T13:19:00"/>
    <n v="16"/>
    <n v="0"/>
    <n v="0"/>
    <n v="0"/>
    <n v="0"/>
    <n v="0"/>
    <n v="0"/>
    <x v="14"/>
    <n v="1"/>
  </r>
  <r>
    <s v="  UA"/>
    <x v="14"/>
    <n v="576"/>
    <s v="N522UA"/>
    <s v="DEN"/>
    <d v="1899-12-30T08:52:00"/>
    <d v="1899-12-30T08:49:00"/>
    <n v="162"/>
    <n v="147"/>
    <n v="-3"/>
    <d v="1899-12-30T09:02:00"/>
    <n v="13"/>
    <n v="0"/>
    <n v="0"/>
    <n v="0"/>
    <n v="0"/>
    <n v="0"/>
    <n v="0"/>
    <x v="9"/>
    <n v="1"/>
  </r>
  <r>
    <s v="  UA"/>
    <x v="14"/>
    <n v="578"/>
    <s v="N489UA"/>
    <s v="DSM"/>
    <d v="1899-12-30T20:15:00"/>
    <d v="1899-12-30T20:30:00"/>
    <n v="76"/>
    <n v="67"/>
    <n v="15"/>
    <d v="1899-12-30T20:43:00"/>
    <n v="13"/>
    <n v="0"/>
    <n v="0"/>
    <n v="0"/>
    <n v="0"/>
    <n v="0"/>
    <n v="15"/>
    <x v="11"/>
    <n v="1"/>
  </r>
  <r>
    <s v="  UA"/>
    <x v="14"/>
    <n v="580"/>
    <s v="N816UA"/>
    <s v="BDL"/>
    <d v="1899-12-30T21:10:00"/>
    <d v="1899-12-30T21:06:00"/>
    <n v="125"/>
    <n v="117"/>
    <n v="-4"/>
    <d v="1899-12-30T21:26:00"/>
    <n v="20"/>
    <n v="0"/>
    <n v="0"/>
    <n v="0"/>
    <n v="0"/>
    <n v="0"/>
    <n v="0"/>
    <x v="7"/>
    <n v="1"/>
  </r>
  <r>
    <s v="  UA"/>
    <x v="14"/>
    <n v="589"/>
    <s v="N579UA"/>
    <s v="IAH"/>
    <d v="1899-12-30T09:30:00"/>
    <d v="1899-12-30T09:50:00"/>
    <n v="164"/>
    <n v="148"/>
    <n v="20"/>
    <d v="1899-12-30T10:05:00"/>
    <n v="15"/>
    <n v="0"/>
    <n v="0"/>
    <n v="0"/>
    <n v="0"/>
    <n v="0"/>
    <n v="20"/>
    <x v="0"/>
    <n v="1"/>
  </r>
  <r>
    <s v="  UA"/>
    <x v="14"/>
    <n v="590"/>
    <s v="N593UA"/>
    <s v="BDL"/>
    <d v="1899-12-30T13:33:00"/>
    <d v="1899-12-30T13:34:00"/>
    <n v="121"/>
    <n v="115"/>
    <n v="1"/>
    <d v="1899-12-30T13:51:00"/>
    <n v="17"/>
    <n v="0"/>
    <n v="0"/>
    <n v="0"/>
    <n v="0"/>
    <n v="0"/>
    <n v="1"/>
    <x v="14"/>
    <n v="1"/>
  </r>
  <r>
    <s v="  UA"/>
    <x v="14"/>
    <n v="600"/>
    <s v="N435UA"/>
    <s v="DCA"/>
    <d v="1899-12-30T10:05:00"/>
    <d v="1899-12-30T09:56:00"/>
    <n v="105"/>
    <n v="102"/>
    <n v="-9"/>
    <d v="1899-12-30T10:14:00"/>
    <n v="18"/>
    <n v="0"/>
    <n v="0"/>
    <n v="0"/>
    <n v="0"/>
    <n v="0"/>
    <n v="0"/>
    <x v="8"/>
    <n v="1"/>
  </r>
  <r>
    <s v="  UA"/>
    <x v="14"/>
    <n v="605"/>
    <s v="N559UA"/>
    <s v="DEN"/>
    <d v="1899-12-30T09:45:00"/>
    <d v="1899-12-30T09:43:00"/>
    <n v="162"/>
    <n v="153"/>
    <n v="-2"/>
    <d v="1899-12-30T09:58:00"/>
    <n v="15"/>
    <n v="0"/>
    <n v="0"/>
    <n v="0"/>
    <n v="0"/>
    <n v="0"/>
    <n v="0"/>
    <x v="0"/>
    <n v="1"/>
  </r>
  <r>
    <s v="  UA"/>
    <x v="14"/>
    <n v="609"/>
    <s v="N477UA"/>
    <s v="SFO"/>
    <d v="1899-12-30T12:02:00"/>
    <d v="1899-12-30T11:57:00"/>
    <n v="282"/>
    <n v="299"/>
    <n v="-5"/>
    <d v="1899-12-30T12:23:00"/>
    <n v="26"/>
    <n v="0"/>
    <n v="0"/>
    <n v="0"/>
    <n v="0"/>
    <n v="0"/>
    <n v="0"/>
    <x v="5"/>
    <n v="1"/>
  </r>
  <r>
    <s v="  UA"/>
    <x v="14"/>
    <n v="610"/>
    <s v="N406UA"/>
    <s v="DCA"/>
    <d v="1899-12-30T11:00:00"/>
    <d v="1899-12-30T11:55:00"/>
    <n v="105"/>
    <n v="97"/>
    <n v="55"/>
    <d v="1899-12-30T12:14:00"/>
    <n v="19"/>
    <n v="47"/>
    <n v="0"/>
    <n v="0"/>
    <n v="0"/>
    <n v="0"/>
    <n v="55"/>
    <x v="3"/>
    <n v="1"/>
  </r>
  <r>
    <s v="  UA"/>
    <x v="14"/>
    <n v="612"/>
    <s v="N533UA"/>
    <s v="MCO"/>
    <d v="1899-12-30T10:44:00"/>
    <d v="1899-12-30T10:44:00"/>
    <n v="157"/>
    <n v="141"/>
    <n v="0"/>
    <d v="1899-12-30T10:57:00"/>
    <n v="13"/>
    <n v="0"/>
    <n v="0"/>
    <n v="0"/>
    <n v="0"/>
    <n v="0"/>
    <n v="0"/>
    <x v="8"/>
    <n v="1"/>
  </r>
  <r>
    <s v="  UA"/>
    <x v="14"/>
    <n v="614"/>
    <s v="N521UA"/>
    <s v="DCA"/>
    <d v="1899-12-30T13:16:00"/>
    <d v="1899-12-30T13:57:00"/>
    <n v="104"/>
    <n v="96"/>
    <n v="41"/>
    <d v="1899-12-30T14:15:00"/>
    <n v="18"/>
    <n v="0"/>
    <n v="0"/>
    <n v="0"/>
    <n v="0"/>
    <n v="33"/>
    <n v="41"/>
    <x v="14"/>
    <n v="1"/>
  </r>
  <r>
    <s v="  UA"/>
    <x v="14"/>
    <n v="617"/>
    <s v="N430UA"/>
    <s v="SNA"/>
    <d v="1899-12-30T15:20:00"/>
    <d v="1899-12-30T15:27:00"/>
    <n v="268"/>
    <n v="270"/>
    <n v="7"/>
    <d v="1899-12-30T15:48:00"/>
    <n v="21"/>
    <n v="0"/>
    <n v="0"/>
    <n v="0"/>
    <n v="0"/>
    <n v="0"/>
    <n v="7"/>
    <x v="15"/>
    <n v="1"/>
  </r>
  <r>
    <s v="  UA"/>
    <x v="14"/>
    <n v="618"/>
    <s v="N833UA"/>
    <s v="DCA"/>
    <d v="1899-12-30T15:00:00"/>
    <d v="1899-12-30T15:02:00"/>
    <n v="105"/>
    <n v="102"/>
    <n v="2"/>
    <d v="1899-12-30T15:20:00"/>
    <n v="18"/>
    <n v="0"/>
    <n v="0"/>
    <n v="0"/>
    <n v="0"/>
    <n v="0"/>
    <n v="2"/>
    <x v="15"/>
    <n v="1"/>
  </r>
  <r>
    <s v="  UA"/>
    <x v="14"/>
    <n v="624"/>
    <s v="N415UA"/>
    <s v="DCA"/>
    <d v="1899-12-30T18:05:00"/>
    <d v="1899-12-30T18:00:00"/>
    <n v="105"/>
    <n v="98"/>
    <n v="-5"/>
    <d v="1899-12-30T18:22:00"/>
    <n v="22"/>
    <n v="0"/>
    <n v="0"/>
    <n v="0"/>
    <n v="0"/>
    <n v="0"/>
    <n v="0"/>
    <x v="1"/>
    <n v="1"/>
  </r>
  <r>
    <s v="  UA"/>
    <x v="14"/>
    <n v="626"/>
    <s v="N541UA"/>
    <s v="PHL"/>
    <d v="1899-12-30T18:10:00"/>
    <d v="1899-12-30T18:09:00"/>
    <n v="119"/>
    <n v="112"/>
    <n v="-1"/>
    <d v="1899-12-30T18:30:00"/>
    <n v="21"/>
    <n v="0"/>
    <n v="0"/>
    <n v="0"/>
    <n v="0"/>
    <n v="0"/>
    <n v="0"/>
    <x v="1"/>
    <n v="1"/>
  </r>
  <r>
    <s v="  UA"/>
    <x v="14"/>
    <n v="640"/>
    <s v="N826UA"/>
    <s v="PHL"/>
    <d v="1899-12-30T21:06:00"/>
    <d v="1899-12-30T21:13:00"/>
    <n v="113"/>
    <n v="111"/>
    <n v="7"/>
    <d v="1899-12-30T21:36:00"/>
    <n v="23"/>
    <n v="0"/>
    <n v="0"/>
    <n v="0"/>
    <n v="0"/>
    <n v="0"/>
    <n v="7"/>
    <x v="7"/>
    <n v="1"/>
  </r>
  <r>
    <s v="  UA"/>
    <x v="14"/>
    <n v="643"/>
    <s v="N670UA"/>
    <s v="PDX"/>
    <d v="1899-12-30T15:55:00"/>
    <d v="1899-12-30T15:50:00"/>
    <n v="265"/>
    <n v="261"/>
    <n v="-5"/>
    <d v="1899-12-30T16:07:00"/>
    <n v="17"/>
    <n v="0"/>
    <n v="0"/>
    <n v="0"/>
    <n v="0"/>
    <n v="0"/>
    <n v="0"/>
    <x v="15"/>
    <n v="1"/>
  </r>
  <r>
    <s v="  UA"/>
    <x v="14"/>
    <n v="646"/>
    <s v="N480UA"/>
    <s v="EWR"/>
    <d v="1899-12-30T13:00:00"/>
    <d v="1899-12-30T13:52:00"/>
    <n v="133"/>
    <n v="112"/>
    <n v="52"/>
    <d v="1899-12-30T14:05:00"/>
    <n v="13"/>
    <n v="0"/>
    <n v="0"/>
    <n v="2"/>
    <n v="0"/>
    <n v="29"/>
    <n v="52"/>
    <x v="14"/>
    <n v="1"/>
  </r>
  <r>
    <s v="  UA"/>
    <x v="14"/>
    <n v="664"/>
    <s v="N493UA"/>
    <s v="PHL"/>
    <d v="1899-12-30T13:34:00"/>
    <d v="1899-12-30T13:27:00"/>
    <n v="119"/>
    <n v="106"/>
    <n v="-7"/>
    <d v="1899-12-30T13:45:00"/>
    <n v="18"/>
    <n v="0"/>
    <n v="0"/>
    <n v="0"/>
    <n v="0"/>
    <n v="0"/>
    <n v="0"/>
    <x v="14"/>
    <n v="1"/>
  </r>
  <r>
    <s v="  UA"/>
    <x v="14"/>
    <n v="665"/>
    <s v="N424UA"/>
    <s v="SNA"/>
    <d v="1899-12-30T17:45:00"/>
    <d v="1899-12-30T17:41:00"/>
    <n v="258"/>
    <n v="267"/>
    <n v="-4"/>
    <d v="1899-12-30T18:04:00"/>
    <n v="23"/>
    <n v="0"/>
    <n v="0"/>
    <n v="0"/>
    <n v="0"/>
    <n v="0"/>
    <n v="0"/>
    <x v="12"/>
    <n v="1"/>
  </r>
  <r>
    <s v="  UA"/>
    <x v="14"/>
    <n v="675"/>
    <s v="N659UA"/>
    <s v="DEN"/>
    <d v="1899-12-30T08:01:00"/>
    <d v="1899-12-30T08:38:00"/>
    <n v="166"/>
    <n v="152"/>
    <n v="37"/>
    <d v="1899-12-30T08:50:00"/>
    <n v="12"/>
    <n v="23"/>
    <n v="0"/>
    <n v="0"/>
    <n v="0"/>
    <n v="0"/>
    <n v="37"/>
    <x v="9"/>
    <n v="1"/>
  </r>
  <r>
    <s v="  UA"/>
    <x v="14"/>
    <n v="678"/>
    <s v="N851UA"/>
    <s v="LGA"/>
    <d v="1899-12-30T11:00:00"/>
    <d v="1899-12-30T10:57:00"/>
    <n v="125"/>
    <n v="108"/>
    <n v="-3"/>
    <d v="1899-12-30T11:11:00"/>
    <n v="14"/>
    <n v="0"/>
    <n v="0"/>
    <n v="0"/>
    <n v="0"/>
    <n v="0"/>
    <n v="0"/>
    <x v="3"/>
    <n v="1"/>
  </r>
  <r>
    <s v="  UA"/>
    <x v="14"/>
    <n v="682"/>
    <s v="N815UA"/>
    <s v="LGA"/>
    <d v="1899-12-30T13:00:00"/>
    <d v="1899-12-30T13:08:00"/>
    <n v="125"/>
    <n v="107"/>
    <n v="8"/>
    <d v="1899-12-30T13:25:00"/>
    <n v="17"/>
    <n v="0"/>
    <n v="0"/>
    <n v="0"/>
    <n v="0"/>
    <n v="0"/>
    <n v="8"/>
    <x v="14"/>
    <n v="1"/>
  </r>
  <r>
    <s v="  UA"/>
    <x v="14"/>
    <n v="686"/>
    <s v="N816UA"/>
    <s v="LGA"/>
    <d v="1899-12-30T14:54:00"/>
    <d v="1899-12-30T14:49:00"/>
    <n v="125"/>
    <n v="122"/>
    <n v="-5"/>
    <d v="1899-12-30T15:08:00"/>
    <n v="19"/>
    <n v="0"/>
    <n v="0"/>
    <n v="0"/>
    <n v="0"/>
    <n v="0"/>
    <n v="0"/>
    <x v="4"/>
    <n v="1"/>
  </r>
  <r>
    <s v="  UA"/>
    <x v="14"/>
    <n v="688"/>
    <s v="N456UA"/>
    <s v="LGA"/>
    <d v="1899-12-30T15:54:00"/>
    <d v="1899-12-30T16:00:00"/>
    <n v="125"/>
    <n v="114"/>
    <n v="6"/>
    <d v="1899-12-30T16:18:00"/>
    <n v="18"/>
    <n v="0"/>
    <n v="0"/>
    <n v="0"/>
    <n v="0"/>
    <n v="0"/>
    <n v="6"/>
    <x v="15"/>
    <n v="1"/>
  </r>
  <r>
    <s v="  UA"/>
    <x v="14"/>
    <n v="725"/>
    <s v="N576UA"/>
    <s v="PHX"/>
    <d v="1899-12-30T09:37:00"/>
    <d v="1899-12-30T09:35:00"/>
    <n v="229"/>
    <n v="221"/>
    <n v="-2"/>
    <d v="1899-12-30T09:48:00"/>
    <n v="13"/>
    <n v="0"/>
    <n v="0"/>
    <n v="0"/>
    <n v="0"/>
    <n v="0"/>
    <n v="0"/>
    <x v="0"/>
    <n v="1"/>
  </r>
  <r>
    <s v="  UA"/>
    <x v="14"/>
    <n v="734"/>
    <s v="N807UA"/>
    <s v="PIT"/>
    <d v="1899-12-30T13:10:00"/>
    <d v="1899-12-30T13:08:00"/>
    <n v="82"/>
    <n v="88"/>
    <n v="-2"/>
    <d v="1899-12-30T13:35:00"/>
    <n v="27"/>
    <n v="0"/>
    <n v="0"/>
    <n v="0"/>
    <n v="0"/>
    <n v="0"/>
    <n v="0"/>
    <x v="14"/>
    <n v="1"/>
  </r>
  <r>
    <s v="  UA"/>
    <x v="14"/>
    <n v="741"/>
    <s v="N494UA"/>
    <s v="SFO"/>
    <d v="1899-12-30T19:06:00"/>
    <d v="1899-12-30T19:03:00"/>
    <n v="280"/>
    <n v="294"/>
    <n v="-3"/>
    <d v="1899-12-30T19:23:00"/>
    <n v="20"/>
    <n v="0"/>
    <n v="0"/>
    <n v="0"/>
    <n v="0"/>
    <n v="0"/>
    <n v="0"/>
    <x v="10"/>
    <n v="1"/>
  </r>
  <r>
    <s v="  UA"/>
    <x v="14"/>
    <n v="752"/>
    <s v="N485UA"/>
    <s v="MSP"/>
    <d v="1899-12-30T21:07:00"/>
    <d v="1899-12-30T21:03:00"/>
    <n v="84"/>
    <n v="86"/>
    <n v="-4"/>
    <d v="1899-12-30T21:24:00"/>
    <n v="21"/>
    <n v="0"/>
    <n v="0"/>
    <n v="0"/>
    <n v="0"/>
    <n v="0"/>
    <n v="0"/>
    <x v="7"/>
    <n v="1"/>
  </r>
  <r>
    <s v="  UA"/>
    <x v="14"/>
    <n v="759"/>
    <s v="N437UA"/>
    <s v="SFO"/>
    <d v="1899-12-30T08:57:00"/>
    <d v="1899-12-30T09:18:00"/>
    <n v="288"/>
    <n v="293"/>
    <n v="21"/>
    <d v="1899-12-30T09:46:00"/>
    <n v="28"/>
    <n v="0"/>
    <n v="0"/>
    <n v="26"/>
    <n v="0"/>
    <n v="0"/>
    <n v="21"/>
    <x v="9"/>
    <n v="1"/>
  </r>
  <r>
    <s v="  UA"/>
    <x v="14"/>
    <n v="762"/>
    <s v="N460UA"/>
    <s v="LGA"/>
    <d v="1899-12-30T21:00:00"/>
    <d v="1899-12-30T21:00:00"/>
    <n v="119"/>
    <n v="130"/>
    <n v="0"/>
    <d v="1899-12-30T21:23:00"/>
    <n v="23"/>
    <n v="0"/>
    <n v="0"/>
    <n v="0"/>
    <n v="0"/>
    <n v="0"/>
    <n v="0"/>
    <x v="7"/>
    <n v="1"/>
  </r>
  <r>
    <s v="  UA"/>
    <x v="14"/>
    <n v="769"/>
    <s v="N671UA"/>
    <s v="SFO"/>
    <d v="1899-12-30T09:57:00"/>
    <d v="1899-12-30T09:57:00"/>
    <n v="293"/>
    <n v="280"/>
    <n v="0"/>
    <d v="1899-12-30T10:20:00"/>
    <n v="23"/>
    <n v="0"/>
    <n v="0"/>
    <n v="0"/>
    <n v="0"/>
    <n v="0"/>
    <n v="0"/>
    <x v="0"/>
    <n v="1"/>
  </r>
  <r>
    <s v="  UA"/>
    <x v="14"/>
    <n v="774"/>
    <s v="N431UA"/>
    <s v="RIC"/>
    <d v="1899-12-30T18:05:00"/>
    <d v="1899-12-30T18:05:00"/>
    <n v="114"/>
    <n v="109"/>
    <n v="0"/>
    <d v="1899-12-30T18:27:00"/>
    <n v="22"/>
    <n v="0"/>
    <n v="0"/>
    <n v="0"/>
    <n v="0"/>
    <n v="0"/>
    <n v="0"/>
    <x v="1"/>
    <n v="1"/>
  </r>
  <r>
    <s v="  UA"/>
    <x v="14"/>
    <n v="783"/>
    <s v="N467UA"/>
    <s v="MSP"/>
    <d v="1899-12-30T17:55:00"/>
    <d v="1899-12-30T17:53:00"/>
    <n v="88"/>
    <n v="89"/>
    <n v="-2"/>
    <d v="1899-12-30T18:10:00"/>
    <n v="17"/>
    <n v="0"/>
    <n v="0"/>
    <n v="0"/>
    <n v="0"/>
    <n v="0"/>
    <n v="0"/>
    <x v="12"/>
    <n v="1"/>
  </r>
  <r>
    <s v="  UA"/>
    <x v="14"/>
    <n v="793"/>
    <s v="N565UA"/>
    <s v="LAX"/>
    <d v="1899-12-30T15:26:00"/>
    <d v="1899-12-30T15:26:00"/>
    <n v="270"/>
    <n v="275"/>
    <n v="0"/>
    <d v="1899-12-30T15:49:00"/>
    <n v="23"/>
    <n v="0"/>
    <n v="0"/>
    <n v="0"/>
    <n v="0"/>
    <n v="0"/>
    <n v="0"/>
    <x v="15"/>
    <n v="1"/>
  </r>
  <r>
    <s v="  UA"/>
    <x v="14"/>
    <n v="817"/>
    <s v="N567UA"/>
    <s v="SEA"/>
    <d v="1899-12-30T20:45:00"/>
    <d v="1899-12-30T20:39:00"/>
    <n v="270"/>
    <n v="262"/>
    <n v="-6"/>
    <d v="1899-12-30T21:00:00"/>
    <n v="21"/>
    <n v="0"/>
    <n v="0"/>
    <n v="0"/>
    <n v="0"/>
    <n v="0"/>
    <n v="0"/>
    <x v="11"/>
    <n v="1"/>
  </r>
  <r>
    <s v="  UA"/>
    <x v="14"/>
    <n v="818"/>
    <s v="N534UA"/>
    <s v="MCO"/>
    <d v="1899-12-30T17:10:00"/>
    <d v="1899-12-30T17:05:00"/>
    <n v="159"/>
    <n v="152"/>
    <n v="-5"/>
    <d v="1899-12-30T17:31:00"/>
    <n v="26"/>
    <n v="0"/>
    <n v="0"/>
    <n v="0"/>
    <n v="0"/>
    <n v="0"/>
    <n v="0"/>
    <x v="12"/>
    <n v="1"/>
  </r>
  <r>
    <s v="  UA"/>
    <x v="14"/>
    <n v="836"/>
    <s v="N519UA"/>
    <s v="BOS"/>
    <d v="1899-12-30T17:35:00"/>
    <d v="1899-12-30T17:30:00"/>
    <n v="139"/>
    <n v="123"/>
    <n v="-5"/>
    <d v="1899-12-30T17:46:00"/>
    <n v="16"/>
    <n v="0"/>
    <n v="0"/>
    <n v="0"/>
    <n v="0"/>
    <n v="0"/>
    <n v="0"/>
    <x v="12"/>
    <n v="1"/>
  </r>
  <r>
    <s v="  UA"/>
    <x v="14"/>
    <n v="839"/>
    <s v="N576UA"/>
    <s v="LAX"/>
    <d v="1899-12-30T18:40:00"/>
    <d v="1899-12-30T19:45:00"/>
    <n v="268"/>
    <n v="265"/>
    <n v="65"/>
    <d v="1899-12-30T20:04:00"/>
    <n v="19"/>
    <n v="14"/>
    <n v="0"/>
    <n v="0"/>
    <n v="0"/>
    <n v="48"/>
    <n v="65"/>
    <x v="1"/>
    <n v="1"/>
  </r>
  <r>
    <s v="  UA"/>
    <x v="14"/>
    <n v="842"/>
    <s v="N446UA"/>
    <s v="LAX"/>
    <d v="1899-12-30T09:00:00"/>
    <d v="1899-12-30T09:16:00"/>
    <n v="265"/>
    <n v="278"/>
    <n v="16"/>
    <d v="1899-12-30T09:32:00"/>
    <n v="16"/>
    <n v="16"/>
    <n v="0"/>
    <n v="13"/>
    <n v="0"/>
    <n v="0"/>
    <n v="16"/>
    <x v="0"/>
    <n v="1"/>
  </r>
  <r>
    <s v="  UA"/>
    <x v="14"/>
    <n v="859"/>
    <s v="N843UA"/>
    <s v="SFO"/>
    <d v="1899-12-30T07:05:00"/>
    <d v="1899-12-30T07:00:00"/>
    <n v="282"/>
    <n v="290"/>
    <n v="-5"/>
    <d v="1899-12-30T07:13:00"/>
    <n v="13"/>
    <n v="0"/>
    <n v="0"/>
    <n v="0"/>
    <n v="0"/>
    <n v="0"/>
    <n v="0"/>
    <x v="13"/>
    <n v="1"/>
  </r>
  <r>
    <s v="  UA"/>
    <x v="14"/>
    <n v="882"/>
    <s v="N564UA"/>
    <s v="BOS"/>
    <d v="1899-12-30T16:05:00"/>
    <d v="1899-12-30T16:12:00"/>
    <n v="142"/>
    <n v="133"/>
    <n v="7"/>
    <d v="1899-12-30T16:36:00"/>
    <n v="24"/>
    <n v="0"/>
    <n v="0"/>
    <n v="0"/>
    <n v="0"/>
    <n v="0"/>
    <n v="7"/>
    <x v="2"/>
    <n v="1"/>
  </r>
  <r>
    <s v="  UA"/>
    <x v="14"/>
    <n v="884"/>
    <s v="N408UA"/>
    <s v="EWR"/>
    <d v="1899-12-30T19:00:00"/>
    <d v="1899-12-30T18:51:00"/>
    <n v="131"/>
    <n v="118"/>
    <n v="-9"/>
    <d v="1899-12-30T19:11:00"/>
    <n v="20"/>
    <n v="0"/>
    <n v="0"/>
    <n v="0"/>
    <n v="0"/>
    <n v="0"/>
    <n v="0"/>
    <x v="10"/>
    <n v="1"/>
  </r>
  <r>
    <s v="  UA"/>
    <x v="14"/>
    <n v="896"/>
    <s v="N464UA"/>
    <s v="BOS"/>
    <d v="1899-12-30T13:20:00"/>
    <d v="1899-12-30T13:14:00"/>
    <n v="131"/>
    <n v="133"/>
    <n v="-6"/>
    <d v="1899-12-30T13:39:00"/>
    <n v="25"/>
    <n v="0"/>
    <n v="0"/>
    <n v="0"/>
    <n v="0"/>
    <n v="0"/>
    <n v="0"/>
    <x v="14"/>
    <n v="1"/>
  </r>
  <r>
    <s v="  UA"/>
    <x v="14"/>
    <n v="907"/>
    <s v="N648UA"/>
    <s v="SFO"/>
    <d v="1899-12-30T17:31:00"/>
    <d v="1899-12-30T17:27:00"/>
    <n v="294"/>
    <n v="282"/>
    <n v="-4"/>
    <d v="1899-12-30T17:43:00"/>
    <n v="16"/>
    <n v="0"/>
    <n v="0"/>
    <n v="0"/>
    <n v="0"/>
    <n v="0"/>
    <n v="0"/>
    <x v="12"/>
    <n v="1"/>
  </r>
  <r>
    <s v="  UA"/>
    <x v="14"/>
    <n v="909"/>
    <s v="N580UA"/>
    <s v="DEN"/>
    <d v="1899-12-30T15:20:00"/>
    <d v="1899-12-30T15:20:00"/>
    <n v="165"/>
    <n v="160"/>
    <n v="0"/>
    <d v="1899-12-30T15:45:00"/>
    <n v="25"/>
    <n v="0"/>
    <n v="0"/>
    <n v="0"/>
    <n v="0"/>
    <n v="0"/>
    <n v="0"/>
    <x v="15"/>
    <n v="1"/>
  </r>
  <r>
    <s v="  UA"/>
    <x v="14"/>
    <n v="941"/>
    <s v="N538UA"/>
    <s v="DEN"/>
    <d v="1899-12-30T17:04:00"/>
    <d v="1899-12-30T17:03:00"/>
    <n v="160"/>
    <n v="160"/>
    <n v="-1"/>
    <d v="1899-12-30T17:27:00"/>
    <n v="24"/>
    <n v="0"/>
    <n v="0"/>
    <n v="0"/>
    <n v="0"/>
    <n v="0"/>
    <n v="0"/>
    <x v="12"/>
    <n v="1"/>
  </r>
  <r>
    <s v="  UA"/>
    <x v="14"/>
    <n v="943"/>
    <s v="N563UA"/>
    <s v="LAX"/>
    <d v="1899-12-30T17:32:00"/>
    <d v="1899-12-30T17:45:00"/>
    <n v="262"/>
    <n v="267"/>
    <n v="13"/>
    <d v="1899-12-30T18:01:00"/>
    <n v="16"/>
    <n v="13"/>
    <n v="0"/>
    <n v="5"/>
    <n v="0"/>
    <n v="0"/>
    <n v="13"/>
    <x v="12"/>
    <n v="1"/>
  </r>
  <r>
    <s v="  UA"/>
    <x v="14"/>
    <n v="945"/>
    <s v="N561UA"/>
    <s v="LAX"/>
    <d v="1899-12-30T11:55:00"/>
    <d v="1899-12-30T11:54:00"/>
    <n v="273"/>
    <n v="281"/>
    <n v="-1"/>
    <d v="1899-12-30T12:21:00"/>
    <n v="27"/>
    <n v="0"/>
    <n v="0"/>
    <n v="0"/>
    <n v="0"/>
    <n v="0"/>
    <n v="0"/>
    <x v="3"/>
    <n v="1"/>
  </r>
  <r>
    <s v="  UA"/>
    <x v="14"/>
    <n v="949"/>
    <s v="N204UA"/>
    <s v="DEN"/>
    <d v="1899-12-30T18:45:00"/>
    <d v="1899-12-30T18:43:00"/>
    <n v="165"/>
    <n v="155"/>
    <n v="-2"/>
    <d v="1899-12-30T19:05:00"/>
    <n v="22"/>
    <n v="0"/>
    <n v="0"/>
    <n v="0"/>
    <n v="0"/>
    <n v="0"/>
    <n v="0"/>
    <x v="1"/>
    <n v="1"/>
  </r>
  <r>
    <s v="  UA"/>
    <x v="14"/>
    <n v="959"/>
    <s v="N498UA"/>
    <s v="PDX"/>
    <d v="1899-12-30T20:26:00"/>
    <d v="1899-12-30T20:46:00"/>
    <n v="272"/>
    <n v="249"/>
    <n v="20"/>
    <d v="1899-12-30T20:58:00"/>
    <n v="12"/>
    <n v="0"/>
    <n v="0"/>
    <n v="0"/>
    <n v="0"/>
    <n v="0"/>
    <n v="20"/>
    <x v="11"/>
    <n v="1"/>
  </r>
  <r>
    <s v="  UA"/>
    <x v="14"/>
    <n v="964"/>
    <s v=" "/>
    <s v="IAD"/>
    <d v="1899-12-30T13:15:00"/>
    <d v="1899-12-30T00:00:00"/>
    <n v="112"/>
    <n v="0"/>
    <n v="0"/>
    <d v="1899-12-30T00:00:00"/>
    <n v="0"/>
    <n v="0"/>
    <n v="0"/>
    <n v="0"/>
    <n v="0"/>
    <n v="0"/>
    <n v="0"/>
    <x v="14"/>
    <n v="1"/>
  </r>
  <r>
    <s v="  UA"/>
    <x v="14"/>
    <n v="973"/>
    <s v="N214UA"/>
    <s v="SFO"/>
    <d v="1899-12-30T15:05:00"/>
    <d v="1899-12-30T15:03:00"/>
    <n v="277"/>
    <n v="281"/>
    <n v="-2"/>
    <d v="1899-12-30T15:29:00"/>
    <n v="26"/>
    <n v="0"/>
    <n v="0"/>
    <n v="0"/>
    <n v="0"/>
    <n v="0"/>
    <n v="0"/>
    <x v="15"/>
    <n v="1"/>
  </r>
  <r>
    <s v="  UA"/>
    <x v="14"/>
    <n v="980"/>
    <s v="N460UA"/>
    <s v="MIA"/>
    <d v="1899-12-30T13:06:00"/>
    <d v="1899-12-30T13:04:00"/>
    <n v="184"/>
    <n v="163"/>
    <n v="-2"/>
    <d v="1899-12-30T13:19:00"/>
    <n v="15"/>
    <n v="0"/>
    <n v="0"/>
    <n v="0"/>
    <n v="0"/>
    <n v="0"/>
    <n v="0"/>
    <x v="14"/>
    <n v="1"/>
  </r>
  <r>
    <s v="  UA"/>
    <x v="14"/>
    <n v="990"/>
    <s v="N551UA"/>
    <s v="IAD"/>
    <d v="1899-12-30T18:09:00"/>
    <d v="1899-12-30T20:29:00"/>
    <n v="113"/>
    <n v="96"/>
    <n v="140"/>
    <d v="1899-12-30T20:47:00"/>
    <n v="18"/>
    <n v="10"/>
    <n v="0"/>
    <n v="0"/>
    <n v="0"/>
    <n v="113"/>
    <n v="140"/>
    <x v="1"/>
    <n v="1"/>
  </r>
  <r>
    <s v="  UA"/>
    <x v="14"/>
    <n v="997"/>
    <s v="N834UA"/>
    <s v="MSP"/>
    <d v="1899-12-30T20:01:00"/>
    <d v="1899-12-30T20:01:00"/>
    <n v="82"/>
    <n v="114"/>
    <n v="0"/>
    <d v="1899-12-30T20:31:00"/>
    <n v="30"/>
    <n v="0"/>
    <n v="0"/>
    <n v="32"/>
    <n v="0"/>
    <n v="0"/>
    <n v="0"/>
    <x v="11"/>
    <n v="1"/>
  </r>
  <r>
    <s v="  UA"/>
    <x v="14"/>
    <n v="1102"/>
    <s v="N39726"/>
    <s v="MCO"/>
    <d v="1899-12-30T19:40:00"/>
    <d v="1899-12-30T21:02:00"/>
    <n v="155"/>
    <n v="144"/>
    <n v="82"/>
    <d v="1899-12-30T21:20:00"/>
    <n v="18"/>
    <n v="12"/>
    <n v="0"/>
    <n v="0"/>
    <n v="0"/>
    <n v="59"/>
    <n v="82"/>
    <x v="10"/>
    <n v="1"/>
  </r>
  <r>
    <s v="  UA"/>
    <x v="14"/>
    <n v="1103"/>
    <s v="N15712"/>
    <s v="SNA"/>
    <d v="1899-12-30T09:45:00"/>
    <d v="1899-12-30T10:03:00"/>
    <n v="265"/>
    <n v="283"/>
    <n v="18"/>
    <d v="1899-12-30T10:19:00"/>
    <n v="16"/>
    <n v="13"/>
    <n v="0"/>
    <n v="18"/>
    <n v="0"/>
    <n v="5"/>
    <n v="18"/>
    <x v="0"/>
    <n v="1"/>
  </r>
  <r>
    <s v="  UA"/>
    <x v="14"/>
    <n v="1189"/>
    <s v="N26210"/>
    <s v="IAH"/>
    <d v="1899-12-30T15:20:00"/>
    <d v="1899-12-30T15:20:00"/>
    <n v="174"/>
    <n v="167"/>
    <n v="0"/>
    <d v="1899-12-30T15:38:00"/>
    <n v="18"/>
    <n v="0"/>
    <n v="0"/>
    <n v="0"/>
    <n v="0"/>
    <n v="0"/>
    <n v="0"/>
    <x v="15"/>
    <n v="1"/>
  </r>
  <r>
    <s v="  UA"/>
    <x v="14"/>
    <n v="1221"/>
    <s v="N21723"/>
    <s v="IAH"/>
    <d v="1899-12-30T07:00:00"/>
    <d v="1899-12-30T06:48:00"/>
    <n v="168"/>
    <n v="154"/>
    <n v="-12"/>
    <d v="1899-12-30T07:03:00"/>
    <n v="15"/>
    <n v="0"/>
    <n v="0"/>
    <n v="0"/>
    <n v="0"/>
    <n v="0"/>
    <n v="0"/>
    <x v="13"/>
    <n v="1"/>
  </r>
  <r>
    <s v="  UA"/>
    <x v="14"/>
    <n v="1259"/>
    <s v="N17614"/>
    <s v="CLE"/>
    <d v="1899-12-30T18:15:00"/>
    <d v="1899-12-30T18:06:00"/>
    <n v="77"/>
    <n v="74"/>
    <n v="-9"/>
    <d v="1899-12-30T18:26:00"/>
    <n v="20"/>
    <n v="0"/>
    <n v="0"/>
    <n v="0"/>
    <n v="0"/>
    <n v="0"/>
    <n v="0"/>
    <x v="1"/>
    <n v="1"/>
  </r>
  <r>
    <s v="  UA"/>
    <x v="14"/>
    <n v="1282"/>
    <s v="N33294"/>
    <s v="SFO"/>
    <d v="1899-12-30T20:30:00"/>
    <d v="1899-12-30T20:29:00"/>
    <n v="275"/>
    <n v="284"/>
    <n v="-1"/>
    <d v="1899-12-30T20:42:00"/>
    <n v="13"/>
    <n v="0"/>
    <n v="0"/>
    <n v="0"/>
    <n v="0"/>
    <n v="0"/>
    <n v="0"/>
    <x v="11"/>
    <n v="1"/>
  </r>
  <r>
    <s v="  UA"/>
    <x v="14"/>
    <n v="1290"/>
    <s v="N45440"/>
    <s v="IAH"/>
    <d v="1899-12-30T17:05:00"/>
    <d v="1899-12-30T17:13:00"/>
    <n v="173"/>
    <n v="186"/>
    <n v="8"/>
    <d v="1899-12-30T17:36:00"/>
    <n v="23"/>
    <n v="8"/>
    <n v="0"/>
    <n v="13"/>
    <n v="0"/>
    <n v="0"/>
    <n v="8"/>
    <x v="12"/>
    <n v="1"/>
  </r>
  <r>
    <s v="  UA"/>
    <x v="14"/>
    <n v="1296"/>
    <s v="N15712"/>
    <s v="DEN"/>
    <d v="1899-12-30T20:00:00"/>
    <d v="1899-12-30T20:18:00"/>
    <n v="156"/>
    <n v="156"/>
    <n v="18"/>
    <d v="1899-12-30T20:39:00"/>
    <n v="21"/>
    <n v="18"/>
    <n v="0"/>
    <n v="0"/>
    <n v="0"/>
    <n v="0"/>
    <n v="18"/>
    <x v="11"/>
    <n v="1"/>
  </r>
  <r>
    <s v="  UA"/>
    <x v="14"/>
    <n v="1550"/>
    <s v="N17619"/>
    <s v="EWR"/>
    <d v="1899-12-30T14:00:00"/>
    <d v="1899-12-30T13:54:00"/>
    <n v="141"/>
    <n v="117"/>
    <n v="-6"/>
    <d v="1899-12-30T14:10:00"/>
    <n v="16"/>
    <n v="0"/>
    <n v="0"/>
    <n v="0"/>
    <n v="0"/>
    <n v="0"/>
    <n v="0"/>
    <x v="4"/>
    <n v="1"/>
  </r>
  <r>
    <s v="  UA"/>
    <x v="14"/>
    <n v="1555"/>
    <s v="N39726"/>
    <s v="STT"/>
    <d v="1899-12-30T08:18:00"/>
    <d v="1899-12-30T08:25:00"/>
    <n v="294"/>
    <n v="255"/>
    <n v="7"/>
    <d v="1899-12-30T08:40:00"/>
    <n v="15"/>
    <n v="0"/>
    <n v="0"/>
    <n v="0"/>
    <n v="0"/>
    <n v="0"/>
    <n v="7"/>
    <x v="9"/>
    <n v="1"/>
  </r>
  <r>
    <s v="  UA"/>
    <x v="14"/>
    <n v="1570"/>
    <s v="N27724"/>
    <s v="EWR"/>
    <d v="1899-12-30T07:00:00"/>
    <d v="1899-12-30T07:00:00"/>
    <n v="120"/>
    <n v="112"/>
    <n v="0"/>
    <d v="1899-12-30T07:14:00"/>
    <n v="14"/>
    <n v="0"/>
    <n v="0"/>
    <n v="0"/>
    <n v="0"/>
    <n v="0"/>
    <n v="0"/>
    <x v="13"/>
    <n v="1"/>
  </r>
  <r>
    <s v="  UA"/>
    <x v="14"/>
    <n v="1574"/>
    <s v="N76522"/>
    <s v="EWR"/>
    <d v="1899-12-30T12:00:00"/>
    <d v="1899-12-30T11:52:00"/>
    <n v="127"/>
    <n v="118"/>
    <n v="-8"/>
    <d v="1899-12-30T12:12:00"/>
    <n v="20"/>
    <n v="0"/>
    <n v="0"/>
    <n v="0"/>
    <n v="0"/>
    <n v="0"/>
    <n v="0"/>
    <x v="5"/>
    <n v="1"/>
  </r>
  <r>
    <s v="  UA"/>
    <x v="14"/>
    <n v="1577"/>
    <s v="N77261"/>
    <s v="EWR"/>
    <d v="1899-12-30T17:00:00"/>
    <d v="1899-12-30T17:01:00"/>
    <n v="135"/>
    <n v="129"/>
    <n v="1"/>
    <d v="1899-12-30T17:19:00"/>
    <n v="18"/>
    <n v="0"/>
    <n v="0"/>
    <n v="0"/>
    <n v="0"/>
    <n v="0"/>
    <n v="1"/>
    <x v="12"/>
    <n v="1"/>
  </r>
  <r>
    <s v="  UA"/>
    <x v="14"/>
    <n v="1579"/>
    <s v="N73299"/>
    <s v="EWR"/>
    <d v="1899-12-30T18:24:00"/>
    <d v="1899-12-30T18:22:00"/>
    <n v="126"/>
    <n v="107"/>
    <n v="-2"/>
    <d v="1899-12-30T18:36:00"/>
    <n v="14"/>
    <n v="0"/>
    <n v="0"/>
    <n v="0"/>
    <n v="0"/>
    <n v="0"/>
    <n v="0"/>
    <x v="1"/>
    <n v="1"/>
  </r>
  <r>
    <s v="  UA"/>
    <x v="14"/>
    <n v="1625"/>
    <s v="N16703"/>
    <s v="CLE"/>
    <d v="1899-12-30T06:00:00"/>
    <d v="1899-12-30T06:00:00"/>
    <n v="77"/>
    <n v="68"/>
    <n v="0"/>
    <d v="1899-12-30T06:10:00"/>
    <n v="10"/>
    <n v="0"/>
    <n v="0"/>
    <n v="0"/>
    <n v="0"/>
    <n v="0"/>
    <n v="0"/>
    <x v="6"/>
    <n v="1"/>
  </r>
  <r>
    <s v="  UA"/>
    <x v="14"/>
    <n v="1647"/>
    <s v="N33292"/>
    <s v="IAH"/>
    <d v="1899-12-30T19:15:00"/>
    <d v="1899-12-30T19:15:00"/>
    <n v="163"/>
    <n v="156"/>
    <n v="0"/>
    <d v="1899-12-30T19:34:00"/>
    <n v="19"/>
    <n v="0"/>
    <n v="0"/>
    <n v="0"/>
    <n v="0"/>
    <n v="0"/>
    <n v="0"/>
    <x v="10"/>
    <n v="1"/>
  </r>
  <r>
    <s v="  UA"/>
    <x v="14"/>
    <n v="1676"/>
    <s v="N12216"/>
    <s v="IAH"/>
    <d v="1899-12-30T14:00:00"/>
    <d v="1899-12-30T14:01:00"/>
    <n v="166"/>
    <n v="159"/>
    <n v="1"/>
    <d v="1899-12-30T14:18:00"/>
    <n v="17"/>
    <n v="0"/>
    <n v="0"/>
    <n v="0"/>
    <n v="0"/>
    <n v="0"/>
    <n v="1"/>
    <x v="4"/>
    <n v="1"/>
  </r>
  <r>
    <s v="  UA"/>
    <x v="14"/>
    <n v="1693"/>
    <s v="N78509"/>
    <s v="IAH"/>
    <d v="1899-12-30T12:10:00"/>
    <d v="1899-12-30T12:36:00"/>
    <n v="167"/>
    <n v="152"/>
    <n v="26"/>
    <d v="1899-12-30T12:50:00"/>
    <n v="14"/>
    <n v="0"/>
    <n v="0"/>
    <n v="0"/>
    <n v="0"/>
    <n v="0"/>
    <n v="26"/>
    <x v="5"/>
    <n v="1"/>
  </r>
  <r>
    <s v="  UA"/>
    <x v="14"/>
    <n v="1696"/>
    <s v="N77261"/>
    <s v="EWR"/>
    <d v="1899-12-30T10:00:00"/>
    <d v="1899-12-30T09:57:00"/>
    <n v="117"/>
    <n v="118"/>
    <n v="-3"/>
    <d v="1899-12-30T10:11:00"/>
    <n v="14"/>
    <n v="0"/>
    <n v="0"/>
    <n v="0"/>
    <n v="0"/>
    <n v="0"/>
    <n v="0"/>
    <x v="8"/>
    <n v="1"/>
  </r>
  <r>
    <s v="  UA"/>
    <x v="14"/>
    <n v="1710"/>
    <s v="N18220"/>
    <s v="IAH"/>
    <d v="1899-12-30T08:00:00"/>
    <d v="1899-12-30T07:57:00"/>
    <n v="172"/>
    <n v="160"/>
    <n v="-3"/>
    <d v="1899-12-30T08:15:00"/>
    <n v="18"/>
    <n v="0"/>
    <n v="0"/>
    <n v="0"/>
    <n v="0"/>
    <n v="0"/>
    <n v="0"/>
    <x v="9"/>
    <n v="1"/>
  </r>
  <r>
    <s v="  UA"/>
    <x v="14"/>
    <n v="1715"/>
    <s v="N33286"/>
    <s v="PIT"/>
    <d v="1899-12-30T18:35:00"/>
    <d v="1899-12-30T18:29:00"/>
    <n v="84"/>
    <n v="78"/>
    <n v="-6"/>
    <d v="1899-12-30T18:48:00"/>
    <n v="19"/>
    <n v="0"/>
    <n v="0"/>
    <n v="0"/>
    <n v="0"/>
    <n v="0"/>
    <n v="0"/>
    <x v="1"/>
    <n v="1"/>
  </r>
  <r>
    <s v="  UA"/>
    <x v="14"/>
    <n v="1716"/>
    <s v="N14219"/>
    <s v="FLL"/>
    <d v="1899-12-30T08:50:00"/>
    <d v="1899-12-30T08:52:00"/>
    <n v="171"/>
    <n v="171"/>
    <n v="2"/>
    <d v="1899-12-30T09:10:00"/>
    <n v="18"/>
    <n v="0"/>
    <n v="0"/>
    <n v="0"/>
    <n v="0"/>
    <n v="0"/>
    <n v="2"/>
    <x v="9"/>
    <n v="1"/>
  </r>
  <r>
    <s v="  UA"/>
    <x v="14"/>
    <n v="1727"/>
    <s v="N77520"/>
    <s v="IAH"/>
    <d v="1899-12-30T10:46:00"/>
    <d v="1899-12-30T10:45:00"/>
    <n v="169"/>
    <n v="149"/>
    <n v="-1"/>
    <d v="1899-12-30T10:58:00"/>
    <n v="13"/>
    <n v="0"/>
    <n v="0"/>
    <n v="0"/>
    <n v="0"/>
    <n v="0"/>
    <n v="0"/>
    <x v="8"/>
    <n v="1"/>
  </r>
  <r>
    <s v="  UA"/>
    <x v="14"/>
    <n v="1729"/>
    <s v="N17229"/>
    <s v="IAH"/>
    <d v="1899-12-30T21:00:00"/>
    <d v="1899-12-30T20:51:00"/>
    <n v="158"/>
    <n v="165"/>
    <n v="-9"/>
    <d v="1899-12-30T21:08:00"/>
    <n v="17"/>
    <n v="0"/>
    <n v="0"/>
    <n v="0"/>
    <n v="0"/>
    <n v="0"/>
    <n v="0"/>
    <x v="7"/>
    <n v="1"/>
  </r>
  <r>
    <s v="  UA"/>
    <x v="14"/>
    <n v="1730"/>
    <s v="N77431"/>
    <s v="IAH"/>
    <d v="1899-12-30T05:25:00"/>
    <d v="1899-12-30T05:29:00"/>
    <n v="168"/>
    <n v="140"/>
    <n v="4"/>
    <d v="1899-12-30T05:37:00"/>
    <n v="8"/>
    <n v="0"/>
    <n v="0"/>
    <n v="0"/>
    <n v="0"/>
    <n v="0"/>
    <n v="4"/>
    <x v="16"/>
    <n v="1"/>
  </r>
  <r>
    <s v="  UA"/>
    <x v="15"/>
    <n v="201"/>
    <s v="N211UA"/>
    <s v="HNL"/>
    <d v="1899-12-30T09:20:00"/>
    <d v="1899-12-30T09:20:00"/>
    <n v="544"/>
    <n v="570"/>
    <n v="0"/>
    <d v="1899-12-30T09:43:00"/>
    <n v="23"/>
    <n v="0"/>
    <n v="0"/>
    <n v="26"/>
    <n v="0"/>
    <n v="0"/>
    <n v="0"/>
    <x v="0"/>
    <n v="2"/>
  </r>
  <r>
    <s v="  UA"/>
    <x v="15"/>
    <n v="222"/>
    <s v="N530UA"/>
    <s v="BDL"/>
    <d v="1899-12-30T18:48:00"/>
    <d v="1899-12-30T18:49:00"/>
    <n v="126"/>
    <n v="110"/>
    <n v="1"/>
    <d v="1899-12-30T19:04:00"/>
    <n v="15"/>
    <n v="0"/>
    <n v="0"/>
    <n v="0"/>
    <n v="0"/>
    <n v="0"/>
    <n v="1"/>
    <x v="1"/>
    <n v="2"/>
  </r>
  <r>
    <s v="  UA"/>
    <x v="15"/>
    <n v="234"/>
    <s v="N847UA"/>
    <s v="LGA"/>
    <d v="1899-12-30T08:30:00"/>
    <d v="1899-12-30T08:54:00"/>
    <n v="125"/>
    <n v="121"/>
    <n v="24"/>
    <d v="1899-12-30T09:13:00"/>
    <n v="19"/>
    <n v="8"/>
    <n v="0"/>
    <n v="0"/>
    <n v="0"/>
    <n v="12"/>
    <n v="24"/>
    <x v="9"/>
    <n v="2"/>
  </r>
  <r>
    <s v="  UA"/>
    <x v="15"/>
    <n v="241"/>
    <s v="N460UA"/>
    <s v="SEA"/>
    <d v="1899-12-30T11:57:00"/>
    <d v="1899-12-30T11:55:00"/>
    <n v="268"/>
    <n v="262"/>
    <n v="-2"/>
    <d v="1899-12-30T12:11:00"/>
    <n v="16"/>
    <n v="0"/>
    <n v="0"/>
    <n v="0"/>
    <n v="0"/>
    <n v="0"/>
    <n v="0"/>
    <x v="3"/>
    <n v="2"/>
  </r>
  <r>
    <s v="  UA"/>
    <x v="15"/>
    <n v="242"/>
    <s v="N824UA"/>
    <s v="PVD"/>
    <d v="1899-12-30T13:27:00"/>
    <d v="1899-12-30T13:23:00"/>
    <n v="128"/>
    <n v="121"/>
    <n v="-4"/>
    <d v="1899-12-30T13:39:00"/>
    <n v="16"/>
    <n v="0"/>
    <n v="0"/>
    <n v="0"/>
    <n v="0"/>
    <n v="0"/>
    <n v="0"/>
    <x v="14"/>
    <n v="2"/>
  </r>
  <r>
    <s v="  UA"/>
    <x v="15"/>
    <n v="245"/>
    <s v="N524UA"/>
    <s v="DEN"/>
    <d v="1899-12-30T08:58:00"/>
    <d v="1899-12-30T09:00:00"/>
    <n v="164"/>
    <n v="167"/>
    <n v="2"/>
    <d v="1899-12-30T09:17:00"/>
    <n v="17"/>
    <n v="0"/>
    <n v="0"/>
    <n v="0"/>
    <n v="0"/>
    <n v="0"/>
    <n v="2"/>
    <x v="9"/>
    <n v="2"/>
  </r>
  <r>
    <s v="  UA"/>
    <x v="15"/>
    <n v="246"/>
    <s v="N485UA"/>
    <s v="BUF"/>
    <d v="1899-12-30T18:00:00"/>
    <d v="1899-12-30T17:52:00"/>
    <n v="89"/>
    <n v="76"/>
    <n v="-8"/>
    <d v="1899-12-30T18:03:00"/>
    <n v="11"/>
    <n v="0"/>
    <n v="0"/>
    <n v="0"/>
    <n v="0"/>
    <n v="0"/>
    <n v="0"/>
    <x v="1"/>
    <n v="2"/>
  </r>
  <r>
    <s v="  UA"/>
    <x v="15"/>
    <n v="248"/>
    <s v="N444UA"/>
    <s v="DTW"/>
    <d v="1899-12-30T19:00:00"/>
    <d v="1899-12-30T19:07:00"/>
    <n v="85"/>
    <n v="77"/>
    <n v="7"/>
    <d v="1899-12-30T19:19:00"/>
    <n v="12"/>
    <n v="0"/>
    <n v="0"/>
    <n v="0"/>
    <n v="0"/>
    <n v="0"/>
    <n v="7"/>
    <x v="10"/>
    <n v="2"/>
  </r>
  <r>
    <s v="  UA"/>
    <x v="15"/>
    <n v="253"/>
    <s v="N473UA"/>
    <s v="BOS"/>
    <d v="1899-12-30T19:00:00"/>
    <d v="1899-12-30T18:57:00"/>
    <n v="135"/>
    <n v="112"/>
    <n v="-3"/>
    <d v="1899-12-30T19:07:00"/>
    <n v="10"/>
    <n v="0"/>
    <n v="0"/>
    <n v="0"/>
    <n v="0"/>
    <n v="0"/>
    <n v="0"/>
    <x v="10"/>
    <n v="2"/>
  </r>
  <r>
    <s v="  UA"/>
    <x v="15"/>
    <n v="255"/>
    <s v="N855UA"/>
    <s v="SFO"/>
    <d v="1899-12-30T16:05:00"/>
    <d v="1899-12-30T16:00:00"/>
    <n v="282"/>
    <n v="284"/>
    <n v="-5"/>
    <d v="1899-12-30T16:13:00"/>
    <n v="13"/>
    <n v="0"/>
    <n v="0"/>
    <n v="0"/>
    <n v="0"/>
    <n v="0"/>
    <n v="0"/>
    <x v="2"/>
    <n v="2"/>
  </r>
  <r>
    <s v="  UA"/>
    <x v="15"/>
    <n v="258"/>
    <s v="N840UA"/>
    <s v="GRR"/>
    <d v="1899-12-30T19:01:00"/>
    <d v="1899-12-30T18:53:00"/>
    <n v="51"/>
    <n v="47"/>
    <n v="-8"/>
    <d v="1899-12-30T19:06:00"/>
    <n v="13"/>
    <n v="0"/>
    <n v="0"/>
    <n v="0"/>
    <n v="0"/>
    <n v="0"/>
    <n v="0"/>
    <x v="10"/>
    <n v="2"/>
  </r>
  <r>
    <s v="  UA"/>
    <x v="15"/>
    <n v="262"/>
    <s v="N474UA"/>
    <s v="MCO"/>
    <d v="1899-12-30T07:00:00"/>
    <d v="1899-12-30T06:55:00"/>
    <n v="155"/>
    <n v="158"/>
    <n v="-5"/>
    <d v="1899-12-30T07:23:00"/>
    <n v="28"/>
    <n v="0"/>
    <n v="0"/>
    <n v="0"/>
    <n v="0"/>
    <n v="0"/>
    <n v="0"/>
    <x v="13"/>
    <n v="2"/>
  </r>
  <r>
    <s v="  UA"/>
    <x v="15"/>
    <n v="265"/>
    <s v="N474UA"/>
    <s v="TPA"/>
    <d v="1899-12-30T14:15:00"/>
    <d v="1899-12-30T14:13:00"/>
    <n v="157"/>
    <n v="148"/>
    <n v="-2"/>
    <d v="1899-12-30T14:34:00"/>
    <n v="21"/>
    <n v="0"/>
    <n v="0"/>
    <n v="0"/>
    <n v="0"/>
    <n v="0"/>
    <n v="0"/>
    <x v="4"/>
    <n v="2"/>
  </r>
  <r>
    <s v="  UA"/>
    <x v="15"/>
    <n v="278"/>
    <s v="N832UA"/>
    <s v="MDT"/>
    <d v="1899-12-30T18:30:00"/>
    <d v="1899-12-30T18:24:00"/>
    <n v="100"/>
    <n v="90"/>
    <n v="-6"/>
    <d v="1899-12-30T18:46:00"/>
    <n v="22"/>
    <n v="0"/>
    <n v="0"/>
    <n v="0"/>
    <n v="0"/>
    <n v="0"/>
    <n v="0"/>
    <x v="1"/>
    <n v="2"/>
  </r>
  <r>
    <s v="  UA"/>
    <x v="15"/>
    <n v="288"/>
    <s v="N467UA"/>
    <s v="MCO"/>
    <d v="1899-12-30T14:25:00"/>
    <d v="1899-12-30T14:25:00"/>
    <n v="159"/>
    <n v="137"/>
    <n v="0"/>
    <d v="1899-12-30T14:35:00"/>
    <n v="10"/>
    <n v="0"/>
    <n v="0"/>
    <n v="0"/>
    <n v="0"/>
    <n v="0"/>
    <n v="0"/>
    <x v="4"/>
    <n v="2"/>
  </r>
  <r>
    <s v="  UA"/>
    <x v="15"/>
    <n v="292"/>
    <s v="N810UA"/>
    <s v="ATL"/>
    <d v="1899-12-30T06:00:00"/>
    <d v="1899-12-30T05:57:00"/>
    <n v="119"/>
    <n v="105"/>
    <n v="-3"/>
    <d v="1899-12-30T06:12:00"/>
    <n v="15"/>
    <n v="0"/>
    <n v="0"/>
    <n v="0"/>
    <n v="0"/>
    <n v="0"/>
    <n v="0"/>
    <x v="6"/>
    <n v="2"/>
  </r>
  <r>
    <s v="  UA"/>
    <x v="15"/>
    <n v="296"/>
    <s v="N832UA"/>
    <s v="MSP"/>
    <d v="1899-12-30T13:27:00"/>
    <d v="1899-12-30T14:08:00"/>
    <n v="87"/>
    <n v="66"/>
    <n v="41"/>
    <d v="1899-12-30T14:17:00"/>
    <n v="9"/>
    <n v="20"/>
    <n v="0"/>
    <n v="0"/>
    <n v="0"/>
    <n v="0"/>
    <n v="41"/>
    <x v="14"/>
    <n v="2"/>
  </r>
  <r>
    <s v="  UA"/>
    <x v="15"/>
    <n v="298"/>
    <s v="N803UA"/>
    <s v="MIA"/>
    <d v="1899-12-30T19:45:00"/>
    <d v="1899-12-30T19:40:00"/>
    <n v="187"/>
    <n v="166"/>
    <n v="-5"/>
    <d v="1899-12-30T19:55:00"/>
    <n v="15"/>
    <n v="0"/>
    <n v="0"/>
    <n v="0"/>
    <n v="0"/>
    <n v="0"/>
    <n v="0"/>
    <x v="10"/>
    <n v="2"/>
  </r>
  <r>
    <s v="  UA"/>
    <x v="15"/>
    <n v="304"/>
    <s v="N854UA"/>
    <s v="BDL"/>
    <d v="1899-12-30T06:26:00"/>
    <d v="1899-12-30T06:22:00"/>
    <n v="122"/>
    <n v="119"/>
    <n v="-4"/>
    <d v="1899-12-30T06:44:00"/>
    <n v="22"/>
    <n v="0"/>
    <n v="0"/>
    <n v="0"/>
    <n v="0"/>
    <n v="0"/>
    <n v="0"/>
    <x v="6"/>
    <n v="2"/>
  </r>
  <r>
    <s v="  UA"/>
    <x v="15"/>
    <n v="307"/>
    <s v="N559UA"/>
    <s v="LAS"/>
    <d v="1899-12-30T08:20:00"/>
    <d v="1899-12-30T08:19:00"/>
    <n v="237"/>
    <n v="251"/>
    <n v="-1"/>
    <d v="1899-12-30T08:47:00"/>
    <n v="28"/>
    <n v="0"/>
    <n v="0"/>
    <n v="0"/>
    <n v="0"/>
    <n v="0"/>
    <n v="0"/>
    <x v="9"/>
    <n v="2"/>
  </r>
  <r>
    <s v="  UA"/>
    <x v="15"/>
    <n v="309"/>
    <s v="N816UA"/>
    <s v="BOS"/>
    <d v="1899-12-30T09:05:00"/>
    <d v="1899-12-30T09:01:00"/>
    <n v="128"/>
    <n v="122"/>
    <n v="-4"/>
    <d v="1899-12-30T09:17:00"/>
    <n v="16"/>
    <n v="0"/>
    <n v="0"/>
    <n v="0"/>
    <n v="0"/>
    <n v="0"/>
    <n v="0"/>
    <x v="0"/>
    <n v="2"/>
  </r>
  <r>
    <s v="  UA"/>
    <x v="15"/>
    <n v="320"/>
    <s v="N802UA"/>
    <s v="BWI"/>
    <d v="1899-12-30T19:50:00"/>
    <d v="1899-12-30T20:23:00"/>
    <n v="108"/>
    <n v="97"/>
    <n v="33"/>
    <d v="1899-12-30T20:45:00"/>
    <n v="22"/>
    <n v="0"/>
    <n v="0"/>
    <n v="0"/>
    <n v="0"/>
    <n v="22"/>
    <n v="33"/>
    <x v="10"/>
    <n v="2"/>
  </r>
  <r>
    <s v="  UA"/>
    <x v="15"/>
    <n v="330"/>
    <s v="N486UA"/>
    <s v="EWR"/>
    <d v="1899-12-30T16:00:00"/>
    <d v="1899-12-30T17:03:00"/>
    <n v="131"/>
    <n v="121"/>
    <n v="63"/>
    <d v="1899-12-30T17:18:00"/>
    <n v="15"/>
    <n v="0"/>
    <n v="0"/>
    <n v="0"/>
    <n v="0"/>
    <n v="53"/>
    <n v="63"/>
    <x v="2"/>
    <n v="2"/>
  </r>
  <r>
    <s v="  UA"/>
    <x v="15"/>
    <n v="331"/>
    <s v="N437UA"/>
    <s v="DFW"/>
    <d v="1899-12-30T20:50:00"/>
    <d v="1899-12-30T21:14:00"/>
    <n v="146"/>
    <n v="140"/>
    <n v="24"/>
    <d v="1899-12-30T21:26:00"/>
    <n v="12"/>
    <n v="0"/>
    <n v="0"/>
    <n v="0"/>
    <n v="0"/>
    <n v="18"/>
    <n v="24"/>
    <x v="11"/>
    <n v="2"/>
  </r>
  <r>
    <s v="  UA"/>
    <x v="15"/>
    <n v="333"/>
    <s v="N814UA"/>
    <s v="MSY"/>
    <d v="1899-12-30T09:38:00"/>
    <d v="1899-12-30T09:37:00"/>
    <n v="140"/>
    <n v="143"/>
    <n v="-1"/>
    <d v="1899-12-30T09:58:00"/>
    <n v="21"/>
    <n v="0"/>
    <n v="0"/>
    <n v="0"/>
    <n v="0"/>
    <n v="0"/>
    <n v="0"/>
    <x v="0"/>
    <n v="2"/>
  </r>
  <r>
    <s v="  UA"/>
    <x v="15"/>
    <n v="337"/>
    <s v="N811UA"/>
    <s v="IAD"/>
    <d v="1899-12-30T16:14:00"/>
    <d v="1899-12-30T16:13:00"/>
    <n v="109"/>
    <n v="94"/>
    <n v="-1"/>
    <d v="1899-12-30T16:29:00"/>
    <n v="16"/>
    <n v="0"/>
    <n v="0"/>
    <n v="0"/>
    <n v="0"/>
    <n v="0"/>
    <n v="0"/>
    <x v="2"/>
    <n v="2"/>
  </r>
  <r>
    <s v="  UA"/>
    <x v="15"/>
    <n v="340"/>
    <s v="N494UA"/>
    <s v="DFW"/>
    <d v="1899-12-30T13:20:00"/>
    <d v="1899-12-30T13:15:00"/>
    <n v="151"/>
    <n v="148"/>
    <n v="-5"/>
    <d v="1899-12-30T13:30:00"/>
    <n v="15"/>
    <n v="0"/>
    <n v="0"/>
    <n v="0"/>
    <n v="0"/>
    <n v="0"/>
    <n v="0"/>
    <x v="14"/>
    <n v="2"/>
  </r>
  <r>
    <s v="  UA"/>
    <x v="15"/>
    <n v="350"/>
    <s v="N570UA"/>
    <s v="MCO"/>
    <d v="1899-12-30T17:06:00"/>
    <d v="1899-12-30T17:00:00"/>
    <n v="159"/>
    <n v="142"/>
    <n v="-6"/>
    <d v="1899-12-30T17:14:00"/>
    <n v="14"/>
    <n v="0"/>
    <n v="0"/>
    <n v="0"/>
    <n v="0"/>
    <n v="0"/>
    <n v="0"/>
    <x v="12"/>
    <n v="2"/>
  </r>
  <r>
    <s v="  UA"/>
    <x v="15"/>
    <n v="360"/>
    <s v="N815UA"/>
    <s v="IAD"/>
    <d v="1899-12-30T11:22:00"/>
    <d v="1899-12-30T11:13:00"/>
    <n v="106"/>
    <n v="93"/>
    <n v="-9"/>
    <d v="1899-12-30T11:27:00"/>
    <n v="14"/>
    <n v="0"/>
    <n v="0"/>
    <n v="0"/>
    <n v="0"/>
    <n v="0"/>
    <n v="0"/>
    <x v="3"/>
    <n v="2"/>
  </r>
  <r>
    <s v="  UA"/>
    <x v="15"/>
    <n v="365"/>
    <s v="N838UA"/>
    <s v="DSM"/>
    <d v="1899-12-30T15:00:00"/>
    <d v="1899-12-30T14:54:00"/>
    <n v="75"/>
    <n v="70"/>
    <n v="-6"/>
    <d v="1899-12-30T15:07:00"/>
    <n v="13"/>
    <n v="0"/>
    <n v="0"/>
    <n v="0"/>
    <n v="0"/>
    <n v="0"/>
    <n v="0"/>
    <x v="15"/>
    <n v="2"/>
  </r>
  <r>
    <s v="  UA"/>
    <x v="15"/>
    <n v="373"/>
    <s v="N578UA"/>
    <s v="JAC"/>
    <d v="1899-12-30T09:46:00"/>
    <d v="1899-12-30T09:42:00"/>
    <n v="193"/>
    <n v="194"/>
    <n v="-4"/>
    <d v="1899-12-30T10:06:00"/>
    <n v="24"/>
    <n v="0"/>
    <n v="0"/>
    <n v="0"/>
    <n v="0"/>
    <n v="0"/>
    <n v="0"/>
    <x v="0"/>
    <n v="2"/>
  </r>
  <r>
    <s v="  UA"/>
    <x v="15"/>
    <n v="376"/>
    <s v="N466UA"/>
    <s v="PHL"/>
    <d v="1899-12-30T06:00:00"/>
    <d v="1899-12-30T05:57:00"/>
    <n v="119"/>
    <n v="116"/>
    <n v="-3"/>
    <d v="1899-12-30T06:15:00"/>
    <n v="18"/>
    <n v="0"/>
    <n v="0"/>
    <n v="0"/>
    <n v="0"/>
    <n v="0"/>
    <n v="0"/>
    <x v="6"/>
    <n v="2"/>
  </r>
  <r>
    <s v="  UA"/>
    <x v="15"/>
    <n v="381"/>
    <s v="N442UA"/>
    <s v="SMF"/>
    <d v="1899-12-30T09:55:00"/>
    <d v="1899-12-30T09:56:00"/>
    <n v="270"/>
    <n v="307"/>
    <n v="1"/>
    <d v="1899-12-30T10:35:00"/>
    <n v="39"/>
    <n v="0"/>
    <n v="0"/>
    <n v="38"/>
    <n v="0"/>
    <n v="0"/>
    <n v="1"/>
    <x v="0"/>
    <n v="2"/>
  </r>
  <r>
    <s v="  UA"/>
    <x v="15"/>
    <n v="382"/>
    <s v="N539UA"/>
    <s v="IAD"/>
    <d v="1899-12-30T08:43:00"/>
    <d v="1899-12-30T08:36:00"/>
    <n v="108"/>
    <n v="98"/>
    <n v="-7"/>
    <d v="1899-12-30T08:55:00"/>
    <n v="19"/>
    <n v="0"/>
    <n v="0"/>
    <n v="0"/>
    <n v="0"/>
    <n v="0"/>
    <n v="0"/>
    <x v="9"/>
    <n v="2"/>
  </r>
  <r>
    <s v="  UA"/>
    <x v="15"/>
    <n v="391"/>
    <s v="N822UA"/>
    <s v="RDU"/>
    <d v="1899-12-30T19:45:00"/>
    <d v="1899-12-30T19:41:00"/>
    <n v="117"/>
    <n v="100"/>
    <n v="-4"/>
    <d v="1899-12-30T19:56:00"/>
    <n v="15"/>
    <n v="0"/>
    <n v="0"/>
    <n v="0"/>
    <n v="0"/>
    <n v="0"/>
    <n v="0"/>
    <x v="10"/>
    <n v="2"/>
  </r>
  <r>
    <s v="  UA"/>
    <x v="15"/>
    <n v="393"/>
    <s v="N414UA"/>
    <s v="PHX"/>
    <d v="1899-12-30T11:57:00"/>
    <d v="1899-12-30T12:00:00"/>
    <n v="232"/>
    <n v="265"/>
    <n v="3"/>
    <d v="1899-12-30T12:25:00"/>
    <n v="25"/>
    <n v="0"/>
    <n v="0"/>
    <n v="36"/>
    <n v="0"/>
    <n v="0"/>
    <n v="3"/>
    <x v="3"/>
    <n v="2"/>
  </r>
  <r>
    <s v="  UA"/>
    <x v="15"/>
    <n v="395"/>
    <s v="N468UA"/>
    <s v="SAN"/>
    <d v="1899-12-30T17:50:00"/>
    <d v="1899-12-30T17:49:00"/>
    <n v="253"/>
    <n v="272"/>
    <n v="-1"/>
    <d v="1899-12-30T18:01:00"/>
    <n v="12"/>
    <n v="0"/>
    <n v="0"/>
    <n v="18"/>
    <n v="0"/>
    <n v="0"/>
    <n v="0"/>
    <x v="12"/>
    <n v="2"/>
  </r>
  <r>
    <s v="  UA"/>
    <x v="15"/>
    <n v="398"/>
    <s v="N432UA"/>
    <s v="PDX"/>
    <d v="1899-12-30T11:58:00"/>
    <d v="1899-12-30T11:58:00"/>
    <n v="268"/>
    <n v="275"/>
    <n v="0"/>
    <d v="1899-12-30T12:26:00"/>
    <n v="28"/>
    <n v="0"/>
    <n v="0"/>
    <n v="0"/>
    <n v="0"/>
    <n v="0"/>
    <n v="0"/>
    <x v="3"/>
    <n v="2"/>
  </r>
  <r>
    <s v="  UA"/>
    <x v="15"/>
    <n v="401"/>
    <s v="N588UA"/>
    <s v="DCA"/>
    <d v="1899-12-30T17:05:00"/>
    <d v="1899-12-30T17:03:00"/>
    <n v="104"/>
    <n v="103"/>
    <n v="-2"/>
    <d v="1899-12-30T17:24:00"/>
    <n v="21"/>
    <n v="0"/>
    <n v="0"/>
    <n v="0"/>
    <n v="0"/>
    <n v="0"/>
    <n v="0"/>
    <x v="12"/>
    <n v="2"/>
  </r>
  <r>
    <s v="  UA"/>
    <x v="15"/>
    <n v="408"/>
    <s v="N559UA"/>
    <s v="PHX"/>
    <d v="1899-12-30T17:59:00"/>
    <d v="1899-12-30T17:57:00"/>
    <n v="235"/>
    <n v="246"/>
    <n v="-2"/>
    <d v="1899-12-30T18:13:00"/>
    <n v="16"/>
    <n v="0"/>
    <n v="0"/>
    <n v="0"/>
    <n v="0"/>
    <n v="0"/>
    <n v="0"/>
    <x v="12"/>
    <n v="2"/>
  </r>
  <r>
    <s v="  UA"/>
    <x v="15"/>
    <n v="409"/>
    <s v="N491UA"/>
    <s v="LAX"/>
    <d v="1899-12-30T13:05:00"/>
    <d v="1899-12-30T13:00:00"/>
    <n v="269"/>
    <n v="280"/>
    <n v="-5"/>
    <d v="1899-12-30T13:14:00"/>
    <n v="14"/>
    <n v="0"/>
    <n v="0"/>
    <n v="0"/>
    <n v="0"/>
    <n v="0"/>
    <n v="0"/>
    <x v="14"/>
    <n v="2"/>
  </r>
  <r>
    <s v="  UA"/>
    <x v="15"/>
    <n v="411"/>
    <s v="N429UA"/>
    <s v="LAX"/>
    <d v="1899-12-30T20:45:00"/>
    <d v="1899-12-30T20:46:00"/>
    <n v="265"/>
    <n v="254"/>
    <n v="1"/>
    <d v="1899-12-30T20:54:00"/>
    <n v="8"/>
    <n v="0"/>
    <n v="0"/>
    <n v="0"/>
    <n v="0"/>
    <n v="0"/>
    <n v="1"/>
    <x v="11"/>
    <n v="2"/>
  </r>
  <r>
    <s v="  UA"/>
    <x v="15"/>
    <n v="420"/>
    <s v="N482UA"/>
    <s v="ROC"/>
    <d v="1899-12-30T18:44:00"/>
    <d v="1899-12-30T18:42:00"/>
    <n v="96"/>
    <n v="89"/>
    <n v="-2"/>
    <d v="1899-12-30T18:56:00"/>
    <n v="14"/>
    <n v="0"/>
    <n v="0"/>
    <n v="0"/>
    <n v="0"/>
    <n v="0"/>
    <n v="0"/>
    <x v="1"/>
    <n v="2"/>
  </r>
  <r>
    <s v="  UA"/>
    <x v="15"/>
    <n v="425"/>
    <s v="N580UA"/>
    <s v="SEA"/>
    <d v="1899-12-30T20:50:00"/>
    <d v="1899-12-30T20:50:00"/>
    <n v="265"/>
    <n v="258"/>
    <n v="0"/>
    <d v="1899-12-30T21:00:00"/>
    <n v="10"/>
    <n v="0"/>
    <n v="0"/>
    <n v="0"/>
    <n v="0"/>
    <n v="0"/>
    <n v="0"/>
    <x v="11"/>
    <n v="2"/>
  </r>
  <r>
    <s v="  UA"/>
    <x v="15"/>
    <n v="432"/>
    <s v="N830UA"/>
    <s v="CLT"/>
    <d v="1899-12-30T13:10:00"/>
    <d v="1899-12-30T13:04:00"/>
    <n v="109"/>
    <n v="107"/>
    <n v="-6"/>
    <d v="1899-12-30T13:25:00"/>
    <n v="21"/>
    <n v="0"/>
    <n v="0"/>
    <n v="0"/>
    <n v="0"/>
    <n v="0"/>
    <n v="0"/>
    <x v="14"/>
    <n v="2"/>
  </r>
  <r>
    <s v="  UA"/>
    <x v="15"/>
    <n v="436"/>
    <s v="N437UA"/>
    <s v="EWR"/>
    <d v="1899-12-30T15:00:00"/>
    <d v="1899-12-30T14:58:00"/>
    <n v="131"/>
    <n v="108"/>
    <n v="-2"/>
    <d v="1899-12-30T15:09:00"/>
    <n v="11"/>
    <n v="0"/>
    <n v="0"/>
    <n v="0"/>
    <n v="0"/>
    <n v="0"/>
    <n v="0"/>
    <x v="15"/>
    <n v="2"/>
  </r>
  <r>
    <s v="  UA"/>
    <x v="15"/>
    <n v="442"/>
    <s v="N834UA"/>
    <s v="BDL"/>
    <d v="1899-12-30T16:50:00"/>
    <d v="1899-12-30T16:51:00"/>
    <n v="121"/>
    <n v="116"/>
    <n v="1"/>
    <d v="1899-12-30T17:05:00"/>
    <n v="14"/>
    <n v="0"/>
    <n v="0"/>
    <n v="0"/>
    <n v="0"/>
    <n v="0"/>
    <n v="1"/>
    <x v="2"/>
    <n v="2"/>
  </r>
  <r>
    <s v="  UA"/>
    <x v="15"/>
    <n v="449"/>
    <s v="N415UA"/>
    <s v="SAN"/>
    <d v="1899-12-30T10:00:00"/>
    <d v="1899-12-30T09:55:00"/>
    <n v="261"/>
    <n v="276"/>
    <n v="-5"/>
    <d v="1899-12-30T10:19:00"/>
    <n v="24"/>
    <n v="0"/>
    <n v="0"/>
    <n v="0"/>
    <n v="0"/>
    <n v="0"/>
    <n v="0"/>
    <x v="8"/>
    <n v="2"/>
  </r>
  <r>
    <s v="  UA"/>
    <x v="15"/>
    <n v="450"/>
    <s v="N516UA"/>
    <s v="TPA"/>
    <d v="1899-12-30T19:59:00"/>
    <d v="1899-12-30T19:59:00"/>
    <n v="157"/>
    <n v="138"/>
    <n v="0"/>
    <d v="1899-12-30T20:14:00"/>
    <n v="15"/>
    <n v="0"/>
    <n v="0"/>
    <n v="0"/>
    <n v="0"/>
    <n v="0"/>
    <n v="0"/>
    <x v="10"/>
    <n v="2"/>
  </r>
  <r>
    <s v="  UA"/>
    <x v="15"/>
    <n v="456"/>
    <s v="N447UA"/>
    <s v="DEN"/>
    <d v="1899-12-30T11:57:00"/>
    <d v="1899-12-30T11:52:00"/>
    <n v="162"/>
    <n v="157"/>
    <n v="-5"/>
    <d v="1899-12-30T12:06:00"/>
    <n v="14"/>
    <n v="0"/>
    <n v="0"/>
    <n v="0"/>
    <n v="0"/>
    <n v="0"/>
    <n v="0"/>
    <x v="3"/>
    <n v="2"/>
  </r>
  <r>
    <s v="  UA"/>
    <x v="15"/>
    <n v="473"/>
    <s v="N851UA"/>
    <s v="SNA"/>
    <d v="1899-12-30T20:05:00"/>
    <d v="1899-12-30T20:05:00"/>
    <n v="269"/>
    <n v="293"/>
    <n v="0"/>
    <d v="1899-12-30T20:27:00"/>
    <n v="22"/>
    <n v="0"/>
    <n v="0"/>
    <n v="24"/>
    <n v="0"/>
    <n v="0"/>
    <n v="0"/>
    <x v="11"/>
    <n v="2"/>
  </r>
  <r>
    <s v="  UA"/>
    <x v="15"/>
    <n v="476"/>
    <s v="N455UA"/>
    <s v="BWI"/>
    <d v="1899-12-30T13:12:00"/>
    <d v="1899-12-30T13:07:00"/>
    <n v="108"/>
    <n v="130"/>
    <n v="-5"/>
    <d v="1899-12-30T13:56:00"/>
    <n v="49"/>
    <n v="0"/>
    <n v="0"/>
    <n v="17"/>
    <n v="0"/>
    <n v="0"/>
    <n v="0"/>
    <x v="14"/>
    <n v="2"/>
  </r>
  <r>
    <s v="  UA"/>
    <x v="15"/>
    <n v="493"/>
    <s v="N455UA"/>
    <s v="SFO"/>
    <d v="1899-12-30T18:45:00"/>
    <d v="1899-12-30T18:41:00"/>
    <n v="282"/>
    <n v="281"/>
    <n v="-4"/>
    <d v="1899-12-30T18:55:00"/>
    <n v="14"/>
    <n v="0"/>
    <n v="0"/>
    <n v="0"/>
    <n v="0"/>
    <n v="0"/>
    <n v="0"/>
    <x v="1"/>
    <n v="2"/>
  </r>
  <r>
    <s v="  UA"/>
    <x v="15"/>
    <n v="499"/>
    <s v="N521UA"/>
    <s v="SFO"/>
    <d v="1899-12-30T14:11:00"/>
    <d v="1899-12-30T14:13:00"/>
    <n v="278"/>
    <n v="287"/>
    <n v="2"/>
    <d v="1899-12-30T14:26:00"/>
    <n v="13"/>
    <n v="0"/>
    <n v="0"/>
    <n v="0"/>
    <n v="0"/>
    <n v="0"/>
    <n v="2"/>
    <x v="4"/>
    <n v="2"/>
  </r>
  <r>
    <s v="  UA"/>
    <x v="15"/>
    <n v="501"/>
    <s v="N586UA"/>
    <s v="LGA"/>
    <d v="1899-12-30T06:20:00"/>
    <d v="1899-12-30T06:16:00"/>
    <n v="122"/>
    <n v="112"/>
    <n v="-4"/>
    <d v="1899-12-30T06:29:00"/>
    <n v="13"/>
    <n v="0"/>
    <n v="0"/>
    <n v="0"/>
    <n v="0"/>
    <n v="0"/>
    <n v="0"/>
    <x v="6"/>
    <n v="2"/>
  </r>
  <r>
    <s v="  UA"/>
    <x v="15"/>
    <n v="502"/>
    <s v="N810UA"/>
    <s v="LGA"/>
    <d v="1899-12-30T17:54:00"/>
    <d v="1899-12-30T17:51:00"/>
    <n v="125"/>
    <n v="118"/>
    <n v="-3"/>
    <d v="1899-12-30T18:01:00"/>
    <n v="10"/>
    <n v="0"/>
    <n v="0"/>
    <n v="0"/>
    <n v="0"/>
    <n v="0"/>
    <n v="0"/>
    <x v="12"/>
    <n v="2"/>
  </r>
  <r>
    <s v="  UA"/>
    <x v="15"/>
    <n v="514"/>
    <s v="N456UA"/>
    <s v="IAD"/>
    <d v="1899-12-30T21:20:00"/>
    <d v="1899-12-30T21:42:00"/>
    <n v="99"/>
    <n v="89"/>
    <n v="22"/>
    <d v="1899-12-30T21:52:00"/>
    <n v="10"/>
    <n v="0"/>
    <n v="0"/>
    <n v="0"/>
    <n v="0"/>
    <n v="0"/>
    <n v="22"/>
    <x v="7"/>
    <n v="2"/>
  </r>
  <r>
    <s v="  UA"/>
    <x v="15"/>
    <n v="519"/>
    <s v="N489UA"/>
    <s v="CMH"/>
    <d v="1899-12-30T19:45:00"/>
    <d v="1899-12-30T19:42:00"/>
    <n v="73"/>
    <n v="70"/>
    <n v="-3"/>
    <d v="1899-12-30T19:59:00"/>
    <n v="17"/>
    <n v="0"/>
    <n v="0"/>
    <n v="0"/>
    <n v="0"/>
    <n v="0"/>
    <n v="0"/>
    <x v="10"/>
    <n v="2"/>
  </r>
  <r>
    <s v="  UA"/>
    <x v="15"/>
    <n v="521"/>
    <s v="N514UA"/>
    <s v="SAN"/>
    <d v="1899-12-30T11:57:00"/>
    <d v="1899-12-30T14:29:00"/>
    <n v="264"/>
    <n v="262"/>
    <n v="152"/>
    <d v="1899-12-30T14:42:00"/>
    <n v="13"/>
    <n v="150"/>
    <n v="0"/>
    <n v="0"/>
    <n v="0"/>
    <n v="0"/>
    <n v="152"/>
    <x v="3"/>
    <n v="2"/>
  </r>
  <r>
    <s v="  UA"/>
    <x v="15"/>
    <n v="524"/>
    <s v="N566UA"/>
    <s v="BOS"/>
    <d v="1899-12-30T06:46:00"/>
    <d v="1899-12-30T06:43:00"/>
    <n v="131"/>
    <n v="121"/>
    <n v="-3"/>
    <d v="1899-12-30T06:57:00"/>
    <n v="14"/>
    <n v="0"/>
    <n v="0"/>
    <n v="0"/>
    <n v="0"/>
    <n v="0"/>
    <n v="0"/>
    <x v="6"/>
    <n v="2"/>
  </r>
  <r>
    <s v="  UA"/>
    <x v="15"/>
    <n v="530"/>
    <s v="N446UA"/>
    <s v="MSP"/>
    <d v="1899-12-30T06:00:00"/>
    <d v="1899-12-30T05:54:00"/>
    <n v="93"/>
    <n v="105"/>
    <n v="-6"/>
    <d v="1899-12-30T06:26:00"/>
    <n v="32"/>
    <n v="0"/>
    <n v="0"/>
    <n v="0"/>
    <n v="0"/>
    <n v="0"/>
    <n v="0"/>
    <x v="6"/>
    <n v="2"/>
  </r>
  <r>
    <s v="  UA"/>
    <x v="15"/>
    <n v="531"/>
    <s v="N579UA"/>
    <s v="LAX"/>
    <d v="1899-12-30T10:35:00"/>
    <d v="1899-12-30T10:33:00"/>
    <n v="275"/>
    <n v="270"/>
    <n v="-2"/>
    <d v="1899-12-30T10:46:00"/>
    <n v="13"/>
    <n v="0"/>
    <n v="0"/>
    <n v="0"/>
    <n v="0"/>
    <n v="0"/>
    <n v="0"/>
    <x v="8"/>
    <n v="2"/>
  </r>
  <r>
    <s v="  UA"/>
    <x v="15"/>
    <n v="532"/>
    <s v="N418UA"/>
    <s v="BOS"/>
    <d v="1899-12-30T11:01:00"/>
    <d v="1899-12-30T10:58:00"/>
    <n v="135"/>
    <n v="128"/>
    <n v="-3"/>
    <d v="1899-12-30T11:17:00"/>
    <n v="19"/>
    <n v="0"/>
    <n v="0"/>
    <n v="0"/>
    <n v="0"/>
    <n v="0"/>
    <n v="0"/>
    <x v="3"/>
    <n v="2"/>
  </r>
  <r>
    <s v="  UA"/>
    <x v="15"/>
    <n v="536"/>
    <s v="N832UA"/>
    <s v="LGA"/>
    <d v="1899-12-30T07:00:00"/>
    <d v="1899-12-30T06:54:00"/>
    <n v="123"/>
    <n v="119"/>
    <n v="-6"/>
    <d v="1899-12-30T07:09:00"/>
    <n v="15"/>
    <n v="0"/>
    <n v="0"/>
    <n v="0"/>
    <n v="0"/>
    <n v="0"/>
    <n v="0"/>
    <x v="13"/>
    <n v="2"/>
  </r>
  <r>
    <s v="  UA"/>
    <x v="15"/>
    <n v="544"/>
    <s v="N535UA"/>
    <s v="LAS"/>
    <d v="1899-12-30T11:57:00"/>
    <d v="1899-12-30T11:59:00"/>
    <n v="237"/>
    <n v="246"/>
    <n v="2"/>
    <d v="1899-12-30T12:21:00"/>
    <n v="22"/>
    <n v="0"/>
    <n v="0"/>
    <n v="0"/>
    <n v="0"/>
    <n v="0"/>
    <n v="2"/>
    <x v="3"/>
    <n v="2"/>
  </r>
  <r>
    <s v="  UA"/>
    <x v="15"/>
    <n v="557"/>
    <s v="N550UA"/>
    <s v="LAS"/>
    <d v="1899-12-30T17:55:00"/>
    <d v="1899-12-30T17:52:00"/>
    <n v="237"/>
    <n v="234"/>
    <n v="-3"/>
    <d v="1899-12-30T18:04:00"/>
    <n v="12"/>
    <n v="0"/>
    <n v="0"/>
    <n v="0"/>
    <n v="0"/>
    <n v="0"/>
    <n v="0"/>
    <x v="12"/>
    <n v="2"/>
  </r>
  <r>
    <s v="  UA"/>
    <x v="15"/>
    <n v="566"/>
    <s v="N484UA"/>
    <s v="ATL"/>
    <d v="1899-12-30T18:00:00"/>
    <d v="1899-12-30T18:01:00"/>
    <n v="112"/>
    <n v="107"/>
    <n v="1"/>
    <d v="1899-12-30T18:15:00"/>
    <n v="14"/>
    <n v="0"/>
    <n v="0"/>
    <n v="0"/>
    <n v="0"/>
    <n v="0"/>
    <n v="1"/>
    <x v="1"/>
    <n v="2"/>
  </r>
  <r>
    <s v="  UA"/>
    <x v="15"/>
    <n v="570"/>
    <s v="N424UA"/>
    <s v="CLE"/>
    <d v="1899-12-30T13:19:00"/>
    <d v="1899-12-30T13:19:00"/>
    <n v="73"/>
    <n v="72"/>
    <n v="0"/>
    <d v="1899-12-30T13:35:00"/>
    <n v="16"/>
    <n v="0"/>
    <n v="0"/>
    <n v="0"/>
    <n v="0"/>
    <n v="0"/>
    <n v="0"/>
    <x v="14"/>
    <n v="2"/>
  </r>
  <r>
    <s v="  UA"/>
    <x v="15"/>
    <n v="577"/>
    <s v="N451UA"/>
    <s v="MSP"/>
    <d v="1899-12-30T08:48:00"/>
    <d v="1899-12-30T08:58:00"/>
    <n v="85"/>
    <n v="81"/>
    <n v="10"/>
    <d v="1899-12-30T09:14:00"/>
    <n v="16"/>
    <n v="0"/>
    <n v="0"/>
    <n v="0"/>
    <n v="0"/>
    <n v="0"/>
    <n v="10"/>
    <x v="9"/>
    <n v="2"/>
  </r>
  <r>
    <s v="  UA"/>
    <x v="15"/>
    <n v="589"/>
    <s v="N574UA"/>
    <s v="IAH"/>
    <d v="1899-12-30T09:27:00"/>
    <d v="1899-12-30T10:07:00"/>
    <n v="164"/>
    <n v="157"/>
    <n v="40"/>
    <d v="1899-12-30T10:28:00"/>
    <n v="21"/>
    <n v="33"/>
    <n v="0"/>
    <n v="0"/>
    <n v="0"/>
    <n v="0"/>
    <n v="40"/>
    <x v="0"/>
    <n v="2"/>
  </r>
  <r>
    <s v="  UA"/>
    <x v="15"/>
    <n v="590"/>
    <s v="N509UA"/>
    <s v="BDL"/>
    <d v="1899-12-30T13:40:00"/>
    <d v="1899-12-30T13:35:00"/>
    <n v="121"/>
    <n v="106"/>
    <n v="-5"/>
    <d v="1899-12-30T13:46:00"/>
    <n v="11"/>
    <n v="0"/>
    <n v="0"/>
    <n v="0"/>
    <n v="0"/>
    <n v="0"/>
    <n v="0"/>
    <x v="14"/>
    <n v="2"/>
  </r>
  <r>
    <s v="  UA"/>
    <x v="15"/>
    <n v="597"/>
    <s v="N492UA"/>
    <s v="MSP"/>
    <d v="1899-12-30T20:05:00"/>
    <d v="1899-12-30T20:05:00"/>
    <n v="83"/>
    <n v="70"/>
    <n v="0"/>
    <d v="1899-12-30T20:18:00"/>
    <n v="13"/>
    <n v="0"/>
    <n v="0"/>
    <n v="0"/>
    <n v="0"/>
    <n v="0"/>
    <n v="0"/>
    <x v="11"/>
    <n v="2"/>
  </r>
  <r>
    <s v="  UA"/>
    <x v="15"/>
    <n v="600"/>
    <s v="N441UA"/>
    <s v="DCA"/>
    <d v="1899-12-30T06:00:00"/>
    <d v="1899-12-30T05:55:00"/>
    <n v="106"/>
    <n v="110"/>
    <n v="-5"/>
    <d v="1899-12-30T06:16:00"/>
    <n v="21"/>
    <n v="0"/>
    <n v="0"/>
    <n v="0"/>
    <n v="0"/>
    <n v="0"/>
    <n v="0"/>
    <x v="6"/>
    <n v="2"/>
  </r>
  <r>
    <s v="  UA"/>
    <x v="15"/>
    <n v="602"/>
    <s v="N830UA"/>
    <s v="DCA"/>
    <d v="1899-12-30T07:00:00"/>
    <d v="1899-12-30T06:53:00"/>
    <n v="108"/>
    <n v="99"/>
    <n v="-7"/>
    <d v="1899-12-30T07:07:00"/>
    <n v="14"/>
    <n v="0"/>
    <n v="0"/>
    <n v="0"/>
    <n v="0"/>
    <n v="0"/>
    <n v="0"/>
    <x v="13"/>
    <n v="2"/>
  </r>
  <r>
    <s v="  UA"/>
    <x v="15"/>
    <n v="604"/>
    <s v="N824UA"/>
    <s v="DCA"/>
    <d v="1899-12-30T08:05:00"/>
    <d v="1899-12-30T08:01:00"/>
    <n v="105"/>
    <n v="102"/>
    <n v="-4"/>
    <d v="1899-12-30T08:23:00"/>
    <n v="22"/>
    <n v="0"/>
    <n v="0"/>
    <n v="0"/>
    <n v="0"/>
    <n v="0"/>
    <n v="0"/>
    <x v="9"/>
    <n v="2"/>
  </r>
  <r>
    <s v="  UA"/>
    <x v="15"/>
    <n v="605"/>
    <s v="N443UA"/>
    <s v="DEN"/>
    <d v="1899-12-30T09:48:00"/>
    <d v="1899-12-30T09:45:00"/>
    <n v="162"/>
    <n v="177"/>
    <n v="-3"/>
    <d v="1899-12-30T10:16:00"/>
    <n v="31"/>
    <n v="0"/>
    <n v="0"/>
    <n v="0"/>
    <n v="0"/>
    <n v="0"/>
    <n v="0"/>
    <x v="0"/>
    <n v="2"/>
  </r>
  <r>
    <s v="  UA"/>
    <x v="15"/>
    <n v="608"/>
    <s v="N855UA"/>
    <s v="DCA"/>
    <d v="1899-12-30T10:02:00"/>
    <d v="1899-12-30T09:58:00"/>
    <n v="105"/>
    <n v="104"/>
    <n v="-4"/>
    <d v="1899-12-30T10:21:00"/>
    <n v="23"/>
    <n v="0"/>
    <n v="0"/>
    <n v="0"/>
    <n v="0"/>
    <n v="0"/>
    <n v="0"/>
    <x v="8"/>
    <n v="2"/>
  </r>
  <r>
    <s v="  UA"/>
    <x v="15"/>
    <n v="609"/>
    <s v="N466UA"/>
    <s v="SFO"/>
    <d v="1899-12-30T11:57:00"/>
    <d v="1899-12-30T11:56:00"/>
    <n v="282"/>
    <n v="299"/>
    <n v="-1"/>
    <d v="1899-12-30T12:24:00"/>
    <n v="28"/>
    <n v="0"/>
    <n v="0"/>
    <n v="16"/>
    <n v="0"/>
    <n v="0"/>
    <n v="0"/>
    <x v="3"/>
    <n v="2"/>
  </r>
  <r>
    <s v="  UA"/>
    <x v="15"/>
    <n v="610"/>
    <s v="N834UA"/>
    <s v="DCA"/>
    <d v="1899-12-30T11:00:00"/>
    <d v="1899-12-30T10:55:00"/>
    <n v="105"/>
    <n v="94"/>
    <n v="-5"/>
    <d v="1899-12-30T11:07:00"/>
    <n v="12"/>
    <n v="0"/>
    <n v="0"/>
    <n v="0"/>
    <n v="0"/>
    <n v="0"/>
    <n v="0"/>
    <x v="3"/>
    <n v="2"/>
  </r>
  <r>
    <s v="  UA"/>
    <x v="15"/>
    <n v="611"/>
    <s v="N544UA"/>
    <s v="SFO"/>
    <d v="1899-12-30T13:05:00"/>
    <d v="1899-12-30T13:04:00"/>
    <n v="284"/>
    <n v="276"/>
    <n v="-1"/>
    <d v="1899-12-30T13:17:00"/>
    <n v="13"/>
    <n v="0"/>
    <n v="0"/>
    <n v="0"/>
    <n v="0"/>
    <n v="0"/>
    <n v="0"/>
    <x v="14"/>
    <n v="2"/>
  </r>
  <r>
    <s v="  UA"/>
    <x v="15"/>
    <n v="612"/>
    <s v="N810UA"/>
    <s v="DCA"/>
    <d v="1899-12-30T12:05:00"/>
    <d v="1899-12-30T12:00:00"/>
    <n v="105"/>
    <n v="103"/>
    <n v="-5"/>
    <d v="1899-12-30T12:24:00"/>
    <n v="24"/>
    <n v="0"/>
    <n v="0"/>
    <n v="0"/>
    <n v="0"/>
    <n v="0"/>
    <n v="0"/>
    <x v="5"/>
    <n v="2"/>
  </r>
  <r>
    <s v="  UA"/>
    <x v="15"/>
    <n v="614"/>
    <s v="N435UA"/>
    <s v="DCA"/>
    <d v="1899-12-30T13:05:00"/>
    <d v="1899-12-30T13:02:00"/>
    <n v="105"/>
    <n v="98"/>
    <n v="-3"/>
    <d v="1899-12-30T13:24:00"/>
    <n v="22"/>
    <n v="0"/>
    <n v="0"/>
    <n v="0"/>
    <n v="0"/>
    <n v="0"/>
    <n v="0"/>
    <x v="14"/>
    <n v="2"/>
  </r>
  <r>
    <s v="  UA"/>
    <x v="15"/>
    <n v="616"/>
    <s v="N822UA"/>
    <s v="DCA"/>
    <d v="1899-12-30T14:05:00"/>
    <d v="1899-12-30T13:58:00"/>
    <n v="105"/>
    <n v="95"/>
    <n v="-7"/>
    <d v="1899-12-30T14:11:00"/>
    <n v="13"/>
    <n v="0"/>
    <n v="0"/>
    <n v="0"/>
    <n v="0"/>
    <n v="0"/>
    <n v="0"/>
    <x v="4"/>
    <n v="2"/>
  </r>
  <r>
    <s v="  UA"/>
    <x v="15"/>
    <n v="617"/>
    <s v="N475UA"/>
    <s v="SNA"/>
    <d v="1899-12-30T15:23:00"/>
    <d v="1899-12-30T15:15:00"/>
    <n v="268"/>
    <n v="267"/>
    <n v="-8"/>
    <d v="1899-12-30T15:25:00"/>
    <n v="10"/>
    <n v="0"/>
    <n v="0"/>
    <n v="0"/>
    <n v="0"/>
    <n v="0"/>
    <n v="0"/>
    <x v="15"/>
    <n v="2"/>
  </r>
  <r>
    <s v="  UA"/>
    <x v="15"/>
    <n v="618"/>
    <s v="N821UA"/>
    <s v="DCA"/>
    <d v="1899-12-30T15:05:00"/>
    <d v="1899-12-30T15:01:00"/>
    <n v="105"/>
    <n v="89"/>
    <n v="-4"/>
    <d v="1899-12-30T15:13:00"/>
    <n v="12"/>
    <n v="0"/>
    <n v="0"/>
    <n v="0"/>
    <n v="0"/>
    <n v="0"/>
    <n v="0"/>
    <x v="15"/>
    <n v="2"/>
  </r>
  <r>
    <s v="  UA"/>
    <x v="15"/>
    <n v="620"/>
    <s v="N407UA"/>
    <s v="DCA"/>
    <d v="1899-12-30T16:03:00"/>
    <d v="1899-12-30T16:01:00"/>
    <n v="105"/>
    <n v="91"/>
    <n v="-2"/>
    <d v="1899-12-30T16:17:00"/>
    <n v="16"/>
    <n v="0"/>
    <n v="0"/>
    <n v="0"/>
    <n v="0"/>
    <n v="0"/>
    <n v="0"/>
    <x v="2"/>
    <n v="2"/>
  </r>
  <r>
    <s v="  UA"/>
    <x v="15"/>
    <n v="624"/>
    <s v="N436UA"/>
    <s v="DCA"/>
    <d v="1899-12-30T18:05:00"/>
    <d v="1899-12-30T18:02:00"/>
    <n v="105"/>
    <n v="98"/>
    <n v="-3"/>
    <d v="1899-12-30T18:19:00"/>
    <n v="17"/>
    <n v="0"/>
    <n v="0"/>
    <n v="0"/>
    <n v="0"/>
    <n v="0"/>
    <n v="0"/>
    <x v="1"/>
    <n v="2"/>
  </r>
  <r>
    <s v="  UA"/>
    <x v="15"/>
    <n v="626"/>
    <s v="N536UA"/>
    <s v="PHL"/>
    <d v="1899-12-30T18:10:00"/>
    <d v="1899-12-30T18:11:00"/>
    <n v="119"/>
    <n v="102"/>
    <n v="1"/>
    <d v="1899-12-30T18:28:00"/>
    <n v="17"/>
    <n v="0"/>
    <n v="0"/>
    <n v="0"/>
    <n v="0"/>
    <n v="0"/>
    <n v="1"/>
    <x v="1"/>
    <n v="2"/>
  </r>
  <r>
    <s v="  UA"/>
    <x v="15"/>
    <n v="632"/>
    <s v="N541UA"/>
    <s v="TPA"/>
    <d v="1899-12-30T09:30:00"/>
    <d v="1899-12-30T09:30:00"/>
    <n v="157"/>
    <n v="151"/>
    <n v="0"/>
    <d v="1899-12-30T09:54:00"/>
    <n v="24"/>
    <n v="0"/>
    <n v="0"/>
    <n v="0"/>
    <n v="0"/>
    <n v="0"/>
    <n v="0"/>
    <x v="0"/>
    <n v="2"/>
  </r>
  <r>
    <s v="  UA"/>
    <x v="15"/>
    <n v="634"/>
    <s v="N853UA"/>
    <s v="EWR"/>
    <d v="1899-12-30T06:00:00"/>
    <d v="1899-12-30T05:56:00"/>
    <n v="118"/>
    <n v="113"/>
    <n v="-4"/>
    <d v="1899-12-30T06:11:00"/>
    <n v="15"/>
    <n v="0"/>
    <n v="0"/>
    <n v="0"/>
    <n v="0"/>
    <n v="0"/>
    <n v="0"/>
    <x v="6"/>
    <n v="2"/>
  </r>
  <r>
    <s v="  UA"/>
    <x v="15"/>
    <n v="635"/>
    <s v="N529UA"/>
    <s v="SEA"/>
    <d v="1899-12-30T08:25:00"/>
    <d v="1899-12-30T08:24:00"/>
    <n v="265"/>
    <n v="266"/>
    <n v="-1"/>
    <d v="1899-12-30T08:50:00"/>
    <n v="26"/>
    <n v="0"/>
    <n v="0"/>
    <n v="0"/>
    <n v="0"/>
    <n v="0"/>
    <n v="0"/>
    <x v="9"/>
    <n v="2"/>
  </r>
  <r>
    <s v="  UA"/>
    <x v="15"/>
    <n v="640"/>
    <s v="N821UA"/>
    <s v="PHL"/>
    <d v="1899-12-30T21:05:00"/>
    <d v="1899-12-30T21:14:00"/>
    <n v="113"/>
    <n v="101"/>
    <n v="9"/>
    <d v="1899-12-30T21:24:00"/>
    <n v="10"/>
    <n v="0"/>
    <n v="0"/>
    <n v="0"/>
    <n v="0"/>
    <n v="0"/>
    <n v="9"/>
    <x v="7"/>
    <n v="2"/>
  </r>
  <r>
    <s v="  UA"/>
    <x v="15"/>
    <n v="643"/>
    <s v="N498UA"/>
    <s v="PDX"/>
    <d v="1899-12-30T15:20:00"/>
    <d v="1899-12-30T15:18:00"/>
    <n v="268"/>
    <n v="259"/>
    <n v="-2"/>
    <d v="1899-12-30T15:27:00"/>
    <n v="9"/>
    <n v="0"/>
    <n v="0"/>
    <n v="0"/>
    <n v="0"/>
    <n v="0"/>
    <n v="0"/>
    <x v="15"/>
    <n v="2"/>
  </r>
  <r>
    <s v="  UA"/>
    <x v="15"/>
    <n v="646"/>
    <s v="N853UA"/>
    <s v="EWR"/>
    <d v="1899-12-30T13:00:00"/>
    <d v="1899-12-30T12:58:00"/>
    <n v="133"/>
    <n v="109"/>
    <n v="-2"/>
    <d v="1899-12-30T13:13:00"/>
    <n v="15"/>
    <n v="0"/>
    <n v="0"/>
    <n v="0"/>
    <n v="0"/>
    <n v="0"/>
    <n v="0"/>
    <x v="14"/>
    <n v="2"/>
  </r>
  <r>
    <s v="  UA"/>
    <x v="15"/>
    <n v="650"/>
    <s v="N431UA"/>
    <s v="OMA"/>
    <d v="1899-12-30T09:55:00"/>
    <d v="1899-12-30T09:55:00"/>
    <n v="90"/>
    <n v="92"/>
    <n v="0"/>
    <d v="1899-12-30T10:22:00"/>
    <n v="27"/>
    <n v="0"/>
    <n v="0"/>
    <n v="0"/>
    <n v="0"/>
    <n v="0"/>
    <n v="0"/>
    <x v="0"/>
    <n v="2"/>
  </r>
  <r>
    <s v="  UA"/>
    <x v="15"/>
    <n v="656"/>
    <s v="N840UA"/>
    <s v="ALB"/>
    <d v="1899-12-30T13:15:00"/>
    <d v="1899-12-30T13:25:00"/>
    <n v="114"/>
    <n v="101"/>
    <n v="10"/>
    <d v="1899-12-30T13:40:00"/>
    <n v="15"/>
    <n v="0"/>
    <n v="0"/>
    <n v="0"/>
    <n v="0"/>
    <n v="0"/>
    <n v="10"/>
    <x v="14"/>
    <n v="2"/>
  </r>
  <r>
    <s v="  UA"/>
    <x v="15"/>
    <n v="661"/>
    <s v="N444UA"/>
    <s v="LAX"/>
    <d v="1899-12-30T09:02:00"/>
    <d v="1899-12-30T09:01:00"/>
    <n v="265"/>
    <n v="271"/>
    <n v="-1"/>
    <d v="1899-12-30T09:19:00"/>
    <n v="18"/>
    <n v="0"/>
    <n v="0"/>
    <n v="0"/>
    <n v="0"/>
    <n v="0"/>
    <n v="0"/>
    <x v="0"/>
    <n v="2"/>
  </r>
  <r>
    <s v="  UA"/>
    <x v="15"/>
    <n v="664"/>
    <s v="N523UA"/>
    <s v="PHL"/>
    <d v="1899-12-30T13:33:00"/>
    <d v="1899-12-30T13:28:00"/>
    <n v="119"/>
    <n v="117"/>
    <n v="-5"/>
    <d v="1899-12-30T13:49:00"/>
    <n v="21"/>
    <n v="0"/>
    <n v="0"/>
    <n v="0"/>
    <n v="0"/>
    <n v="0"/>
    <n v="0"/>
    <x v="14"/>
    <n v="2"/>
  </r>
  <r>
    <s v="  UA"/>
    <x v="15"/>
    <n v="665"/>
    <s v="N454UA"/>
    <s v="SNA"/>
    <d v="1899-12-30T17:34:00"/>
    <d v="1899-12-30T17:27:00"/>
    <n v="268"/>
    <n v="271"/>
    <n v="-7"/>
    <d v="1899-12-30T17:40:00"/>
    <n v="13"/>
    <n v="0"/>
    <n v="0"/>
    <n v="0"/>
    <n v="0"/>
    <n v="0"/>
    <n v="0"/>
    <x v="12"/>
    <n v="2"/>
  </r>
  <r>
    <s v="  UA"/>
    <x v="15"/>
    <n v="668"/>
    <s v="N491UA"/>
    <s v="LGA"/>
    <d v="1899-12-30T06:00:00"/>
    <d v="1899-12-30T05:53:00"/>
    <n v="123"/>
    <n v="112"/>
    <n v="-7"/>
    <d v="1899-12-30T06:10:00"/>
    <n v="17"/>
    <n v="0"/>
    <n v="0"/>
    <n v="0"/>
    <n v="0"/>
    <n v="0"/>
    <n v="0"/>
    <x v="6"/>
    <n v="2"/>
  </r>
  <r>
    <s v="  UA"/>
    <x v="15"/>
    <n v="672"/>
    <s v="N467UA"/>
    <s v="LGA"/>
    <d v="1899-12-30T08:00:00"/>
    <d v="1899-12-30T08:12:00"/>
    <n v="125"/>
    <n v="130"/>
    <n v="12"/>
    <d v="1899-12-30T08:39:00"/>
    <n v="27"/>
    <n v="12"/>
    <n v="0"/>
    <n v="5"/>
    <n v="0"/>
    <n v="0"/>
    <n v="12"/>
    <x v="9"/>
    <n v="2"/>
  </r>
  <r>
    <s v="  UA"/>
    <x v="15"/>
    <n v="675"/>
    <s v="N657UA"/>
    <s v="DEN"/>
    <d v="1899-12-30T08:02:00"/>
    <d v="1899-12-30T07:59:00"/>
    <n v="168"/>
    <n v="170"/>
    <n v="-3"/>
    <d v="1899-12-30T08:20:00"/>
    <n v="21"/>
    <n v="0"/>
    <n v="0"/>
    <n v="0"/>
    <n v="0"/>
    <n v="0"/>
    <n v="0"/>
    <x v="9"/>
    <n v="2"/>
  </r>
  <r>
    <s v="  UA"/>
    <x v="15"/>
    <n v="676"/>
    <s v="N483UA"/>
    <s v="DCA"/>
    <d v="1899-12-30T21:00:00"/>
    <d v="1899-12-30T21:04:00"/>
    <n v="105"/>
    <n v="85"/>
    <n v="4"/>
    <d v="1899-12-30T21:13:00"/>
    <n v="9"/>
    <n v="0"/>
    <n v="0"/>
    <n v="0"/>
    <n v="0"/>
    <n v="0"/>
    <n v="4"/>
    <x v="7"/>
    <n v="2"/>
  </r>
  <r>
    <s v="  UA"/>
    <x v="15"/>
    <n v="678"/>
    <s v="N842UA"/>
    <s v="LGA"/>
    <d v="1899-12-30T11:00:00"/>
    <d v="1899-12-30T11:00:00"/>
    <n v="125"/>
    <n v="113"/>
    <n v="0"/>
    <d v="1899-12-30T11:13:00"/>
    <n v="13"/>
    <n v="0"/>
    <n v="0"/>
    <n v="0"/>
    <n v="0"/>
    <n v="0"/>
    <n v="0"/>
    <x v="3"/>
    <n v="2"/>
  </r>
  <r>
    <s v="  UA"/>
    <x v="15"/>
    <n v="680"/>
    <s v="N441UA"/>
    <s v="LGA"/>
    <d v="1899-12-30T12:25:00"/>
    <d v="1899-12-30T12:24:00"/>
    <n v="125"/>
    <n v="113"/>
    <n v="-1"/>
    <d v="1899-12-30T12:41:00"/>
    <n v="17"/>
    <n v="0"/>
    <n v="0"/>
    <n v="0"/>
    <n v="0"/>
    <n v="0"/>
    <n v="0"/>
    <x v="5"/>
    <n v="2"/>
  </r>
  <r>
    <s v="  UA"/>
    <x v="15"/>
    <n v="682"/>
    <s v="N803UA"/>
    <s v="LGA"/>
    <d v="1899-12-30T13:00:00"/>
    <d v="1899-12-30T12:57:00"/>
    <n v="125"/>
    <n v="110"/>
    <n v="-3"/>
    <d v="1899-12-30T13:12:00"/>
    <n v="15"/>
    <n v="0"/>
    <n v="0"/>
    <n v="0"/>
    <n v="0"/>
    <n v="0"/>
    <n v="0"/>
    <x v="14"/>
    <n v="2"/>
  </r>
  <r>
    <s v="  UA"/>
    <x v="15"/>
    <n v="684"/>
    <s v="N429UA"/>
    <s v="LGA"/>
    <d v="1899-12-30T14:05:00"/>
    <d v="1899-12-30T14:06:00"/>
    <n v="125"/>
    <n v="112"/>
    <n v="1"/>
    <d v="1899-12-30T14:18:00"/>
    <n v="12"/>
    <n v="0"/>
    <n v="0"/>
    <n v="0"/>
    <n v="0"/>
    <n v="0"/>
    <n v="1"/>
    <x v="4"/>
    <n v="2"/>
  </r>
  <r>
    <s v="  UA"/>
    <x v="15"/>
    <n v="686"/>
    <s v="N847UA"/>
    <s v="LGA"/>
    <d v="1899-12-30T14:54:00"/>
    <d v="1899-12-30T14:53:00"/>
    <n v="125"/>
    <n v="111"/>
    <n v="-1"/>
    <d v="1899-12-30T15:10:00"/>
    <n v="17"/>
    <n v="0"/>
    <n v="0"/>
    <n v="0"/>
    <n v="0"/>
    <n v="0"/>
    <n v="0"/>
    <x v="4"/>
    <n v="2"/>
  </r>
  <r>
    <s v="  UA"/>
    <x v="15"/>
    <n v="688"/>
    <s v="N416UA"/>
    <s v="LGA"/>
    <d v="1899-12-30T15:54:00"/>
    <d v="1899-12-30T15:53:00"/>
    <n v="125"/>
    <n v="111"/>
    <n v="-1"/>
    <d v="1899-12-30T16:07:00"/>
    <n v="14"/>
    <n v="0"/>
    <n v="0"/>
    <n v="0"/>
    <n v="0"/>
    <n v="0"/>
    <n v="0"/>
    <x v="15"/>
    <n v="2"/>
  </r>
  <r>
    <s v="  UA"/>
    <x v="15"/>
    <n v="690"/>
    <s v="N493UA"/>
    <s v="LGA"/>
    <d v="1899-12-30T17:05:00"/>
    <d v="1899-12-30T17:02:00"/>
    <n v="125"/>
    <n v="117"/>
    <n v="-3"/>
    <d v="1899-12-30T17:19:00"/>
    <n v="17"/>
    <n v="0"/>
    <n v="0"/>
    <n v="0"/>
    <n v="0"/>
    <n v="0"/>
    <n v="0"/>
    <x v="12"/>
    <n v="2"/>
  </r>
  <r>
    <s v="  UA"/>
    <x v="15"/>
    <n v="696"/>
    <s v="N830UA"/>
    <s v="LGA"/>
    <d v="1899-12-30T19:00:00"/>
    <d v="1899-12-30T18:57:00"/>
    <n v="125"/>
    <n v="130"/>
    <n v="-3"/>
    <d v="1899-12-30T19:15:00"/>
    <n v="18"/>
    <n v="0"/>
    <n v="0"/>
    <n v="0"/>
    <n v="0"/>
    <n v="0"/>
    <n v="0"/>
    <x v="10"/>
    <n v="2"/>
  </r>
  <r>
    <s v="  UA"/>
    <x v="15"/>
    <n v="709"/>
    <s v="N553UA"/>
    <s v="SAN"/>
    <d v="1899-12-30T08:38:00"/>
    <d v="1899-12-30T08:53:00"/>
    <n v="262"/>
    <n v="259"/>
    <n v="15"/>
    <d v="1899-12-30T09:11:00"/>
    <n v="18"/>
    <n v="0"/>
    <n v="0"/>
    <n v="0"/>
    <n v="0"/>
    <n v="0"/>
    <n v="15"/>
    <x v="9"/>
    <n v="2"/>
  </r>
  <r>
    <s v="  UA"/>
    <x v="15"/>
    <n v="711"/>
    <s v="N410UA"/>
    <s v="LAX"/>
    <d v="1899-12-30T07:04:00"/>
    <d v="1899-12-30T07:02:00"/>
    <n v="265"/>
    <n v="276"/>
    <n v="-2"/>
    <d v="1899-12-30T07:21:00"/>
    <n v="19"/>
    <n v="0"/>
    <n v="0"/>
    <n v="0"/>
    <n v="0"/>
    <n v="0"/>
    <n v="0"/>
    <x v="13"/>
    <n v="2"/>
  </r>
  <r>
    <s v="  UA"/>
    <x v="15"/>
    <n v="722"/>
    <s v="N816UA"/>
    <s v="RDU"/>
    <d v="1899-12-30T16:41:00"/>
    <d v="1899-12-30T16:38:00"/>
    <n v="110"/>
    <n v="106"/>
    <n v="-3"/>
    <d v="1899-12-30T16:55:00"/>
    <n v="17"/>
    <n v="0"/>
    <n v="0"/>
    <n v="0"/>
    <n v="0"/>
    <n v="0"/>
    <n v="0"/>
    <x v="2"/>
    <n v="2"/>
  </r>
  <r>
    <s v="  UA"/>
    <x v="15"/>
    <n v="732"/>
    <s v="N851UA"/>
    <s v="JAX"/>
    <d v="1899-12-30T13:44:00"/>
    <d v="1899-12-30T13:39:00"/>
    <n v="136"/>
    <n v="129"/>
    <n v="-5"/>
    <d v="1899-12-30T13:54:00"/>
    <n v="15"/>
    <n v="0"/>
    <n v="0"/>
    <n v="0"/>
    <n v="0"/>
    <n v="0"/>
    <n v="0"/>
    <x v="14"/>
    <n v="2"/>
  </r>
  <r>
    <s v="  UA"/>
    <x v="15"/>
    <n v="741"/>
    <s v="N480UA"/>
    <s v="SFO"/>
    <d v="1899-12-30T19:05:00"/>
    <d v="1899-12-30T19:05:00"/>
    <n v="282"/>
    <n v="281"/>
    <n v="0"/>
    <d v="1899-12-30T19:18:00"/>
    <n v="13"/>
    <n v="0"/>
    <n v="0"/>
    <n v="0"/>
    <n v="0"/>
    <n v="0"/>
    <n v="0"/>
    <x v="10"/>
    <n v="2"/>
  </r>
  <r>
    <s v="  UA"/>
    <x v="15"/>
    <n v="752"/>
    <s v="N420UA"/>
    <s v="MSP"/>
    <d v="1899-12-30T21:05:00"/>
    <d v="1899-12-30T21:30:00"/>
    <n v="84"/>
    <n v="76"/>
    <n v="25"/>
    <d v="1899-12-30T21:48:00"/>
    <n v="18"/>
    <n v="0"/>
    <n v="0"/>
    <n v="0"/>
    <n v="0"/>
    <n v="17"/>
    <n v="25"/>
    <x v="7"/>
    <n v="2"/>
  </r>
  <r>
    <s v="  UA"/>
    <x v="15"/>
    <n v="759"/>
    <s v="N463UA"/>
    <s v="SFO"/>
    <d v="1899-12-30T09:02:00"/>
    <d v="1899-12-30T09:00:00"/>
    <n v="282"/>
    <n v="289"/>
    <n v="-2"/>
    <d v="1899-12-30T09:20:00"/>
    <n v="20"/>
    <n v="0"/>
    <n v="0"/>
    <n v="0"/>
    <n v="0"/>
    <n v="0"/>
    <n v="0"/>
    <x v="0"/>
    <n v="2"/>
  </r>
  <r>
    <s v="  UA"/>
    <x v="15"/>
    <n v="761"/>
    <s v="N489UA"/>
    <s v="SFO"/>
    <d v="1899-12-30T08:19:00"/>
    <d v="1899-12-30T08:17:00"/>
    <n v="282"/>
    <n v="297"/>
    <n v="-2"/>
    <d v="1899-12-30T08:42:00"/>
    <n v="25"/>
    <n v="0"/>
    <n v="0"/>
    <n v="0"/>
    <n v="0"/>
    <n v="0"/>
    <n v="0"/>
    <x v="9"/>
    <n v="2"/>
  </r>
  <r>
    <s v="  UA"/>
    <x v="15"/>
    <n v="762"/>
    <s v="N831UA"/>
    <s v="LGA"/>
    <d v="1899-12-30T21:00:00"/>
    <d v="1899-12-30T22:15:00"/>
    <n v="119"/>
    <n v="106"/>
    <n v="75"/>
    <d v="1899-12-30T22:23:00"/>
    <n v="8"/>
    <n v="62"/>
    <n v="0"/>
    <n v="0"/>
    <n v="0"/>
    <n v="0"/>
    <n v="75"/>
    <x v="7"/>
    <n v="2"/>
  </r>
  <r>
    <s v="  UA"/>
    <x v="15"/>
    <n v="769"/>
    <s v="N796UA"/>
    <s v="SFO"/>
    <d v="1899-12-30T10:00:00"/>
    <d v="1899-12-30T15:45:00"/>
    <n v="290"/>
    <n v="275"/>
    <n v="345"/>
    <d v="1899-12-30T16:03:00"/>
    <n v="18"/>
    <n v="330"/>
    <n v="0"/>
    <n v="0"/>
    <n v="0"/>
    <n v="0"/>
    <n v="345"/>
    <x v="8"/>
    <n v="2"/>
  </r>
  <r>
    <s v="  UA"/>
    <x v="15"/>
    <n v="774"/>
    <s v="N424UA"/>
    <s v="RIC"/>
    <d v="1899-12-30T18:03:00"/>
    <d v="1899-12-30T18:24:00"/>
    <n v="114"/>
    <n v="106"/>
    <n v="21"/>
    <d v="1899-12-30T18:47:00"/>
    <n v="23"/>
    <n v="0"/>
    <n v="0"/>
    <n v="0"/>
    <n v="0"/>
    <n v="0"/>
    <n v="21"/>
    <x v="1"/>
    <n v="2"/>
  </r>
  <r>
    <s v="  UA"/>
    <x v="15"/>
    <n v="793"/>
    <s v="N565UA"/>
    <s v="LAX"/>
    <d v="1899-12-30T15:20:00"/>
    <d v="1899-12-30T15:20:00"/>
    <n v="270"/>
    <n v="273"/>
    <n v="0"/>
    <d v="1899-12-30T15:35:00"/>
    <n v="15"/>
    <n v="0"/>
    <n v="0"/>
    <n v="0"/>
    <n v="0"/>
    <n v="0"/>
    <n v="0"/>
    <x v="15"/>
    <n v="2"/>
  </r>
  <r>
    <s v="  UA"/>
    <x v="15"/>
    <n v="795"/>
    <s v="N468UA"/>
    <s v="PDX"/>
    <d v="1899-12-30T08:10:00"/>
    <d v="1899-12-30T08:07:00"/>
    <n v="263"/>
    <n v="274"/>
    <n v="-3"/>
    <d v="1899-12-30T08:33:00"/>
    <n v="26"/>
    <n v="0"/>
    <n v="0"/>
    <n v="0"/>
    <n v="0"/>
    <n v="0"/>
    <n v="0"/>
    <x v="9"/>
    <n v="2"/>
  </r>
  <r>
    <s v="  UA"/>
    <x v="15"/>
    <n v="836"/>
    <s v="N472UA"/>
    <s v="BOS"/>
    <d v="1899-12-30T17:35:00"/>
    <d v="1899-12-30T17:48:00"/>
    <n v="139"/>
    <n v="113"/>
    <n v="13"/>
    <d v="1899-12-30T17:59:00"/>
    <n v="11"/>
    <n v="0"/>
    <n v="0"/>
    <n v="0"/>
    <n v="0"/>
    <n v="0"/>
    <n v="13"/>
    <x v="12"/>
    <n v="2"/>
  </r>
  <r>
    <s v="  UA"/>
    <x v="15"/>
    <n v="839"/>
    <s v="N435UA"/>
    <s v="LAX"/>
    <d v="1899-12-30T18:41:00"/>
    <d v="1899-12-30T18:46:00"/>
    <n v="265"/>
    <n v="274"/>
    <n v="5"/>
    <d v="1899-12-30T19:00:00"/>
    <n v="14"/>
    <n v="0"/>
    <n v="0"/>
    <n v="0"/>
    <n v="0"/>
    <n v="0"/>
    <n v="5"/>
    <x v="1"/>
    <n v="2"/>
  </r>
  <r>
    <s v="  UA"/>
    <x v="15"/>
    <n v="842"/>
    <s v="N420UA"/>
    <s v="LAX"/>
    <d v="1899-12-30T08:10:00"/>
    <d v="1899-12-30T08:05:00"/>
    <n v="269"/>
    <n v="281"/>
    <n v="-5"/>
    <d v="1899-12-30T08:29:00"/>
    <n v="24"/>
    <n v="0"/>
    <n v="0"/>
    <n v="0"/>
    <n v="0"/>
    <n v="0"/>
    <n v="0"/>
    <x v="9"/>
    <n v="2"/>
  </r>
  <r>
    <s v="  UA"/>
    <x v="15"/>
    <n v="848"/>
    <s v="N440UA"/>
    <s v="PHX"/>
    <d v="1899-12-30T09:27:00"/>
    <d v="1899-12-30T09:25:00"/>
    <n v="227"/>
    <n v="246"/>
    <n v="-2"/>
    <d v="1899-12-30T09:48:00"/>
    <n v="23"/>
    <n v="0"/>
    <n v="0"/>
    <n v="17"/>
    <n v="0"/>
    <n v="0"/>
    <n v="0"/>
    <x v="0"/>
    <n v="2"/>
  </r>
  <r>
    <s v="  UA"/>
    <x v="15"/>
    <n v="859"/>
    <s v="N438UA"/>
    <s v="SFO"/>
    <d v="1899-12-30T07:04:00"/>
    <d v="1899-12-30T07:04:00"/>
    <n v="288"/>
    <n v="306"/>
    <n v="0"/>
    <d v="1899-12-30T07:26:00"/>
    <n v="22"/>
    <n v="0"/>
    <n v="0"/>
    <n v="18"/>
    <n v="0"/>
    <n v="0"/>
    <n v="0"/>
    <x v="13"/>
    <n v="2"/>
  </r>
  <r>
    <s v="  UA"/>
    <x v="15"/>
    <n v="882"/>
    <s v="N551UA"/>
    <s v="BOS"/>
    <d v="1899-12-30T16:05:00"/>
    <d v="1899-12-30T16:17:00"/>
    <n v="142"/>
    <n v="121"/>
    <n v="12"/>
    <d v="1899-12-30T16:29:00"/>
    <n v="12"/>
    <n v="0"/>
    <n v="0"/>
    <n v="0"/>
    <n v="0"/>
    <n v="0"/>
    <n v="12"/>
    <x v="2"/>
    <n v="2"/>
  </r>
  <r>
    <s v="  UA"/>
    <x v="15"/>
    <n v="884"/>
    <s v="N471UA"/>
    <s v="EWR"/>
    <d v="1899-12-30T19:00:00"/>
    <d v="1899-12-30T19:01:00"/>
    <n v="131"/>
    <n v="99"/>
    <n v="1"/>
    <d v="1899-12-30T19:11:00"/>
    <n v="10"/>
    <n v="0"/>
    <n v="0"/>
    <n v="0"/>
    <n v="0"/>
    <n v="0"/>
    <n v="1"/>
    <x v="10"/>
    <n v="2"/>
  </r>
  <r>
    <s v="  UA"/>
    <x v="15"/>
    <n v="896"/>
    <s v="N516UA"/>
    <s v="BOS"/>
    <d v="1899-12-30T13:19:00"/>
    <d v="1899-12-30T13:18:00"/>
    <n v="140"/>
    <n v="121"/>
    <n v="-1"/>
    <d v="1899-12-30T13:36:00"/>
    <n v="18"/>
    <n v="0"/>
    <n v="0"/>
    <n v="0"/>
    <n v="0"/>
    <n v="0"/>
    <n v="0"/>
    <x v="14"/>
    <n v="2"/>
  </r>
  <r>
    <s v="  UA"/>
    <x v="15"/>
    <n v="904"/>
    <s v="N441UA"/>
    <s v="CVG"/>
    <d v="1899-12-30T19:01:00"/>
    <d v="1899-12-30T18:53:00"/>
    <n v="71"/>
    <n v="73"/>
    <n v="-8"/>
    <d v="1899-12-30T19:14:00"/>
    <n v="21"/>
    <n v="0"/>
    <n v="0"/>
    <n v="0"/>
    <n v="0"/>
    <n v="0"/>
    <n v="0"/>
    <x v="10"/>
    <n v="2"/>
  </r>
  <r>
    <s v="  UA"/>
    <x v="15"/>
    <n v="907"/>
    <s v="N644UA"/>
    <s v="SFO"/>
    <d v="1899-12-30T17:21:00"/>
    <d v="1899-12-30T17:25:00"/>
    <n v="295"/>
    <n v="278"/>
    <n v="4"/>
    <d v="1899-12-30T17:38:00"/>
    <n v="13"/>
    <n v="0"/>
    <n v="0"/>
    <n v="0"/>
    <n v="0"/>
    <n v="0"/>
    <n v="4"/>
    <x v="12"/>
    <n v="2"/>
  </r>
  <r>
    <s v="  UA"/>
    <x v="15"/>
    <n v="909"/>
    <s v="N568UA"/>
    <s v="DEN"/>
    <d v="1899-12-30T15:23:00"/>
    <d v="1899-12-30T15:22:00"/>
    <n v="164"/>
    <n v="167"/>
    <n v="-1"/>
    <d v="1899-12-30T15:37:00"/>
    <n v="15"/>
    <n v="0"/>
    <n v="0"/>
    <n v="0"/>
    <n v="0"/>
    <n v="0"/>
    <n v="0"/>
    <x v="15"/>
    <n v="2"/>
  </r>
  <r>
    <s v="  UA"/>
    <x v="15"/>
    <n v="922"/>
    <s v="N412UA"/>
    <s v="IAD"/>
    <d v="1899-12-30T06:05:00"/>
    <d v="1899-12-30T05:57:00"/>
    <n v="101"/>
    <n v="104"/>
    <n v="-8"/>
    <d v="1899-12-30T06:20:00"/>
    <n v="23"/>
    <n v="0"/>
    <n v="0"/>
    <n v="0"/>
    <n v="0"/>
    <n v="0"/>
    <n v="0"/>
    <x v="6"/>
    <n v="2"/>
  </r>
  <r>
    <s v="  UA"/>
    <x v="15"/>
    <n v="929"/>
    <s v="N496UA"/>
    <s v="SEA"/>
    <d v="1899-12-30T15:30:00"/>
    <d v="1899-12-30T15:28:00"/>
    <n v="268"/>
    <n v="264"/>
    <n v="-2"/>
    <d v="1899-12-30T15:39:00"/>
    <n v="11"/>
    <n v="0"/>
    <n v="0"/>
    <n v="0"/>
    <n v="0"/>
    <n v="0"/>
    <n v="0"/>
    <x v="15"/>
    <n v="2"/>
  </r>
  <r>
    <s v="  UA"/>
    <x v="15"/>
    <n v="941"/>
    <s v="N526UA"/>
    <s v="DEN"/>
    <d v="1899-12-30T17:03:00"/>
    <d v="1899-12-30T17:02:00"/>
    <n v="160"/>
    <n v="171"/>
    <n v="-1"/>
    <d v="1899-12-30T17:12:00"/>
    <n v="10"/>
    <n v="0"/>
    <n v="0"/>
    <n v="0"/>
    <n v="0"/>
    <n v="0"/>
    <n v="0"/>
    <x v="12"/>
    <n v="2"/>
  </r>
  <r>
    <s v="  UA"/>
    <x v="15"/>
    <n v="943"/>
    <s v="N578UA"/>
    <s v="LAX"/>
    <d v="1899-12-30T17:32:00"/>
    <d v="1899-12-30T17:31:00"/>
    <n v="268"/>
    <n v="267"/>
    <n v="-1"/>
    <d v="1899-12-30T17:41:00"/>
    <n v="10"/>
    <n v="0"/>
    <n v="0"/>
    <n v="0"/>
    <n v="0"/>
    <n v="0"/>
    <n v="0"/>
    <x v="12"/>
    <n v="2"/>
  </r>
  <r>
    <s v="  UA"/>
    <x v="15"/>
    <n v="945"/>
    <s v="N439UA"/>
    <s v="LAX"/>
    <d v="1899-12-30T11:57:00"/>
    <d v="1899-12-30T12:08:00"/>
    <n v="265"/>
    <n v="293"/>
    <n v="11"/>
    <d v="1899-12-30T12:37:00"/>
    <n v="29"/>
    <n v="11"/>
    <n v="0"/>
    <n v="28"/>
    <n v="0"/>
    <n v="0"/>
    <n v="11"/>
    <x v="3"/>
    <n v="2"/>
  </r>
  <r>
    <s v="  UA"/>
    <x v="15"/>
    <n v="949"/>
    <s v="N785UA"/>
    <s v="DEN"/>
    <d v="1899-12-30T18:41:00"/>
    <d v="1899-12-30T19:09:00"/>
    <n v="165"/>
    <n v="162"/>
    <n v="28"/>
    <d v="1899-12-30T19:23:00"/>
    <n v="14"/>
    <n v="13"/>
    <n v="0"/>
    <n v="0"/>
    <n v="0"/>
    <n v="12"/>
    <n v="28"/>
    <x v="1"/>
    <n v="2"/>
  </r>
  <r>
    <s v="  UA"/>
    <x v="15"/>
    <n v="959"/>
    <s v="N442UA"/>
    <s v="PDX"/>
    <d v="1899-12-30T20:30:00"/>
    <d v="1899-12-30T21:10:00"/>
    <n v="268"/>
    <n v="256"/>
    <n v="40"/>
    <d v="1899-12-30T21:21:00"/>
    <n v="11"/>
    <n v="6"/>
    <n v="0"/>
    <n v="0"/>
    <n v="0"/>
    <n v="22"/>
    <n v="40"/>
    <x v="11"/>
    <n v="2"/>
  </r>
  <r>
    <s v="  UA"/>
    <x v="15"/>
    <n v="964"/>
    <s v="N593UA"/>
    <s v="IAD"/>
    <d v="1899-12-30T13:15:00"/>
    <d v="1899-12-30T13:23:00"/>
    <n v="112"/>
    <n v="103"/>
    <n v="8"/>
    <d v="1899-12-30T13:39:00"/>
    <n v="16"/>
    <n v="0"/>
    <n v="0"/>
    <n v="0"/>
    <n v="0"/>
    <n v="0"/>
    <n v="8"/>
    <x v="14"/>
    <n v="2"/>
  </r>
  <r>
    <s v="  UA"/>
    <x v="15"/>
    <n v="971"/>
    <s v="N508UA"/>
    <s v="SFO"/>
    <d v="1899-12-30T06:00:00"/>
    <d v="1899-12-30T06:06:00"/>
    <n v="282"/>
    <n v="292"/>
    <n v="6"/>
    <d v="1899-12-30T06:21:00"/>
    <n v="15"/>
    <n v="6"/>
    <n v="0"/>
    <n v="10"/>
    <n v="0"/>
    <n v="0"/>
    <n v="6"/>
    <x v="6"/>
    <n v="2"/>
  </r>
  <r>
    <s v="  UA"/>
    <x v="15"/>
    <n v="973"/>
    <s v="N668UA"/>
    <s v="SFO"/>
    <d v="1899-12-30T14:55:00"/>
    <d v="1899-12-30T14:52:00"/>
    <n v="294"/>
    <n v="277"/>
    <n v="-3"/>
    <d v="1899-12-30T15:05:00"/>
    <n v="13"/>
    <n v="0"/>
    <n v="0"/>
    <n v="0"/>
    <n v="0"/>
    <n v="0"/>
    <n v="0"/>
    <x v="4"/>
    <n v="2"/>
  </r>
  <r>
    <s v="  UA"/>
    <x v="15"/>
    <n v="992"/>
    <s v="N575UA"/>
    <s v="IAD"/>
    <d v="1899-12-30T18:13:00"/>
    <d v="1899-12-30T19:14:00"/>
    <n v="114"/>
    <n v="100"/>
    <n v="61"/>
    <d v="1899-12-30T19:42:00"/>
    <n v="28"/>
    <n v="0"/>
    <n v="0"/>
    <n v="0"/>
    <n v="0"/>
    <n v="47"/>
    <n v="61"/>
    <x v="1"/>
    <n v="2"/>
  </r>
  <r>
    <s v="  UA"/>
    <x v="15"/>
    <n v="1102"/>
    <s v="N16732"/>
    <s v="MCO"/>
    <d v="1899-12-30T19:40:00"/>
    <d v="1899-12-30T19:32:00"/>
    <n v="155"/>
    <n v="143"/>
    <n v="-8"/>
    <d v="1899-12-30T19:48:00"/>
    <n v="16"/>
    <n v="0"/>
    <n v="0"/>
    <n v="0"/>
    <n v="0"/>
    <n v="0"/>
    <n v="0"/>
    <x v="10"/>
    <n v="2"/>
  </r>
  <r>
    <s v="  UA"/>
    <x v="15"/>
    <n v="1103"/>
    <s v="N39726"/>
    <s v="SNA"/>
    <d v="1899-12-30T09:45:00"/>
    <d v="1899-12-30T09:47:00"/>
    <n v="265"/>
    <n v="291"/>
    <n v="2"/>
    <d v="1899-12-30T10:24:00"/>
    <n v="37"/>
    <n v="0"/>
    <n v="0"/>
    <n v="28"/>
    <n v="0"/>
    <n v="0"/>
    <n v="2"/>
    <x v="0"/>
    <n v="2"/>
  </r>
  <r>
    <s v="  UA"/>
    <x v="15"/>
    <n v="1189"/>
    <s v="N26208"/>
    <s v="IAH"/>
    <d v="1899-12-30T15:20:00"/>
    <d v="1899-12-30T15:28:00"/>
    <n v="174"/>
    <n v="163"/>
    <n v="8"/>
    <d v="1899-12-30T15:45:00"/>
    <n v="17"/>
    <n v="0"/>
    <n v="0"/>
    <n v="0"/>
    <n v="0"/>
    <n v="0"/>
    <n v="8"/>
    <x v="15"/>
    <n v="2"/>
  </r>
  <r>
    <s v="  UA"/>
    <x v="15"/>
    <n v="1221"/>
    <s v="N57439"/>
    <s v="IAH"/>
    <d v="1899-12-30T07:00:00"/>
    <d v="1899-12-30T07:02:00"/>
    <n v="168"/>
    <n v="157"/>
    <n v="2"/>
    <d v="1899-12-30T07:20:00"/>
    <n v="18"/>
    <n v="0"/>
    <n v="0"/>
    <n v="0"/>
    <n v="0"/>
    <n v="0"/>
    <n v="2"/>
    <x v="13"/>
    <n v="2"/>
  </r>
  <r>
    <s v="  UA"/>
    <x v="15"/>
    <n v="1259"/>
    <s v="N27610"/>
    <s v="CLE"/>
    <d v="1899-12-30T18:15:00"/>
    <d v="1899-12-30T18:12:00"/>
    <n v="77"/>
    <n v="71"/>
    <n v="-3"/>
    <d v="1899-12-30T18:28:00"/>
    <n v="16"/>
    <n v="0"/>
    <n v="0"/>
    <n v="0"/>
    <n v="0"/>
    <n v="0"/>
    <n v="0"/>
    <x v="1"/>
    <n v="2"/>
  </r>
  <r>
    <s v="  UA"/>
    <x v="15"/>
    <n v="1282"/>
    <s v="N14219"/>
    <s v="SFO"/>
    <d v="1899-12-30T20:30:00"/>
    <d v="1899-12-30T20:28:00"/>
    <n v="275"/>
    <n v="277"/>
    <n v="-2"/>
    <d v="1899-12-30T20:39:00"/>
    <n v="11"/>
    <n v="0"/>
    <n v="0"/>
    <n v="0"/>
    <n v="0"/>
    <n v="0"/>
    <n v="0"/>
    <x v="11"/>
    <n v="2"/>
  </r>
  <r>
    <s v="  UA"/>
    <x v="15"/>
    <n v="1290"/>
    <s v="N78501"/>
    <s v="IAH"/>
    <d v="1899-12-30T17:05:00"/>
    <d v="1899-12-30T17:04:00"/>
    <n v="173"/>
    <n v="165"/>
    <n v="-1"/>
    <d v="1899-12-30T17:18:00"/>
    <n v="14"/>
    <n v="0"/>
    <n v="0"/>
    <n v="0"/>
    <n v="0"/>
    <n v="0"/>
    <n v="0"/>
    <x v="12"/>
    <n v="2"/>
  </r>
  <r>
    <s v="  UA"/>
    <x v="15"/>
    <n v="1296"/>
    <s v="N39728"/>
    <s v="DEN"/>
    <d v="1899-12-30T20:00:00"/>
    <d v="1899-12-30T20:05:00"/>
    <n v="156"/>
    <n v="171"/>
    <n v="5"/>
    <d v="1899-12-30T20:20:00"/>
    <n v="15"/>
    <n v="0"/>
    <n v="0"/>
    <n v="20"/>
    <n v="0"/>
    <n v="0"/>
    <n v="5"/>
    <x v="11"/>
    <n v="2"/>
  </r>
  <r>
    <s v="  UA"/>
    <x v="15"/>
    <n v="1550"/>
    <s v="N27724"/>
    <s v="EWR"/>
    <d v="1899-12-30T13:39:00"/>
    <d v="1899-12-30T13:40:00"/>
    <n v="140"/>
    <n v="122"/>
    <n v="1"/>
    <d v="1899-12-30T14:00:00"/>
    <n v="20"/>
    <n v="0"/>
    <n v="0"/>
    <n v="0"/>
    <n v="0"/>
    <n v="0"/>
    <n v="1"/>
    <x v="14"/>
    <n v="2"/>
  </r>
  <r>
    <s v="  UA"/>
    <x v="15"/>
    <n v="1570"/>
    <s v="N25705"/>
    <s v="EWR"/>
    <d v="1899-12-30T07:00:00"/>
    <d v="1899-12-30T07:01:00"/>
    <n v="120"/>
    <n v="120"/>
    <n v="1"/>
    <d v="1899-12-30T07:25:00"/>
    <n v="24"/>
    <n v="0"/>
    <n v="0"/>
    <n v="0"/>
    <n v="0"/>
    <n v="0"/>
    <n v="1"/>
    <x v="13"/>
    <n v="2"/>
  </r>
  <r>
    <s v="  UA"/>
    <x v="15"/>
    <n v="1574"/>
    <s v="N17719"/>
    <s v="EWR"/>
    <d v="1899-12-30T12:00:00"/>
    <d v="1899-12-30T11:59:00"/>
    <n v="127"/>
    <n v="126"/>
    <n v="-1"/>
    <d v="1899-12-30T12:22:00"/>
    <n v="23"/>
    <n v="0"/>
    <n v="0"/>
    <n v="0"/>
    <n v="0"/>
    <n v="0"/>
    <n v="0"/>
    <x v="5"/>
    <n v="2"/>
  </r>
  <r>
    <s v="  UA"/>
    <x v="15"/>
    <n v="1577"/>
    <s v="N78511"/>
    <s v="EWR"/>
    <d v="1899-12-30T17:00:00"/>
    <d v="1899-12-30T17:03:00"/>
    <n v="135"/>
    <n v="115"/>
    <n v="3"/>
    <d v="1899-12-30T17:14:00"/>
    <n v="11"/>
    <n v="0"/>
    <n v="0"/>
    <n v="0"/>
    <n v="0"/>
    <n v="0"/>
    <n v="3"/>
    <x v="12"/>
    <n v="2"/>
  </r>
  <r>
    <s v="  UA"/>
    <x v="15"/>
    <n v="1579"/>
    <s v="N34282"/>
    <s v="EWR"/>
    <d v="1899-12-30T18:00:00"/>
    <d v="1899-12-30T18:07:00"/>
    <n v="126"/>
    <n v="106"/>
    <n v="7"/>
    <d v="1899-12-30T18:19:00"/>
    <n v="12"/>
    <n v="0"/>
    <n v="0"/>
    <n v="0"/>
    <n v="0"/>
    <n v="0"/>
    <n v="7"/>
    <x v="1"/>
    <n v="2"/>
  </r>
  <r>
    <s v="  UA"/>
    <x v="15"/>
    <n v="1625"/>
    <s v="N76504"/>
    <s v="CLE"/>
    <d v="1899-12-30T07:00:00"/>
    <d v="1899-12-30T07:01:00"/>
    <n v="77"/>
    <n v="79"/>
    <n v="1"/>
    <d v="1899-12-30T07:20:00"/>
    <n v="19"/>
    <n v="0"/>
    <n v="0"/>
    <n v="0"/>
    <n v="0"/>
    <n v="0"/>
    <n v="1"/>
    <x v="13"/>
    <n v="2"/>
  </r>
  <r>
    <s v="  UA"/>
    <x v="15"/>
    <n v="1647"/>
    <s v="N76515"/>
    <s v="IAH"/>
    <d v="1899-12-30T19:15:00"/>
    <d v="1899-12-30T19:19:00"/>
    <n v="163"/>
    <n v="160"/>
    <n v="4"/>
    <d v="1899-12-30T19:32:00"/>
    <n v="13"/>
    <n v="0"/>
    <n v="0"/>
    <n v="0"/>
    <n v="0"/>
    <n v="0"/>
    <n v="4"/>
    <x v="10"/>
    <n v="2"/>
  </r>
  <r>
    <s v="  UA"/>
    <x v="15"/>
    <n v="1676"/>
    <s v="N75432"/>
    <s v="IAH"/>
    <d v="1899-12-30T14:00:00"/>
    <d v="1899-12-30T15:56:00"/>
    <n v="166"/>
    <n v="160"/>
    <n v="116"/>
    <d v="1899-12-30T16:13:00"/>
    <n v="17"/>
    <n v="11"/>
    <n v="0"/>
    <n v="0"/>
    <n v="0"/>
    <n v="99"/>
    <n v="116"/>
    <x v="4"/>
    <n v="2"/>
  </r>
  <r>
    <s v="  UA"/>
    <x v="15"/>
    <n v="1693"/>
    <s v="N12216"/>
    <s v="IAH"/>
    <d v="1899-12-30T12:10:00"/>
    <d v="1899-12-30T12:13:00"/>
    <n v="167"/>
    <n v="173"/>
    <n v="3"/>
    <d v="1899-12-30T12:36:00"/>
    <n v="23"/>
    <n v="0"/>
    <n v="0"/>
    <n v="0"/>
    <n v="0"/>
    <n v="0"/>
    <n v="3"/>
    <x v="5"/>
    <n v="2"/>
  </r>
  <r>
    <s v="  UA"/>
    <x v="15"/>
    <n v="1696"/>
    <s v="N77261"/>
    <s v="EWR"/>
    <d v="1899-12-30T10:00:00"/>
    <d v="1899-12-30T10:01:00"/>
    <n v="117"/>
    <n v="125"/>
    <n v="1"/>
    <d v="1899-12-30T10:24:00"/>
    <n v="23"/>
    <n v="0"/>
    <n v="0"/>
    <n v="0"/>
    <n v="0"/>
    <n v="0"/>
    <n v="1"/>
    <x v="8"/>
    <n v="2"/>
  </r>
  <r>
    <s v="  UA"/>
    <x v="15"/>
    <n v="1710"/>
    <s v="N37263"/>
    <s v="IAH"/>
    <d v="1899-12-30T08:00:00"/>
    <d v="1899-12-30T09:00:00"/>
    <n v="172"/>
    <n v="154"/>
    <n v="60"/>
    <d v="1899-12-30T09:16:00"/>
    <n v="16"/>
    <n v="42"/>
    <n v="0"/>
    <n v="0"/>
    <n v="0"/>
    <n v="0"/>
    <n v="60"/>
    <x v="9"/>
    <n v="2"/>
  </r>
  <r>
    <s v="  UA"/>
    <x v="15"/>
    <n v="1715"/>
    <s v="N17245"/>
    <s v="PIT"/>
    <d v="1899-12-30T18:35:00"/>
    <d v="1899-12-30T18:32:00"/>
    <n v="84"/>
    <n v="79"/>
    <n v="-3"/>
    <d v="1899-12-30T18:49:00"/>
    <n v="17"/>
    <n v="0"/>
    <n v="0"/>
    <n v="0"/>
    <n v="0"/>
    <n v="0"/>
    <n v="0"/>
    <x v="1"/>
    <n v="2"/>
  </r>
  <r>
    <s v="  UA"/>
    <x v="15"/>
    <n v="1716"/>
    <s v="N33286"/>
    <s v="FLL"/>
    <d v="1899-12-30T08:50:00"/>
    <d v="1899-12-30T08:50:00"/>
    <n v="171"/>
    <n v="179"/>
    <n v="0"/>
    <d v="1899-12-30T09:08:00"/>
    <n v="18"/>
    <n v="0"/>
    <n v="0"/>
    <n v="0"/>
    <n v="0"/>
    <n v="0"/>
    <n v="0"/>
    <x v="9"/>
    <n v="2"/>
  </r>
  <r>
    <s v="  UA"/>
    <x v="15"/>
    <n v="1727"/>
    <s v="N77510"/>
    <s v="IAH"/>
    <d v="1899-12-30T10:56:00"/>
    <d v="1899-12-30T10:56:00"/>
    <n v="169"/>
    <n v="158"/>
    <n v="0"/>
    <d v="1899-12-30T11:12:00"/>
    <n v="16"/>
    <n v="0"/>
    <n v="0"/>
    <n v="0"/>
    <n v="0"/>
    <n v="0"/>
    <n v="0"/>
    <x v="8"/>
    <n v="2"/>
  </r>
  <r>
    <s v="  UA"/>
    <x v="15"/>
    <n v="1729"/>
    <s v="N37293"/>
    <s v="IAH"/>
    <d v="1899-12-30T21:00:00"/>
    <d v="1899-12-30T21:18:00"/>
    <n v="158"/>
    <n v="158"/>
    <n v="18"/>
    <d v="1899-12-30T21:32:00"/>
    <n v="14"/>
    <n v="18"/>
    <n v="0"/>
    <n v="0"/>
    <n v="0"/>
    <n v="0"/>
    <n v="18"/>
    <x v="7"/>
    <n v="2"/>
  </r>
  <r>
    <s v="  UA"/>
    <x v="15"/>
    <n v="1730"/>
    <s v="N12238"/>
    <s v="IAH"/>
    <d v="1899-12-30T05:25:00"/>
    <d v="1899-12-30T05:25:00"/>
    <n v="168"/>
    <n v="156"/>
    <n v="0"/>
    <d v="1899-12-30T05:41:00"/>
    <n v="16"/>
    <n v="0"/>
    <n v="0"/>
    <n v="0"/>
    <n v="0"/>
    <n v="0"/>
    <n v="0"/>
    <x v="16"/>
    <n v="2"/>
  </r>
  <r>
    <s v="  UA"/>
    <x v="16"/>
    <n v="201"/>
    <s v="N213UA"/>
    <s v="HNL"/>
    <d v="1899-12-30T09:20:00"/>
    <d v="1899-12-30T11:18:00"/>
    <n v="544"/>
    <n v="559"/>
    <n v="118"/>
    <d v="1899-12-30T11:45:00"/>
    <n v="27"/>
    <n v="118"/>
    <n v="0"/>
    <n v="15"/>
    <n v="0"/>
    <n v="0"/>
    <n v="118"/>
    <x v="0"/>
    <n v="3"/>
  </r>
  <r>
    <s v="  UA"/>
    <x v="16"/>
    <n v="222"/>
    <s v="N561UA"/>
    <s v="BDL"/>
    <d v="1899-12-30T18:48:00"/>
    <d v="1899-12-30T18:43:00"/>
    <n v="126"/>
    <n v="109"/>
    <n v="-5"/>
    <d v="1899-12-30T18:56:00"/>
    <n v="13"/>
    <n v="0"/>
    <n v="0"/>
    <n v="0"/>
    <n v="0"/>
    <n v="0"/>
    <n v="0"/>
    <x v="1"/>
    <n v="3"/>
  </r>
  <r>
    <s v="  UA"/>
    <x v="16"/>
    <n v="234"/>
    <s v="N831UA"/>
    <s v="LGA"/>
    <d v="1899-12-30T08:24:00"/>
    <d v="1899-12-30T08:27:00"/>
    <n v="125"/>
    <n v="123"/>
    <n v="3"/>
    <d v="1899-12-30T08:47:00"/>
    <n v="20"/>
    <n v="0"/>
    <n v="0"/>
    <n v="0"/>
    <n v="0"/>
    <n v="0"/>
    <n v="3"/>
    <x v="9"/>
    <n v="3"/>
  </r>
  <r>
    <s v="  UA"/>
    <x v="16"/>
    <n v="241"/>
    <s v="N416UA"/>
    <s v="SEA"/>
    <d v="1899-12-30T11:57:00"/>
    <d v="1899-12-30T12:00:00"/>
    <n v="268"/>
    <n v="261"/>
    <n v="3"/>
    <d v="1899-12-30T12:11:00"/>
    <n v="11"/>
    <n v="0"/>
    <n v="0"/>
    <n v="0"/>
    <n v="0"/>
    <n v="0"/>
    <n v="3"/>
    <x v="3"/>
    <n v="3"/>
  </r>
  <r>
    <s v="  UA"/>
    <x v="16"/>
    <n v="242"/>
    <s v="N417UA"/>
    <s v="PVD"/>
    <d v="1899-12-30T13:27:00"/>
    <d v="1899-12-30T13:26:00"/>
    <n v="128"/>
    <n v="130"/>
    <n v="-1"/>
    <d v="1899-12-30T13:52:00"/>
    <n v="26"/>
    <n v="0"/>
    <n v="0"/>
    <n v="0"/>
    <n v="0"/>
    <n v="0"/>
    <n v="0"/>
    <x v="14"/>
    <n v="3"/>
  </r>
  <r>
    <s v="  UA"/>
    <x v="16"/>
    <n v="245"/>
    <s v="N581UA"/>
    <s v="DEN"/>
    <d v="1899-12-30T08:58:00"/>
    <d v="1899-12-30T09:14:00"/>
    <n v="164"/>
    <n v="149"/>
    <n v="16"/>
    <d v="1899-12-30T09:24:00"/>
    <n v="10"/>
    <n v="0"/>
    <n v="0"/>
    <n v="0"/>
    <n v="0"/>
    <n v="0"/>
    <n v="16"/>
    <x v="9"/>
    <n v="3"/>
  </r>
  <r>
    <s v="  UA"/>
    <x v="16"/>
    <n v="246"/>
    <s v="N495UA"/>
    <s v="BUF"/>
    <d v="1899-12-30T18:00:00"/>
    <d v="1899-12-30T17:56:00"/>
    <n v="89"/>
    <n v="86"/>
    <n v="-4"/>
    <d v="1899-12-30T18:19:00"/>
    <n v="23"/>
    <n v="0"/>
    <n v="0"/>
    <n v="0"/>
    <n v="0"/>
    <n v="0"/>
    <n v="0"/>
    <x v="1"/>
    <n v="3"/>
  </r>
  <r>
    <s v="  UA"/>
    <x v="16"/>
    <n v="248"/>
    <s v="N483UA"/>
    <s v="DTW"/>
    <d v="1899-12-30T19:00:00"/>
    <d v="1899-12-30T18:56:00"/>
    <n v="85"/>
    <n v="69"/>
    <n v="-4"/>
    <d v="1899-12-30T19:11:00"/>
    <n v="15"/>
    <n v="0"/>
    <n v="0"/>
    <n v="0"/>
    <n v="0"/>
    <n v="0"/>
    <n v="0"/>
    <x v="10"/>
    <n v="3"/>
  </r>
  <r>
    <s v="  UA"/>
    <x v="16"/>
    <n v="253"/>
    <s v="N418UA"/>
    <s v="BOS"/>
    <d v="1899-12-30T19:00:00"/>
    <d v="1899-12-30T19:03:00"/>
    <n v="135"/>
    <n v="113"/>
    <n v="3"/>
    <d v="1899-12-30T19:12:00"/>
    <n v="9"/>
    <n v="0"/>
    <n v="0"/>
    <n v="0"/>
    <n v="0"/>
    <n v="0"/>
    <n v="3"/>
    <x v="10"/>
    <n v="3"/>
  </r>
  <r>
    <s v="  UA"/>
    <x v="16"/>
    <n v="255"/>
    <s v="N807UA"/>
    <s v="SFO"/>
    <d v="1899-12-30T16:05:00"/>
    <d v="1899-12-30T16:02:00"/>
    <n v="282"/>
    <n v="281"/>
    <n v="-3"/>
    <d v="1899-12-30T16:11:00"/>
    <n v="9"/>
    <n v="0"/>
    <n v="0"/>
    <n v="0"/>
    <n v="0"/>
    <n v="0"/>
    <n v="0"/>
    <x v="2"/>
    <n v="3"/>
  </r>
  <r>
    <s v="  UA"/>
    <x v="16"/>
    <n v="258"/>
    <s v="N415UA"/>
    <s v="GRR"/>
    <d v="1899-12-30T19:01:00"/>
    <d v="1899-12-30T18:58:00"/>
    <n v="51"/>
    <n v="58"/>
    <n v="-3"/>
    <d v="1899-12-30T19:24:00"/>
    <n v="26"/>
    <n v="0"/>
    <n v="0"/>
    <n v="0"/>
    <n v="0"/>
    <n v="0"/>
    <n v="0"/>
    <x v="10"/>
    <n v="3"/>
  </r>
  <r>
    <s v="  UA"/>
    <x v="16"/>
    <n v="262"/>
    <s v="N488UA"/>
    <s v="MCO"/>
    <d v="1899-12-30T06:54:00"/>
    <d v="1899-12-30T06:48:00"/>
    <n v="155"/>
    <n v="152"/>
    <n v="-6"/>
    <d v="1899-12-30T07:08:00"/>
    <n v="20"/>
    <n v="0"/>
    <n v="0"/>
    <n v="0"/>
    <n v="0"/>
    <n v="0"/>
    <n v="0"/>
    <x v="6"/>
    <n v="3"/>
  </r>
  <r>
    <s v="  UA"/>
    <x v="16"/>
    <n v="265"/>
    <s v="N539UA"/>
    <s v="TPA"/>
    <d v="1899-12-30T14:15:00"/>
    <d v="1899-12-30T14:15:00"/>
    <n v="157"/>
    <n v="141"/>
    <n v="0"/>
    <d v="1899-12-30T14:24:00"/>
    <n v="9"/>
    <n v="0"/>
    <n v="0"/>
    <n v="0"/>
    <n v="0"/>
    <n v="0"/>
    <n v="0"/>
    <x v="4"/>
    <n v="3"/>
  </r>
  <r>
    <s v="  UA"/>
    <x v="16"/>
    <n v="278"/>
    <s v="N846UA"/>
    <s v="MDT"/>
    <d v="1899-12-30T18:30:00"/>
    <d v="1899-12-30T18:25:00"/>
    <n v="100"/>
    <n v="96"/>
    <n v="-5"/>
    <d v="1899-12-30T18:43:00"/>
    <n v="18"/>
    <n v="0"/>
    <n v="0"/>
    <n v="0"/>
    <n v="0"/>
    <n v="0"/>
    <n v="0"/>
    <x v="1"/>
    <n v="3"/>
  </r>
  <r>
    <s v="  UA"/>
    <x v="16"/>
    <n v="288"/>
    <s v="N488UA"/>
    <s v="MCO"/>
    <d v="1899-12-30T14:27:00"/>
    <d v="1899-12-30T14:30:00"/>
    <n v="159"/>
    <n v="162"/>
    <n v="3"/>
    <d v="1899-12-30T14:59:00"/>
    <n v="29"/>
    <n v="0"/>
    <n v="0"/>
    <n v="0"/>
    <n v="0"/>
    <n v="0"/>
    <n v="3"/>
    <x v="4"/>
    <n v="3"/>
  </r>
  <r>
    <s v="  UA"/>
    <x v="16"/>
    <n v="291"/>
    <s v=" "/>
    <s v="IAD"/>
    <d v="1899-12-30T11:22:00"/>
    <d v="1899-12-30T00:00:00"/>
    <n v="106"/>
    <n v="0"/>
    <n v="0"/>
    <d v="1899-12-30T00:00:00"/>
    <n v="0"/>
    <n v="0"/>
    <n v="0"/>
    <n v="0"/>
    <n v="0"/>
    <n v="0"/>
    <n v="0"/>
    <x v="3"/>
    <n v="3"/>
  </r>
  <r>
    <s v="  UA"/>
    <x v="16"/>
    <n v="292"/>
    <s v="N818UA"/>
    <s v="ATL"/>
    <d v="1899-12-30T06:00:00"/>
    <d v="1899-12-30T06:02:00"/>
    <n v="119"/>
    <n v="117"/>
    <n v="2"/>
    <d v="1899-12-30T06:16:00"/>
    <n v="14"/>
    <n v="0"/>
    <n v="0"/>
    <n v="0"/>
    <n v="0"/>
    <n v="0"/>
    <n v="2"/>
    <x v="6"/>
    <n v="3"/>
  </r>
  <r>
    <s v="  UA"/>
    <x v="16"/>
    <n v="296"/>
    <s v="N842UA"/>
    <s v="MSP"/>
    <d v="1899-12-30T13:20:00"/>
    <d v="1899-12-30T13:21:00"/>
    <n v="87"/>
    <n v="86"/>
    <n v="1"/>
    <d v="1899-12-30T13:42:00"/>
    <n v="21"/>
    <n v="0"/>
    <n v="0"/>
    <n v="0"/>
    <n v="0"/>
    <n v="0"/>
    <n v="1"/>
    <x v="14"/>
    <n v="3"/>
  </r>
  <r>
    <s v="  UA"/>
    <x v="16"/>
    <n v="298"/>
    <s v="N461UA"/>
    <s v="MIA"/>
    <d v="1899-12-30T19:45:00"/>
    <d v="1899-12-30T19:45:00"/>
    <n v="187"/>
    <n v="164"/>
    <n v="0"/>
    <d v="1899-12-30T20:02:00"/>
    <n v="17"/>
    <n v="0"/>
    <n v="0"/>
    <n v="0"/>
    <n v="0"/>
    <n v="0"/>
    <n v="0"/>
    <x v="10"/>
    <n v="3"/>
  </r>
  <r>
    <s v="  UA"/>
    <x v="16"/>
    <n v="304"/>
    <s v="N455UA"/>
    <s v="BDL"/>
    <d v="1899-12-30T06:26:00"/>
    <d v="1899-12-30T06:20:00"/>
    <n v="122"/>
    <n v="107"/>
    <n v="-6"/>
    <d v="1899-12-30T06:29:00"/>
    <n v="9"/>
    <n v="0"/>
    <n v="0"/>
    <n v="0"/>
    <n v="0"/>
    <n v="0"/>
    <n v="0"/>
    <x v="6"/>
    <n v="3"/>
  </r>
  <r>
    <s v="  UA"/>
    <x v="16"/>
    <n v="307"/>
    <s v="N562UA"/>
    <s v="LAS"/>
    <d v="1899-12-30T08:20:00"/>
    <d v="1899-12-30T08:18:00"/>
    <n v="237"/>
    <n v="247"/>
    <n v="-2"/>
    <d v="1899-12-30T08:34:00"/>
    <n v="16"/>
    <n v="0"/>
    <n v="0"/>
    <n v="0"/>
    <n v="0"/>
    <n v="0"/>
    <n v="0"/>
    <x v="9"/>
    <n v="3"/>
  </r>
  <r>
    <s v="  UA"/>
    <x v="16"/>
    <n v="309"/>
    <s v="N834UA"/>
    <s v="BOS"/>
    <d v="1899-12-30T09:05:00"/>
    <d v="1899-12-30T09:18:00"/>
    <n v="128"/>
    <n v="121"/>
    <n v="13"/>
    <d v="1899-12-30T09:32:00"/>
    <n v="14"/>
    <n v="0"/>
    <n v="0"/>
    <n v="0"/>
    <n v="0"/>
    <n v="0"/>
    <n v="13"/>
    <x v="0"/>
    <n v="3"/>
  </r>
  <r>
    <s v="  UA"/>
    <x v="16"/>
    <n v="330"/>
    <s v="N826UA"/>
    <s v="EWR"/>
    <d v="1899-12-30T16:00:00"/>
    <d v="1899-12-30T16:20:00"/>
    <n v="131"/>
    <n v="113"/>
    <n v="20"/>
    <d v="1899-12-30T16:31:00"/>
    <n v="11"/>
    <n v="0"/>
    <n v="0"/>
    <n v="0"/>
    <n v="0"/>
    <n v="0"/>
    <n v="20"/>
    <x v="2"/>
    <n v="3"/>
  </r>
  <r>
    <s v="  UA"/>
    <x v="16"/>
    <n v="331"/>
    <s v="N430UA"/>
    <s v="DFW"/>
    <d v="1899-12-30T20:50:00"/>
    <d v="1899-12-30T20:45:00"/>
    <n v="146"/>
    <n v="150"/>
    <n v="-5"/>
    <d v="1899-12-30T21:06:00"/>
    <n v="21"/>
    <n v="0"/>
    <n v="0"/>
    <n v="0"/>
    <n v="0"/>
    <n v="0"/>
    <n v="0"/>
    <x v="11"/>
    <n v="3"/>
  </r>
  <r>
    <s v="  UA"/>
    <x v="16"/>
    <n v="333"/>
    <s v="N481UA"/>
    <s v="MSY"/>
    <d v="1899-12-30T09:30:00"/>
    <d v="1899-12-30T09:37:00"/>
    <n v="140"/>
    <n v="161"/>
    <n v="7"/>
    <d v="1899-12-30T09:45:00"/>
    <n v="8"/>
    <n v="0"/>
    <n v="0"/>
    <n v="21"/>
    <n v="0"/>
    <n v="7"/>
    <n v="7"/>
    <x v="0"/>
    <n v="3"/>
  </r>
  <r>
    <s v="  UA"/>
    <x v="16"/>
    <n v="337"/>
    <s v="N806UA"/>
    <s v="IAD"/>
    <d v="1899-12-30T16:16:00"/>
    <d v="1899-12-30T16:30:00"/>
    <n v="109"/>
    <n v="89"/>
    <n v="14"/>
    <d v="1899-12-30T16:41:00"/>
    <n v="11"/>
    <n v="0"/>
    <n v="0"/>
    <n v="0"/>
    <n v="0"/>
    <n v="0"/>
    <n v="14"/>
    <x v="2"/>
    <n v="3"/>
  </r>
  <r>
    <s v="  UA"/>
    <x v="16"/>
    <n v="340"/>
    <s v="N498UA"/>
    <s v="DFW"/>
    <d v="1899-12-30T13:20:00"/>
    <d v="1899-12-30T13:16:00"/>
    <n v="151"/>
    <n v="141"/>
    <n v="-4"/>
    <d v="1899-12-30T13:24:00"/>
    <n v="8"/>
    <n v="0"/>
    <n v="0"/>
    <n v="0"/>
    <n v="0"/>
    <n v="0"/>
    <n v="0"/>
    <x v="14"/>
    <n v="3"/>
  </r>
  <r>
    <s v="  UA"/>
    <x v="16"/>
    <n v="344"/>
    <s v="N493UA"/>
    <s v="BWI"/>
    <d v="1899-12-30T19:53:00"/>
    <d v="1899-12-30T19:49:00"/>
    <n v="108"/>
    <n v="91"/>
    <n v="-4"/>
    <d v="1899-12-30T19:59:00"/>
    <n v="10"/>
    <n v="0"/>
    <n v="0"/>
    <n v="0"/>
    <n v="0"/>
    <n v="0"/>
    <n v="0"/>
    <x v="10"/>
    <n v="3"/>
  </r>
  <r>
    <s v="  UA"/>
    <x v="16"/>
    <n v="350"/>
    <s v="N511UA"/>
    <s v="MCO"/>
    <d v="1899-12-30T17:06:00"/>
    <d v="1899-12-30T17:08:00"/>
    <n v="159"/>
    <n v="147"/>
    <n v="2"/>
    <d v="1899-12-30T17:23:00"/>
    <n v="15"/>
    <n v="0"/>
    <n v="0"/>
    <n v="0"/>
    <n v="0"/>
    <n v="0"/>
    <n v="2"/>
    <x v="12"/>
    <n v="3"/>
  </r>
  <r>
    <s v="  UA"/>
    <x v="16"/>
    <n v="352"/>
    <s v="N559UA"/>
    <s v="BDL"/>
    <d v="1899-12-30T13:33:00"/>
    <d v="1899-12-30T13:31:00"/>
    <n v="121"/>
    <n v="112"/>
    <n v="-2"/>
    <d v="1899-12-30T13:48:00"/>
    <n v="17"/>
    <n v="0"/>
    <n v="0"/>
    <n v="0"/>
    <n v="0"/>
    <n v="0"/>
    <n v="0"/>
    <x v="14"/>
    <n v="3"/>
  </r>
  <r>
    <s v="  UA"/>
    <x v="16"/>
    <n v="365"/>
    <s v="N852UA"/>
    <s v="DSM"/>
    <d v="1899-12-30T15:00:00"/>
    <d v="1899-12-30T14:57:00"/>
    <n v="75"/>
    <n v="76"/>
    <n v="-3"/>
    <d v="1899-12-30T15:06:00"/>
    <n v="9"/>
    <n v="0"/>
    <n v="0"/>
    <n v="0"/>
    <n v="0"/>
    <n v="0"/>
    <n v="0"/>
    <x v="15"/>
    <n v="3"/>
  </r>
  <r>
    <s v="  UA"/>
    <x v="16"/>
    <n v="376"/>
    <s v="N414UA"/>
    <s v="PHL"/>
    <d v="1899-12-30T06:00:00"/>
    <d v="1899-12-30T05:59:00"/>
    <n v="119"/>
    <n v="113"/>
    <n v="-1"/>
    <d v="1899-12-30T06:12:00"/>
    <n v="13"/>
    <n v="0"/>
    <n v="0"/>
    <n v="0"/>
    <n v="0"/>
    <n v="0"/>
    <n v="0"/>
    <x v="6"/>
    <n v="3"/>
  </r>
  <r>
    <s v="  UA"/>
    <x v="16"/>
    <n v="381"/>
    <s v="N441UA"/>
    <s v="SMF"/>
    <d v="1899-12-30T09:55:00"/>
    <d v="1899-12-30T09:50:00"/>
    <n v="270"/>
    <n v="305"/>
    <n v="-5"/>
    <d v="1899-12-30T10:20:00"/>
    <n v="30"/>
    <n v="0"/>
    <n v="0"/>
    <n v="30"/>
    <n v="0"/>
    <n v="0"/>
    <n v="0"/>
    <x v="0"/>
    <n v="3"/>
  </r>
  <r>
    <s v="  UA"/>
    <x v="16"/>
    <n v="382"/>
    <s v="N579UA"/>
    <s v="IAD"/>
    <d v="1899-12-30T08:43:00"/>
    <d v="1899-12-30T08:43:00"/>
    <n v="108"/>
    <n v="117"/>
    <n v="0"/>
    <d v="1899-12-30T09:12:00"/>
    <n v="29"/>
    <n v="0"/>
    <n v="0"/>
    <n v="0"/>
    <n v="0"/>
    <n v="0"/>
    <n v="0"/>
    <x v="9"/>
    <n v="3"/>
  </r>
  <r>
    <s v="  UA"/>
    <x v="16"/>
    <n v="391"/>
    <s v="N841UA"/>
    <s v="RDU"/>
    <d v="1899-12-30T19:45:00"/>
    <d v="1899-12-30T19:42:00"/>
    <n v="117"/>
    <n v="104"/>
    <n v="-3"/>
    <d v="1899-12-30T19:58:00"/>
    <n v="16"/>
    <n v="0"/>
    <n v="0"/>
    <n v="0"/>
    <n v="0"/>
    <n v="0"/>
    <n v="0"/>
    <x v="10"/>
    <n v="3"/>
  </r>
  <r>
    <s v="  UA"/>
    <x v="16"/>
    <n v="393"/>
    <s v="N482UA"/>
    <s v="PHX"/>
    <d v="1899-12-30T11:57:00"/>
    <d v="1899-12-30T11:56:00"/>
    <n v="232"/>
    <n v="243"/>
    <n v="-1"/>
    <d v="1899-12-30T12:05:00"/>
    <n v="9"/>
    <n v="0"/>
    <n v="0"/>
    <n v="0"/>
    <n v="0"/>
    <n v="0"/>
    <n v="0"/>
    <x v="3"/>
    <n v="3"/>
  </r>
  <r>
    <s v="  UA"/>
    <x v="16"/>
    <n v="395"/>
    <s v="N465UA"/>
    <s v="SAN"/>
    <d v="1899-12-30T17:40:00"/>
    <d v="1899-12-30T17:37:00"/>
    <n v="253"/>
    <n v="262"/>
    <n v="-3"/>
    <d v="1899-12-30T17:53:00"/>
    <n v="16"/>
    <n v="0"/>
    <n v="0"/>
    <n v="0"/>
    <n v="0"/>
    <n v="0"/>
    <n v="0"/>
    <x v="12"/>
    <n v="3"/>
  </r>
  <r>
    <s v="  UA"/>
    <x v="16"/>
    <n v="398"/>
    <s v="N492UA"/>
    <s v="PDX"/>
    <d v="1899-12-30T11:58:00"/>
    <d v="1899-12-30T11:58:00"/>
    <n v="268"/>
    <n v="272"/>
    <n v="0"/>
    <d v="1899-12-30T12:13:00"/>
    <n v="15"/>
    <n v="0"/>
    <n v="0"/>
    <n v="0"/>
    <n v="0"/>
    <n v="0"/>
    <n v="0"/>
    <x v="3"/>
    <n v="3"/>
  </r>
  <r>
    <s v="  UA"/>
    <x v="16"/>
    <n v="408"/>
    <s v="N534UA"/>
    <s v="PHX"/>
    <d v="1899-12-30T17:59:00"/>
    <d v="1899-12-30T17:59:00"/>
    <n v="235"/>
    <n v="241"/>
    <n v="0"/>
    <d v="1899-12-30T18:17:00"/>
    <n v="18"/>
    <n v="0"/>
    <n v="0"/>
    <n v="0"/>
    <n v="0"/>
    <n v="0"/>
    <n v="0"/>
    <x v="12"/>
    <n v="3"/>
  </r>
  <r>
    <s v="  UA"/>
    <x v="16"/>
    <n v="409"/>
    <s v="N447UA"/>
    <s v="LAX"/>
    <d v="1899-12-30T13:05:00"/>
    <d v="1899-12-30T13:03:00"/>
    <n v="269"/>
    <n v="275"/>
    <n v="-2"/>
    <d v="1899-12-30T13:20:00"/>
    <n v="17"/>
    <n v="0"/>
    <n v="0"/>
    <n v="0"/>
    <n v="0"/>
    <n v="0"/>
    <n v="0"/>
    <x v="14"/>
    <n v="3"/>
  </r>
  <r>
    <s v="  UA"/>
    <x v="16"/>
    <n v="411"/>
    <s v="N482UA"/>
    <s v="LAX"/>
    <d v="1899-12-30T20:45:00"/>
    <d v="1899-12-30T20:48:00"/>
    <n v="265"/>
    <n v="253"/>
    <n v="3"/>
    <d v="1899-12-30T20:58:00"/>
    <n v="10"/>
    <n v="0"/>
    <n v="0"/>
    <n v="0"/>
    <n v="0"/>
    <n v="0"/>
    <n v="3"/>
    <x v="11"/>
    <n v="3"/>
  </r>
  <r>
    <s v="  UA"/>
    <x v="16"/>
    <n v="420"/>
    <s v="N491UA"/>
    <s v="ROC"/>
    <d v="1899-12-30T18:44:00"/>
    <d v="1899-12-30T18:42:00"/>
    <n v="96"/>
    <n v="84"/>
    <n v="-2"/>
    <d v="1899-12-30T18:57:00"/>
    <n v="15"/>
    <n v="0"/>
    <n v="0"/>
    <n v="0"/>
    <n v="0"/>
    <n v="0"/>
    <n v="0"/>
    <x v="1"/>
    <n v="3"/>
  </r>
  <r>
    <s v="  UA"/>
    <x v="16"/>
    <n v="425"/>
    <s v="N522UA"/>
    <s v="SEA"/>
    <d v="1899-12-30T20:50:00"/>
    <d v="1899-12-30T20:51:00"/>
    <n v="265"/>
    <n v="261"/>
    <n v="1"/>
    <d v="1899-12-30T21:02:00"/>
    <n v="11"/>
    <n v="0"/>
    <n v="0"/>
    <n v="0"/>
    <n v="0"/>
    <n v="0"/>
    <n v="1"/>
    <x v="11"/>
    <n v="3"/>
  </r>
  <r>
    <s v="  UA"/>
    <x v="16"/>
    <n v="432"/>
    <s v="N818UA"/>
    <s v="CLT"/>
    <d v="1899-12-30T13:10:00"/>
    <d v="1899-12-30T13:05:00"/>
    <n v="109"/>
    <n v="95"/>
    <n v="-5"/>
    <d v="1899-12-30T13:14:00"/>
    <n v="9"/>
    <n v="0"/>
    <n v="0"/>
    <n v="0"/>
    <n v="0"/>
    <n v="0"/>
    <n v="0"/>
    <x v="14"/>
    <n v="3"/>
  </r>
  <r>
    <s v="  UA"/>
    <x v="16"/>
    <n v="436"/>
    <s v="N410UA"/>
    <s v="EWR"/>
    <d v="1899-12-30T15:00:00"/>
    <d v="1899-12-30T14:59:00"/>
    <n v="131"/>
    <n v="120"/>
    <n v="-1"/>
    <d v="1899-12-30T15:23:00"/>
    <n v="24"/>
    <n v="0"/>
    <n v="0"/>
    <n v="0"/>
    <n v="0"/>
    <n v="0"/>
    <n v="0"/>
    <x v="15"/>
    <n v="3"/>
  </r>
  <r>
    <s v="  UA"/>
    <x v="16"/>
    <n v="442"/>
    <s v="N834UA"/>
    <s v="BDL"/>
    <d v="1899-12-30T16:50:00"/>
    <d v="1899-12-30T16:47:00"/>
    <n v="121"/>
    <n v="113"/>
    <n v="-3"/>
    <d v="1899-12-30T17:00:00"/>
    <n v="13"/>
    <n v="0"/>
    <n v="0"/>
    <n v="0"/>
    <n v="0"/>
    <n v="0"/>
    <n v="0"/>
    <x v="2"/>
    <n v="3"/>
  </r>
  <r>
    <s v="  UA"/>
    <x v="16"/>
    <n v="449"/>
    <s v="N472UA"/>
    <s v="SAN"/>
    <d v="1899-12-30T09:59:00"/>
    <d v="1899-12-30T09:57:00"/>
    <n v="261"/>
    <n v="265"/>
    <n v="-2"/>
    <d v="1899-12-30T10:08:00"/>
    <n v="11"/>
    <n v="0"/>
    <n v="0"/>
    <n v="0"/>
    <n v="0"/>
    <n v="0"/>
    <n v="0"/>
    <x v="0"/>
    <n v="3"/>
  </r>
  <r>
    <s v="  UA"/>
    <x v="16"/>
    <n v="450"/>
    <s v="N438UA"/>
    <s v="TPA"/>
    <d v="1899-12-30T19:59:00"/>
    <d v="1899-12-30T19:55:00"/>
    <n v="157"/>
    <n v="142"/>
    <n v="-4"/>
    <d v="1899-12-30T20:10:00"/>
    <n v="15"/>
    <n v="0"/>
    <n v="0"/>
    <n v="0"/>
    <n v="0"/>
    <n v="0"/>
    <n v="0"/>
    <x v="10"/>
    <n v="3"/>
  </r>
  <r>
    <s v="  UA"/>
    <x v="16"/>
    <n v="456"/>
    <s v="N528UA"/>
    <s v="DEN"/>
    <d v="1899-12-30T11:57:00"/>
    <d v="1899-12-30T11:58:00"/>
    <n v="162"/>
    <n v="166"/>
    <n v="1"/>
    <d v="1899-12-30T12:22:00"/>
    <n v="24"/>
    <n v="0"/>
    <n v="0"/>
    <n v="0"/>
    <n v="0"/>
    <n v="0"/>
    <n v="1"/>
    <x v="3"/>
    <n v="3"/>
  </r>
  <r>
    <s v="  UA"/>
    <x v="16"/>
    <n v="473"/>
    <s v="N855UA"/>
    <s v="SNA"/>
    <d v="1899-12-30T20:05:00"/>
    <d v="1899-12-30T20:06:00"/>
    <n v="269"/>
    <n v="249"/>
    <n v="1"/>
    <d v="1899-12-30T20:17:00"/>
    <n v="11"/>
    <n v="0"/>
    <n v="0"/>
    <n v="0"/>
    <n v="0"/>
    <n v="0"/>
    <n v="1"/>
    <x v="11"/>
    <n v="3"/>
  </r>
  <r>
    <s v="  UA"/>
    <x v="16"/>
    <n v="476"/>
    <s v="N803UA"/>
    <s v="BWI"/>
    <d v="1899-12-30T13:12:00"/>
    <d v="1899-12-30T13:09:00"/>
    <n v="108"/>
    <n v="102"/>
    <n v="-3"/>
    <d v="1899-12-30T13:18:00"/>
    <n v="9"/>
    <n v="0"/>
    <n v="0"/>
    <n v="0"/>
    <n v="0"/>
    <n v="0"/>
    <n v="0"/>
    <x v="14"/>
    <n v="3"/>
  </r>
  <r>
    <s v="  UA"/>
    <x v="16"/>
    <n v="482"/>
    <s v=" "/>
    <s v="MSP"/>
    <d v="1899-12-30T20:05:00"/>
    <d v="1899-12-30T00:00:00"/>
    <n v="83"/>
    <n v="0"/>
    <n v="0"/>
    <d v="1899-12-30T00:00:00"/>
    <n v="0"/>
    <n v="0"/>
    <n v="0"/>
    <n v="0"/>
    <n v="0"/>
    <n v="0"/>
    <n v="0"/>
    <x v="11"/>
    <n v="3"/>
  </r>
  <r>
    <s v="  UA"/>
    <x v="16"/>
    <n v="493"/>
    <s v="N538UA"/>
    <s v="SFO"/>
    <d v="1899-12-30T18:32:00"/>
    <d v="1899-12-30T18:28:00"/>
    <n v="278"/>
    <n v="278"/>
    <n v="-4"/>
    <d v="1899-12-30T18:44:00"/>
    <n v="16"/>
    <n v="0"/>
    <n v="0"/>
    <n v="0"/>
    <n v="0"/>
    <n v="0"/>
    <n v="0"/>
    <x v="1"/>
    <n v="3"/>
  </r>
  <r>
    <s v="  UA"/>
    <x v="16"/>
    <n v="499"/>
    <s v="N810UA"/>
    <s v="SFO"/>
    <d v="1899-12-30T14:05:00"/>
    <d v="1899-12-30T14:21:00"/>
    <n v="282"/>
    <n v="288"/>
    <n v="16"/>
    <d v="1899-12-30T14:33:00"/>
    <n v="12"/>
    <n v="0"/>
    <n v="16"/>
    <n v="6"/>
    <n v="0"/>
    <n v="0"/>
    <n v="16"/>
    <x v="4"/>
    <n v="3"/>
  </r>
  <r>
    <s v="  UA"/>
    <x v="16"/>
    <n v="502"/>
    <s v="N842UA"/>
    <s v="LGA"/>
    <d v="1899-12-30T18:00:00"/>
    <d v="1899-12-30T17:59:00"/>
    <n v="125"/>
    <n v="182"/>
    <n v="-1"/>
    <d v="1899-12-30T19:22:00"/>
    <n v="83"/>
    <n v="0"/>
    <n v="0"/>
    <n v="56"/>
    <n v="0"/>
    <n v="0"/>
    <n v="0"/>
    <x v="1"/>
    <n v="3"/>
  </r>
  <r>
    <s v="  UA"/>
    <x v="16"/>
    <n v="514"/>
    <s v="N410UA"/>
    <s v="IAD"/>
    <d v="1899-12-30T21:20:00"/>
    <d v="1899-12-30T21:29:00"/>
    <n v="99"/>
    <n v="97"/>
    <n v="9"/>
    <d v="1899-12-30T21:50:00"/>
    <n v="21"/>
    <n v="0"/>
    <n v="0"/>
    <n v="0"/>
    <n v="0"/>
    <n v="0"/>
    <n v="9"/>
    <x v="7"/>
    <n v="3"/>
  </r>
  <r>
    <s v="  UA"/>
    <x v="16"/>
    <n v="519"/>
    <s v="N424UA"/>
    <s v="CMH"/>
    <d v="1899-12-30T19:45:00"/>
    <d v="1899-12-30T19:43:00"/>
    <n v="73"/>
    <n v="63"/>
    <n v="-2"/>
    <d v="1899-12-30T19:55:00"/>
    <n v="12"/>
    <n v="0"/>
    <n v="0"/>
    <n v="0"/>
    <n v="0"/>
    <n v="0"/>
    <n v="0"/>
    <x v="10"/>
    <n v="3"/>
  </r>
  <r>
    <s v="  UA"/>
    <x v="16"/>
    <n v="521"/>
    <s v="N537UA"/>
    <s v="SAN"/>
    <d v="1899-12-30T11:57:00"/>
    <d v="1899-12-30T11:56:00"/>
    <n v="264"/>
    <n v="265"/>
    <n v="-1"/>
    <d v="1899-12-30T12:14:00"/>
    <n v="18"/>
    <n v="0"/>
    <n v="0"/>
    <n v="0"/>
    <n v="0"/>
    <n v="0"/>
    <n v="0"/>
    <x v="3"/>
    <n v="3"/>
  </r>
  <r>
    <s v="  UA"/>
    <x v="16"/>
    <n v="524"/>
    <s v="N407UA"/>
    <s v="BOS"/>
    <d v="1899-12-30T06:46:00"/>
    <d v="1899-12-30T06:46:00"/>
    <n v="131"/>
    <n v="132"/>
    <n v="0"/>
    <d v="1899-12-30T07:15:00"/>
    <n v="29"/>
    <n v="0"/>
    <n v="0"/>
    <n v="0"/>
    <n v="0"/>
    <n v="0"/>
    <n v="0"/>
    <x v="6"/>
    <n v="3"/>
  </r>
  <r>
    <s v="  UA"/>
    <x v="16"/>
    <n v="530"/>
    <s v="N847UA"/>
    <s v="MSP"/>
    <d v="1899-12-30T06:00:00"/>
    <d v="1899-12-30T05:56:00"/>
    <n v="93"/>
    <n v="79"/>
    <n v="-4"/>
    <d v="1899-12-30T06:08:00"/>
    <n v="12"/>
    <n v="0"/>
    <n v="0"/>
    <n v="0"/>
    <n v="0"/>
    <n v="0"/>
    <n v="0"/>
    <x v="6"/>
    <n v="3"/>
  </r>
  <r>
    <s v="  UA"/>
    <x v="16"/>
    <n v="531"/>
    <s v="N515UA"/>
    <s v="LAX"/>
    <d v="1899-12-30T10:35:00"/>
    <d v="1899-12-30T10:35:00"/>
    <n v="275"/>
    <n v="272"/>
    <n v="0"/>
    <d v="1899-12-30T10:52:00"/>
    <n v="17"/>
    <n v="0"/>
    <n v="0"/>
    <n v="0"/>
    <n v="0"/>
    <n v="0"/>
    <n v="0"/>
    <x v="8"/>
    <n v="3"/>
  </r>
  <r>
    <s v="  UA"/>
    <x v="16"/>
    <n v="532"/>
    <s v="N444UA"/>
    <s v="BOS"/>
    <d v="1899-12-30T11:01:00"/>
    <d v="1899-12-30T10:59:00"/>
    <n v="135"/>
    <n v="125"/>
    <n v="-2"/>
    <d v="1899-12-30T11:14:00"/>
    <n v="15"/>
    <n v="0"/>
    <n v="0"/>
    <n v="0"/>
    <n v="0"/>
    <n v="0"/>
    <n v="0"/>
    <x v="3"/>
    <n v="3"/>
  </r>
  <r>
    <s v="  UA"/>
    <x v="16"/>
    <n v="536"/>
    <s v="N417UA"/>
    <s v="LGA"/>
    <d v="1899-12-30T07:00:00"/>
    <d v="1899-12-30T06:59:00"/>
    <n v="123"/>
    <n v="126"/>
    <n v="-1"/>
    <d v="1899-12-30T07:28:00"/>
    <n v="29"/>
    <n v="0"/>
    <n v="0"/>
    <n v="0"/>
    <n v="0"/>
    <n v="0"/>
    <n v="0"/>
    <x v="13"/>
    <n v="3"/>
  </r>
  <r>
    <s v="  UA"/>
    <x v="16"/>
    <n v="544"/>
    <s v="N530UA"/>
    <s v="LAS"/>
    <d v="1899-12-30T11:57:00"/>
    <d v="1899-12-30T12:25:00"/>
    <n v="237"/>
    <n v="239"/>
    <n v="28"/>
    <d v="1899-12-30T12:40:00"/>
    <n v="15"/>
    <n v="28"/>
    <n v="0"/>
    <n v="2"/>
    <n v="0"/>
    <n v="0"/>
    <n v="28"/>
    <x v="3"/>
    <n v="3"/>
  </r>
  <r>
    <s v="  UA"/>
    <x v="16"/>
    <n v="557"/>
    <s v="N570UA"/>
    <s v="LAS"/>
    <d v="1899-12-30T17:55:00"/>
    <d v="1899-12-30T18:01:00"/>
    <n v="237"/>
    <n v="231"/>
    <n v="6"/>
    <d v="1899-12-30T18:16:00"/>
    <n v="15"/>
    <n v="0"/>
    <n v="0"/>
    <n v="0"/>
    <n v="0"/>
    <n v="0"/>
    <n v="6"/>
    <x v="12"/>
    <n v="3"/>
  </r>
  <r>
    <s v="  UA"/>
    <x v="16"/>
    <n v="566"/>
    <s v="N477UA"/>
    <s v="ATL"/>
    <d v="1899-12-30T18:00:00"/>
    <d v="1899-12-30T17:58:00"/>
    <n v="112"/>
    <n v="118"/>
    <n v="-2"/>
    <d v="1899-12-30T18:10:00"/>
    <n v="12"/>
    <n v="0"/>
    <n v="0"/>
    <n v="0"/>
    <n v="0"/>
    <n v="0"/>
    <n v="0"/>
    <x v="1"/>
    <n v="3"/>
  </r>
  <r>
    <s v="  UA"/>
    <x v="16"/>
    <n v="570"/>
    <s v="N418UA"/>
    <s v="CLE"/>
    <d v="1899-12-30T13:19:00"/>
    <d v="1899-12-30T13:33:00"/>
    <n v="73"/>
    <n v="84"/>
    <n v="14"/>
    <d v="1899-12-30T13:59:00"/>
    <n v="26"/>
    <n v="0"/>
    <n v="6"/>
    <n v="11"/>
    <n v="0"/>
    <n v="8"/>
    <n v="14"/>
    <x v="14"/>
    <n v="3"/>
  </r>
  <r>
    <s v="  UA"/>
    <x v="16"/>
    <n v="577"/>
    <s v="N840UA"/>
    <s v="MSP"/>
    <d v="1899-12-30T08:48:00"/>
    <d v="1899-12-30T09:13:00"/>
    <n v="85"/>
    <n v="66"/>
    <n v="25"/>
    <d v="1899-12-30T09:22:00"/>
    <n v="9"/>
    <n v="0"/>
    <n v="0"/>
    <n v="0"/>
    <n v="0"/>
    <n v="0"/>
    <n v="25"/>
    <x v="9"/>
    <n v="3"/>
  </r>
  <r>
    <s v="  UA"/>
    <x v="16"/>
    <n v="589"/>
    <s v="N536UA"/>
    <s v="IAH"/>
    <d v="1899-12-30T09:27:00"/>
    <d v="1899-12-30T09:26:00"/>
    <n v="164"/>
    <n v="181"/>
    <n v="-1"/>
    <d v="1899-12-30T09:40:00"/>
    <n v="14"/>
    <n v="0"/>
    <n v="0"/>
    <n v="16"/>
    <n v="0"/>
    <n v="0"/>
    <n v="0"/>
    <x v="0"/>
    <n v="3"/>
  </r>
  <r>
    <s v="  UA"/>
    <x v="16"/>
    <n v="597"/>
    <s v="N470UA"/>
    <s v="MSP"/>
    <d v="1899-12-30T21:05:00"/>
    <d v="1899-12-30T21:02:00"/>
    <n v="84"/>
    <n v="71"/>
    <n v="-3"/>
    <d v="1899-12-30T21:12:00"/>
    <n v="10"/>
    <n v="0"/>
    <n v="0"/>
    <n v="0"/>
    <n v="0"/>
    <n v="0"/>
    <n v="0"/>
    <x v="7"/>
    <n v="3"/>
  </r>
  <r>
    <s v="  UA"/>
    <x v="16"/>
    <n v="600"/>
    <s v="N410UA"/>
    <s v="DCA"/>
    <d v="1899-12-30T06:00:00"/>
    <d v="1899-12-30T06:00:00"/>
    <n v="106"/>
    <n v="113"/>
    <n v="0"/>
    <d v="1899-12-30T06:14:00"/>
    <n v="14"/>
    <n v="0"/>
    <n v="0"/>
    <n v="0"/>
    <n v="0"/>
    <n v="0"/>
    <n v="0"/>
    <x v="6"/>
    <n v="3"/>
  </r>
  <r>
    <s v="  UA"/>
    <x v="16"/>
    <n v="604"/>
    <s v="N465UA"/>
    <s v="DCA"/>
    <d v="1899-12-30T08:05:00"/>
    <d v="1899-12-30T08:03:00"/>
    <n v="105"/>
    <n v="100"/>
    <n v="-2"/>
    <d v="1899-12-30T08:24:00"/>
    <n v="21"/>
    <n v="0"/>
    <n v="0"/>
    <n v="0"/>
    <n v="0"/>
    <n v="0"/>
    <n v="0"/>
    <x v="9"/>
    <n v="3"/>
  </r>
  <r>
    <s v="  UA"/>
    <x v="16"/>
    <n v="605"/>
    <s v="N469UA"/>
    <s v="DEN"/>
    <d v="1899-12-30T09:48:00"/>
    <d v="1899-12-30T09:47:00"/>
    <n v="162"/>
    <n v="152"/>
    <n v="-1"/>
    <d v="1899-12-30T09:56:00"/>
    <n v="9"/>
    <n v="0"/>
    <n v="0"/>
    <n v="0"/>
    <n v="0"/>
    <n v="0"/>
    <n v="0"/>
    <x v="0"/>
    <n v="3"/>
  </r>
  <r>
    <s v="  UA"/>
    <x v="16"/>
    <n v="607"/>
    <s v="N483UA"/>
    <s v="LAX"/>
    <d v="1899-12-30T09:02:00"/>
    <d v="1899-12-30T09:01:00"/>
    <n v="265"/>
    <n v="267"/>
    <n v="-1"/>
    <d v="1899-12-30T09:10:00"/>
    <n v="9"/>
    <n v="0"/>
    <n v="0"/>
    <n v="0"/>
    <n v="0"/>
    <n v="0"/>
    <n v="0"/>
    <x v="0"/>
    <n v="3"/>
  </r>
  <r>
    <s v="  UA"/>
    <x v="16"/>
    <n v="609"/>
    <s v="N414UA"/>
    <s v="SFO"/>
    <d v="1899-12-30T11:57:00"/>
    <d v="1899-12-30T12:21:00"/>
    <n v="282"/>
    <n v="273"/>
    <n v="24"/>
    <d v="1899-12-30T12:29:00"/>
    <n v="8"/>
    <n v="0"/>
    <n v="5"/>
    <n v="0"/>
    <n v="0"/>
    <n v="10"/>
    <n v="24"/>
    <x v="3"/>
    <n v="3"/>
  </r>
  <r>
    <s v="  UA"/>
    <x v="16"/>
    <n v="610"/>
    <s v=" "/>
    <s v="DCA"/>
    <d v="1899-12-30T11:00:00"/>
    <d v="1899-12-30T00:00:00"/>
    <n v="105"/>
    <n v="0"/>
    <n v="0"/>
    <d v="1899-12-30T00:00:00"/>
    <n v="0"/>
    <n v="0"/>
    <n v="0"/>
    <n v="0"/>
    <n v="0"/>
    <n v="0"/>
    <n v="0"/>
    <x v="3"/>
    <n v="3"/>
  </r>
  <r>
    <s v="  UA"/>
    <x v="16"/>
    <n v="611"/>
    <s v="N565UA"/>
    <s v="SFO"/>
    <d v="1899-12-30T13:05:00"/>
    <d v="1899-12-30T13:05:00"/>
    <n v="284"/>
    <n v="290"/>
    <n v="0"/>
    <d v="1899-12-30T13:20:00"/>
    <n v="15"/>
    <n v="0"/>
    <n v="0"/>
    <n v="0"/>
    <n v="0"/>
    <n v="0"/>
    <n v="0"/>
    <x v="14"/>
    <n v="3"/>
  </r>
  <r>
    <s v="  UA"/>
    <x v="16"/>
    <n v="614"/>
    <s v="N491UA"/>
    <s v="DCA"/>
    <d v="1899-12-30T13:05:00"/>
    <d v="1899-12-30T13:09:00"/>
    <n v="105"/>
    <n v="116"/>
    <n v="4"/>
    <d v="1899-12-30T13:44:00"/>
    <n v="35"/>
    <n v="0"/>
    <n v="0"/>
    <n v="15"/>
    <n v="0"/>
    <n v="0"/>
    <n v="4"/>
    <x v="14"/>
    <n v="3"/>
  </r>
  <r>
    <s v="  UA"/>
    <x v="16"/>
    <n v="617"/>
    <s v="N432UA"/>
    <s v="SNA"/>
    <d v="1899-12-30T15:23:00"/>
    <d v="1899-12-30T15:16:00"/>
    <n v="268"/>
    <n v="260"/>
    <n v="-7"/>
    <d v="1899-12-30T15:27:00"/>
    <n v="11"/>
    <n v="0"/>
    <n v="0"/>
    <n v="0"/>
    <n v="0"/>
    <n v="0"/>
    <n v="0"/>
    <x v="15"/>
    <n v="3"/>
  </r>
  <r>
    <s v="  UA"/>
    <x v="16"/>
    <n v="618"/>
    <s v="N831UA"/>
    <s v="DCA"/>
    <d v="1899-12-30T15:05:00"/>
    <d v="1899-12-30T15:05:00"/>
    <n v="105"/>
    <n v="97"/>
    <n v="0"/>
    <d v="1899-12-30T15:19:00"/>
    <n v="14"/>
    <n v="0"/>
    <n v="0"/>
    <n v="0"/>
    <n v="0"/>
    <n v="0"/>
    <n v="0"/>
    <x v="15"/>
    <n v="3"/>
  </r>
  <r>
    <s v="  UA"/>
    <x v="16"/>
    <n v="620"/>
    <s v="N521UA"/>
    <s v="DCA"/>
    <d v="1899-12-30T16:04:00"/>
    <d v="1899-12-30T16:01:00"/>
    <n v="104"/>
    <n v="129"/>
    <n v="-3"/>
    <d v="1899-12-30T16:43:00"/>
    <n v="42"/>
    <n v="0"/>
    <n v="0"/>
    <n v="22"/>
    <n v="0"/>
    <n v="0"/>
    <n v="0"/>
    <x v="2"/>
    <n v="3"/>
  </r>
  <r>
    <s v="  UA"/>
    <x v="16"/>
    <n v="624"/>
    <s v="N408UA"/>
    <s v="DCA"/>
    <d v="1899-12-30T18:05:00"/>
    <d v="1899-12-30T18:11:00"/>
    <n v="105"/>
    <n v="112"/>
    <n v="6"/>
    <d v="1899-12-30T18:36:00"/>
    <n v="25"/>
    <n v="0"/>
    <n v="0"/>
    <n v="0"/>
    <n v="0"/>
    <n v="0"/>
    <n v="6"/>
    <x v="1"/>
    <n v="3"/>
  </r>
  <r>
    <s v="  UA"/>
    <x v="16"/>
    <n v="626"/>
    <s v="N562UA"/>
    <s v="PHL"/>
    <d v="1899-12-30T18:10:00"/>
    <d v="1899-12-30T18:09:00"/>
    <n v="119"/>
    <n v="120"/>
    <n v="-1"/>
    <d v="1899-12-30T18:23:00"/>
    <n v="14"/>
    <n v="0"/>
    <n v="0"/>
    <n v="0"/>
    <n v="0"/>
    <n v="0"/>
    <n v="0"/>
    <x v="1"/>
    <n v="3"/>
  </r>
  <r>
    <s v="  UA"/>
    <x v="16"/>
    <n v="632"/>
    <s v="N519UA"/>
    <s v="TPA"/>
    <d v="1899-12-30T09:30:00"/>
    <d v="1899-12-30T09:25:00"/>
    <n v="157"/>
    <n v="182"/>
    <n v="-5"/>
    <d v="1899-12-30T09:35:00"/>
    <n v="10"/>
    <n v="0"/>
    <n v="0"/>
    <n v="20"/>
    <n v="0"/>
    <n v="0"/>
    <n v="0"/>
    <x v="0"/>
    <n v="3"/>
  </r>
  <r>
    <s v="  UA"/>
    <x v="16"/>
    <n v="634"/>
    <s v="N841UA"/>
    <s v="EWR"/>
    <d v="1899-12-30T06:00:00"/>
    <d v="1899-12-30T05:55:00"/>
    <n v="118"/>
    <n v="115"/>
    <n v="-5"/>
    <d v="1899-12-30T06:09:00"/>
    <n v="14"/>
    <n v="0"/>
    <n v="0"/>
    <n v="0"/>
    <n v="0"/>
    <n v="0"/>
    <n v="0"/>
    <x v="6"/>
    <n v="3"/>
  </r>
  <r>
    <s v="  UA"/>
    <x v="16"/>
    <n v="635"/>
    <s v="N535UA"/>
    <s v="SEA"/>
    <d v="1899-12-30T08:25:00"/>
    <d v="1899-12-30T08:22:00"/>
    <n v="265"/>
    <n v="267"/>
    <n v="-3"/>
    <d v="1899-12-30T08:37:00"/>
    <n v="15"/>
    <n v="0"/>
    <n v="0"/>
    <n v="0"/>
    <n v="0"/>
    <n v="0"/>
    <n v="0"/>
    <x v="9"/>
    <n v="3"/>
  </r>
  <r>
    <s v="  UA"/>
    <x v="16"/>
    <n v="643"/>
    <s v="N442UA"/>
    <s v="PDX"/>
    <d v="1899-12-30T15:20:00"/>
    <d v="1899-12-30T15:29:00"/>
    <n v="268"/>
    <n v="284"/>
    <n v="9"/>
    <d v="1899-12-30T15:40:00"/>
    <n v="11"/>
    <n v="9"/>
    <n v="0"/>
    <n v="16"/>
    <n v="0"/>
    <n v="0"/>
    <n v="9"/>
    <x v="15"/>
    <n v="3"/>
  </r>
  <r>
    <s v="  UA"/>
    <x v="16"/>
    <n v="646"/>
    <s v="N445UA"/>
    <s v="EWR"/>
    <d v="1899-12-30T13:00:00"/>
    <d v="1899-12-30T13:19:00"/>
    <n v="133"/>
    <n v="120"/>
    <n v="19"/>
    <d v="1899-12-30T13:36:00"/>
    <n v="17"/>
    <n v="0"/>
    <n v="0"/>
    <n v="0"/>
    <n v="0"/>
    <n v="0"/>
    <n v="19"/>
    <x v="14"/>
    <n v="3"/>
  </r>
  <r>
    <s v="  UA"/>
    <x v="16"/>
    <n v="649"/>
    <s v="N576UA"/>
    <s v="PDX"/>
    <d v="1899-12-30T08:10:00"/>
    <d v="1899-12-30T08:05:00"/>
    <n v="260"/>
    <n v="269"/>
    <n v="-5"/>
    <d v="1899-12-30T08:20:00"/>
    <n v="15"/>
    <n v="0"/>
    <n v="0"/>
    <n v="0"/>
    <n v="0"/>
    <n v="0"/>
    <n v="0"/>
    <x v="9"/>
    <n v="3"/>
  </r>
  <r>
    <s v="  UA"/>
    <x v="16"/>
    <n v="650"/>
    <s v="N436UA"/>
    <s v="OMA"/>
    <d v="1899-12-30T09:55:00"/>
    <d v="1899-12-30T10:05:00"/>
    <n v="90"/>
    <n v="106"/>
    <n v="10"/>
    <d v="1899-12-30T10:39:00"/>
    <n v="34"/>
    <n v="10"/>
    <n v="0"/>
    <n v="16"/>
    <n v="0"/>
    <n v="0"/>
    <n v="10"/>
    <x v="0"/>
    <n v="3"/>
  </r>
  <r>
    <s v="  UA"/>
    <x v="16"/>
    <n v="656"/>
    <s v="N841UA"/>
    <s v="ALB"/>
    <d v="1899-12-30T13:15:00"/>
    <d v="1899-12-30T13:15:00"/>
    <n v="114"/>
    <n v="106"/>
    <n v="0"/>
    <d v="1899-12-30T13:33:00"/>
    <n v="18"/>
    <n v="0"/>
    <n v="0"/>
    <n v="0"/>
    <n v="0"/>
    <n v="0"/>
    <n v="0"/>
    <x v="14"/>
    <n v="3"/>
  </r>
  <r>
    <s v="  UA"/>
    <x v="16"/>
    <n v="658"/>
    <s v="N479UA"/>
    <s v="PHL"/>
    <d v="1899-12-30T16:10:00"/>
    <d v="1899-12-30T16:09:00"/>
    <n v="116"/>
    <n v="133"/>
    <n v="-1"/>
    <d v="1899-12-30T16:23:00"/>
    <n v="14"/>
    <n v="0"/>
    <n v="0"/>
    <n v="16"/>
    <n v="0"/>
    <n v="0"/>
    <n v="0"/>
    <x v="2"/>
    <n v="3"/>
  </r>
  <r>
    <s v="  UA"/>
    <x v="16"/>
    <n v="664"/>
    <s v="N440UA"/>
    <s v="PHL"/>
    <d v="1899-12-30T13:33:00"/>
    <d v="1899-12-30T14:03:00"/>
    <n v="119"/>
    <n v="119"/>
    <n v="30"/>
    <d v="1899-12-30T14:19:00"/>
    <n v="16"/>
    <n v="0"/>
    <n v="0"/>
    <n v="30"/>
    <n v="0"/>
    <n v="0"/>
    <n v="30"/>
    <x v="14"/>
    <n v="3"/>
  </r>
  <r>
    <s v="  UA"/>
    <x v="16"/>
    <n v="665"/>
    <s v="N478UA"/>
    <s v="SNA"/>
    <d v="1899-12-30T17:34:00"/>
    <d v="1899-12-30T17:33:00"/>
    <n v="268"/>
    <n v="264"/>
    <n v="-1"/>
    <d v="1899-12-30T17:45:00"/>
    <n v="12"/>
    <n v="0"/>
    <n v="0"/>
    <n v="0"/>
    <n v="0"/>
    <n v="0"/>
    <n v="0"/>
    <x v="12"/>
    <n v="3"/>
  </r>
  <r>
    <s v="  UA"/>
    <x v="16"/>
    <n v="668"/>
    <s v="N486UA"/>
    <s v="LGA"/>
    <d v="1899-12-30T06:00:00"/>
    <d v="1899-12-30T05:54:00"/>
    <n v="123"/>
    <n v="116"/>
    <n v="-6"/>
    <d v="1899-12-30T06:11:00"/>
    <n v="17"/>
    <n v="0"/>
    <n v="0"/>
    <n v="0"/>
    <n v="0"/>
    <n v="0"/>
    <n v="0"/>
    <x v="6"/>
    <n v="3"/>
  </r>
  <r>
    <s v="  UA"/>
    <x v="16"/>
    <n v="675"/>
    <s v="N660UA"/>
    <s v="DEN"/>
    <d v="1899-12-30T08:02:00"/>
    <d v="1899-12-30T07:59:00"/>
    <n v="168"/>
    <n v="155"/>
    <n v="-3"/>
    <d v="1899-12-30T08:13:00"/>
    <n v="14"/>
    <n v="0"/>
    <n v="0"/>
    <n v="0"/>
    <n v="0"/>
    <n v="0"/>
    <n v="0"/>
    <x v="9"/>
    <n v="3"/>
  </r>
  <r>
    <s v="  UA"/>
    <x v="16"/>
    <n v="676"/>
    <s v="N823UA"/>
    <s v="DCA"/>
    <d v="1899-12-30T21:00:00"/>
    <d v="1899-12-30T21:01:00"/>
    <n v="105"/>
    <n v="95"/>
    <n v="1"/>
    <d v="1899-12-30T21:20:00"/>
    <n v="19"/>
    <n v="0"/>
    <n v="0"/>
    <n v="0"/>
    <n v="0"/>
    <n v="0"/>
    <n v="1"/>
    <x v="7"/>
    <n v="3"/>
  </r>
  <r>
    <s v="  UA"/>
    <x v="16"/>
    <n v="678"/>
    <s v="N830UA"/>
    <s v="LGA"/>
    <d v="1899-12-30T11:00:00"/>
    <d v="1899-12-30T11:22:00"/>
    <n v="125"/>
    <n v="127"/>
    <n v="22"/>
    <d v="1899-12-30T11:41:00"/>
    <n v="19"/>
    <n v="0"/>
    <n v="0"/>
    <n v="24"/>
    <n v="0"/>
    <n v="0"/>
    <n v="22"/>
    <x v="3"/>
    <n v="3"/>
  </r>
  <r>
    <s v="  UA"/>
    <x v="16"/>
    <n v="682"/>
    <s v="N424UA"/>
    <s v="LGA"/>
    <d v="1899-12-30T12:54:00"/>
    <d v="1899-12-30T12:53:00"/>
    <n v="125"/>
    <n v="123"/>
    <n v="-1"/>
    <d v="1899-12-30T13:06:00"/>
    <n v="13"/>
    <n v="0"/>
    <n v="0"/>
    <n v="0"/>
    <n v="0"/>
    <n v="0"/>
    <n v="0"/>
    <x v="5"/>
    <n v="3"/>
  </r>
  <r>
    <s v="  UA"/>
    <x v="16"/>
    <n v="684"/>
    <s v="N823UA"/>
    <s v="LGA"/>
    <d v="1899-12-30T14:05:00"/>
    <d v="1899-12-30T14:30:00"/>
    <n v="125"/>
    <n v="128"/>
    <n v="25"/>
    <d v="1899-12-30T14:39:00"/>
    <n v="9"/>
    <n v="0"/>
    <n v="0"/>
    <n v="14"/>
    <n v="0"/>
    <n v="14"/>
    <n v="25"/>
    <x v="4"/>
    <n v="3"/>
  </r>
  <r>
    <s v="  UA"/>
    <x v="16"/>
    <n v="686"/>
    <s v=" "/>
    <s v="LGA"/>
    <d v="1899-12-30T14:54:00"/>
    <d v="1899-12-30T00:00:00"/>
    <n v="125"/>
    <n v="0"/>
    <n v="0"/>
    <d v="1899-12-30T00:00:00"/>
    <n v="0"/>
    <n v="0"/>
    <n v="0"/>
    <n v="0"/>
    <n v="0"/>
    <n v="0"/>
    <n v="0"/>
    <x v="4"/>
    <n v="3"/>
  </r>
  <r>
    <s v="  UA"/>
    <x v="16"/>
    <n v="690"/>
    <s v="N468UA"/>
    <s v="LGA"/>
    <d v="1899-12-30T17:05:00"/>
    <d v="1899-12-30T17:05:00"/>
    <n v="125"/>
    <n v="150"/>
    <n v="0"/>
    <d v="1899-12-30T17:27:00"/>
    <n v="22"/>
    <n v="0"/>
    <n v="0"/>
    <n v="25"/>
    <n v="0"/>
    <n v="0"/>
    <n v="0"/>
    <x v="12"/>
    <n v="3"/>
  </r>
  <r>
    <s v="  UA"/>
    <x v="16"/>
    <n v="696"/>
    <s v="N485UA"/>
    <s v="LGA"/>
    <d v="1899-12-30T19:00:00"/>
    <d v="1899-12-30T20:39:00"/>
    <n v="125"/>
    <n v="114"/>
    <n v="99"/>
    <d v="1899-12-30T20:57:00"/>
    <n v="18"/>
    <n v="0"/>
    <n v="0"/>
    <n v="88"/>
    <n v="0"/>
    <n v="0"/>
    <n v="99"/>
    <x v="10"/>
    <n v="3"/>
  </r>
  <r>
    <s v="  UA"/>
    <x v="16"/>
    <n v="709"/>
    <s v="N439UA"/>
    <s v="SAN"/>
    <d v="1899-12-30T08:38:00"/>
    <d v="1899-12-30T08:36:00"/>
    <n v="264"/>
    <n v="266"/>
    <n v="-2"/>
    <d v="1899-12-30T08:51:00"/>
    <n v="15"/>
    <n v="0"/>
    <n v="0"/>
    <n v="0"/>
    <n v="0"/>
    <n v="0"/>
    <n v="0"/>
    <x v="9"/>
    <n v="3"/>
  </r>
  <r>
    <s v="  UA"/>
    <x v="16"/>
    <n v="711"/>
    <s v="N413UA"/>
    <s v="LAX"/>
    <d v="1899-12-30T07:04:00"/>
    <d v="1899-12-30T07:10:00"/>
    <n v="265"/>
    <n v="289"/>
    <n v="6"/>
    <d v="1899-12-30T07:32:00"/>
    <n v="22"/>
    <n v="6"/>
    <n v="0"/>
    <n v="24"/>
    <n v="0"/>
    <n v="0"/>
    <n v="6"/>
    <x v="13"/>
    <n v="3"/>
  </r>
  <r>
    <s v="  UA"/>
    <x v="16"/>
    <n v="722"/>
    <s v="N497UA"/>
    <s v="RDU"/>
    <d v="1899-12-30T16:41:00"/>
    <d v="1899-12-30T17:08:00"/>
    <n v="110"/>
    <n v="109"/>
    <n v="27"/>
    <d v="1899-12-30T17:33:00"/>
    <n v="25"/>
    <n v="0"/>
    <n v="0"/>
    <n v="0"/>
    <n v="0"/>
    <n v="26"/>
    <n v="27"/>
    <x v="2"/>
    <n v="3"/>
  </r>
  <r>
    <s v="  UA"/>
    <x v="16"/>
    <n v="732"/>
    <s v="N845UA"/>
    <s v="JAX"/>
    <d v="1899-12-30T13:44:00"/>
    <d v="1899-12-30T14:12:00"/>
    <n v="136"/>
    <n v="157"/>
    <n v="28"/>
    <d v="1899-12-30T14:50:00"/>
    <n v="38"/>
    <n v="28"/>
    <n v="0"/>
    <n v="21"/>
    <n v="0"/>
    <n v="0"/>
    <n v="28"/>
    <x v="14"/>
    <n v="3"/>
  </r>
  <r>
    <s v="  UA"/>
    <x v="16"/>
    <n v="741"/>
    <s v="N401UA"/>
    <s v="SFO"/>
    <d v="1899-12-30T19:16:00"/>
    <d v="1899-12-30T20:55:00"/>
    <n v="282"/>
    <n v="269"/>
    <n v="99"/>
    <d v="1899-12-30T21:05:00"/>
    <n v="10"/>
    <n v="63"/>
    <n v="0"/>
    <n v="0"/>
    <n v="0"/>
    <n v="23"/>
    <n v="99"/>
    <x v="10"/>
    <n v="3"/>
  </r>
  <r>
    <s v="  UA"/>
    <x v="16"/>
    <n v="759"/>
    <s v="N489UA"/>
    <s v="SFO"/>
    <d v="1899-12-30T09:02:00"/>
    <d v="1899-12-30T09:06:00"/>
    <n v="282"/>
    <n v="295"/>
    <n v="4"/>
    <d v="1899-12-30T09:19:00"/>
    <n v="13"/>
    <n v="0"/>
    <n v="0"/>
    <n v="17"/>
    <n v="0"/>
    <n v="0"/>
    <n v="4"/>
    <x v="0"/>
    <n v="3"/>
  </r>
  <r>
    <s v="  UA"/>
    <x v="16"/>
    <n v="761"/>
    <s v="N420UA"/>
    <s v="SFO"/>
    <d v="1899-12-30T08:19:00"/>
    <d v="1899-12-30T08:16:00"/>
    <n v="282"/>
    <n v="287"/>
    <n v="-3"/>
    <d v="1899-12-30T08:31:00"/>
    <n v="15"/>
    <n v="0"/>
    <n v="0"/>
    <n v="0"/>
    <n v="0"/>
    <n v="0"/>
    <n v="0"/>
    <x v="9"/>
    <n v="3"/>
  </r>
  <r>
    <s v="  UA"/>
    <x v="16"/>
    <n v="762"/>
    <s v="N594UA"/>
    <s v="LGA"/>
    <d v="1899-12-30T21:00:00"/>
    <d v="1899-12-30T20:55:00"/>
    <n v="118"/>
    <n v="117"/>
    <n v="-5"/>
    <d v="1899-12-30T21:13:00"/>
    <n v="18"/>
    <n v="0"/>
    <n v="0"/>
    <n v="0"/>
    <n v="0"/>
    <n v="0"/>
    <n v="0"/>
    <x v="7"/>
    <n v="3"/>
  </r>
  <r>
    <s v="  UA"/>
    <x v="16"/>
    <n v="769"/>
    <s v="N666UA"/>
    <s v="SFO"/>
    <d v="1899-12-30T10:00:00"/>
    <d v="1899-12-30T10:26:00"/>
    <n v="290"/>
    <n v="281"/>
    <n v="26"/>
    <d v="1899-12-30T10:47:00"/>
    <n v="21"/>
    <n v="17"/>
    <n v="0"/>
    <n v="0"/>
    <n v="0"/>
    <n v="0"/>
    <n v="26"/>
    <x v="8"/>
    <n v="3"/>
  </r>
  <r>
    <s v="  UA"/>
    <x v="16"/>
    <n v="774"/>
    <s v="N429UA"/>
    <s v="RIC"/>
    <d v="1899-12-30T18:03:00"/>
    <d v="1899-12-30T17:58:00"/>
    <n v="114"/>
    <n v="100"/>
    <n v="-5"/>
    <d v="1899-12-30T18:15:00"/>
    <n v="17"/>
    <n v="0"/>
    <n v="0"/>
    <n v="0"/>
    <n v="0"/>
    <n v="0"/>
    <n v="0"/>
    <x v="1"/>
    <n v="3"/>
  </r>
  <r>
    <s v="  UA"/>
    <x v="16"/>
    <n v="793"/>
    <s v="N597UA"/>
    <s v="LAX"/>
    <d v="1899-12-30T15:20:00"/>
    <d v="1899-12-30T15:21:00"/>
    <n v="270"/>
    <n v="263"/>
    <n v="1"/>
    <d v="1899-12-30T15:31:00"/>
    <n v="10"/>
    <n v="0"/>
    <n v="0"/>
    <n v="0"/>
    <n v="0"/>
    <n v="0"/>
    <n v="1"/>
    <x v="15"/>
    <n v="3"/>
  </r>
  <r>
    <s v="  UA"/>
    <x v="16"/>
    <n v="839"/>
    <s v="N563UA"/>
    <s v="LAX"/>
    <d v="1899-12-30T18:41:00"/>
    <d v="1899-12-30T18:53:00"/>
    <n v="262"/>
    <n v="254"/>
    <n v="12"/>
    <d v="1899-12-30T19:03:00"/>
    <n v="10"/>
    <n v="0"/>
    <n v="0"/>
    <n v="0"/>
    <n v="0"/>
    <n v="0"/>
    <n v="12"/>
    <x v="1"/>
    <n v="3"/>
  </r>
  <r>
    <s v="  UA"/>
    <x v="16"/>
    <n v="842"/>
    <s v="N430UA"/>
    <s v="LAX"/>
    <d v="1899-12-30T08:10:00"/>
    <d v="1899-12-30T08:34:00"/>
    <n v="269"/>
    <n v="275"/>
    <n v="24"/>
    <d v="1899-12-30T08:49:00"/>
    <n v="15"/>
    <n v="0"/>
    <n v="0"/>
    <n v="8"/>
    <n v="0"/>
    <n v="22"/>
    <n v="24"/>
    <x v="9"/>
    <n v="3"/>
  </r>
  <r>
    <s v="  UA"/>
    <x v="16"/>
    <n v="848"/>
    <s v="N485UA"/>
    <s v="PHX"/>
    <d v="1899-12-30T09:27:00"/>
    <d v="1899-12-30T09:26:00"/>
    <n v="227"/>
    <n v="240"/>
    <n v="-1"/>
    <d v="1899-12-30T09:38:00"/>
    <n v="12"/>
    <n v="0"/>
    <n v="0"/>
    <n v="0"/>
    <n v="0"/>
    <n v="0"/>
    <n v="0"/>
    <x v="0"/>
    <n v="3"/>
  </r>
  <r>
    <s v="  UA"/>
    <x v="16"/>
    <n v="859"/>
    <s v="N433UA"/>
    <s v="SFO"/>
    <d v="1899-12-30T07:04:00"/>
    <d v="1899-12-30T07:00:00"/>
    <n v="288"/>
    <n v="302"/>
    <n v="-4"/>
    <d v="1899-12-30T07:23:00"/>
    <n v="23"/>
    <n v="0"/>
    <n v="0"/>
    <n v="0"/>
    <n v="0"/>
    <n v="0"/>
    <n v="0"/>
    <x v="13"/>
    <n v="3"/>
  </r>
  <r>
    <s v="  UA"/>
    <x v="16"/>
    <n v="882"/>
    <s v="N568UA"/>
    <s v="BOS"/>
    <d v="1899-12-30T16:05:00"/>
    <d v="1899-12-30T16:04:00"/>
    <n v="142"/>
    <n v="120"/>
    <n v="-1"/>
    <d v="1899-12-30T16:16:00"/>
    <n v="12"/>
    <n v="0"/>
    <n v="0"/>
    <n v="0"/>
    <n v="0"/>
    <n v="0"/>
    <n v="0"/>
    <x v="2"/>
    <n v="3"/>
  </r>
  <r>
    <s v="  UA"/>
    <x v="16"/>
    <n v="884"/>
    <s v="N409UA"/>
    <s v="EWR"/>
    <d v="1899-12-30T19:00:00"/>
    <d v="1899-12-30T19:47:00"/>
    <n v="131"/>
    <n v="129"/>
    <n v="47"/>
    <d v="1899-12-30T20:21:00"/>
    <n v="34"/>
    <n v="0"/>
    <n v="0"/>
    <n v="0"/>
    <n v="0"/>
    <n v="45"/>
    <n v="47"/>
    <x v="10"/>
    <n v="3"/>
  </r>
  <r>
    <s v="  UA"/>
    <x v="16"/>
    <n v="896"/>
    <s v="N493UA"/>
    <s v="BOS"/>
    <d v="1899-12-30T13:15:00"/>
    <d v="1899-12-30T13:13:00"/>
    <n v="140"/>
    <n v="118"/>
    <n v="-2"/>
    <d v="1899-12-30T13:23:00"/>
    <n v="10"/>
    <n v="0"/>
    <n v="0"/>
    <n v="0"/>
    <n v="0"/>
    <n v="0"/>
    <n v="0"/>
    <x v="14"/>
    <n v="3"/>
  </r>
  <r>
    <s v="  UA"/>
    <x v="16"/>
    <n v="904"/>
    <s v="N818UA"/>
    <s v="CVG"/>
    <d v="1899-12-30T19:01:00"/>
    <d v="1899-12-30T18:57:00"/>
    <n v="71"/>
    <n v="68"/>
    <n v="-4"/>
    <d v="1899-12-30T19:14:00"/>
    <n v="17"/>
    <n v="0"/>
    <n v="0"/>
    <n v="0"/>
    <n v="0"/>
    <n v="0"/>
    <n v="0"/>
    <x v="10"/>
    <n v="3"/>
  </r>
  <r>
    <s v="  UA"/>
    <x v="16"/>
    <n v="907"/>
    <s v="N653UA"/>
    <s v="SFO"/>
    <d v="1899-12-30T17:21:00"/>
    <d v="1899-12-30T17:16:00"/>
    <n v="295"/>
    <n v="307"/>
    <n v="-5"/>
    <d v="1899-12-30T17:51:00"/>
    <n v="35"/>
    <n v="0"/>
    <n v="0"/>
    <n v="0"/>
    <n v="0"/>
    <n v="0"/>
    <n v="0"/>
    <x v="12"/>
    <n v="3"/>
  </r>
  <r>
    <s v="  UA"/>
    <x v="16"/>
    <n v="909"/>
    <s v="N501UA"/>
    <s v="DEN"/>
    <d v="1899-12-30T15:23:00"/>
    <d v="1899-12-30T15:26:00"/>
    <n v="164"/>
    <n v="152"/>
    <n v="3"/>
    <d v="1899-12-30T15:37:00"/>
    <n v="11"/>
    <n v="0"/>
    <n v="0"/>
    <n v="0"/>
    <n v="0"/>
    <n v="0"/>
    <n v="3"/>
    <x v="15"/>
    <n v="3"/>
  </r>
  <r>
    <s v="  UA"/>
    <x v="16"/>
    <n v="929"/>
    <s v="N464UA"/>
    <s v="SEA"/>
    <d v="1899-12-30T15:30:00"/>
    <d v="1899-12-30T15:42:00"/>
    <n v="268"/>
    <n v="269"/>
    <n v="12"/>
    <d v="1899-12-30T15:52:00"/>
    <n v="10"/>
    <n v="0"/>
    <n v="0"/>
    <n v="0"/>
    <n v="0"/>
    <n v="0"/>
    <n v="12"/>
    <x v="15"/>
    <n v="3"/>
  </r>
  <r>
    <s v="  UA"/>
    <x v="16"/>
    <n v="941"/>
    <s v="N558UA"/>
    <s v="DEN"/>
    <d v="1899-12-30T17:03:00"/>
    <d v="1899-12-30T16:57:00"/>
    <n v="160"/>
    <n v="158"/>
    <n v="-6"/>
    <d v="1899-12-30T17:12:00"/>
    <n v="15"/>
    <n v="0"/>
    <n v="0"/>
    <n v="0"/>
    <n v="0"/>
    <n v="0"/>
    <n v="0"/>
    <x v="12"/>
    <n v="3"/>
  </r>
  <r>
    <s v="  UA"/>
    <x v="16"/>
    <n v="943"/>
    <s v="N527UA"/>
    <s v="LAX"/>
    <d v="1899-12-30T17:32:00"/>
    <d v="1899-12-30T17:30:00"/>
    <n v="268"/>
    <n v="280"/>
    <n v="-2"/>
    <d v="1899-12-30T17:47:00"/>
    <n v="17"/>
    <n v="0"/>
    <n v="0"/>
    <n v="0"/>
    <n v="0"/>
    <n v="0"/>
    <n v="0"/>
    <x v="12"/>
    <n v="3"/>
  </r>
  <r>
    <s v="  UA"/>
    <x v="16"/>
    <n v="945"/>
    <s v="N529UA"/>
    <s v="LAX"/>
    <d v="1899-12-30T11:57:00"/>
    <d v="1899-12-30T11:59:00"/>
    <n v="262"/>
    <n v="278"/>
    <n v="2"/>
    <d v="1899-12-30T12:16:00"/>
    <n v="17"/>
    <n v="0"/>
    <n v="0"/>
    <n v="18"/>
    <n v="0"/>
    <n v="0"/>
    <n v="2"/>
    <x v="3"/>
    <n v="3"/>
  </r>
  <r>
    <s v="  UA"/>
    <x v="16"/>
    <n v="949"/>
    <s v=" "/>
    <s v="DEN"/>
    <d v="1899-12-30T18:41:00"/>
    <d v="1899-12-30T00:00:00"/>
    <n v="165"/>
    <n v="0"/>
    <n v="0"/>
    <d v="1899-12-30T00:00:00"/>
    <n v="0"/>
    <n v="0"/>
    <n v="0"/>
    <n v="0"/>
    <n v="0"/>
    <n v="0"/>
    <n v="0"/>
    <x v="1"/>
    <n v="3"/>
  </r>
  <r>
    <s v="  UA"/>
    <x v="16"/>
    <n v="959"/>
    <s v="N490UA"/>
    <s v="PDX"/>
    <d v="1899-12-30T20:30:00"/>
    <d v="1899-12-30T20:55:00"/>
    <n v="268"/>
    <n v="277"/>
    <n v="25"/>
    <d v="1899-12-30T21:06:00"/>
    <n v="11"/>
    <n v="0"/>
    <n v="0"/>
    <n v="12"/>
    <n v="0"/>
    <n v="22"/>
    <n v="25"/>
    <x v="11"/>
    <n v="3"/>
  </r>
  <r>
    <s v="  UA"/>
    <x v="16"/>
    <n v="964"/>
    <s v="N204UA"/>
    <s v="IAD"/>
    <d v="1899-12-30T13:15:00"/>
    <d v="1899-12-30T13:31:00"/>
    <n v="112"/>
    <n v="107"/>
    <n v="16"/>
    <d v="1899-12-30T13:55:00"/>
    <n v="24"/>
    <n v="0"/>
    <n v="0"/>
    <n v="0"/>
    <n v="0"/>
    <n v="0"/>
    <n v="16"/>
    <x v="14"/>
    <n v="3"/>
  </r>
  <r>
    <s v="  UA"/>
    <x v="16"/>
    <n v="971"/>
    <s v="N461UA"/>
    <s v="SFO"/>
    <d v="1899-12-30T06:00:00"/>
    <d v="1899-12-30T05:59:00"/>
    <n v="282"/>
    <n v="298"/>
    <n v="-1"/>
    <d v="1899-12-30T06:19:00"/>
    <n v="20"/>
    <n v="0"/>
    <n v="0"/>
    <n v="15"/>
    <n v="0"/>
    <n v="0"/>
    <n v="0"/>
    <x v="6"/>
    <n v="3"/>
  </r>
  <r>
    <s v="  UA"/>
    <x v="16"/>
    <n v="973"/>
    <s v="N577UA"/>
    <s v="SFO"/>
    <d v="1899-12-30T14:55:00"/>
    <d v="1899-12-30T14:55:00"/>
    <n v="294"/>
    <n v="294"/>
    <n v="0"/>
    <d v="1899-12-30T15:15:00"/>
    <n v="20"/>
    <n v="0"/>
    <n v="0"/>
    <n v="0"/>
    <n v="0"/>
    <n v="0"/>
    <n v="0"/>
    <x v="4"/>
    <n v="3"/>
  </r>
  <r>
    <s v="  UA"/>
    <x v="16"/>
    <n v="987"/>
    <s v="N491UA"/>
    <s v="DCA"/>
    <d v="1899-12-30T07:00:00"/>
    <d v="1899-12-30T06:54:00"/>
    <n v="108"/>
    <n v="99"/>
    <n v="-6"/>
    <d v="1899-12-30T07:12:00"/>
    <n v="18"/>
    <n v="0"/>
    <n v="0"/>
    <n v="0"/>
    <n v="0"/>
    <n v="0"/>
    <n v="0"/>
    <x v="13"/>
    <n v="3"/>
  </r>
  <r>
    <s v="  UA"/>
    <x v="16"/>
    <n v="990"/>
    <s v="N443UA"/>
    <s v="IAD"/>
    <d v="1899-12-30T18:13:00"/>
    <d v="1899-12-30T18:21:00"/>
    <n v="114"/>
    <n v="118"/>
    <n v="8"/>
    <d v="1899-12-30T18:52:00"/>
    <n v="31"/>
    <n v="0"/>
    <n v="0"/>
    <n v="0"/>
    <n v="0"/>
    <n v="0"/>
    <n v="8"/>
    <x v="1"/>
    <n v="3"/>
  </r>
  <r>
    <s v="  UA"/>
    <x v="16"/>
    <n v="998"/>
    <s v="N484UA"/>
    <s v="BOS"/>
    <d v="1899-12-30T21:01:00"/>
    <d v="1899-12-30T22:06:00"/>
    <n v="132"/>
    <n v="105"/>
    <n v="65"/>
    <d v="1899-12-30T22:17:00"/>
    <n v="11"/>
    <n v="38"/>
    <n v="0"/>
    <n v="0"/>
    <n v="0"/>
    <n v="0"/>
    <n v="65"/>
    <x v="7"/>
    <n v="3"/>
  </r>
  <r>
    <s v="  UA"/>
    <x v="16"/>
    <n v="1102"/>
    <s v="N21723"/>
    <s v="MCO"/>
    <d v="1899-12-30T19:40:00"/>
    <d v="1899-12-30T19:37:00"/>
    <n v="155"/>
    <n v="149"/>
    <n v="-3"/>
    <d v="1899-12-30T19:53:00"/>
    <n v="16"/>
    <n v="0"/>
    <n v="0"/>
    <n v="0"/>
    <n v="0"/>
    <n v="0"/>
    <n v="0"/>
    <x v="10"/>
    <n v="3"/>
  </r>
  <r>
    <s v="  UA"/>
    <x v="16"/>
    <n v="1103"/>
    <s v="N16732"/>
    <s v="SNA"/>
    <d v="1899-12-30T09:45:00"/>
    <d v="1899-12-30T10:13:00"/>
    <n v="265"/>
    <n v="279"/>
    <n v="28"/>
    <d v="1899-12-30T10:28:00"/>
    <n v="15"/>
    <n v="0"/>
    <n v="19"/>
    <n v="14"/>
    <n v="0"/>
    <n v="9"/>
    <n v="28"/>
    <x v="0"/>
    <n v="3"/>
  </r>
  <r>
    <s v="  UA"/>
    <x v="16"/>
    <n v="1189"/>
    <s v="N33294"/>
    <s v="IAH"/>
    <d v="1899-12-30T15:20:00"/>
    <d v="1899-12-30T15:22:00"/>
    <n v="174"/>
    <n v="165"/>
    <n v="2"/>
    <d v="1899-12-30T15:36:00"/>
    <n v="14"/>
    <n v="0"/>
    <n v="0"/>
    <n v="0"/>
    <n v="0"/>
    <n v="0"/>
    <n v="2"/>
    <x v="15"/>
    <n v="3"/>
  </r>
  <r>
    <s v="  UA"/>
    <x v="16"/>
    <n v="1221"/>
    <s v="N14731"/>
    <s v="IAH"/>
    <d v="1899-12-30T07:00:00"/>
    <d v="1899-12-30T06:49:00"/>
    <n v="168"/>
    <n v="192"/>
    <n v="-11"/>
    <d v="1899-12-30T07:02:00"/>
    <n v="13"/>
    <n v="0"/>
    <n v="0"/>
    <n v="0"/>
    <n v="0"/>
    <n v="0"/>
    <n v="0"/>
    <x v="13"/>
    <n v="3"/>
  </r>
  <r>
    <s v="  UA"/>
    <x v="16"/>
    <n v="1259"/>
    <s v="N46625"/>
    <s v="CLE"/>
    <d v="1899-12-30T18:15:00"/>
    <d v="1899-12-30T18:19:00"/>
    <n v="77"/>
    <n v="83"/>
    <n v="4"/>
    <d v="1899-12-30T18:49:00"/>
    <n v="30"/>
    <n v="0"/>
    <n v="0"/>
    <n v="0"/>
    <n v="0"/>
    <n v="0"/>
    <n v="4"/>
    <x v="1"/>
    <n v="3"/>
  </r>
  <r>
    <s v="  UA"/>
    <x v="16"/>
    <n v="1282"/>
    <s v="N37293"/>
    <s v="SFO"/>
    <d v="1899-12-30T20:30:00"/>
    <d v="1899-12-30T20:41:00"/>
    <n v="275"/>
    <n v="284"/>
    <n v="11"/>
    <d v="1899-12-30T20:52:00"/>
    <n v="11"/>
    <n v="11"/>
    <n v="0"/>
    <n v="9"/>
    <n v="0"/>
    <n v="0"/>
    <n v="11"/>
    <x v="11"/>
    <n v="3"/>
  </r>
  <r>
    <s v="  UA"/>
    <x v="16"/>
    <n v="1290"/>
    <s v="N37290"/>
    <s v="IAH"/>
    <d v="1899-12-30T17:05:00"/>
    <d v="1899-12-30T17:22:00"/>
    <n v="173"/>
    <n v="170"/>
    <n v="17"/>
    <d v="1899-12-30T17:39:00"/>
    <n v="17"/>
    <n v="0"/>
    <n v="0"/>
    <n v="0"/>
    <n v="0"/>
    <n v="0"/>
    <n v="17"/>
    <x v="12"/>
    <n v="3"/>
  </r>
  <r>
    <s v="  UA"/>
    <x v="16"/>
    <n v="1296"/>
    <s v="N13750"/>
    <s v="DEN"/>
    <d v="1899-12-30T20:00:00"/>
    <d v="1899-12-30T20:33:00"/>
    <n v="156"/>
    <n v="147"/>
    <n v="33"/>
    <d v="1899-12-30T20:43:00"/>
    <n v="10"/>
    <n v="24"/>
    <n v="0"/>
    <n v="0"/>
    <n v="0"/>
    <n v="0"/>
    <n v="33"/>
    <x v="11"/>
    <n v="3"/>
  </r>
  <r>
    <s v="  UA"/>
    <x v="16"/>
    <n v="1550"/>
    <s v="N25705"/>
    <s v="EWR"/>
    <d v="1899-12-30T13:39:00"/>
    <d v="1899-12-30T14:04:00"/>
    <n v="140"/>
    <n v="126"/>
    <n v="25"/>
    <d v="1899-12-30T14:17:00"/>
    <n v="13"/>
    <n v="0"/>
    <n v="0"/>
    <n v="0"/>
    <n v="0"/>
    <n v="0"/>
    <n v="25"/>
    <x v="14"/>
    <n v="3"/>
  </r>
  <r>
    <s v="  UA"/>
    <x v="16"/>
    <n v="1570"/>
    <s v="N54241"/>
    <s v="EWR"/>
    <d v="1899-12-30T07:00:00"/>
    <d v="1899-12-30T07:00:00"/>
    <n v="120"/>
    <n v="121"/>
    <n v="0"/>
    <d v="1899-12-30T07:15:00"/>
    <n v="15"/>
    <n v="0"/>
    <n v="0"/>
    <n v="0"/>
    <n v="0"/>
    <n v="0"/>
    <n v="0"/>
    <x v="13"/>
    <n v="3"/>
  </r>
  <r>
    <s v="  UA"/>
    <x v="16"/>
    <n v="1574"/>
    <s v="N37293"/>
    <s v="EWR"/>
    <d v="1899-12-30T12:00:00"/>
    <d v="1899-12-30T12:41:00"/>
    <n v="127"/>
    <n v="127"/>
    <n v="41"/>
    <d v="1899-12-30T13:06:00"/>
    <n v="25"/>
    <n v="0"/>
    <n v="36"/>
    <n v="0"/>
    <n v="0"/>
    <n v="5"/>
    <n v="41"/>
    <x v="5"/>
    <n v="3"/>
  </r>
  <r>
    <s v="  UA"/>
    <x v="16"/>
    <n v="1577"/>
    <s v="N77296"/>
    <s v="EWR"/>
    <d v="1899-12-30T17:00:00"/>
    <d v="1899-12-30T17:05:00"/>
    <n v="135"/>
    <n v="109"/>
    <n v="5"/>
    <d v="1899-12-30T17:17:00"/>
    <n v="12"/>
    <n v="0"/>
    <n v="0"/>
    <n v="0"/>
    <n v="0"/>
    <n v="0"/>
    <n v="5"/>
    <x v="12"/>
    <n v="3"/>
  </r>
  <r>
    <s v="  UA"/>
    <x v="16"/>
    <n v="1579"/>
    <s v="N31412"/>
    <s v="EWR"/>
    <d v="1899-12-30T18:00:00"/>
    <d v="1899-12-30T18:20:00"/>
    <n v="126"/>
    <n v="114"/>
    <n v="20"/>
    <d v="1899-12-30T18:40:00"/>
    <n v="20"/>
    <n v="0"/>
    <n v="0"/>
    <n v="0"/>
    <n v="0"/>
    <n v="0"/>
    <n v="20"/>
    <x v="1"/>
    <n v="3"/>
  </r>
  <r>
    <s v="  UA"/>
    <x v="16"/>
    <n v="1625"/>
    <s v="N14231"/>
    <s v="CLE"/>
    <d v="1899-12-30T07:00:00"/>
    <d v="1899-12-30T06:55:00"/>
    <n v="77"/>
    <n v="77"/>
    <n v="-5"/>
    <d v="1899-12-30T07:13:00"/>
    <n v="18"/>
    <n v="0"/>
    <n v="0"/>
    <n v="0"/>
    <n v="0"/>
    <n v="0"/>
    <n v="0"/>
    <x v="13"/>
    <n v="3"/>
  </r>
  <r>
    <s v="  UA"/>
    <x v="16"/>
    <n v="1647"/>
    <s v="N37427"/>
    <s v="IAH"/>
    <d v="1899-12-30T19:15:00"/>
    <d v="1899-12-30T19:15:00"/>
    <n v="163"/>
    <n v="151"/>
    <n v="0"/>
    <d v="1899-12-30T19:28:00"/>
    <n v="13"/>
    <n v="0"/>
    <n v="0"/>
    <n v="0"/>
    <n v="0"/>
    <n v="0"/>
    <n v="0"/>
    <x v="10"/>
    <n v="3"/>
  </r>
  <r>
    <s v="  UA"/>
    <x v="16"/>
    <n v="1676"/>
    <s v="N78506"/>
    <s v="IAH"/>
    <d v="1899-12-30T14:00:00"/>
    <d v="1899-12-30T14:21:00"/>
    <n v="166"/>
    <n v="169"/>
    <n v="21"/>
    <d v="1899-12-30T14:34:00"/>
    <n v="13"/>
    <n v="0"/>
    <n v="18"/>
    <n v="3"/>
    <n v="0"/>
    <n v="3"/>
    <n v="21"/>
    <x v="4"/>
    <n v="3"/>
  </r>
  <r>
    <s v="  UA"/>
    <x v="16"/>
    <n v="1693"/>
    <s v="N37420"/>
    <s v="IAH"/>
    <d v="1899-12-30T12:10:00"/>
    <d v="1899-12-30T12:26:00"/>
    <n v="167"/>
    <n v="150"/>
    <n v="16"/>
    <d v="1899-12-30T12:34:00"/>
    <n v="8"/>
    <n v="0"/>
    <n v="0"/>
    <n v="0"/>
    <n v="0"/>
    <n v="0"/>
    <n v="16"/>
    <x v="5"/>
    <n v="3"/>
  </r>
  <r>
    <s v="  UA"/>
    <x v="16"/>
    <n v="1696"/>
    <s v="N76269"/>
    <s v="EWR"/>
    <d v="1899-12-30T10:00:00"/>
    <d v="1899-12-30T09:55:00"/>
    <n v="117"/>
    <n v="121"/>
    <n v="-5"/>
    <d v="1899-12-30T10:18:00"/>
    <n v="23"/>
    <n v="0"/>
    <n v="0"/>
    <n v="0"/>
    <n v="0"/>
    <n v="0"/>
    <n v="0"/>
    <x v="8"/>
    <n v="3"/>
  </r>
  <r>
    <s v="  UA"/>
    <x v="16"/>
    <n v="1710"/>
    <s v="N37419"/>
    <s v="IAH"/>
    <d v="1899-12-30T08:00:00"/>
    <d v="1899-12-30T07:55:00"/>
    <n v="172"/>
    <n v="192"/>
    <n v="-5"/>
    <d v="1899-12-30T08:15:00"/>
    <n v="20"/>
    <n v="0"/>
    <n v="0"/>
    <n v="15"/>
    <n v="0"/>
    <n v="0"/>
    <n v="0"/>
    <x v="9"/>
    <n v="3"/>
  </r>
  <r>
    <s v="  UA"/>
    <x v="16"/>
    <n v="1715"/>
    <s v="N78501"/>
    <s v="PIT"/>
    <d v="1899-12-30T18:35:00"/>
    <d v="1899-12-30T19:54:00"/>
    <n v="84"/>
    <n v="73"/>
    <n v="79"/>
    <d v="1899-12-30T20:03:00"/>
    <n v="9"/>
    <n v="68"/>
    <n v="0"/>
    <n v="0"/>
    <n v="0"/>
    <n v="0"/>
    <n v="79"/>
    <x v="1"/>
    <n v="3"/>
  </r>
  <r>
    <s v="  UA"/>
    <x v="16"/>
    <n v="1716"/>
    <s v="N17245"/>
    <s v="FLL"/>
    <d v="1899-12-30T08:50:00"/>
    <d v="1899-12-30T09:31:00"/>
    <n v="171"/>
    <n v="170"/>
    <n v="41"/>
    <d v="1899-12-30T09:48:00"/>
    <n v="17"/>
    <n v="0"/>
    <n v="0"/>
    <n v="0"/>
    <n v="0"/>
    <n v="40"/>
    <n v="41"/>
    <x v="9"/>
    <n v="3"/>
  </r>
  <r>
    <s v="  UA"/>
    <x v="16"/>
    <n v="1727"/>
    <s v="N39423"/>
    <s v="IAH"/>
    <d v="1899-12-30T10:56:00"/>
    <d v="1899-12-30T11:11:00"/>
    <n v="169"/>
    <n v="167"/>
    <n v="15"/>
    <d v="1899-12-30T11:21:00"/>
    <n v="10"/>
    <n v="0"/>
    <n v="0"/>
    <n v="0"/>
    <n v="0"/>
    <n v="0"/>
    <n v="15"/>
    <x v="8"/>
    <n v="3"/>
  </r>
  <r>
    <s v="  UA"/>
    <x v="16"/>
    <n v="1729"/>
    <s v="N33714"/>
    <s v="IAH"/>
    <d v="1899-12-30T21:00:00"/>
    <d v="1899-12-30T21:04:00"/>
    <n v="158"/>
    <n v="154"/>
    <n v="4"/>
    <d v="1899-12-30T21:18:00"/>
    <n v="14"/>
    <n v="0"/>
    <n v="0"/>
    <n v="0"/>
    <n v="0"/>
    <n v="0"/>
    <n v="4"/>
    <x v="7"/>
    <n v="3"/>
  </r>
  <r>
    <s v="  UA"/>
    <x v="16"/>
    <n v="1730"/>
    <s v="N75426"/>
    <s v="IAH"/>
    <d v="1899-12-30T05:25:00"/>
    <d v="1899-12-30T05:21:00"/>
    <n v="168"/>
    <n v="176"/>
    <n v="-4"/>
    <d v="1899-12-30T05:29:00"/>
    <n v="8"/>
    <n v="0"/>
    <n v="0"/>
    <n v="0"/>
    <n v="0"/>
    <n v="0"/>
    <n v="0"/>
    <x v="16"/>
    <n v="3"/>
  </r>
  <r>
    <s v="  UA"/>
    <x v="17"/>
    <n v="201"/>
    <s v="N213UA"/>
    <s v="HNL"/>
    <d v="1899-12-30T09:20:00"/>
    <d v="1899-12-30T09:21:00"/>
    <n v="544"/>
    <n v="544"/>
    <n v="1"/>
    <d v="1899-12-30T09:45:00"/>
    <n v="24"/>
    <n v="0"/>
    <n v="0"/>
    <n v="0"/>
    <n v="0"/>
    <n v="0"/>
    <n v="1"/>
    <x v="0"/>
    <n v="4"/>
  </r>
  <r>
    <s v="  UA"/>
    <x v="17"/>
    <n v="222"/>
    <s v="N574UA"/>
    <s v="BDL"/>
    <d v="1899-12-30T18:48:00"/>
    <d v="1899-12-30T19:00:00"/>
    <n v="126"/>
    <n v="121"/>
    <n v="12"/>
    <d v="1899-12-30T19:19:00"/>
    <n v="19"/>
    <n v="0"/>
    <n v="0"/>
    <n v="0"/>
    <n v="0"/>
    <n v="0"/>
    <n v="12"/>
    <x v="1"/>
    <n v="4"/>
  </r>
  <r>
    <s v="  UA"/>
    <x v="17"/>
    <n v="241"/>
    <s v="N418UA"/>
    <s v="SEA"/>
    <d v="1899-12-30T11:57:00"/>
    <d v="1899-12-30T11:52:00"/>
    <n v="268"/>
    <n v="331"/>
    <n v="-5"/>
    <d v="1899-12-30T12:03:00"/>
    <n v="11"/>
    <n v="0"/>
    <n v="0"/>
    <n v="58"/>
    <n v="0"/>
    <n v="0"/>
    <n v="0"/>
    <x v="3"/>
    <n v="4"/>
  </r>
  <r>
    <s v="  UA"/>
    <x v="17"/>
    <n v="242"/>
    <s v="N830UA"/>
    <s v="PVD"/>
    <d v="1899-12-30T13:27:00"/>
    <d v="1899-12-30T13:24:00"/>
    <n v="128"/>
    <n v="115"/>
    <n v="-3"/>
    <d v="1899-12-30T13:36:00"/>
    <n v="12"/>
    <n v="0"/>
    <n v="0"/>
    <n v="0"/>
    <n v="0"/>
    <n v="0"/>
    <n v="0"/>
    <x v="14"/>
    <n v="4"/>
  </r>
  <r>
    <s v="  UA"/>
    <x v="17"/>
    <n v="245"/>
    <s v="N535UA"/>
    <s v="DEN"/>
    <d v="1899-12-30T08:58:00"/>
    <d v="1899-12-30T08:57:00"/>
    <n v="164"/>
    <n v="149"/>
    <n v="-1"/>
    <d v="1899-12-30T09:06:00"/>
    <n v="9"/>
    <n v="0"/>
    <n v="0"/>
    <n v="0"/>
    <n v="0"/>
    <n v="0"/>
    <n v="0"/>
    <x v="9"/>
    <n v="4"/>
  </r>
  <r>
    <s v="  UA"/>
    <x v="17"/>
    <n v="246"/>
    <s v="N465UA"/>
    <s v="BUF"/>
    <d v="1899-12-30T18:00:00"/>
    <d v="1899-12-30T17:56:00"/>
    <n v="89"/>
    <n v="83"/>
    <n v="-4"/>
    <d v="1899-12-30T18:12:00"/>
    <n v="16"/>
    <n v="0"/>
    <n v="0"/>
    <n v="0"/>
    <n v="0"/>
    <n v="0"/>
    <n v="0"/>
    <x v="1"/>
    <n v="4"/>
  </r>
  <r>
    <s v="  UA"/>
    <x v="17"/>
    <n v="248"/>
    <s v="N412UA"/>
    <s v="DTW"/>
    <d v="1899-12-30T19:00:00"/>
    <d v="1899-12-30T19:28:00"/>
    <n v="85"/>
    <n v="88"/>
    <n v="28"/>
    <d v="1899-12-30T19:52:00"/>
    <n v="24"/>
    <n v="28"/>
    <n v="0"/>
    <n v="3"/>
    <n v="0"/>
    <n v="0"/>
    <n v="28"/>
    <x v="10"/>
    <n v="4"/>
  </r>
  <r>
    <s v="  UA"/>
    <x v="17"/>
    <n v="253"/>
    <s v="N521UA"/>
    <s v="BOS"/>
    <d v="1899-12-30T19:00:00"/>
    <d v="1899-12-30T19:06:00"/>
    <n v="133"/>
    <n v="126"/>
    <n v="6"/>
    <d v="1899-12-30T19:23:00"/>
    <n v="17"/>
    <n v="0"/>
    <n v="0"/>
    <n v="0"/>
    <n v="0"/>
    <n v="0"/>
    <n v="6"/>
    <x v="10"/>
    <n v="4"/>
  </r>
  <r>
    <s v="  UA"/>
    <x v="17"/>
    <n v="255"/>
    <s v="N490UA"/>
    <s v="SFO"/>
    <d v="1899-12-30T16:05:00"/>
    <d v="1899-12-30T16:00:00"/>
    <n v="282"/>
    <n v="294"/>
    <n v="-5"/>
    <d v="1899-12-30T16:16:00"/>
    <n v="16"/>
    <n v="0"/>
    <n v="0"/>
    <n v="0"/>
    <n v="0"/>
    <n v="0"/>
    <n v="0"/>
    <x v="2"/>
    <n v="4"/>
  </r>
  <r>
    <s v="  UA"/>
    <x v="17"/>
    <n v="258"/>
    <s v="N468UA"/>
    <s v="GRR"/>
    <d v="1899-12-30T19:01:00"/>
    <d v="1899-12-30T18:56:00"/>
    <n v="51"/>
    <n v="44"/>
    <n v="-5"/>
    <d v="1899-12-30T19:13:00"/>
    <n v="17"/>
    <n v="0"/>
    <n v="0"/>
    <n v="0"/>
    <n v="0"/>
    <n v="0"/>
    <n v="0"/>
    <x v="10"/>
    <n v="4"/>
  </r>
  <r>
    <s v="  UA"/>
    <x v="17"/>
    <n v="262"/>
    <s v="N448UA"/>
    <s v="MCO"/>
    <d v="1899-12-30T07:00:00"/>
    <d v="1899-12-30T06:59:00"/>
    <n v="155"/>
    <n v="152"/>
    <n v="-1"/>
    <d v="1899-12-30T07:16:00"/>
    <n v="17"/>
    <n v="0"/>
    <n v="0"/>
    <n v="0"/>
    <n v="0"/>
    <n v="0"/>
    <n v="0"/>
    <x v="13"/>
    <n v="4"/>
  </r>
  <r>
    <s v="  UA"/>
    <x v="17"/>
    <n v="265"/>
    <s v="N473UA"/>
    <s v="TPA"/>
    <d v="1899-12-30T14:15:00"/>
    <d v="1899-12-30T14:13:00"/>
    <n v="157"/>
    <n v="159"/>
    <n v="-2"/>
    <d v="1899-12-30T14:39:00"/>
    <n v="26"/>
    <n v="0"/>
    <n v="0"/>
    <n v="0"/>
    <n v="0"/>
    <n v="0"/>
    <n v="0"/>
    <x v="4"/>
    <n v="4"/>
  </r>
  <r>
    <s v="  UA"/>
    <x v="17"/>
    <n v="278"/>
    <s v="N438UA"/>
    <s v="MDT"/>
    <d v="1899-12-30T18:30:00"/>
    <d v="1899-12-30T18:33:00"/>
    <n v="100"/>
    <n v="97"/>
    <n v="3"/>
    <d v="1899-12-30T18:53:00"/>
    <n v="20"/>
    <n v="0"/>
    <n v="0"/>
    <n v="0"/>
    <n v="0"/>
    <n v="0"/>
    <n v="3"/>
    <x v="1"/>
    <n v="4"/>
  </r>
  <r>
    <s v="  UA"/>
    <x v="17"/>
    <n v="288"/>
    <s v="N448UA"/>
    <s v="MCO"/>
    <d v="1899-12-30T14:25:00"/>
    <d v="1899-12-30T14:53:00"/>
    <n v="159"/>
    <n v="149"/>
    <n v="28"/>
    <d v="1899-12-30T15:10:00"/>
    <n v="17"/>
    <n v="18"/>
    <n v="0"/>
    <n v="0"/>
    <n v="0"/>
    <n v="0"/>
    <n v="28"/>
    <x v="4"/>
    <n v="4"/>
  </r>
  <r>
    <s v="  UA"/>
    <x v="17"/>
    <n v="291"/>
    <s v="N842UA"/>
    <s v="IAD"/>
    <d v="1899-12-30T11:22:00"/>
    <d v="1899-12-30T11:19:00"/>
    <n v="106"/>
    <n v="102"/>
    <n v="-3"/>
    <d v="1899-12-30T11:31:00"/>
    <n v="12"/>
    <n v="0"/>
    <n v="0"/>
    <n v="0"/>
    <n v="0"/>
    <n v="0"/>
    <n v="0"/>
    <x v="3"/>
    <n v="4"/>
  </r>
  <r>
    <s v="  UA"/>
    <x v="17"/>
    <n v="292"/>
    <s v="N413UA"/>
    <s v="ATL"/>
    <d v="1899-12-30T06:00:00"/>
    <d v="1899-12-30T05:54:00"/>
    <n v="119"/>
    <n v="113"/>
    <n v="-6"/>
    <d v="1899-12-30T06:15:00"/>
    <n v="21"/>
    <n v="0"/>
    <n v="0"/>
    <n v="0"/>
    <n v="0"/>
    <n v="0"/>
    <n v="0"/>
    <x v="6"/>
    <n v="4"/>
  </r>
  <r>
    <s v="  UA"/>
    <x v="17"/>
    <n v="296"/>
    <s v="N831UA"/>
    <s v="MSP"/>
    <d v="1899-12-30T13:20:00"/>
    <d v="1899-12-30T13:35:00"/>
    <n v="87"/>
    <n v="76"/>
    <n v="15"/>
    <d v="1899-12-30T13:46:00"/>
    <n v="11"/>
    <n v="0"/>
    <n v="0"/>
    <n v="0"/>
    <n v="0"/>
    <n v="0"/>
    <n v="15"/>
    <x v="14"/>
    <n v="4"/>
  </r>
  <r>
    <s v="  UA"/>
    <x v="17"/>
    <n v="298"/>
    <s v="N537UA"/>
    <s v="MIA"/>
    <d v="1899-12-30T19:45:00"/>
    <d v="1899-12-30T20:04:00"/>
    <n v="185"/>
    <n v="160"/>
    <n v="19"/>
    <d v="1899-12-30T20:20:00"/>
    <n v="16"/>
    <n v="0"/>
    <n v="0"/>
    <n v="0"/>
    <n v="0"/>
    <n v="0"/>
    <n v="19"/>
    <x v="10"/>
    <n v="4"/>
  </r>
  <r>
    <s v="  UA"/>
    <x v="17"/>
    <n v="304"/>
    <s v="N809UA"/>
    <s v="BDL"/>
    <d v="1899-12-30T06:26:00"/>
    <d v="1899-12-30T06:25:00"/>
    <n v="122"/>
    <n v="115"/>
    <n v="-1"/>
    <d v="1899-12-30T06:42:00"/>
    <n v="17"/>
    <n v="0"/>
    <n v="0"/>
    <n v="0"/>
    <n v="0"/>
    <n v="0"/>
    <n v="0"/>
    <x v="6"/>
    <n v="4"/>
  </r>
  <r>
    <s v="  UA"/>
    <x v="17"/>
    <n v="307"/>
    <s v="N588UA"/>
    <s v="LAS"/>
    <d v="1899-12-30T08:20:00"/>
    <d v="1899-12-30T08:39:00"/>
    <n v="237"/>
    <n v="235"/>
    <n v="19"/>
    <d v="1899-12-30T08:50:00"/>
    <n v="11"/>
    <n v="17"/>
    <n v="0"/>
    <n v="0"/>
    <n v="0"/>
    <n v="0"/>
    <n v="19"/>
    <x v="9"/>
    <n v="4"/>
  </r>
  <r>
    <s v="  UA"/>
    <x v="17"/>
    <n v="309"/>
    <s v="N818UA"/>
    <s v="BOS"/>
    <d v="1899-12-30T09:05:00"/>
    <d v="1899-12-30T09:00:00"/>
    <n v="128"/>
    <n v="115"/>
    <n v="-5"/>
    <d v="1899-12-30T09:11:00"/>
    <n v="11"/>
    <n v="0"/>
    <n v="0"/>
    <n v="0"/>
    <n v="0"/>
    <n v="0"/>
    <n v="0"/>
    <x v="0"/>
    <n v="4"/>
  </r>
  <r>
    <s v="  UA"/>
    <x v="17"/>
    <n v="330"/>
    <s v="N446UA"/>
    <s v="EWR"/>
    <d v="1899-12-30T16:00:00"/>
    <d v="1899-12-30T15:56:00"/>
    <n v="131"/>
    <n v="145"/>
    <n v="-4"/>
    <d v="1899-12-30T16:35:00"/>
    <n v="39"/>
    <n v="0"/>
    <n v="0"/>
    <n v="0"/>
    <n v="0"/>
    <n v="0"/>
    <n v="0"/>
    <x v="2"/>
    <n v="4"/>
  </r>
  <r>
    <s v="  UA"/>
    <x v="17"/>
    <n v="331"/>
    <s v="N441UA"/>
    <s v="DFW"/>
    <d v="1899-12-30T20:50:00"/>
    <d v="1899-12-30T20:46:00"/>
    <n v="146"/>
    <n v="142"/>
    <n v="-4"/>
    <d v="1899-12-30T21:07:00"/>
    <n v="21"/>
    <n v="0"/>
    <n v="0"/>
    <n v="0"/>
    <n v="0"/>
    <n v="0"/>
    <n v="0"/>
    <x v="11"/>
    <n v="4"/>
  </r>
  <r>
    <s v="  UA"/>
    <x v="17"/>
    <n v="333"/>
    <s v="N823UA"/>
    <s v="MSY"/>
    <d v="1899-12-30T09:30:00"/>
    <d v="1899-12-30T09:24:00"/>
    <n v="140"/>
    <n v="132"/>
    <n v="-6"/>
    <d v="1899-12-30T09:40:00"/>
    <n v="16"/>
    <n v="0"/>
    <n v="0"/>
    <n v="0"/>
    <n v="0"/>
    <n v="0"/>
    <n v="0"/>
    <x v="0"/>
    <n v="4"/>
  </r>
  <r>
    <s v="  UA"/>
    <x v="17"/>
    <n v="337"/>
    <s v="N402UA"/>
    <s v="DCA"/>
    <d v="1899-12-30T17:05:00"/>
    <d v="1899-12-30T17:00:00"/>
    <n v="105"/>
    <n v="110"/>
    <n v="-5"/>
    <d v="1899-12-30T17:25:00"/>
    <n v="25"/>
    <n v="0"/>
    <n v="0"/>
    <n v="0"/>
    <n v="0"/>
    <n v="0"/>
    <n v="0"/>
    <x v="12"/>
    <n v="4"/>
  </r>
  <r>
    <s v="  UA"/>
    <x v="17"/>
    <n v="340"/>
    <s v="N485UA"/>
    <s v="DFW"/>
    <d v="1899-12-30T13:20:00"/>
    <d v="1899-12-30T13:17:00"/>
    <n v="151"/>
    <n v="136"/>
    <n v="-3"/>
    <d v="1899-12-30T13:33:00"/>
    <n v="16"/>
    <n v="0"/>
    <n v="0"/>
    <n v="0"/>
    <n v="0"/>
    <n v="0"/>
    <n v="0"/>
    <x v="14"/>
    <n v="4"/>
  </r>
  <r>
    <s v="  UA"/>
    <x v="17"/>
    <n v="344"/>
    <s v="N522UA"/>
    <s v="BWI"/>
    <d v="1899-12-30T19:53:00"/>
    <d v="1899-12-30T19:55:00"/>
    <n v="107"/>
    <n v="100"/>
    <n v="2"/>
    <d v="1899-12-30T20:10:00"/>
    <n v="15"/>
    <n v="0"/>
    <n v="0"/>
    <n v="0"/>
    <n v="0"/>
    <n v="0"/>
    <n v="2"/>
    <x v="10"/>
    <n v="4"/>
  </r>
  <r>
    <s v="  UA"/>
    <x v="17"/>
    <n v="350"/>
    <s v="N562UA"/>
    <s v="MCO"/>
    <d v="1899-12-30T17:06:00"/>
    <d v="1899-12-30T17:02:00"/>
    <n v="159"/>
    <n v="145"/>
    <n v="-4"/>
    <d v="1899-12-30T17:19:00"/>
    <n v="17"/>
    <n v="0"/>
    <n v="0"/>
    <n v="0"/>
    <n v="0"/>
    <n v="0"/>
    <n v="0"/>
    <x v="12"/>
    <n v="4"/>
  </r>
  <r>
    <s v="  UA"/>
    <x v="17"/>
    <n v="352"/>
    <s v="N440UA"/>
    <s v="BDL"/>
    <d v="1899-12-30T13:33:00"/>
    <d v="1899-12-30T13:28:00"/>
    <n v="122"/>
    <n v="109"/>
    <n v="-5"/>
    <d v="1899-12-30T13:39:00"/>
    <n v="11"/>
    <n v="0"/>
    <n v="0"/>
    <n v="0"/>
    <n v="0"/>
    <n v="0"/>
    <n v="0"/>
    <x v="14"/>
    <n v="4"/>
  </r>
  <r>
    <s v="  UA"/>
    <x v="17"/>
    <n v="365"/>
    <s v="N808UA"/>
    <s v="DSM"/>
    <d v="1899-12-30T15:00:00"/>
    <d v="1899-12-30T14:54:00"/>
    <n v="75"/>
    <n v="74"/>
    <n v="-6"/>
    <d v="1899-12-30T15:13:00"/>
    <n v="19"/>
    <n v="0"/>
    <n v="0"/>
    <n v="0"/>
    <n v="0"/>
    <n v="0"/>
    <n v="0"/>
    <x v="15"/>
    <n v="4"/>
  </r>
  <r>
    <s v="  UA"/>
    <x v="17"/>
    <n v="376"/>
    <s v="N473UA"/>
    <s v="PHL"/>
    <d v="1899-12-30T06:00:00"/>
    <d v="1899-12-30T05:53:00"/>
    <n v="119"/>
    <n v="111"/>
    <n v="-7"/>
    <d v="1899-12-30T06:05:00"/>
    <n v="12"/>
    <n v="0"/>
    <n v="0"/>
    <n v="0"/>
    <n v="0"/>
    <n v="0"/>
    <n v="0"/>
    <x v="6"/>
    <n v="4"/>
  </r>
  <r>
    <s v="  UA"/>
    <x v="17"/>
    <n v="381"/>
    <s v="N477UA"/>
    <s v="SMF"/>
    <d v="1899-12-30T09:55:00"/>
    <d v="1899-12-30T09:51:00"/>
    <n v="270"/>
    <n v="278"/>
    <n v="-4"/>
    <d v="1899-12-30T10:07:00"/>
    <n v="16"/>
    <n v="0"/>
    <n v="0"/>
    <n v="0"/>
    <n v="0"/>
    <n v="0"/>
    <n v="0"/>
    <x v="0"/>
    <n v="4"/>
  </r>
  <r>
    <s v="  UA"/>
    <x v="17"/>
    <n v="382"/>
    <s v="N837UA"/>
    <s v="IAD"/>
    <d v="1899-12-30T08:43:00"/>
    <d v="1899-12-30T08:41:00"/>
    <n v="108"/>
    <n v="100"/>
    <n v="-2"/>
    <d v="1899-12-30T08:56:00"/>
    <n v="15"/>
    <n v="0"/>
    <n v="0"/>
    <n v="0"/>
    <n v="0"/>
    <n v="0"/>
    <n v="0"/>
    <x v="9"/>
    <n v="4"/>
  </r>
  <r>
    <s v="  UA"/>
    <x v="17"/>
    <n v="391"/>
    <s v="N845UA"/>
    <s v="RDU"/>
    <d v="1899-12-30T19:45:00"/>
    <d v="1899-12-30T19:39:00"/>
    <n v="117"/>
    <n v="104"/>
    <n v="-6"/>
    <d v="1899-12-30T19:56:00"/>
    <n v="17"/>
    <n v="0"/>
    <n v="0"/>
    <n v="0"/>
    <n v="0"/>
    <n v="0"/>
    <n v="0"/>
    <x v="10"/>
    <n v="4"/>
  </r>
  <r>
    <s v="  UA"/>
    <x v="17"/>
    <n v="393"/>
    <s v="N441UA"/>
    <s v="PHX"/>
    <d v="1899-12-30T11:57:00"/>
    <d v="1899-12-30T11:55:00"/>
    <n v="232"/>
    <n v="211"/>
    <n v="-2"/>
    <d v="1899-12-30T12:06:00"/>
    <n v="11"/>
    <n v="0"/>
    <n v="0"/>
    <n v="0"/>
    <n v="0"/>
    <n v="0"/>
    <n v="0"/>
    <x v="3"/>
    <n v="4"/>
  </r>
  <r>
    <s v="  UA"/>
    <x v="17"/>
    <n v="395"/>
    <s v="N443UA"/>
    <s v="SAN"/>
    <d v="1899-12-30T17:50:00"/>
    <d v="1899-12-30T18:02:00"/>
    <n v="253"/>
    <n v="260"/>
    <n v="12"/>
    <d v="1899-12-30T18:25:00"/>
    <n v="23"/>
    <n v="12"/>
    <n v="0"/>
    <n v="7"/>
    <n v="0"/>
    <n v="0"/>
    <n v="12"/>
    <x v="12"/>
    <n v="4"/>
  </r>
  <r>
    <s v="  UA"/>
    <x v="17"/>
    <n v="398"/>
    <s v="N429UA"/>
    <s v="PDX"/>
    <d v="1899-12-30T11:58:00"/>
    <d v="1899-12-30T11:56:00"/>
    <n v="268"/>
    <n v="300"/>
    <n v="-2"/>
    <d v="1899-12-30T12:15:00"/>
    <n v="19"/>
    <n v="0"/>
    <n v="0"/>
    <n v="30"/>
    <n v="0"/>
    <n v="0"/>
    <n v="0"/>
    <x v="3"/>
    <n v="4"/>
  </r>
  <r>
    <s v="  UA"/>
    <x v="17"/>
    <n v="408"/>
    <s v="N541UA"/>
    <s v="PHX"/>
    <d v="1899-12-30T17:59:00"/>
    <d v="1899-12-30T17:59:00"/>
    <n v="235"/>
    <n v="234"/>
    <n v="0"/>
    <d v="1899-12-30T18:16:00"/>
    <n v="17"/>
    <n v="0"/>
    <n v="0"/>
    <n v="0"/>
    <n v="0"/>
    <n v="0"/>
    <n v="0"/>
    <x v="12"/>
    <n v="4"/>
  </r>
  <r>
    <s v="  UA"/>
    <x v="17"/>
    <n v="409"/>
    <s v="N467UA"/>
    <s v="LAX"/>
    <d v="1899-12-30T13:05:00"/>
    <d v="1899-12-30T13:01:00"/>
    <n v="269"/>
    <n v="257"/>
    <n v="-4"/>
    <d v="1899-12-30T13:14:00"/>
    <n v="13"/>
    <n v="0"/>
    <n v="0"/>
    <n v="0"/>
    <n v="0"/>
    <n v="0"/>
    <n v="0"/>
    <x v="14"/>
    <n v="4"/>
  </r>
  <r>
    <s v="  UA"/>
    <x v="17"/>
    <n v="411"/>
    <s v="N417UA"/>
    <s v="LAX"/>
    <d v="1899-12-30T20:45:00"/>
    <d v="1899-12-30T20:43:00"/>
    <n v="265"/>
    <n v="258"/>
    <n v="-2"/>
    <d v="1899-12-30T20:54:00"/>
    <n v="11"/>
    <n v="0"/>
    <n v="0"/>
    <n v="0"/>
    <n v="0"/>
    <n v="0"/>
    <n v="0"/>
    <x v="11"/>
    <n v="4"/>
  </r>
  <r>
    <s v="  UA"/>
    <x v="17"/>
    <n v="420"/>
    <s v="N491UA"/>
    <s v="ROC"/>
    <d v="1899-12-30T18:44:00"/>
    <d v="1899-12-30T19:37:00"/>
    <n v="96"/>
    <n v="102"/>
    <n v="53"/>
    <d v="1899-12-30T19:52:00"/>
    <n v="15"/>
    <n v="0"/>
    <n v="0"/>
    <n v="8"/>
    <n v="0"/>
    <n v="51"/>
    <n v="53"/>
    <x v="1"/>
    <n v="4"/>
  </r>
  <r>
    <s v="  UA"/>
    <x v="17"/>
    <n v="425"/>
    <s v="N515UA"/>
    <s v="SEA"/>
    <d v="1899-12-30T20:50:00"/>
    <d v="1899-12-30T20:49:00"/>
    <n v="265"/>
    <n v="297"/>
    <n v="-1"/>
    <d v="1899-12-30T21:06:00"/>
    <n v="17"/>
    <n v="0"/>
    <n v="0"/>
    <n v="31"/>
    <n v="0"/>
    <n v="0"/>
    <n v="0"/>
    <x v="11"/>
    <n v="4"/>
  </r>
  <r>
    <s v="  UA"/>
    <x v="17"/>
    <n v="432"/>
    <s v="N851UA"/>
    <s v="CLT"/>
    <d v="1899-12-30T13:10:00"/>
    <d v="1899-12-30T13:07:00"/>
    <n v="109"/>
    <n v="106"/>
    <n v="-3"/>
    <d v="1899-12-30T13:25:00"/>
    <n v="18"/>
    <n v="0"/>
    <n v="0"/>
    <n v="0"/>
    <n v="0"/>
    <n v="0"/>
    <n v="0"/>
    <x v="14"/>
    <n v="4"/>
  </r>
  <r>
    <s v="  UA"/>
    <x v="17"/>
    <n v="436"/>
    <s v="N442UA"/>
    <s v="EWR"/>
    <d v="1899-12-30T15:00:00"/>
    <d v="1899-12-30T14:59:00"/>
    <n v="131"/>
    <n v="117"/>
    <n v="-1"/>
    <d v="1899-12-30T15:12:00"/>
    <n v="13"/>
    <n v="0"/>
    <n v="0"/>
    <n v="0"/>
    <n v="0"/>
    <n v="0"/>
    <n v="0"/>
    <x v="15"/>
    <n v="4"/>
  </r>
  <r>
    <s v="  UA"/>
    <x v="17"/>
    <n v="442"/>
    <s v="N818UA"/>
    <s v="BDL"/>
    <d v="1899-12-30T16:50:00"/>
    <d v="1899-12-30T16:47:00"/>
    <n v="121"/>
    <n v="117"/>
    <n v="-3"/>
    <d v="1899-12-30T17:02:00"/>
    <n v="15"/>
    <n v="0"/>
    <n v="0"/>
    <n v="0"/>
    <n v="0"/>
    <n v="0"/>
    <n v="0"/>
    <x v="2"/>
    <n v="4"/>
  </r>
  <r>
    <s v="  UA"/>
    <x v="17"/>
    <n v="449"/>
    <s v="N424UA"/>
    <s v="SAN"/>
    <d v="1899-12-30T10:00:00"/>
    <d v="1899-12-30T09:57:00"/>
    <n v="261"/>
    <n v="256"/>
    <n v="-3"/>
    <d v="1899-12-30T10:09:00"/>
    <n v="12"/>
    <n v="0"/>
    <n v="0"/>
    <n v="0"/>
    <n v="0"/>
    <n v="0"/>
    <n v="0"/>
    <x v="8"/>
    <n v="4"/>
  </r>
  <r>
    <s v="  UA"/>
    <x v="17"/>
    <n v="450"/>
    <s v="N581UA"/>
    <s v="TPA"/>
    <d v="1899-12-30T19:59:00"/>
    <d v="1899-12-30T19:56:00"/>
    <n v="157"/>
    <n v="147"/>
    <n v="-3"/>
    <d v="1899-12-30T20:17:00"/>
    <n v="21"/>
    <n v="0"/>
    <n v="0"/>
    <n v="0"/>
    <n v="0"/>
    <n v="0"/>
    <n v="0"/>
    <x v="10"/>
    <n v="4"/>
  </r>
  <r>
    <s v="  UA"/>
    <x v="17"/>
    <n v="456"/>
    <s v="N559UA"/>
    <s v="DEN"/>
    <d v="1899-12-30T11:55:00"/>
    <d v="1899-12-30T11:55:00"/>
    <n v="162"/>
    <n v="153"/>
    <n v="0"/>
    <d v="1899-12-30T12:10:00"/>
    <n v="15"/>
    <n v="0"/>
    <n v="0"/>
    <n v="0"/>
    <n v="0"/>
    <n v="0"/>
    <n v="0"/>
    <x v="3"/>
    <n v="4"/>
  </r>
  <r>
    <s v="  UA"/>
    <x v="17"/>
    <n v="473"/>
    <s v="N494UA"/>
    <s v="SNA"/>
    <d v="1899-12-30T20:05:00"/>
    <d v="1899-12-30T20:00:00"/>
    <n v="269"/>
    <n v="288"/>
    <n v="-5"/>
    <d v="1899-12-30T20:23:00"/>
    <n v="23"/>
    <n v="0"/>
    <n v="0"/>
    <n v="0"/>
    <n v="0"/>
    <n v="0"/>
    <n v="0"/>
    <x v="11"/>
    <n v="4"/>
  </r>
  <r>
    <s v="  UA"/>
    <x v="17"/>
    <n v="476"/>
    <s v="N468UA"/>
    <s v="BWI"/>
    <d v="1899-12-30T13:12:00"/>
    <d v="1899-12-30T13:08:00"/>
    <n v="108"/>
    <n v="114"/>
    <n v="-4"/>
    <d v="1899-12-30T13:32:00"/>
    <n v="24"/>
    <n v="0"/>
    <n v="0"/>
    <n v="0"/>
    <n v="0"/>
    <n v="0"/>
    <n v="0"/>
    <x v="14"/>
    <n v="4"/>
  </r>
  <r>
    <s v="  UA"/>
    <x v="17"/>
    <n v="482"/>
    <s v="N816UA"/>
    <s v="MSP"/>
    <d v="1899-12-30T20:05:00"/>
    <d v="1899-12-30T20:04:00"/>
    <n v="83"/>
    <n v="84"/>
    <n v="-1"/>
    <d v="1899-12-30T20:22:00"/>
    <n v="18"/>
    <n v="0"/>
    <n v="0"/>
    <n v="0"/>
    <n v="0"/>
    <n v="0"/>
    <n v="0"/>
    <x v="11"/>
    <n v="4"/>
  </r>
  <r>
    <s v="  UA"/>
    <x v="17"/>
    <n v="493"/>
    <s v="N435UA"/>
    <s v="SFO"/>
    <d v="1899-12-30T18:32:00"/>
    <d v="1899-12-30T18:36:00"/>
    <n v="282"/>
    <n v="308"/>
    <n v="4"/>
    <d v="1899-12-30T18:58:00"/>
    <n v="22"/>
    <n v="0"/>
    <n v="0"/>
    <n v="30"/>
    <n v="0"/>
    <n v="0"/>
    <n v="4"/>
    <x v="1"/>
    <n v="4"/>
  </r>
  <r>
    <s v="  UA"/>
    <x v="17"/>
    <n v="499"/>
    <s v="N809UA"/>
    <s v="SFO"/>
    <d v="1899-12-30T14:05:00"/>
    <d v="1899-12-30T14:11:00"/>
    <n v="282"/>
    <n v="314"/>
    <n v="6"/>
    <d v="1899-12-30T14:38:00"/>
    <n v="27"/>
    <n v="6"/>
    <n v="0"/>
    <n v="32"/>
    <n v="0"/>
    <n v="0"/>
    <n v="6"/>
    <x v="4"/>
    <n v="4"/>
  </r>
  <r>
    <s v="  UA"/>
    <x v="17"/>
    <n v="502"/>
    <s v="N588UA"/>
    <s v="LGA"/>
    <d v="1899-12-30T18:01:00"/>
    <d v="1899-12-30T18:28:00"/>
    <n v="124"/>
    <n v="133"/>
    <n v="27"/>
    <d v="1899-12-30T19:02:00"/>
    <n v="34"/>
    <n v="0"/>
    <n v="0"/>
    <n v="36"/>
    <n v="0"/>
    <n v="0"/>
    <n v="27"/>
    <x v="1"/>
    <n v="4"/>
  </r>
  <r>
    <s v="  UA"/>
    <x v="17"/>
    <n v="514"/>
    <s v="N459UA"/>
    <s v="IAD"/>
    <d v="1899-12-30T21:20:00"/>
    <d v="1899-12-30T21:17:00"/>
    <n v="99"/>
    <n v="96"/>
    <n v="-3"/>
    <d v="1899-12-30T21:32:00"/>
    <n v="15"/>
    <n v="0"/>
    <n v="0"/>
    <n v="0"/>
    <n v="0"/>
    <n v="0"/>
    <n v="0"/>
    <x v="7"/>
    <n v="4"/>
  </r>
  <r>
    <s v="  UA"/>
    <x v="17"/>
    <n v="519"/>
    <s v="N454UA"/>
    <s v="CMH"/>
    <d v="1899-12-30T19:45:00"/>
    <d v="1899-12-30T19:41:00"/>
    <n v="73"/>
    <n v="67"/>
    <n v="-4"/>
    <d v="1899-12-30T19:56:00"/>
    <n v="15"/>
    <n v="0"/>
    <n v="0"/>
    <n v="0"/>
    <n v="0"/>
    <n v="0"/>
    <n v="0"/>
    <x v="10"/>
    <n v="4"/>
  </r>
  <r>
    <s v="  UA"/>
    <x v="17"/>
    <n v="521"/>
    <s v="N580UA"/>
    <s v="SAN"/>
    <d v="1899-12-30T11:57:00"/>
    <d v="1899-12-30T12:36:00"/>
    <n v="264"/>
    <n v="250"/>
    <n v="39"/>
    <d v="1899-12-30T12:47:00"/>
    <n v="11"/>
    <n v="0"/>
    <n v="0"/>
    <n v="0"/>
    <n v="0"/>
    <n v="25"/>
    <n v="39"/>
    <x v="3"/>
    <n v="4"/>
  </r>
  <r>
    <s v="  UA"/>
    <x v="17"/>
    <n v="524"/>
    <s v="N486UA"/>
    <s v="BOS"/>
    <d v="1899-12-30T06:46:00"/>
    <d v="1899-12-30T06:42:00"/>
    <n v="131"/>
    <n v="123"/>
    <n v="-4"/>
    <d v="1899-12-30T06:56:00"/>
    <n v="14"/>
    <n v="0"/>
    <n v="0"/>
    <n v="0"/>
    <n v="0"/>
    <n v="0"/>
    <n v="0"/>
    <x v="6"/>
    <n v="4"/>
  </r>
  <r>
    <s v="  UA"/>
    <x v="17"/>
    <n v="531"/>
    <s v="N538UA"/>
    <s v="LAX"/>
    <d v="1899-12-30T10:35:00"/>
    <d v="1899-12-30T10:42:00"/>
    <n v="275"/>
    <n v="252"/>
    <n v="7"/>
    <d v="1899-12-30T10:52:00"/>
    <n v="10"/>
    <n v="0"/>
    <n v="0"/>
    <n v="0"/>
    <n v="0"/>
    <n v="0"/>
    <n v="7"/>
    <x v="8"/>
    <n v="4"/>
  </r>
  <r>
    <s v="  UA"/>
    <x v="17"/>
    <n v="532"/>
    <s v="N488UA"/>
    <s v="BOS"/>
    <d v="1899-12-30T11:01:00"/>
    <d v="1899-12-30T11:00:00"/>
    <n v="135"/>
    <n v="117"/>
    <n v="-1"/>
    <d v="1899-12-30T11:09:00"/>
    <n v="9"/>
    <n v="0"/>
    <n v="0"/>
    <n v="0"/>
    <n v="0"/>
    <n v="0"/>
    <n v="0"/>
    <x v="3"/>
    <n v="4"/>
  </r>
  <r>
    <s v="  UA"/>
    <x v="17"/>
    <n v="536"/>
    <s v="N523UA"/>
    <s v="LGA"/>
    <d v="1899-12-30T07:00:00"/>
    <d v="1899-12-30T06:56:00"/>
    <n v="122"/>
    <n v="117"/>
    <n v="-4"/>
    <d v="1899-12-30T07:12:00"/>
    <n v="16"/>
    <n v="0"/>
    <n v="0"/>
    <n v="0"/>
    <n v="0"/>
    <n v="0"/>
    <n v="0"/>
    <x v="13"/>
    <n v="4"/>
  </r>
  <r>
    <s v="  UA"/>
    <x v="17"/>
    <n v="544"/>
    <s v="N561UA"/>
    <s v="LAS"/>
    <d v="1899-12-30T11:57:00"/>
    <d v="1899-12-30T11:57:00"/>
    <n v="237"/>
    <n v="235"/>
    <n v="0"/>
    <d v="1899-12-30T12:08:00"/>
    <n v="11"/>
    <n v="0"/>
    <n v="0"/>
    <n v="0"/>
    <n v="0"/>
    <n v="0"/>
    <n v="0"/>
    <x v="3"/>
    <n v="4"/>
  </r>
  <r>
    <s v="  UA"/>
    <x v="17"/>
    <n v="557"/>
    <s v="N556UA"/>
    <s v="LAS"/>
    <d v="1899-12-30T17:55:00"/>
    <d v="1899-12-30T17:52:00"/>
    <n v="237"/>
    <n v="245"/>
    <n v="-3"/>
    <d v="1899-12-30T18:09:00"/>
    <n v="17"/>
    <n v="0"/>
    <n v="0"/>
    <n v="0"/>
    <n v="0"/>
    <n v="0"/>
    <n v="0"/>
    <x v="12"/>
    <n v="4"/>
  </r>
  <r>
    <s v="  UA"/>
    <x v="17"/>
    <n v="566"/>
    <s v="N461UA"/>
    <s v="ATL"/>
    <d v="1899-12-30T18:00:00"/>
    <d v="1899-12-30T18:03:00"/>
    <n v="112"/>
    <n v="122"/>
    <n v="3"/>
    <d v="1899-12-30T18:36:00"/>
    <n v="33"/>
    <n v="0"/>
    <n v="0"/>
    <n v="0"/>
    <n v="0"/>
    <n v="0"/>
    <n v="3"/>
    <x v="1"/>
    <n v="4"/>
  </r>
  <r>
    <s v="  UA"/>
    <x v="17"/>
    <n v="570"/>
    <s v="N478UA"/>
    <s v="CLE"/>
    <d v="1899-12-30T13:19:00"/>
    <d v="1899-12-30T13:24:00"/>
    <n v="73"/>
    <n v="67"/>
    <n v="5"/>
    <d v="1899-12-30T13:34:00"/>
    <n v="10"/>
    <n v="0"/>
    <n v="0"/>
    <n v="0"/>
    <n v="0"/>
    <n v="0"/>
    <n v="5"/>
    <x v="14"/>
    <n v="4"/>
  </r>
  <r>
    <s v="  UA"/>
    <x v="17"/>
    <n v="577"/>
    <s v="N415UA"/>
    <s v="MSP"/>
    <d v="1899-12-30T08:48:00"/>
    <d v="1899-12-30T08:45:00"/>
    <n v="85"/>
    <n v="86"/>
    <n v="-3"/>
    <d v="1899-12-30T09:04:00"/>
    <n v="19"/>
    <n v="0"/>
    <n v="0"/>
    <n v="0"/>
    <n v="0"/>
    <n v="0"/>
    <n v="0"/>
    <x v="9"/>
    <n v="4"/>
  </r>
  <r>
    <s v="  UA"/>
    <x v="17"/>
    <n v="589"/>
    <s v="N567UA"/>
    <s v="IAH"/>
    <d v="1899-12-30T09:27:00"/>
    <d v="1899-12-30T09:24:00"/>
    <n v="164"/>
    <n v="170"/>
    <n v="-3"/>
    <d v="1899-12-30T09:59:00"/>
    <n v="35"/>
    <n v="0"/>
    <n v="0"/>
    <n v="0"/>
    <n v="0"/>
    <n v="0"/>
    <n v="0"/>
    <x v="0"/>
    <n v="4"/>
  </r>
  <r>
    <s v="  UA"/>
    <x v="17"/>
    <n v="597"/>
    <s v="N466UA"/>
    <s v="MSP"/>
    <d v="1899-12-30T21:05:00"/>
    <d v="1899-12-30T21:02:00"/>
    <n v="84"/>
    <n v="82"/>
    <n v="-3"/>
    <d v="1899-12-30T21:16:00"/>
    <n v="14"/>
    <n v="0"/>
    <n v="0"/>
    <n v="0"/>
    <n v="0"/>
    <n v="0"/>
    <n v="0"/>
    <x v="7"/>
    <n v="4"/>
  </r>
  <r>
    <s v="  UA"/>
    <x v="17"/>
    <n v="600"/>
    <s v="N826UA"/>
    <s v="DCA"/>
    <d v="1899-12-30T06:00:00"/>
    <d v="1899-12-30T05:55:00"/>
    <n v="106"/>
    <n v="103"/>
    <n v="-5"/>
    <d v="1899-12-30T06:13:00"/>
    <n v="18"/>
    <n v="0"/>
    <n v="0"/>
    <n v="0"/>
    <n v="0"/>
    <n v="0"/>
    <n v="0"/>
    <x v="6"/>
    <n v="4"/>
  </r>
  <r>
    <s v="  UA"/>
    <x v="17"/>
    <n v="604"/>
    <s v="N541UA"/>
    <s v="DCA"/>
    <d v="1899-12-30T08:16:00"/>
    <d v="1899-12-30T08:12:00"/>
    <n v="104"/>
    <n v="97"/>
    <n v="-4"/>
    <d v="1899-12-30T08:29:00"/>
    <n v="17"/>
    <n v="0"/>
    <n v="0"/>
    <n v="0"/>
    <n v="0"/>
    <n v="0"/>
    <n v="0"/>
    <x v="9"/>
    <n v="4"/>
  </r>
  <r>
    <s v="  UA"/>
    <x v="17"/>
    <n v="605"/>
    <s v="N483UA"/>
    <s v="DEN"/>
    <d v="1899-12-30T09:48:00"/>
    <d v="1899-12-30T09:47:00"/>
    <n v="162"/>
    <n v="149"/>
    <n v="-1"/>
    <d v="1899-12-30T09:56:00"/>
    <n v="9"/>
    <n v="0"/>
    <n v="0"/>
    <n v="0"/>
    <n v="0"/>
    <n v="0"/>
    <n v="0"/>
    <x v="0"/>
    <n v="4"/>
  </r>
  <r>
    <s v="  UA"/>
    <x v="17"/>
    <n v="607"/>
    <s v="N578UA"/>
    <s v="LAX"/>
    <d v="1899-12-30T08:59:00"/>
    <d v="1899-12-30T08:58:00"/>
    <n v="262"/>
    <n v="256"/>
    <n v="-1"/>
    <d v="1899-12-30T09:08:00"/>
    <n v="10"/>
    <n v="0"/>
    <n v="0"/>
    <n v="0"/>
    <n v="0"/>
    <n v="0"/>
    <n v="0"/>
    <x v="9"/>
    <n v="4"/>
  </r>
  <r>
    <s v="  UA"/>
    <x v="17"/>
    <n v="609"/>
    <s v="N826UA"/>
    <s v="SFO"/>
    <d v="1899-12-30T11:57:00"/>
    <d v="1899-12-30T11:56:00"/>
    <n v="282"/>
    <n v="295"/>
    <n v="-1"/>
    <d v="1899-12-30T12:20:00"/>
    <n v="24"/>
    <n v="0"/>
    <n v="0"/>
    <n v="0"/>
    <n v="0"/>
    <n v="0"/>
    <n v="0"/>
    <x v="3"/>
    <n v="4"/>
  </r>
  <r>
    <s v="  UA"/>
    <x v="17"/>
    <n v="610"/>
    <s v="N845UA"/>
    <s v="DCA"/>
    <d v="1899-12-30T11:00:00"/>
    <d v="1899-12-30T10:52:00"/>
    <n v="105"/>
    <n v="123"/>
    <n v="-8"/>
    <d v="1899-12-30T11:16:00"/>
    <n v="24"/>
    <n v="0"/>
    <n v="0"/>
    <n v="0"/>
    <n v="0"/>
    <n v="0"/>
    <n v="0"/>
    <x v="3"/>
    <n v="4"/>
  </r>
  <r>
    <s v="  UA"/>
    <x v="17"/>
    <n v="611"/>
    <s v="N544UA"/>
    <s v="SFO"/>
    <d v="1899-12-30T13:05:00"/>
    <d v="1899-12-30T13:01:00"/>
    <n v="284"/>
    <n v="277"/>
    <n v="-4"/>
    <d v="1899-12-30T13:10:00"/>
    <n v="9"/>
    <n v="0"/>
    <n v="0"/>
    <n v="0"/>
    <n v="0"/>
    <n v="0"/>
    <n v="0"/>
    <x v="14"/>
    <n v="4"/>
  </r>
  <r>
    <s v="  UA"/>
    <x v="17"/>
    <n v="614"/>
    <s v="N438UA"/>
    <s v="DCA"/>
    <d v="1899-12-30T13:05:00"/>
    <d v="1899-12-30T12:57:00"/>
    <n v="105"/>
    <n v="97"/>
    <n v="-8"/>
    <d v="1899-12-30T13:09:00"/>
    <n v="12"/>
    <n v="0"/>
    <n v="0"/>
    <n v="0"/>
    <n v="0"/>
    <n v="0"/>
    <n v="0"/>
    <x v="14"/>
    <n v="4"/>
  </r>
  <r>
    <s v="  UA"/>
    <x v="17"/>
    <n v="617"/>
    <s v="N479UA"/>
    <s v="SNA"/>
    <d v="1899-12-30T15:23:00"/>
    <d v="1899-12-30T15:19:00"/>
    <n v="268"/>
    <n v="255"/>
    <n v="-4"/>
    <d v="1899-12-30T15:32:00"/>
    <n v="13"/>
    <n v="0"/>
    <n v="0"/>
    <n v="0"/>
    <n v="0"/>
    <n v="0"/>
    <n v="0"/>
    <x v="15"/>
    <n v="4"/>
  </r>
  <r>
    <s v="  UA"/>
    <x v="17"/>
    <n v="618"/>
    <s v="N801UA"/>
    <s v="DCA"/>
    <d v="1899-12-30T15:05:00"/>
    <d v="1899-12-30T15:01:00"/>
    <n v="105"/>
    <n v="100"/>
    <n v="-4"/>
    <d v="1899-12-30T15:17:00"/>
    <n v="16"/>
    <n v="0"/>
    <n v="0"/>
    <n v="0"/>
    <n v="0"/>
    <n v="0"/>
    <n v="0"/>
    <x v="15"/>
    <n v="4"/>
  </r>
  <r>
    <s v="  UA"/>
    <x v="17"/>
    <n v="620"/>
    <s v="N404UA"/>
    <s v="DCA"/>
    <d v="1899-12-30T16:03:00"/>
    <d v="1899-12-30T17:55:00"/>
    <n v="105"/>
    <n v="99"/>
    <n v="112"/>
    <d v="1899-12-30T18:11:00"/>
    <n v="16"/>
    <n v="106"/>
    <n v="0"/>
    <n v="0"/>
    <n v="0"/>
    <n v="0"/>
    <n v="112"/>
    <x v="2"/>
    <n v="4"/>
  </r>
  <r>
    <s v="  UA"/>
    <x v="17"/>
    <n v="624"/>
    <s v="N437UA"/>
    <s v="DCA"/>
    <d v="1899-12-30T18:05:00"/>
    <d v="1899-12-30T18:31:00"/>
    <n v="105"/>
    <n v="107"/>
    <n v="26"/>
    <d v="1899-12-30T18:56:00"/>
    <n v="25"/>
    <n v="0"/>
    <n v="0"/>
    <n v="4"/>
    <n v="0"/>
    <n v="24"/>
    <n v="26"/>
    <x v="1"/>
    <n v="4"/>
  </r>
  <r>
    <s v="  UA"/>
    <x v="17"/>
    <n v="626"/>
    <s v="N529UA"/>
    <s v="PHL"/>
    <d v="1899-12-30T18:10:00"/>
    <d v="1899-12-30T18:05:00"/>
    <n v="119"/>
    <n v="115"/>
    <n v="-5"/>
    <d v="1899-12-30T18:26:00"/>
    <n v="21"/>
    <n v="0"/>
    <n v="0"/>
    <n v="0"/>
    <n v="0"/>
    <n v="0"/>
    <n v="0"/>
    <x v="1"/>
    <n v="4"/>
  </r>
  <r>
    <s v="  UA"/>
    <x v="17"/>
    <n v="632"/>
    <s v="N593UA"/>
    <s v="TPA"/>
    <d v="1899-12-30T09:30:00"/>
    <d v="1899-12-30T09:28:00"/>
    <n v="157"/>
    <n v="164"/>
    <n v="-2"/>
    <d v="1899-12-30T09:41:00"/>
    <n v="13"/>
    <n v="0"/>
    <n v="0"/>
    <n v="0"/>
    <n v="0"/>
    <n v="0"/>
    <n v="0"/>
    <x v="0"/>
    <n v="4"/>
  </r>
  <r>
    <s v="  UA"/>
    <x v="17"/>
    <n v="634"/>
    <s v="N844UA"/>
    <s v="EWR"/>
    <d v="1899-12-30T06:00:00"/>
    <d v="1899-12-30T05:57:00"/>
    <n v="118"/>
    <n v="108"/>
    <n v="-3"/>
    <d v="1899-12-30T06:09:00"/>
    <n v="12"/>
    <n v="0"/>
    <n v="0"/>
    <n v="0"/>
    <n v="0"/>
    <n v="0"/>
    <n v="0"/>
    <x v="6"/>
    <n v="4"/>
  </r>
  <r>
    <s v="  UA"/>
    <x v="17"/>
    <n v="635"/>
    <s v="N594UA"/>
    <s v="SEA"/>
    <d v="1899-12-30T08:25:00"/>
    <d v="1899-12-30T08:24:00"/>
    <n v="265"/>
    <n v="307"/>
    <n v="-1"/>
    <d v="1899-12-30T08:35:00"/>
    <n v="11"/>
    <n v="0"/>
    <n v="0"/>
    <n v="41"/>
    <n v="0"/>
    <n v="0"/>
    <n v="0"/>
    <x v="9"/>
    <n v="4"/>
  </r>
  <r>
    <s v="  UA"/>
    <x v="17"/>
    <n v="643"/>
    <s v="N420UA"/>
    <s v="PDX"/>
    <d v="1899-12-30T15:20:00"/>
    <d v="1899-12-30T15:33:00"/>
    <n v="268"/>
    <n v="316"/>
    <n v="13"/>
    <d v="1899-12-30T15:49:00"/>
    <n v="16"/>
    <n v="13"/>
    <n v="0"/>
    <n v="48"/>
    <n v="0"/>
    <n v="0"/>
    <n v="13"/>
    <x v="15"/>
    <n v="4"/>
  </r>
  <r>
    <s v="  UA"/>
    <x v="17"/>
    <n v="646"/>
    <s v="N480UA"/>
    <s v="EWR"/>
    <d v="1899-12-30T13:00:00"/>
    <d v="1899-12-30T12:54:00"/>
    <n v="133"/>
    <n v="133"/>
    <n v="-6"/>
    <d v="1899-12-30T13:30:00"/>
    <n v="36"/>
    <n v="0"/>
    <n v="0"/>
    <n v="0"/>
    <n v="0"/>
    <n v="0"/>
    <n v="0"/>
    <x v="14"/>
    <n v="4"/>
  </r>
  <r>
    <s v="  UA"/>
    <x v="17"/>
    <n v="649"/>
    <s v="N443UA"/>
    <s v="PDX"/>
    <d v="1899-12-30T08:10:00"/>
    <d v="1899-12-30T08:06:00"/>
    <n v="263"/>
    <n v="304"/>
    <n v="-4"/>
    <d v="1899-12-30T08:18:00"/>
    <n v="12"/>
    <n v="0"/>
    <n v="0"/>
    <n v="37"/>
    <n v="0"/>
    <n v="0"/>
    <n v="0"/>
    <x v="9"/>
    <n v="4"/>
  </r>
  <r>
    <s v="  UA"/>
    <x v="17"/>
    <n v="656"/>
    <s v="N833UA"/>
    <s v="ALB"/>
    <d v="1899-12-30T13:15:00"/>
    <d v="1899-12-30T13:30:00"/>
    <n v="114"/>
    <n v="109"/>
    <n v="15"/>
    <d v="1899-12-30T13:45:00"/>
    <n v="15"/>
    <n v="0"/>
    <n v="0"/>
    <n v="0"/>
    <n v="0"/>
    <n v="0"/>
    <n v="15"/>
    <x v="14"/>
    <n v="4"/>
  </r>
  <r>
    <s v="  UA"/>
    <x v="17"/>
    <n v="658"/>
    <s v="N475UA"/>
    <s v="PHL"/>
    <d v="1899-12-30T16:10:00"/>
    <d v="1899-12-30T16:05:00"/>
    <n v="116"/>
    <n v="107"/>
    <n v="-5"/>
    <d v="1899-12-30T16:18:00"/>
    <n v="13"/>
    <n v="0"/>
    <n v="0"/>
    <n v="0"/>
    <n v="0"/>
    <n v="0"/>
    <n v="0"/>
    <x v="2"/>
    <n v="4"/>
  </r>
  <r>
    <s v="  UA"/>
    <x v="17"/>
    <n v="664"/>
    <s v="N844UA"/>
    <s v="PHL"/>
    <d v="1899-12-30T13:33:00"/>
    <d v="1899-12-30T13:29:00"/>
    <n v="119"/>
    <n v="107"/>
    <n v="-4"/>
    <d v="1899-12-30T13:41:00"/>
    <n v="12"/>
    <n v="0"/>
    <n v="0"/>
    <n v="0"/>
    <n v="0"/>
    <n v="0"/>
    <n v="0"/>
    <x v="14"/>
    <n v="4"/>
  </r>
  <r>
    <s v="  UA"/>
    <x v="17"/>
    <n v="665"/>
    <s v="N478UA"/>
    <s v="SNA"/>
    <d v="1899-12-30T17:34:00"/>
    <d v="1899-12-30T17:40:00"/>
    <n v="268"/>
    <n v="262"/>
    <n v="6"/>
    <d v="1899-12-30T17:57:00"/>
    <n v="17"/>
    <n v="0"/>
    <n v="0"/>
    <n v="0"/>
    <n v="0"/>
    <n v="0"/>
    <n v="6"/>
    <x v="12"/>
    <n v="4"/>
  </r>
  <r>
    <s v="  UA"/>
    <x v="17"/>
    <n v="668"/>
    <s v="N831UA"/>
    <s v="LGA"/>
    <d v="1899-12-30T06:00:00"/>
    <d v="1899-12-30T05:56:00"/>
    <n v="123"/>
    <n v="119"/>
    <n v="-4"/>
    <d v="1899-12-30T06:12:00"/>
    <n v="16"/>
    <n v="0"/>
    <n v="0"/>
    <n v="0"/>
    <n v="0"/>
    <n v="0"/>
    <n v="0"/>
    <x v="6"/>
    <n v="4"/>
  </r>
  <r>
    <s v="  UA"/>
    <x v="17"/>
    <n v="672"/>
    <s v="N479UA"/>
    <s v="LGA"/>
    <d v="1899-12-30T08:00:00"/>
    <d v="1899-12-30T08:21:00"/>
    <n v="125"/>
    <n v="124"/>
    <n v="21"/>
    <d v="1899-12-30T08:41:00"/>
    <n v="20"/>
    <n v="0"/>
    <n v="0"/>
    <n v="20"/>
    <n v="0"/>
    <n v="0"/>
    <n v="21"/>
    <x v="9"/>
    <n v="4"/>
  </r>
  <r>
    <s v="  UA"/>
    <x v="17"/>
    <n v="675"/>
    <s v="N648UA"/>
    <s v="DEN"/>
    <d v="1899-12-30T08:02:00"/>
    <d v="1899-12-30T08:01:00"/>
    <n v="168"/>
    <n v="149"/>
    <n v="-1"/>
    <d v="1899-12-30T08:12:00"/>
    <n v="11"/>
    <n v="0"/>
    <n v="0"/>
    <n v="0"/>
    <n v="0"/>
    <n v="0"/>
    <n v="0"/>
    <x v="9"/>
    <n v="4"/>
  </r>
  <r>
    <s v="  UA"/>
    <x v="17"/>
    <n v="676"/>
    <s v="N444UA"/>
    <s v="DCA"/>
    <d v="1899-12-30T21:00:00"/>
    <d v="1899-12-30T21:05:00"/>
    <n v="105"/>
    <n v="89"/>
    <n v="5"/>
    <d v="1899-12-30T21:17:00"/>
    <n v="12"/>
    <n v="0"/>
    <n v="0"/>
    <n v="0"/>
    <n v="0"/>
    <n v="0"/>
    <n v="5"/>
    <x v="7"/>
    <n v="4"/>
  </r>
  <r>
    <s v="  UA"/>
    <x v="17"/>
    <n v="678"/>
    <s v="N815UA"/>
    <s v="LGA"/>
    <d v="1899-12-30T11:00:00"/>
    <d v="1899-12-30T11:03:00"/>
    <n v="125"/>
    <n v="130"/>
    <n v="3"/>
    <d v="1899-12-30T11:21:00"/>
    <n v="18"/>
    <n v="0"/>
    <n v="0"/>
    <n v="0"/>
    <n v="0"/>
    <n v="0"/>
    <n v="3"/>
    <x v="3"/>
    <n v="4"/>
  </r>
  <r>
    <s v="  UA"/>
    <x v="17"/>
    <n v="682"/>
    <s v="N491UA"/>
    <s v="LGA"/>
    <d v="1899-12-30T13:00:00"/>
    <d v="1899-12-30T12:58:00"/>
    <n v="125"/>
    <n v="145"/>
    <n v="-2"/>
    <d v="1899-12-30T13:39:00"/>
    <n v="41"/>
    <n v="0"/>
    <n v="0"/>
    <n v="18"/>
    <n v="0"/>
    <n v="0"/>
    <n v="0"/>
    <x v="14"/>
    <n v="4"/>
  </r>
  <r>
    <s v="  UA"/>
    <x v="17"/>
    <n v="684"/>
    <s v="N515UA"/>
    <s v="LGA"/>
    <d v="1899-12-30T14:05:00"/>
    <d v="1899-12-30T14:03:00"/>
    <n v="124"/>
    <n v="127"/>
    <n v="-2"/>
    <d v="1899-12-30T14:28:00"/>
    <n v="25"/>
    <n v="0"/>
    <n v="0"/>
    <n v="0"/>
    <n v="0"/>
    <n v="0"/>
    <n v="0"/>
    <x v="4"/>
    <n v="4"/>
  </r>
  <r>
    <s v="  UA"/>
    <x v="17"/>
    <n v="686"/>
    <s v="N824UA"/>
    <s v="LGA"/>
    <d v="1899-12-30T14:54:00"/>
    <d v="1899-12-30T14:50:00"/>
    <n v="125"/>
    <n v="147"/>
    <n v="-4"/>
    <d v="1899-12-30T15:20:00"/>
    <n v="30"/>
    <n v="0"/>
    <n v="0"/>
    <n v="18"/>
    <n v="0"/>
    <n v="0"/>
    <n v="0"/>
    <x v="4"/>
    <n v="4"/>
  </r>
  <r>
    <s v="  UA"/>
    <x v="17"/>
    <n v="690"/>
    <s v="N852UA"/>
    <s v="LGA"/>
    <d v="1899-12-30T17:05:00"/>
    <d v="1899-12-30T17:03:00"/>
    <n v="125"/>
    <n v="124"/>
    <n v="-2"/>
    <d v="1899-12-30T17:23:00"/>
    <n v="20"/>
    <n v="0"/>
    <n v="0"/>
    <n v="0"/>
    <n v="0"/>
    <n v="0"/>
    <n v="0"/>
    <x v="12"/>
    <n v="4"/>
  </r>
  <r>
    <s v="  UA"/>
    <x v="17"/>
    <n v="692"/>
    <s v="N815UA"/>
    <s v="LGA"/>
    <d v="1899-12-30T17:30:00"/>
    <d v="1899-12-30T17:55:00"/>
    <n v="125"/>
    <n v="130"/>
    <n v="25"/>
    <d v="1899-12-30T18:19:00"/>
    <n v="24"/>
    <n v="0"/>
    <n v="0"/>
    <n v="30"/>
    <n v="0"/>
    <n v="0"/>
    <n v="25"/>
    <x v="12"/>
    <n v="4"/>
  </r>
  <r>
    <s v="  UA"/>
    <x v="17"/>
    <n v="696"/>
    <s v="N851UA"/>
    <s v="LGA"/>
    <d v="1899-12-30T19:00:00"/>
    <d v="1899-12-30T19:25:00"/>
    <n v="125"/>
    <n v="131"/>
    <n v="25"/>
    <d v="1899-12-30T20:01:00"/>
    <n v="36"/>
    <n v="0"/>
    <n v="0"/>
    <n v="31"/>
    <n v="0"/>
    <n v="0"/>
    <n v="25"/>
    <x v="10"/>
    <n v="4"/>
  </r>
  <r>
    <s v="  UA"/>
    <x v="17"/>
    <n v="709"/>
    <s v="N834UA"/>
    <s v="SAN"/>
    <d v="1899-12-30T08:44:00"/>
    <d v="1899-12-30T08:47:00"/>
    <n v="264"/>
    <n v="243"/>
    <n v="3"/>
    <d v="1899-12-30T08:56:00"/>
    <n v="9"/>
    <n v="0"/>
    <n v="0"/>
    <n v="0"/>
    <n v="0"/>
    <n v="0"/>
    <n v="3"/>
    <x v="9"/>
    <n v="4"/>
  </r>
  <r>
    <s v="  UA"/>
    <x v="17"/>
    <n v="711"/>
    <s v="N411UA"/>
    <s v="LAX"/>
    <d v="1899-12-30T07:04:00"/>
    <d v="1899-12-30T06:58:00"/>
    <n v="265"/>
    <n v="252"/>
    <n v="-6"/>
    <d v="1899-12-30T07:08:00"/>
    <n v="10"/>
    <n v="0"/>
    <n v="0"/>
    <n v="0"/>
    <n v="0"/>
    <n v="0"/>
    <n v="0"/>
    <x v="13"/>
    <n v="4"/>
  </r>
  <r>
    <s v="  UA"/>
    <x v="17"/>
    <n v="722"/>
    <s v="N414UA"/>
    <s v="RDU"/>
    <d v="1899-12-30T16:41:00"/>
    <d v="1899-12-30T16:37:00"/>
    <n v="110"/>
    <n v="116"/>
    <n v="-4"/>
    <d v="1899-12-30T16:52:00"/>
    <n v="15"/>
    <n v="0"/>
    <n v="0"/>
    <n v="0"/>
    <n v="0"/>
    <n v="0"/>
    <n v="0"/>
    <x v="2"/>
    <n v="4"/>
  </r>
  <r>
    <s v="  UA"/>
    <x v="17"/>
    <n v="728"/>
    <s v="N827UA"/>
    <s v="IAD"/>
    <d v="1899-12-30T16:16:00"/>
    <d v="1899-12-30T16:10:00"/>
    <n v="109"/>
    <n v="96"/>
    <n v="-6"/>
    <d v="1899-12-30T16:25:00"/>
    <n v="15"/>
    <n v="0"/>
    <n v="0"/>
    <n v="0"/>
    <n v="0"/>
    <n v="0"/>
    <n v="0"/>
    <x v="2"/>
    <n v="4"/>
  </r>
  <r>
    <s v="  UA"/>
    <x v="17"/>
    <n v="732"/>
    <s v="N413UA"/>
    <s v="JAX"/>
    <d v="1899-12-30T13:44:00"/>
    <d v="1899-12-30T13:48:00"/>
    <n v="136"/>
    <n v="129"/>
    <n v="4"/>
    <d v="1899-12-30T14:02:00"/>
    <n v="14"/>
    <n v="0"/>
    <n v="0"/>
    <n v="0"/>
    <n v="0"/>
    <n v="0"/>
    <n v="4"/>
    <x v="14"/>
    <n v="4"/>
  </r>
  <r>
    <s v="  UA"/>
    <x v="17"/>
    <n v="741"/>
    <s v="N408UA"/>
    <s v="SFO"/>
    <d v="1899-12-30T19:16:00"/>
    <d v="1899-12-30T19:11:00"/>
    <n v="282"/>
    <n v="304"/>
    <n v="-5"/>
    <d v="1899-12-30T19:27:00"/>
    <n v="16"/>
    <n v="0"/>
    <n v="0"/>
    <n v="17"/>
    <n v="0"/>
    <n v="0"/>
    <n v="0"/>
    <x v="10"/>
    <n v="4"/>
  </r>
  <r>
    <s v="  UA"/>
    <x v="17"/>
    <n v="759"/>
    <s v="N495UA"/>
    <s v="SFO"/>
    <d v="1899-12-30T09:02:00"/>
    <d v="1899-12-30T09:03:00"/>
    <n v="282"/>
    <n v="270"/>
    <n v="1"/>
    <d v="1899-12-30T09:14:00"/>
    <n v="11"/>
    <n v="0"/>
    <n v="0"/>
    <n v="0"/>
    <n v="0"/>
    <n v="0"/>
    <n v="1"/>
    <x v="0"/>
    <n v="4"/>
  </r>
  <r>
    <s v="  UA"/>
    <x v="17"/>
    <n v="761"/>
    <s v="N484UA"/>
    <s v="SFO"/>
    <d v="1899-12-30T08:21:00"/>
    <d v="1899-12-30T08:36:00"/>
    <n v="282"/>
    <n v="266"/>
    <n v="15"/>
    <d v="1899-12-30T08:45:00"/>
    <n v="9"/>
    <n v="0"/>
    <n v="0"/>
    <n v="0"/>
    <n v="0"/>
    <n v="0"/>
    <n v="15"/>
    <x v="9"/>
    <n v="4"/>
  </r>
  <r>
    <s v="  UA"/>
    <x v="17"/>
    <n v="762"/>
    <s v="N826UA"/>
    <s v="LGA"/>
    <d v="1899-12-30T21:00:00"/>
    <d v="1899-12-30T22:02:00"/>
    <n v="119"/>
    <n v="108"/>
    <n v="62"/>
    <d v="1899-12-30T22:16:00"/>
    <n v="14"/>
    <n v="12"/>
    <n v="0"/>
    <n v="0"/>
    <n v="0"/>
    <n v="39"/>
    <n v="62"/>
    <x v="7"/>
    <n v="4"/>
  </r>
  <r>
    <s v="  UA"/>
    <x v="17"/>
    <n v="769"/>
    <s v="N665UA"/>
    <s v="SFO"/>
    <d v="1899-12-30T10:00:00"/>
    <d v="1899-12-30T10:00:00"/>
    <n v="290"/>
    <n v="297"/>
    <n v="0"/>
    <d v="1899-12-30T10:14:00"/>
    <n v="14"/>
    <n v="0"/>
    <n v="0"/>
    <n v="0"/>
    <n v="0"/>
    <n v="0"/>
    <n v="0"/>
    <x v="8"/>
    <n v="4"/>
  </r>
  <r>
    <s v="  UA"/>
    <x v="17"/>
    <n v="774"/>
    <s v="N439UA"/>
    <s v="RIC"/>
    <d v="1899-12-30T18:03:00"/>
    <d v="1899-12-30T17:58:00"/>
    <n v="114"/>
    <n v="107"/>
    <n v="-5"/>
    <d v="1899-12-30T18:18:00"/>
    <n v="20"/>
    <n v="0"/>
    <n v="0"/>
    <n v="0"/>
    <n v="0"/>
    <n v="0"/>
    <n v="0"/>
    <x v="1"/>
    <n v="4"/>
  </r>
  <r>
    <s v="  UA"/>
    <x v="17"/>
    <n v="793"/>
    <s v="N597UA"/>
    <s v="LAX"/>
    <d v="1899-12-30T15:20:00"/>
    <d v="1899-12-30T15:25:00"/>
    <n v="270"/>
    <n v="254"/>
    <n v="5"/>
    <d v="1899-12-30T15:38:00"/>
    <n v="13"/>
    <n v="0"/>
    <n v="0"/>
    <n v="0"/>
    <n v="0"/>
    <n v="0"/>
    <n v="5"/>
    <x v="15"/>
    <n v="4"/>
  </r>
  <r>
    <s v="  UA"/>
    <x v="17"/>
    <n v="839"/>
    <s v="N526UA"/>
    <s v="LAX"/>
    <d v="1899-12-30T18:41:00"/>
    <d v="1899-12-30T18:41:00"/>
    <n v="262"/>
    <n v="268"/>
    <n v="0"/>
    <d v="1899-12-30T19:03:00"/>
    <n v="22"/>
    <n v="0"/>
    <n v="0"/>
    <n v="0"/>
    <n v="0"/>
    <n v="0"/>
    <n v="0"/>
    <x v="1"/>
    <n v="4"/>
  </r>
  <r>
    <s v="  UA"/>
    <x v="17"/>
    <n v="842"/>
    <s v="N466UA"/>
    <s v="LAX"/>
    <d v="1899-12-30T08:10:00"/>
    <d v="1899-12-30T08:08:00"/>
    <n v="269"/>
    <n v="265"/>
    <n v="-2"/>
    <d v="1899-12-30T08:22:00"/>
    <n v="14"/>
    <n v="0"/>
    <n v="0"/>
    <n v="0"/>
    <n v="0"/>
    <n v="0"/>
    <n v="0"/>
    <x v="9"/>
    <n v="4"/>
  </r>
  <r>
    <s v="  UA"/>
    <x v="17"/>
    <n v="848"/>
    <s v="N494UA"/>
    <s v="PHX"/>
    <d v="1899-12-30T09:27:00"/>
    <d v="1899-12-30T11:13:00"/>
    <n v="227"/>
    <n v="226"/>
    <n v="106"/>
    <d v="1899-12-30T11:29:00"/>
    <n v="16"/>
    <n v="105"/>
    <n v="0"/>
    <n v="0"/>
    <n v="0"/>
    <n v="0"/>
    <n v="106"/>
    <x v="0"/>
    <n v="4"/>
  </r>
  <r>
    <s v="  UA"/>
    <x v="17"/>
    <n v="859"/>
    <s v="N820UA"/>
    <s v="SFO"/>
    <d v="1899-12-30T07:04:00"/>
    <d v="1899-12-30T06:57:00"/>
    <n v="288"/>
    <n v="274"/>
    <n v="-7"/>
    <d v="1899-12-30T07:10:00"/>
    <n v="13"/>
    <n v="0"/>
    <n v="0"/>
    <n v="0"/>
    <n v="0"/>
    <n v="0"/>
    <n v="0"/>
    <x v="13"/>
    <n v="4"/>
  </r>
  <r>
    <s v="  UA"/>
    <x v="17"/>
    <n v="882"/>
    <s v="N569UA"/>
    <s v="BOS"/>
    <d v="1899-12-30T16:05:00"/>
    <d v="1899-12-30T16:04:00"/>
    <n v="142"/>
    <n v="125"/>
    <n v="-1"/>
    <d v="1899-12-30T16:17:00"/>
    <n v="13"/>
    <n v="0"/>
    <n v="0"/>
    <n v="0"/>
    <n v="0"/>
    <n v="0"/>
    <n v="0"/>
    <x v="2"/>
    <n v="4"/>
  </r>
  <r>
    <s v="  UA"/>
    <x v="17"/>
    <n v="884"/>
    <s v="N406UA"/>
    <s v="EWR"/>
    <d v="1899-12-30T19:00:00"/>
    <d v="1899-12-30T18:53:00"/>
    <n v="131"/>
    <n v="117"/>
    <n v="-7"/>
    <d v="1899-12-30T19:07:00"/>
    <n v="14"/>
    <n v="0"/>
    <n v="0"/>
    <n v="0"/>
    <n v="0"/>
    <n v="0"/>
    <n v="0"/>
    <x v="10"/>
    <n v="4"/>
  </r>
  <r>
    <s v="  UA"/>
    <x v="17"/>
    <n v="885"/>
    <s v="N452UA"/>
    <s v="LGA"/>
    <d v="1899-12-30T15:54:00"/>
    <d v="1899-12-30T16:44:00"/>
    <n v="125"/>
    <n v="118"/>
    <n v="50"/>
    <d v="1899-12-30T16:58:00"/>
    <n v="14"/>
    <n v="0"/>
    <n v="0"/>
    <n v="9"/>
    <n v="0"/>
    <n v="34"/>
    <n v="50"/>
    <x v="15"/>
    <n v="4"/>
  </r>
  <r>
    <s v="  UA"/>
    <x v="17"/>
    <n v="896"/>
    <s v="N501UA"/>
    <s v="BOS"/>
    <d v="1899-12-30T13:19:00"/>
    <d v="1899-12-30T13:18:00"/>
    <n v="140"/>
    <n v="120"/>
    <n v="-1"/>
    <d v="1899-12-30T13:28:00"/>
    <n v="10"/>
    <n v="0"/>
    <n v="0"/>
    <n v="0"/>
    <n v="0"/>
    <n v="0"/>
    <n v="0"/>
    <x v="14"/>
    <n v="4"/>
  </r>
  <r>
    <s v="  UA"/>
    <x v="17"/>
    <n v="904"/>
    <s v="N833UA"/>
    <s v="CVG"/>
    <d v="1899-12-30T19:01:00"/>
    <d v="1899-12-30T19:10:00"/>
    <n v="71"/>
    <n v="63"/>
    <n v="9"/>
    <d v="1899-12-30T19:25:00"/>
    <n v="15"/>
    <n v="0"/>
    <n v="0"/>
    <n v="0"/>
    <n v="0"/>
    <n v="0"/>
    <n v="9"/>
    <x v="10"/>
    <n v="4"/>
  </r>
  <r>
    <s v="  UA"/>
    <x v="17"/>
    <n v="907"/>
    <s v="N647UA"/>
    <s v="SFO"/>
    <d v="1899-12-30T17:21:00"/>
    <d v="1899-12-30T17:22:00"/>
    <n v="295"/>
    <n v="289"/>
    <n v="1"/>
    <d v="1899-12-30T17:40:00"/>
    <n v="18"/>
    <n v="0"/>
    <n v="0"/>
    <n v="0"/>
    <n v="0"/>
    <n v="0"/>
    <n v="1"/>
    <x v="12"/>
    <n v="4"/>
  </r>
  <r>
    <s v="  UA"/>
    <x v="17"/>
    <n v="909"/>
    <s v="N523UA"/>
    <s v="DEN"/>
    <d v="1899-12-30T15:23:00"/>
    <d v="1899-12-30T15:22:00"/>
    <n v="164"/>
    <n v="155"/>
    <n v="-1"/>
    <d v="1899-12-30T15:35:00"/>
    <n v="13"/>
    <n v="0"/>
    <n v="0"/>
    <n v="0"/>
    <n v="0"/>
    <n v="0"/>
    <n v="0"/>
    <x v="15"/>
    <n v="4"/>
  </r>
  <r>
    <s v="  UA"/>
    <x v="17"/>
    <n v="929"/>
    <s v="N455UA"/>
    <s v="SEA"/>
    <d v="1899-12-30T15:30:00"/>
    <d v="1899-12-30T15:36:00"/>
    <n v="268"/>
    <n v="331"/>
    <n v="6"/>
    <d v="1899-12-30T15:52:00"/>
    <n v="16"/>
    <n v="0"/>
    <n v="0"/>
    <n v="63"/>
    <n v="0"/>
    <n v="6"/>
    <n v="6"/>
    <x v="15"/>
    <n v="4"/>
  </r>
  <r>
    <s v="  UA"/>
    <x v="17"/>
    <n v="941"/>
    <s v="N516UA"/>
    <s v="DEN"/>
    <d v="1899-12-30T17:03:00"/>
    <d v="1899-12-30T17:10:00"/>
    <n v="160"/>
    <n v="163"/>
    <n v="7"/>
    <d v="1899-12-30T17:31:00"/>
    <n v="21"/>
    <n v="0"/>
    <n v="0"/>
    <n v="0"/>
    <n v="0"/>
    <n v="0"/>
    <n v="7"/>
    <x v="12"/>
    <n v="4"/>
  </r>
  <r>
    <s v="  UA"/>
    <x v="17"/>
    <n v="943"/>
    <s v="N553UA"/>
    <s v="LAX"/>
    <d v="1899-12-30T17:32:00"/>
    <d v="1899-12-30T17:32:00"/>
    <n v="268"/>
    <n v="262"/>
    <n v="0"/>
    <d v="1899-12-30T17:47:00"/>
    <n v="15"/>
    <n v="0"/>
    <n v="0"/>
    <n v="0"/>
    <n v="0"/>
    <n v="0"/>
    <n v="0"/>
    <x v="12"/>
    <n v="4"/>
  </r>
  <r>
    <s v="  UA"/>
    <x v="17"/>
    <n v="945"/>
    <s v="N534UA"/>
    <s v="LAX"/>
    <d v="1899-12-30T11:57:00"/>
    <d v="1899-12-30T13:08:00"/>
    <n v="262"/>
    <n v="253"/>
    <n v="71"/>
    <d v="1899-12-30T13:21:00"/>
    <n v="13"/>
    <n v="0"/>
    <n v="0"/>
    <n v="0"/>
    <n v="0"/>
    <n v="62"/>
    <n v="71"/>
    <x v="3"/>
    <n v="4"/>
  </r>
  <r>
    <s v="  UA"/>
    <x v="17"/>
    <n v="949"/>
    <s v=" "/>
    <s v="DEN"/>
    <d v="1899-12-30T18:41:00"/>
    <d v="1899-12-30T00:00:00"/>
    <n v="165"/>
    <n v="0"/>
    <n v="0"/>
    <d v="1899-12-30T00:00:00"/>
    <n v="0"/>
    <n v="0"/>
    <n v="0"/>
    <n v="0"/>
    <n v="0"/>
    <n v="0"/>
    <n v="0"/>
    <x v="1"/>
    <n v="4"/>
  </r>
  <r>
    <s v="  UA"/>
    <x v="17"/>
    <n v="959"/>
    <s v="N440UA"/>
    <s v="PDX"/>
    <d v="1899-12-30T20:30:00"/>
    <d v="1899-12-30T20:29:00"/>
    <n v="268"/>
    <n v="335"/>
    <n v="-1"/>
    <d v="1899-12-30T20:58:00"/>
    <n v="29"/>
    <n v="0"/>
    <n v="0"/>
    <n v="66"/>
    <n v="0"/>
    <n v="0"/>
    <n v="0"/>
    <x v="11"/>
    <n v="4"/>
  </r>
  <r>
    <s v="  UA"/>
    <x v="17"/>
    <n v="964"/>
    <s v="N229UA"/>
    <s v="IAD"/>
    <d v="1899-12-30T13:15:00"/>
    <d v="1899-12-30T13:13:00"/>
    <n v="112"/>
    <n v="114"/>
    <n v="-2"/>
    <d v="1899-12-30T13:34:00"/>
    <n v="21"/>
    <n v="0"/>
    <n v="0"/>
    <n v="0"/>
    <n v="0"/>
    <n v="0"/>
    <n v="0"/>
    <x v="14"/>
    <n v="4"/>
  </r>
  <r>
    <s v="  UA"/>
    <x v="17"/>
    <n v="971"/>
    <s v="N854UA"/>
    <s v="SFO"/>
    <d v="1899-12-30T06:00:00"/>
    <d v="1899-12-30T05:53:00"/>
    <n v="282"/>
    <n v="289"/>
    <n v="-7"/>
    <d v="1899-12-30T06:06:00"/>
    <n v="13"/>
    <n v="0"/>
    <n v="0"/>
    <n v="0"/>
    <n v="0"/>
    <n v="0"/>
    <n v="0"/>
    <x v="6"/>
    <n v="4"/>
  </r>
  <r>
    <s v="  UA"/>
    <x v="17"/>
    <n v="973"/>
    <s v="N571UA"/>
    <s v="SFO"/>
    <d v="1899-12-30T14:55:00"/>
    <d v="1899-12-30T14:52:00"/>
    <n v="294"/>
    <n v="298"/>
    <n v="-3"/>
    <d v="1899-12-30T15:11:00"/>
    <n v="19"/>
    <n v="0"/>
    <n v="0"/>
    <n v="0"/>
    <n v="0"/>
    <n v="0"/>
    <n v="0"/>
    <x v="4"/>
    <n v="4"/>
  </r>
  <r>
    <s v="  UA"/>
    <x v="17"/>
    <n v="987"/>
    <s v="N835UA"/>
    <s v="DCA"/>
    <d v="1899-12-30T07:00:00"/>
    <d v="1899-12-30T06:57:00"/>
    <n v="108"/>
    <n v="111"/>
    <n v="-3"/>
    <d v="1899-12-30T07:21:00"/>
    <n v="24"/>
    <n v="0"/>
    <n v="0"/>
    <n v="0"/>
    <n v="0"/>
    <n v="0"/>
    <n v="0"/>
    <x v="13"/>
    <n v="4"/>
  </r>
  <r>
    <s v="  UA"/>
    <x v="17"/>
    <n v="990"/>
    <s v="N227UA"/>
    <s v="IAD"/>
    <d v="1899-12-30T18:13:00"/>
    <d v="1899-12-30T18:16:00"/>
    <n v="114"/>
    <n v="108"/>
    <n v="3"/>
    <d v="1899-12-30T18:40:00"/>
    <n v="24"/>
    <n v="0"/>
    <n v="0"/>
    <n v="0"/>
    <n v="0"/>
    <n v="0"/>
    <n v="3"/>
    <x v="1"/>
    <n v="4"/>
  </r>
  <r>
    <s v="  UA"/>
    <x v="17"/>
    <n v="998"/>
    <s v="N594UA"/>
    <s v="BOS"/>
    <d v="1899-12-30T21:01:00"/>
    <d v="1899-12-30T21:05:00"/>
    <n v="130"/>
    <n v="125"/>
    <n v="4"/>
    <d v="1899-12-30T21:20:00"/>
    <n v="15"/>
    <n v="0"/>
    <n v="0"/>
    <n v="0"/>
    <n v="0"/>
    <n v="0"/>
    <n v="4"/>
    <x v="7"/>
    <n v="4"/>
  </r>
  <r>
    <s v="  UA"/>
    <x v="17"/>
    <n v="1102"/>
    <s v="N27733"/>
    <s v="MCO"/>
    <d v="1899-12-30T19:40:00"/>
    <d v="1899-12-30T19:32:00"/>
    <n v="155"/>
    <n v="142"/>
    <n v="-8"/>
    <d v="1899-12-30T19:48:00"/>
    <n v="16"/>
    <n v="0"/>
    <n v="0"/>
    <n v="0"/>
    <n v="0"/>
    <n v="0"/>
    <n v="0"/>
    <x v="10"/>
    <n v="4"/>
  </r>
  <r>
    <s v="  UA"/>
    <x v="17"/>
    <n v="1103"/>
    <s v="N21723"/>
    <s v="SNA"/>
    <d v="1899-12-30T09:45:00"/>
    <d v="1899-12-30T09:44:00"/>
    <n v="265"/>
    <n v="253"/>
    <n v="-1"/>
    <d v="1899-12-30T09:54:00"/>
    <n v="10"/>
    <n v="0"/>
    <n v="0"/>
    <n v="0"/>
    <n v="0"/>
    <n v="0"/>
    <n v="0"/>
    <x v="0"/>
    <n v="4"/>
  </r>
  <r>
    <s v="  UA"/>
    <x v="17"/>
    <n v="1189"/>
    <s v="N26210"/>
    <s v="IAH"/>
    <d v="1899-12-30T15:20:00"/>
    <d v="1899-12-30T15:13:00"/>
    <n v="174"/>
    <n v="153"/>
    <n v="-7"/>
    <d v="1899-12-30T15:29:00"/>
    <n v="16"/>
    <n v="0"/>
    <n v="0"/>
    <n v="0"/>
    <n v="0"/>
    <n v="0"/>
    <n v="0"/>
    <x v="15"/>
    <n v="4"/>
  </r>
  <r>
    <s v="  UA"/>
    <x v="17"/>
    <n v="1221"/>
    <s v="N15712"/>
    <s v="IAH"/>
    <d v="1899-12-30T07:00:00"/>
    <d v="1899-12-30T06:48:00"/>
    <n v="168"/>
    <n v="167"/>
    <n v="-12"/>
    <d v="1899-12-30T06:59:00"/>
    <n v="11"/>
    <n v="0"/>
    <n v="0"/>
    <n v="0"/>
    <n v="0"/>
    <n v="0"/>
    <n v="0"/>
    <x v="13"/>
    <n v="4"/>
  </r>
  <r>
    <s v="  UA"/>
    <x v="17"/>
    <n v="1259"/>
    <s v="N11612"/>
    <s v="CLE"/>
    <d v="1899-12-30T18:15:00"/>
    <d v="1899-12-30T18:11:00"/>
    <n v="77"/>
    <n v="80"/>
    <n v="-4"/>
    <d v="1899-12-30T18:33:00"/>
    <n v="22"/>
    <n v="0"/>
    <n v="0"/>
    <n v="0"/>
    <n v="0"/>
    <n v="0"/>
    <n v="0"/>
    <x v="1"/>
    <n v="4"/>
  </r>
  <r>
    <s v="  UA"/>
    <x v="17"/>
    <n v="1282"/>
    <s v="N78501"/>
    <s v="SFO"/>
    <d v="1899-12-30T20:30:00"/>
    <d v="1899-12-30T20:29:00"/>
    <n v="275"/>
    <n v="291"/>
    <n v="-1"/>
    <d v="1899-12-30T20:44:00"/>
    <n v="15"/>
    <n v="0"/>
    <n v="0"/>
    <n v="15"/>
    <n v="0"/>
    <n v="0"/>
    <n v="0"/>
    <x v="11"/>
    <n v="4"/>
  </r>
  <r>
    <s v="  UA"/>
    <x v="17"/>
    <n v="1290"/>
    <s v="N37420"/>
    <s v="IAH"/>
    <d v="1899-12-30T17:05:00"/>
    <d v="1899-12-30T16:58:00"/>
    <n v="173"/>
    <n v="146"/>
    <n v="-7"/>
    <d v="1899-12-30T17:16:00"/>
    <n v="18"/>
    <n v="0"/>
    <n v="0"/>
    <n v="0"/>
    <n v="0"/>
    <n v="0"/>
    <n v="0"/>
    <x v="12"/>
    <n v="4"/>
  </r>
  <r>
    <s v="  UA"/>
    <x v="17"/>
    <n v="1296"/>
    <s v="N27724"/>
    <s v="DEN"/>
    <d v="1899-12-30T20:00:00"/>
    <d v="1899-12-30T20:17:00"/>
    <n v="156"/>
    <n v="163"/>
    <n v="17"/>
    <d v="1899-12-30T20:35:00"/>
    <n v="18"/>
    <n v="17"/>
    <n v="0"/>
    <n v="7"/>
    <n v="0"/>
    <n v="0"/>
    <n v="17"/>
    <x v="11"/>
    <n v="4"/>
  </r>
  <r>
    <s v="  UA"/>
    <x v="17"/>
    <n v="1550"/>
    <s v="N18223"/>
    <s v="EWR"/>
    <d v="1899-12-30T13:39:00"/>
    <d v="1899-12-30T13:35:00"/>
    <n v="140"/>
    <n v="114"/>
    <n v="-4"/>
    <d v="1899-12-30T13:52:00"/>
    <n v="17"/>
    <n v="0"/>
    <n v="0"/>
    <n v="0"/>
    <n v="0"/>
    <n v="0"/>
    <n v="0"/>
    <x v="14"/>
    <n v="4"/>
  </r>
  <r>
    <s v="  UA"/>
    <x v="17"/>
    <n v="1570"/>
    <s v="N33714"/>
    <s v="EWR"/>
    <d v="1899-12-30T07:00:00"/>
    <d v="1899-12-30T07:20:00"/>
    <n v="120"/>
    <n v="94"/>
    <n v="20"/>
    <d v="1899-12-30T07:22:00"/>
    <n v="2"/>
    <n v="0"/>
    <n v="0"/>
    <n v="0"/>
    <n v="0"/>
    <n v="0"/>
    <n v="20"/>
    <x v="13"/>
    <n v="4"/>
  </r>
  <r>
    <s v="  UA"/>
    <x v="17"/>
    <n v="1574"/>
    <s v="N27213"/>
    <s v="EWR"/>
    <d v="1899-12-30T12:00:00"/>
    <d v="1899-12-30T11:58:00"/>
    <n v="127"/>
    <n v="119"/>
    <n v="-2"/>
    <d v="1899-12-30T12:23:00"/>
    <n v="25"/>
    <n v="0"/>
    <n v="0"/>
    <n v="0"/>
    <n v="0"/>
    <n v="0"/>
    <n v="0"/>
    <x v="5"/>
    <n v="4"/>
  </r>
  <r>
    <s v="  UA"/>
    <x v="17"/>
    <n v="1577"/>
    <s v="N16713"/>
    <s v="EWR"/>
    <d v="1899-12-30T17:00:00"/>
    <d v="1899-12-30T16:57:00"/>
    <n v="135"/>
    <n v="128"/>
    <n v="-3"/>
    <d v="1899-12-30T17:15:00"/>
    <n v="18"/>
    <n v="0"/>
    <n v="0"/>
    <n v="0"/>
    <n v="0"/>
    <n v="0"/>
    <n v="0"/>
    <x v="12"/>
    <n v="4"/>
  </r>
  <r>
    <s v="  UA"/>
    <x v="17"/>
    <n v="1579"/>
    <s v="N75432"/>
    <s v="EWR"/>
    <d v="1899-12-30T18:00:00"/>
    <d v="1899-12-30T18:10:00"/>
    <n v="126"/>
    <n v="128"/>
    <n v="10"/>
    <d v="1899-12-30T18:31:00"/>
    <n v="21"/>
    <n v="0"/>
    <n v="0"/>
    <n v="0"/>
    <n v="0"/>
    <n v="0"/>
    <n v="10"/>
    <x v="1"/>
    <n v="4"/>
  </r>
  <r>
    <s v="  UA"/>
    <x v="17"/>
    <n v="1625"/>
    <s v="N76254"/>
    <s v="CLE"/>
    <d v="1899-12-30T07:00:00"/>
    <d v="1899-12-30T06:54:00"/>
    <n v="77"/>
    <n v="70"/>
    <n v="-6"/>
    <d v="1899-12-30T07:06:00"/>
    <n v="12"/>
    <n v="0"/>
    <n v="0"/>
    <n v="0"/>
    <n v="0"/>
    <n v="0"/>
    <n v="0"/>
    <x v="13"/>
    <n v="4"/>
  </r>
  <r>
    <s v="  UA"/>
    <x v="17"/>
    <n v="1647"/>
    <s v="N73256"/>
    <s v="IAH"/>
    <d v="1899-12-30T19:15:00"/>
    <d v="1899-12-30T19:25:00"/>
    <n v="163"/>
    <n v="136"/>
    <n v="10"/>
    <d v="1899-12-30T19:37:00"/>
    <n v="12"/>
    <n v="0"/>
    <n v="0"/>
    <n v="0"/>
    <n v="0"/>
    <n v="0"/>
    <n v="10"/>
    <x v="10"/>
    <n v="4"/>
  </r>
  <r>
    <s v="  UA"/>
    <x v="17"/>
    <n v="1676"/>
    <s v="N76505"/>
    <s v="IAH"/>
    <d v="1899-12-30T14:00:00"/>
    <d v="1899-12-30T13:55:00"/>
    <n v="166"/>
    <n v="148"/>
    <n v="-5"/>
    <d v="1899-12-30T14:03:00"/>
    <n v="8"/>
    <n v="0"/>
    <n v="0"/>
    <n v="0"/>
    <n v="0"/>
    <n v="0"/>
    <n v="0"/>
    <x v="4"/>
    <n v="4"/>
  </r>
  <r>
    <s v="  UA"/>
    <x v="17"/>
    <n v="1693"/>
    <s v="N57439"/>
    <s v="IAH"/>
    <d v="1899-12-30T12:10:00"/>
    <d v="1899-12-30T12:10:00"/>
    <n v="167"/>
    <n v="152"/>
    <n v="0"/>
    <d v="1899-12-30T12:22:00"/>
    <n v="12"/>
    <n v="0"/>
    <n v="0"/>
    <n v="0"/>
    <n v="0"/>
    <n v="0"/>
    <n v="0"/>
    <x v="5"/>
    <n v="4"/>
  </r>
  <r>
    <s v="  UA"/>
    <x v="17"/>
    <n v="1696"/>
    <s v="N76269"/>
    <s v="EWR"/>
    <d v="1899-12-30T10:00:00"/>
    <d v="1899-12-30T09:56:00"/>
    <n v="117"/>
    <n v="108"/>
    <n v="-4"/>
    <d v="1899-12-30T10:09:00"/>
    <n v="13"/>
    <n v="0"/>
    <n v="0"/>
    <n v="0"/>
    <n v="0"/>
    <n v="0"/>
    <n v="0"/>
    <x v="8"/>
    <n v="4"/>
  </r>
  <r>
    <s v="  UA"/>
    <x v="17"/>
    <n v="1710"/>
    <s v="N76502"/>
    <s v="IAH"/>
    <d v="1899-12-30T08:00:00"/>
    <d v="1899-12-30T08:01:00"/>
    <n v="172"/>
    <n v="152"/>
    <n v="1"/>
    <d v="1899-12-30T08:10:00"/>
    <n v="9"/>
    <n v="0"/>
    <n v="0"/>
    <n v="0"/>
    <n v="0"/>
    <n v="0"/>
    <n v="1"/>
    <x v="9"/>
    <n v="4"/>
  </r>
  <r>
    <s v="  UA"/>
    <x v="17"/>
    <n v="1715"/>
    <s v="N16217"/>
    <s v="PIT"/>
    <d v="1899-12-30T18:35:00"/>
    <d v="1899-12-30T18:27:00"/>
    <n v="84"/>
    <n v="82"/>
    <n v="-8"/>
    <d v="1899-12-30T18:45:00"/>
    <n v="18"/>
    <n v="0"/>
    <n v="0"/>
    <n v="0"/>
    <n v="0"/>
    <n v="0"/>
    <n v="0"/>
    <x v="1"/>
    <n v="4"/>
  </r>
  <r>
    <s v="  UA"/>
    <x v="17"/>
    <n v="1716"/>
    <s v="N78501"/>
    <s v="FLL"/>
    <d v="1899-12-30T08:50:00"/>
    <d v="1899-12-30T09:06:00"/>
    <n v="171"/>
    <n v="179"/>
    <n v="16"/>
    <d v="1899-12-30T09:19:00"/>
    <n v="13"/>
    <n v="5"/>
    <n v="0"/>
    <n v="8"/>
    <n v="0"/>
    <n v="11"/>
    <n v="16"/>
    <x v="9"/>
    <n v="4"/>
  </r>
  <r>
    <s v="  UA"/>
    <x v="17"/>
    <n v="1727"/>
    <s v="N33286"/>
    <s v="IAH"/>
    <d v="1899-12-30T10:56:00"/>
    <d v="1899-12-30T10:54:00"/>
    <n v="169"/>
    <n v="151"/>
    <n v="-2"/>
    <d v="1899-12-30T11:04:00"/>
    <n v="10"/>
    <n v="0"/>
    <n v="0"/>
    <n v="0"/>
    <n v="0"/>
    <n v="0"/>
    <n v="0"/>
    <x v="8"/>
    <n v="4"/>
  </r>
  <r>
    <s v="  UA"/>
    <x v="17"/>
    <n v="1729"/>
    <s v="N73283"/>
    <s v="IAH"/>
    <d v="1899-12-30T21:00:00"/>
    <d v="1899-12-30T20:58:00"/>
    <n v="158"/>
    <n v="141"/>
    <n v="-2"/>
    <d v="1899-12-30T21:08:00"/>
    <n v="10"/>
    <n v="0"/>
    <n v="0"/>
    <n v="0"/>
    <n v="0"/>
    <n v="0"/>
    <n v="0"/>
    <x v="7"/>
    <n v="4"/>
  </r>
  <r>
    <s v="  UA"/>
    <x v="17"/>
    <n v="1730"/>
    <s v="N37255"/>
    <s v="IAH"/>
    <d v="1899-12-30T05:25:00"/>
    <d v="1899-12-30T05:30:00"/>
    <n v="168"/>
    <n v="162"/>
    <n v="5"/>
    <d v="1899-12-30T05:41:00"/>
    <n v="11"/>
    <n v="0"/>
    <n v="0"/>
    <n v="0"/>
    <n v="0"/>
    <n v="0"/>
    <n v="5"/>
    <x v="16"/>
    <n v="4"/>
  </r>
  <r>
    <s v="  UA"/>
    <x v="18"/>
    <n v="201"/>
    <s v="N212UA"/>
    <s v="HNL"/>
    <d v="1899-12-30T09:20:00"/>
    <d v="1899-12-30T09:38:00"/>
    <n v="544"/>
    <n v="558"/>
    <n v="18"/>
    <d v="1899-12-30T10:01:00"/>
    <n v="23"/>
    <n v="18"/>
    <n v="0"/>
    <n v="14"/>
    <n v="0"/>
    <n v="0"/>
    <n v="18"/>
    <x v="0"/>
    <n v="5"/>
  </r>
  <r>
    <s v="  UA"/>
    <x v="18"/>
    <n v="222"/>
    <s v="N516UA"/>
    <s v="BDL"/>
    <d v="1899-12-30T18:48:00"/>
    <d v="1899-12-30T18:48:00"/>
    <n v="126"/>
    <n v="118"/>
    <n v="0"/>
    <d v="1899-12-30T19:04:00"/>
    <n v="16"/>
    <n v="0"/>
    <n v="0"/>
    <n v="0"/>
    <n v="0"/>
    <n v="0"/>
    <n v="0"/>
    <x v="1"/>
    <n v="5"/>
  </r>
  <r>
    <s v="  UA"/>
    <x v="18"/>
    <n v="234"/>
    <s v="N818UA"/>
    <s v="LGA"/>
    <d v="1899-12-30T08:30:00"/>
    <d v="1899-12-30T08:30:00"/>
    <n v="125"/>
    <n v="124"/>
    <n v="0"/>
    <d v="1899-12-30T08:59:00"/>
    <n v="29"/>
    <n v="0"/>
    <n v="0"/>
    <n v="0"/>
    <n v="0"/>
    <n v="0"/>
    <n v="0"/>
    <x v="9"/>
    <n v="5"/>
  </r>
  <r>
    <s v="  UA"/>
    <x v="18"/>
    <n v="241"/>
    <s v=" "/>
    <s v="SEA"/>
    <d v="1899-12-30T11:57:00"/>
    <d v="1899-12-30T00:00:00"/>
    <n v="268"/>
    <n v="0"/>
    <n v="0"/>
    <d v="1899-12-30T00:00:00"/>
    <n v="0"/>
    <n v="0"/>
    <n v="0"/>
    <n v="0"/>
    <n v="0"/>
    <n v="0"/>
    <n v="0"/>
    <x v="3"/>
    <n v="5"/>
  </r>
  <r>
    <s v="  UA"/>
    <x v="18"/>
    <n v="242"/>
    <s v="N809UA"/>
    <s v="PVD"/>
    <d v="1899-12-30T13:27:00"/>
    <d v="1899-12-30T14:11:00"/>
    <n v="128"/>
    <n v="115"/>
    <n v="44"/>
    <d v="1899-12-30T14:25:00"/>
    <n v="14"/>
    <n v="0"/>
    <n v="0"/>
    <n v="0"/>
    <n v="0"/>
    <n v="31"/>
    <n v="44"/>
    <x v="14"/>
    <n v="5"/>
  </r>
  <r>
    <s v="  UA"/>
    <x v="18"/>
    <n v="245"/>
    <s v="N522UA"/>
    <s v="DEN"/>
    <d v="1899-12-30T08:58:00"/>
    <d v="1899-12-30T09:05:00"/>
    <n v="164"/>
    <n v="163"/>
    <n v="7"/>
    <d v="1899-12-30T09:24:00"/>
    <n v="19"/>
    <n v="0"/>
    <n v="0"/>
    <n v="0"/>
    <n v="0"/>
    <n v="0"/>
    <n v="7"/>
    <x v="9"/>
    <n v="5"/>
  </r>
  <r>
    <s v="  UA"/>
    <x v="18"/>
    <n v="246"/>
    <s v="N425UA"/>
    <s v="BUF"/>
    <d v="1899-12-30T18:00:00"/>
    <d v="1899-12-30T18:41:00"/>
    <n v="89"/>
    <n v="86"/>
    <n v="41"/>
    <d v="1899-12-30T19:00:00"/>
    <n v="19"/>
    <n v="0"/>
    <n v="7"/>
    <n v="0"/>
    <n v="0"/>
    <n v="31"/>
    <n v="41"/>
    <x v="1"/>
    <n v="5"/>
  </r>
  <r>
    <s v="  UA"/>
    <x v="18"/>
    <n v="248"/>
    <s v="N465UA"/>
    <s v="DTW"/>
    <d v="1899-12-30T19:00:00"/>
    <d v="1899-12-30T19:13:00"/>
    <n v="85"/>
    <n v="63"/>
    <n v="13"/>
    <d v="1899-12-30T19:21:00"/>
    <n v="8"/>
    <n v="0"/>
    <n v="0"/>
    <n v="0"/>
    <n v="0"/>
    <n v="0"/>
    <n v="13"/>
    <x v="10"/>
    <n v="5"/>
  </r>
  <r>
    <s v="  UA"/>
    <x v="18"/>
    <n v="253"/>
    <s v="N411UA"/>
    <s v="BOS"/>
    <d v="1899-12-30T19:00:00"/>
    <d v="1899-12-30T19:34:00"/>
    <n v="135"/>
    <n v="116"/>
    <n v="34"/>
    <d v="1899-12-30T19:47:00"/>
    <n v="13"/>
    <n v="11"/>
    <n v="0"/>
    <n v="0"/>
    <n v="0"/>
    <n v="4"/>
    <n v="34"/>
    <x v="10"/>
    <n v="5"/>
  </r>
  <r>
    <s v="  UA"/>
    <x v="18"/>
    <n v="255"/>
    <s v="N805UA"/>
    <s v="SFO"/>
    <d v="1899-12-30T16:05:00"/>
    <d v="1899-12-30T17:36:00"/>
    <n v="282"/>
    <n v="302"/>
    <n v="91"/>
    <d v="1899-12-30T17:46:00"/>
    <n v="10"/>
    <n v="91"/>
    <n v="0"/>
    <n v="20"/>
    <n v="0"/>
    <n v="0"/>
    <n v="91"/>
    <x v="2"/>
    <n v="5"/>
  </r>
  <r>
    <s v="  UA"/>
    <x v="18"/>
    <n v="258"/>
    <s v="N813UA"/>
    <s v="GRR"/>
    <d v="1899-12-30T19:01:00"/>
    <d v="1899-12-30T19:35:00"/>
    <n v="51"/>
    <n v="41"/>
    <n v="34"/>
    <d v="1899-12-30T19:46:00"/>
    <n v="11"/>
    <n v="7"/>
    <n v="0"/>
    <n v="0"/>
    <n v="0"/>
    <n v="17"/>
    <n v="34"/>
    <x v="10"/>
    <n v="5"/>
  </r>
  <r>
    <s v="  UA"/>
    <x v="18"/>
    <n v="262"/>
    <s v="N411UA"/>
    <s v="MCO"/>
    <d v="1899-12-30T07:02:00"/>
    <d v="1899-12-30T06:59:00"/>
    <n v="155"/>
    <n v="144"/>
    <n v="-3"/>
    <d v="1899-12-30T07:12:00"/>
    <n v="13"/>
    <n v="0"/>
    <n v="0"/>
    <n v="0"/>
    <n v="0"/>
    <n v="0"/>
    <n v="0"/>
    <x v="13"/>
    <n v="5"/>
  </r>
  <r>
    <s v="  UA"/>
    <x v="18"/>
    <n v="265"/>
    <s v="N578UA"/>
    <s v="TPA"/>
    <d v="1899-12-30T14:15:00"/>
    <d v="1899-12-30T16:11:00"/>
    <n v="157"/>
    <n v="139"/>
    <n v="116"/>
    <d v="1899-12-30T16:27:00"/>
    <n v="16"/>
    <n v="0"/>
    <n v="0"/>
    <n v="0"/>
    <n v="0"/>
    <n v="98"/>
    <n v="116"/>
    <x v="4"/>
    <n v="5"/>
  </r>
  <r>
    <s v="  UA"/>
    <x v="18"/>
    <n v="278"/>
    <s v="N806UA"/>
    <s v="MDT"/>
    <d v="1899-12-30T18:30:00"/>
    <d v="1899-12-30T18:29:00"/>
    <n v="100"/>
    <n v="86"/>
    <n v="-1"/>
    <d v="1899-12-30T18:45:00"/>
    <n v="16"/>
    <n v="0"/>
    <n v="0"/>
    <n v="0"/>
    <n v="0"/>
    <n v="0"/>
    <n v="0"/>
    <x v="1"/>
    <n v="5"/>
  </r>
  <r>
    <s v="  UA"/>
    <x v="18"/>
    <n v="288"/>
    <s v="N475UA"/>
    <s v="MCO"/>
    <d v="1899-12-30T14:25:00"/>
    <d v="1899-12-30T14:25:00"/>
    <n v="159"/>
    <n v="125"/>
    <n v="0"/>
    <d v="1899-12-30T14:35:00"/>
    <n v="10"/>
    <n v="0"/>
    <n v="0"/>
    <n v="0"/>
    <n v="0"/>
    <n v="0"/>
    <n v="0"/>
    <x v="4"/>
    <n v="5"/>
  </r>
  <r>
    <s v="  UA"/>
    <x v="18"/>
    <n v="292"/>
    <s v="N835UA"/>
    <s v="ATL"/>
    <d v="1899-12-30T06:00:00"/>
    <d v="1899-12-30T05:56:00"/>
    <n v="119"/>
    <n v="139"/>
    <n v="-4"/>
    <d v="1899-12-30T06:36:00"/>
    <n v="40"/>
    <n v="0"/>
    <n v="0"/>
    <n v="16"/>
    <n v="0"/>
    <n v="0"/>
    <n v="0"/>
    <x v="6"/>
    <n v="5"/>
  </r>
  <r>
    <s v="  UA"/>
    <x v="18"/>
    <n v="296"/>
    <s v="N807UA"/>
    <s v="MSP"/>
    <d v="1899-12-30T13:20:00"/>
    <d v="1899-12-30T13:15:00"/>
    <n v="87"/>
    <n v="79"/>
    <n v="-5"/>
    <d v="1899-12-30T13:26:00"/>
    <n v="11"/>
    <n v="0"/>
    <n v="0"/>
    <n v="0"/>
    <n v="0"/>
    <n v="0"/>
    <n v="0"/>
    <x v="14"/>
    <n v="5"/>
  </r>
  <r>
    <s v="  UA"/>
    <x v="18"/>
    <n v="298"/>
    <s v="N567UA"/>
    <s v="MIA"/>
    <d v="1899-12-30T19:45:00"/>
    <d v="1899-12-30T19:43:00"/>
    <n v="185"/>
    <n v="161"/>
    <n v="-2"/>
    <d v="1899-12-30T20:00:00"/>
    <n v="17"/>
    <n v="0"/>
    <n v="0"/>
    <n v="0"/>
    <n v="0"/>
    <n v="0"/>
    <n v="0"/>
    <x v="10"/>
    <n v="5"/>
  </r>
  <r>
    <s v="  UA"/>
    <x v="18"/>
    <n v="304"/>
    <s v="N442UA"/>
    <s v="BDL"/>
    <d v="1899-12-30T06:26:00"/>
    <d v="1899-12-30T06:20:00"/>
    <n v="122"/>
    <n v="123"/>
    <n v="-6"/>
    <d v="1899-12-30T06:34:00"/>
    <n v="14"/>
    <n v="0"/>
    <n v="0"/>
    <n v="0"/>
    <n v="0"/>
    <n v="0"/>
    <n v="0"/>
    <x v="6"/>
    <n v="5"/>
  </r>
  <r>
    <s v="  UA"/>
    <x v="18"/>
    <n v="307"/>
    <s v="N561UA"/>
    <s v="LAS"/>
    <d v="1899-12-30T08:20:00"/>
    <d v="1899-12-30T08:24:00"/>
    <n v="237"/>
    <n v="236"/>
    <n v="4"/>
    <d v="1899-12-30T08:41:00"/>
    <n v="17"/>
    <n v="0"/>
    <n v="0"/>
    <n v="0"/>
    <n v="0"/>
    <n v="0"/>
    <n v="4"/>
    <x v="9"/>
    <n v="5"/>
  </r>
  <r>
    <s v="  UA"/>
    <x v="18"/>
    <n v="309"/>
    <s v="N833UA"/>
    <s v="BOS"/>
    <d v="1899-12-30T09:05:00"/>
    <d v="1899-12-30T09:07:00"/>
    <n v="128"/>
    <n v="123"/>
    <n v="2"/>
    <d v="1899-12-30T09:20:00"/>
    <n v="13"/>
    <n v="0"/>
    <n v="0"/>
    <n v="0"/>
    <n v="0"/>
    <n v="0"/>
    <n v="2"/>
    <x v="0"/>
    <n v="5"/>
  </r>
  <r>
    <s v="  UA"/>
    <x v="18"/>
    <n v="320"/>
    <s v="N851UA"/>
    <s v="BWI"/>
    <d v="1899-12-30T19:53:00"/>
    <d v="1899-12-30T19:49:00"/>
    <n v="108"/>
    <n v="88"/>
    <n v="-4"/>
    <d v="1899-12-30T20:00:00"/>
    <n v="11"/>
    <n v="0"/>
    <n v="0"/>
    <n v="0"/>
    <n v="0"/>
    <n v="0"/>
    <n v="0"/>
    <x v="10"/>
    <n v="5"/>
  </r>
  <r>
    <s v="  UA"/>
    <x v="18"/>
    <n v="330"/>
    <s v="N494UA"/>
    <s v="EWR"/>
    <d v="1899-12-30T16:00:00"/>
    <d v="1899-12-30T16:24:00"/>
    <n v="131"/>
    <n v="116"/>
    <n v="24"/>
    <d v="1899-12-30T16:44:00"/>
    <n v="20"/>
    <n v="0"/>
    <n v="0"/>
    <n v="0"/>
    <n v="0"/>
    <n v="0"/>
    <n v="24"/>
    <x v="2"/>
    <n v="5"/>
  </r>
  <r>
    <s v="  UA"/>
    <x v="18"/>
    <n v="331"/>
    <s v="N489UA"/>
    <s v="DFW"/>
    <d v="1899-12-30T20:50:00"/>
    <d v="1899-12-30T21:10:00"/>
    <n v="146"/>
    <n v="128"/>
    <n v="20"/>
    <d v="1899-12-30T21:22:00"/>
    <n v="12"/>
    <n v="0"/>
    <n v="0"/>
    <n v="0"/>
    <n v="0"/>
    <n v="0"/>
    <n v="20"/>
    <x v="11"/>
    <n v="5"/>
  </r>
  <r>
    <s v="  UA"/>
    <x v="18"/>
    <n v="333"/>
    <s v="N826UA"/>
    <s v="MSY"/>
    <d v="1899-12-30T09:30:00"/>
    <d v="1899-12-30T09:24:00"/>
    <n v="140"/>
    <n v="121"/>
    <n v="-6"/>
    <d v="1899-12-30T09:36:00"/>
    <n v="12"/>
    <n v="0"/>
    <n v="0"/>
    <n v="0"/>
    <n v="0"/>
    <n v="0"/>
    <n v="0"/>
    <x v="0"/>
    <n v="5"/>
  </r>
  <r>
    <s v="  UA"/>
    <x v="18"/>
    <n v="337"/>
    <s v="N810UA"/>
    <s v="IAD"/>
    <d v="1899-12-30T16:16:00"/>
    <d v="1899-12-30T16:20:00"/>
    <n v="109"/>
    <n v="88"/>
    <n v="4"/>
    <d v="1899-12-30T16:33:00"/>
    <n v="13"/>
    <n v="0"/>
    <n v="0"/>
    <n v="0"/>
    <n v="0"/>
    <n v="0"/>
    <n v="4"/>
    <x v="2"/>
    <n v="5"/>
  </r>
  <r>
    <s v="  UA"/>
    <x v="18"/>
    <n v="340"/>
    <s v="N446UA"/>
    <s v="DFW"/>
    <d v="1899-12-30T13:20:00"/>
    <d v="1899-12-30T13:19:00"/>
    <n v="151"/>
    <n v="134"/>
    <n v="-1"/>
    <d v="1899-12-30T13:34:00"/>
    <n v="15"/>
    <n v="0"/>
    <n v="0"/>
    <n v="0"/>
    <n v="0"/>
    <n v="0"/>
    <n v="0"/>
    <x v="14"/>
    <n v="5"/>
  </r>
  <r>
    <s v="  UA"/>
    <x v="18"/>
    <n v="350"/>
    <s v="N514UA"/>
    <s v="MCO"/>
    <d v="1899-12-30T17:06:00"/>
    <d v="1899-12-30T17:02:00"/>
    <n v="159"/>
    <n v="147"/>
    <n v="-4"/>
    <d v="1899-12-30T17:23:00"/>
    <n v="21"/>
    <n v="0"/>
    <n v="0"/>
    <n v="0"/>
    <n v="0"/>
    <n v="0"/>
    <n v="0"/>
    <x v="12"/>
    <n v="5"/>
  </r>
  <r>
    <s v="  UA"/>
    <x v="18"/>
    <n v="360"/>
    <s v="N852UA"/>
    <s v="IAD"/>
    <d v="1899-12-30T11:22:00"/>
    <d v="1899-12-30T11:28:00"/>
    <n v="106"/>
    <n v="83"/>
    <n v="6"/>
    <d v="1899-12-30T11:37:00"/>
    <n v="9"/>
    <n v="0"/>
    <n v="0"/>
    <n v="0"/>
    <n v="0"/>
    <n v="0"/>
    <n v="6"/>
    <x v="3"/>
    <n v="5"/>
  </r>
  <r>
    <s v="  UA"/>
    <x v="18"/>
    <n v="365"/>
    <s v="N812UA"/>
    <s v="DSM"/>
    <d v="1899-12-30T15:00:00"/>
    <d v="1899-12-30T14:53:00"/>
    <n v="75"/>
    <n v="75"/>
    <n v="-7"/>
    <d v="1899-12-30T15:04:00"/>
    <n v="11"/>
    <n v="0"/>
    <n v="0"/>
    <n v="0"/>
    <n v="0"/>
    <n v="0"/>
    <n v="0"/>
    <x v="15"/>
    <n v="5"/>
  </r>
  <r>
    <s v="  UA"/>
    <x v="18"/>
    <n v="373"/>
    <s v="N578UA"/>
    <s v="JAC"/>
    <d v="1899-12-30T09:46:00"/>
    <d v="1899-12-30T09:44:00"/>
    <n v="193"/>
    <n v="0"/>
    <n v="-2"/>
    <d v="1899-12-30T09:54:00"/>
    <n v="10"/>
    <n v="0"/>
    <n v="0"/>
    <n v="0"/>
    <n v="0"/>
    <n v="0"/>
    <n v="0"/>
    <x v="0"/>
    <n v="5"/>
  </r>
  <r>
    <s v="  UA"/>
    <x v="18"/>
    <n v="376"/>
    <s v="N453UA"/>
    <s v="PHL"/>
    <d v="1899-12-30T06:00:00"/>
    <d v="1899-12-30T05:57:00"/>
    <n v="119"/>
    <n v="119"/>
    <n v="-3"/>
    <d v="1899-12-30T06:18:00"/>
    <n v="21"/>
    <n v="0"/>
    <n v="0"/>
    <n v="0"/>
    <n v="0"/>
    <n v="0"/>
    <n v="0"/>
    <x v="6"/>
    <n v="5"/>
  </r>
  <r>
    <s v="  UA"/>
    <x v="18"/>
    <n v="381"/>
    <s v="N461UA"/>
    <s v="SMF"/>
    <d v="1899-12-30T09:55:00"/>
    <d v="1899-12-30T09:53:00"/>
    <n v="270"/>
    <n v="288"/>
    <n v="-2"/>
    <d v="1899-12-30T10:13:00"/>
    <n v="20"/>
    <n v="0"/>
    <n v="0"/>
    <n v="16"/>
    <n v="0"/>
    <n v="0"/>
    <n v="0"/>
    <x v="0"/>
    <n v="5"/>
  </r>
  <r>
    <s v="  UA"/>
    <x v="18"/>
    <n v="382"/>
    <s v="N558UA"/>
    <s v="IAD"/>
    <d v="1899-12-30T08:43:00"/>
    <d v="1899-12-30T08:40:00"/>
    <n v="108"/>
    <n v="90"/>
    <n v="-3"/>
    <d v="1899-12-30T08:51:00"/>
    <n v="11"/>
    <n v="0"/>
    <n v="0"/>
    <n v="0"/>
    <n v="0"/>
    <n v="0"/>
    <n v="0"/>
    <x v="9"/>
    <n v="5"/>
  </r>
  <r>
    <s v="  UA"/>
    <x v="18"/>
    <n v="391"/>
    <s v="N822UA"/>
    <s v="RDU"/>
    <d v="1899-12-30T19:45:00"/>
    <d v="1899-12-30T21:23:00"/>
    <n v="117"/>
    <n v="92"/>
    <n v="98"/>
    <d v="1899-12-30T21:40:00"/>
    <n v="17"/>
    <n v="20"/>
    <n v="0"/>
    <n v="0"/>
    <n v="0"/>
    <n v="53"/>
    <n v="98"/>
    <x v="10"/>
    <n v="5"/>
  </r>
  <r>
    <s v="  UA"/>
    <x v="18"/>
    <n v="393"/>
    <s v="N457UA"/>
    <s v="PHX"/>
    <d v="1899-12-30T11:57:00"/>
    <d v="1899-12-30T11:59:00"/>
    <n v="232"/>
    <n v="237"/>
    <n v="2"/>
    <d v="1899-12-30T12:22:00"/>
    <n v="23"/>
    <n v="0"/>
    <n v="0"/>
    <n v="0"/>
    <n v="0"/>
    <n v="0"/>
    <n v="2"/>
    <x v="3"/>
    <n v="5"/>
  </r>
  <r>
    <s v="  UA"/>
    <x v="18"/>
    <n v="395"/>
    <s v="N439UA"/>
    <s v="SAN"/>
    <d v="1899-12-30T17:50:00"/>
    <d v="1899-12-30T18:14:00"/>
    <n v="253"/>
    <n v="248"/>
    <n v="24"/>
    <d v="1899-12-30T18:37:00"/>
    <n v="23"/>
    <n v="19"/>
    <n v="0"/>
    <n v="0"/>
    <n v="0"/>
    <n v="0"/>
    <n v="24"/>
    <x v="12"/>
    <n v="5"/>
  </r>
  <r>
    <s v="  UA"/>
    <x v="18"/>
    <n v="398"/>
    <s v="N491UA"/>
    <s v="PDX"/>
    <d v="1899-12-30T11:58:00"/>
    <d v="1899-12-30T11:56:00"/>
    <n v="268"/>
    <n v="304"/>
    <n v="-2"/>
    <d v="1899-12-30T12:17:00"/>
    <n v="21"/>
    <n v="0"/>
    <n v="0"/>
    <n v="34"/>
    <n v="0"/>
    <n v="0"/>
    <n v="0"/>
    <x v="3"/>
    <n v="5"/>
  </r>
  <r>
    <s v="  UA"/>
    <x v="18"/>
    <n v="401"/>
    <s v="N833UA"/>
    <s v="DCA"/>
    <d v="1899-12-30T17:05:00"/>
    <d v="1899-12-30T17:03:00"/>
    <n v="105"/>
    <n v="92"/>
    <n v="-2"/>
    <d v="1899-12-30T17:16:00"/>
    <n v="13"/>
    <n v="0"/>
    <n v="0"/>
    <n v="0"/>
    <n v="0"/>
    <n v="0"/>
    <n v="0"/>
    <x v="12"/>
    <n v="5"/>
  </r>
  <r>
    <s v="  UA"/>
    <x v="18"/>
    <n v="408"/>
    <s v="N559UA"/>
    <s v="PHX"/>
    <d v="1899-12-30T17:59:00"/>
    <d v="1899-12-30T19:31:00"/>
    <n v="235"/>
    <n v="224"/>
    <n v="92"/>
    <d v="1899-12-30T19:45:00"/>
    <n v="14"/>
    <n v="0"/>
    <n v="0"/>
    <n v="0"/>
    <n v="0"/>
    <n v="81"/>
    <n v="92"/>
    <x v="12"/>
    <n v="5"/>
  </r>
  <r>
    <s v="  UA"/>
    <x v="18"/>
    <n v="409"/>
    <s v="N496UA"/>
    <s v="LAX"/>
    <d v="1899-12-30T13:05:00"/>
    <d v="1899-12-30T12:59:00"/>
    <n v="269"/>
    <n v="269"/>
    <n v="-6"/>
    <d v="1899-12-30T13:08:00"/>
    <n v="9"/>
    <n v="0"/>
    <n v="0"/>
    <n v="0"/>
    <n v="0"/>
    <n v="0"/>
    <n v="0"/>
    <x v="14"/>
    <n v="5"/>
  </r>
  <r>
    <s v="  UA"/>
    <x v="18"/>
    <n v="411"/>
    <s v="N457UA"/>
    <s v="LAX"/>
    <d v="1899-12-30T20:45:00"/>
    <d v="1899-12-30T20:48:00"/>
    <n v="265"/>
    <n v="249"/>
    <n v="3"/>
    <d v="1899-12-30T20:58:00"/>
    <n v="10"/>
    <n v="0"/>
    <n v="0"/>
    <n v="0"/>
    <n v="0"/>
    <n v="0"/>
    <n v="3"/>
    <x v="11"/>
    <n v="5"/>
  </r>
  <r>
    <s v="  UA"/>
    <x v="18"/>
    <n v="420"/>
    <s v="N431UA"/>
    <s v="ROC"/>
    <d v="1899-12-30T18:44:00"/>
    <d v="1899-12-30T18:45:00"/>
    <n v="96"/>
    <n v="92"/>
    <n v="1"/>
    <d v="1899-12-30T18:59:00"/>
    <n v="14"/>
    <n v="0"/>
    <n v="0"/>
    <n v="0"/>
    <n v="0"/>
    <n v="0"/>
    <n v="1"/>
    <x v="1"/>
    <n v="5"/>
  </r>
  <r>
    <s v="  UA"/>
    <x v="18"/>
    <n v="425"/>
    <s v=" "/>
    <s v="SEA"/>
    <d v="1899-12-30T20:50:00"/>
    <d v="1899-12-30T00:00:00"/>
    <n v="265"/>
    <n v="0"/>
    <n v="0"/>
    <d v="1899-12-30T00:00:00"/>
    <n v="0"/>
    <n v="0"/>
    <n v="0"/>
    <n v="0"/>
    <n v="0"/>
    <n v="0"/>
    <n v="0"/>
    <x v="11"/>
    <n v="5"/>
  </r>
  <r>
    <s v="  UA"/>
    <x v="18"/>
    <n v="432"/>
    <s v="N801UA"/>
    <s v="CLT"/>
    <d v="1899-12-30T13:10:00"/>
    <d v="1899-12-30T15:00:00"/>
    <n v="109"/>
    <n v="99"/>
    <n v="110"/>
    <d v="1899-12-30T15:24:00"/>
    <n v="24"/>
    <n v="100"/>
    <n v="0"/>
    <n v="0"/>
    <n v="0"/>
    <n v="0"/>
    <n v="110"/>
    <x v="14"/>
    <n v="5"/>
  </r>
  <r>
    <s v="  UA"/>
    <x v="18"/>
    <n v="436"/>
    <s v="N459UA"/>
    <s v="EWR"/>
    <d v="1899-12-30T15:00:00"/>
    <d v="1899-12-30T15:06:00"/>
    <n v="131"/>
    <n v="110"/>
    <n v="6"/>
    <d v="1899-12-30T15:17:00"/>
    <n v="11"/>
    <n v="0"/>
    <n v="0"/>
    <n v="0"/>
    <n v="0"/>
    <n v="0"/>
    <n v="6"/>
    <x v="15"/>
    <n v="5"/>
  </r>
  <r>
    <s v="  UA"/>
    <x v="18"/>
    <n v="442"/>
    <s v="N841UA"/>
    <s v="BDL"/>
    <d v="1899-12-30T16:50:00"/>
    <d v="1899-12-30T17:26:00"/>
    <n v="121"/>
    <n v="113"/>
    <n v="36"/>
    <d v="1899-12-30T17:40:00"/>
    <n v="14"/>
    <n v="0"/>
    <n v="0"/>
    <n v="0"/>
    <n v="0"/>
    <n v="28"/>
    <n v="36"/>
    <x v="2"/>
    <n v="5"/>
  </r>
  <r>
    <s v="  UA"/>
    <x v="18"/>
    <n v="449"/>
    <s v="N437UA"/>
    <s v="SAN"/>
    <d v="1899-12-30T10:00:00"/>
    <d v="1899-12-30T09:55:00"/>
    <n v="261"/>
    <n v="258"/>
    <n v="-5"/>
    <d v="1899-12-30T10:17:00"/>
    <n v="22"/>
    <n v="0"/>
    <n v="0"/>
    <n v="0"/>
    <n v="0"/>
    <n v="0"/>
    <n v="0"/>
    <x v="8"/>
    <n v="5"/>
  </r>
  <r>
    <s v="  UA"/>
    <x v="18"/>
    <n v="450"/>
    <s v="N571UA"/>
    <s v="TPA"/>
    <d v="1899-12-30T19:59:00"/>
    <d v="1899-12-30T20:11:00"/>
    <n v="157"/>
    <n v="129"/>
    <n v="12"/>
    <d v="1899-12-30T20:23:00"/>
    <n v="12"/>
    <n v="0"/>
    <n v="0"/>
    <n v="0"/>
    <n v="0"/>
    <n v="0"/>
    <n v="12"/>
    <x v="10"/>
    <n v="5"/>
  </r>
  <r>
    <s v="  UA"/>
    <x v="18"/>
    <n v="456"/>
    <s v="N594UA"/>
    <s v="DEN"/>
    <d v="1899-12-30T11:57:00"/>
    <d v="1899-12-30T12:00:00"/>
    <n v="162"/>
    <n v="169"/>
    <n v="3"/>
    <d v="1899-12-30T12:24:00"/>
    <n v="24"/>
    <n v="0"/>
    <n v="0"/>
    <n v="0"/>
    <n v="0"/>
    <n v="0"/>
    <n v="3"/>
    <x v="3"/>
    <n v="5"/>
  </r>
  <r>
    <s v="  UA"/>
    <x v="18"/>
    <n v="473"/>
    <s v="N481UA"/>
    <s v="SNA"/>
    <d v="1899-12-30T20:05:00"/>
    <d v="1899-12-30T20:01:00"/>
    <n v="269"/>
    <n v="255"/>
    <n v="-4"/>
    <d v="1899-12-30T20:12:00"/>
    <n v="11"/>
    <n v="0"/>
    <n v="0"/>
    <n v="0"/>
    <n v="0"/>
    <n v="0"/>
    <n v="0"/>
    <x v="11"/>
    <n v="5"/>
  </r>
  <r>
    <s v="  UA"/>
    <x v="18"/>
    <n v="476"/>
    <s v="N411UA"/>
    <s v="BWI"/>
    <d v="1899-12-30T13:12:00"/>
    <d v="1899-12-30T14:08:00"/>
    <n v="108"/>
    <n v="96"/>
    <n v="56"/>
    <d v="1899-12-30T14:26:00"/>
    <n v="18"/>
    <n v="0"/>
    <n v="0"/>
    <n v="0"/>
    <n v="0"/>
    <n v="44"/>
    <n v="56"/>
    <x v="14"/>
    <n v="5"/>
  </r>
  <r>
    <s v="  UA"/>
    <x v="18"/>
    <n v="493"/>
    <s v="N466UA"/>
    <s v="SFO"/>
    <d v="1899-12-30T18:45:00"/>
    <d v="1899-12-30T19:11:00"/>
    <n v="282"/>
    <n v="319"/>
    <n v="26"/>
    <d v="1899-12-30T19:27:00"/>
    <n v="16"/>
    <n v="0"/>
    <n v="0"/>
    <n v="40"/>
    <n v="0"/>
    <n v="23"/>
    <n v="26"/>
    <x v="1"/>
    <n v="5"/>
  </r>
  <r>
    <s v="  UA"/>
    <x v="18"/>
    <n v="499"/>
    <s v="N413UA"/>
    <s v="SFO"/>
    <d v="1899-12-30T14:05:00"/>
    <d v="1899-12-30T14:07:00"/>
    <n v="282"/>
    <n v="304"/>
    <n v="2"/>
    <d v="1899-12-30T14:22:00"/>
    <n v="15"/>
    <n v="0"/>
    <n v="0"/>
    <n v="24"/>
    <n v="0"/>
    <n v="0"/>
    <n v="2"/>
    <x v="4"/>
    <n v="5"/>
  </r>
  <r>
    <s v="  UA"/>
    <x v="18"/>
    <n v="502"/>
    <s v="N807UA"/>
    <s v="LGA"/>
    <d v="1899-12-30T18:00:00"/>
    <d v="1899-12-30T18:07:00"/>
    <n v="125"/>
    <n v="111"/>
    <n v="7"/>
    <d v="1899-12-30T18:21:00"/>
    <n v="14"/>
    <n v="0"/>
    <n v="0"/>
    <n v="0"/>
    <n v="0"/>
    <n v="0"/>
    <n v="7"/>
    <x v="1"/>
    <n v="5"/>
  </r>
  <r>
    <s v="  UA"/>
    <x v="18"/>
    <n v="514"/>
    <s v="N405UA"/>
    <s v="IAD"/>
    <d v="1899-12-30T21:20:00"/>
    <d v="1899-12-30T21:19:00"/>
    <n v="99"/>
    <n v="88"/>
    <n v="-1"/>
    <d v="1899-12-30T21:34:00"/>
    <n v="15"/>
    <n v="0"/>
    <n v="0"/>
    <n v="0"/>
    <n v="0"/>
    <n v="0"/>
    <n v="0"/>
    <x v="7"/>
    <n v="5"/>
  </r>
  <r>
    <s v="  UA"/>
    <x v="18"/>
    <n v="519"/>
    <s v="N444UA"/>
    <s v="CMH"/>
    <d v="1899-12-30T19:45:00"/>
    <d v="1899-12-30T21:03:00"/>
    <n v="73"/>
    <n v="76"/>
    <n v="78"/>
    <d v="1899-12-30T21:22:00"/>
    <n v="19"/>
    <n v="78"/>
    <n v="0"/>
    <n v="3"/>
    <n v="0"/>
    <n v="0"/>
    <n v="78"/>
    <x v="10"/>
    <n v="5"/>
  </r>
  <r>
    <s v="  UA"/>
    <x v="18"/>
    <n v="521"/>
    <s v="N537UA"/>
    <s v="SAN"/>
    <d v="1899-12-30T11:57:00"/>
    <d v="1899-12-30T11:54:00"/>
    <n v="264"/>
    <n v="252"/>
    <n v="-3"/>
    <d v="1899-12-30T12:08:00"/>
    <n v="14"/>
    <n v="0"/>
    <n v="0"/>
    <n v="0"/>
    <n v="0"/>
    <n v="0"/>
    <n v="0"/>
    <x v="3"/>
    <n v="5"/>
  </r>
  <r>
    <s v="  UA"/>
    <x v="18"/>
    <n v="524"/>
    <s v="N586UA"/>
    <s v="BOS"/>
    <d v="1899-12-30T06:46:00"/>
    <d v="1899-12-30T06:41:00"/>
    <n v="131"/>
    <n v="120"/>
    <n v="-5"/>
    <d v="1899-12-30T06:52:00"/>
    <n v="11"/>
    <n v="0"/>
    <n v="0"/>
    <n v="0"/>
    <n v="0"/>
    <n v="0"/>
    <n v="0"/>
    <x v="6"/>
    <n v="5"/>
  </r>
  <r>
    <s v="  UA"/>
    <x v="18"/>
    <n v="530"/>
    <s v="N452UA"/>
    <s v="MSP"/>
    <d v="1899-12-30T06:00:00"/>
    <d v="1899-12-30T05:56:00"/>
    <n v="93"/>
    <n v="91"/>
    <n v="-4"/>
    <d v="1899-12-30T06:10:00"/>
    <n v="14"/>
    <n v="0"/>
    <n v="0"/>
    <n v="0"/>
    <n v="0"/>
    <n v="0"/>
    <n v="0"/>
    <x v="6"/>
    <n v="5"/>
  </r>
  <r>
    <s v="  UA"/>
    <x v="18"/>
    <n v="531"/>
    <s v="N533UA"/>
    <s v="LAX"/>
    <d v="1899-12-30T10:35:00"/>
    <d v="1899-12-30T10:34:00"/>
    <n v="275"/>
    <n v="260"/>
    <n v="-1"/>
    <d v="1899-12-30T10:45:00"/>
    <n v="11"/>
    <n v="0"/>
    <n v="0"/>
    <n v="0"/>
    <n v="0"/>
    <n v="0"/>
    <n v="0"/>
    <x v="8"/>
    <n v="5"/>
  </r>
  <r>
    <s v="  UA"/>
    <x v="18"/>
    <n v="532"/>
    <s v="N495UA"/>
    <s v="BOS"/>
    <d v="1899-12-30T11:01:00"/>
    <d v="1899-12-30T10:56:00"/>
    <n v="135"/>
    <n v="115"/>
    <n v="-5"/>
    <d v="1899-12-30T11:05:00"/>
    <n v="9"/>
    <n v="0"/>
    <n v="0"/>
    <n v="0"/>
    <n v="0"/>
    <n v="0"/>
    <n v="0"/>
    <x v="3"/>
    <n v="5"/>
  </r>
  <r>
    <s v="  UA"/>
    <x v="18"/>
    <n v="536"/>
    <s v="N446UA"/>
    <s v="LGA"/>
    <d v="1899-12-30T07:00:00"/>
    <d v="1899-12-30T06:56:00"/>
    <n v="123"/>
    <n v="108"/>
    <n v="-4"/>
    <d v="1899-12-30T07:10:00"/>
    <n v="14"/>
    <n v="0"/>
    <n v="0"/>
    <n v="0"/>
    <n v="0"/>
    <n v="0"/>
    <n v="0"/>
    <x v="13"/>
    <n v="5"/>
  </r>
  <r>
    <s v="  UA"/>
    <x v="18"/>
    <n v="544"/>
    <s v="N574UA"/>
    <s v="LAS"/>
    <d v="1899-12-30T11:57:00"/>
    <d v="1899-12-30T11:56:00"/>
    <n v="237"/>
    <n v="242"/>
    <n v="-1"/>
    <d v="1899-12-30T12:15:00"/>
    <n v="19"/>
    <n v="0"/>
    <n v="0"/>
    <n v="0"/>
    <n v="0"/>
    <n v="0"/>
    <n v="0"/>
    <x v="3"/>
    <n v="5"/>
  </r>
  <r>
    <s v="  UA"/>
    <x v="18"/>
    <n v="557"/>
    <s v="N553UA"/>
    <s v="LAS"/>
    <d v="1899-12-30T17:55:00"/>
    <d v="1899-12-30T18:04:00"/>
    <n v="237"/>
    <n v="237"/>
    <n v="9"/>
    <d v="1899-12-30T18:19:00"/>
    <n v="15"/>
    <n v="0"/>
    <n v="0"/>
    <n v="0"/>
    <n v="0"/>
    <n v="0"/>
    <n v="9"/>
    <x v="12"/>
    <n v="5"/>
  </r>
  <r>
    <s v="  UA"/>
    <x v="18"/>
    <n v="566"/>
    <s v="N449UA"/>
    <s v="ATL"/>
    <d v="1899-12-30T18:00:00"/>
    <d v="1899-12-30T17:56:00"/>
    <n v="112"/>
    <n v="111"/>
    <n v="-4"/>
    <d v="1899-12-30T18:13:00"/>
    <n v="17"/>
    <n v="0"/>
    <n v="0"/>
    <n v="0"/>
    <n v="0"/>
    <n v="0"/>
    <n v="0"/>
    <x v="1"/>
    <n v="5"/>
  </r>
  <r>
    <s v="  UA"/>
    <x v="18"/>
    <n v="570"/>
    <s v="N453UA"/>
    <s v="CLE"/>
    <d v="1899-12-30T13:19:00"/>
    <d v="1899-12-30T13:15:00"/>
    <n v="73"/>
    <n v="65"/>
    <n v="-4"/>
    <d v="1899-12-30T13:27:00"/>
    <n v="12"/>
    <n v="0"/>
    <n v="0"/>
    <n v="0"/>
    <n v="0"/>
    <n v="0"/>
    <n v="0"/>
    <x v="14"/>
    <n v="5"/>
  </r>
  <r>
    <s v="  UA"/>
    <x v="18"/>
    <n v="577"/>
    <s v="N415UA"/>
    <s v="MSP"/>
    <d v="1899-12-30T08:48:00"/>
    <d v="1899-12-30T08:51:00"/>
    <n v="85"/>
    <n v="78"/>
    <n v="3"/>
    <d v="1899-12-30T09:00:00"/>
    <n v="9"/>
    <n v="0"/>
    <n v="0"/>
    <n v="0"/>
    <n v="0"/>
    <n v="0"/>
    <n v="3"/>
    <x v="9"/>
    <n v="5"/>
  </r>
  <r>
    <s v="  UA"/>
    <x v="18"/>
    <n v="589"/>
    <s v="N529UA"/>
    <s v="IAH"/>
    <d v="1899-12-30T09:27:00"/>
    <d v="1899-12-30T09:23:00"/>
    <n v="164"/>
    <n v="165"/>
    <n v="-4"/>
    <d v="1899-12-30T09:44:00"/>
    <n v="21"/>
    <n v="0"/>
    <n v="0"/>
    <n v="0"/>
    <n v="0"/>
    <n v="0"/>
    <n v="0"/>
    <x v="0"/>
    <n v="5"/>
  </r>
  <r>
    <s v="  UA"/>
    <x v="18"/>
    <n v="590"/>
    <s v="N568UA"/>
    <s v="BDL"/>
    <d v="1899-12-30T13:33:00"/>
    <d v="1899-12-30T13:55:00"/>
    <n v="121"/>
    <n v="101"/>
    <n v="22"/>
    <d v="1899-12-30T14:04:00"/>
    <n v="9"/>
    <n v="0"/>
    <n v="0"/>
    <n v="0"/>
    <n v="0"/>
    <n v="0"/>
    <n v="22"/>
    <x v="14"/>
    <n v="5"/>
  </r>
  <r>
    <s v="  UA"/>
    <x v="18"/>
    <n v="597"/>
    <s v="N469UA"/>
    <s v="MSP"/>
    <d v="1899-12-30T20:05:00"/>
    <d v="1899-12-30T20:28:00"/>
    <n v="83"/>
    <n v="87"/>
    <n v="23"/>
    <d v="1899-12-30T20:38:00"/>
    <n v="10"/>
    <n v="6"/>
    <n v="0"/>
    <n v="4"/>
    <n v="0"/>
    <n v="17"/>
    <n v="23"/>
    <x v="11"/>
    <n v="5"/>
  </r>
  <r>
    <s v="  UA"/>
    <x v="18"/>
    <n v="600"/>
    <s v="N431UA"/>
    <s v="DCA"/>
    <d v="1899-12-30T06:00:00"/>
    <d v="1899-12-30T05:58:00"/>
    <n v="106"/>
    <n v="97"/>
    <n v="-2"/>
    <d v="1899-12-30T06:13:00"/>
    <n v="15"/>
    <n v="0"/>
    <n v="0"/>
    <n v="0"/>
    <n v="0"/>
    <n v="0"/>
    <n v="0"/>
    <x v="6"/>
    <n v="5"/>
  </r>
  <r>
    <s v="  UA"/>
    <x v="18"/>
    <n v="602"/>
    <s v="N458UA"/>
    <s v="DCA"/>
    <d v="1899-12-30T07:00:00"/>
    <d v="1899-12-30T06:54:00"/>
    <n v="108"/>
    <n v="107"/>
    <n v="-6"/>
    <d v="1899-12-30T07:13:00"/>
    <n v="19"/>
    <n v="0"/>
    <n v="0"/>
    <n v="0"/>
    <n v="0"/>
    <n v="0"/>
    <n v="0"/>
    <x v="13"/>
    <n v="5"/>
  </r>
  <r>
    <s v="  UA"/>
    <x v="18"/>
    <n v="604"/>
    <s v="N807UA"/>
    <s v="DCA"/>
    <d v="1899-12-30T08:05:00"/>
    <d v="1899-12-30T08:04:00"/>
    <n v="105"/>
    <n v="88"/>
    <n v="-1"/>
    <d v="1899-12-30T08:16:00"/>
    <n v="12"/>
    <n v="0"/>
    <n v="0"/>
    <n v="0"/>
    <n v="0"/>
    <n v="0"/>
    <n v="0"/>
    <x v="9"/>
    <n v="5"/>
  </r>
  <r>
    <s v="  UA"/>
    <x v="18"/>
    <n v="605"/>
    <s v="N493UA"/>
    <s v="DEN"/>
    <d v="1899-12-30T09:48:00"/>
    <d v="1899-12-30T09:46:00"/>
    <n v="162"/>
    <n v="157"/>
    <n v="-2"/>
    <d v="1899-12-30T09:58:00"/>
    <n v="12"/>
    <n v="0"/>
    <n v="0"/>
    <n v="0"/>
    <n v="0"/>
    <n v="0"/>
    <n v="0"/>
    <x v="0"/>
    <n v="5"/>
  </r>
  <r>
    <s v="  UA"/>
    <x v="18"/>
    <n v="608"/>
    <s v="N851UA"/>
    <s v="DCA"/>
    <d v="1899-12-30T10:02:00"/>
    <d v="1899-12-30T09:51:00"/>
    <n v="105"/>
    <n v="97"/>
    <n v="-11"/>
    <d v="1899-12-30T10:09:00"/>
    <n v="18"/>
    <n v="0"/>
    <n v="0"/>
    <n v="0"/>
    <n v="0"/>
    <n v="0"/>
    <n v="0"/>
    <x v="8"/>
    <n v="5"/>
  </r>
  <r>
    <s v="  UA"/>
    <x v="18"/>
    <n v="609"/>
    <s v="N488UA"/>
    <s v="SFO"/>
    <d v="1899-12-30T11:57:00"/>
    <d v="1899-12-30T11:58:00"/>
    <n v="282"/>
    <n v="328"/>
    <n v="1"/>
    <d v="1899-12-30T12:28:00"/>
    <n v="30"/>
    <n v="0"/>
    <n v="0"/>
    <n v="47"/>
    <n v="0"/>
    <n v="0"/>
    <n v="1"/>
    <x v="3"/>
    <n v="5"/>
  </r>
  <r>
    <s v="  UA"/>
    <x v="18"/>
    <n v="610"/>
    <s v="N438UA"/>
    <s v="DCA"/>
    <d v="1899-12-30T11:00:00"/>
    <d v="1899-12-30T10:59:00"/>
    <n v="105"/>
    <n v="92"/>
    <n v="-1"/>
    <d v="1899-12-30T11:13:00"/>
    <n v="14"/>
    <n v="0"/>
    <n v="0"/>
    <n v="0"/>
    <n v="0"/>
    <n v="0"/>
    <n v="0"/>
    <x v="3"/>
    <n v="5"/>
  </r>
  <r>
    <s v="  UA"/>
    <x v="18"/>
    <n v="611"/>
    <s v="N590UA"/>
    <s v="SFO"/>
    <d v="1899-12-30T13:05:00"/>
    <d v="1899-12-30T13:05:00"/>
    <n v="284"/>
    <n v="293"/>
    <n v="0"/>
    <d v="1899-12-30T13:16:00"/>
    <n v="11"/>
    <n v="0"/>
    <n v="0"/>
    <n v="0"/>
    <n v="0"/>
    <n v="0"/>
    <n v="0"/>
    <x v="14"/>
    <n v="5"/>
  </r>
  <r>
    <s v="  UA"/>
    <x v="18"/>
    <n v="612"/>
    <s v="N835UA"/>
    <s v="DCA"/>
    <d v="1899-12-30T12:05:00"/>
    <d v="1899-12-30T12:36:00"/>
    <n v="105"/>
    <n v="88"/>
    <n v="31"/>
    <d v="1899-12-30T12:51:00"/>
    <n v="15"/>
    <n v="0"/>
    <n v="0"/>
    <n v="0"/>
    <n v="0"/>
    <n v="0"/>
    <n v="31"/>
    <x v="5"/>
    <n v="5"/>
  </r>
  <r>
    <s v="  UA"/>
    <x v="18"/>
    <n v="614"/>
    <s v="N431UA"/>
    <s v="DCA"/>
    <d v="1899-12-30T13:05:00"/>
    <d v="1899-12-30T13:04:00"/>
    <n v="105"/>
    <n v="94"/>
    <n v="-1"/>
    <d v="1899-12-30T13:15:00"/>
    <n v="11"/>
    <n v="0"/>
    <n v="0"/>
    <n v="0"/>
    <n v="0"/>
    <n v="0"/>
    <n v="0"/>
    <x v="14"/>
    <n v="5"/>
  </r>
  <r>
    <s v="  UA"/>
    <x v="18"/>
    <n v="616"/>
    <s v="N813UA"/>
    <s v="DCA"/>
    <d v="1899-12-30T14:05:00"/>
    <d v="1899-12-30T14:00:00"/>
    <n v="105"/>
    <n v="104"/>
    <n v="-5"/>
    <d v="1899-12-30T14:21:00"/>
    <n v="21"/>
    <n v="0"/>
    <n v="0"/>
    <n v="0"/>
    <n v="0"/>
    <n v="0"/>
    <n v="0"/>
    <x v="4"/>
    <n v="5"/>
  </r>
  <r>
    <s v="  UA"/>
    <x v="18"/>
    <n v="617"/>
    <s v="N487UA"/>
    <s v="SNA"/>
    <d v="1899-12-30T15:23:00"/>
    <d v="1899-12-30T15:20:00"/>
    <n v="268"/>
    <n v="257"/>
    <n v="-3"/>
    <d v="1899-12-30T15:29:00"/>
    <n v="9"/>
    <n v="0"/>
    <n v="0"/>
    <n v="0"/>
    <n v="0"/>
    <n v="0"/>
    <n v="0"/>
    <x v="15"/>
    <n v="5"/>
  </r>
  <r>
    <s v="  UA"/>
    <x v="18"/>
    <n v="618"/>
    <s v="N830UA"/>
    <s v="DCA"/>
    <d v="1899-12-30T15:05:00"/>
    <d v="1899-12-30T15:02:00"/>
    <n v="105"/>
    <n v="97"/>
    <n v="-3"/>
    <d v="1899-12-30T15:22:00"/>
    <n v="20"/>
    <n v="0"/>
    <n v="0"/>
    <n v="0"/>
    <n v="0"/>
    <n v="0"/>
    <n v="0"/>
    <x v="15"/>
    <n v="5"/>
  </r>
  <r>
    <s v="  UA"/>
    <x v="18"/>
    <n v="620"/>
    <s v="N405UA"/>
    <s v="DCA"/>
    <d v="1899-12-30T16:03:00"/>
    <d v="1899-12-30T16:04:00"/>
    <n v="105"/>
    <n v="95"/>
    <n v="1"/>
    <d v="1899-12-30T16:21:00"/>
    <n v="17"/>
    <n v="0"/>
    <n v="0"/>
    <n v="0"/>
    <n v="0"/>
    <n v="0"/>
    <n v="1"/>
    <x v="2"/>
    <n v="5"/>
  </r>
  <r>
    <s v="  UA"/>
    <x v="18"/>
    <n v="624"/>
    <s v="N432UA"/>
    <s v="DCA"/>
    <d v="1899-12-30T18:05:00"/>
    <d v="1899-12-30T18:03:00"/>
    <n v="105"/>
    <n v="95"/>
    <n v="-2"/>
    <d v="1899-12-30T18:17:00"/>
    <n v="14"/>
    <n v="0"/>
    <n v="0"/>
    <n v="0"/>
    <n v="0"/>
    <n v="0"/>
    <n v="0"/>
    <x v="1"/>
    <n v="5"/>
  </r>
  <r>
    <s v="  UA"/>
    <x v="18"/>
    <n v="626"/>
    <s v="N561UA"/>
    <s v="PHL"/>
    <d v="1899-12-30T18:10:00"/>
    <d v="1899-12-30T18:51:00"/>
    <n v="119"/>
    <n v="101"/>
    <n v="41"/>
    <d v="1899-12-30T19:06:00"/>
    <n v="15"/>
    <n v="23"/>
    <n v="0"/>
    <n v="0"/>
    <n v="0"/>
    <n v="0"/>
    <n v="41"/>
    <x v="1"/>
    <n v="5"/>
  </r>
  <r>
    <s v="  UA"/>
    <x v="18"/>
    <n v="632"/>
    <s v="N509UA"/>
    <s v="TPA"/>
    <d v="1899-12-30T09:30:00"/>
    <d v="1899-12-30T09:38:00"/>
    <n v="157"/>
    <n v="139"/>
    <n v="8"/>
    <d v="1899-12-30T09:53:00"/>
    <n v="15"/>
    <n v="0"/>
    <n v="0"/>
    <n v="0"/>
    <n v="0"/>
    <n v="0"/>
    <n v="8"/>
    <x v="0"/>
    <n v="5"/>
  </r>
  <r>
    <s v="  UA"/>
    <x v="18"/>
    <n v="634"/>
    <s v="N847UA"/>
    <s v="EWR"/>
    <d v="1899-12-30T06:00:00"/>
    <d v="1899-12-30T05:57:00"/>
    <n v="118"/>
    <n v="113"/>
    <n v="-3"/>
    <d v="1899-12-30T06:12:00"/>
    <n v="15"/>
    <n v="0"/>
    <n v="0"/>
    <n v="0"/>
    <n v="0"/>
    <n v="0"/>
    <n v="0"/>
    <x v="6"/>
    <n v="5"/>
  </r>
  <r>
    <s v="  UA"/>
    <x v="18"/>
    <n v="635"/>
    <s v="N538UA"/>
    <s v="SEA"/>
    <d v="1899-12-30T08:25:00"/>
    <d v="1899-12-30T08:33:00"/>
    <n v="265"/>
    <n v="324"/>
    <n v="8"/>
    <d v="1899-12-30T08:47:00"/>
    <n v="14"/>
    <n v="0"/>
    <n v="0"/>
    <n v="67"/>
    <n v="0"/>
    <n v="0"/>
    <n v="8"/>
    <x v="9"/>
    <n v="5"/>
  </r>
  <r>
    <s v="  UA"/>
    <x v="18"/>
    <n v="640"/>
    <s v="N441UA"/>
    <s v="PHL"/>
    <d v="1899-12-30T21:05:00"/>
    <d v="1899-12-30T21:10:00"/>
    <n v="113"/>
    <n v="127"/>
    <n v="5"/>
    <d v="1899-12-30T21:36:00"/>
    <n v="26"/>
    <n v="0"/>
    <n v="0"/>
    <n v="19"/>
    <n v="0"/>
    <n v="0"/>
    <n v="5"/>
    <x v="7"/>
    <n v="5"/>
  </r>
  <r>
    <s v="  UA"/>
    <x v="18"/>
    <n v="643"/>
    <s v="N440UA"/>
    <s v="PDX"/>
    <d v="1899-12-30T15:20:00"/>
    <d v="1899-12-30T17:14:00"/>
    <n v="268"/>
    <n v="282"/>
    <n v="114"/>
    <d v="1899-12-30T17:30:00"/>
    <n v="16"/>
    <n v="114"/>
    <n v="0"/>
    <n v="14"/>
    <n v="0"/>
    <n v="0"/>
    <n v="114"/>
    <x v="15"/>
    <n v="5"/>
  </r>
  <r>
    <s v="  UA"/>
    <x v="18"/>
    <n v="646"/>
    <s v="N458UA"/>
    <s v="EWR"/>
    <d v="1899-12-30T13:00:00"/>
    <d v="1899-12-30T12:55:00"/>
    <n v="133"/>
    <n v="106"/>
    <n v="-5"/>
    <d v="1899-12-30T13:04:00"/>
    <n v="9"/>
    <n v="0"/>
    <n v="0"/>
    <n v="0"/>
    <n v="0"/>
    <n v="0"/>
    <n v="0"/>
    <x v="14"/>
    <n v="5"/>
  </r>
  <r>
    <s v="  UA"/>
    <x v="18"/>
    <n v="649"/>
    <s v="N425UA"/>
    <s v="PDX"/>
    <d v="1899-12-30T08:10:00"/>
    <d v="1899-12-30T08:40:00"/>
    <n v="263"/>
    <n v="308"/>
    <n v="30"/>
    <d v="1899-12-30T09:02:00"/>
    <n v="22"/>
    <n v="30"/>
    <n v="0"/>
    <n v="45"/>
    <n v="0"/>
    <n v="0"/>
    <n v="30"/>
    <x v="9"/>
    <n v="5"/>
  </r>
  <r>
    <s v="  UA"/>
    <x v="18"/>
    <n v="650"/>
    <s v="N468UA"/>
    <s v="OMA"/>
    <d v="1899-12-30T09:55:00"/>
    <d v="1899-12-30T09:50:00"/>
    <n v="90"/>
    <n v="91"/>
    <n v="-5"/>
    <d v="1899-12-30T10:05:00"/>
    <n v="15"/>
    <n v="0"/>
    <n v="0"/>
    <n v="0"/>
    <n v="0"/>
    <n v="0"/>
    <n v="0"/>
    <x v="0"/>
    <n v="5"/>
  </r>
  <r>
    <s v="  UA"/>
    <x v="18"/>
    <n v="656"/>
    <s v="N822UA"/>
    <s v="ALB"/>
    <d v="1899-12-30T13:15:00"/>
    <d v="1899-12-30T15:40:00"/>
    <n v="114"/>
    <n v="98"/>
    <n v="145"/>
    <d v="1899-12-30T15:52:00"/>
    <n v="12"/>
    <n v="129"/>
    <n v="0"/>
    <n v="0"/>
    <n v="0"/>
    <n v="0"/>
    <n v="145"/>
    <x v="14"/>
    <n v="5"/>
  </r>
  <r>
    <s v="  UA"/>
    <x v="18"/>
    <n v="661"/>
    <s v="N465UA"/>
    <s v="LAX"/>
    <d v="1899-12-30T09:02:00"/>
    <d v="1899-12-30T09:02:00"/>
    <n v="265"/>
    <n v="275"/>
    <n v="0"/>
    <d v="1899-12-30T09:18:00"/>
    <n v="16"/>
    <n v="0"/>
    <n v="0"/>
    <n v="0"/>
    <n v="0"/>
    <n v="0"/>
    <n v="0"/>
    <x v="0"/>
    <n v="5"/>
  </r>
  <r>
    <s v="  UA"/>
    <x v="18"/>
    <n v="664"/>
    <s v="N541UA"/>
    <s v="PHL"/>
    <d v="1899-12-30T13:33:00"/>
    <d v="1899-12-30T13:29:00"/>
    <n v="119"/>
    <n v="108"/>
    <n v="-4"/>
    <d v="1899-12-30T13:45:00"/>
    <n v="16"/>
    <n v="0"/>
    <n v="0"/>
    <n v="0"/>
    <n v="0"/>
    <n v="0"/>
    <n v="0"/>
    <x v="14"/>
    <n v="5"/>
  </r>
  <r>
    <s v="  UA"/>
    <x v="18"/>
    <n v="665"/>
    <s v="N429UA"/>
    <s v="SNA"/>
    <d v="1899-12-30T17:34:00"/>
    <d v="1899-12-30T17:35:00"/>
    <n v="268"/>
    <n v="257"/>
    <n v="1"/>
    <d v="1899-12-30T17:47:00"/>
    <n v="12"/>
    <n v="0"/>
    <n v="0"/>
    <n v="0"/>
    <n v="0"/>
    <n v="0"/>
    <n v="1"/>
    <x v="12"/>
    <n v="5"/>
  </r>
  <r>
    <s v="  UA"/>
    <x v="18"/>
    <n v="668"/>
    <s v="N824UA"/>
    <s v="LGA"/>
    <d v="1899-12-30T06:00:00"/>
    <d v="1899-12-30T05:57:00"/>
    <n v="123"/>
    <n v="108"/>
    <n v="-3"/>
    <d v="1899-12-30T06:10:00"/>
    <n v="13"/>
    <n v="0"/>
    <n v="0"/>
    <n v="0"/>
    <n v="0"/>
    <n v="0"/>
    <n v="0"/>
    <x v="6"/>
    <n v="5"/>
  </r>
  <r>
    <s v="  UA"/>
    <x v="18"/>
    <n v="672"/>
    <s v="N475UA"/>
    <s v="LGA"/>
    <d v="1899-12-30T08:00:00"/>
    <d v="1899-12-30T07:56:00"/>
    <n v="125"/>
    <n v="120"/>
    <n v="-4"/>
    <d v="1899-12-30T08:12:00"/>
    <n v="16"/>
    <n v="0"/>
    <n v="0"/>
    <n v="0"/>
    <n v="0"/>
    <n v="0"/>
    <n v="0"/>
    <x v="9"/>
    <n v="5"/>
  </r>
  <r>
    <s v="  UA"/>
    <x v="18"/>
    <n v="675"/>
    <s v=" "/>
    <s v="DEN"/>
    <d v="1899-12-30T08:02:00"/>
    <d v="1899-12-30T00:00:00"/>
    <n v="168"/>
    <n v="0"/>
    <n v="0"/>
    <d v="1899-12-30T00:00:00"/>
    <n v="0"/>
    <n v="0"/>
    <n v="0"/>
    <n v="0"/>
    <n v="0"/>
    <n v="0"/>
    <n v="0"/>
    <x v="9"/>
    <n v="5"/>
  </r>
  <r>
    <s v="  UA"/>
    <x v="18"/>
    <n v="676"/>
    <s v="N447UA"/>
    <s v="DCA"/>
    <d v="1899-12-30T21:00:00"/>
    <d v="1899-12-30T20:56:00"/>
    <n v="105"/>
    <n v="85"/>
    <n v="-4"/>
    <d v="1899-12-30T21:05:00"/>
    <n v="9"/>
    <n v="0"/>
    <n v="0"/>
    <n v="0"/>
    <n v="0"/>
    <n v="0"/>
    <n v="0"/>
    <x v="7"/>
    <n v="5"/>
  </r>
  <r>
    <s v="  UA"/>
    <x v="18"/>
    <n v="678"/>
    <s v="N815UA"/>
    <s v="LGA"/>
    <d v="1899-12-30T11:00:00"/>
    <d v="1899-12-30T10:56:00"/>
    <n v="125"/>
    <n v="122"/>
    <n v="-4"/>
    <d v="1899-12-30T11:10:00"/>
    <n v="14"/>
    <n v="0"/>
    <n v="0"/>
    <n v="0"/>
    <n v="0"/>
    <n v="0"/>
    <n v="0"/>
    <x v="3"/>
    <n v="5"/>
  </r>
  <r>
    <s v="  UA"/>
    <x v="18"/>
    <n v="680"/>
    <s v="N847UA"/>
    <s v="LGA"/>
    <d v="1899-12-30T12:25:00"/>
    <d v="1899-12-30T12:18:00"/>
    <n v="125"/>
    <n v="116"/>
    <n v="-7"/>
    <d v="1899-12-30T12:35:00"/>
    <n v="17"/>
    <n v="0"/>
    <n v="0"/>
    <n v="0"/>
    <n v="0"/>
    <n v="0"/>
    <n v="0"/>
    <x v="5"/>
    <n v="5"/>
  </r>
  <r>
    <s v="  UA"/>
    <x v="18"/>
    <n v="682"/>
    <s v="N444UA"/>
    <s v="LGA"/>
    <d v="1899-12-30T13:00:00"/>
    <d v="1899-12-30T13:16:00"/>
    <n v="125"/>
    <n v="112"/>
    <n v="16"/>
    <d v="1899-12-30T13:30:00"/>
    <n v="14"/>
    <n v="0"/>
    <n v="0"/>
    <n v="0"/>
    <n v="0"/>
    <n v="0"/>
    <n v="16"/>
    <x v="14"/>
    <n v="5"/>
  </r>
  <r>
    <s v="  UA"/>
    <x v="18"/>
    <n v="684"/>
    <s v=" "/>
    <s v="LGA"/>
    <d v="1899-12-30T14:05:00"/>
    <d v="1899-12-30T00:00:00"/>
    <n v="125"/>
    <n v="0"/>
    <n v="0"/>
    <d v="1899-12-30T00:00:00"/>
    <n v="0"/>
    <n v="0"/>
    <n v="0"/>
    <n v="0"/>
    <n v="0"/>
    <n v="0"/>
    <n v="0"/>
    <x v="4"/>
    <n v="5"/>
  </r>
  <r>
    <s v="  UA"/>
    <x v="18"/>
    <n v="686"/>
    <s v="N818UA"/>
    <s v="LGA"/>
    <d v="1899-12-30T14:54:00"/>
    <d v="1899-12-30T15:03:00"/>
    <n v="125"/>
    <n v="106"/>
    <n v="9"/>
    <d v="1899-12-30T15:12:00"/>
    <n v="9"/>
    <n v="0"/>
    <n v="0"/>
    <n v="0"/>
    <n v="0"/>
    <n v="0"/>
    <n v="9"/>
    <x v="4"/>
    <n v="5"/>
  </r>
  <r>
    <s v="  UA"/>
    <x v="18"/>
    <n v="688"/>
    <s v="N416UA"/>
    <s v="LGA"/>
    <d v="1899-12-30T15:54:00"/>
    <d v="1899-12-30T15:51:00"/>
    <n v="125"/>
    <n v="115"/>
    <n v="-3"/>
    <d v="1899-12-30T16:09:00"/>
    <n v="18"/>
    <n v="0"/>
    <n v="0"/>
    <n v="0"/>
    <n v="0"/>
    <n v="0"/>
    <n v="0"/>
    <x v="15"/>
    <n v="5"/>
  </r>
  <r>
    <s v="  UA"/>
    <x v="18"/>
    <n v="690"/>
    <s v="N824UA"/>
    <s v="LGA"/>
    <d v="1899-12-30T17:05:00"/>
    <d v="1899-12-30T17:05:00"/>
    <n v="125"/>
    <n v="107"/>
    <n v="0"/>
    <d v="1899-12-30T17:17:00"/>
    <n v="12"/>
    <n v="0"/>
    <n v="0"/>
    <n v="0"/>
    <n v="0"/>
    <n v="0"/>
    <n v="0"/>
    <x v="12"/>
    <n v="5"/>
  </r>
  <r>
    <s v="  UA"/>
    <x v="18"/>
    <n v="692"/>
    <s v="N815UA"/>
    <s v="LGA"/>
    <d v="1899-12-30T17:30:00"/>
    <d v="1899-12-30T17:27:00"/>
    <n v="125"/>
    <n v="108"/>
    <n v="-3"/>
    <d v="1899-12-30T17:37:00"/>
    <n v="10"/>
    <n v="0"/>
    <n v="0"/>
    <n v="0"/>
    <n v="0"/>
    <n v="0"/>
    <n v="0"/>
    <x v="12"/>
    <n v="5"/>
  </r>
  <r>
    <s v="  UA"/>
    <x v="18"/>
    <n v="696"/>
    <s v="N847UA"/>
    <s v="LGA"/>
    <d v="1899-12-30T19:00:00"/>
    <d v="1899-12-30T19:10:00"/>
    <n v="125"/>
    <n v="113"/>
    <n v="10"/>
    <d v="1899-12-30T19:18:00"/>
    <n v="8"/>
    <n v="0"/>
    <n v="0"/>
    <n v="0"/>
    <n v="0"/>
    <n v="0"/>
    <n v="10"/>
    <x v="10"/>
    <n v="5"/>
  </r>
  <r>
    <s v="  UA"/>
    <x v="18"/>
    <n v="709"/>
    <s v="N506UA"/>
    <s v="SAN"/>
    <d v="1899-12-30T08:38:00"/>
    <d v="1899-12-30T08:40:00"/>
    <n v="262"/>
    <n v="245"/>
    <n v="2"/>
    <d v="1899-12-30T08:53:00"/>
    <n v="13"/>
    <n v="0"/>
    <n v="0"/>
    <n v="0"/>
    <n v="0"/>
    <n v="0"/>
    <n v="2"/>
    <x v="9"/>
    <n v="5"/>
  </r>
  <r>
    <s v="  UA"/>
    <x v="18"/>
    <n v="711"/>
    <s v="N456UA"/>
    <s v="LAX"/>
    <d v="1899-12-30T07:04:00"/>
    <d v="1899-12-30T07:17:00"/>
    <n v="265"/>
    <n v="260"/>
    <n v="13"/>
    <d v="1899-12-30T07:30:00"/>
    <n v="13"/>
    <n v="0"/>
    <n v="0"/>
    <n v="0"/>
    <n v="0"/>
    <n v="0"/>
    <n v="13"/>
    <x v="13"/>
    <n v="5"/>
  </r>
  <r>
    <s v="  UA"/>
    <x v="18"/>
    <n v="722"/>
    <s v="N438UA"/>
    <s v="RDU"/>
    <d v="1899-12-30T16:41:00"/>
    <d v="1899-12-30T16:51:00"/>
    <n v="110"/>
    <n v="97"/>
    <n v="10"/>
    <d v="1899-12-30T17:06:00"/>
    <n v="15"/>
    <n v="0"/>
    <n v="0"/>
    <n v="0"/>
    <n v="0"/>
    <n v="0"/>
    <n v="10"/>
    <x v="2"/>
    <n v="5"/>
  </r>
  <r>
    <s v="  UA"/>
    <x v="18"/>
    <n v="732"/>
    <s v="N489UA"/>
    <s v="JAX"/>
    <d v="1899-12-30T13:44:00"/>
    <d v="1899-12-30T13:40:00"/>
    <n v="136"/>
    <n v="119"/>
    <n v="-4"/>
    <d v="1899-12-30T13:51:00"/>
    <n v="11"/>
    <n v="0"/>
    <n v="0"/>
    <n v="0"/>
    <n v="0"/>
    <n v="0"/>
    <n v="0"/>
    <x v="14"/>
    <n v="5"/>
  </r>
  <r>
    <s v="  UA"/>
    <x v="18"/>
    <n v="741"/>
    <s v="N402UA"/>
    <s v="SFO"/>
    <d v="1899-12-30T19:16:00"/>
    <d v="1899-12-30T20:01:00"/>
    <n v="282"/>
    <n v="295"/>
    <n v="45"/>
    <d v="1899-12-30T20:15:00"/>
    <n v="14"/>
    <n v="45"/>
    <n v="0"/>
    <n v="13"/>
    <n v="0"/>
    <n v="0"/>
    <n v="45"/>
    <x v="10"/>
    <n v="5"/>
  </r>
  <r>
    <s v="  UA"/>
    <x v="18"/>
    <n v="752"/>
    <s v="N433UA"/>
    <s v="MSP"/>
    <d v="1899-12-30T21:05:00"/>
    <d v="1899-12-30T21:03:00"/>
    <n v="84"/>
    <n v="91"/>
    <n v="-2"/>
    <d v="1899-12-30T21:17:00"/>
    <n v="14"/>
    <n v="0"/>
    <n v="0"/>
    <n v="0"/>
    <n v="0"/>
    <n v="0"/>
    <n v="0"/>
    <x v="7"/>
    <n v="5"/>
  </r>
  <r>
    <s v="  UA"/>
    <x v="18"/>
    <n v="759"/>
    <s v="N454UA"/>
    <s v="SFO"/>
    <d v="1899-12-30T09:02:00"/>
    <d v="1899-12-30T08:59:00"/>
    <n v="282"/>
    <n v="301"/>
    <n v="-3"/>
    <d v="1899-12-30T09:13:00"/>
    <n v="14"/>
    <n v="0"/>
    <n v="0"/>
    <n v="16"/>
    <n v="0"/>
    <n v="0"/>
    <n v="0"/>
    <x v="0"/>
    <n v="5"/>
  </r>
  <r>
    <s v="  UA"/>
    <x v="18"/>
    <n v="761"/>
    <s v="N466UA"/>
    <s v="SFO"/>
    <d v="1899-12-30T08:12:00"/>
    <d v="1899-12-30T08:10:00"/>
    <n v="282"/>
    <n v="315"/>
    <n v="-2"/>
    <d v="1899-12-30T08:20:00"/>
    <n v="10"/>
    <n v="0"/>
    <n v="0"/>
    <n v="31"/>
    <n v="0"/>
    <n v="0"/>
    <n v="0"/>
    <x v="9"/>
    <n v="5"/>
  </r>
  <r>
    <s v="  UA"/>
    <x v="18"/>
    <n v="762"/>
    <s v="N830UA"/>
    <s v="LGA"/>
    <d v="1899-12-30T21:00:00"/>
    <d v="1899-12-30T20:58:00"/>
    <n v="119"/>
    <n v="114"/>
    <n v="-2"/>
    <d v="1899-12-30T21:18:00"/>
    <n v="20"/>
    <n v="0"/>
    <n v="0"/>
    <n v="0"/>
    <n v="0"/>
    <n v="0"/>
    <n v="0"/>
    <x v="7"/>
    <n v="5"/>
  </r>
  <r>
    <s v="  UA"/>
    <x v="18"/>
    <n v="769"/>
    <s v="N677UA"/>
    <s v="SFO"/>
    <d v="1899-12-30T10:00:00"/>
    <d v="1899-12-30T09:56:00"/>
    <n v="290"/>
    <n v="308"/>
    <n v="-4"/>
    <d v="1899-12-30T10:17:00"/>
    <n v="21"/>
    <n v="0"/>
    <n v="0"/>
    <n v="0"/>
    <n v="0"/>
    <n v="0"/>
    <n v="0"/>
    <x v="8"/>
    <n v="5"/>
  </r>
  <r>
    <s v="  UA"/>
    <x v="18"/>
    <n v="774"/>
    <s v="N453UA"/>
    <s v="RIC"/>
    <d v="1899-12-30T18:03:00"/>
    <d v="1899-12-30T18:02:00"/>
    <n v="114"/>
    <n v="103"/>
    <n v="-1"/>
    <d v="1899-12-30T18:19:00"/>
    <n v="17"/>
    <n v="0"/>
    <n v="0"/>
    <n v="0"/>
    <n v="0"/>
    <n v="0"/>
    <n v="0"/>
    <x v="1"/>
    <n v="5"/>
  </r>
  <r>
    <s v="  UA"/>
    <x v="18"/>
    <n v="793"/>
    <s v="N589UA"/>
    <s v="LAX"/>
    <d v="1899-12-30T15:20:00"/>
    <d v="1899-12-30T15:21:00"/>
    <n v="270"/>
    <n v="274"/>
    <n v="1"/>
    <d v="1899-12-30T15:36:00"/>
    <n v="15"/>
    <n v="0"/>
    <n v="0"/>
    <n v="0"/>
    <n v="0"/>
    <n v="0"/>
    <n v="1"/>
    <x v="15"/>
    <n v="5"/>
  </r>
  <r>
    <s v="  UA"/>
    <x v="18"/>
    <n v="836"/>
    <s v="N568UA"/>
    <s v="BOS"/>
    <d v="1899-12-30T17:35:00"/>
    <d v="1899-12-30T20:16:00"/>
    <n v="139"/>
    <n v="121"/>
    <n v="161"/>
    <d v="1899-12-30T20:32:00"/>
    <n v="16"/>
    <n v="24"/>
    <n v="0"/>
    <n v="0"/>
    <n v="0"/>
    <n v="119"/>
    <n v="161"/>
    <x v="12"/>
    <n v="5"/>
  </r>
  <r>
    <s v="  UA"/>
    <x v="18"/>
    <n v="839"/>
    <s v="N436UA"/>
    <s v="LAX"/>
    <d v="1899-12-30T18:41:00"/>
    <d v="1899-12-30T18:57:00"/>
    <n v="265"/>
    <n v="262"/>
    <n v="16"/>
    <d v="1899-12-30T19:11:00"/>
    <n v="14"/>
    <n v="0"/>
    <n v="0"/>
    <n v="0"/>
    <n v="0"/>
    <n v="0"/>
    <n v="16"/>
    <x v="1"/>
    <n v="5"/>
  </r>
  <r>
    <s v="  UA"/>
    <x v="18"/>
    <n v="842"/>
    <s v="N433UA"/>
    <s v="LAX"/>
    <d v="1899-12-30T08:10:00"/>
    <d v="1899-12-30T08:14:00"/>
    <n v="269"/>
    <n v="281"/>
    <n v="4"/>
    <d v="1899-12-30T08:30:00"/>
    <n v="16"/>
    <n v="0"/>
    <n v="0"/>
    <n v="16"/>
    <n v="0"/>
    <n v="0"/>
    <n v="4"/>
    <x v="9"/>
    <n v="5"/>
  </r>
  <r>
    <s v="  UA"/>
    <x v="18"/>
    <n v="848"/>
    <s v="N460UA"/>
    <s v="PHX"/>
    <d v="1899-12-30T09:27:00"/>
    <d v="1899-12-30T09:25:00"/>
    <n v="227"/>
    <n v="228"/>
    <n v="-2"/>
    <d v="1899-12-30T09:35:00"/>
    <n v="10"/>
    <n v="0"/>
    <n v="0"/>
    <n v="0"/>
    <n v="0"/>
    <n v="0"/>
    <n v="0"/>
    <x v="0"/>
    <n v="5"/>
  </r>
  <r>
    <s v="  UA"/>
    <x v="18"/>
    <n v="859"/>
    <s v="N819UA"/>
    <s v="SFO"/>
    <d v="1899-12-30T07:04:00"/>
    <d v="1899-12-30T07:00:00"/>
    <n v="288"/>
    <n v="305"/>
    <n v="-4"/>
    <d v="1899-12-30T07:20:00"/>
    <n v="20"/>
    <n v="0"/>
    <n v="0"/>
    <n v="0"/>
    <n v="0"/>
    <n v="0"/>
    <n v="0"/>
    <x v="13"/>
    <n v="5"/>
  </r>
  <r>
    <s v="  UA"/>
    <x v="18"/>
    <n v="882"/>
    <s v="N519UA"/>
    <s v="BOS"/>
    <d v="1899-12-30T16:05:00"/>
    <d v="1899-12-30T16:12:00"/>
    <n v="142"/>
    <n v="123"/>
    <n v="7"/>
    <d v="1899-12-30T16:24:00"/>
    <n v="12"/>
    <n v="0"/>
    <n v="0"/>
    <n v="0"/>
    <n v="0"/>
    <n v="0"/>
    <n v="7"/>
    <x v="2"/>
    <n v="5"/>
  </r>
  <r>
    <s v="  UA"/>
    <x v="18"/>
    <n v="884"/>
    <s v="N401UA"/>
    <s v="EWR"/>
    <d v="1899-12-30T19:00:00"/>
    <d v="1899-12-30T19:16:00"/>
    <n v="131"/>
    <n v="97"/>
    <n v="16"/>
    <d v="1899-12-30T19:26:00"/>
    <n v="10"/>
    <n v="0"/>
    <n v="0"/>
    <n v="0"/>
    <n v="0"/>
    <n v="0"/>
    <n v="16"/>
    <x v="10"/>
    <n v="5"/>
  </r>
  <r>
    <s v="  UA"/>
    <x v="18"/>
    <n v="896"/>
    <s v="N523UA"/>
    <s v="BOS"/>
    <d v="1899-12-30T13:19:00"/>
    <d v="1899-12-30T13:18:00"/>
    <n v="140"/>
    <n v="124"/>
    <n v="-1"/>
    <d v="1899-12-30T13:35:00"/>
    <n v="17"/>
    <n v="0"/>
    <n v="0"/>
    <n v="0"/>
    <n v="0"/>
    <n v="0"/>
    <n v="0"/>
    <x v="14"/>
    <n v="5"/>
  </r>
  <r>
    <s v="  UA"/>
    <x v="18"/>
    <n v="904"/>
    <s v=" "/>
    <s v="CVG"/>
    <d v="1899-12-30T19:01:00"/>
    <d v="1899-12-30T00:00:00"/>
    <n v="71"/>
    <n v="0"/>
    <n v="0"/>
    <d v="1899-12-30T00:00:00"/>
    <n v="0"/>
    <n v="0"/>
    <n v="0"/>
    <n v="0"/>
    <n v="0"/>
    <n v="0"/>
    <n v="0"/>
    <x v="10"/>
    <n v="5"/>
  </r>
  <r>
    <s v="  UA"/>
    <x v="18"/>
    <n v="907"/>
    <s v="N658UA"/>
    <s v="SFO"/>
    <d v="1899-12-30T17:21:00"/>
    <d v="1899-12-30T18:39:00"/>
    <n v="295"/>
    <n v="308"/>
    <n v="78"/>
    <d v="1899-12-30T19:03:00"/>
    <n v="24"/>
    <n v="45"/>
    <n v="0"/>
    <n v="13"/>
    <n v="0"/>
    <n v="33"/>
    <n v="78"/>
    <x v="12"/>
    <n v="5"/>
  </r>
  <r>
    <s v="  UA"/>
    <x v="18"/>
    <n v="909"/>
    <s v="N592UA"/>
    <s v="DEN"/>
    <d v="1899-12-30T15:23:00"/>
    <d v="1899-12-30T15:44:00"/>
    <n v="164"/>
    <n v="153"/>
    <n v="21"/>
    <d v="1899-12-30T15:55:00"/>
    <n v="11"/>
    <n v="0"/>
    <n v="0"/>
    <n v="0"/>
    <n v="0"/>
    <n v="0"/>
    <n v="21"/>
    <x v="15"/>
    <n v="5"/>
  </r>
  <r>
    <s v="  UA"/>
    <x v="18"/>
    <n v="922"/>
    <s v="N404UA"/>
    <s v="IAD"/>
    <d v="1899-12-30T06:05:00"/>
    <d v="1899-12-30T06:01:00"/>
    <n v="101"/>
    <n v="101"/>
    <n v="-4"/>
    <d v="1899-12-30T06:25:00"/>
    <n v="24"/>
    <n v="0"/>
    <n v="0"/>
    <n v="0"/>
    <n v="0"/>
    <n v="0"/>
    <n v="0"/>
    <x v="6"/>
    <n v="5"/>
  </r>
  <r>
    <s v="  UA"/>
    <x v="18"/>
    <n v="929"/>
    <s v="N430UA"/>
    <s v="SEA"/>
    <d v="1899-12-30T15:30:00"/>
    <d v="1899-12-30T15:31:00"/>
    <n v="268"/>
    <n v="305"/>
    <n v="1"/>
    <d v="1899-12-30T15:45:00"/>
    <n v="14"/>
    <n v="0"/>
    <n v="0"/>
    <n v="38"/>
    <n v="0"/>
    <n v="0"/>
    <n v="1"/>
    <x v="15"/>
    <n v="5"/>
  </r>
  <r>
    <s v="  UA"/>
    <x v="18"/>
    <n v="941"/>
    <s v="N584UA"/>
    <s v="DEN"/>
    <d v="1899-12-30T17:03:00"/>
    <d v="1899-12-30T17:12:00"/>
    <n v="160"/>
    <n v="152"/>
    <n v="9"/>
    <d v="1899-12-30T17:24:00"/>
    <n v="12"/>
    <n v="0"/>
    <n v="0"/>
    <n v="0"/>
    <n v="0"/>
    <n v="0"/>
    <n v="9"/>
    <x v="12"/>
    <n v="5"/>
  </r>
  <r>
    <s v="  UA"/>
    <x v="18"/>
    <n v="943"/>
    <s v="N528UA"/>
    <s v="LAX"/>
    <d v="1899-12-30T17:32:00"/>
    <d v="1899-12-30T17:43:00"/>
    <n v="268"/>
    <n v="260"/>
    <n v="11"/>
    <d v="1899-12-30T17:57:00"/>
    <n v="14"/>
    <n v="0"/>
    <n v="0"/>
    <n v="0"/>
    <n v="0"/>
    <n v="0"/>
    <n v="11"/>
    <x v="12"/>
    <n v="5"/>
  </r>
  <r>
    <s v="  UA"/>
    <x v="18"/>
    <n v="945"/>
    <s v="N412UA"/>
    <s v="LAX"/>
    <d v="1899-12-30T11:57:00"/>
    <d v="1899-12-30T11:56:00"/>
    <n v="265"/>
    <n v="267"/>
    <n v="-1"/>
    <d v="1899-12-30T12:11:00"/>
    <n v="15"/>
    <n v="0"/>
    <n v="0"/>
    <n v="0"/>
    <n v="0"/>
    <n v="0"/>
    <n v="0"/>
    <x v="3"/>
    <n v="5"/>
  </r>
  <r>
    <s v="  UA"/>
    <x v="18"/>
    <n v="949"/>
    <s v="N781UA"/>
    <s v="DEN"/>
    <d v="1899-12-30T18:41:00"/>
    <d v="1899-12-30T18:58:00"/>
    <n v="165"/>
    <n v="158"/>
    <n v="17"/>
    <d v="1899-12-30T19:18:00"/>
    <n v="20"/>
    <n v="0"/>
    <n v="0"/>
    <n v="0"/>
    <n v="0"/>
    <n v="0"/>
    <n v="17"/>
    <x v="1"/>
    <n v="5"/>
  </r>
  <r>
    <s v="  UA"/>
    <x v="18"/>
    <n v="959"/>
    <s v="N461UA"/>
    <s v="PDX"/>
    <d v="1899-12-30T20:30:00"/>
    <d v="1899-12-30T21:10:00"/>
    <n v="268"/>
    <n v="275"/>
    <n v="40"/>
    <d v="1899-12-30T21:24:00"/>
    <n v="14"/>
    <n v="16"/>
    <n v="0"/>
    <n v="7"/>
    <n v="0"/>
    <n v="24"/>
    <n v="40"/>
    <x v="11"/>
    <n v="5"/>
  </r>
  <r>
    <s v="  UA"/>
    <x v="18"/>
    <n v="964"/>
    <s v="N228UA"/>
    <s v="IAD"/>
    <d v="1899-12-30T13:15:00"/>
    <d v="1899-12-30T13:13:00"/>
    <n v="112"/>
    <n v="98"/>
    <n v="-2"/>
    <d v="1899-12-30T13:28:00"/>
    <n v="15"/>
    <n v="0"/>
    <n v="0"/>
    <n v="0"/>
    <n v="0"/>
    <n v="0"/>
    <n v="0"/>
    <x v="14"/>
    <n v="5"/>
  </r>
  <r>
    <s v="  UA"/>
    <x v="18"/>
    <n v="971"/>
    <s v="N855UA"/>
    <s v="SFO"/>
    <d v="1899-12-30T06:00:00"/>
    <d v="1899-12-30T05:56:00"/>
    <n v="282"/>
    <n v="295"/>
    <n v="-4"/>
    <d v="1899-12-30T06:08:00"/>
    <n v="12"/>
    <n v="0"/>
    <n v="0"/>
    <n v="0"/>
    <n v="0"/>
    <n v="0"/>
    <n v="0"/>
    <x v="6"/>
    <n v="5"/>
  </r>
  <r>
    <s v="  UA"/>
    <x v="18"/>
    <n v="973"/>
    <s v="N671UA"/>
    <s v="SFO"/>
    <d v="1899-12-30T14:55:00"/>
    <d v="1899-12-30T14:52:00"/>
    <n v="294"/>
    <n v="290"/>
    <n v="-3"/>
    <d v="1899-12-30T15:01:00"/>
    <n v="9"/>
    <n v="0"/>
    <n v="0"/>
    <n v="0"/>
    <n v="0"/>
    <n v="0"/>
    <n v="0"/>
    <x v="4"/>
    <n v="5"/>
  </r>
  <r>
    <s v="  UA"/>
    <x v="18"/>
    <n v="990"/>
    <s v="N552UA"/>
    <s v="IAD"/>
    <d v="1899-12-30T18:13:00"/>
    <d v="1899-12-30T18:12:00"/>
    <n v="114"/>
    <n v="90"/>
    <n v="-1"/>
    <d v="1899-12-30T18:26:00"/>
    <n v="14"/>
    <n v="0"/>
    <n v="0"/>
    <n v="0"/>
    <n v="0"/>
    <n v="0"/>
    <n v="0"/>
    <x v="1"/>
    <n v="5"/>
  </r>
  <r>
    <s v="  UA"/>
    <x v="18"/>
    <n v="1102"/>
    <s v="N54711"/>
    <s v="MCO"/>
    <d v="1899-12-30T19:40:00"/>
    <d v="1899-12-30T19:42:00"/>
    <n v="155"/>
    <n v="132"/>
    <n v="2"/>
    <d v="1899-12-30T19:56:00"/>
    <n v="14"/>
    <n v="0"/>
    <n v="0"/>
    <n v="0"/>
    <n v="0"/>
    <n v="0"/>
    <n v="2"/>
    <x v="10"/>
    <n v="5"/>
  </r>
  <r>
    <s v="  UA"/>
    <x v="18"/>
    <n v="1103"/>
    <s v="N27733"/>
    <s v="SNA"/>
    <d v="1899-12-30T09:45:00"/>
    <d v="1899-12-30T09:43:00"/>
    <n v="265"/>
    <n v="259"/>
    <n v="-2"/>
    <d v="1899-12-30T09:59:00"/>
    <n v="16"/>
    <n v="0"/>
    <n v="0"/>
    <n v="0"/>
    <n v="0"/>
    <n v="0"/>
    <n v="0"/>
    <x v="0"/>
    <n v="5"/>
  </r>
  <r>
    <s v="  UA"/>
    <x v="18"/>
    <n v="1189"/>
    <s v="N36280"/>
    <s v="IAH"/>
    <d v="1899-12-30T15:20:00"/>
    <d v="1899-12-30T15:18:00"/>
    <n v="174"/>
    <n v="155"/>
    <n v="-2"/>
    <d v="1899-12-30T15:31:00"/>
    <n v="13"/>
    <n v="0"/>
    <n v="0"/>
    <n v="0"/>
    <n v="0"/>
    <n v="0"/>
    <n v="0"/>
    <x v="15"/>
    <n v="5"/>
  </r>
  <r>
    <s v="  UA"/>
    <x v="18"/>
    <n v="1221"/>
    <s v="N17730"/>
    <s v="IAH"/>
    <d v="1899-12-30T07:00:00"/>
    <d v="1899-12-30T07:07:00"/>
    <n v="168"/>
    <n v="175"/>
    <n v="7"/>
    <d v="1899-12-30T07:41:00"/>
    <n v="34"/>
    <n v="0"/>
    <n v="0"/>
    <n v="0"/>
    <n v="0"/>
    <n v="0"/>
    <n v="7"/>
    <x v="13"/>
    <n v="5"/>
  </r>
  <r>
    <s v="  UA"/>
    <x v="18"/>
    <n v="1259"/>
    <s v="N13624"/>
    <s v="CLE"/>
    <d v="1899-12-30T18:15:00"/>
    <d v="1899-12-30T18:24:00"/>
    <n v="77"/>
    <n v="72"/>
    <n v="9"/>
    <d v="1899-12-30T18:42:00"/>
    <n v="18"/>
    <n v="0"/>
    <n v="0"/>
    <n v="0"/>
    <n v="0"/>
    <n v="0"/>
    <n v="9"/>
    <x v="1"/>
    <n v="5"/>
  </r>
  <r>
    <s v="  UA"/>
    <x v="18"/>
    <n v="1282"/>
    <s v="N78524"/>
    <s v="SFO"/>
    <d v="1899-12-30T20:30:00"/>
    <d v="1899-12-30T21:23:00"/>
    <n v="275"/>
    <n v="288"/>
    <n v="53"/>
    <d v="1899-12-30T21:33:00"/>
    <n v="10"/>
    <n v="14"/>
    <n v="0"/>
    <n v="13"/>
    <n v="0"/>
    <n v="39"/>
    <n v="53"/>
    <x v="11"/>
    <n v="5"/>
  </r>
  <r>
    <s v="  UA"/>
    <x v="18"/>
    <n v="1290"/>
    <s v="N33284"/>
    <s v="IAH"/>
    <d v="1899-12-30T17:05:00"/>
    <d v="1899-12-30T17:05:00"/>
    <n v="173"/>
    <n v="156"/>
    <n v="0"/>
    <d v="1899-12-30T17:21:00"/>
    <n v="16"/>
    <n v="0"/>
    <n v="0"/>
    <n v="0"/>
    <n v="0"/>
    <n v="0"/>
    <n v="0"/>
    <x v="12"/>
    <n v="5"/>
  </r>
  <r>
    <s v="  UA"/>
    <x v="18"/>
    <n v="1296"/>
    <s v="N17719"/>
    <s v="DEN"/>
    <d v="1899-12-30T20:00:00"/>
    <d v="1899-12-30T19:57:00"/>
    <n v="156"/>
    <n v="148"/>
    <n v="-3"/>
    <d v="1899-12-30T20:06:00"/>
    <n v="9"/>
    <n v="0"/>
    <n v="0"/>
    <n v="0"/>
    <n v="0"/>
    <n v="0"/>
    <n v="0"/>
    <x v="11"/>
    <n v="5"/>
  </r>
  <r>
    <s v="  UA"/>
    <x v="18"/>
    <n v="1550"/>
    <s v="N54241"/>
    <s v="EWR"/>
    <d v="1899-12-30T13:39:00"/>
    <d v="1899-12-30T13:32:00"/>
    <n v="140"/>
    <n v="105"/>
    <n v="-7"/>
    <d v="1899-12-30T13:41:00"/>
    <n v="9"/>
    <n v="0"/>
    <n v="0"/>
    <n v="0"/>
    <n v="0"/>
    <n v="0"/>
    <n v="0"/>
    <x v="14"/>
    <n v="5"/>
  </r>
  <r>
    <s v="  UA"/>
    <x v="18"/>
    <n v="1570"/>
    <s v="N16713"/>
    <s v="EWR"/>
    <d v="1899-12-30T07:00:00"/>
    <d v="1899-12-30T06:59:00"/>
    <n v="120"/>
    <n v="111"/>
    <n v="-1"/>
    <d v="1899-12-30T07:15:00"/>
    <n v="16"/>
    <n v="0"/>
    <n v="0"/>
    <n v="0"/>
    <n v="0"/>
    <n v="0"/>
    <n v="0"/>
    <x v="13"/>
    <n v="5"/>
  </r>
  <r>
    <s v="  UA"/>
    <x v="18"/>
    <n v="1574"/>
    <s v="N24224"/>
    <s v="EWR"/>
    <d v="1899-12-30T12:00:00"/>
    <d v="1899-12-30T11:52:00"/>
    <n v="127"/>
    <n v="114"/>
    <n v="-8"/>
    <d v="1899-12-30T12:07:00"/>
    <n v="15"/>
    <n v="0"/>
    <n v="0"/>
    <n v="0"/>
    <n v="0"/>
    <n v="0"/>
    <n v="0"/>
    <x v="5"/>
    <n v="5"/>
  </r>
  <r>
    <s v="  UA"/>
    <x v="18"/>
    <n v="1577"/>
    <s v="N33264"/>
    <s v="EWR"/>
    <d v="1899-12-30T17:00:00"/>
    <d v="1899-12-30T17:01:00"/>
    <n v="135"/>
    <n v="111"/>
    <n v="1"/>
    <d v="1899-12-30T17:14:00"/>
    <n v="13"/>
    <n v="0"/>
    <n v="0"/>
    <n v="0"/>
    <n v="0"/>
    <n v="0"/>
    <n v="1"/>
    <x v="12"/>
    <n v="5"/>
  </r>
  <r>
    <s v="  UA"/>
    <x v="18"/>
    <n v="1579"/>
    <s v="N76519"/>
    <s v="EWR"/>
    <d v="1899-12-30T18:00:00"/>
    <d v="1899-12-30T18:08:00"/>
    <n v="126"/>
    <n v="115"/>
    <n v="8"/>
    <d v="1899-12-30T18:24:00"/>
    <n v="16"/>
    <n v="0"/>
    <n v="0"/>
    <n v="0"/>
    <n v="0"/>
    <n v="0"/>
    <n v="8"/>
    <x v="1"/>
    <n v="5"/>
  </r>
  <r>
    <s v="  UA"/>
    <x v="18"/>
    <n v="1625"/>
    <s v="N14250"/>
    <s v="CLE"/>
    <d v="1899-12-30T07:00:00"/>
    <d v="1899-12-30T06:53:00"/>
    <n v="77"/>
    <n v="79"/>
    <n v="-7"/>
    <d v="1899-12-30T07:15:00"/>
    <n v="22"/>
    <n v="0"/>
    <n v="0"/>
    <n v="0"/>
    <n v="0"/>
    <n v="0"/>
    <n v="0"/>
    <x v="13"/>
    <n v="5"/>
  </r>
  <r>
    <s v="  UA"/>
    <x v="18"/>
    <n v="1647"/>
    <s v="N14231"/>
    <s v="IAH"/>
    <d v="1899-12-30T19:15:00"/>
    <d v="1899-12-30T19:19:00"/>
    <n v="163"/>
    <n v="147"/>
    <n v="4"/>
    <d v="1899-12-30T19:33:00"/>
    <n v="14"/>
    <n v="0"/>
    <n v="0"/>
    <n v="0"/>
    <n v="0"/>
    <n v="0"/>
    <n v="4"/>
    <x v="10"/>
    <n v="5"/>
  </r>
  <r>
    <s v="  UA"/>
    <x v="18"/>
    <n v="1676"/>
    <s v="N75429"/>
    <s v="IAH"/>
    <d v="1899-12-30T14:00:00"/>
    <d v="1899-12-30T14:13:00"/>
    <n v="166"/>
    <n v="166"/>
    <n v="13"/>
    <d v="1899-12-30T14:29:00"/>
    <n v="16"/>
    <n v="0"/>
    <n v="0"/>
    <n v="0"/>
    <n v="0"/>
    <n v="0"/>
    <n v="13"/>
    <x v="4"/>
    <n v="5"/>
  </r>
  <r>
    <s v="  UA"/>
    <x v="18"/>
    <n v="1693"/>
    <s v="N37263"/>
    <s v="IAH"/>
    <d v="1899-12-30T12:10:00"/>
    <d v="1899-12-30T12:14:00"/>
    <n v="167"/>
    <n v="170"/>
    <n v="4"/>
    <d v="1899-12-30T12:34:00"/>
    <n v="20"/>
    <n v="0"/>
    <n v="0"/>
    <n v="0"/>
    <n v="0"/>
    <n v="0"/>
    <n v="4"/>
    <x v="5"/>
    <n v="5"/>
  </r>
  <r>
    <s v="  UA"/>
    <x v="18"/>
    <n v="1696"/>
    <s v="N33264"/>
    <s v="EWR"/>
    <d v="1899-12-30T10:00:00"/>
    <d v="1899-12-30T10:02:00"/>
    <n v="117"/>
    <n v="111"/>
    <n v="2"/>
    <d v="1899-12-30T10:17:00"/>
    <n v="15"/>
    <n v="0"/>
    <n v="0"/>
    <n v="0"/>
    <n v="0"/>
    <n v="0"/>
    <n v="2"/>
    <x v="8"/>
    <n v="5"/>
  </r>
  <r>
    <s v="  UA"/>
    <x v="18"/>
    <n v="1710"/>
    <s v="N27421"/>
    <s v="IAH"/>
    <d v="1899-12-30T08:00:00"/>
    <d v="1899-12-30T07:59:00"/>
    <n v="172"/>
    <n v="148"/>
    <n v="-1"/>
    <d v="1899-12-30T08:15:00"/>
    <n v="16"/>
    <n v="0"/>
    <n v="0"/>
    <n v="0"/>
    <n v="0"/>
    <n v="0"/>
    <n v="0"/>
    <x v="9"/>
    <n v="5"/>
  </r>
  <r>
    <s v="  UA"/>
    <x v="18"/>
    <n v="1715"/>
    <s v="N24224"/>
    <s v="PIT"/>
    <d v="1899-12-30T18:35:00"/>
    <d v="1899-12-30T18:40:00"/>
    <n v="84"/>
    <n v="76"/>
    <n v="5"/>
    <d v="1899-12-30T18:53:00"/>
    <n v="13"/>
    <n v="0"/>
    <n v="0"/>
    <n v="0"/>
    <n v="0"/>
    <n v="0"/>
    <n v="5"/>
    <x v="1"/>
    <n v="5"/>
  </r>
  <r>
    <s v="  UA"/>
    <x v="18"/>
    <n v="1716"/>
    <s v="N16217"/>
    <s v="FLL"/>
    <d v="1899-12-30T08:45:00"/>
    <d v="1899-12-30T09:01:00"/>
    <n v="171"/>
    <n v="159"/>
    <n v="16"/>
    <d v="1899-12-30T09:15:00"/>
    <n v="14"/>
    <n v="0"/>
    <n v="0"/>
    <n v="0"/>
    <n v="0"/>
    <n v="0"/>
    <n v="16"/>
    <x v="9"/>
    <n v="5"/>
  </r>
  <r>
    <s v="  UA"/>
    <x v="18"/>
    <n v="1727"/>
    <s v="N38268"/>
    <s v="IAH"/>
    <d v="1899-12-30T10:56:00"/>
    <d v="1899-12-30T10:49:00"/>
    <n v="169"/>
    <n v="150"/>
    <n v="-7"/>
    <d v="1899-12-30T10:57:00"/>
    <n v="8"/>
    <n v="0"/>
    <n v="0"/>
    <n v="0"/>
    <n v="0"/>
    <n v="0"/>
    <n v="0"/>
    <x v="8"/>
    <n v="5"/>
  </r>
  <r>
    <s v="  UA"/>
    <x v="18"/>
    <n v="1729"/>
    <s v="N73406"/>
    <s v="IAH"/>
    <d v="1899-12-30T21:00:00"/>
    <d v="1899-12-30T21:09:00"/>
    <n v="158"/>
    <n v="144"/>
    <n v="9"/>
    <d v="1899-12-30T21:23:00"/>
    <n v="14"/>
    <n v="0"/>
    <n v="0"/>
    <n v="0"/>
    <n v="0"/>
    <n v="0"/>
    <n v="9"/>
    <x v="7"/>
    <n v="5"/>
  </r>
  <r>
    <s v="  UA"/>
    <x v="18"/>
    <n v="1730"/>
    <s v="N18243"/>
    <s v="IAH"/>
    <d v="1899-12-30T05:25:00"/>
    <d v="1899-12-30T05:30:00"/>
    <n v="168"/>
    <n v="152"/>
    <n v="5"/>
    <d v="1899-12-30T05:49:00"/>
    <n v="19"/>
    <n v="0"/>
    <n v="0"/>
    <n v="0"/>
    <n v="0"/>
    <n v="0"/>
    <n v="5"/>
    <x v="16"/>
    <n v="5"/>
  </r>
  <r>
    <s v="  UA"/>
    <x v="19"/>
    <n v="201"/>
    <s v="N212UA"/>
    <s v="HNL"/>
    <d v="1899-12-30T09:20:00"/>
    <d v="1899-12-30T09:20:00"/>
    <n v="544"/>
    <n v="550"/>
    <n v="0"/>
    <d v="1899-12-30T09:40:00"/>
    <n v="20"/>
    <n v="0"/>
    <n v="0"/>
    <n v="0"/>
    <n v="0"/>
    <n v="0"/>
    <n v="0"/>
    <x v="0"/>
    <n v="6"/>
  </r>
  <r>
    <s v="  UA"/>
    <x v="19"/>
    <n v="222"/>
    <s v="N523UA"/>
    <s v="BDL"/>
    <d v="1899-12-30T18:48:00"/>
    <d v="1899-12-30T21:04:00"/>
    <n v="126"/>
    <n v="131"/>
    <n v="136"/>
    <d v="1899-12-30T21:43:00"/>
    <n v="39"/>
    <n v="0"/>
    <n v="107"/>
    <n v="5"/>
    <n v="0"/>
    <n v="29"/>
    <n v="136"/>
    <x v="1"/>
    <n v="6"/>
  </r>
  <r>
    <s v="  UA"/>
    <x v="19"/>
    <n v="234"/>
    <s v="N815UA"/>
    <s v="LGA"/>
    <d v="1899-12-30T08:30:00"/>
    <d v="1899-12-30T08:28:00"/>
    <n v="125"/>
    <n v="103"/>
    <n v="-2"/>
    <d v="1899-12-30T08:35:00"/>
    <n v="7"/>
    <n v="0"/>
    <n v="0"/>
    <n v="0"/>
    <n v="0"/>
    <n v="0"/>
    <n v="0"/>
    <x v="9"/>
    <n v="6"/>
  </r>
  <r>
    <s v="  UA"/>
    <x v="19"/>
    <n v="241"/>
    <s v="N431UA"/>
    <s v="SEA"/>
    <d v="1899-12-30T11:57:00"/>
    <d v="1899-12-30T11:55:00"/>
    <n v="268"/>
    <n v="327"/>
    <n v="-2"/>
    <d v="1899-12-30T12:57:00"/>
    <n v="62"/>
    <n v="0"/>
    <n v="0"/>
    <n v="57"/>
    <n v="0"/>
    <n v="0"/>
    <n v="0"/>
    <x v="3"/>
    <n v="6"/>
  </r>
  <r>
    <s v="  UA"/>
    <x v="19"/>
    <n v="242"/>
    <s v=" "/>
    <s v="PVD"/>
    <d v="1899-12-30T13:27:00"/>
    <d v="1899-12-30T00:00:00"/>
    <n v="128"/>
    <n v="0"/>
    <n v="0"/>
    <d v="1899-12-30T00:00:00"/>
    <n v="0"/>
    <n v="0"/>
    <n v="0"/>
    <n v="0"/>
    <n v="0"/>
    <n v="0"/>
    <n v="0"/>
    <x v="14"/>
    <n v="6"/>
  </r>
  <r>
    <s v="  UA"/>
    <x v="19"/>
    <n v="245"/>
    <s v="N527UA"/>
    <s v="DEN"/>
    <d v="1899-12-30T08:58:00"/>
    <d v="1899-12-30T09:02:00"/>
    <n v="164"/>
    <n v="165"/>
    <n v="4"/>
    <d v="1899-12-30T09:14:00"/>
    <n v="12"/>
    <n v="0"/>
    <n v="0"/>
    <n v="0"/>
    <n v="0"/>
    <n v="0"/>
    <n v="4"/>
    <x v="9"/>
    <n v="6"/>
  </r>
  <r>
    <s v="  UA"/>
    <x v="19"/>
    <n v="246"/>
    <s v="N429UA"/>
    <s v="BUF"/>
    <d v="1899-12-30T18:00:00"/>
    <d v="1899-12-30T19:13:00"/>
    <n v="89"/>
    <n v="103"/>
    <n v="73"/>
    <d v="1899-12-30T19:47:00"/>
    <n v="34"/>
    <n v="0"/>
    <n v="22"/>
    <n v="14"/>
    <n v="0"/>
    <n v="51"/>
    <n v="73"/>
    <x v="1"/>
    <n v="6"/>
  </r>
  <r>
    <s v="  UA"/>
    <x v="19"/>
    <n v="248"/>
    <s v=" "/>
    <s v="DTW"/>
    <d v="1899-12-30T19:00:00"/>
    <d v="1899-12-30T00:00:00"/>
    <n v="85"/>
    <n v="0"/>
    <n v="0"/>
    <d v="1899-12-30T00:00:00"/>
    <n v="0"/>
    <n v="0"/>
    <n v="0"/>
    <n v="0"/>
    <n v="0"/>
    <n v="0"/>
    <n v="0"/>
    <x v="10"/>
    <n v="6"/>
  </r>
  <r>
    <s v="  UA"/>
    <x v="19"/>
    <n v="253"/>
    <s v="N480UA"/>
    <s v="BOS"/>
    <d v="1899-12-30T19:00:00"/>
    <d v="1899-12-30T21:52:00"/>
    <n v="135"/>
    <n v="123"/>
    <n v="172"/>
    <d v="1899-12-30T22:15:00"/>
    <n v="23"/>
    <n v="0"/>
    <n v="153"/>
    <n v="0"/>
    <n v="0"/>
    <n v="7"/>
    <n v="172"/>
    <x v="10"/>
    <n v="6"/>
  </r>
  <r>
    <s v="  UA"/>
    <x v="19"/>
    <n v="255"/>
    <s v=" "/>
    <s v="SFO"/>
    <d v="1899-12-30T16:05:00"/>
    <d v="1899-12-30T00:00:00"/>
    <n v="282"/>
    <n v="0"/>
    <n v="0"/>
    <d v="1899-12-30T00:00:00"/>
    <n v="0"/>
    <n v="0"/>
    <n v="0"/>
    <n v="0"/>
    <n v="0"/>
    <n v="0"/>
    <n v="0"/>
    <x v="2"/>
    <n v="6"/>
  </r>
  <r>
    <s v="  UA"/>
    <x v="19"/>
    <n v="258"/>
    <s v=" "/>
    <s v="GRR"/>
    <d v="1899-12-30T19:01:00"/>
    <d v="1899-12-30T00:00:00"/>
    <n v="51"/>
    <n v="0"/>
    <n v="0"/>
    <d v="1899-12-30T00:00:00"/>
    <n v="0"/>
    <n v="0"/>
    <n v="0"/>
    <n v="0"/>
    <n v="0"/>
    <n v="0"/>
    <n v="0"/>
    <x v="10"/>
    <n v="6"/>
  </r>
  <r>
    <s v="  UA"/>
    <x v="19"/>
    <n v="262"/>
    <s v="N440UA"/>
    <s v="MCO"/>
    <d v="1899-12-30T07:00:00"/>
    <d v="1899-12-30T06:55:00"/>
    <n v="155"/>
    <n v="139"/>
    <n v="-5"/>
    <d v="1899-12-30T07:05:00"/>
    <n v="10"/>
    <n v="0"/>
    <n v="0"/>
    <n v="0"/>
    <n v="0"/>
    <n v="0"/>
    <n v="0"/>
    <x v="13"/>
    <n v="6"/>
  </r>
  <r>
    <s v="  UA"/>
    <x v="19"/>
    <n v="265"/>
    <s v="N501UA"/>
    <s v="TPA"/>
    <d v="1899-12-30T14:15:00"/>
    <d v="1899-12-30T14:51:00"/>
    <n v="157"/>
    <n v="171"/>
    <n v="36"/>
    <d v="1899-12-30T15:32:00"/>
    <n v="41"/>
    <n v="0"/>
    <n v="36"/>
    <n v="14"/>
    <n v="0"/>
    <n v="0"/>
    <n v="36"/>
    <x v="4"/>
    <n v="6"/>
  </r>
  <r>
    <s v="  UA"/>
    <x v="19"/>
    <n v="278"/>
    <s v=" "/>
    <s v="MDT"/>
    <d v="1899-12-30T18:30:00"/>
    <d v="1899-12-30T00:00:00"/>
    <n v="100"/>
    <n v="0"/>
    <n v="0"/>
    <d v="1899-12-30T00:00:00"/>
    <n v="0"/>
    <n v="0"/>
    <n v="0"/>
    <n v="0"/>
    <n v="0"/>
    <n v="0"/>
    <n v="0"/>
    <x v="1"/>
    <n v="6"/>
  </r>
  <r>
    <s v="  UA"/>
    <x v="19"/>
    <n v="288"/>
    <s v="N497UA"/>
    <s v="MCO"/>
    <d v="1899-12-30T14:25:00"/>
    <d v="1899-12-30T16:46:00"/>
    <n v="159"/>
    <n v="148"/>
    <n v="141"/>
    <d v="1899-12-30T17:04:00"/>
    <n v="18"/>
    <n v="0"/>
    <n v="92"/>
    <n v="0"/>
    <n v="0"/>
    <n v="38"/>
    <n v="141"/>
    <x v="4"/>
    <n v="6"/>
  </r>
  <r>
    <s v="  UA"/>
    <x v="19"/>
    <n v="292"/>
    <s v="N837UA"/>
    <s v="ATL"/>
    <d v="1899-12-30T06:00:00"/>
    <d v="1899-12-30T05:55:00"/>
    <n v="119"/>
    <n v="108"/>
    <n v="-5"/>
    <d v="1899-12-30T06:11:00"/>
    <n v="16"/>
    <n v="0"/>
    <n v="0"/>
    <n v="0"/>
    <n v="0"/>
    <n v="0"/>
    <n v="0"/>
    <x v="6"/>
    <n v="6"/>
  </r>
  <r>
    <s v="  UA"/>
    <x v="19"/>
    <n v="296"/>
    <s v=" "/>
    <s v="MSP"/>
    <d v="1899-12-30T13:20:00"/>
    <d v="1899-12-30T00:00:00"/>
    <n v="87"/>
    <n v="0"/>
    <n v="0"/>
    <d v="1899-12-30T00:00:00"/>
    <n v="0"/>
    <n v="0"/>
    <n v="0"/>
    <n v="0"/>
    <n v="0"/>
    <n v="0"/>
    <n v="0"/>
    <x v="14"/>
    <n v="6"/>
  </r>
  <r>
    <s v="  UA"/>
    <x v="19"/>
    <n v="298"/>
    <s v="N419UA"/>
    <s v="MIA"/>
    <d v="1899-12-30T19:55:00"/>
    <d v="1899-12-30T22:30:00"/>
    <n v="187"/>
    <n v="172"/>
    <n v="155"/>
    <d v="1899-12-30T22:51:00"/>
    <n v="21"/>
    <n v="0"/>
    <n v="106"/>
    <n v="0"/>
    <n v="0"/>
    <n v="34"/>
    <n v="155"/>
    <x v="10"/>
    <n v="6"/>
  </r>
  <r>
    <s v="  UA"/>
    <x v="19"/>
    <n v="304"/>
    <s v="N838UA"/>
    <s v="BDL"/>
    <d v="1899-12-30T06:26:00"/>
    <d v="1899-12-30T06:20:00"/>
    <n v="122"/>
    <n v="130"/>
    <n v="-6"/>
    <d v="1899-12-30T06:58:00"/>
    <n v="38"/>
    <n v="0"/>
    <n v="0"/>
    <n v="0"/>
    <n v="0"/>
    <n v="0"/>
    <n v="0"/>
    <x v="6"/>
    <n v="6"/>
  </r>
  <r>
    <s v="  UA"/>
    <x v="19"/>
    <n v="307"/>
    <s v="N574UA"/>
    <s v="LAS"/>
    <d v="1899-12-30T08:20:00"/>
    <d v="1899-12-30T08:42:00"/>
    <n v="237"/>
    <n v="245"/>
    <n v="22"/>
    <d v="1899-12-30T08:55:00"/>
    <n v="13"/>
    <n v="22"/>
    <n v="0"/>
    <n v="8"/>
    <n v="0"/>
    <n v="0"/>
    <n v="22"/>
    <x v="9"/>
    <n v="6"/>
  </r>
  <r>
    <s v="  UA"/>
    <x v="19"/>
    <n v="309"/>
    <s v=" "/>
    <s v="BOS"/>
    <d v="1899-12-30T09:05:00"/>
    <d v="1899-12-30T00:00:00"/>
    <n v="128"/>
    <n v="0"/>
    <n v="0"/>
    <d v="1899-12-30T00:00:00"/>
    <n v="0"/>
    <n v="0"/>
    <n v="0"/>
    <n v="0"/>
    <n v="0"/>
    <n v="0"/>
    <n v="0"/>
    <x v="0"/>
    <n v="6"/>
  </r>
  <r>
    <s v="  UA"/>
    <x v="19"/>
    <n v="320"/>
    <s v=" "/>
    <s v="BWI"/>
    <d v="1899-12-30T19:53:00"/>
    <d v="1899-12-30T00:00:00"/>
    <n v="108"/>
    <n v="0"/>
    <n v="0"/>
    <d v="1899-12-30T00:00:00"/>
    <n v="0"/>
    <n v="0"/>
    <n v="0"/>
    <n v="0"/>
    <n v="0"/>
    <n v="0"/>
    <n v="0"/>
    <x v="10"/>
    <n v="6"/>
  </r>
  <r>
    <s v="  UA"/>
    <x v="19"/>
    <n v="330"/>
    <s v="N418UA"/>
    <s v="EWR"/>
    <d v="1899-12-30T16:00:00"/>
    <d v="1899-12-30T16:52:00"/>
    <n v="131"/>
    <n v="116"/>
    <n v="52"/>
    <d v="1899-12-30T17:06:00"/>
    <n v="14"/>
    <n v="0"/>
    <n v="29"/>
    <n v="0"/>
    <n v="0"/>
    <n v="8"/>
    <n v="52"/>
    <x v="2"/>
    <n v="6"/>
  </r>
  <r>
    <s v="  UA"/>
    <x v="19"/>
    <n v="331"/>
    <s v="N835UA"/>
    <s v="DFW"/>
    <d v="1899-12-30T20:50:00"/>
    <d v="1899-12-30T22:23:00"/>
    <n v="146"/>
    <n v="148"/>
    <n v="93"/>
    <d v="1899-12-30T22:45:00"/>
    <n v="22"/>
    <n v="0"/>
    <n v="0"/>
    <n v="2"/>
    <n v="0"/>
    <n v="93"/>
    <n v="93"/>
    <x v="11"/>
    <n v="6"/>
  </r>
  <r>
    <s v="  UA"/>
    <x v="19"/>
    <n v="333"/>
    <s v="N813UA"/>
    <s v="MSY"/>
    <d v="1899-12-30T09:38:00"/>
    <d v="1899-12-30T10:51:00"/>
    <n v="140"/>
    <n v="131"/>
    <n v="73"/>
    <d v="1899-12-30T11:08:00"/>
    <n v="17"/>
    <n v="64"/>
    <n v="0"/>
    <n v="0"/>
    <n v="0"/>
    <n v="0"/>
    <n v="73"/>
    <x v="0"/>
    <n v="6"/>
  </r>
  <r>
    <s v="  UA"/>
    <x v="19"/>
    <n v="337"/>
    <s v=" "/>
    <s v="IAD"/>
    <d v="1899-12-30T16:14:00"/>
    <d v="1899-12-30T00:00:00"/>
    <n v="109"/>
    <n v="0"/>
    <n v="0"/>
    <d v="1899-12-30T00:00:00"/>
    <n v="0"/>
    <n v="0"/>
    <n v="0"/>
    <n v="0"/>
    <n v="0"/>
    <n v="0"/>
    <n v="0"/>
    <x v="2"/>
    <n v="6"/>
  </r>
  <r>
    <s v="  UA"/>
    <x v="19"/>
    <n v="340"/>
    <s v="N559UA"/>
    <s v="DFW"/>
    <d v="1899-12-30T13:12:00"/>
    <d v="1899-12-30T13:25:00"/>
    <n v="149"/>
    <n v="192"/>
    <n v="13"/>
    <d v="1899-12-30T14:34:00"/>
    <n v="69"/>
    <n v="0"/>
    <n v="0"/>
    <n v="46"/>
    <n v="0"/>
    <n v="10"/>
    <n v="13"/>
    <x v="14"/>
    <n v="6"/>
  </r>
  <r>
    <s v="  UA"/>
    <x v="19"/>
    <n v="350"/>
    <s v="N572UA"/>
    <s v="MCO"/>
    <d v="1899-12-30T17:06:00"/>
    <d v="1899-12-30T17:55:00"/>
    <n v="159"/>
    <n v="152"/>
    <n v="49"/>
    <d v="1899-12-30T18:19:00"/>
    <n v="24"/>
    <n v="0"/>
    <n v="35"/>
    <n v="0"/>
    <n v="0"/>
    <n v="7"/>
    <n v="49"/>
    <x v="12"/>
    <n v="6"/>
  </r>
  <r>
    <s v="  UA"/>
    <x v="19"/>
    <n v="360"/>
    <s v="N807UA"/>
    <s v="IAD"/>
    <d v="1899-12-30T11:22:00"/>
    <d v="1899-12-30T11:25:00"/>
    <n v="106"/>
    <n v="105"/>
    <n v="3"/>
    <d v="1899-12-30T11:50:00"/>
    <n v="25"/>
    <n v="0"/>
    <n v="0"/>
    <n v="0"/>
    <n v="0"/>
    <n v="0"/>
    <n v="3"/>
    <x v="3"/>
    <n v="6"/>
  </r>
  <r>
    <s v="  UA"/>
    <x v="19"/>
    <n v="365"/>
    <s v="N826UA"/>
    <s v="DSM"/>
    <d v="1899-12-30T15:00:00"/>
    <d v="1899-12-30T15:32:00"/>
    <n v="75"/>
    <n v="112"/>
    <n v="32"/>
    <d v="1899-12-30T16:22:00"/>
    <n v="50"/>
    <n v="0"/>
    <n v="32"/>
    <n v="37"/>
    <n v="0"/>
    <n v="0"/>
    <n v="32"/>
    <x v="15"/>
    <n v="6"/>
  </r>
  <r>
    <s v="  UA"/>
    <x v="19"/>
    <n v="373"/>
    <s v="N533UA"/>
    <s v="JAC"/>
    <d v="1899-12-30T09:46:00"/>
    <d v="1899-12-30T10:20:00"/>
    <n v="193"/>
    <n v="187"/>
    <n v="34"/>
    <d v="1899-12-30T10:30:00"/>
    <n v="10"/>
    <n v="28"/>
    <n v="0"/>
    <n v="0"/>
    <n v="0"/>
    <n v="0"/>
    <n v="34"/>
    <x v="0"/>
    <n v="6"/>
  </r>
  <r>
    <s v="  UA"/>
    <x v="19"/>
    <n v="376"/>
    <s v=" "/>
    <s v="PHL"/>
    <d v="1899-12-30T06:00:00"/>
    <d v="1899-12-30T00:00:00"/>
    <n v="119"/>
    <n v="0"/>
    <n v="0"/>
    <d v="1899-12-30T00:00:00"/>
    <n v="0"/>
    <n v="0"/>
    <n v="0"/>
    <n v="0"/>
    <n v="0"/>
    <n v="0"/>
    <n v="0"/>
    <x v="6"/>
    <n v="6"/>
  </r>
  <r>
    <s v="  UA"/>
    <x v="19"/>
    <n v="381"/>
    <s v="N467UA"/>
    <s v="SMF"/>
    <d v="1899-12-30T09:55:00"/>
    <d v="1899-12-30T11:07:00"/>
    <n v="270"/>
    <n v="270"/>
    <n v="72"/>
    <d v="1899-12-30T11:18:00"/>
    <n v="11"/>
    <n v="72"/>
    <n v="0"/>
    <n v="0"/>
    <n v="0"/>
    <n v="0"/>
    <n v="72"/>
    <x v="0"/>
    <n v="6"/>
  </r>
  <r>
    <s v="  UA"/>
    <x v="19"/>
    <n v="382"/>
    <s v="N575UA"/>
    <s v="IAD"/>
    <d v="1899-12-30T08:43:00"/>
    <d v="1899-12-30T10:30:00"/>
    <n v="108"/>
    <n v="120"/>
    <n v="107"/>
    <d v="1899-12-30T11:05:00"/>
    <n v="35"/>
    <n v="107"/>
    <n v="0"/>
    <n v="12"/>
    <n v="0"/>
    <n v="0"/>
    <n v="107"/>
    <x v="9"/>
    <n v="6"/>
  </r>
  <r>
    <s v="  UA"/>
    <x v="19"/>
    <n v="391"/>
    <s v="N433UA"/>
    <s v="RDU"/>
    <d v="1899-12-30T19:45:00"/>
    <d v="1899-12-30T20:18:00"/>
    <n v="117"/>
    <n v="213"/>
    <n v="33"/>
    <d v="1899-12-30T22:26:00"/>
    <n v="128"/>
    <n v="0"/>
    <n v="33"/>
    <n v="96"/>
    <n v="0"/>
    <n v="0"/>
    <n v="33"/>
    <x v="10"/>
    <n v="6"/>
  </r>
  <r>
    <s v="  UA"/>
    <x v="19"/>
    <n v="393"/>
    <s v="N837UA"/>
    <s v="PHX"/>
    <d v="1899-12-30T11:57:00"/>
    <d v="1899-12-30T12:10:00"/>
    <n v="232"/>
    <n v="231"/>
    <n v="13"/>
    <d v="1899-12-30T12:22:00"/>
    <n v="12"/>
    <n v="0"/>
    <n v="0"/>
    <n v="0"/>
    <n v="0"/>
    <n v="0"/>
    <n v="13"/>
    <x v="3"/>
    <n v="6"/>
  </r>
  <r>
    <s v="  UA"/>
    <x v="19"/>
    <n v="395"/>
    <s v="N402UA"/>
    <s v="SAN"/>
    <d v="1899-12-30T17:50:00"/>
    <d v="1899-12-30T21:10:00"/>
    <n v="253"/>
    <n v="262"/>
    <n v="200"/>
    <d v="1899-12-30T21:50:00"/>
    <n v="40"/>
    <n v="0"/>
    <n v="200"/>
    <n v="9"/>
    <n v="0"/>
    <n v="0"/>
    <n v="200"/>
    <x v="12"/>
    <n v="6"/>
  </r>
  <r>
    <s v="  UA"/>
    <x v="19"/>
    <n v="398"/>
    <s v="N474UA"/>
    <s v="PDX"/>
    <d v="1899-12-30T11:58:00"/>
    <d v="1899-12-30T11:59:00"/>
    <n v="268"/>
    <n v="297"/>
    <n v="1"/>
    <d v="1899-12-30T12:27:00"/>
    <n v="28"/>
    <n v="0"/>
    <n v="0"/>
    <n v="30"/>
    <n v="0"/>
    <n v="0"/>
    <n v="1"/>
    <x v="3"/>
    <n v="6"/>
  </r>
  <r>
    <s v="  UA"/>
    <x v="19"/>
    <n v="401"/>
    <s v=" "/>
    <s v="DCA"/>
    <d v="1899-12-30T17:05:00"/>
    <d v="1899-12-30T00:00:00"/>
    <n v="104"/>
    <n v="0"/>
    <n v="0"/>
    <d v="1899-12-30T00:00:00"/>
    <n v="0"/>
    <n v="0"/>
    <n v="0"/>
    <n v="0"/>
    <n v="0"/>
    <n v="0"/>
    <n v="0"/>
    <x v="12"/>
    <n v="6"/>
  </r>
  <r>
    <s v="  UA"/>
    <x v="19"/>
    <n v="409"/>
    <s v="N824UA"/>
    <s v="LAX"/>
    <d v="1899-12-30T13:05:00"/>
    <d v="1899-12-30T13:12:00"/>
    <n v="269"/>
    <n v="288"/>
    <n v="7"/>
    <d v="1899-12-30T13:44:00"/>
    <n v="32"/>
    <n v="7"/>
    <n v="0"/>
    <n v="19"/>
    <n v="0"/>
    <n v="0"/>
    <n v="7"/>
    <x v="14"/>
    <n v="6"/>
  </r>
  <r>
    <s v="  UA"/>
    <x v="19"/>
    <n v="411"/>
    <s v="N809UA"/>
    <s v="LAX"/>
    <d v="1899-12-30T20:45:00"/>
    <d v="1899-12-30T22:21:00"/>
    <n v="265"/>
    <n v="247"/>
    <n v="96"/>
    <d v="1899-12-30T22:40:00"/>
    <n v="19"/>
    <n v="0"/>
    <n v="18"/>
    <n v="0"/>
    <n v="0"/>
    <n v="60"/>
    <n v="96"/>
    <x v="11"/>
    <n v="6"/>
  </r>
  <r>
    <s v="  UA"/>
    <x v="19"/>
    <n v="420"/>
    <s v="N422UA"/>
    <s v="ROC"/>
    <d v="1899-12-30T18:44:00"/>
    <d v="1899-12-30T21:02:00"/>
    <n v="96"/>
    <n v="79"/>
    <n v="138"/>
    <d v="1899-12-30T21:16:00"/>
    <n v="14"/>
    <n v="0"/>
    <n v="121"/>
    <n v="0"/>
    <n v="0"/>
    <n v="0"/>
    <n v="138"/>
    <x v="1"/>
    <n v="6"/>
  </r>
  <r>
    <s v="  UA"/>
    <x v="19"/>
    <n v="425"/>
    <s v="N527UA"/>
    <s v="SEA"/>
    <d v="1899-12-30T20:50:00"/>
    <d v="1899-12-30T22:53:00"/>
    <n v="265"/>
    <n v="306"/>
    <n v="123"/>
    <d v="1899-12-30T23:36:00"/>
    <n v="43"/>
    <n v="80"/>
    <n v="0"/>
    <n v="41"/>
    <n v="0"/>
    <n v="43"/>
    <n v="123"/>
    <x v="11"/>
    <n v="6"/>
  </r>
  <r>
    <s v="  UA"/>
    <x v="19"/>
    <n v="430"/>
    <s v="N587UA"/>
    <s v="PHX"/>
    <d v="1899-12-30T17:59:00"/>
    <d v="1899-12-30T18:27:00"/>
    <n v="235"/>
    <n v="221"/>
    <n v="28"/>
    <d v="1899-12-30T18:47:00"/>
    <n v="20"/>
    <n v="0"/>
    <n v="0"/>
    <n v="0"/>
    <n v="0"/>
    <n v="0"/>
    <n v="28"/>
    <x v="12"/>
    <n v="6"/>
  </r>
  <r>
    <s v="  UA"/>
    <x v="19"/>
    <n v="432"/>
    <s v=" "/>
    <s v="CLT"/>
    <d v="1899-12-30T13:10:00"/>
    <d v="1899-12-30T00:00:00"/>
    <n v="109"/>
    <n v="0"/>
    <n v="0"/>
    <d v="1899-12-30T00:00:00"/>
    <n v="0"/>
    <n v="0"/>
    <n v="0"/>
    <n v="0"/>
    <n v="0"/>
    <n v="0"/>
    <n v="0"/>
    <x v="14"/>
    <n v="6"/>
  </r>
  <r>
    <s v="  UA"/>
    <x v="19"/>
    <n v="436"/>
    <s v="N411UA"/>
    <s v="EWR"/>
    <d v="1899-12-30T15:00:00"/>
    <d v="1899-12-30T16:08:00"/>
    <n v="131"/>
    <n v="145"/>
    <n v="68"/>
    <d v="1899-12-30T17:00:00"/>
    <n v="52"/>
    <n v="0"/>
    <n v="68"/>
    <n v="14"/>
    <n v="0"/>
    <n v="0"/>
    <n v="68"/>
    <x v="15"/>
    <n v="6"/>
  </r>
  <r>
    <s v="  UA"/>
    <x v="19"/>
    <n v="442"/>
    <s v=" "/>
    <s v="BDL"/>
    <d v="1899-12-30T16:50:00"/>
    <d v="1899-12-30T00:00:00"/>
    <n v="121"/>
    <n v="0"/>
    <n v="0"/>
    <d v="1899-12-30T00:00:00"/>
    <n v="0"/>
    <n v="0"/>
    <n v="0"/>
    <n v="0"/>
    <n v="0"/>
    <n v="0"/>
    <n v="0"/>
    <x v="2"/>
    <n v="6"/>
  </r>
  <r>
    <s v="  UA"/>
    <x v="19"/>
    <n v="449"/>
    <s v="N458UA"/>
    <s v="SAN"/>
    <d v="1899-12-30T10:00:00"/>
    <d v="1899-12-30T10:03:00"/>
    <n v="261"/>
    <n v="263"/>
    <n v="3"/>
    <d v="1899-12-30T10:13:00"/>
    <n v="10"/>
    <n v="0"/>
    <n v="0"/>
    <n v="0"/>
    <n v="0"/>
    <n v="0"/>
    <n v="3"/>
    <x v="8"/>
    <n v="6"/>
  </r>
  <r>
    <s v="  UA"/>
    <x v="19"/>
    <n v="450"/>
    <s v="N581UA"/>
    <s v="TPA"/>
    <d v="1899-12-30T19:59:00"/>
    <d v="1899-12-30T20:56:00"/>
    <n v="157"/>
    <n v="224"/>
    <n v="57"/>
    <d v="1899-12-30T22:28:00"/>
    <n v="92"/>
    <n v="0"/>
    <n v="42"/>
    <n v="67"/>
    <n v="0"/>
    <n v="15"/>
    <n v="57"/>
    <x v="10"/>
    <n v="6"/>
  </r>
  <r>
    <s v="  UA"/>
    <x v="19"/>
    <n v="456"/>
    <s v="N593UA"/>
    <s v="DEN"/>
    <d v="1899-12-30T11:57:00"/>
    <d v="1899-12-30T12:06:00"/>
    <n v="162"/>
    <n v="177"/>
    <n v="9"/>
    <d v="1899-12-30T12:35:00"/>
    <n v="29"/>
    <n v="9"/>
    <n v="0"/>
    <n v="15"/>
    <n v="0"/>
    <n v="0"/>
    <n v="9"/>
    <x v="3"/>
    <n v="6"/>
  </r>
  <r>
    <s v="  UA"/>
    <x v="19"/>
    <n v="463"/>
    <s v="N846UA"/>
    <s v="MSP"/>
    <d v="1899-12-30T22:00:00"/>
    <d v="1899-12-30T23:07:00"/>
    <n v="84"/>
    <n v="75"/>
    <n v="67"/>
    <d v="1899-12-30T23:20:00"/>
    <n v="13"/>
    <n v="0"/>
    <n v="26"/>
    <n v="0"/>
    <n v="0"/>
    <n v="32"/>
    <n v="67"/>
    <x v="17"/>
    <n v="6"/>
  </r>
  <r>
    <s v="  UA"/>
    <x v="19"/>
    <n v="473"/>
    <s v="N855UA"/>
    <s v="SNA"/>
    <d v="1899-12-30T20:05:00"/>
    <d v="1899-12-30T20:00:00"/>
    <n v="269"/>
    <n v="282"/>
    <n v="-5"/>
    <d v="1899-12-30T20:48:00"/>
    <n v="48"/>
    <n v="0"/>
    <n v="0"/>
    <n v="0"/>
    <n v="0"/>
    <n v="0"/>
    <n v="0"/>
    <x v="11"/>
    <n v="6"/>
  </r>
  <r>
    <s v="  UA"/>
    <x v="19"/>
    <n v="476"/>
    <s v="N833UA"/>
    <s v="BWI"/>
    <d v="1899-12-30T13:12:00"/>
    <d v="1899-12-30T13:32:00"/>
    <n v="108"/>
    <n v="115"/>
    <n v="20"/>
    <d v="1899-12-30T14:04:00"/>
    <n v="32"/>
    <n v="20"/>
    <n v="0"/>
    <n v="7"/>
    <n v="0"/>
    <n v="0"/>
    <n v="20"/>
    <x v="14"/>
    <n v="6"/>
  </r>
  <r>
    <s v="  UA"/>
    <x v="19"/>
    <n v="493"/>
    <s v="N415UA"/>
    <s v="SFO"/>
    <d v="1899-12-30T18:45:00"/>
    <d v="1899-12-30T21:24:00"/>
    <n v="282"/>
    <n v="313"/>
    <n v="159"/>
    <d v="1899-12-30T22:04:00"/>
    <n v="40"/>
    <n v="0"/>
    <n v="100"/>
    <n v="31"/>
    <n v="0"/>
    <n v="59"/>
    <n v="159"/>
    <x v="1"/>
    <n v="6"/>
  </r>
  <r>
    <s v="  UA"/>
    <x v="19"/>
    <n v="499"/>
    <s v="N440UA"/>
    <s v="SFO"/>
    <d v="1899-12-30T14:05:00"/>
    <d v="1899-12-30T15:24:00"/>
    <n v="282"/>
    <n v="326"/>
    <n v="79"/>
    <d v="1899-12-30T16:05:00"/>
    <n v="41"/>
    <n v="0"/>
    <n v="79"/>
    <n v="44"/>
    <n v="0"/>
    <n v="0"/>
    <n v="79"/>
    <x v="4"/>
    <n v="6"/>
  </r>
  <r>
    <s v="  UA"/>
    <x v="19"/>
    <n v="502"/>
    <s v="N827UA"/>
    <s v="LGA"/>
    <d v="1899-12-30T18:00:00"/>
    <d v="1899-12-30T18:39:00"/>
    <n v="125"/>
    <n v="103"/>
    <n v="39"/>
    <d v="1899-12-30T18:52:00"/>
    <n v="13"/>
    <n v="0"/>
    <n v="17"/>
    <n v="0"/>
    <n v="0"/>
    <n v="0"/>
    <n v="39"/>
    <x v="1"/>
    <n v="6"/>
  </r>
  <r>
    <s v="  UA"/>
    <x v="19"/>
    <n v="514"/>
    <s v=" "/>
    <s v="IAD"/>
    <d v="1899-12-30T21:20:00"/>
    <d v="1899-12-30T00:00:00"/>
    <n v="99"/>
    <n v="0"/>
    <n v="0"/>
    <d v="1899-12-30T00:00:00"/>
    <n v="0"/>
    <n v="0"/>
    <n v="0"/>
    <n v="0"/>
    <n v="0"/>
    <n v="0"/>
    <n v="0"/>
    <x v="7"/>
    <n v="6"/>
  </r>
  <r>
    <s v="  UA"/>
    <x v="19"/>
    <n v="519"/>
    <s v="N416UA"/>
    <s v="CMH"/>
    <d v="1899-12-30T19:38:00"/>
    <d v="1899-12-30T21:21:00"/>
    <n v="73"/>
    <n v="90"/>
    <n v="103"/>
    <d v="1899-12-30T22:01:00"/>
    <n v="40"/>
    <n v="0"/>
    <n v="103"/>
    <n v="17"/>
    <n v="0"/>
    <n v="0"/>
    <n v="103"/>
    <x v="10"/>
    <n v="6"/>
  </r>
  <r>
    <s v="  UA"/>
    <x v="19"/>
    <n v="521"/>
    <s v="N569UA"/>
    <s v="SAN"/>
    <d v="1899-12-30T11:57:00"/>
    <d v="1899-12-30T12:03:00"/>
    <n v="264"/>
    <n v="277"/>
    <n v="6"/>
    <d v="1899-12-30T12:40:00"/>
    <n v="37"/>
    <n v="6"/>
    <n v="0"/>
    <n v="13"/>
    <n v="0"/>
    <n v="0"/>
    <n v="6"/>
    <x v="3"/>
    <n v="6"/>
  </r>
  <r>
    <s v="  UA"/>
    <x v="19"/>
    <n v="524"/>
    <s v="N579UA"/>
    <s v="BOS"/>
    <d v="1899-12-30T06:46:00"/>
    <d v="1899-12-30T06:42:00"/>
    <n v="131"/>
    <n v="124"/>
    <n v="-4"/>
    <d v="1899-12-30T06:53:00"/>
    <n v="11"/>
    <n v="0"/>
    <n v="0"/>
    <n v="0"/>
    <n v="0"/>
    <n v="0"/>
    <n v="0"/>
    <x v="6"/>
    <n v="6"/>
  </r>
  <r>
    <s v="  UA"/>
    <x v="19"/>
    <n v="530"/>
    <s v="N459UA"/>
    <s v="MSP"/>
    <d v="1899-12-30T06:00:00"/>
    <d v="1899-12-30T06:20:00"/>
    <n v="93"/>
    <n v="100"/>
    <n v="20"/>
    <d v="1899-12-30T06:34:00"/>
    <n v="14"/>
    <n v="20"/>
    <n v="0"/>
    <n v="7"/>
    <n v="0"/>
    <n v="0"/>
    <n v="20"/>
    <x v="6"/>
    <n v="6"/>
  </r>
  <r>
    <s v="  UA"/>
    <x v="19"/>
    <n v="531"/>
    <s v="N566UA"/>
    <s v="LAX"/>
    <d v="1899-12-30T10:35:00"/>
    <d v="1899-12-30T10:32:00"/>
    <n v="275"/>
    <n v="303"/>
    <n v="-3"/>
    <d v="1899-12-30T11:06:00"/>
    <n v="34"/>
    <n v="0"/>
    <n v="0"/>
    <n v="25"/>
    <n v="0"/>
    <n v="0"/>
    <n v="0"/>
    <x v="8"/>
    <n v="6"/>
  </r>
  <r>
    <s v="  UA"/>
    <x v="19"/>
    <n v="532"/>
    <s v="N465UA"/>
    <s v="BOS"/>
    <d v="1899-12-30T11:01:00"/>
    <d v="1899-12-30T11:00:00"/>
    <n v="135"/>
    <n v="122"/>
    <n v="-1"/>
    <d v="1899-12-30T11:23:00"/>
    <n v="23"/>
    <n v="0"/>
    <n v="0"/>
    <n v="0"/>
    <n v="0"/>
    <n v="0"/>
    <n v="0"/>
    <x v="3"/>
    <n v="6"/>
  </r>
  <r>
    <s v="  UA"/>
    <x v="19"/>
    <n v="536"/>
    <s v="N846UA"/>
    <s v="LGA"/>
    <d v="1899-12-30T07:00:00"/>
    <d v="1899-12-30T07:00:00"/>
    <n v="123"/>
    <n v="120"/>
    <n v="0"/>
    <d v="1899-12-30T07:31:00"/>
    <n v="31"/>
    <n v="0"/>
    <n v="0"/>
    <n v="0"/>
    <n v="0"/>
    <n v="0"/>
    <n v="0"/>
    <x v="13"/>
    <n v="6"/>
  </r>
  <r>
    <s v="  UA"/>
    <x v="19"/>
    <n v="544"/>
    <s v="N567UA"/>
    <s v="LAS"/>
    <d v="1899-12-30T11:57:00"/>
    <d v="1899-12-30T11:55:00"/>
    <n v="237"/>
    <n v="273"/>
    <n v="-2"/>
    <d v="1899-12-30T12:38:00"/>
    <n v="43"/>
    <n v="0"/>
    <n v="0"/>
    <n v="34"/>
    <n v="0"/>
    <n v="0"/>
    <n v="0"/>
    <x v="3"/>
    <n v="6"/>
  </r>
  <r>
    <s v="  UA"/>
    <x v="19"/>
    <n v="557"/>
    <s v="N574UA"/>
    <s v="LAS"/>
    <d v="1899-12-30T17:55:00"/>
    <d v="1899-12-30T20:55:00"/>
    <n v="237"/>
    <n v="226"/>
    <n v="180"/>
    <d v="1899-12-30T21:12:00"/>
    <n v="17"/>
    <n v="0"/>
    <n v="126"/>
    <n v="0"/>
    <n v="0"/>
    <n v="43"/>
    <n v="180"/>
    <x v="12"/>
    <n v="6"/>
  </r>
  <r>
    <s v="  UA"/>
    <x v="19"/>
    <n v="566"/>
    <s v="N845UA"/>
    <s v="ATL"/>
    <d v="1899-12-30T18:00:00"/>
    <d v="1899-12-30T19:09:00"/>
    <n v="112"/>
    <n v="117"/>
    <n v="69"/>
    <d v="1899-12-30T19:35:00"/>
    <n v="26"/>
    <n v="0"/>
    <n v="69"/>
    <n v="5"/>
    <n v="0"/>
    <n v="0"/>
    <n v="69"/>
    <x v="1"/>
    <n v="6"/>
  </r>
  <r>
    <s v="  UA"/>
    <x v="19"/>
    <n v="570"/>
    <s v="N429UA"/>
    <s v="CLE"/>
    <d v="1899-12-30T13:19:00"/>
    <d v="1899-12-30T13:40:00"/>
    <n v="73"/>
    <n v="92"/>
    <n v="21"/>
    <d v="1899-12-30T14:23:00"/>
    <n v="43"/>
    <n v="9"/>
    <n v="0"/>
    <n v="19"/>
    <n v="0"/>
    <n v="12"/>
    <n v="21"/>
    <x v="14"/>
    <n v="6"/>
  </r>
  <r>
    <s v="  UA"/>
    <x v="19"/>
    <n v="577"/>
    <s v="N444UA"/>
    <s v="MSP"/>
    <d v="1899-12-30T08:48:00"/>
    <d v="1899-12-30T08:52:00"/>
    <n v="85"/>
    <n v="124"/>
    <n v="4"/>
    <d v="1899-12-30T09:28:00"/>
    <n v="36"/>
    <n v="0"/>
    <n v="0"/>
    <n v="43"/>
    <n v="0"/>
    <n v="0"/>
    <n v="4"/>
    <x v="9"/>
    <n v="6"/>
  </r>
  <r>
    <s v="  UA"/>
    <x v="19"/>
    <n v="589"/>
    <s v="N524UA"/>
    <s v="IAH"/>
    <d v="1899-12-30T09:27:00"/>
    <d v="1899-12-30T09:27:00"/>
    <n v="164"/>
    <n v="152"/>
    <n v="0"/>
    <d v="1899-12-30T09:42:00"/>
    <n v="15"/>
    <n v="0"/>
    <n v="0"/>
    <n v="0"/>
    <n v="0"/>
    <n v="0"/>
    <n v="0"/>
    <x v="0"/>
    <n v="6"/>
  </r>
  <r>
    <s v="  UA"/>
    <x v="19"/>
    <n v="590"/>
    <s v="N853UA"/>
    <s v="BDL"/>
    <d v="1899-12-30T13:40:00"/>
    <d v="1899-12-30T13:39:00"/>
    <n v="122"/>
    <n v="173"/>
    <n v="-1"/>
    <d v="1899-12-30T15:01:00"/>
    <n v="82"/>
    <n v="0"/>
    <n v="0"/>
    <n v="50"/>
    <n v="0"/>
    <n v="0"/>
    <n v="0"/>
    <x v="14"/>
    <n v="6"/>
  </r>
  <r>
    <s v="  UA"/>
    <x v="19"/>
    <n v="597"/>
    <s v=" "/>
    <s v="MSP"/>
    <d v="1899-12-30T20:05:00"/>
    <d v="1899-12-30T00:00:00"/>
    <n v="83"/>
    <n v="0"/>
    <n v="0"/>
    <d v="1899-12-30T00:00:00"/>
    <n v="0"/>
    <n v="0"/>
    <n v="0"/>
    <n v="0"/>
    <n v="0"/>
    <n v="0"/>
    <n v="0"/>
    <x v="11"/>
    <n v="6"/>
  </r>
  <r>
    <s v="  UA"/>
    <x v="19"/>
    <n v="600"/>
    <s v="N416UA"/>
    <s v="DCA"/>
    <d v="1899-12-30T06:00:00"/>
    <d v="1899-12-30T05:57:00"/>
    <n v="106"/>
    <n v="98"/>
    <n v="-3"/>
    <d v="1899-12-30T06:11:00"/>
    <n v="14"/>
    <n v="0"/>
    <n v="0"/>
    <n v="0"/>
    <n v="0"/>
    <n v="0"/>
    <n v="0"/>
    <x v="6"/>
    <n v="6"/>
  </r>
  <r>
    <s v="  UA"/>
    <x v="19"/>
    <n v="602"/>
    <s v="N415UA"/>
    <s v="DCA"/>
    <d v="1899-12-30T07:00:00"/>
    <d v="1899-12-30T06:49:00"/>
    <n v="108"/>
    <n v="114"/>
    <n v="-11"/>
    <d v="1899-12-30T07:20:00"/>
    <n v="31"/>
    <n v="0"/>
    <n v="0"/>
    <n v="0"/>
    <n v="0"/>
    <n v="0"/>
    <n v="0"/>
    <x v="13"/>
    <n v="6"/>
  </r>
  <r>
    <s v="  UA"/>
    <x v="19"/>
    <n v="604"/>
    <s v="N843UA"/>
    <s v="DCA"/>
    <d v="1899-12-30T08:05:00"/>
    <d v="1899-12-30T08:02:00"/>
    <n v="105"/>
    <n v="92"/>
    <n v="-3"/>
    <d v="1899-12-30T08:14:00"/>
    <n v="12"/>
    <n v="0"/>
    <n v="0"/>
    <n v="0"/>
    <n v="0"/>
    <n v="0"/>
    <n v="0"/>
    <x v="9"/>
    <n v="6"/>
  </r>
  <r>
    <s v="  UA"/>
    <x v="19"/>
    <n v="605"/>
    <s v="N449UA"/>
    <s v="DEN"/>
    <d v="1899-12-30T09:48:00"/>
    <d v="1899-12-30T09:45:00"/>
    <n v="162"/>
    <n v="167"/>
    <n v="-3"/>
    <d v="1899-12-30T09:59:00"/>
    <n v="14"/>
    <n v="0"/>
    <n v="0"/>
    <n v="0"/>
    <n v="0"/>
    <n v="0"/>
    <n v="0"/>
    <x v="0"/>
    <n v="6"/>
  </r>
  <r>
    <s v="  UA"/>
    <x v="19"/>
    <n v="608"/>
    <s v="N852UA"/>
    <s v="DCA"/>
    <d v="1899-12-30T10:02:00"/>
    <d v="1899-12-30T10:00:00"/>
    <n v="105"/>
    <n v="90"/>
    <n v="-2"/>
    <d v="1899-12-30T10:13:00"/>
    <n v="13"/>
    <n v="0"/>
    <n v="0"/>
    <n v="0"/>
    <n v="0"/>
    <n v="0"/>
    <n v="0"/>
    <x v="8"/>
    <n v="6"/>
  </r>
  <r>
    <s v="  UA"/>
    <x v="19"/>
    <n v="609"/>
    <s v="N408UA"/>
    <s v="SFO"/>
    <d v="1899-12-30T11:57:00"/>
    <d v="1899-12-30T12:05:00"/>
    <n v="282"/>
    <n v="329"/>
    <n v="8"/>
    <d v="1899-12-30T12:51:00"/>
    <n v="46"/>
    <n v="0"/>
    <n v="0"/>
    <n v="55"/>
    <n v="0"/>
    <n v="0"/>
    <n v="8"/>
    <x v="3"/>
    <n v="6"/>
  </r>
  <r>
    <s v="  UA"/>
    <x v="19"/>
    <n v="610"/>
    <s v=" "/>
    <s v="DCA"/>
    <d v="1899-12-30T11:00:00"/>
    <d v="1899-12-30T00:00:00"/>
    <n v="105"/>
    <n v="0"/>
    <n v="0"/>
    <d v="1899-12-30T00:00:00"/>
    <n v="0"/>
    <n v="0"/>
    <n v="0"/>
    <n v="0"/>
    <n v="0"/>
    <n v="0"/>
    <n v="0"/>
    <x v="3"/>
    <n v="6"/>
  </r>
  <r>
    <s v="  UA"/>
    <x v="19"/>
    <n v="611"/>
    <s v="N598UA"/>
    <s v="SFO"/>
    <d v="1899-12-30T13:05:00"/>
    <d v="1899-12-30T13:07:00"/>
    <n v="284"/>
    <n v="308"/>
    <n v="2"/>
    <d v="1899-12-30T13:47:00"/>
    <n v="40"/>
    <n v="0"/>
    <n v="0"/>
    <n v="26"/>
    <n v="0"/>
    <n v="0"/>
    <n v="2"/>
    <x v="14"/>
    <n v="6"/>
  </r>
  <r>
    <s v="  UA"/>
    <x v="19"/>
    <n v="612"/>
    <s v=" "/>
    <s v="DCA"/>
    <d v="1899-12-30T12:05:00"/>
    <d v="1899-12-30T00:00:00"/>
    <n v="105"/>
    <n v="0"/>
    <n v="0"/>
    <d v="1899-12-30T00:00:00"/>
    <n v="0"/>
    <n v="0"/>
    <n v="0"/>
    <n v="0"/>
    <n v="0"/>
    <n v="0"/>
    <n v="0"/>
    <x v="5"/>
    <n v="6"/>
  </r>
  <r>
    <s v="  UA"/>
    <x v="19"/>
    <n v="614"/>
    <s v="N410UA"/>
    <s v="DCA"/>
    <d v="1899-12-30T13:05:00"/>
    <d v="1899-12-30T13:31:00"/>
    <n v="105"/>
    <n v="112"/>
    <n v="26"/>
    <d v="1899-12-30T14:01:00"/>
    <n v="30"/>
    <n v="26"/>
    <n v="0"/>
    <n v="7"/>
    <n v="0"/>
    <n v="0"/>
    <n v="26"/>
    <x v="14"/>
    <n v="6"/>
  </r>
  <r>
    <s v="  UA"/>
    <x v="19"/>
    <n v="616"/>
    <s v=" "/>
    <s v="DCA"/>
    <d v="1899-12-30T14:05:00"/>
    <d v="1899-12-30T00:00:00"/>
    <n v="105"/>
    <n v="0"/>
    <n v="0"/>
    <d v="1899-12-30T00:00:00"/>
    <n v="0"/>
    <n v="0"/>
    <n v="0"/>
    <n v="0"/>
    <n v="0"/>
    <n v="0"/>
    <n v="0"/>
    <x v="4"/>
    <n v="6"/>
  </r>
  <r>
    <s v="  UA"/>
    <x v="19"/>
    <n v="617"/>
    <s v=" "/>
    <s v="SNA"/>
    <d v="1899-12-30T15:23:00"/>
    <d v="1899-12-30T00:00:00"/>
    <n v="268"/>
    <n v="0"/>
    <n v="0"/>
    <d v="1899-12-30T00:00:00"/>
    <n v="0"/>
    <n v="0"/>
    <n v="0"/>
    <n v="0"/>
    <n v="0"/>
    <n v="0"/>
    <n v="0"/>
    <x v="15"/>
    <n v="6"/>
  </r>
  <r>
    <s v="  UA"/>
    <x v="19"/>
    <n v="618"/>
    <s v="N809UA"/>
    <s v="DCA"/>
    <d v="1899-12-30T15:05:00"/>
    <d v="1899-12-30T16:38:00"/>
    <n v="105"/>
    <n v="107"/>
    <n v="93"/>
    <d v="1899-12-30T17:04:00"/>
    <n v="26"/>
    <n v="0"/>
    <n v="78"/>
    <n v="2"/>
    <n v="0"/>
    <n v="15"/>
    <n v="93"/>
    <x v="15"/>
    <n v="6"/>
  </r>
  <r>
    <s v="  UA"/>
    <x v="19"/>
    <n v="620"/>
    <s v=" "/>
    <s v="DCA"/>
    <d v="1899-12-30T16:03:00"/>
    <d v="1899-12-30T00:00:00"/>
    <n v="105"/>
    <n v="0"/>
    <n v="0"/>
    <d v="1899-12-30T00:00:00"/>
    <n v="0"/>
    <n v="0"/>
    <n v="0"/>
    <n v="0"/>
    <n v="0"/>
    <n v="0"/>
    <n v="0"/>
    <x v="2"/>
    <n v="6"/>
  </r>
  <r>
    <s v="  UA"/>
    <x v="19"/>
    <n v="624"/>
    <s v=" "/>
    <s v="DCA"/>
    <d v="1899-12-30T18:05:00"/>
    <d v="1899-12-30T00:00:00"/>
    <n v="105"/>
    <n v="0"/>
    <n v="0"/>
    <d v="1899-12-30T00:00:00"/>
    <n v="0"/>
    <n v="0"/>
    <n v="0"/>
    <n v="0"/>
    <n v="0"/>
    <n v="0"/>
    <n v="0"/>
    <x v="1"/>
    <n v="6"/>
  </r>
  <r>
    <s v="  UA"/>
    <x v="19"/>
    <n v="626"/>
    <s v=" "/>
    <s v="PHL"/>
    <d v="1899-12-30T18:10:00"/>
    <d v="1899-12-30T00:00:00"/>
    <n v="119"/>
    <n v="0"/>
    <n v="0"/>
    <d v="1899-12-30T00:00:00"/>
    <n v="0"/>
    <n v="0"/>
    <n v="0"/>
    <n v="0"/>
    <n v="0"/>
    <n v="0"/>
    <n v="0"/>
    <x v="1"/>
    <n v="6"/>
  </r>
  <r>
    <s v="  UA"/>
    <x v="19"/>
    <n v="632"/>
    <s v="N561UA"/>
    <s v="TPA"/>
    <d v="1899-12-30T09:30:00"/>
    <d v="1899-12-30T09:39:00"/>
    <n v="157"/>
    <n v="150"/>
    <n v="9"/>
    <d v="1899-12-30T09:59:00"/>
    <n v="20"/>
    <n v="0"/>
    <n v="0"/>
    <n v="0"/>
    <n v="0"/>
    <n v="0"/>
    <n v="9"/>
    <x v="0"/>
    <n v="6"/>
  </r>
  <r>
    <s v="  UA"/>
    <x v="19"/>
    <n v="634"/>
    <s v="N808UA"/>
    <s v="EWR"/>
    <d v="1899-12-30T06:00:00"/>
    <d v="1899-12-30T06:07:00"/>
    <n v="118"/>
    <n v="106"/>
    <n v="7"/>
    <d v="1899-12-30T06:24:00"/>
    <n v="17"/>
    <n v="0"/>
    <n v="0"/>
    <n v="0"/>
    <n v="0"/>
    <n v="0"/>
    <n v="7"/>
    <x v="6"/>
    <n v="6"/>
  </r>
  <r>
    <s v="  UA"/>
    <x v="19"/>
    <n v="635"/>
    <s v="N521UA"/>
    <s v="SEA"/>
    <d v="1899-12-30T08:25:00"/>
    <d v="1899-12-30T08:42:00"/>
    <n v="265"/>
    <n v="278"/>
    <n v="17"/>
    <d v="1899-12-30T09:03:00"/>
    <n v="21"/>
    <n v="17"/>
    <n v="0"/>
    <n v="13"/>
    <n v="0"/>
    <n v="0"/>
    <n v="17"/>
    <x v="9"/>
    <n v="6"/>
  </r>
  <r>
    <s v="  UA"/>
    <x v="19"/>
    <n v="640"/>
    <s v=" "/>
    <s v="PHL"/>
    <d v="1899-12-30T21:05:00"/>
    <d v="1899-12-30T00:00:00"/>
    <n v="113"/>
    <n v="0"/>
    <n v="0"/>
    <d v="1899-12-30T00:00:00"/>
    <n v="0"/>
    <n v="0"/>
    <n v="0"/>
    <n v="0"/>
    <n v="0"/>
    <n v="0"/>
    <n v="0"/>
    <x v="7"/>
    <n v="6"/>
  </r>
  <r>
    <s v="  UA"/>
    <x v="19"/>
    <n v="643"/>
    <s v=" "/>
    <s v="PDX"/>
    <d v="1899-12-30T15:20:00"/>
    <d v="1899-12-30T00:00:00"/>
    <n v="268"/>
    <n v="0"/>
    <n v="0"/>
    <d v="1899-12-30T00:00:00"/>
    <n v="0"/>
    <n v="0"/>
    <n v="0"/>
    <n v="0"/>
    <n v="0"/>
    <n v="0"/>
    <n v="0"/>
    <x v="15"/>
    <n v="6"/>
  </r>
  <r>
    <s v="  UA"/>
    <x v="19"/>
    <n v="646"/>
    <s v="N829UA"/>
    <s v="EWR"/>
    <d v="1899-12-30T13:00:00"/>
    <d v="1899-12-30T13:05:00"/>
    <n v="133"/>
    <n v="136"/>
    <n v="5"/>
    <d v="1899-12-30T13:45:00"/>
    <n v="40"/>
    <n v="0"/>
    <n v="0"/>
    <n v="0"/>
    <n v="0"/>
    <n v="0"/>
    <n v="5"/>
    <x v="14"/>
    <n v="6"/>
  </r>
  <r>
    <s v="  UA"/>
    <x v="19"/>
    <n v="649"/>
    <s v="N456UA"/>
    <s v="PDX"/>
    <d v="1899-12-30T08:10:00"/>
    <d v="1899-12-30T08:42:00"/>
    <n v="263"/>
    <n v="276"/>
    <n v="32"/>
    <d v="1899-12-30T08:51:00"/>
    <n v="9"/>
    <n v="32"/>
    <n v="0"/>
    <n v="13"/>
    <n v="0"/>
    <n v="0"/>
    <n v="32"/>
    <x v="9"/>
    <n v="6"/>
  </r>
  <r>
    <s v="  UA"/>
    <x v="19"/>
    <n v="650"/>
    <s v="N432UA"/>
    <s v="OMA"/>
    <d v="1899-12-30T09:55:00"/>
    <d v="1899-12-30T09:50:00"/>
    <n v="90"/>
    <n v="97"/>
    <n v="-5"/>
    <d v="1899-12-30T10:06:00"/>
    <n v="16"/>
    <n v="0"/>
    <n v="0"/>
    <n v="0"/>
    <n v="0"/>
    <n v="0"/>
    <n v="0"/>
    <x v="0"/>
    <n v="6"/>
  </r>
  <r>
    <s v="  UA"/>
    <x v="19"/>
    <n v="656"/>
    <s v=" "/>
    <s v="ALB"/>
    <d v="1899-12-30T13:15:00"/>
    <d v="1899-12-30T00:00:00"/>
    <n v="114"/>
    <n v="0"/>
    <n v="0"/>
    <d v="1899-12-30T00:00:00"/>
    <n v="0"/>
    <n v="0"/>
    <n v="0"/>
    <n v="0"/>
    <n v="0"/>
    <n v="0"/>
    <n v="0"/>
    <x v="14"/>
    <n v="6"/>
  </r>
  <r>
    <s v="  UA"/>
    <x v="19"/>
    <n v="661"/>
    <s v="N425UA"/>
    <s v="LAX"/>
    <d v="1899-12-30T09:02:00"/>
    <d v="1899-12-30T09:00:00"/>
    <n v="265"/>
    <n v="290"/>
    <n v="-2"/>
    <d v="1899-12-30T09:20:00"/>
    <n v="20"/>
    <n v="0"/>
    <n v="0"/>
    <n v="23"/>
    <n v="0"/>
    <n v="0"/>
    <n v="0"/>
    <x v="0"/>
    <n v="6"/>
  </r>
  <r>
    <s v="  UA"/>
    <x v="19"/>
    <n v="664"/>
    <s v="N516UA"/>
    <s v="PHL"/>
    <d v="1899-12-30T13:33:00"/>
    <d v="1899-12-30T14:31:00"/>
    <n v="119"/>
    <n v="113"/>
    <n v="58"/>
    <d v="1899-12-30T14:55:00"/>
    <n v="24"/>
    <n v="0"/>
    <n v="52"/>
    <n v="0"/>
    <n v="0"/>
    <n v="0"/>
    <n v="58"/>
    <x v="14"/>
    <n v="6"/>
  </r>
  <r>
    <s v="  UA"/>
    <x v="19"/>
    <n v="665"/>
    <s v="N478UA"/>
    <s v="SNA"/>
    <d v="1899-12-30T17:34:00"/>
    <d v="1899-12-30T21:02:00"/>
    <n v="268"/>
    <n v="252"/>
    <n v="208"/>
    <d v="1899-12-30T21:25:00"/>
    <n v="23"/>
    <n v="0"/>
    <n v="109"/>
    <n v="0"/>
    <n v="0"/>
    <n v="83"/>
    <n v="208"/>
    <x v="12"/>
    <n v="6"/>
  </r>
  <r>
    <s v="  UA"/>
    <x v="19"/>
    <n v="668"/>
    <s v="N829UA"/>
    <s v="LGA"/>
    <d v="1899-12-30T06:00:00"/>
    <d v="1899-12-30T05:55:00"/>
    <n v="123"/>
    <n v="100"/>
    <n v="-5"/>
    <d v="1899-12-30T06:06:00"/>
    <n v="11"/>
    <n v="0"/>
    <n v="0"/>
    <n v="0"/>
    <n v="0"/>
    <n v="0"/>
    <n v="0"/>
    <x v="6"/>
    <n v="6"/>
  </r>
  <r>
    <s v="  UA"/>
    <x v="19"/>
    <n v="672"/>
    <s v="N447UA"/>
    <s v="LGA"/>
    <d v="1899-12-30T08:00:00"/>
    <d v="1899-12-30T13:59:00"/>
    <n v="125"/>
    <n v="133"/>
    <n v="359"/>
    <d v="1899-12-30T14:44:00"/>
    <n v="45"/>
    <n v="215"/>
    <n v="0"/>
    <n v="8"/>
    <n v="0"/>
    <n v="144"/>
    <n v="359"/>
    <x v="9"/>
    <n v="6"/>
  </r>
  <r>
    <s v="  UA"/>
    <x v="19"/>
    <n v="675"/>
    <s v="N662UA"/>
    <s v="DEN"/>
    <d v="1899-12-30T08:02:00"/>
    <d v="1899-12-30T07:59:00"/>
    <n v="168"/>
    <n v="165"/>
    <n v="-3"/>
    <d v="1899-12-30T08:10:00"/>
    <n v="11"/>
    <n v="0"/>
    <n v="0"/>
    <n v="0"/>
    <n v="0"/>
    <n v="0"/>
    <n v="0"/>
    <x v="9"/>
    <n v="6"/>
  </r>
  <r>
    <s v="  UA"/>
    <x v="19"/>
    <n v="676"/>
    <s v=" "/>
    <s v="DCA"/>
    <d v="1899-12-30T21:00:00"/>
    <d v="1899-12-30T00:00:00"/>
    <n v="105"/>
    <n v="0"/>
    <n v="0"/>
    <d v="1899-12-30T00:00:00"/>
    <n v="0"/>
    <n v="0"/>
    <n v="0"/>
    <n v="0"/>
    <n v="0"/>
    <n v="0"/>
    <n v="0"/>
    <x v="7"/>
    <n v="6"/>
  </r>
  <r>
    <s v="  UA"/>
    <x v="19"/>
    <n v="678"/>
    <s v=" "/>
    <s v="LGA"/>
    <d v="1899-12-30T11:00:00"/>
    <d v="1899-12-30T00:00:00"/>
    <n v="125"/>
    <n v="0"/>
    <n v="0"/>
    <d v="1899-12-30T00:00:00"/>
    <n v="0"/>
    <n v="0"/>
    <n v="0"/>
    <n v="0"/>
    <n v="0"/>
    <n v="0"/>
    <n v="0"/>
    <x v="3"/>
    <n v="6"/>
  </r>
  <r>
    <s v="  UA"/>
    <x v="19"/>
    <n v="680"/>
    <s v="N808UA"/>
    <s v="LGA"/>
    <d v="1899-12-30T12:25:00"/>
    <d v="1899-12-30T12:30:00"/>
    <n v="125"/>
    <n v="124"/>
    <n v="5"/>
    <d v="1899-12-30T13:01:00"/>
    <n v="31"/>
    <n v="0"/>
    <n v="0"/>
    <n v="0"/>
    <n v="0"/>
    <n v="0"/>
    <n v="5"/>
    <x v="5"/>
    <n v="6"/>
  </r>
  <r>
    <s v="  UA"/>
    <x v="19"/>
    <n v="682"/>
    <s v=" "/>
    <s v="LGA"/>
    <d v="1899-12-30T13:00:00"/>
    <d v="1899-12-30T00:00:00"/>
    <n v="125"/>
    <n v="0"/>
    <n v="0"/>
    <d v="1899-12-30T00:00:00"/>
    <n v="0"/>
    <n v="0"/>
    <n v="0"/>
    <n v="0"/>
    <n v="0"/>
    <n v="0"/>
    <n v="0"/>
    <x v="14"/>
    <n v="6"/>
  </r>
  <r>
    <s v="  UA"/>
    <x v="19"/>
    <n v="684"/>
    <s v="N835UA"/>
    <s v="LGA"/>
    <d v="1899-12-30T14:05:00"/>
    <d v="1899-12-30T14:00:00"/>
    <n v="125"/>
    <n v="188"/>
    <n v="-5"/>
    <d v="1899-12-30T15:31:00"/>
    <n v="91"/>
    <n v="0"/>
    <n v="0"/>
    <n v="58"/>
    <n v="0"/>
    <n v="0"/>
    <n v="0"/>
    <x v="4"/>
    <n v="6"/>
  </r>
  <r>
    <s v="  UA"/>
    <x v="19"/>
    <n v="686"/>
    <s v=" "/>
    <s v="LGA"/>
    <d v="1899-12-30T14:54:00"/>
    <d v="1899-12-30T00:00:00"/>
    <n v="125"/>
    <n v="0"/>
    <n v="0"/>
    <d v="1899-12-30T00:00:00"/>
    <n v="0"/>
    <n v="0"/>
    <n v="0"/>
    <n v="0"/>
    <n v="0"/>
    <n v="0"/>
    <n v="0"/>
    <x v="4"/>
    <n v="6"/>
  </r>
  <r>
    <s v="  UA"/>
    <x v="19"/>
    <n v="688"/>
    <s v=" "/>
    <s v="LGA"/>
    <d v="1899-12-30T15:54:00"/>
    <d v="1899-12-30T00:00:00"/>
    <n v="125"/>
    <n v="0"/>
    <n v="0"/>
    <d v="1899-12-30T00:00:00"/>
    <n v="0"/>
    <n v="0"/>
    <n v="0"/>
    <n v="0"/>
    <n v="0"/>
    <n v="0"/>
    <n v="0"/>
    <x v="15"/>
    <n v="6"/>
  </r>
  <r>
    <s v="  UA"/>
    <x v="19"/>
    <n v="690"/>
    <s v="N462UA"/>
    <s v="LGA"/>
    <d v="1899-12-30T17:05:00"/>
    <d v="1899-12-30T17:46:00"/>
    <n v="125"/>
    <n v="137"/>
    <n v="41"/>
    <d v="1899-12-30T18:30:00"/>
    <n v="44"/>
    <n v="0"/>
    <n v="12"/>
    <n v="12"/>
    <n v="0"/>
    <n v="29"/>
    <n v="41"/>
    <x v="12"/>
    <n v="6"/>
  </r>
  <r>
    <s v="  UA"/>
    <x v="19"/>
    <n v="692"/>
    <s v=" "/>
    <s v="LGA"/>
    <d v="1899-12-30T17:30:00"/>
    <d v="1899-12-30T00:00:00"/>
    <n v="125"/>
    <n v="0"/>
    <n v="0"/>
    <d v="1899-12-30T00:00:00"/>
    <n v="0"/>
    <n v="0"/>
    <n v="0"/>
    <n v="0"/>
    <n v="0"/>
    <n v="0"/>
    <n v="0"/>
    <x v="12"/>
    <n v="6"/>
  </r>
  <r>
    <s v="  UA"/>
    <x v="19"/>
    <n v="696"/>
    <s v="N482UA"/>
    <s v="LGA"/>
    <d v="1899-12-30T19:00:00"/>
    <d v="1899-12-30T20:02:00"/>
    <n v="125"/>
    <n v="235"/>
    <n v="62"/>
    <d v="1899-12-30T22:26:00"/>
    <n v="144"/>
    <n v="0"/>
    <n v="0"/>
    <n v="114"/>
    <n v="0"/>
    <n v="58"/>
    <n v="62"/>
    <x v="10"/>
    <n v="6"/>
  </r>
  <r>
    <s v="  UA"/>
    <x v="19"/>
    <n v="709"/>
    <s v="N530UA"/>
    <s v="SAN"/>
    <d v="1899-12-30T08:30:00"/>
    <d v="1899-12-30T08:35:00"/>
    <n v="262"/>
    <n v="283"/>
    <n v="5"/>
    <d v="1899-12-30T09:01:00"/>
    <n v="26"/>
    <n v="0"/>
    <n v="0"/>
    <n v="26"/>
    <n v="0"/>
    <n v="0"/>
    <n v="5"/>
    <x v="9"/>
    <n v="6"/>
  </r>
  <r>
    <s v="  UA"/>
    <x v="19"/>
    <n v="711"/>
    <s v="N494UA"/>
    <s v="LAX"/>
    <d v="1899-12-30T07:04:00"/>
    <d v="1899-12-30T07:00:00"/>
    <n v="265"/>
    <n v="299"/>
    <n v="-4"/>
    <d v="1899-12-30T07:34:00"/>
    <n v="34"/>
    <n v="0"/>
    <n v="0"/>
    <n v="30"/>
    <n v="0"/>
    <n v="0"/>
    <n v="0"/>
    <x v="13"/>
    <n v="6"/>
  </r>
  <r>
    <s v="  UA"/>
    <x v="19"/>
    <n v="722"/>
    <s v="N491UA"/>
    <s v="RDU"/>
    <d v="1899-12-30T16:41:00"/>
    <d v="1899-12-30T18:57:00"/>
    <n v="110"/>
    <n v="114"/>
    <n v="136"/>
    <d v="1899-12-30T19:21:00"/>
    <n v="24"/>
    <n v="0"/>
    <n v="77"/>
    <n v="4"/>
    <n v="0"/>
    <n v="59"/>
    <n v="136"/>
    <x v="2"/>
    <n v="6"/>
  </r>
  <r>
    <s v="  UA"/>
    <x v="19"/>
    <n v="732"/>
    <s v=" "/>
    <s v="JAX"/>
    <d v="1899-12-30T13:44:00"/>
    <d v="1899-12-30T00:00:00"/>
    <n v="136"/>
    <n v="0"/>
    <n v="0"/>
    <d v="1899-12-30T00:00:00"/>
    <n v="0"/>
    <n v="0"/>
    <n v="0"/>
    <n v="0"/>
    <n v="0"/>
    <n v="0"/>
    <n v="0"/>
    <x v="14"/>
    <n v="6"/>
  </r>
  <r>
    <s v="  UA"/>
    <x v="19"/>
    <n v="741"/>
    <s v="N425UA"/>
    <s v="SFO"/>
    <d v="1899-12-30T19:05:00"/>
    <d v="1899-12-30T19:58:00"/>
    <n v="282"/>
    <n v="397"/>
    <n v="53"/>
    <d v="1899-12-30T21:59:00"/>
    <n v="121"/>
    <n v="0"/>
    <n v="0"/>
    <n v="115"/>
    <n v="0"/>
    <n v="53"/>
    <n v="53"/>
    <x v="10"/>
    <n v="6"/>
  </r>
  <r>
    <s v="  UA"/>
    <x v="19"/>
    <n v="752"/>
    <s v="N455UA"/>
    <s v="MSP"/>
    <d v="1899-12-30T21:05:00"/>
    <d v="1899-12-30T23:03:00"/>
    <n v="84"/>
    <n v="75"/>
    <n v="118"/>
    <d v="1899-12-30T23:19:00"/>
    <n v="16"/>
    <n v="0"/>
    <n v="12"/>
    <n v="0"/>
    <n v="0"/>
    <n v="97"/>
    <n v="118"/>
    <x v="7"/>
    <n v="6"/>
  </r>
  <r>
    <s v="  UA"/>
    <x v="19"/>
    <n v="759"/>
    <s v="N817UA"/>
    <s v="SFO"/>
    <d v="1899-12-30T09:02:00"/>
    <d v="1899-12-30T09:12:00"/>
    <n v="282"/>
    <n v="306"/>
    <n v="10"/>
    <d v="1899-12-30T09:34:00"/>
    <n v="22"/>
    <n v="0"/>
    <n v="0"/>
    <n v="34"/>
    <n v="0"/>
    <n v="0"/>
    <n v="10"/>
    <x v="0"/>
    <n v="6"/>
  </r>
  <r>
    <s v="  UA"/>
    <x v="19"/>
    <n v="761"/>
    <s v="N433UA"/>
    <s v="SFO"/>
    <d v="1899-12-30T08:12:00"/>
    <d v="1899-12-30T08:29:00"/>
    <n v="282"/>
    <n v="304"/>
    <n v="17"/>
    <d v="1899-12-30T08:39:00"/>
    <n v="10"/>
    <n v="0"/>
    <n v="0"/>
    <n v="39"/>
    <n v="0"/>
    <n v="0"/>
    <n v="17"/>
    <x v="9"/>
    <n v="6"/>
  </r>
  <r>
    <s v="  UA"/>
    <x v="19"/>
    <n v="769"/>
    <s v="N668UA"/>
    <s v="SFO"/>
    <d v="1899-12-30T10:00:00"/>
    <d v="1899-12-30T10:00:00"/>
    <n v="290"/>
    <n v="300"/>
    <n v="0"/>
    <d v="1899-12-30T10:14:00"/>
    <n v="14"/>
    <n v="0"/>
    <n v="0"/>
    <n v="0"/>
    <n v="0"/>
    <n v="0"/>
    <n v="0"/>
    <x v="8"/>
    <n v="6"/>
  </r>
  <r>
    <s v="  UA"/>
    <x v="19"/>
    <n v="774"/>
    <s v=" "/>
    <s v="RIC"/>
    <d v="1899-12-30T18:03:00"/>
    <d v="1899-12-30T00:00:00"/>
    <n v="114"/>
    <n v="0"/>
    <n v="0"/>
    <d v="1899-12-30T00:00:00"/>
    <n v="0"/>
    <n v="0"/>
    <n v="0"/>
    <n v="0"/>
    <n v="0"/>
    <n v="0"/>
    <n v="0"/>
    <x v="1"/>
    <n v="6"/>
  </r>
  <r>
    <s v="  UA"/>
    <x v="19"/>
    <n v="793"/>
    <s v="N545UA"/>
    <s v="LAX"/>
    <d v="1899-12-30T15:20:00"/>
    <d v="1899-12-30T15:17:00"/>
    <n v="270"/>
    <n v="360"/>
    <n v="-3"/>
    <d v="1899-12-30T17:11:00"/>
    <n v="114"/>
    <n v="0"/>
    <n v="0"/>
    <n v="87"/>
    <n v="0"/>
    <n v="0"/>
    <n v="0"/>
    <x v="15"/>
    <n v="6"/>
  </r>
  <r>
    <s v="  UA"/>
    <x v="19"/>
    <n v="836"/>
    <s v=" "/>
    <s v="BOS"/>
    <d v="1899-12-30T17:35:00"/>
    <d v="1899-12-30T00:00:00"/>
    <n v="139"/>
    <n v="0"/>
    <n v="0"/>
    <d v="1899-12-30T00:00:00"/>
    <n v="0"/>
    <n v="0"/>
    <n v="0"/>
    <n v="0"/>
    <n v="0"/>
    <n v="0"/>
    <n v="0"/>
    <x v="12"/>
    <n v="6"/>
  </r>
  <r>
    <s v="  UA"/>
    <x v="19"/>
    <n v="839"/>
    <s v="N476UA"/>
    <s v="LAX"/>
    <d v="1899-12-30T18:41:00"/>
    <d v="1899-12-30T20:10:00"/>
    <n v="265"/>
    <n v="268"/>
    <n v="89"/>
    <d v="1899-12-30T20:35:00"/>
    <n v="25"/>
    <n v="0"/>
    <n v="89"/>
    <n v="3"/>
    <n v="0"/>
    <n v="0"/>
    <n v="89"/>
    <x v="1"/>
    <n v="6"/>
  </r>
  <r>
    <s v="  UA"/>
    <x v="19"/>
    <n v="842"/>
    <s v="N455UA"/>
    <s v="LAX"/>
    <d v="1899-12-30T08:10:00"/>
    <d v="1899-12-30T08:06:00"/>
    <n v="269"/>
    <n v="280"/>
    <n v="-4"/>
    <d v="1899-12-30T08:22:00"/>
    <n v="16"/>
    <n v="0"/>
    <n v="0"/>
    <n v="0"/>
    <n v="0"/>
    <n v="0"/>
    <n v="0"/>
    <x v="9"/>
    <n v="6"/>
  </r>
  <r>
    <s v="  UA"/>
    <x v="19"/>
    <n v="848"/>
    <s v="N476UA"/>
    <s v="PHX"/>
    <d v="1899-12-30T09:27:00"/>
    <d v="1899-12-30T09:27:00"/>
    <n v="227"/>
    <n v="228"/>
    <n v="0"/>
    <d v="1899-12-30T09:38:00"/>
    <n v="11"/>
    <n v="0"/>
    <n v="0"/>
    <n v="0"/>
    <n v="0"/>
    <n v="0"/>
    <n v="0"/>
    <x v="0"/>
    <n v="6"/>
  </r>
  <r>
    <s v="  UA"/>
    <x v="19"/>
    <n v="859"/>
    <s v="N801UA"/>
    <s v="SFO"/>
    <d v="1899-12-30T07:04:00"/>
    <d v="1899-12-30T07:03:00"/>
    <n v="288"/>
    <n v="312"/>
    <n v="-1"/>
    <d v="1899-12-30T07:28:00"/>
    <n v="25"/>
    <n v="0"/>
    <n v="0"/>
    <n v="23"/>
    <n v="0"/>
    <n v="0"/>
    <n v="0"/>
    <x v="13"/>
    <n v="6"/>
  </r>
  <r>
    <s v="  UA"/>
    <x v="19"/>
    <n v="882"/>
    <s v="N570UA"/>
    <s v="BOS"/>
    <d v="1899-12-30T16:05:00"/>
    <d v="1899-12-30T17:21:00"/>
    <n v="142"/>
    <n v="111"/>
    <n v="76"/>
    <d v="1899-12-30T17:31:00"/>
    <n v="10"/>
    <n v="0"/>
    <n v="37"/>
    <n v="0"/>
    <n v="0"/>
    <n v="8"/>
    <n v="76"/>
    <x v="2"/>
    <n v="6"/>
  </r>
  <r>
    <s v="  UA"/>
    <x v="19"/>
    <n v="884"/>
    <s v="N404UA"/>
    <s v="EWR"/>
    <d v="1899-12-30T19:00:00"/>
    <d v="1899-12-30T19:22:00"/>
    <n v="131"/>
    <n v="242"/>
    <n v="22"/>
    <d v="1899-12-30T21:56:00"/>
    <n v="154"/>
    <n v="22"/>
    <n v="0"/>
    <n v="111"/>
    <n v="0"/>
    <n v="0"/>
    <n v="22"/>
    <x v="10"/>
    <n v="6"/>
  </r>
  <r>
    <s v="  UA"/>
    <x v="19"/>
    <n v="896"/>
    <s v="N580UA"/>
    <s v="BOS"/>
    <d v="1899-12-30T13:19:00"/>
    <d v="1899-12-30T13:53:00"/>
    <n v="140"/>
    <n v="143"/>
    <n v="34"/>
    <d v="1899-12-30T14:33:00"/>
    <n v="40"/>
    <n v="0"/>
    <n v="15"/>
    <n v="3"/>
    <n v="0"/>
    <n v="19"/>
    <n v="34"/>
    <x v="14"/>
    <n v="6"/>
  </r>
  <r>
    <s v="  UA"/>
    <x v="19"/>
    <n v="904"/>
    <s v=" "/>
    <s v="CVG"/>
    <d v="1899-12-30T19:01:00"/>
    <d v="1899-12-30T00:00:00"/>
    <n v="71"/>
    <n v="0"/>
    <n v="0"/>
    <d v="1899-12-30T00:00:00"/>
    <n v="0"/>
    <n v="0"/>
    <n v="0"/>
    <n v="0"/>
    <n v="0"/>
    <n v="0"/>
    <n v="0"/>
    <x v="10"/>
    <n v="6"/>
  </r>
  <r>
    <s v="  UA"/>
    <x v="19"/>
    <n v="907"/>
    <s v="N654UA"/>
    <s v="SFO"/>
    <d v="1899-12-30T17:21:00"/>
    <d v="1899-12-30T21:11:00"/>
    <n v="295"/>
    <n v="360"/>
    <n v="230"/>
    <d v="1899-12-30T22:11:00"/>
    <n v="60"/>
    <n v="0"/>
    <n v="230"/>
    <n v="65"/>
    <n v="0"/>
    <n v="0"/>
    <n v="230"/>
    <x v="12"/>
    <n v="6"/>
  </r>
  <r>
    <s v="  UA"/>
    <x v="19"/>
    <n v="909"/>
    <s v="N522UA"/>
    <s v="DEN"/>
    <d v="1899-12-30T15:15:00"/>
    <d v="1899-12-30T16:49:00"/>
    <n v="164"/>
    <n v="153"/>
    <n v="94"/>
    <d v="1899-12-30T17:07:00"/>
    <n v="18"/>
    <n v="0"/>
    <n v="83"/>
    <n v="0"/>
    <n v="0"/>
    <n v="0"/>
    <n v="94"/>
    <x v="15"/>
    <n v="6"/>
  </r>
  <r>
    <s v="  UA"/>
    <x v="19"/>
    <n v="922"/>
    <s v="N443UA"/>
    <s v="IAD"/>
    <d v="1899-12-30T06:05:00"/>
    <d v="1899-12-30T06:27:00"/>
    <n v="101"/>
    <n v="84"/>
    <n v="22"/>
    <d v="1899-12-30T06:36:00"/>
    <n v="9"/>
    <n v="0"/>
    <n v="0"/>
    <n v="0"/>
    <n v="0"/>
    <n v="0"/>
    <n v="22"/>
    <x v="6"/>
    <n v="6"/>
  </r>
  <r>
    <s v="  UA"/>
    <x v="19"/>
    <n v="929"/>
    <s v=" "/>
    <s v="SEA"/>
    <d v="1899-12-30T15:30:00"/>
    <d v="1899-12-30T00:00:00"/>
    <n v="268"/>
    <n v="0"/>
    <n v="0"/>
    <d v="1899-12-30T00:00:00"/>
    <n v="0"/>
    <n v="0"/>
    <n v="0"/>
    <n v="0"/>
    <n v="0"/>
    <n v="0"/>
    <n v="0"/>
    <x v="15"/>
    <n v="6"/>
  </r>
  <r>
    <s v="  UA"/>
    <x v="19"/>
    <n v="941"/>
    <s v="N528UA"/>
    <s v="DEN"/>
    <d v="1899-12-30T17:03:00"/>
    <d v="1899-12-30T17:51:00"/>
    <n v="160"/>
    <n v="157"/>
    <n v="48"/>
    <d v="1899-12-30T18:08:00"/>
    <n v="17"/>
    <n v="0"/>
    <n v="45"/>
    <n v="0"/>
    <n v="0"/>
    <n v="0"/>
    <n v="48"/>
    <x v="12"/>
    <n v="6"/>
  </r>
  <r>
    <s v="  UA"/>
    <x v="19"/>
    <n v="943"/>
    <s v="N533UA"/>
    <s v="LAX"/>
    <d v="1899-12-30T17:32:00"/>
    <d v="1899-12-30T18:53:00"/>
    <n v="268"/>
    <n v="291"/>
    <n v="81"/>
    <d v="1899-12-30T19:35:00"/>
    <n v="42"/>
    <n v="0"/>
    <n v="17"/>
    <n v="23"/>
    <n v="0"/>
    <n v="64"/>
    <n v="81"/>
    <x v="12"/>
    <n v="6"/>
  </r>
  <r>
    <s v="  UA"/>
    <x v="19"/>
    <n v="945"/>
    <s v="N469UA"/>
    <s v="LAX"/>
    <d v="1899-12-30T11:57:00"/>
    <d v="1899-12-30T12:20:00"/>
    <n v="265"/>
    <n v="292"/>
    <n v="23"/>
    <d v="1899-12-30T12:54:00"/>
    <n v="34"/>
    <n v="23"/>
    <n v="0"/>
    <n v="27"/>
    <n v="0"/>
    <n v="0"/>
    <n v="23"/>
    <x v="3"/>
    <n v="6"/>
  </r>
  <r>
    <s v="  UA"/>
    <x v="19"/>
    <n v="949"/>
    <s v="N775UA"/>
    <s v="DEN"/>
    <d v="1899-12-30T18:41:00"/>
    <d v="1899-12-30T20:18:00"/>
    <n v="165"/>
    <n v="176"/>
    <n v="97"/>
    <d v="1899-12-30T21:07:00"/>
    <n v="49"/>
    <n v="0"/>
    <n v="97"/>
    <n v="11"/>
    <n v="0"/>
    <n v="0"/>
    <n v="97"/>
    <x v="1"/>
    <n v="6"/>
  </r>
  <r>
    <s v="  UA"/>
    <x v="19"/>
    <n v="959"/>
    <s v="N470UA"/>
    <s v="PDX"/>
    <d v="1899-12-30T20:30:00"/>
    <d v="1899-12-30T22:33:00"/>
    <n v="268"/>
    <n v="279"/>
    <n v="123"/>
    <d v="1899-12-30T22:48:00"/>
    <n v="15"/>
    <n v="0"/>
    <n v="73"/>
    <n v="11"/>
    <n v="0"/>
    <n v="50"/>
    <n v="123"/>
    <x v="11"/>
    <n v="6"/>
  </r>
  <r>
    <s v="  UA"/>
    <x v="19"/>
    <n v="964"/>
    <s v="N795UA"/>
    <s v="IAD"/>
    <d v="1899-12-30T13:15:00"/>
    <d v="1899-12-30T13:20:00"/>
    <n v="112"/>
    <n v="128"/>
    <n v="5"/>
    <d v="1899-12-30T14:14:00"/>
    <n v="54"/>
    <n v="0"/>
    <n v="0"/>
    <n v="21"/>
    <n v="0"/>
    <n v="0"/>
    <n v="5"/>
    <x v="14"/>
    <n v="6"/>
  </r>
  <r>
    <s v="  UA"/>
    <x v="19"/>
    <n v="971"/>
    <s v="N818UA"/>
    <s v="SFO"/>
    <d v="1899-12-30T06:00:00"/>
    <d v="1899-12-30T05:59:00"/>
    <n v="282"/>
    <n v="296"/>
    <n v="-1"/>
    <d v="1899-12-30T06:09:00"/>
    <n v="10"/>
    <n v="0"/>
    <n v="0"/>
    <n v="0"/>
    <n v="0"/>
    <n v="0"/>
    <n v="0"/>
    <x v="6"/>
    <n v="6"/>
  </r>
  <r>
    <s v="  UA"/>
    <x v="19"/>
    <n v="973"/>
    <s v="N671UA"/>
    <s v="SFO"/>
    <d v="1899-12-30T14:55:00"/>
    <d v="1899-12-30T18:05:00"/>
    <n v="294"/>
    <n v="296"/>
    <n v="190"/>
    <d v="1899-12-30T18:25:00"/>
    <n v="20"/>
    <n v="0"/>
    <n v="190"/>
    <n v="2"/>
    <n v="0"/>
    <n v="0"/>
    <n v="190"/>
    <x v="4"/>
    <n v="6"/>
  </r>
  <r>
    <s v="  UA"/>
    <x v="19"/>
    <n v="992"/>
    <s v=" "/>
    <s v="IAD"/>
    <d v="1899-12-30T18:13:00"/>
    <d v="1899-12-30T00:00:00"/>
    <n v="114"/>
    <n v="0"/>
    <n v="0"/>
    <d v="1899-12-30T00:00:00"/>
    <n v="0"/>
    <n v="0"/>
    <n v="0"/>
    <n v="0"/>
    <n v="0"/>
    <n v="0"/>
    <n v="0"/>
    <x v="1"/>
    <n v="6"/>
  </r>
  <r>
    <s v="  UA"/>
    <x v="19"/>
    <n v="998"/>
    <s v="N837UA"/>
    <s v="BOS"/>
    <d v="1899-12-30T21:01:00"/>
    <d v="1899-12-30T22:41:00"/>
    <n v="132"/>
    <n v="120"/>
    <n v="100"/>
    <d v="1899-12-30T22:56:00"/>
    <n v="15"/>
    <n v="0"/>
    <n v="36"/>
    <n v="0"/>
    <n v="0"/>
    <n v="52"/>
    <n v="100"/>
    <x v="7"/>
    <n v="6"/>
  </r>
  <r>
    <s v="  UA"/>
    <x v="19"/>
    <n v="1102"/>
    <s v="N24715"/>
    <s v="MCO"/>
    <d v="1899-12-30T19:40:00"/>
    <d v="1899-12-30T22:54:00"/>
    <n v="155"/>
    <n v="142"/>
    <n v="194"/>
    <d v="1899-12-30T23:06:00"/>
    <n v="12"/>
    <n v="0"/>
    <n v="145"/>
    <n v="0"/>
    <n v="0"/>
    <n v="36"/>
    <n v="194"/>
    <x v="10"/>
    <n v="6"/>
  </r>
  <r>
    <s v="  UA"/>
    <x v="19"/>
    <n v="1103"/>
    <s v="N54711"/>
    <s v="SNA"/>
    <d v="1899-12-30T09:45:00"/>
    <d v="1899-12-30T09:59:00"/>
    <n v="265"/>
    <n v="258"/>
    <n v="14"/>
    <d v="1899-12-30T10:11:00"/>
    <n v="12"/>
    <n v="0"/>
    <n v="0"/>
    <n v="0"/>
    <n v="0"/>
    <n v="0"/>
    <n v="14"/>
    <x v="0"/>
    <n v="6"/>
  </r>
  <r>
    <s v="  UA"/>
    <x v="19"/>
    <n v="1189"/>
    <s v="N31412"/>
    <s v="IAH"/>
    <d v="1899-12-30T15:10:00"/>
    <d v="1899-12-30T16:06:00"/>
    <n v="174"/>
    <n v="157"/>
    <n v="56"/>
    <d v="1899-12-30T16:29:00"/>
    <n v="23"/>
    <n v="0"/>
    <n v="39"/>
    <n v="0"/>
    <n v="0"/>
    <n v="0"/>
    <n v="56"/>
    <x v="15"/>
    <n v="6"/>
  </r>
  <r>
    <s v="  UA"/>
    <x v="19"/>
    <n v="1221"/>
    <s v="N38257"/>
    <s v="IAH"/>
    <d v="1899-12-30T07:00:00"/>
    <d v="1899-12-30T07:06:00"/>
    <n v="168"/>
    <n v="152"/>
    <n v="6"/>
    <d v="1899-12-30T07:24:00"/>
    <n v="18"/>
    <n v="0"/>
    <n v="0"/>
    <n v="0"/>
    <n v="0"/>
    <n v="0"/>
    <n v="6"/>
    <x v="13"/>
    <n v="6"/>
  </r>
  <r>
    <s v="  UA"/>
    <x v="19"/>
    <n v="1259"/>
    <s v="N16646"/>
    <s v="CLE"/>
    <d v="1899-12-30T18:15:00"/>
    <d v="1899-12-30T19:28:00"/>
    <n v="77"/>
    <n v="132"/>
    <n v="73"/>
    <d v="1899-12-30T20:42:00"/>
    <n v="74"/>
    <n v="33"/>
    <n v="0"/>
    <n v="55"/>
    <n v="0"/>
    <n v="40"/>
    <n v="73"/>
    <x v="1"/>
    <n v="6"/>
  </r>
  <r>
    <s v="  UA"/>
    <x v="19"/>
    <n v="1282"/>
    <s v="N76505"/>
    <s v="SFO"/>
    <d v="1899-12-30T20:30:00"/>
    <d v="1899-12-30T23:08:00"/>
    <n v="275"/>
    <n v="288"/>
    <n v="158"/>
    <d v="1899-12-30T23:31:00"/>
    <n v="23"/>
    <n v="148"/>
    <n v="0"/>
    <n v="13"/>
    <n v="0"/>
    <n v="10"/>
    <n v="158"/>
    <x v="11"/>
    <n v="6"/>
  </r>
  <r>
    <s v="  UA"/>
    <x v="19"/>
    <n v="1290"/>
    <s v=" "/>
    <s v="IAH"/>
    <d v="1899-12-30T17:05:00"/>
    <d v="1899-12-30T00:00:00"/>
    <n v="173"/>
    <n v="0"/>
    <n v="0"/>
    <d v="1899-12-30T00:00:00"/>
    <n v="0"/>
    <n v="0"/>
    <n v="0"/>
    <n v="0"/>
    <n v="0"/>
    <n v="0"/>
    <n v="0"/>
    <x v="12"/>
    <n v="6"/>
  </r>
  <r>
    <s v="  UA"/>
    <x v="19"/>
    <n v="1296"/>
    <s v="N16709"/>
    <s v="DEN"/>
    <d v="1899-12-30T20:00:00"/>
    <d v="1899-12-30T22:49:00"/>
    <n v="156"/>
    <n v="144"/>
    <n v="169"/>
    <d v="1899-12-30T23:01:00"/>
    <n v="12"/>
    <n v="0"/>
    <n v="99"/>
    <n v="0"/>
    <n v="0"/>
    <n v="58"/>
    <n v="169"/>
    <x v="11"/>
    <n v="6"/>
  </r>
  <r>
    <s v="  UA"/>
    <x v="19"/>
    <n v="1550"/>
    <s v=" "/>
    <s v="EWR"/>
    <d v="1899-12-30T13:39:00"/>
    <d v="1899-12-30T00:00:00"/>
    <n v="140"/>
    <n v="0"/>
    <n v="0"/>
    <d v="1899-12-30T00:00:00"/>
    <n v="0"/>
    <n v="0"/>
    <n v="0"/>
    <n v="0"/>
    <n v="0"/>
    <n v="0"/>
    <n v="0"/>
    <x v="14"/>
    <n v="6"/>
  </r>
  <r>
    <s v="  UA"/>
    <x v="19"/>
    <n v="1574"/>
    <s v=" "/>
    <s v="EWR"/>
    <d v="1899-12-30T12:00:00"/>
    <d v="1899-12-30T00:00:00"/>
    <n v="127"/>
    <n v="0"/>
    <n v="0"/>
    <d v="1899-12-30T00:00:00"/>
    <n v="0"/>
    <n v="0"/>
    <n v="0"/>
    <n v="0"/>
    <n v="0"/>
    <n v="0"/>
    <n v="0"/>
    <x v="5"/>
    <n v="6"/>
  </r>
  <r>
    <s v="  UA"/>
    <x v="19"/>
    <n v="1577"/>
    <s v=" "/>
    <s v="EWR"/>
    <d v="1899-12-30T17:00:00"/>
    <d v="1899-12-30T00:00:00"/>
    <n v="135"/>
    <n v="0"/>
    <n v="0"/>
    <d v="1899-12-30T00:00:00"/>
    <n v="0"/>
    <n v="0"/>
    <n v="0"/>
    <n v="0"/>
    <n v="0"/>
    <n v="0"/>
    <n v="0"/>
    <x v="12"/>
    <n v="6"/>
  </r>
  <r>
    <s v="  UA"/>
    <x v="19"/>
    <n v="1579"/>
    <s v="N76529"/>
    <s v="EWR"/>
    <d v="1899-12-30T18:00:00"/>
    <d v="1899-12-30T19:26:00"/>
    <n v="126"/>
    <n v="106"/>
    <n v="86"/>
    <d v="1899-12-30T19:43:00"/>
    <n v="17"/>
    <n v="0"/>
    <n v="66"/>
    <n v="0"/>
    <n v="0"/>
    <n v="0"/>
    <n v="86"/>
    <x v="1"/>
    <n v="6"/>
  </r>
  <r>
    <s v="  UA"/>
    <x v="19"/>
    <n v="1625"/>
    <s v=" "/>
    <s v="CLE"/>
    <d v="1899-12-30T07:00:00"/>
    <d v="1899-12-30T00:00:00"/>
    <n v="77"/>
    <n v="0"/>
    <n v="0"/>
    <d v="1899-12-30T00:00:00"/>
    <n v="0"/>
    <n v="0"/>
    <n v="0"/>
    <n v="0"/>
    <n v="0"/>
    <n v="0"/>
    <n v="0"/>
    <x v="13"/>
    <n v="6"/>
  </r>
  <r>
    <s v="  UA"/>
    <x v="19"/>
    <n v="1647"/>
    <s v="N17233"/>
    <s v="IAH"/>
    <d v="1899-12-30T19:15:00"/>
    <d v="1899-12-30T22:22:00"/>
    <n v="163"/>
    <n v="162"/>
    <n v="187"/>
    <d v="1899-12-30T22:43:00"/>
    <n v="21"/>
    <n v="0"/>
    <n v="149"/>
    <n v="0"/>
    <n v="0"/>
    <n v="37"/>
    <n v="187"/>
    <x v="10"/>
    <n v="6"/>
  </r>
  <r>
    <s v="  UA"/>
    <x v="19"/>
    <n v="1676"/>
    <s v=" "/>
    <s v="IAH"/>
    <d v="1899-12-30T14:00:00"/>
    <d v="1899-12-30T00:00:00"/>
    <n v="166"/>
    <n v="0"/>
    <n v="0"/>
    <d v="1899-12-30T00:00:00"/>
    <n v="0"/>
    <n v="0"/>
    <n v="0"/>
    <n v="0"/>
    <n v="0"/>
    <n v="0"/>
    <n v="0"/>
    <x v="4"/>
    <n v="6"/>
  </r>
  <r>
    <s v="  UA"/>
    <x v="19"/>
    <n v="1693"/>
    <s v="N33289"/>
    <s v="IAH"/>
    <d v="1899-12-30T12:10:00"/>
    <d v="1899-12-30T12:52:00"/>
    <n v="167"/>
    <n v="163"/>
    <n v="42"/>
    <d v="1899-12-30T13:19:00"/>
    <n v="27"/>
    <n v="0"/>
    <n v="38"/>
    <n v="0"/>
    <n v="0"/>
    <n v="0"/>
    <n v="42"/>
    <x v="5"/>
    <n v="6"/>
  </r>
  <r>
    <s v="  UA"/>
    <x v="19"/>
    <n v="1696"/>
    <s v="N33262"/>
    <s v="EWR"/>
    <d v="1899-12-30T10:00:00"/>
    <d v="1899-12-30T09:59:00"/>
    <n v="117"/>
    <n v="109"/>
    <n v="-1"/>
    <d v="1899-12-30T10:11:00"/>
    <n v="12"/>
    <n v="0"/>
    <n v="0"/>
    <n v="0"/>
    <n v="0"/>
    <n v="0"/>
    <n v="0"/>
    <x v="8"/>
    <n v="6"/>
  </r>
  <r>
    <s v="  UA"/>
    <x v="19"/>
    <n v="1710"/>
    <s v="N26215"/>
    <s v="IAH"/>
    <d v="1899-12-30T08:00:00"/>
    <d v="1899-12-30T08:03:00"/>
    <n v="172"/>
    <n v="157"/>
    <n v="3"/>
    <d v="1899-12-30T08:15:00"/>
    <n v="12"/>
    <n v="0"/>
    <n v="0"/>
    <n v="0"/>
    <n v="0"/>
    <n v="0"/>
    <n v="3"/>
    <x v="9"/>
    <n v="6"/>
  </r>
  <r>
    <s v="  UA"/>
    <x v="19"/>
    <n v="1715"/>
    <s v="N14242"/>
    <s v="PIT"/>
    <d v="1899-12-30T18:35:00"/>
    <d v="1899-12-30T19:43:00"/>
    <n v="84"/>
    <n v="80"/>
    <n v="68"/>
    <d v="1899-12-30T20:02:00"/>
    <n v="19"/>
    <n v="0"/>
    <n v="45"/>
    <n v="0"/>
    <n v="0"/>
    <n v="19"/>
    <n v="68"/>
    <x v="1"/>
    <n v="6"/>
  </r>
  <r>
    <s v="  UA"/>
    <x v="19"/>
    <n v="1716"/>
    <s v="N24224"/>
    <s v="FLL"/>
    <d v="1899-12-30T08:50:00"/>
    <d v="1899-12-30T17:26:00"/>
    <n v="171"/>
    <n v="173"/>
    <n v="516"/>
    <d v="1899-12-30T17:50:00"/>
    <n v="24"/>
    <n v="0"/>
    <n v="72"/>
    <n v="2"/>
    <n v="0"/>
    <n v="444"/>
    <n v="516"/>
    <x v="9"/>
    <n v="6"/>
  </r>
  <r>
    <s v="  UA"/>
    <x v="19"/>
    <n v="1727"/>
    <s v="N37277"/>
    <s v="IAH"/>
    <d v="1899-12-30T10:56:00"/>
    <d v="1899-12-30T11:09:00"/>
    <n v="169"/>
    <n v="155"/>
    <n v="13"/>
    <d v="1899-12-30T11:27:00"/>
    <n v="18"/>
    <n v="0"/>
    <n v="0"/>
    <n v="0"/>
    <n v="0"/>
    <n v="0"/>
    <n v="13"/>
    <x v="8"/>
    <n v="6"/>
  </r>
  <r>
    <s v="  UA"/>
    <x v="19"/>
    <n v="1729"/>
    <s v=" "/>
    <s v="IAH"/>
    <d v="1899-12-30T21:00:00"/>
    <d v="1899-12-30T00:00:00"/>
    <n v="158"/>
    <n v="0"/>
    <n v="0"/>
    <d v="1899-12-30T00:00:00"/>
    <n v="0"/>
    <n v="0"/>
    <n v="0"/>
    <n v="0"/>
    <n v="0"/>
    <n v="0"/>
    <n v="0"/>
    <x v="7"/>
    <n v="6"/>
  </r>
  <r>
    <s v="  UA"/>
    <x v="19"/>
    <n v="1730"/>
    <s v="N33284"/>
    <s v="IAH"/>
    <d v="1899-12-30T05:25:00"/>
    <d v="1899-12-30T05:45:00"/>
    <n v="168"/>
    <n v="154"/>
    <n v="20"/>
    <d v="1899-12-30T05:55:00"/>
    <n v="10"/>
    <n v="0"/>
    <n v="0"/>
    <n v="0"/>
    <n v="0"/>
    <n v="0"/>
    <n v="20"/>
    <x v="16"/>
    <n v="6"/>
  </r>
  <r>
    <s v="  UA"/>
    <x v="20"/>
    <n v="201"/>
    <s v="N212UA"/>
    <s v="HNL"/>
    <d v="1899-12-30T09:19:00"/>
    <d v="1899-12-30T09:25:00"/>
    <n v="544"/>
    <n v="557"/>
    <n v="6"/>
    <d v="1899-12-30T09:45:00"/>
    <n v="20"/>
    <n v="6"/>
    <n v="0"/>
    <n v="13"/>
    <n v="0"/>
    <n v="0"/>
    <n v="6"/>
    <x v="0"/>
    <n v="7"/>
  </r>
  <r>
    <s v="  UA"/>
    <x v="20"/>
    <n v="231"/>
    <s v="N487UA"/>
    <s v="BUF"/>
    <d v="1899-12-30T20:45:00"/>
    <d v="1899-12-30T20:47:00"/>
    <n v="89"/>
    <n v="79"/>
    <n v="2"/>
    <d v="1899-12-30T20:59:00"/>
    <n v="12"/>
    <n v="0"/>
    <n v="0"/>
    <n v="0"/>
    <n v="0"/>
    <n v="0"/>
    <n v="2"/>
    <x v="11"/>
    <n v="7"/>
  </r>
  <r>
    <s v="  UA"/>
    <x v="20"/>
    <n v="233"/>
    <s v="N467UA"/>
    <s v="DTW"/>
    <d v="1899-12-30T20:07:00"/>
    <d v="1899-12-30T20:00:00"/>
    <n v="85"/>
    <n v="67"/>
    <n v="-7"/>
    <d v="1899-12-30T20:17:00"/>
    <n v="17"/>
    <n v="0"/>
    <n v="0"/>
    <n v="0"/>
    <n v="0"/>
    <n v="0"/>
    <n v="0"/>
    <x v="11"/>
    <n v="7"/>
  </r>
  <r>
    <s v="  UA"/>
    <x v="20"/>
    <n v="234"/>
    <s v="N436UA"/>
    <s v="SEA"/>
    <d v="1899-12-30T18:05:00"/>
    <d v="1899-12-30T18:00:00"/>
    <n v="268"/>
    <n v="258"/>
    <n v="-5"/>
    <d v="1899-12-30T18:17:00"/>
    <n v="17"/>
    <n v="0"/>
    <n v="0"/>
    <n v="0"/>
    <n v="0"/>
    <n v="0"/>
    <n v="0"/>
    <x v="1"/>
    <n v="7"/>
  </r>
  <r>
    <s v="  UA"/>
    <x v="20"/>
    <n v="235"/>
    <s v="N566UA"/>
    <s v="LAS"/>
    <d v="1899-12-30T18:20:00"/>
    <d v="1899-12-30T18:40:00"/>
    <n v="237"/>
    <n v="234"/>
    <n v="20"/>
    <d v="1899-12-30T18:59:00"/>
    <n v="19"/>
    <n v="17"/>
    <n v="0"/>
    <n v="0"/>
    <n v="0"/>
    <n v="0"/>
    <n v="20"/>
    <x v="1"/>
    <n v="7"/>
  </r>
  <r>
    <s v="  UA"/>
    <x v="20"/>
    <n v="241"/>
    <s v="N802UA"/>
    <s v="SEA"/>
    <d v="1899-12-30T12:00:00"/>
    <d v="1899-12-30T11:57:00"/>
    <n v="268"/>
    <n v="260"/>
    <n v="-3"/>
    <d v="1899-12-30T12:11:00"/>
    <n v="14"/>
    <n v="0"/>
    <n v="0"/>
    <n v="0"/>
    <n v="0"/>
    <n v="0"/>
    <n v="0"/>
    <x v="5"/>
    <n v="7"/>
  </r>
  <r>
    <s v="  UA"/>
    <x v="20"/>
    <n v="242"/>
    <s v="N815UA"/>
    <s v="SFO"/>
    <d v="1899-12-30T09:02:00"/>
    <d v="1899-12-30T09:03:00"/>
    <n v="288"/>
    <n v="295"/>
    <n v="1"/>
    <d v="1899-12-30T09:21:00"/>
    <n v="18"/>
    <n v="0"/>
    <n v="0"/>
    <n v="0"/>
    <n v="0"/>
    <n v="0"/>
    <n v="1"/>
    <x v="0"/>
    <n v="7"/>
  </r>
  <r>
    <s v="  UA"/>
    <x v="20"/>
    <n v="243"/>
    <s v="N430UA"/>
    <s v="MDT"/>
    <d v="1899-12-30T19:20:00"/>
    <d v="1899-12-30T19:17:00"/>
    <n v="105"/>
    <n v="90"/>
    <n v="-3"/>
    <d v="1899-12-30T19:29:00"/>
    <n v="12"/>
    <n v="0"/>
    <n v="0"/>
    <n v="0"/>
    <n v="0"/>
    <n v="0"/>
    <n v="0"/>
    <x v="10"/>
    <n v="7"/>
  </r>
  <r>
    <s v="  UA"/>
    <x v="20"/>
    <n v="245"/>
    <s v="N455UA"/>
    <s v="DEN"/>
    <d v="1899-12-30T08:58:00"/>
    <d v="1899-12-30T08:55:00"/>
    <n v="162"/>
    <n v="166"/>
    <n v="-3"/>
    <d v="1899-12-30T09:20:00"/>
    <n v="25"/>
    <n v="0"/>
    <n v="0"/>
    <n v="0"/>
    <n v="0"/>
    <n v="0"/>
    <n v="0"/>
    <x v="9"/>
    <n v="7"/>
  </r>
  <r>
    <s v="  UA"/>
    <x v="20"/>
    <n v="253"/>
    <s v="N541UA"/>
    <s v="BOS"/>
    <d v="1899-12-30T19:32:00"/>
    <d v="1899-12-30T19:34:00"/>
    <n v="133"/>
    <n v="124"/>
    <n v="2"/>
    <d v="1899-12-30T19:51:00"/>
    <n v="17"/>
    <n v="0"/>
    <n v="0"/>
    <n v="0"/>
    <n v="0"/>
    <n v="0"/>
    <n v="2"/>
    <x v="10"/>
    <n v="7"/>
  </r>
  <r>
    <s v="  UA"/>
    <x v="20"/>
    <n v="255"/>
    <s v="N572UA"/>
    <s v="SFO"/>
    <d v="1899-12-30T16:02:00"/>
    <d v="1899-12-30T16:01:00"/>
    <n v="283"/>
    <n v="275"/>
    <n v="-1"/>
    <d v="1899-12-30T16:16:00"/>
    <n v="15"/>
    <n v="0"/>
    <n v="0"/>
    <n v="0"/>
    <n v="0"/>
    <n v="0"/>
    <n v="0"/>
    <x v="2"/>
    <n v="7"/>
  </r>
  <r>
    <s v="  UA"/>
    <x v="20"/>
    <n v="258"/>
    <s v="N853UA"/>
    <s v="GRR"/>
    <d v="1899-12-30T19:50:00"/>
    <d v="1899-12-30T19:54:00"/>
    <n v="51"/>
    <n v="43"/>
    <n v="4"/>
    <d v="1899-12-30T20:09:00"/>
    <n v="15"/>
    <n v="0"/>
    <n v="0"/>
    <n v="0"/>
    <n v="0"/>
    <n v="0"/>
    <n v="4"/>
    <x v="10"/>
    <n v="7"/>
  </r>
  <r>
    <s v="  UA"/>
    <x v="20"/>
    <n v="262"/>
    <s v="N479UA"/>
    <s v="MCO"/>
    <d v="1899-12-30T07:00:00"/>
    <d v="1899-12-30T06:56:00"/>
    <n v="155"/>
    <n v="157"/>
    <n v="-4"/>
    <d v="1899-12-30T07:08:00"/>
    <n v="12"/>
    <n v="0"/>
    <n v="0"/>
    <n v="0"/>
    <n v="0"/>
    <n v="0"/>
    <n v="0"/>
    <x v="13"/>
    <n v="7"/>
  </r>
  <r>
    <s v="  UA"/>
    <x v="20"/>
    <n v="265"/>
    <s v="N479UA"/>
    <s v="TPA"/>
    <d v="1899-12-30T14:31:00"/>
    <d v="1899-12-30T14:34:00"/>
    <n v="159"/>
    <n v="142"/>
    <n v="3"/>
    <d v="1899-12-30T14:51:00"/>
    <n v="17"/>
    <n v="0"/>
    <n v="0"/>
    <n v="0"/>
    <n v="0"/>
    <n v="0"/>
    <n v="3"/>
    <x v="4"/>
    <n v="7"/>
  </r>
  <r>
    <s v="  UA"/>
    <x v="20"/>
    <n v="278"/>
    <s v="N586UA"/>
    <s v="PHL"/>
    <d v="1899-12-30T19:25:00"/>
    <d v="1899-12-30T20:42:00"/>
    <n v="119"/>
    <n v="103"/>
    <n v="77"/>
    <d v="1899-12-30T20:55:00"/>
    <n v="13"/>
    <n v="0"/>
    <n v="0"/>
    <n v="0"/>
    <n v="0"/>
    <n v="61"/>
    <n v="77"/>
    <x v="10"/>
    <n v="7"/>
  </r>
  <r>
    <s v="  UA"/>
    <x v="20"/>
    <n v="283"/>
    <s v="N433UA"/>
    <s v="PVD"/>
    <d v="1899-12-30T14:20:00"/>
    <d v="1899-12-30T15:00:00"/>
    <n v="128"/>
    <n v="125"/>
    <n v="40"/>
    <d v="1899-12-30T15:15:00"/>
    <n v="15"/>
    <n v="0"/>
    <n v="0"/>
    <n v="37"/>
    <n v="0"/>
    <n v="0"/>
    <n v="40"/>
    <x v="4"/>
    <n v="7"/>
  </r>
  <r>
    <s v="  UA"/>
    <x v="20"/>
    <n v="288"/>
    <s v="N459UA"/>
    <s v="MCO"/>
    <d v="1899-12-30T14:05:00"/>
    <d v="1899-12-30T14:00:00"/>
    <n v="159"/>
    <n v="155"/>
    <n v="-5"/>
    <d v="1899-12-30T14:30:00"/>
    <n v="30"/>
    <n v="0"/>
    <n v="0"/>
    <n v="0"/>
    <n v="0"/>
    <n v="0"/>
    <n v="0"/>
    <x v="4"/>
    <n v="7"/>
  </r>
  <r>
    <s v="  UA"/>
    <x v="20"/>
    <n v="294"/>
    <s v="N447UA"/>
    <s v="SAN"/>
    <d v="1899-12-30T18:40:00"/>
    <d v="1899-12-30T19:14:00"/>
    <n v="253"/>
    <n v="275"/>
    <n v="34"/>
    <d v="1899-12-30T19:40:00"/>
    <n v="26"/>
    <n v="34"/>
    <n v="0"/>
    <n v="22"/>
    <n v="0"/>
    <n v="0"/>
    <n v="34"/>
    <x v="1"/>
    <n v="7"/>
  </r>
  <r>
    <s v="  UA"/>
    <x v="20"/>
    <n v="304"/>
    <s v="N548UA"/>
    <s v="SFO"/>
    <d v="1899-12-30T13:02:00"/>
    <d v="1899-12-30T13:08:00"/>
    <n v="278"/>
    <n v="277"/>
    <n v="6"/>
    <d v="1899-12-30T13:21:00"/>
    <n v="13"/>
    <n v="0"/>
    <n v="0"/>
    <n v="0"/>
    <n v="0"/>
    <n v="0"/>
    <n v="6"/>
    <x v="14"/>
    <n v="7"/>
  </r>
  <r>
    <s v="  UA"/>
    <x v="20"/>
    <n v="307"/>
    <s v="N444UA"/>
    <s v="BDL"/>
    <d v="1899-12-30T20:05:00"/>
    <d v="1899-12-30T20:02:00"/>
    <n v="118"/>
    <n v="122"/>
    <n v="-3"/>
    <d v="1899-12-30T20:21:00"/>
    <n v="19"/>
    <n v="0"/>
    <n v="0"/>
    <n v="0"/>
    <n v="0"/>
    <n v="0"/>
    <n v="0"/>
    <x v="11"/>
    <n v="7"/>
  </r>
  <r>
    <s v="  UA"/>
    <x v="20"/>
    <n v="309"/>
    <s v="N818UA"/>
    <s v="BOS"/>
    <d v="1899-12-30T08:40:00"/>
    <d v="1899-12-30T08:39:00"/>
    <n v="128"/>
    <n v="129"/>
    <n v="-1"/>
    <d v="1899-12-30T08:58:00"/>
    <n v="19"/>
    <n v="0"/>
    <n v="0"/>
    <n v="0"/>
    <n v="0"/>
    <n v="0"/>
    <n v="0"/>
    <x v="9"/>
    <n v="7"/>
  </r>
  <r>
    <s v="  UA"/>
    <x v="20"/>
    <n v="320"/>
    <s v="N494UA"/>
    <s v="BWI"/>
    <d v="1899-12-30T20:15:00"/>
    <d v="1899-12-30T20:15:00"/>
    <n v="108"/>
    <n v="103"/>
    <n v="0"/>
    <d v="1899-12-30T20:33:00"/>
    <n v="18"/>
    <n v="0"/>
    <n v="0"/>
    <n v="0"/>
    <n v="0"/>
    <n v="0"/>
    <n v="0"/>
    <x v="11"/>
    <n v="7"/>
  </r>
  <r>
    <s v="  UA"/>
    <x v="20"/>
    <n v="326"/>
    <s v="N442UA"/>
    <s v="CVG"/>
    <d v="1899-12-30T19:35:00"/>
    <d v="1899-12-30T20:40:00"/>
    <n v="71"/>
    <n v="63"/>
    <n v="65"/>
    <d v="1899-12-30T20:58:00"/>
    <n v="18"/>
    <n v="0"/>
    <n v="0"/>
    <n v="0"/>
    <n v="0"/>
    <n v="57"/>
    <n v="65"/>
    <x v="10"/>
    <n v="7"/>
  </r>
  <r>
    <s v="  UA"/>
    <x v="20"/>
    <n v="331"/>
    <s v="N823UA"/>
    <s v="SEA"/>
    <d v="1899-12-30T10:02:00"/>
    <d v="1899-12-30T10:00:00"/>
    <n v="267"/>
    <n v="260"/>
    <n v="-2"/>
    <d v="1899-12-30T10:11:00"/>
    <n v="11"/>
    <n v="0"/>
    <n v="0"/>
    <n v="0"/>
    <n v="0"/>
    <n v="0"/>
    <n v="0"/>
    <x v="8"/>
    <n v="7"/>
  </r>
  <r>
    <s v="  UA"/>
    <x v="20"/>
    <n v="337"/>
    <s v="N821UA"/>
    <s v="IAD"/>
    <d v="1899-12-30T16:01:00"/>
    <d v="1899-12-30T16:18:00"/>
    <n v="109"/>
    <n v="116"/>
    <n v="17"/>
    <d v="1899-12-30T16:38:00"/>
    <n v="20"/>
    <n v="17"/>
    <n v="0"/>
    <n v="7"/>
    <n v="0"/>
    <n v="0"/>
    <n v="17"/>
    <x v="2"/>
    <n v="7"/>
  </r>
  <r>
    <s v="  UA"/>
    <x v="20"/>
    <n v="340"/>
    <s v="N844UA"/>
    <s v="DFW"/>
    <d v="1899-12-30T13:35:00"/>
    <d v="1899-12-30T13:46:00"/>
    <n v="151"/>
    <n v="136"/>
    <n v="11"/>
    <d v="1899-12-30T14:06:00"/>
    <n v="20"/>
    <n v="0"/>
    <n v="0"/>
    <n v="0"/>
    <n v="0"/>
    <n v="0"/>
    <n v="11"/>
    <x v="14"/>
    <n v="7"/>
  </r>
  <r>
    <s v="  UA"/>
    <x v="20"/>
    <n v="348"/>
    <s v="N567UA"/>
    <s v="MCO"/>
    <d v="1899-12-30T08:40:00"/>
    <d v="1899-12-30T08:39:00"/>
    <n v="153"/>
    <n v="150"/>
    <n v="-1"/>
    <d v="1899-12-30T08:56:00"/>
    <n v="17"/>
    <n v="0"/>
    <n v="0"/>
    <n v="0"/>
    <n v="0"/>
    <n v="0"/>
    <n v="0"/>
    <x v="9"/>
    <n v="7"/>
  </r>
  <r>
    <s v="  UA"/>
    <x v="20"/>
    <n v="350"/>
    <s v="N538UA"/>
    <s v="MCO"/>
    <d v="1899-12-30T17:05:00"/>
    <d v="1899-12-30T17:14:00"/>
    <n v="159"/>
    <n v="149"/>
    <n v="9"/>
    <d v="1899-12-30T17:35:00"/>
    <n v="21"/>
    <n v="0"/>
    <n v="0"/>
    <n v="0"/>
    <n v="0"/>
    <n v="0"/>
    <n v="9"/>
    <x v="12"/>
    <n v="7"/>
  </r>
  <r>
    <s v="  UA"/>
    <x v="20"/>
    <n v="365"/>
    <s v="N445UA"/>
    <s v="SNA"/>
    <d v="1899-12-30T09:55:00"/>
    <d v="1899-12-30T09:58:00"/>
    <n v="268"/>
    <n v="307"/>
    <n v="3"/>
    <d v="1899-12-30T10:49:00"/>
    <n v="51"/>
    <n v="0"/>
    <n v="0"/>
    <n v="42"/>
    <n v="0"/>
    <n v="0"/>
    <n v="3"/>
    <x v="0"/>
    <n v="7"/>
  </r>
  <r>
    <s v="  UA"/>
    <x v="20"/>
    <n v="373"/>
    <s v=" "/>
    <s v="JAC"/>
    <d v="1899-12-30T09:54:00"/>
    <d v="1899-12-30T00:00:00"/>
    <n v="189"/>
    <n v="0"/>
    <n v="0"/>
    <d v="1899-12-30T00:00:00"/>
    <n v="0"/>
    <n v="0"/>
    <n v="0"/>
    <n v="0"/>
    <n v="0"/>
    <n v="0"/>
    <n v="0"/>
    <x v="0"/>
    <n v="7"/>
  </r>
  <r>
    <s v="  UA"/>
    <x v="20"/>
    <n v="377"/>
    <s v="N498UA"/>
    <s v="ATL"/>
    <d v="1899-12-30T19:30:00"/>
    <d v="1899-12-30T19:25:00"/>
    <n v="112"/>
    <n v="96"/>
    <n v="-5"/>
    <d v="1899-12-30T19:39:00"/>
    <n v="14"/>
    <n v="0"/>
    <n v="0"/>
    <n v="0"/>
    <n v="0"/>
    <n v="0"/>
    <n v="0"/>
    <x v="10"/>
    <n v="7"/>
  </r>
  <r>
    <s v="  UA"/>
    <x v="20"/>
    <n v="381"/>
    <s v="N853UA"/>
    <s v="SMF"/>
    <d v="1899-12-30T09:52:00"/>
    <d v="1899-12-30T09:52:00"/>
    <n v="270"/>
    <n v="279"/>
    <n v="0"/>
    <d v="1899-12-30T10:20:00"/>
    <n v="28"/>
    <n v="0"/>
    <n v="0"/>
    <n v="0"/>
    <n v="0"/>
    <n v="0"/>
    <n v="0"/>
    <x v="0"/>
    <n v="7"/>
  </r>
  <r>
    <s v="  UA"/>
    <x v="20"/>
    <n v="382"/>
    <s v="N807UA"/>
    <s v="IAD"/>
    <d v="1899-12-30T08:40:00"/>
    <d v="1899-12-30T08:40:00"/>
    <n v="108"/>
    <n v="100"/>
    <n v="0"/>
    <d v="1899-12-30T08:56:00"/>
    <n v="16"/>
    <n v="0"/>
    <n v="0"/>
    <n v="0"/>
    <n v="0"/>
    <n v="0"/>
    <n v="0"/>
    <x v="9"/>
    <n v="7"/>
  </r>
  <r>
    <s v="  UA"/>
    <x v="20"/>
    <n v="390"/>
    <s v="N847UA"/>
    <s v="CMH"/>
    <d v="1899-12-30T16:10:00"/>
    <d v="1899-12-30T16:05:00"/>
    <n v="71"/>
    <n v="73"/>
    <n v="-5"/>
    <d v="1899-12-30T16:25:00"/>
    <n v="20"/>
    <n v="0"/>
    <n v="0"/>
    <n v="0"/>
    <n v="0"/>
    <n v="0"/>
    <n v="0"/>
    <x v="2"/>
    <n v="7"/>
  </r>
  <r>
    <s v="  UA"/>
    <x v="20"/>
    <n v="393"/>
    <s v="N816UA"/>
    <s v="PHX"/>
    <d v="1899-12-30T11:57:00"/>
    <d v="1899-12-30T12:55:00"/>
    <n v="232"/>
    <n v="226"/>
    <n v="58"/>
    <d v="1899-12-30T13:11:00"/>
    <n v="16"/>
    <n v="52"/>
    <n v="0"/>
    <n v="0"/>
    <n v="0"/>
    <n v="0"/>
    <n v="58"/>
    <x v="3"/>
    <n v="7"/>
  </r>
  <r>
    <s v="  UA"/>
    <x v="20"/>
    <n v="397"/>
    <s v="N833UA"/>
    <s v="DTW"/>
    <d v="1899-12-30T16:10:00"/>
    <d v="1899-12-30T17:04:00"/>
    <n v="90"/>
    <n v="71"/>
    <n v="54"/>
    <d v="1899-12-30T17:23:00"/>
    <n v="19"/>
    <n v="35"/>
    <n v="0"/>
    <n v="0"/>
    <n v="0"/>
    <n v="0"/>
    <n v="54"/>
    <x v="2"/>
    <n v="7"/>
  </r>
  <r>
    <s v="  UA"/>
    <x v="20"/>
    <n v="398"/>
    <s v="N563UA"/>
    <s v="PDX"/>
    <d v="1899-12-30T11:57:00"/>
    <d v="1899-12-30T15:14:00"/>
    <n v="273"/>
    <n v="253"/>
    <n v="197"/>
    <d v="1899-12-30T15:33:00"/>
    <n v="19"/>
    <n v="11"/>
    <n v="0"/>
    <n v="0"/>
    <n v="0"/>
    <n v="166"/>
    <n v="197"/>
    <x v="3"/>
    <n v="7"/>
  </r>
  <r>
    <s v="  UA"/>
    <x v="20"/>
    <n v="399"/>
    <s v="N451UA"/>
    <s v="PDX"/>
    <d v="1899-12-30T18:15:00"/>
    <d v="1899-12-30T18:47:00"/>
    <n v="268"/>
    <n v="246"/>
    <n v="32"/>
    <d v="1899-12-30T19:01:00"/>
    <n v="14"/>
    <n v="0"/>
    <n v="0"/>
    <n v="0"/>
    <n v="0"/>
    <n v="0"/>
    <n v="32"/>
    <x v="1"/>
    <n v="7"/>
  </r>
  <r>
    <s v="  UA"/>
    <x v="20"/>
    <n v="403"/>
    <s v="N819UA"/>
    <s v="PHL"/>
    <d v="1899-12-30T14:05:00"/>
    <d v="1899-12-30T15:40:00"/>
    <n v="119"/>
    <n v="118"/>
    <n v="95"/>
    <d v="1899-12-30T15:55:00"/>
    <n v="15"/>
    <n v="0"/>
    <n v="0"/>
    <n v="94"/>
    <n v="0"/>
    <n v="0"/>
    <n v="95"/>
    <x v="4"/>
    <n v="7"/>
  </r>
  <r>
    <s v="  UA"/>
    <x v="20"/>
    <n v="408"/>
    <s v="N850UA"/>
    <s v="PHX"/>
    <d v="1899-12-30T18:10:00"/>
    <d v="1899-12-30T18:07:00"/>
    <n v="236"/>
    <n v="231"/>
    <n v="-3"/>
    <d v="1899-12-30T18:31:00"/>
    <n v="24"/>
    <n v="0"/>
    <n v="0"/>
    <n v="0"/>
    <n v="0"/>
    <n v="0"/>
    <n v="0"/>
    <x v="1"/>
    <n v="7"/>
  </r>
  <r>
    <s v="  UA"/>
    <x v="20"/>
    <n v="409"/>
    <s v="N527UA"/>
    <s v="LAX"/>
    <d v="1899-12-30T13:07:00"/>
    <d v="1899-12-30T13:15:00"/>
    <n v="268"/>
    <n v="299"/>
    <n v="8"/>
    <d v="1899-12-30T13:50:00"/>
    <n v="35"/>
    <n v="7"/>
    <n v="0"/>
    <n v="31"/>
    <n v="0"/>
    <n v="1"/>
    <n v="8"/>
    <x v="14"/>
    <n v="7"/>
  </r>
  <r>
    <s v="  UA"/>
    <x v="20"/>
    <n v="415"/>
    <s v="N468UA"/>
    <s v="ROC"/>
    <d v="1899-12-30T20:27:00"/>
    <d v="1899-12-30T20:25:00"/>
    <n v="102"/>
    <n v="86"/>
    <n v="-2"/>
    <d v="1899-12-30T20:39:00"/>
    <n v="14"/>
    <n v="0"/>
    <n v="0"/>
    <n v="0"/>
    <n v="0"/>
    <n v="0"/>
    <n v="0"/>
    <x v="11"/>
    <n v="7"/>
  </r>
  <r>
    <s v="  UA"/>
    <x v="20"/>
    <n v="417"/>
    <s v="N498UA"/>
    <s v="PDX"/>
    <d v="1899-12-30T09:40:00"/>
    <d v="1899-12-30T09:40:00"/>
    <n v="269"/>
    <n v="263"/>
    <n v="0"/>
    <d v="1899-12-30T09:55:00"/>
    <n v="15"/>
    <n v="0"/>
    <n v="0"/>
    <n v="0"/>
    <n v="0"/>
    <n v="0"/>
    <n v="0"/>
    <x v="0"/>
    <n v="7"/>
  </r>
  <r>
    <s v="  UA"/>
    <x v="20"/>
    <n v="420"/>
    <s v="N530UA"/>
    <s v="PHL"/>
    <d v="1899-12-30T16:11:00"/>
    <d v="1899-12-30T17:04:00"/>
    <n v="120"/>
    <n v="125"/>
    <n v="53"/>
    <d v="1899-12-30T17:22:00"/>
    <n v="18"/>
    <n v="0"/>
    <n v="0"/>
    <n v="58"/>
    <n v="0"/>
    <n v="0"/>
    <n v="53"/>
    <x v="2"/>
    <n v="7"/>
  </r>
  <r>
    <s v="  UA"/>
    <x v="20"/>
    <n v="425"/>
    <s v="N454UA"/>
    <s v="TPA"/>
    <d v="1899-12-30T08:24:00"/>
    <d v="1899-12-30T08:22:00"/>
    <n v="155"/>
    <n v="142"/>
    <n v="-2"/>
    <d v="1899-12-30T08:29:00"/>
    <n v="7"/>
    <n v="0"/>
    <n v="0"/>
    <n v="0"/>
    <n v="0"/>
    <n v="0"/>
    <n v="0"/>
    <x v="9"/>
    <n v="7"/>
  </r>
  <r>
    <s v="  UA"/>
    <x v="20"/>
    <n v="432"/>
    <s v="N852UA"/>
    <s v="CLT"/>
    <d v="1899-12-30T12:57:00"/>
    <d v="1899-12-30T12:55:00"/>
    <n v="109"/>
    <n v="120"/>
    <n v="-2"/>
    <d v="1899-12-30T13:12:00"/>
    <n v="17"/>
    <n v="0"/>
    <n v="0"/>
    <n v="0"/>
    <n v="0"/>
    <n v="0"/>
    <n v="0"/>
    <x v="5"/>
    <n v="7"/>
  </r>
  <r>
    <s v="  UA"/>
    <x v="20"/>
    <n v="449"/>
    <s v="N416UA"/>
    <s v="SAN"/>
    <d v="1899-12-30T09:53:00"/>
    <d v="1899-12-30T10:21:00"/>
    <n v="264"/>
    <n v="275"/>
    <n v="28"/>
    <d v="1899-12-30T10:45:00"/>
    <n v="24"/>
    <n v="0"/>
    <n v="0"/>
    <n v="11"/>
    <n v="0"/>
    <n v="28"/>
    <n v="28"/>
    <x v="0"/>
    <n v="7"/>
  </r>
  <r>
    <s v="  UA"/>
    <x v="20"/>
    <n v="466"/>
    <s v="N843UA"/>
    <s v="SEA"/>
    <d v="1899-12-30T15:24:00"/>
    <d v="1899-12-30T15:25:00"/>
    <n v="268"/>
    <n v="262"/>
    <n v="1"/>
    <d v="1899-12-30T15:49:00"/>
    <n v="24"/>
    <n v="0"/>
    <n v="0"/>
    <n v="0"/>
    <n v="0"/>
    <n v="0"/>
    <n v="1"/>
    <x v="15"/>
    <n v="7"/>
  </r>
  <r>
    <s v="  UA"/>
    <x v="20"/>
    <n v="481"/>
    <s v="N428UA"/>
    <s v="ALB"/>
    <d v="1899-12-30T19:25:00"/>
    <d v="1899-12-30T19:29:00"/>
    <n v="107"/>
    <n v="108"/>
    <n v="4"/>
    <d v="1899-12-30T19:45:00"/>
    <n v="16"/>
    <n v="0"/>
    <n v="0"/>
    <n v="0"/>
    <n v="0"/>
    <n v="0"/>
    <n v="4"/>
    <x v="10"/>
    <n v="7"/>
  </r>
  <r>
    <s v="  UA"/>
    <x v="20"/>
    <n v="493"/>
    <s v="N418UA"/>
    <s v="SFO"/>
    <d v="1899-12-30T19:15:00"/>
    <d v="1899-12-30T19:30:00"/>
    <n v="282"/>
    <n v="273"/>
    <n v="15"/>
    <d v="1899-12-30T19:50:00"/>
    <n v="20"/>
    <n v="0"/>
    <n v="0"/>
    <n v="0"/>
    <n v="0"/>
    <n v="0"/>
    <n v="15"/>
    <x v="10"/>
    <n v="7"/>
  </r>
  <r>
    <s v="  UA"/>
    <x v="20"/>
    <n v="500"/>
    <s v="N851UA"/>
    <s v="LAX"/>
    <d v="1899-12-30T19:20:00"/>
    <d v="1899-12-30T19:32:00"/>
    <n v="266"/>
    <n v="285"/>
    <n v="12"/>
    <d v="1899-12-30T19:51:00"/>
    <n v="19"/>
    <n v="12"/>
    <n v="0"/>
    <n v="19"/>
    <n v="0"/>
    <n v="0"/>
    <n v="12"/>
    <x v="10"/>
    <n v="7"/>
  </r>
  <r>
    <s v="  UA"/>
    <x v="20"/>
    <n v="502"/>
    <s v="N831UA"/>
    <s v="LGA"/>
    <d v="1899-12-30T19:22:00"/>
    <d v="1899-12-30T19:26:00"/>
    <n v="125"/>
    <n v="110"/>
    <n v="4"/>
    <d v="1899-12-30T19:41:00"/>
    <n v="15"/>
    <n v="0"/>
    <n v="0"/>
    <n v="0"/>
    <n v="0"/>
    <n v="0"/>
    <n v="4"/>
    <x v="10"/>
    <n v="7"/>
  </r>
  <r>
    <s v="  UA"/>
    <x v="20"/>
    <n v="514"/>
    <s v="N536UA"/>
    <s v="IAD"/>
    <d v="1899-12-30T19:15:00"/>
    <d v="1899-12-30T19:39:00"/>
    <n v="114"/>
    <n v="101"/>
    <n v="24"/>
    <d v="1899-12-30T19:55:00"/>
    <n v="16"/>
    <n v="0"/>
    <n v="0"/>
    <n v="0"/>
    <n v="0"/>
    <n v="0"/>
    <n v="24"/>
    <x v="10"/>
    <n v="7"/>
  </r>
  <r>
    <s v="  UA"/>
    <x v="20"/>
    <n v="519"/>
    <s v="N432UA"/>
    <s v="CMH"/>
    <d v="1899-12-30T19:50:00"/>
    <d v="1899-12-30T19:48:00"/>
    <n v="73"/>
    <n v="64"/>
    <n v="-2"/>
    <d v="1899-12-30T20:06:00"/>
    <n v="18"/>
    <n v="0"/>
    <n v="0"/>
    <n v="0"/>
    <n v="0"/>
    <n v="0"/>
    <n v="0"/>
    <x v="10"/>
    <n v="7"/>
  </r>
  <r>
    <s v="  UA"/>
    <x v="20"/>
    <n v="521"/>
    <s v="N827UA"/>
    <s v="SAN"/>
    <d v="1899-12-30T11:57:00"/>
    <d v="1899-12-30T11:56:00"/>
    <n v="267"/>
    <n v="280"/>
    <n v="-1"/>
    <d v="1899-12-30T12:25:00"/>
    <n v="29"/>
    <n v="0"/>
    <n v="0"/>
    <n v="0"/>
    <n v="0"/>
    <n v="0"/>
    <n v="0"/>
    <x v="3"/>
    <n v="7"/>
  </r>
  <r>
    <s v="  UA"/>
    <x v="20"/>
    <n v="531"/>
    <s v="N535UA"/>
    <s v="LAX"/>
    <d v="1899-12-30T10:35:00"/>
    <d v="1899-12-30T10:34:00"/>
    <n v="272"/>
    <n v="281"/>
    <n v="-1"/>
    <d v="1899-12-30T10:52:00"/>
    <n v="18"/>
    <n v="0"/>
    <n v="0"/>
    <n v="0"/>
    <n v="0"/>
    <n v="0"/>
    <n v="0"/>
    <x v="8"/>
    <n v="7"/>
  </r>
  <r>
    <s v="  UA"/>
    <x v="20"/>
    <n v="543"/>
    <s v="N420UA"/>
    <s v="SNA"/>
    <d v="1899-12-30T15:17:00"/>
    <d v="1899-12-30T15:17:00"/>
    <n v="268"/>
    <n v="272"/>
    <n v="0"/>
    <d v="1899-12-30T15:30:00"/>
    <n v="13"/>
    <n v="0"/>
    <n v="0"/>
    <n v="0"/>
    <n v="0"/>
    <n v="0"/>
    <n v="0"/>
    <x v="15"/>
    <n v="7"/>
  </r>
  <r>
    <s v="  UA"/>
    <x v="20"/>
    <n v="544"/>
    <s v="N593UA"/>
    <s v="LAS"/>
    <d v="1899-12-30T11:57:00"/>
    <d v="1899-12-30T11:58:00"/>
    <n v="237"/>
    <n v="263"/>
    <n v="1"/>
    <d v="1899-12-30T12:21:00"/>
    <n v="23"/>
    <n v="0"/>
    <n v="0"/>
    <n v="27"/>
    <n v="0"/>
    <n v="0"/>
    <n v="1"/>
    <x v="3"/>
    <n v="7"/>
  </r>
  <r>
    <s v="  UA"/>
    <x v="20"/>
    <n v="547"/>
    <s v="N482UA"/>
    <s v="LAS"/>
    <d v="1899-12-30T10:00:00"/>
    <d v="1899-12-30T09:59:00"/>
    <n v="238"/>
    <n v="249"/>
    <n v="-1"/>
    <d v="1899-12-30T10:21:00"/>
    <n v="22"/>
    <n v="0"/>
    <n v="0"/>
    <n v="0"/>
    <n v="0"/>
    <n v="0"/>
    <n v="0"/>
    <x v="8"/>
    <n v="7"/>
  </r>
  <r>
    <s v="  UA"/>
    <x v="20"/>
    <n v="550"/>
    <s v="N830UA"/>
    <s v="SFO"/>
    <d v="1899-12-30T18:30:00"/>
    <d v="1899-12-30T18:30:00"/>
    <n v="282"/>
    <n v="297"/>
    <n v="0"/>
    <d v="1899-12-30T18:53:00"/>
    <n v="23"/>
    <n v="0"/>
    <n v="0"/>
    <n v="15"/>
    <n v="0"/>
    <n v="0"/>
    <n v="0"/>
    <x v="1"/>
    <n v="7"/>
  </r>
  <r>
    <s v="  UA"/>
    <x v="20"/>
    <n v="568"/>
    <s v="N468UA"/>
    <s v="SJU"/>
    <d v="1899-12-30T08:37:00"/>
    <d v="1899-12-30T08:35:00"/>
    <n v="270"/>
    <n v="274"/>
    <n v="-2"/>
    <d v="1899-12-30T08:53:00"/>
    <n v="18"/>
    <n v="0"/>
    <n v="0"/>
    <n v="0"/>
    <n v="0"/>
    <n v="0"/>
    <n v="0"/>
    <x v="9"/>
    <n v="7"/>
  </r>
  <r>
    <s v="  UA"/>
    <x v="20"/>
    <n v="570"/>
    <s v="N436UA"/>
    <s v="CLE"/>
    <d v="1899-12-30T13:12:00"/>
    <d v="1899-12-30T13:38:00"/>
    <n v="73"/>
    <n v="77"/>
    <n v="26"/>
    <d v="1899-12-30T13:58:00"/>
    <n v="20"/>
    <n v="26"/>
    <n v="0"/>
    <n v="4"/>
    <n v="0"/>
    <n v="0"/>
    <n v="26"/>
    <x v="14"/>
    <n v="7"/>
  </r>
  <r>
    <s v="  UA"/>
    <x v="20"/>
    <n v="586"/>
    <s v="N476UA"/>
    <s v="MIA"/>
    <d v="1899-12-30T19:15:00"/>
    <d v="1899-12-30T19:20:00"/>
    <n v="187"/>
    <n v="159"/>
    <n v="5"/>
    <d v="1899-12-30T19:36:00"/>
    <n v="16"/>
    <n v="0"/>
    <n v="0"/>
    <n v="0"/>
    <n v="0"/>
    <n v="0"/>
    <n v="5"/>
    <x v="10"/>
    <n v="7"/>
  </r>
  <r>
    <s v="  UA"/>
    <x v="20"/>
    <n v="589"/>
    <s v="N592UA"/>
    <s v="IAH"/>
    <d v="1899-12-30T09:31:00"/>
    <d v="1899-12-30T09:27:00"/>
    <n v="164"/>
    <n v="150"/>
    <n v="-4"/>
    <d v="1899-12-30T09:55:00"/>
    <n v="28"/>
    <n v="0"/>
    <n v="0"/>
    <n v="0"/>
    <n v="0"/>
    <n v="0"/>
    <n v="0"/>
    <x v="0"/>
    <n v="7"/>
  </r>
  <r>
    <s v="  UA"/>
    <x v="20"/>
    <n v="605"/>
    <s v=" "/>
    <s v="DEN"/>
    <d v="1899-12-30T09:47:00"/>
    <d v="1899-12-30T00:00:00"/>
    <n v="160"/>
    <n v="0"/>
    <n v="0"/>
    <d v="1899-12-30T00:00:00"/>
    <n v="0"/>
    <n v="0"/>
    <n v="0"/>
    <n v="0"/>
    <n v="0"/>
    <n v="0"/>
    <n v="0"/>
    <x v="0"/>
    <n v="7"/>
  </r>
  <r>
    <s v="  UA"/>
    <x v="20"/>
    <n v="609"/>
    <s v="N506UA"/>
    <s v="SFO"/>
    <d v="1899-12-30T11:57:00"/>
    <d v="1899-12-30T11:54:00"/>
    <n v="293"/>
    <n v="285"/>
    <n v="-3"/>
    <d v="1899-12-30T12:19:00"/>
    <n v="25"/>
    <n v="0"/>
    <n v="0"/>
    <n v="0"/>
    <n v="0"/>
    <n v="0"/>
    <n v="0"/>
    <x v="3"/>
    <n v="7"/>
  </r>
  <r>
    <s v="  UA"/>
    <x v="20"/>
    <n v="612"/>
    <s v="N480UA"/>
    <s v="MCO"/>
    <d v="1899-12-30T10:55:00"/>
    <d v="1899-12-30T10:55:00"/>
    <n v="149"/>
    <n v="153"/>
    <n v="0"/>
    <d v="1899-12-30T11:15:00"/>
    <n v="20"/>
    <n v="0"/>
    <n v="0"/>
    <n v="0"/>
    <n v="0"/>
    <n v="0"/>
    <n v="0"/>
    <x v="8"/>
    <n v="7"/>
  </r>
  <r>
    <s v="  UA"/>
    <x v="20"/>
    <n v="616"/>
    <s v="N523UA"/>
    <s v="DCA"/>
    <d v="1899-12-30T13:33:00"/>
    <d v="1899-12-30T13:55:00"/>
    <n v="110"/>
    <n v="104"/>
    <n v="22"/>
    <d v="1899-12-30T14:11:00"/>
    <n v="16"/>
    <n v="0"/>
    <n v="0"/>
    <n v="0"/>
    <n v="0"/>
    <n v="16"/>
    <n v="22"/>
    <x v="14"/>
    <n v="7"/>
  </r>
  <r>
    <s v="  UA"/>
    <x v="20"/>
    <n v="620"/>
    <s v="N478UA"/>
    <s v="DCA"/>
    <d v="1899-12-30T16:05:00"/>
    <d v="1899-12-30T16:01:00"/>
    <n v="105"/>
    <n v="103"/>
    <n v="-4"/>
    <d v="1899-12-30T16:15:00"/>
    <n v="14"/>
    <n v="0"/>
    <n v="0"/>
    <n v="0"/>
    <n v="0"/>
    <n v="0"/>
    <n v="0"/>
    <x v="2"/>
    <n v="7"/>
  </r>
  <r>
    <s v="  UA"/>
    <x v="20"/>
    <n v="622"/>
    <s v="N845UA"/>
    <s v="DCA"/>
    <d v="1899-12-30T19:15:00"/>
    <d v="1899-12-30T21:06:00"/>
    <n v="102"/>
    <n v="105"/>
    <n v="111"/>
    <d v="1899-12-30T21:20:00"/>
    <n v="14"/>
    <n v="64"/>
    <n v="0"/>
    <n v="3"/>
    <n v="0"/>
    <n v="47"/>
    <n v="111"/>
    <x v="10"/>
    <n v="7"/>
  </r>
  <r>
    <s v="  UA"/>
    <x v="20"/>
    <n v="623"/>
    <s v="N211UA"/>
    <s v="OGG"/>
    <d v="1899-12-30T09:55:00"/>
    <d v="1899-12-30T09:52:00"/>
    <n v="555"/>
    <n v="563"/>
    <n v="-3"/>
    <d v="1899-12-30T10:17:00"/>
    <n v="25"/>
    <n v="0"/>
    <n v="0"/>
    <n v="0"/>
    <n v="0"/>
    <n v="0"/>
    <n v="0"/>
    <x v="0"/>
    <n v="7"/>
  </r>
  <r>
    <s v="  UA"/>
    <x v="20"/>
    <n v="632"/>
    <s v="N444UA"/>
    <s v="TPA"/>
    <d v="1899-12-30T11:00:00"/>
    <d v="1899-12-30T10:57:00"/>
    <n v="157"/>
    <n v="147"/>
    <n v="-3"/>
    <d v="1899-12-30T11:16:00"/>
    <n v="19"/>
    <n v="0"/>
    <n v="0"/>
    <n v="0"/>
    <n v="0"/>
    <n v="0"/>
    <n v="0"/>
    <x v="3"/>
    <n v="7"/>
  </r>
  <r>
    <s v="  UA"/>
    <x v="20"/>
    <n v="643"/>
    <s v="N425UA"/>
    <s v="DFW"/>
    <d v="1899-12-30T19:00:00"/>
    <d v="1899-12-30T19:15:00"/>
    <n v="150"/>
    <n v="137"/>
    <n v="15"/>
    <d v="1899-12-30T19:35:00"/>
    <n v="20"/>
    <n v="0"/>
    <n v="0"/>
    <n v="0"/>
    <n v="0"/>
    <n v="0"/>
    <n v="15"/>
    <x v="10"/>
    <n v="7"/>
  </r>
  <r>
    <s v="  UA"/>
    <x v="20"/>
    <n v="646"/>
    <s v="N439UA"/>
    <s v="EWR"/>
    <d v="1899-12-30T13:00:00"/>
    <d v="1899-12-30T12:59:00"/>
    <n v="133"/>
    <n v="155"/>
    <n v="-1"/>
    <d v="1899-12-30T13:21:00"/>
    <n v="22"/>
    <n v="0"/>
    <n v="0"/>
    <n v="21"/>
    <n v="0"/>
    <n v="0"/>
    <n v="0"/>
    <x v="14"/>
    <n v="7"/>
  </r>
  <r>
    <s v="  UA"/>
    <x v="20"/>
    <n v="648"/>
    <s v="N533UA"/>
    <s v="LGA"/>
    <d v="1899-12-30T16:15:00"/>
    <d v="1899-12-30T16:10:00"/>
    <n v="124"/>
    <n v="108"/>
    <n v="-5"/>
    <d v="1899-12-30T16:27:00"/>
    <n v="17"/>
    <n v="0"/>
    <n v="0"/>
    <n v="0"/>
    <n v="0"/>
    <n v="0"/>
    <n v="0"/>
    <x v="2"/>
    <n v="7"/>
  </r>
  <r>
    <s v="  UA"/>
    <x v="20"/>
    <n v="675"/>
    <s v="N655UA"/>
    <s v="DEN"/>
    <d v="1899-12-30T08:00:00"/>
    <d v="1899-12-30T09:15:00"/>
    <n v="169"/>
    <n v="149"/>
    <n v="75"/>
    <d v="1899-12-30T09:32:00"/>
    <n v="17"/>
    <n v="55"/>
    <n v="0"/>
    <n v="0"/>
    <n v="0"/>
    <n v="0"/>
    <n v="75"/>
    <x v="9"/>
    <n v="7"/>
  </r>
  <r>
    <s v="  UA"/>
    <x v="20"/>
    <n v="678"/>
    <s v="N830UA"/>
    <s v="LGA"/>
    <d v="1899-12-30T11:00:00"/>
    <d v="1899-12-30T10:55:00"/>
    <n v="125"/>
    <n v="114"/>
    <n v="-5"/>
    <d v="1899-12-30T11:09:00"/>
    <n v="14"/>
    <n v="0"/>
    <n v="0"/>
    <n v="0"/>
    <n v="0"/>
    <n v="0"/>
    <n v="0"/>
    <x v="3"/>
    <n v="7"/>
  </r>
  <r>
    <s v="  UA"/>
    <x v="20"/>
    <n v="682"/>
    <s v="N803UA"/>
    <s v="LGA"/>
    <d v="1899-12-30T13:30:00"/>
    <d v="1899-12-30T13:30:00"/>
    <n v="125"/>
    <n v="165"/>
    <n v="0"/>
    <d v="1899-12-30T13:46:00"/>
    <n v="16"/>
    <n v="0"/>
    <n v="0"/>
    <n v="40"/>
    <n v="0"/>
    <n v="0"/>
    <n v="0"/>
    <x v="14"/>
    <n v="7"/>
  </r>
  <r>
    <s v="  UA"/>
    <x v="20"/>
    <n v="692"/>
    <s v="N817UA"/>
    <s v="MSP"/>
    <d v="1899-12-30T18:05:00"/>
    <d v="1899-12-30T19:21:00"/>
    <n v="88"/>
    <n v="85"/>
    <n v="76"/>
    <d v="1899-12-30T19:39:00"/>
    <n v="18"/>
    <n v="19"/>
    <n v="0"/>
    <n v="0"/>
    <n v="0"/>
    <n v="54"/>
    <n v="76"/>
    <x v="1"/>
    <n v="7"/>
  </r>
  <r>
    <s v="  UA"/>
    <x v="20"/>
    <n v="722"/>
    <s v="N836UA"/>
    <s v="RDU"/>
    <d v="1899-12-30T16:32:00"/>
    <d v="1899-12-30T17:19:00"/>
    <n v="117"/>
    <n v="119"/>
    <n v="47"/>
    <d v="1899-12-30T17:39:00"/>
    <n v="20"/>
    <n v="0"/>
    <n v="0"/>
    <n v="2"/>
    <n v="0"/>
    <n v="47"/>
    <n v="47"/>
    <x v="2"/>
    <n v="7"/>
  </r>
  <r>
    <s v="  UA"/>
    <x v="20"/>
    <n v="725"/>
    <s v="N453UA"/>
    <s v="PHX"/>
    <d v="1899-12-30T09:40:00"/>
    <d v="1899-12-30T10:02:00"/>
    <n v="232"/>
    <n v="215"/>
    <n v="22"/>
    <d v="1899-12-30T10:13:00"/>
    <n v="11"/>
    <n v="0"/>
    <n v="0"/>
    <n v="0"/>
    <n v="0"/>
    <n v="0"/>
    <n v="22"/>
    <x v="0"/>
    <n v="7"/>
  </r>
  <r>
    <s v="  UA"/>
    <x v="20"/>
    <n v="730"/>
    <s v="N462UA"/>
    <s v="DSM"/>
    <d v="1899-12-30T18:45:00"/>
    <d v="1899-12-30T19:08:00"/>
    <n v="74"/>
    <n v="87"/>
    <n v="23"/>
    <d v="1899-12-30T19:29:00"/>
    <n v="21"/>
    <n v="23"/>
    <n v="0"/>
    <n v="13"/>
    <n v="0"/>
    <n v="0"/>
    <n v="23"/>
    <x v="1"/>
    <n v="7"/>
  </r>
  <r>
    <s v="  UA"/>
    <x v="20"/>
    <n v="732"/>
    <s v="N806UA"/>
    <s v="JAX"/>
    <d v="1899-12-30T13:53:00"/>
    <d v="1899-12-30T14:06:00"/>
    <n v="136"/>
    <n v="127"/>
    <n v="13"/>
    <d v="1899-12-30T14:20:00"/>
    <n v="14"/>
    <n v="0"/>
    <n v="0"/>
    <n v="0"/>
    <n v="0"/>
    <n v="0"/>
    <n v="13"/>
    <x v="14"/>
    <n v="7"/>
  </r>
  <r>
    <s v="  UA"/>
    <x v="20"/>
    <n v="761"/>
    <s v="N418UA"/>
    <s v="SFO"/>
    <d v="1899-12-30T08:12:00"/>
    <d v="1899-12-30T08:09:00"/>
    <n v="288"/>
    <n v="286"/>
    <n v="-3"/>
    <d v="1899-12-30T08:22:00"/>
    <n v="13"/>
    <n v="0"/>
    <n v="0"/>
    <n v="0"/>
    <n v="0"/>
    <n v="0"/>
    <n v="0"/>
    <x v="9"/>
    <n v="7"/>
  </r>
  <r>
    <s v="  UA"/>
    <x v="20"/>
    <n v="769"/>
    <s v=" "/>
    <s v="SFO"/>
    <d v="1899-12-30T09:57:00"/>
    <d v="1899-12-30T00:00:00"/>
    <n v="293"/>
    <n v="0"/>
    <n v="0"/>
    <d v="1899-12-30T00:00:00"/>
    <n v="0"/>
    <n v="0"/>
    <n v="0"/>
    <n v="0"/>
    <n v="0"/>
    <n v="0"/>
    <n v="0"/>
    <x v="0"/>
    <n v="7"/>
  </r>
  <r>
    <s v="  UA"/>
    <x v="20"/>
    <n v="775"/>
    <s v="N422UA"/>
    <s v="DEN"/>
    <d v="1899-12-30T11:57:00"/>
    <d v="1899-12-30T12:02:00"/>
    <n v="157"/>
    <n v="156"/>
    <n v="5"/>
    <d v="1899-12-30T12:25:00"/>
    <n v="23"/>
    <n v="0"/>
    <n v="0"/>
    <n v="0"/>
    <n v="0"/>
    <n v="0"/>
    <n v="5"/>
    <x v="3"/>
    <n v="7"/>
  </r>
  <r>
    <s v="  UA"/>
    <x v="20"/>
    <n v="793"/>
    <s v="N569UA"/>
    <s v="LAX"/>
    <d v="1899-12-30T15:12:00"/>
    <d v="1899-12-30T15:11:00"/>
    <n v="268"/>
    <n v="281"/>
    <n v="-1"/>
    <d v="1899-12-30T15:40:00"/>
    <n v="29"/>
    <n v="0"/>
    <n v="0"/>
    <n v="0"/>
    <n v="0"/>
    <n v="0"/>
    <n v="0"/>
    <x v="15"/>
    <n v="7"/>
  </r>
  <r>
    <s v="  UA"/>
    <x v="20"/>
    <n v="829"/>
    <s v="N481UA"/>
    <s v="MSP"/>
    <d v="1899-12-30T20:51:00"/>
    <d v="1899-12-30T21:04:00"/>
    <n v="84"/>
    <n v="87"/>
    <n v="13"/>
    <d v="1899-12-30T21:30:00"/>
    <n v="26"/>
    <n v="12"/>
    <n v="0"/>
    <n v="3"/>
    <n v="0"/>
    <n v="1"/>
    <n v="13"/>
    <x v="11"/>
    <n v="7"/>
  </r>
  <r>
    <s v="  UA"/>
    <x v="20"/>
    <n v="839"/>
    <s v="N480UA"/>
    <s v="LAX"/>
    <d v="1899-12-30T18:10:00"/>
    <d v="1899-12-30T18:13:00"/>
    <n v="265"/>
    <n v="275"/>
    <n v="3"/>
    <d v="1899-12-30T18:40:00"/>
    <n v="27"/>
    <n v="0"/>
    <n v="0"/>
    <n v="0"/>
    <n v="0"/>
    <n v="0"/>
    <n v="3"/>
    <x v="1"/>
    <n v="7"/>
  </r>
  <r>
    <s v="  UA"/>
    <x v="20"/>
    <n v="842"/>
    <s v="N451UA"/>
    <s v="LAX"/>
    <d v="1899-12-30T08:10:00"/>
    <d v="1899-12-30T08:09:00"/>
    <n v="270"/>
    <n v="267"/>
    <n v="-1"/>
    <d v="1899-12-30T08:24:00"/>
    <n v="15"/>
    <n v="0"/>
    <n v="0"/>
    <n v="0"/>
    <n v="0"/>
    <n v="0"/>
    <n v="0"/>
    <x v="9"/>
    <n v="7"/>
  </r>
  <r>
    <s v="  UA"/>
    <x v="20"/>
    <n v="859"/>
    <s v="N831UA"/>
    <s v="SFO"/>
    <d v="1899-12-30T07:05:00"/>
    <d v="1899-12-30T07:03:00"/>
    <n v="288"/>
    <n v="285"/>
    <n v="-2"/>
    <d v="1899-12-30T07:15:00"/>
    <n v="12"/>
    <n v="0"/>
    <n v="0"/>
    <n v="0"/>
    <n v="0"/>
    <n v="0"/>
    <n v="0"/>
    <x v="13"/>
    <n v="7"/>
  </r>
  <r>
    <s v="  UA"/>
    <x v="20"/>
    <n v="884"/>
    <s v="N412UA"/>
    <s v="EWR"/>
    <d v="1899-12-30T19:15:00"/>
    <d v="1899-12-30T19:54:00"/>
    <n v="122"/>
    <n v="114"/>
    <n v="39"/>
    <d v="1899-12-30T20:10:00"/>
    <n v="16"/>
    <n v="31"/>
    <n v="0"/>
    <n v="0"/>
    <n v="0"/>
    <n v="0"/>
    <n v="39"/>
    <x v="10"/>
    <n v="7"/>
  </r>
  <r>
    <s v="  UA"/>
    <x v="20"/>
    <n v="896"/>
    <s v="N440UA"/>
    <s v="BOS"/>
    <d v="1899-12-30T13:27:00"/>
    <d v="1899-12-30T13:37:00"/>
    <n v="131"/>
    <n v="141"/>
    <n v="10"/>
    <d v="1899-12-30T14:01:00"/>
    <n v="24"/>
    <n v="10"/>
    <n v="0"/>
    <n v="10"/>
    <n v="0"/>
    <n v="0"/>
    <n v="10"/>
    <x v="14"/>
    <n v="7"/>
  </r>
  <r>
    <s v="  UA"/>
    <x v="20"/>
    <n v="907"/>
    <s v="N652UA"/>
    <s v="SFO"/>
    <d v="1899-12-30T17:30:00"/>
    <d v="1899-12-30T18:03:00"/>
    <n v="290"/>
    <n v="273"/>
    <n v="33"/>
    <d v="1899-12-30T18:22:00"/>
    <n v="19"/>
    <n v="16"/>
    <n v="0"/>
    <n v="0"/>
    <n v="0"/>
    <n v="0"/>
    <n v="33"/>
    <x v="12"/>
    <n v="7"/>
  </r>
  <r>
    <s v="  UA"/>
    <x v="20"/>
    <n v="909"/>
    <s v="N594UA"/>
    <s v="DEN"/>
    <d v="1899-12-30T15:12:00"/>
    <d v="1899-12-30T15:20:00"/>
    <n v="156"/>
    <n v="159"/>
    <n v="8"/>
    <d v="1899-12-30T15:42:00"/>
    <n v="22"/>
    <n v="0"/>
    <n v="0"/>
    <n v="0"/>
    <n v="0"/>
    <n v="0"/>
    <n v="8"/>
    <x v="15"/>
    <n v="7"/>
  </r>
  <r>
    <s v="  UA"/>
    <x v="20"/>
    <n v="922"/>
    <s v="N820UA"/>
    <s v="IAD"/>
    <d v="1899-12-30T06:00:00"/>
    <d v="1899-12-30T05:58:00"/>
    <n v="101"/>
    <n v="98"/>
    <n v="-2"/>
    <d v="1899-12-30T06:13:00"/>
    <n v="15"/>
    <n v="0"/>
    <n v="0"/>
    <n v="0"/>
    <n v="0"/>
    <n v="0"/>
    <n v="0"/>
    <x v="6"/>
    <n v="7"/>
  </r>
  <r>
    <s v="  UA"/>
    <x v="20"/>
    <n v="945"/>
    <s v="N556UA"/>
    <s v="LAX"/>
    <d v="1899-12-30T12:00:00"/>
    <d v="1899-12-30T12:00:00"/>
    <n v="273"/>
    <n v="274"/>
    <n v="0"/>
    <d v="1899-12-30T12:17:00"/>
    <n v="17"/>
    <n v="0"/>
    <n v="0"/>
    <n v="0"/>
    <n v="0"/>
    <n v="0"/>
    <n v="0"/>
    <x v="5"/>
    <n v="7"/>
  </r>
  <r>
    <s v="  UA"/>
    <x v="20"/>
    <n v="949"/>
    <s v="N774UA"/>
    <s v="DEN"/>
    <d v="1899-12-30T18:20:00"/>
    <d v="1899-12-30T19:18:00"/>
    <n v="165"/>
    <n v="142"/>
    <n v="58"/>
    <d v="1899-12-30T19:36:00"/>
    <n v="18"/>
    <n v="35"/>
    <n v="0"/>
    <n v="0"/>
    <n v="0"/>
    <n v="0"/>
    <n v="58"/>
    <x v="1"/>
    <n v="7"/>
  </r>
  <r>
    <s v="  UA"/>
    <x v="20"/>
    <n v="964"/>
    <s v=" "/>
    <s v="IAD"/>
    <d v="1899-12-30T13:17:00"/>
    <d v="1899-12-30T00:00:00"/>
    <n v="112"/>
    <n v="0"/>
    <n v="0"/>
    <d v="1899-12-30T00:00:00"/>
    <n v="0"/>
    <n v="0"/>
    <n v="0"/>
    <n v="0"/>
    <n v="0"/>
    <n v="0"/>
    <n v="0"/>
    <x v="14"/>
    <n v="7"/>
  </r>
  <r>
    <s v="  UA"/>
    <x v="20"/>
    <n v="973"/>
    <s v="N526UA"/>
    <s v="SFO"/>
    <d v="1899-12-30T15:12:00"/>
    <d v="1899-12-30T15:16:00"/>
    <n v="288"/>
    <n v="294"/>
    <n v="4"/>
    <d v="1899-12-30T15:46:00"/>
    <n v="30"/>
    <n v="0"/>
    <n v="0"/>
    <n v="0"/>
    <n v="0"/>
    <n v="0"/>
    <n v="4"/>
    <x v="15"/>
    <n v="7"/>
  </r>
  <r>
    <s v="  UA"/>
    <x v="20"/>
    <n v="990"/>
    <s v="N475UA"/>
    <s v="IAD"/>
    <d v="1899-12-30T18:15:00"/>
    <d v="1899-12-30T18:40:00"/>
    <n v="114"/>
    <n v="102"/>
    <n v="25"/>
    <d v="1899-12-30T18:59:00"/>
    <n v="19"/>
    <n v="0"/>
    <n v="0"/>
    <n v="0"/>
    <n v="0"/>
    <n v="0"/>
    <n v="25"/>
    <x v="1"/>
    <n v="7"/>
  </r>
  <r>
    <s v="  UA"/>
    <x v="20"/>
    <n v="1102"/>
    <s v="N21723"/>
    <s v="MCO"/>
    <d v="1899-12-30T19:40:00"/>
    <d v="1899-12-30T20:17:00"/>
    <n v="155"/>
    <n v="143"/>
    <n v="37"/>
    <d v="1899-12-30T20:32:00"/>
    <n v="15"/>
    <n v="25"/>
    <n v="0"/>
    <n v="0"/>
    <n v="0"/>
    <n v="0"/>
    <n v="37"/>
    <x v="10"/>
    <n v="7"/>
  </r>
  <r>
    <s v="  UA"/>
    <x v="20"/>
    <n v="1189"/>
    <s v="N16217"/>
    <s v="IAH"/>
    <d v="1899-12-30T15:20:00"/>
    <d v="1899-12-30T15:18:00"/>
    <n v="174"/>
    <n v="161"/>
    <n v="-2"/>
    <d v="1899-12-30T15:32:00"/>
    <n v="14"/>
    <n v="0"/>
    <n v="0"/>
    <n v="0"/>
    <n v="0"/>
    <n v="0"/>
    <n v="0"/>
    <x v="15"/>
    <n v="7"/>
  </r>
  <r>
    <s v="  UA"/>
    <x v="20"/>
    <n v="1221"/>
    <s v="N15710"/>
    <s v="IAH"/>
    <d v="1899-12-30T07:00:00"/>
    <d v="1899-12-30T06:56:00"/>
    <n v="168"/>
    <n v="164"/>
    <n v="-4"/>
    <d v="1899-12-30T07:10:00"/>
    <n v="14"/>
    <n v="0"/>
    <n v="0"/>
    <n v="0"/>
    <n v="0"/>
    <n v="0"/>
    <n v="0"/>
    <x v="13"/>
    <n v="7"/>
  </r>
  <r>
    <s v="  UA"/>
    <x v="20"/>
    <n v="1290"/>
    <s v="N37427"/>
    <s v="IAH"/>
    <d v="1899-12-30T17:12:00"/>
    <d v="1899-12-30T17:19:00"/>
    <n v="173"/>
    <n v="149"/>
    <n v="7"/>
    <d v="1899-12-30T17:38:00"/>
    <n v="19"/>
    <n v="0"/>
    <n v="0"/>
    <n v="0"/>
    <n v="0"/>
    <n v="0"/>
    <n v="7"/>
    <x v="12"/>
    <n v="7"/>
  </r>
  <r>
    <s v="  UA"/>
    <x v="20"/>
    <n v="1296"/>
    <s v="N24729"/>
    <s v="DEN"/>
    <d v="1899-12-30T19:15:00"/>
    <d v="1899-12-30T20:15:00"/>
    <n v="156"/>
    <n v="156"/>
    <n v="60"/>
    <d v="1899-12-30T20:32:00"/>
    <n v="17"/>
    <n v="60"/>
    <n v="0"/>
    <n v="0"/>
    <n v="0"/>
    <n v="0"/>
    <n v="60"/>
    <x v="10"/>
    <n v="7"/>
  </r>
  <r>
    <s v="  UA"/>
    <x v="20"/>
    <n v="1555"/>
    <s v="N25705"/>
    <s v="STT"/>
    <d v="1899-12-30T08:25:00"/>
    <d v="1899-12-30T08:25:00"/>
    <n v="294"/>
    <n v="287"/>
    <n v="0"/>
    <d v="1899-12-30T08:39:00"/>
    <n v="14"/>
    <n v="0"/>
    <n v="0"/>
    <n v="0"/>
    <n v="0"/>
    <n v="0"/>
    <n v="0"/>
    <x v="9"/>
    <n v="7"/>
  </r>
  <r>
    <s v="  UA"/>
    <x v="20"/>
    <n v="1574"/>
    <s v="N14214"/>
    <s v="EWR"/>
    <d v="1899-12-30T12:00:00"/>
    <d v="1899-12-30T12:29:00"/>
    <n v="127"/>
    <n v="125"/>
    <n v="29"/>
    <d v="1899-12-30T12:45:00"/>
    <n v="16"/>
    <n v="0"/>
    <n v="27"/>
    <n v="0"/>
    <n v="0"/>
    <n v="0"/>
    <n v="29"/>
    <x v="5"/>
    <n v="7"/>
  </r>
  <r>
    <s v="  UA"/>
    <x v="20"/>
    <n v="1577"/>
    <s v="N16646"/>
    <s v="EWR"/>
    <d v="1899-12-30T17:00:00"/>
    <d v="1899-12-30T17:41:00"/>
    <n v="136"/>
    <n v="139"/>
    <n v="41"/>
    <d v="1899-12-30T18:08:00"/>
    <n v="27"/>
    <n v="23"/>
    <n v="0"/>
    <n v="3"/>
    <n v="0"/>
    <n v="18"/>
    <n v="41"/>
    <x v="12"/>
    <n v="7"/>
  </r>
  <r>
    <s v="  UA"/>
    <x v="20"/>
    <n v="1625"/>
    <s v="N27733"/>
    <s v="CLE"/>
    <d v="1899-12-30T07:00:00"/>
    <d v="1899-12-30T07:29:00"/>
    <n v="77"/>
    <n v="69"/>
    <n v="29"/>
    <d v="1899-12-30T07:43:00"/>
    <n v="14"/>
    <n v="0"/>
    <n v="21"/>
    <n v="0"/>
    <n v="0"/>
    <n v="0"/>
    <n v="29"/>
    <x v="13"/>
    <n v="7"/>
  </r>
  <r>
    <s v="  UA"/>
    <x v="20"/>
    <n v="1647"/>
    <s v="N14237"/>
    <s v="IAH"/>
    <d v="1899-12-30T19:15:00"/>
    <d v="1899-12-30T19:54:00"/>
    <n v="163"/>
    <n v="145"/>
    <n v="39"/>
    <d v="1899-12-30T20:10:00"/>
    <n v="16"/>
    <n v="21"/>
    <n v="0"/>
    <n v="0"/>
    <n v="0"/>
    <n v="0"/>
    <n v="39"/>
    <x v="10"/>
    <n v="7"/>
  </r>
  <r>
    <s v="  UA"/>
    <x v="20"/>
    <n v="1676"/>
    <s v="N38403"/>
    <s v="IAH"/>
    <d v="1899-12-30T14:00:00"/>
    <d v="1899-12-30T14:28:00"/>
    <n v="166"/>
    <n v="150"/>
    <n v="28"/>
    <d v="1899-12-30T14:46:00"/>
    <n v="18"/>
    <n v="0"/>
    <n v="0"/>
    <n v="0"/>
    <n v="0"/>
    <n v="0"/>
    <n v="28"/>
    <x v="4"/>
    <n v="7"/>
  </r>
  <r>
    <s v="  UA"/>
    <x v="20"/>
    <n v="1693"/>
    <s v="N17233"/>
    <s v="IAH"/>
    <d v="1899-12-30T12:10:00"/>
    <d v="1899-12-30T12:47:00"/>
    <n v="167"/>
    <n v="154"/>
    <n v="37"/>
    <d v="1899-12-30T13:03:00"/>
    <n v="16"/>
    <n v="0"/>
    <n v="24"/>
    <n v="0"/>
    <n v="0"/>
    <n v="0"/>
    <n v="37"/>
    <x v="5"/>
    <n v="7"/>
  </r>
  <r>
    <s v="  UA"/>
    <x v="20"/>
    <n v="1696"/>
    <s v="N24715"/>
    <s v="EWR"/>
    <d v="1899-12-30T10:00:00"/>
    <d v="1899-12-30T09:58:00"/>
    <n v="117"/>
    <n v="129"/>
    <n v="-2"/>
    <d v="1899-12-30T10:11:00"/>
    <n v="13"/>
    <n v="0"/>
    <n v="0"/>
    <n v="0"/>
    <n v="0"/>
    <n v="0"/>
    <n v="0"/>
    <x v="8"/>
    <n v="7"/>
  </r>
  <r>
    <s v="  UA"/>
    <x v="20"/>
    <n v="1710"/>
    <s v="N77431"/>
    <s v="IAH"/>
    <d v="1899-12-30T07:35:00"/>
    <d v="1899-12-30T07:35:00"/>
    <n v="172"/>
    <n v="144"/>
    <n v="0"/>
    <d v="1899-12-30T07:49:00"/>
    <n v="14"/>
    <n v="0"/>
    <n v="0"/>
    <n v="0"/>
    <n v="0"/>
    <n v="0"/>
    <n v="0"/>
    <x v="13"/>
    <n v="7"/>
  </r>
  <r>
    <s v="  UA"/>
    <x v="20"/>
    <n v="1715"/>
    <s v="N33286"/>
    <s v="PIT"/>
    <d v="1899-12-30T18:35:00"/>
    <d v="1899-12-30T19:09:00"/>
    <n v="84"/>
    <n v="77"/>
    <n v="34"/>
    <d v="1899-12-30T19:25:00"/>
    <n v="16"/>
    <n v="27"/>
    <n v="0"/>
    <n v="0"/>
    <n v="0"/>
    <n v="0"/>
    <n v="34"/>
    <x v="1"/>
    <n v="7"/>
  </r>
  <r>
    <s v="  UA"/>
    <x v="20"/>
    <n v="1716"/>
    <s v="N27213"/>
    <s v="FLL"/>
    <d v="1899-12-30T08:50:00"/>
    <d v="1899-12-30T09:59:00"/>
    <n v="171"/>
    <n v="169"/>
    <n v="69"/>
    <d v="1899-12-30T10:15:00"/>
    <n v="16"/>
    <n v="14"/>
    <n v="0"/>
    <n v="0"/>
    <n v="0"/>
    <n v="53"/>
    <n v="69"/>
    <x v="9"/>
    <n v="7"/>
  </r>
  <r>
    <s v="  UA"/>
    <x v="20"/>
    <n v="1727"/>
    <s v="N73445"/>
    <s v="IAH"/>
    <d v="1899-12-30T10:56:00"/>
    <d v="1899-12-30T10:57:00"/>
    <n v="169"/>
    <n v="148"/>
    <n v="1"/>
    <d v="1899-12-30T11:13:00"/>
    <n v="16"/>
    <n v="0"/>
    <n v="0"/>
    <n v="0"/>
    <n v="0"/>
    <n v="0"/>
    <n v="1"/>
    <x v="8"/>
    <n v="7"/>
  </r>
  <r>
    <s v="  UA"/>
    <x v="20"/>
    <n v="1730"/>
    <s v="N39418"/>
    <s v="IAH"/>
    <d v="1899-12-30T05:25:00"/>
    <d v="1899-12-30T05:34:00"/>
    <n v="168"/>
    <n v="153"/>
    <n v="9"/>
    <d v="1899-12-30T05:47:00"/>
    <n v="13"/>
    <n v="0"/>
    <n v="0"/>
    <n v="0"/>
    <n v="0"/>
    <n v="0"/>
    <n v="9"/>
    <x v="16"/>
    <n v="7"/>
  </r>
  <r>
    <s v="  UA"/>
    <x v="21"/>
    <n v="201"/>
    <s v="N214UA"/>
    <s v="HNL"/>
    <d v="1899-12-30T09:21:00"/>
    <d v="1899-12-30T09:24:00"/>
    <n v="544"/>
    <n v="561"/>
    <n v="3"/>
    <d v="1899-12-30T09:57:00"/>
    <n v="33"/>
    <n v="0"/>
    <n v="0"/>
    <n v="20"/>
    <n v="0"/>
    <n v="0"/>
    <n v="3"/>
    <x v="0"/>
    <n v="1"/>
  </r>
  <r>
    <s v="  UA"/>
    <x v="21"/>
    <n v="241"/>
    <s v="N430UA"/>
    <s v="SEA"/>
    <d v="1899-12-30T11:57:00"/>
    <d v="1899-12-30T11:54:00"/>
    <n v="268"/>
    <n v="253"/>
    <n v="-3"/>
    <d v="1899-12-30T12:11:00"/>
    <n v="17"/>
    <n v="0"/>
    <n v="0"/>
    <n v="0"/>
    <n v="0"/>
    <n v="0"/>
    <n v="0"/>
    <x v="3"/>
    <n v="1"/>
  </r>
  <r>
    <s v="  UA"/>
    <x v="21"/>
    <n v="246"/>
    <s v="N491UA"/>
    <s v="BUF"/>
    <d v="1899-12-30T18:00:00"/>
    <d v="1899-12-30T17:58:00"/>
    <n v="89"/>
    <n v="87"/>
    <n v="-2"/>
    <d v="1899-12-30T18:19:00"/>
    <n v="21"/>
    <n v="0"/>
    <n v="0"/>
    <n v="0"/>
    <n v="0"/>
    <n v="0"/>
    <n v="0"/>
    <x v="1"/>
    <n v="1"/>
  </r>
  <r>
    <s v="  UA"/>
    <x v="21"/>
    <n v="248"/>
    <s v="N492UA"/>
    <s v="DTW"/>
    <d v="1899-12-30T18:49:00"/>
    <d v="1899-12-30T20:54:00"/>
    <n v="85"/>
    <n v="76"/>
    <n v="125"/>
    <d v="1899-12-30T21:13:00"/>
    <n v="19"/>
    <n v="8"/>
    <n v="0"/>
    <n v="0"/>
    <n v="0"/>
    <n v="108"/>
    <n v="125"/>
    <x v="1"/>
    <n v="1"/>
  </r>
  <r>
    <s v="  UA"/>
    <x v="21"/>
    <n v="253"/>
    <s v="N482UA"/>
    <s v="BOS"/>
    <d v="1899-12-30T19:06:00"/>
    <d v="1899-12-30T20:00:00"/>
    <n v="135"/>
    <n v="124"/>
    <n v="54"/>
    <d v="1899-12-30T20:10:00"/>
    <n v="10"/>
    <n v="6"/>
    <n v="0"/>
    <n v="0"/>
    <n v="0"/>
    <n v="37"/>
    <n v="54"/>
    <x v="10"/>
    <n v="1"/>
  </r>
  <r>
    <s v="  UA"/>
    <x v="21"/>
    <n v="255"/>
    <s v="N593UA"/>
    <s v="SFO"/>
    <d v="1899-12-30T16:05:00"/>
    <d v="1899-12-30T16:30:00"/>
    <n v="284"/>
    <n v="297"/>
    <n v="25"/>
    <d v="1899-12-30T17:01:00"/>
    <n v="31"/>
    <n v="0"/>
    <n v="0"/>
    <n v="21"/>
    <n v="0"/>
    <n v="17"/>
    <n v="25"/>
    <x v="2"/>
    <n v="1"/>
  </r>
  <r>
    <s v="  UA"/>
    <x v="21"/>
    <n v="258"/>
    <s v="N838UA"/>
    <s v="GRR"/>
    <d v="1899-12-30T19:03:00"/>
    <d v="1899-12-30T19:07:00"/>
    <n v="51"/>
    <n v="52"/>
    <n v="4"/>
    <d v="1899-12-30T19:32:00"/>
    <n v="25"/>
    <n v="0"/>
    <n v="0"/>
    <n v="0"/>
    <n v="0"/>
    <n v="0"/>
    <n v="4"/>
    <x v="10"/>
    <n v="1"/>
  </r>
  <r>
    <s v="  UA"/>
    <x v="21"/>
    <n v="262"/>
    <s v="N465UA"/>
    <s v="MCO"/>
    <d v="1899-12-30T07:00:00"/>
    <d v="1899-12-30T06:57:00"/>
    <n v="155"/>
    <n v="153"/>
    <n v="-3"/>
    <d v="1899-12-30T07:16:00"/>
    <n v="19"/>
    <n v="0"/>
    <n v="0"/>
    <n v="0"/>
    <n v="0"/>
    <n v="0"/>
    <n v="0"/>
    <x v="13"/>
    <n v="1"/>
  </r>
  <r>
    <s v="  UA"/>
    <x v="21"/>
    <n v="265"/>
    <s v="N466UA"/>
    <s v="TPA"/>
    <d v="1899-12-30T14:15:00"/>
    <d v="1899-12-30T14:11:00"/>
    <n v="159"/>
    <n v="157"/>
    <n v="-4"/>
    <d v="1899-12-30T14:41:00"/>
    <n v="30"/>
    <n v="0"/>
    <n v="0"/>
    <n v="0"/>
    <n v="0"/>
    <n v="0"/>
    <n v="0"/>
    <x v="4"/>
    <n v="1"/>
  </r>
  <r>
    <s v="  UA"/>
    <x v="21"/>
    <n v="278"/>
    <s v="N852UA"/>
    <s v="MDT"/>
    <d v="1899-12-30T18:25:00"/>
    <d v="1899-12-30T18:25:00"/>
    <n v="105"/>
    <n v="115"/>
    <n v="0"/>
    <d v="1899-12-30T18:57:00"/>
    <n v="32"/>
    <n v="0"/>
    <n v="0"/>
    <n v="0"/>
    <n v="0"/>
    <n v="0"/>
    <n v="0"/>
    <x v="1"/>
    <n v="1"/>
  </r>
  <r>
    <s v="  UA"/>
    <x v="21"/>
    <n v="288"/>
    <s v="N465UA"/>
    <s v="MCO"/>
    <d v="1899-12-30T14:30:00"/>
    <d v="1899-12-30T14:25:00"/>
    <n v="159"/>
    <n v="163"/>
    <n v="-5"/>
    <d v="1899-12-30T14:56:00"/>
    <n v="31"/>
    <n v="0"/>
    <n v="0"/>
    <n v="0"/>
    <n v="0"/>
    <n v="0"/>
    <n v="0"/>
    <x v="4"/>
    <n v="1"/>
  </r>
  <r>
    <s v="  UA"/>
    <x v="21"/>
    <n v="296"/>
    <s v="N493UA"/>
    <s v="MSP"/>
    <d v="1899-12-30T13:19:00"/>
    <d v="1899-12-30T13:19:00"/>
    <n v="87"/>
    <n v="108"/>
    <n v="0"/>
    <d v="1899-12-30T13:59:00"/>
    <n v="40"/>
    <n v="0"/>
    <n v="0"/>
    <n v="21"/>
    <n v="0"/>
    <n v="0"/>
    <n v="0"/>
    <x v="14"/>
    <n v="1"/>
  </r>
  <r>
    <s v="  UA"/>
    <x v="21"/>
    <n v="298"/>
    <s v="N855UA"/>
    <s v="MIA"/>
    <d v="1899-12-30T19:44:00"/>
    <d v="1899-12-30T20:22:00"/>
    <n v="187"/>
    <n v="183"/>
    <n v="38"/>
    <d v="1899-12-30T20:47:00"/>
    <n v="25"/>
    <n v="0"/>
    <n v="0"/>
    <n v="1"/>
    <n v="0"/>
    <n v="33"/>
    <n v="38"/>
    <x v="10"/>
    <n v="1"/>
  </r>
  <r>
    <s v="  UA"/>
    <x v="21"/>
    <n v="304"/>
    <s v="N597UA"/>
    <s v="SFO"/>
    <d v="1899-12-30T13:05:00"/>
    <d v="1899-12-30T14:14:00"/>
    <n v="284"/>
    <n v="284"/>
    <n v="69"/>
    <d v="1899-12-30T14:39:00"/>
    <n v="25"/>
    <n v="0"/>
    <n v="0"/>
    <n v="69"/>
    <n v="0"/>
    <n v="0"/>
    <n v="69"/>
    <x v="14"/>
    <n v="1"/>
  </r>
  <r>
    <s v="  UA"/>
    <x v="21"/>
    <n v="309"/>
    <s v="N429UA"/>
    <s v="SFO"/>
    <d v="1899-12-30T08:11:00"/>
    <d v="1899-12-30T08:10:00"/>
    <n v="284"/>
    <n v="277"/>
    <n v="-1"/>
    <d v="1899-12-30T08:28:00"/>
    <n v="18"/>
    <n v="0"/>
    <n v="0"/>
    <n v="0"/>
    <n v="0"/>
    <n v="0"/>
    <n v="0"/>
    <x v="9"/>
    <n v="1"/>
  </r>
  <r>
    <s v="  UA"/>
    <x v="21"/>
    <n v="320"/>
    <s v="N801UA"/>
    <s v="BWI"/>
    <d v="1899-12-30T20:20:00"/>
    <d v="1899-12-30T21:44:00"/>
    <n v="112"/>
    <n v="109"/>
    <n v="84"/>
    <d v="1899-12-30T22:09:00"/>
    <n v="25"/>
    <n v="6"/>
    <n v="0"/>
    <n v="0"/>
    <n v="0"/>
    <n v="75"/>
    <n v="84"/>
    <x v="11"/>
    <n v="1"/>
  </r>
  <r>
    <s v="  UA"/>
    <x v="21"/>
    <n v="330"/>
    <s v="N416UA"/>
    <s v="EWR"/>
    <d v="1899-12-30T16:00:00"/>
    <d v="1899-12-30T16:05:00"/>
    <n v="131"/>
    <n v="145"/>
    <n v="5"/>
    <d v="1899-12-30T16:31:00"/>
    <n v="26"/>
    <n v="0"/>
    <n v="0"/>
    <n v="15"/>
    <n v="0"/>
    <n v="4"/>
    <n v="5"/>
    <x v="2"/>
    <n v="1"/>
  </r>
  <r>
    <s v="  UA"/>
    <x v="21"/>
    <n v="331"/>
    <s v="N467UA"/>
    <s v="SEA"/>
    <d v="1899-12-30T09:56:00"/>
    <d v="1899-12-30T09:54:00"/>
    <n v="267"/>
    <n v="258"/>
    <n v="-2"/>
    <d v="1899-12-30T10:17:00"/>
    <n v="23"/>
    <n v="0"/>
    <n v="0"/>
    <n v="0"/>
    <n v="0"/>
    <n v="0"/>
    <n v="0"/>
    <x v="0"/>
    <n v="1"/>
  </r>
  <r>
    <s v="  UA"/>
    <x v="21"/>
    <n v="333"/>
    <s v="N475UA"/>
    <s v="MSY"/>
    <d v="1899-12-30T09:37:00"/>
    <d v="1899-12-30T09:35:00"/>
    <n v="140"/>
    <n v="149"/>
    <n v="-2"/>
    <d v="1899-12-30T10:01:00"/>
    <n v="26"/>
    <n v="0"/>
    <n v="0"/>
    <n v="0"/>
    <n v="0"/>
    <n v="0"/>
    <n v="0"/>
    <x v="0"/>
    <n v="1"/>
  </r>
  <r>
    <s v="  UA"/>
    <x v="21"/>
    <n v="337"/>
    <s v="N432UA"/>
    <s v="IAD"/>
    <d v="1899-12-30T16:13:00"/>
    <d v="1899-12-30T16:12:00"/>
    <n v="109"/>
    <n v="110"/>
    <n v="-1"/>
    <d v="1899-12-30T16:33:00"/>
    <n v="21"/>
    <n v="0"/>
    <n v="0"/>
    <n v="0"/>
    <n v="0"/>
    <n v="0"/>
    <n v="0"/>
    <x v="2"/>
    <n v="1"/>
  </r>
  <r>
    <s v="  UA"/>
    <x v="21"/>
    <n v="340"/>
    <s v="N436UA"/>
    <s v="DFW"/>
    <d v="1899-12-30T13:20:00"/>
    <d v="1899-12-30T13:18:00"/>
    <n v="151"/>
    <n v="187"/>
    <n v="-2"/>
    <d v="1899-12-30T13:33:00"/>
    <n v="15"/>
    <n v="0"/>
    <n v="0"/>
    <n v="34"/>
    <n v="0"/>
    <n v="0"/>
    <n v="0"/>
    <x v="14"/>
    <n v="1"/>
  </r>
  <r>
    <s v="  UA"/>
    <x v="21"/>
    <n v="341"/>
    <s v="N467UA"/>
    <s v="DFW"/>
    <d v="1899-12-30T20:50:00"/>
    <d v="1899-12-30T21:11:00"/>
    <n v="146"/>
    <n v="160"/>
    <n v="21"/>
    <d v="1899-12-30T21:43:00"/>
    <n v="32"/>
    <n v="0"/>
    <n v="0"/>
    <n v="34"/>
    <n v="0"/>
    <n v="1"/>
    <n v="21"/>
    <x v="11"/>
    <n v="1"/>
  </r>
  <r>
    <s v="  UA"/>
    <x v="21"/>
    <n v="348"/>
    <s v="N585UA"/>
    <s v="MCO"/>
    <d v="1899-12-30T08:20:00"/>
    <d v="1899-12-30T08:17:00"/>
    <n v="157"/>
    <n v="150"/>
    <n v="-3"/>
    <d v="1899-12-30T08:33:00"/>
    <n v="16"/>
    <n v="0"/>
    <n v="0"/>
    <n v="0"/>
    <n v="0"/>
    <n v="0"/>
    <n v="0"/>
    <x v="9"/>
    <n v="1"/>
  </r>
  <r>
    <s v="  UA"/>
    <x v="21"/>
    <n v="360"/>
    <s v="N833UA"/>
    <s v="IAD"/>
    <d v="1899-12-30T11:25:00"/>
    <d v="1899-12-30T11:23:00"/>
    <n v="109"/>
    <n v="105"/>
    <n v="-2"/>
    <d v="1899-12-30T11:36:00"/>
    <n v="13"/>
    <n v="0"/>
    <n v="0"/>
    <n v="0"/>
    <n v="0"/>
    <n v="0"/>
    <n v="0"/>
    <x v="3"/>
    <n v="1"/>
  </r>
  <r>
    <s v="  UA"/>
    <x v="21"/>
    <n v="368"/>
    <s v="N801UA"/>
    <s v="LGA"/>
    <d v="1899-12-30T14:05:00"/>
    <d v="1899-12-30T14:01:00"/>
    <n v="125"/>
    <n v="141"/>
    <n v="-4"/>
    <d v="1899-12-30T14:43:00"/>
    <n v="42"/>
    <n v="0"/>
    <n v="0"/>
    <n v="0"/>
    <n v="0"/>
    <n v="0"/>
    <n v="0"/>
    <x v="4"/>
    <n v="1"/>
  </r>
  <r>
    <s v="  UA"/>
    <x v="21"/>
    <n v="373"/>
    <s v="N523UA"/>
    <s v="JAC"/>
    <d v="1899-12-30T09:37:00"/>
    <d v="1899-12-30T09:33:00"/>
    <n v="195"/>
    <n v="178"/>
    <n v="-4"/>
    <d v="1899-12-30T09:52:00"/>
    <n v="19"/>
    <n v="0"/>
    <n v="0"/>
    <n v="0"/>
    <n v="0"/>
    <n v="0"/>
    <n v="0"/>
    <x v="0"/>
    <n v="1"/>
  </r>
  <r>
    <s v="  UA"/>
    <x v="21"/>
    <n v="374"/>
    <s v="N431UA"/>
    <s v="LGA"/>
    <d v="1899-12-30T19:00:00"/>
    <d v="1899-12-30T19:03:00"/>
    <n v="125"/>
    <n v="124"/>
    <n v="3"/>
    <d v="1899-12-30T19:24:00"/>
    <n v="21"/>
    <n v="0"/>
    <n v="0"/>
    <n v="0"/>
    <n v="0"/>
    <n v="0"/>
    <n v="3"/>
    <x v="10"/>
    <n v="1"/>
  </r>
  <r>
    <s v="  UA"/>
    <x v="21"/>
    <n v="381"/>
    <s v="N844UA"/>
    <s v="SMF"/>
    <d v="1899-12-30T10:02:00"/>
    <d v="1899-12-30T11:17:00"/>
    <n v="270"/>
    <n v="260"/>
    <n v="75"/>
    <d v="1899-12-30T11:40:00"/>
    <n v="23"/>
    <n v="65"/>
    <n v="0"/>
    <n v="0"/>
    <n v="0"/>
    <n v="0"/>
    <n v="75"/>
    <x v="8"/>
    <n v="1"/>
  </r>
  <r>
    <s v="  UA"/>
    <x v="21"/>
    <n v="382"/>
    <s v="N460UA"/>
    <s v="IAD"/>
    <d v="1899-12-30T08:43:00"/>
    <d v="1899-12-30T09:23:00"/>
    <n v="108"/>
    <n v="102"/>
    <n v="40"/>
    <d v="1899-12-30T09:43:00"/>
    <n v="20"/>
    <n v="34"/>
    <n v="0"/>
    <n v="0"/>
    <n v="0"/>
    <n v="0"/>
    <n v="40"/>
    <x v="9"/>
    <n v="1"/>
  </r>
  <r>
    <s v="  UA"/>
    <x v="21"/>
    <n v="393"/>
    <s v="N453UA"/>
    <s v="PHX"/>
    <d v="1899-12-30T11:57:00"/>
    <d v="1899-12-30T11:56:00"/>
    <n v="232"/>
    <n v="216"/>
    <n v="-1"/>
    <d v="1899-12-30T12:14:00"/>
    <n v="18"/>
    <n v="0"/>
    <n v="0"/>
    <n v="0"/>
    <n v="0"/>
    <n v="0"/>
    <n v="0"/>
    <x v="3"/>
    <n v="1"/>
  </r>
  <r>
    <s v="  UA"/>
    <x v="21"/>
    <n v="395"/>
    <s v="N493UA"/>
    <s v="SAN"/>
    <d v="1899-12-30T17:56:00"/>
    <d v="1899-12-30T18:36:00"/>
    <n v="253"/>
    <n v="255"/>
    <n v="40"/>
    <d v="1899-12-30T18:54:00"/>
    <n v="18"/>
    <n v="0"/>
    <n v="0"/>
    <n v="2"/>
    <n v="0"/>
    <n v="40"/>
    <n v="40"/>
    <x v="12"/>
    <n v="1"/>
  </r>
  <r>
    <s v="  UA"/>
    <x v="21"/>
    <n v="398"/>
    <s v="N564UA"/>
    <s v="SFO"/>
    <d v="1899-12-30T11:00:00"/>
    <d v="1899-12-30T10:58:00"/>
    <n v="284"/>
    <n v="288"/>
    <n v="-2"/>
    <d v="1899-12-30T11:11:00"/>
    <n v="13"/>
    <n v="0"/>
    <n v="0"/>
    <n v="0"/>
    <n v="0"/>
    <n v="0"/>
    <n v="0"/>
    <x v="3"/>
    <n v="1"/>
  </r>
  <r>
    <s v="  UA"/>
    <x v="21"/>
    <n v="401"/>
    <s v="N563UA"/>
    <s v="BDL"/>
    <d v="1899-12-30T18:45:00"/>
    <d v="1899-12-30T18:44:00"/>
    <n v="126"/>
    <n v="130"/>
    <n v="-1"/>
    <d v="1899-12-30T19:15:00"/>
    <n v="31"/>
    <n v="0"/>
    <n v="0"/>
    <n v="0"/>
    <n v="0"/>
    <n v="0"/>
    <n v="0"/>
    <x v="1"/>
    <n v="1"/>
  </r>
  <r>
    <s v="  UA"/>
    <x v="21"/>
    <n v="409"/>
    <s v="N572UA"/>
    <s v="LAX"/>
    <d v="1899-12-30T13:10:00"/>
    <d v="1899-12-30T13:09:00"/>
    <n v="268"/>
    <n v="256"/>
    <n v="-1"/>
    <d v="1899-12-30T13:27:00"/>
    <n v="18"/>
    <n v="0"/>
    <n v="0"/>
    <n v="0"/>
    <n v="0"/>
    <n v="0"/>
    <n v="0"/>
    <x v="14"/>
    <n v="1"/>
  </r>
  <r>
    <s v="  UA"/>
    <x v="21"/>
    <n v="411"/>
    <s v="N817UA"/>
    <s v="LAX"/>
    <d v="1899-12-30T20:45:00"/>
    <d v="1899-12-30T21:09:00"/>
    <n v="265"/>
    <n v="269"/>
    <n v="24"/>
    <d v="1899-12-30T21:35:00"/>
    <n v="26"/>
    <n v="24"/>
    <n v="0"/>
    <n v="4"/>
    <n v="0"/>
    <n v="0"/>
    <n v="24"/>
    <x v="11"/>
    <n v="1"/>
  </r>
  <r>
    <s v="  UA"/>
    <x v="21"/>
    <n v="417"/>
    <s v="N468UA"/>
    <s v="PDX"/>
    <d v="1899-12-30T10:00:00"/>
    <d v="1899-12-30T11:40:00"/>
    <n v="269"/>
    <n v="259"/>
    <n v="100"/>
    <d v="1899-12-30T11:59:00"/>
    <n v="19"/>
    <n v="90"/>
    <n v="0"/>
    <n v="0"/>
    <n v="0"/>
    <n v="0"/>
    <n v="100"/>
    <x v="8"/>
    <n v="1"/>
  </r>
  <r>
    <s v="  UA"/>
    <x v="21"/>
    <n v="420"/>
    <s v="N478UA"/>
    <s v="ROC"/>
    <d v="1899-12-30T18:42:00"/>
    <d v="1899-12-30T19:02:00"/>
    <n v="98"/>
    <n v="106"/>
    <n v="20"/>
    <d v="1899-12-30T19:30:00"/>
    <n v="28"/>
    <n v="0"/>
    <n v="0"/>
    <n v="8"/>
    <n v="0"/>
    <n v="20"/>
    <n v="20"/>
    <x v="1"/>
    <n v="1"/>
  </r>
  <r>
    <s v="  UA"/>
    <x v="21"/>
    <n v="425"/>
    <s v="N530UA"/>
    <s v="TPA"/>
    <d v="1899-12-30T09:26:00"/>
    <d v="1899-12-30T09:24:00"/>
    <n v="157"/>
    <n v="159"/>
    <n v="-2"/>
    <d v="1899-12-30T09:50:00"/>
    <n v="26"/>
    <n v="0"/>
    <n v="0"/>
    <n v="0"/>
    <n v="0"/>
    <n v="0"/>
    <n v="0"/>
    <x v="0"/>
    <n v="1"/>
  </r>
  <r>
    <s v="  UA"/>
    <x v="21"/>
    <n v="430"/>
    <s v="N584UA"/>
    <s v="PHX"/>
    <d v="1899-12-30T17:59:00"/>
    <d v="1899-12-30T18:12:00"/>
    <n v="235"/>
    <n v="219"/>
    <n v="13"/>
    <d v="1899-12-30T18:29:00"/>
    <n v="17"/>
    <n v="0"/>
    <n v="0"/>
    <n v="0"/>
    <n v="0"/>
    <n v="0"/>
    <n v="13"/>
    <x v="12"/>
    <n v="1"/>
  </r>
  <r>
    <s v="  UA"/>
    <x v="21"/>
    <n v="432"/>
    <s v="N852UA"/>
    <s v="CLT"/>
    <d v="1899-12-30T13:15:00"/>
    <d v="1899-12-30T13:16:00"/>
    <n v="109"/>
    <n v="104"/>
    <n v="1"/>
    <d v="1899-12-30T13:30:00"/>
    <n v="14"/>
    <n v="0"/>
    <n v="0"/>
    <n v="0"/>
    <n v="0"/>
    <n v="0"/>
    <n v="1"/>
    <x v="14"/>
    <n v="1"/>
  </r>
  <r>
    <s v="  UA"/>
    <x v="21"/>
    <n v="436"/>
    <s v="N845UA"/>
    <s v="EWR"/>
    <d v="1899-12-30T15:00:00"/>
    <d v="1899-12-30T16:33:00"/>
    <n v="131"/>
    <n v="139"/>
    <n v="93"/>
    <d v="1899-12-30T16:52:00"/>
    <n v="19"/>
    <n v="0"/>
    <n v="0"/>
    <n v="8"/>
    <n v="0"/>
    <n v="93"/>
    <n v="93"/>
    <x v="15"/>
    <n v="1"/>
  </r>
  <r>
    <s v="  UA"/>
    <x v="21"/>
    <n v="442"/>
    <s v="N407UA"/>
    <s v="DCA"/>
    <d v="1899-12-30T19:05:00"/>
    <d v="1899-12-30T20:58:00"/>
    <n v="111"/>
    <n v="101"/>
    <n v="113"/>
    <d v="1899-12-30T21:11:00"/>
    <n v="13"/>
    <n v="15"/>
    <n v="0"/>
    <n v="0"/>
    <n v="0"/>
    <n v="88"/>
    <n v="113"/>
    <x v="10"/>
    <n v="1"/>
  </r>
  <r>
    <s v="  UA"/>
    <x v="21"/>
    <n v="449"/>
    <s v="N424UA"/>
    <s v="SAN"/>
    <d v="1899-12-30T09:56:00"/>
    <d v="1899-12-30T10:06:00"/>
    <n v="262"/>
    <n v="254"/>
    <n v="10"/>
    <d v="1899-12-30T10:30:00"/>
    <n v="24"/>
    <n v="0"/>
    <n v="0"/>
    <n v="0"/>
    <n v="0"/>
    <n v="0"/>
    <n v="10"/>
    <x v="0"/>
    <n v="1"/>
  </r>
  <r>
    <s v="  UA"/>
    <x v="21"/>
    <n v="450"/>
    <s v="N516UA"/>
    <s v="TPA"/>
    <d v="1899-12-30T19:56:00"/>
    <d v="1899-12-30T20:55:00"/>
    <n v="160"/>
    <n v="165"/>
    <n v="59"/>
    <d v="1899-12-30T21:24:00"/>
    <n v="29"/>
    <n v="0"/>
    <n v="0"/>
    <n v="5"/>
    <n v="0"/>
    <n v="59"/>
    <n v="59"/>
    <x v="10"/>
    <n v="1"/>
  </r>
  <r>
    <s v="  UA"/>
    <x v="21"/>
    <n v="456"/>
    <s v="N534UA"/>
    <s v="DEN"/>
    <d v="1899-12-30T11:57:00"/>
    <d v="1899-12-30T12:18:00"/>
    <n v="162"/>
    <n v="160"/>
    <n v="21"/>
    <d v="1899-12-30T12:52:00"/>
    <n v="34"/>
    <n v="19"/>
    <n v="0"/>
    <n v="0"/>
    <n v="0"/>
    <n v="0"/>
    <n v="21"/>
    <x v="3"/>
    <n v="1"/>
  </r>
  <r>
    <s v="  UA"/>
    <x v="21"/>
    <n v="468"/>
    <s v="N830UA"/>
    <s v="CVG"/>
    <d v="1899-12-30T19:04:00"/>
    <d v="1899-12-30T20:23:00"/>
    <n v="71"/>
    <n v="85"/>
    <n v="79"/>
    <d v="1899-12-30T21:00:00"/>
    <n v="37"/>
    <n v="79"/>
    <n v="0"/>
    <n v="14"/>
    <n v="0"/>
    <n v="0"/>
    <n v="79"/>
    <x v="10"/>
    <n v="1"/>
  </r>
  <r>
    <s v="  UA"/>
    <x v="21"/>
    <n v="473"/>
    <s v="N459UA"/>
    <s v="SNA"/>
    <d v="1899-12-30T20:05:00"/>
    <d v="1899-12-30T20:08:00"/>
    <n v="267"/>
    <n v="276"/>
    <n v="3"/>
    <d v="1899-12-30T20:36:00"/>
    <n v="28"/>
    <n v="0"/>
    <n v="0"/>
    <n v="0"/>
    <n v="0"/>
    <n v="0"/>
    <n v="3"/>
    <x v="11"/>
    <n v="1"/>
  </r>
  <r>
    <s v="  UA"/>
    <x v="21"/>
    <n v="476"/>
    <s v="N831UA"/>
    <s v="BWI"/>
    <d v="1899-12-30T13:10:00"/>
    <d v="1899-12-30T13:08:00"/>
    <n v="112"/>
    <n v="124"/>
    <n v="-2"/>
    <d v="1899-12-30T13:47:00"/>
    <n v="39"/>
    <n v="0"/>
    <n v="0"/>
    <n v="0"/>
    <n v="0"/>
    <n v="0"/>
    <n v="0"/>
    <x v="14"/>
    <n v="1"/>
  </r>
  <r>
    <s v="  UA"/>
    <x v="21"/>
    <n v="493"/>
    <s v="N553UA"/>
    <s v="SFO"/>
    <d v="1899-12-30T18:30:00"/>
    <d v="1899-12-30T18:29:00"/>
    <n v="284"/>
    <n v="280"/>
    <n v="-1"/>
    <d v="1899-12-30T18:47:00"/>
    <n v="18"/>
    <n v="0"/>
    <n v="0"/>
    <n v="0"/>
    <n v="0"/>
    <n v="0"/>
    <n v="0"/>
    <x v="1"/>
    <n v="1"/>
  </r>
  <r>
    <s v="  UA"/>
    <x v="21"/>
    <n v="494"/>
    <s v="N442UA"/>
    <s v="SAN"/>
    <d v="1899-12-30T16:00:00"/>
    <d v="1899-12-30T15:57:00"/>
    <n v="255"/>
    <n v="262"/>
    <n v="-3"/>
    <d v="1899-12-30T16:27:00"/>
    <n v="30"/>
    <n v="0"/>
    <n v="0"/>
    <n v="0"/>
    <n v="0"/>
    <n v="0"/>
    <n v="0"/>
    <x v="2"/>
    <n v="1"/>
  </r>
  <r>
    <s v="  UA"/>
    <x v="21"/>
    <n v="502"/>
    <s v="N433UA"/>
    <s v="LGA"/>
    <d v="1899-12-30T18:00:00"/>
    <d v="1899-12-30T20:23:00"/>
    <n v="125"/>
    <n v="133"/>
    <n v="143"/>
    <d v="1899-12-30T20:59:00"/>
    <n v="36"/>
    <n v="65"/>
    <n v="0"/>
    <n v="8"/>
    <n v="0"/>
    <n v="78"/>
    <n v="143"/>
    <x v="1"/>
    <n v="1"/>
  </r>
  <r>
    <s v="  UA"/>
    <x v="21"/>
    <n v="514"/>
    <s v="N578UA"/>
    <s v="IAD"/>
    <d v="1899-12-30T21:19:00"/>
    <d v="1899-12-30T21:18:00"/>
    <n v="98"/>
    <n v="113"/>
    <n v="-1"/>
    <d v="1899-12-30T21:48:00"/>
    <n v="30"/>
    <n v="0"/>
    <n v="0"/>
    <n v="0"/>
    <n v="0"/>
    <n v="0"/>
    <n v="0"/>
    <x v="7"/>
    <n v="1"/>
  </r>
  <r>
    <s v="  UA"/>
    <x v="21"/>
    <n v="519"/>
    <s v="N803UA"/>
    <s v="MSP"/>
    <d v="1899-12-30T14:20:00"/>
    <d v="1899-12-30T14:27:00"/>
    <n v="81"/>
    <n v="102"/>
    <n v="7"/>
    <d v="1899-12-30T14:51:00"/>
    <n v="24"/>
    <n v="7"/>
    <n v="0"/>
    <n v="21"/>
    <n v="0"/>
    <n v="0"/>
    <n v="7"/>
    <x v="4"/>
    <n v="1"/>
  </r>
  <r>
    <s v="  UA"/>
    <x v="21"/>
    <n v="521"/>
    <s v="N568UA"/>
    <s v="SAN"/>
    <d v="1899-12-30T11:57:00"/>
    <d v="1899-12-30T13:53:00"/>
    <n v="264"/>
    <n v="272"/>
    <n v="116"/>
    <d v="1899-12-30T14:26:00"/>
    <n v="33"/>
    <n v="75"/>
    <n v="0"/>
    <n v="8"/>
    <n v="0"/>
    <n v="41"/>
    <n v="116"/>
    <x v="3"/>
    <n v="1"/>
  </r>
  <r>
    <s v="  UA"/>
    <x v="21"/>
    <n v="530"/>
    <s v="N853UA"/>
    <s v="MSY"/>
    <d v="1899-12-30T14:51:00"/>
    <d v="1899-12-30T19:54:00"/>
    <n v="144"/>
    <n v="163"/>
    <n v="303"/>
    <d v="1899-12-30T20:21:00"/>
    <n v="27"/>
    <n v="303"/>
    <n v="0"/>
    <n v="19"/>
    <n v="0"/>
    <n v="0"/>
    <n v="303"/>
    <x v="4"/>
    <n v="1"/>
  </r>
  <r>
    <s v="  UA"/>
    <x v="21"/>
    <n v="531"/>
    <s v="N580UA"/>
    <s v="LAX"/>
    <d v="1899-12-30T10:00:00"/>
    <d v="1899-12-30T10:00:00"/>
    <n v="279"/>
    <n v="267"/>
    <n v="0"/>
    <d v="1899-12-30T10:25:00"/>
    <n v="25"/>
    <n v="0"/>
    <n v="0"/>
    <n v="0"/>
    <n v="0"/>
    <n v="0"/>
    <n v="0"/>
    <x v="8"/>
    <n v="1"/>
  </r>
  <r>
    <s v="  UA"/>
    <x v="21"/>
    <n v="536"/>
    <s v="N805UA"/>
    <s v="LAX"/>
    <d v="1899-12-30T07:56:00"/>
    <d v="1899-12-30T07:54:00"/>
    <n v="265"/>
    <n v="267"/>
    <n v="-2"/>
    <d v="1899-12-30T08:10:00"/>
    <n v="16"/>
    <n v="0"/>
    <n v="0"/>
    <n v="0"/>
    <n v="0"/>
    <n v="0"/>
    <n v="0"/>
    <x v="13"/>
    <n v="1"/>
  </r>
  <r>
    <s v="  UA"/>
    <x v="21"/>
    <n v="544"/>
    <s v="N522UA"/>
    <s v="LAS"/>
    <d v="1899-12-30T11:57:00"/>
    <d v="1899-12-30T11:59:00"/>
    <n v="237"/>
    <n v="240"/>
    <n v="2"/>
    <d v="1899-12-30T12:32:00"/>
    <n v="33"/>
    <n v="0"/>
    <n v="0"/>
    <n v="0"/>
    <n v="0"/>
    <n v="0"/>
    <n v="2"/>
    <x v="3"/>
    <n v="1"/>
  </r>
  <r>
    <s v="  UA"/>
    <x v="21"/>
    <n v="546"/>
    <s v="N455UA"/>
    <s v="SEA"/>
    <d v="1899-12-30T15:55:00"/>
    <d v="1899-12-30T15:49:00"/>
    <n v="268"/>
    <n v="251"/>
    <n v="-6"/>
    <d v="1899-12-30T16:09:00"/>
    <n v="20"/>
    <n v="0"/>
    <n v="0"/>
    <n v="0"/>
    <n v="0"/>
    <n v="0"/>
    <n v="0"/>
    <x v="15"/>
    <n v="1"/>
  </r>
  <r>
    <s v="  UA"/>
    <x v="21"/>
    <n v="557"/>
    <s v="N523UA"/>
    <s v="LAS"/>
    <d v="1899-12-30T17:45:00"/>
    <d v="1899-12-30T17:47:00"/>
    <n v="237"/>
    <n v="227"/>
    <n v="2"/>
    <d v="1899-12-30T18:03:00"/>
    <n v="16"/>
    <n v="0"/>
    <n v="0"/>
    <n v="0"/>
    <n v="0"/>
    <n v="0"/>
    <n v="2"/>
    <x v="12"/>
    <n v="1"/>
  </r>
  <r>
    <s v="  UA"/>
    <x v="21"/>
    <n v="566"/>
    <s v="N847UA"/>
    <s v="ATL"/>
    <d v="1899-12-30T18:00:00"/>
    <d v="1899-12-30T18:14:00"/>
    <n v="112"/>
    <n v="114"/>
    <n v="14"/>
    <d v="1899-12-30T18:31:00"/>
    <n v="17"/>
    <n v="14"/>
    <n v="0"/>
    <n v="2"/>
    <n v="0"/>
    <n v="0"/>
    <n v="14"/>
    <x v="1"/>
    <n v="1"/>
  </r>
  <r>
    <s v="  UA"/>
    <x v="21"/>
    <n v="568"/>
    <s v="N459UA"/>
    <s v="SJU"/>
    <d v="1899-12-30T08:40:00"/>
    <d v="1899-12-30T08:39:00"/>
    <n v="270"/>
    <n v="266"/>
    <n v="-1"/>
    <d v="1899-12-30T08:59:00"/>
    <n v="20"/>
    <n v="0"/>
    <n v="0"/>
    <n v="0"/>
    <n v="0"/>
    <n v="0"/>
    <n v="0"/>
    <x v="9"/>
    <n v="1"/>
  </r>
  <r>
    <s v="  UA"/>
    <x v="21"/>
    <n v="570"/>
    <s v="N838UA"/>
    <s v="CLE"/>
    <d v="1899-12-30T13:10:00"/>
    <d v="1899-12-30T13:09:00"/>
    <n v="73"/>
    <n v="90"/>
    <n v="-1"/>
    <d v="1899-12-30T13:43:00"/>
    <n v="34"/>
    <n v="0"/>
    <n v="0"/>
    <n v="16"/>
    <n v="0"/>
    <n v="0"/>
    <n v="0"/>
    <x v="14"/>
    <n v="1"/>
  </r>
  <r>
    <s v="  UA"/>
    <x v="21"/>
    <n v="576"/>
    <s v="N853UA"/>
    <s v="DEN"/>
    <d v="1899-12-30T08:58:00"/>
    <d v="1899-12-30T08:55:00"/>
    <n v="162"/>
    <n v="155"/>
    <n v="-3"/>
    <d v="1899-12-30T09:10:00"/>
    <n v="15"/>
    <n v="0"/>
    <n v="0"/>
    <n v="0"/>
    <n v="0"/>
    <n v="0"/>
    <n v="0"/>
    <x v="9"/>
    <n v="1"/>
  </r>
  <r>
    <s v="  UA"/>
    <x v="21"/>
    <n v="578"/>
    <s v="N414UA"/>
    <s v="DSM"/>
    <d v="1899-12-30T20:15:00"/>
    <d v="1899-12-30T20:45:00"/>
    <n v="76"/>
    <n v="94"/>
    <n v="30"/>
    <d v="1899-12-30T21:21:00"/>
    <n v="36"/>
    <n v="0"/>
    <n v="0"/>
    <n v="22"/>
    <n v="0"/>
    <n v="26"/>
    <n v="30"/>
    <x v="11"/>
    <n v="1"/>
  </r>
  <r>
    <s v="  UA"/>
    <x v="21"/>
    <n v="580"/>
    <s v="N453UA"/>
    <s v="BDL"/>
    <d v="1899-12-30T21:10:00"/>
    <d v="1899-12-30T21:04:00"/>
    <n v="125"/>
    <n v="120"/>
    <n v="-6"/>
    <d v="1899-12-30T21:24:00"/>
    <n v="20"/>
    <n v="0"/>
    <n v="0"/>
    <n v="0"/>
    <n v="0"/>
    <n v="0"/>
    <n v="0"/>
    <x v="7"/>
    <n v="1"/>
  </r>
  <r>
    <s v="  UA"/>
    <x v="21"/>
    <n v="589"/>
    <s v="N533UA"/>
    <s v="IAH"/>
    <d v="1899-12-30T09:30:00"/>
    <d v="1899-12-30T09:28:00"/>
    <n v="164"/>
    <n v="153"/>
    <n v="-2"/>
    <d v="1899-12-30T09:45:00"/>
    <n v="17"/>
    <n v="0"/>
    <n v="0"/>
    <n v="0"/>
    <n v="0"/>
    <n v="0"/>
    <n v="0"/>
    <x v="0"/>
    <n v="1"/>
  </r>
  <r>
    <s v="  UA"/>
    <x v="21"/>
    <n v="590"/>
    <s v="N515UA"/>
    <s v="BDL"/>
    <d v="1899-12-30T13:33:00"/>
    <d v="1899-12-30T13:35:00"/>
    <n v="121"/>
    <n v="140"/>
    <n v="2"/>
    <d v="1899-12-30T14:12:00"/>
    <n v="37"/>
    <n v="0"/>
    <n v="0"/>
    <n v="21"/>
    <n v="0"/>
    <n v="0"/>
    <n v="2"/>
    <x v="14"/>
    <n v="1"/>
  </r>
  <r>
    <s v="  UA"/>
    <x v="21"/>
    <n v="600"/>
    <s v="N432UA"/>
    <s v="DCA"/>
    <d v="1899-12-30T10:05:00"/>
    <d v="1899-12-30T10:00:00"/>
    <n v="105"/>
    <n v="116"/>
    <n v="-5"/>
    <d v="1899-12-30T10:29:00"/>
    <n v="29"/>
    <n v="0"/>
    <n v="0"/>
    <n v="0"/>
    <n v="0"/>
    <n v="0"/>
    <n v="0"/>
    <x v="8"/>
    <n v="1"/>
  </r>
  <r>
    <s v="  UA"/>
    <x v="21"/>
    <n v="605"/>
    <s v="N456UA"/>
    <s v="DEN"/>
    <d v="1899-12-30T09:45:00"/>
    <d v="1899-12-30T09:43:00"/>
    <n v="162"/>
    <n v="152"/>
    <n v="-2"/>
    <d v="1899-12-30T10:04:00"/>
    <n v="21"/>
    <n v="0"/>
    <n v="0"/>
    <n v="0"/>
    <n v="0"/>
    <n v="0"/>
    <n v="0"/>
    <x v="0"/>
    <n v="1"/>
  </r>
  <r>
    <s v="  UA"/>
    <x v="21"/>
    <n v="609"/>
    <s v="N440UA"/>
    <s v="SFO"/>
    <d v="1899-12-30T12:02:00"/>
    <d v="1899-12-30T12:06:00"/>
    <n v="282"/>
    <n v="322"/>
    <n v="4"/>
    <d v="1899-12-30T12:38:00"/>
    <n v="32"/>
    <n v="0"/>
    <n v="0"/>
    <n v="44"/>
    <n v="0"/>
    <n v="0"/>
    <n v="4"/>
    <x v="5"/>
    <n v="1"/>
  </r>
  <r>
    <s v="  UA"/>
    <x v="21"/>
    <n v="610"/>
    <s v="N845UA"/>
    <s v="DCA"/>
    <d v="1899-12-30T11:00:00"/>
    <d v="1899-12-30T10:56:00"/>
    <n v="105"/>
    <n v="102"/>
    <n v="-4"/>
    <d v="1899-12-30T11:12:00"/>
    <n v="16"/>
    <n v="0"/>
    <n v="0"/>
    <n v="0"/>
    <n v="0"/>
    <n v="0"/>
    <n v="0"/>
    <x v="3"/>
    <n v="1"/>
  </r>
  <r>
    <s v="  UA"/>
    <x v="21"/>
    <n v="612"/>
    <s v="N408UA"/>
    <s v="MCO"/>
    <d v="1899-12-30T10:44:00"/>
    <d v="1899-12-30T10:39:00"/>
    <n v="159"/>
    <n v="154"/>
    <n v="-5"/>
    <d v="1899-12-30T10:56:00"/>
    <n v="17"/>
    <n v="0"/>
    <n v="0"/>
    <n v="0"/>
    <n v="0"/>
    <n v="0"/>
    <n v="0"/>
    <x v="8"/>
    <n v="1"/>
  </r>
  <r>
    <s v="  UA"/>
    <x v="21"/>
    <n v="614"/>
    <s v="N478UA"/>
    <s v="DCA"/>
    <d v="1899-12-30T13:15:00"/>
    <d v="1899-12-30T13:31:00"/>
    <n v="105"/>
    <n v="129"/>
    <n v="16"/>
    <d v="1899-12-30T14:09:00"/>
    <n v="38"/>
    <n v="16"/>
    <n v="0"/>
    <n v="24"/>
    <n v="0"/>
    <n v="0"/>
    <n v="16"/>
    <x v="14"/>
    <n v="1"/>
  </r>
  <r>
    <s v="  UA"/>
    <x v="21"/>
    <n v="617"/>
    <s v="N444UA"/>
    <s v="SNA"/>
    <d v="1899-12-30T15:20:00"/>
    <d v="1899-12-30T15:16:00"/>
    <n v="268"/>
    <n v="252"/>
    <n v="-4"/>
    <d v="1899-12-30T15:34:00"/>
    <n v="18"/>
    <n v="0"/>
    <n v="0"/>
    <n v="0"/>
    <n v="0"/>
    <n v="0"/>
    <n v="0"/>
    <x v="15"/>
    <n v="1"/>
  </r>
  <r>
    <s v="  UA"/>
    <x v="21"/>
    <n v="618"/>
    <s v="N815UA"/>
    <s v="DCA"/>
    <d v="1899-12-30T15:00:00"/>
    <d v="1899-12-30T15:04:00"/>
    <n v="105"/>
    <n v="99"/>
    <n v="4"/>
    <d v="1899-12-30T15:17:00"/>
    <n v="13"/>
    <n v="0"/>
    <n v="0"/>
    <n v="0"/>
    <n v="0"/>
    <n v="0"/>
    <n v="4"/>
    <x v="15"/>
    <n v="1"/>
  </r>
  <r>
    <s v="  UA"/>
    <x v="21"/>
    <n v="624"/>
    <s v="N410UA"/>
    <s v="DCA"/>
    <d v="1899-12-30T18:05:00"/>
    <d v="1899-12-30T17:59:00"/>
    <n v="105"/>
    <n v="107"/>
    <n v="-6"/>
    <d v="1899-12-30T18:21:00"/>
    <n v="22"/>
    <n v="0"/>
    <n v="0"/>
    <n v="0"/>
    <n v="0"/>
    <n v="0"/>
    <n v="0"/>
    <x v="1"/>
    <n v="1"/>
  </r>
  <r>
    <s v="  UA"/>
    <x v="21"/>
    <n v="626"/>
    <s v="N556UA"/>
    <s v="PHL"/>
    <d v="1899-12-30T18:10:00"/>
    <d v="1899-12-30T18:10:00"/>
    <n v="119"/>
    <n v="123"/>
    <n v="0"/>
    <d v="1899-12-30T18:37:00"/>
    <n v="27"/>
    <n v="0"/>
    <n v="0"/>
    <n v="0"/>
    <n v="0"/>
    <n v="0"/>
    <n v="0"/>
    <x v="1"/>
    <n v="1"/>
  </r>
  <r>
    <s v="  UA"/>
    <x v="21"/>
    <n v="640"/>
    <s v="N463UA"/>
    <s v="PHL"/>
    <d v="1899-12-30T21:06:00"/>
    <d v="1899-12-30T23:08:00"/>
    <n v="113"/>
    <n v="115"/>
    <n v="122"/>
    <d v="1899-12-30T23:33:00"/>
    <n v="25"/>
    <n v="89"/>
    <n v="0"/>
    <n v="2"/>
    <n v="0"/>
    <n v="33"/>
    <n v="122"/>
    <x v="7"/>
    <n v="1"/>
  </r>
  <r>
    <s v="  UA"/>
    <x v="21"/>
    <n v="643"/>
    <s v="N576UA"/>
    <s v="PDX"/>
    <d v="1899-12-30T15:55:00"/>
    <d v="1899-12-30T15:59:00"/>
    <n v="265"/>
    <n v="243"/>
    <n v="4"/>
    <d v="1899-12-30T16:18:00"/>
    <n v="19"/>
    <n v="0"/>
    <n v="0"/>
    <n v="0"/>
    <n v="0"/>
    <n v="0"/>
    <n v="4"/>
    <x v="15"/>
    <n v="1"/>
  </r>
  <r>
    <s v="  UA"/>
    <x v="21"/>
    <n v="646"/>
    <s v="N446UA"/>
    <s v="EWR"/>
    <d v="1899-12-30T13:00:00"/>
    <d v="1899-12-30T13:01:00"/>
    <n v="133"/>
    <n v="143"/>
    <n v="1"/>
    <d v="1899-12-30T13:32:00"/>
    <n v="31"/>
    <n v="0"/>
    <n v="0"/>
    <n v="0"/>
    <n v="0"/>
    <n v="0"/>
    <n v="1"/>
    <x v="14"/>
    <n v="1"/>
  </r>
  <r>
    <s v="  UA"/>
    <x v="21"/>
    <n v="664"/>
    <s v="N586UA"/>
    <s v="PHL"/>
    <d v="1899-12-30T13:34:00"/>
    <d v="1899-12-30T13:28:00"/>
    <n v="119"/>
    <n v="146"/>
    <n v="-6"/>
    <d v="1899-12-30T14:07:00"/>
    <n v="39"/>
    <n v="0"/>
    <n v="0"/>
    <n v="21"/>
    <n v="0"/>
    <n v="0"/>
    <n v="0"/>
    <x v="14"/>
    <n v="1"/>
  </r>
  <r>
    <s v="  UA"/>
    <x v="21"/>
    <n v="665"/>
    <s v="N451UA"/>
    <s v="SNA"/>
    <d v="1899-12-30T17:45:00"/>
    <d v="1899-12-30T17:41:00"/>
    <n v="258"/>
    <n v="264"/>
    <n v="-4"/>
    <d v="1899-12-30T17:58:00"/>
    <n v="17"/>
    <n v="0"/>
    <n v="0"/>
    <n v="0"/>
    <n v="0"/>
    <n v="0"/>
    <n v="0"/>
    <x v="12"/>
    <n v="1"/>
  </r>
  <r>
    <s v="  UA"/>
    <x v="21"/>
    <n v="675"/>
    <s v=" "/>
    <s v="DEN"/>
    <d v="1899-12-30T08:01:00"/>
    <d v="1899-12-30T00:00:00"/>
    <n v="166"/>
    <n v="0"/>
    <n v="0"/>
    <d v="1899-12-30T00:00:00"/>
    <n v="0"/>
    <n v="0"/>
    <n v="0"/>
    <n v="0"/>
    <n v="0"/>
    <n v="0"/>
    <n v="0"/>
    <x v="9"/>
    <n v="1"/>
  </r>
  <r>
    <s v="  UA"/>
    <x v="21"/>
    <n v="676"/>
    <s v="N468UA"/>
    <s v="DCA"/>
    <d v="1899-12-30T21:00:00"/>
    <d v="1899-12-30T21:41:00"/>
    <n v="105"/>
    <n v="112"/>
    <n v="41"/>
    <d v="1899-12-30T22:08:00"/>
    <n v="27"/>
    <n v="0"/>
    <n v="0"/>
    <n v="7"/>
    <n v="0"/>
    <n v="41"/>
    <n v="41"/>
    <x v="7"/>
    <n v="1"/>
  </r>
  <r>
    <s v="  UA"/>
    <x v="21"/>
    <n v="678"/>
    <s v="N847UA"/>
    <s v="LGA"/>
    <d v="1899-12-30T11:00:00"/>
    <d v="1899-12-30T10:58:00"/>
    <n v="125"/>
    <n v="132"/>
    <n v="-2"/>
    <d v="1899-12-30T11:16:00"/>
    <n v="18"/>
    <n v="0"/>
    <n v="0"/>
    <n v="0"/>
    <n v="0"/>
    <n v="0"/>
    <n v="0"/>
    <x v="3"/>
    <n v="1"/>
  </r>
  <r>
    <s v="  UA"/>
    <x v="21"/>
    <n v="682"/>
    <s v="N855UA"/>
    <s v="LGA"/>
    <d v="1899-12-30T13:00:00"/>
    <d v="1899-12-30T13:05:00"/>
    <n v="125"/>
    <n v="125"/>
    <n v="5"/>
    <d v="1899-12-30T13:26:00"/>
    <n v="21"/>
    <n v="0"/>
    <n v="0"/>
    <n v="0"/>
    <n v="0"/>
    <n v="0"/>
    <n v="5"/>
    <x v="14"/>
    <n v="1"/>
  </r>
  <r>
    <s v="  UA"/>
    <x v="21"/>
    <n v="686"/>
    <s v="N421UA"/>
    <s v="LGA"/>
    <d v="1899-12-30T14:54:00"/>
    <d v="1899-12-30T16:07:00"/>
    <n v="125"/>
    <n v="114"/>
    <n v="73"/>
    <d v="1899-12-30T16:24:00"/>
    <n v="17"/>
    <n v="62"/>
    <n v="0"/>
    <n v="0"/>
    <n v="0"/>
    <n v="0"/>
    <n v="73"/>
    <x v="4"/>
    <n v="1"/>
  </r>
  <r>
    <s v="  UA"/>
    <x v="21"/>
    <n v="688"/>
    <s v="N834UA"/>
    <s v="LGA"/>
    <d v="1899-12-30T15:54:00"/>
    <d v="1899-12-30T16:03:00"/>
    <n v="125"/>
    <n v="144"/>
    <n v="9"/>
    <d v="1899-12-30T16:25:00"/>
    <n v="22"/>
    <n v="0"/>
    <n v="0"/>
    <n v="21"/>
    <n v="0"/>
    <n v="7"/>
    <n v="9"/>
    <x v="15"/>
    <n v="1"/>
  </r>
  <r>
    <s v="  UA"/>
    <x v="21"/>
    <n v="725"/>
    <s v="N494UA"/>
    <s v="PHX"/>
    <d v="1899-12-30T09:37:00"/>
    <d v="1899-12-30T10:02:00"/>
    <n v="232"/>
    <n v="226"/>
    <n v="25"/>
    <d v="1899-12-30T10:26:00"/>
    <n v="24"/>
    <n v="19"/>
    <n v="0"/>
    <n v="0"/>
    <n v="0"/>
    <n v="0"/>
    <n v="25"/>
    <x v="0"/>
    <n v="1"/>
  </r>
  <r>
    <s v="  UA"/>
    <x v="21"/>
    <n v="734"/>
    <s v="N840UA"/>
    <s v="PIT"/>
    <d v="1899-12-30T13:10:00"/>
    <d v="1899-12-30T13:09:00"/>
    <n v="82"/>
    <n v="78"/>
    <n v="-1"/>
    <d v="1899-12-30T13:29:00"/>
    <n v="20"/>
    <n v="0"/>
    <n v="0"/>
    <n v="0"/>
    <n v="0"/>
    <n v="0"/>
    <n v="0"/>
    <x v="14"/>
    <n v="1"/>
  </r>
  <r>
    <s v="  UA"/>
    <x v="21"/>
    <n v="741"/>
    <s v="N537UA"/>
    <s v="SFO"/>
    <d v="1899-12-30T19:05:00"/>
    <d v="1899-12-30T19:22:00"/>
    <n v="278"/>
    <n v="359"/>
    <n v="17"/>
    <d v="1899-12-30T20:32:00"/>
    <n v="70"/>
    <n v="0"/>
    <n v="0"/>
    <n v="97"/>
    <n v="0"/>
    <n v="1"/>
    <n v="17"/>
    <x v="10"/>
    <n v="1"/>
  </r>
  <r>
    <s v="  UA"/>
    <x v="21"/>
    <n v="752"/>
    <s v="N418UA"/>
    <s v="MSP"/>
    <d v="1899-12-30T21:07:00"/>
    <d v="1899-12-30T21:23:00"/>
    <n v="84"/>
    <n v="86"/>
    <n v="16"/>
    <d v="1899-12-30T21:44:00"/>
    <n v="21"/>
    <n v="0"/>
    <n v="0"/>
    <n v="2"/>
    <n v="0"/>
    <n v="16"/>
    <n v="16"/>
    <x v="7"/>
    <n v="1"/>
  </r>
  <r>
    <s v="  UA"/>
    <x v="21"/>
    <n v="759"/>
    <s v="N428UA"/>
    <s v="SFO"/>
    <d v="1899-12-30T09:00:00"/>
    <d v="1899-12-30T08:57:00"/>
    <n v="288"/>
    <n v="297"/>
    <n v="-3"/>
    <d v="1899-12-30T09:15:00"/>
    <n v="18"/>
    <n v="0"/>
    <n v="0"/>
    <n v="0"/>
    <n v="0"/>
    <n v="0"/>
    <n v="0"/>
    <x v="0"/>
    <n v="1"/>
  </r>
  <r>
    <s v="  UA"/>
    <x v="21"/>
    <n v="762"/>
    <s v=" "/>
    <s v="LGA"/>
    <d v="1899-12-30T21:00:00"/>
    <d v="1899-12-30T00:00:00"/>
    <n v="119"/>
    <n v="0"/>
    <n v="0"/>
    <d v="1899-12-30T00:00:00"/>
    <n v="0"/>
    <n v="0"/>
    <n v="0"/>
    <n v="0"/>
    <n v="0"/>
    <n v="0"/>
    <n v="0"/>
    <x v="7"/>
    <n v="1"/>
  </r>
  <r>
    <s v="  UA"/>
    <x v="21"/>
    <n v="769"/>
    <s v="N669UA"/>
    <s v="SFO"/>
    <d v="1899-12-30T09:57:00"/>
    <d v="1899-12-30T10:18:00"/>
    <n v="293"/>
    <n v="292"/>
    <n v="21"/>
    <d v="1899-12-30T10:39:00"/>
    <n v="21"/>
    <n v="0"/>
    <n v="0"/>
    <n v="20"/>
    <n v="0"/>
    <n v="0"/>
    <n v="21"/>
    <x v="0"/>
    <n v="1"/>
  </r>
  <r>
    <s v="  UA"/>
    <x v="21"/>
    <n v="774"/>
    <s v="N848UA"/>
    <s v="RIC"/>
    <d v="1899-12-30T18:05:00"/>
    <d v="1899-12-30T18:04:00"/>
    <n v="114"/>
    <n v="120"/>
    <n v="-1"/>
    <d v="1899-12-30T18:26:00"/>
    <n v="22"/>
    <n v="0"/>
    <n v="0"/>
    <n v="0"/>
    <n v="0"/>
    <n v="0"/>
    <n v="0"/>
    <x v="1"/>
    <n v="1"/>
  </r>
  <r>
    <s v="  UA"/>
    <x v="21"/>
    <n v="783"/>
    <s v="N521UA"/>
    <s v="MSP"/>
    <d v="1899-12-30T17:55:00"/>
    <d v="1899-12-30T17:50:00"/>
    <n v="88"/>
    <n v="111"/>
    <n v="-5"/>
    <d v="1899-12-30T18:12:00"/>
    <n v="22"/>
    <n v="0"/>
    <n v="0"/>
    <n v="18"/>
    <n v="0"/>
    <n v="0"/>
    <n v="0"/>
    <x v="12"/>
    <n v="1"/>
  </r>
  <r>
    <s v="  UA"/>
    <x v="21"/>
    <n v="793"/>
    <s v="N552UA"/>
    <s v="LAX"/>
    <d v="1899-12-30T15:26:00"/>
    <d v="1899-12-30T15:34:00"/>
    <n v="270"/>
    <n v="254"/>
    <n v="8"/>
    <d v="1899-12-30T15:51:00"/>
    <n v="17"/>
    <n v="0"/>
    <n v="0"/>
    <n v="0"/>
    <n v="0"/>
    <n v="0"/>
    <n v="8"/>
    <x v="15"/>
    <n v="1"/>
  </r>
  <r>
    <s v="  UA"/>
    <x v="21"/>
    <n v="817"/>
    <s v="N575UA"/>
    <s v="SEA"/>
    <d v="1899-12-30T20:45:00"/>
    <d v="1899-12-30T20:51:00"/>
    <n v="270"/>
    <n v="264"/>
    <n v="6"/>
    <d v="1899-12-30T21:26:00"/>
    <n v="35"/>
    <n v="0"/>
    <n v="0"/>
    <n v="0"/>
    <n v="0"/>
    <n v="0"/>
    <n v="6"/>
    <x v="11"/>
    <n v="1"/>
  </r>
  <r>
    <s v="  UA"/>
    <x v="21"/>
    <n v="818"/>
    <s v="N506UA"/>
    <s v="MCO"/>
    <d v="1899-12-30T17:10:00"/>
    <d v="1899-12-30T18:18:00"/>
    <n v="159"/>
    <n v="152"/>
    <n v="68"/>
    <d v="1899-12-30T18:36:00"/>
    <n v="18"/>
    <n v="61"/>
    <n v="0"/>
    <n v="0"/>
    <n v="0"/>
    <n v="0"/>
    <n v="68"/>
    <x v="12"/>
    <n v="1"/>
  </r>
  <r>
    <s v="  UA"/>
    <x v="21"/>
    <n v="836"/>
    <s v="N571UA"/>
    <s v="BOS"/>
    <d v="1899-12-30T17:35:00"/>
    <d v="1899-12-30T17:43:00"/>
    <n v="139"/>
    <n v="136"/>
    <n v="8"/>
    <d v="1899-12-30T18:06:00"/>
    <n v="23"/>
    <n v="0"/>
    <n v="0"/>
    <n v="0"/>
    <n v="0"/>
    <n v="0"/>
    <n v="8"/>
    <x v="12"/>
    <n v="1"/>
  </r>
  <r>
    <s v="  UA"/>
    <x v="21"/>
    <n v="839"/>
    <s v="N561UA"/>
    <s v="LAX"/>
    <d v="1899-12-30T18:40:00"/>
    <d v="1899-12-30T18:50:00"/>
    <n v="268"/>
    <n v="273"/>
    <n v="10"/>
    <d v="1899-12-30T19:18:00"/>
    <n v="28"/>
    <n v="10"/>
    <n v="0"/>
    <n v="5"/>
    <n v="0"/>
    <n v="0"/>
    <n v="10"/>
    <x v="1"/>
    <n v="1"/>
  </r>
  <r>
    <s v="  UA"/>
    <x v="21"/>
    <n v="842"/>
    <s v="N481UA"/>
    <s v="LAX"/>
    <d v="1899-12-30T09:00:00"/>
    <d v="1899-12-30T08:58:00"/>
    <n v="265"/>
    <n v="271"/>
    <n v="-2"/>
    <d v="1899-12-30T09:17:00"/>
    <n v="19"/>
    <n v="0"/>
    <n v="0"/>
    <n v="0"/>
    <n v="0"/>
    <n v="0"/>
    <n v="0"/>
    <x v="0"/>
    <n v="1"/>
  </r>
  <r>
    <s v="  UA"/>
    <x v="21"/>
    <n v="859"/>
    <s v="N474UA"/>
    <s v="SFO"/>
    <d v="1899-12-30T07:05:00"/>
    <d v="1899-12-30T07:03:00"/>
    <n v="282"/>
    <n v="301"/>
    <n v="-2"/>
    <d v="1899-12-30T07:23:00"/>
    <n v="20"/>
    <n v="0"/>
    <n v="0"/>
    <n v="17"/>
    <n v="0"/>
    <n v="0"/>
    <n v="0"/>
    <x v="13"/>
    <n v="1"/>
  </r>
  <r>
    <s v="  UA"/>
    <x v="21"/>
    <n v="882"/>
    <s v="N511UA"/>
    <s v="BOS"/>
    <d v="1899-12-30T16:05:00"/>
    <d v="1899-12-30T16:04:00"/>
    <n v="142"/>
    <n v="129"/>
    <n v="-1"/>
    <d v="1899-12-30T16:17:00"/>
    <n v="13"/>
    <n v="0"/>
    <n v="0"/>
    <n v="0"/>
    <n v="0"/>
    <n v="0"/>
    <n v="0"/>
    <x v="2"/>
    <n v="1"/>
  </r>
  <r>
    <s v="  UA"/>
    <x v="21"/>
    <n v="884"/>
    <s v="N408UA"/>
    <s v="EWR"/>
    <d v="1899-12-30T19:00:00"/>
    <d v="1899-12-30T19:08:00"/>
    <n v="131"/>
    <n v="123"/>
    <n v="8"/>
    <d v="1899-12-30T19:34:00"/>
    <n v="26"/>
    <n v="0"/>
    <n v="0"/>
    <n v="0"/>
    <n v="0"/>
    <n v="0"/>
    <n v="8"/>
    <x v="10"/>
    <n v="1"/>
  </r>
  <r>
    <s v="  UA"/>
    <x v="21"/>
    <n v="896"/>
    <s v="N806UA"/>
    <s v="BOS"/>
    <d v="1899-12-30T13:20:00"/>
    <d v="1899-12-30T13:22:00"/>
    <n v="131"/>
    <n v="137"/>
    <n v="2"/>
    <d v="1899-12-30T13:40:00"/>
    <n v="18"/>
    <n v="0"/>
    <n v="0"/>
    <n v="0"/>
    <n v="0"/>
    <n v="0"/>
    <n v="2"/>
    <x v="14"/>
    <n v="1"/>
  </r>
  <r>
    <s v="  UA"/>
    <x v="21"/>
    <n v="907"/>
    <s v="N658UA"/>
    <s v="SFO"/>
    <d v="1899-12-30T17:31:00"/>
    <d v="1899-12-30T18:15:00"/>
    <n v="294"/>
    <n v="273"/>
    <n v="44"/>
    <d v="1899-12-30T18:34:00"/>
    <n v="19"/>
    <n v="23"/>
    <n v="0"/>
    <n v="0"/>
    <n v="0"/>
    <n v="0"/>
    <n v="44"/>
    <x v="12"/>
    <n v="1"/>
  </r>
  <r>
    <s v="  UA"/>
    <x v="21"/>
    <n v="909"/>
    <s v="N567UA"/>
    <s v="DEN"/>
    <d v="1899-12-30T15:20:00"/>
    <d v="1899-12-30T16:38:00"/>
    <n v="165"/>
    <n v="160"/>
    <n v="78"/>
    <d v="1899-12-30T17:07:00"/>
    <n v="29"/>
    <n v="0"/>
    <n v="0"/>
    <n v="53"/>
    <n v="0"/>
    <n v="20"/>
    <n v="78"/>
    <x v="15"/>
    <n v="1"/>
  </r>
  <r>
    <s v="  UA"/>
    <x v="21"/>
    <n v="941"/>
    <s v="N581UA"/>
    <s v="DEN"/>
    <d v="1899-12-30T17:04:00"/>
    <d v="1899-12-30T17:12:00"/>
    <n v="160"/>
    <n v="146"/>
    <n v="8"/>
    <d v="1899-12-30T17:30:00"/>
    <n v="18"/>
    <n v="0"/>
    <n v="0"/>
    <n v="0"/>
    <n v="0"/>
    <n v="0"/>
    <n v="8"/>
    <x v="12"/>
    <n v="1"/>
  </r>
  <r>
    <s v="  UA"/>
    <x v="21"/>
    <n v="943"/>
    <s v="N483UA"/>
    <s v="LAX"/>
    <d v="1899-12-30T17:32:00"/>
    <d v="1899-12-30T17:35:00"/>
    <n v="265"/>
    <n v="251"/>
    <n v="3"/>
    <d v="1899-12-30T17:47:00"/>
    <n v="12"/>
    <n v="0"/>
    <n v="0"/>
    <n v="0"/>
    <n v="0"/>
    <n v="0"/>
    <n v="3"/>
    <x v="12"/>
    <n v="1"/>
  </r>
  <r>
    <s v="  UA"/>
    <x v="21"/>
    <n v="945"/>
    <s v="N569UA"/>
    <s v="LAX"/>
    <d v="1899-12-30T11:55:00"/>
    <d v="1899-12-30T11:53:00"/>
    <n v="273"/>
    <n v="255"/>
    <n v="-2"/>
    <d v="1899-12-30T12:06:00"/>
    <n v="13"/>
    <n v="0"/>
    <n v="0"/>
    <n v="0"/>
    <n v="0"/>
    <n v="0"/>
    <n v="0"/>
    <x v="3"/>
    <n v="1"/>
  </r>
  <r>
    <s v="  UA"/>
    <x v="21"/>
    <n v="949"/>
    <s v="N780UA"/>
    <s v="DEN"/>
    <d v="1899-12-30T18:45:00"/>
    <d v="1899-12-30T18:43:00"/>
    <n v="165"/>
    <n v="147"/>
    <n v="-2"/>
    <d v="1899-12-30T19:03:00"/>
    <n v="20"/>
    <n v="0"/>
    <n v="0"/>
    <n v="0"/>
    <n v="0"/>
    <n v="0"/>
    <n v="0"/>
    <x v="1"/>
    <n v="1"/>
  </r>
  <r>
    <s v="  UA"/>
    <x v="21"/>
    <n v="959"/>
    <s v="N541UA"/>
    <s v="PDX"/>
    <d v="1899-12-30T20:25:00"/>
    <d v="1899-12-30T20:28:00"/>
    <n v="270"/>
    <n v="266"/>
    <n v="3"/>
    <d v="1899-12-30T21:08:00"/>
    <n v="40"/>
    <n v="0"/>
    <n v="0"/>
    <n v="0"/>
    <n v="0"/>
    <n v="0"/>
    <n v="3"/>
    <x v="11"/>
    <n v="1"/>
  </r>
  <r>
    <s v="  UA"/>
    <x v="21"/>
    <n v="964"/>
    <s v="N206UA"/>
    <s v="IAD"/>
    <d v="1899-12-30T13:15:00"/>
    <d v="1899-12-30T13:21:00"/>
    <n v="112"/>
    <n v="119"/>
    <n v="6"/>
    <d v="1899-12-30T13:44:00"/>
    <n v="23"/>
    <n v="0"/>
    <n v="0"/>
    <n v="0"/>
    <n v="0"/>
    <n v="0"/>
    <n v="6"/>
    <x v="14"/>
    <n v="1"/>
  </r>
  <r>
    <s v="  UA"/>
    <x v="21"/>
    <n v="973"/>
    <s v="N211UA"/>
    <s v="SFO"/>
    <d v="1899-12-30T15:05:00"/>
    <d v="1899-12-30T15:18:00"/>
    <n v="277"/>
    <n v="260"/>
    <n v="13"/>
    <d v="1899-12-30T15:35:00"/>
    <n v="17"/>
    <n v="0"/>
    <n v="0"/>
    <n v="0"/>
    <n v="0"/>
    <n v="0"/>
    <n v="13"/>
    <x v="15"/>
    <n v="1"/>
  </r>
  <r>
    <s v="  UA"/>
    <x v="21"/>
    <n v="980"/>
    <s v="N418UA"/>
    <s v="MIA"/>
    <d v="1899-12-30T13:06:00"/>
    <d v="1899-12-30T13:09:00"/>
    <n v="184"/>
    <n v="181"/>
    <n v="3"/>
    <d v="1899-12-30T13:38:00"/>
    <n v="29"/>
    <n v="0"/>
    <n v="0"/>
    <n v="0"/>
    <n v="0"/>
    <n v="0"/>
    <n v="3"/>
    <x v="14"/>
    <n v="1"/>
  </r>
  <r>
    <s v="  UA"/>
    <x v="21"/>
    <n v="990"/>
    <s v="N471UA"/>
    <s v="IAD"/>
    <d v="1899-12-30T18:09:00"/>
    <d v="1899-12-30T18:07:00"/>
    <n v="114"/>
    <n v="143"/>
    <n v="-2"/>
    <d v="1899-12-30T18:39:00"/>
    <n v="32"/>
    <n v="0"/>
    <n v="0"/>
    <n v="27"/>
    <n v="0"/>
    <n v="0"/>
    <n v="0"/>
    <x v="1"/>
    <n v="1"/>
  </r>
  <r>
    <s v="  UA"/>
    <x v="21"/>
    <n v="997"/>
    <s v="N815UA"/>
    <s v="MSP"/>
    <d v="1899-12-30T20:01:00"/>
    <d v="1899-12-30T21:03:00"/>
    <n v="82"/>
    <n v="77"/>
    <n v="62"/>
    <d v="1899-12-30T21:16:00"/>
    <n v="13"/>
    <n v="0"/>
    <n v="0"/>
    <n v="0"/>
    <n v="0"/>
    <n v="57"/>
    <n v="62"/>
    <x v="11"/>
    <n v="1"/>
  </r>
  <r>
    <s v="  UA"/>
    <x v="21"/>
    <n v="1102"/>
    <s v="N25705"/>
    <s v="MCO"/>
    <d v="1899-12-30T19:40:00"/>
    <d v="1899-12-30T21:17:00"/>
    <n v="155"/>
    <n v="168"/>
    <n v="97"/>
    <d v="1899-12-30T21:42:00"/>
    <n v="25"/>
    <n v="47"/>
    <n v="0"/>
    <n v="13"/>
    <n v="0"/>
    <n v="50"/>
    <n v="97"/>
    <x v="10"/>
    <n v="1"/>
  </r>
  <r>
    <s v="  UA"/>
    <x v="21"/>
    <n v="1103"/>
    <s v="N24702"/>
    <s v="SNA"/>
    <d v="1899-12-30T09:45:00"/>
    <d v="1899-12-30T09:52:00"/>
    <n v="265"/>
    <n v="265"/>
    <n v="7"/>
    <d v="1899-12-30T10:11:00"/>
    <n v="19"/>
    <n v="0"/>
    <n v="0"/>
    <n v="0"/>
    <n v="0"/>
    <n v="0"/>
    <n v="7"/>
    <x v="0"/>
    <n v="1"/>
  </r>
  <r>
    <s v="  UA"/>
    <x v="21"/>
    <n v="1189"/>
    <s v="N12225"/>
    <s v="IAH"/>
    <d v="1899-12-30T15:20:00"/>
    <d v="1899-12-30T15:27:00"/>
    <n v="174"/>
    <n v="160"/>
    <n v="7"/>
    <d v="1899-12-30T15:41:00"/>
    <n v="14"/>
    <n v="0"/>
    <n v="0"/>
    <n v="0"/>
    <n v="0"/>
    <n v="0"/>
    <n v="7"/>
    <x v="15"/>
    <n v="1"/>
  </r>
  <r>
    <s v="  UA"/>
    <x v="21"/>
    <n v="1221"/>
    <s v="N14731"/>
    <s v="IAH"/>
    <d v="1899-12-30T07:00:00"/>
    <d v="1899-12-30T06:54:00"/>
    <n v="168"/>
    <n v="173"/>
    <n v="-6"/>
    <d v="1899-12-30T07:13:00"/>
    <n v="19"/>
    <n v="0"/>
    <n v="0"/>
    <n v="0"/>
    <n v="0"/>
    <n v="0"/>
    <n v="0"/>
    <x v="13"/>
    <n v="1"/>
  </r>
  <r>
    <s v="  UA"/>
    <x v="21"/>
    <n v="1259"/>
    <s v="N16647"/>
    <s v="CLE"/>
    <d v="1899-12-30T18:15:00"/>
    <d v="1899-12-30T21:11:00"/>
    <n v="77"/>
    <n v="74"/>
    <n v="176"/>
    <d v="1899-12-30T21:30:00"/>
    <n v="19"/>
    <n v="0"/>
    <n v="3"/>
    <n v="0"/>
    <n v="0"/>
    <n v="170"/>
    <n v="176"/>
    <x v="1"/>
    <n v="1"/>
  </r>
  <r>
    <s v="  UA"/>
    <x v="21"/>
    <n v="1282"/>
    <s v="N33209"/>
    <s v="SFO"/>
    <d v="1899-12-30T20:30:00"/>
    <d v="1899-12-30T22:57:00"/>
    <n v="275"/>
    <n v="285"/>
    <n v="147"/>
    <d v="1899-12-30T23:18:00"/>
    <n v="21"/>
    <n v="109"/>
    <n v="0"/>
    <n v="10"/>
    <n v="0"/>
    <n v="38"/>
    <n v="147"/>
    <x v="11"/>
    <n v="1"/>
  </r>
  <r>
    <s v="  UA"/>
    <x v="21"/>
    <n v="1290"/>
    <s v="N75410"/>
    <s v="IAH"/>
    <d v="1899-12-30T17:05:00"/>
    <d v="1899-12-30T17:10:00"/>
    <n v="173"/>
    <n v="180"/>
    <n v="5"/>
    <d v="1899-12-30T17:26:00"/>
    <n v="16"/>
    <n v="0"/>
    <n v="0"/>
    <n v="0"/>
    <n v="0"/>
    <n v="0"/>
    <n v="5"/>
    <x v="12"/>
    <n v="1"/>
  </r>
  <r>
    <s v="  UA"/>
    <x v="21"/>
    <n v="1296"/>
    <s v="N24702"/>
    <s v="DEN"/>
    <d v="1899-12-30T20:00:00"/>
    <d v="1899-12-30T22:51:00"/>
    <n v="156"/>
    <n v="142"/>
    <n v="171"/>
    <d v="1899-12-30T23:09:00"/>
    <n v="18"/>
    <n v="22"/>
    <n v="0"/>
    <n v="0"/>
    <n v="0"/>
    <n v="135"/>
    <n v="171"/>
    <x v="11"/>
    <n v="1"/>
  </r>
  <r>
    <s v="  UA"/>
    <x v="21"/>
    <n v="1550"/>
    <s v="N19623"/>
    <s v="EWR"/>
    <d v="1899-12-30T14:00:00"/>
    <d v="1899-12-30T14:30:00"/>
    <n v="141"/>
    <n v="146"/>
    <n v="30"/>
    <d v="1899-12-30T15:08:00"/>
    <n v="38"/>
    <n v="0"/>
    <n v="0"/>
    <n v="35"/>
    <n v="0"/>
    <n v="0"/>
    <n v="30"/>
    <x v="4"/>
    <n v="1"/>
  </r>
  <r>
    <s v="  UA"/>
    <x v="21"/>
    <n v="1555"/>
    <s v="N25705"/>
    <s v="STT"/>
    <d v="1899-12-30T08:18:00"/>
    <d v="1899-12-30T08:12:00"/>
    <n v="294"/>
    <n v="286"/>
    <n v="-6"/>
    <d v="1899-12-30T08:31:00"/>
    <n v="19"/>
    <n v="0"/>
    <n v="0"/>
    <n v="0"/>
    <n v="0"/>
    <n v="0"/>
    <n v="0"/>
    <x v="9"/>
    <n v="1"/>
  </r>
  <r>
    <s v="  UA"/>
    <x v="21"/>
    <n v="1570"/>
    <s v="N33714"/>
    <s v="EWR"/>
    <d v="1899-12-30T07:00:00"/>
    <d v="1899-12-30T07:00:00"/>
    <n v="120"/>
    <n v="139"/>
    <n v="0"/>
    <d v="1899-12-30T07:36:00"/>
    <n v="36"/>
    <n v="0"/>
    <n v="0"/>
    <n v="19"/>
    <n v="0"/>
    <n v="0"/>
    <n v="0"/>
    <x v="13"/>
    <n v="1"/>
  </r>
  <r>
    <s v="  UA"/>
    <x v="21"/>
    <n v="1574"/>
    <s v="N76529"/>
    <s v="EWR"/>
    <d v="1899-12-30T12:00:00"/>
    <d v="1899-12-30T11:54:00"/>
    <n v="127"/>
    <n v="131"/>
    <n v="-6"/>
    <d v="1899-12-30T12:24:00"/>
    <n v="30"/>
    <n v="0"/>
    <n v="0"/>
    <n v="0"/>
    <n v="0"/>
    <n v="0"/>
    <n v="0"/>
    <x v="5"/>
    <n v="1"/>
  </r>
  <r>
    <s v="  UA"/>
    <x v="21"/>
    <n v="1577"/>
    <s v="N33262"/>
    <s v="EWR"/>
    <d v="1899-12-30T17:00:00"/>
    <d v="1899-12-30T16:59:00"/>
    <n v="135"/>
    <n v="144"/>
    <n v="-1"/>
    <d v="1899-12-30T17:37:00"/>
    <n v="38"/>
    <n v="0"/>
    <n v="0"/>
    <n v="0"/>
    <n v="0"/>
    <n v="0"/>
    <n v="0"/>
    <x v="12"/>
    <n v="1"/>
  </r>
  <r>
    <s v="  UA"/>
    <x v="21"/>
    <n v="1579"/>
    <s v="N14219"/>
    <s v="EWR"/>
    <d v="1899-12-30T18:24:00"/>
    <d v="1899-12-30T18:30:00"/>
    <n v="126"/>
    <n v="137"/>
    <n v="6"/>
    <d v="1899-12-30T19:06:00"/>
    <n v="36"/>
    <n v="0"/>
    <n v="6"/>
    <n v="11"/>
    <n v="0"/>
    <n v="0"/>
    <n v="6"/>
    <x v="1"/>
    <n v="1"/>
  </r>
  <r>
    <s v="  UA"/>
    <x v="21"/>
    <n v="1625"/>
    <s v="N79521"/>
    <s v="CLE"/>
    <d v="1899-12-30T06:00:00"/>
    <d v="1899-12-30T06:06:00"/>
    <n v="77"/>
    <n v="83"/>
    <n v="6"/>
    <d v="1899-12-30T06:29:00"/>
    <n v="23"/>
    <n v="0"/>
    <n v="0"/>
    <n v="0"/>
    <n v="0"/>
    <n v="0"/>
    <n v="6"/>
    <x v="6"/>
    <n v="1"/>
  </r>
  <r>
    <s v="  UA"/>
    <x v="21"/>
    <n v="1647"/>
    <s v="N12238"/>
    <s v="IAH"/>
    <d v="1899-12-30T19:15:00"/>
    <d v="1899-12-30T21:58:00"/>
    <n v="163"/>
    <n v="184"/>
    <n v="163"/>
    <d v="1899-12-30T22:35:00"/>
    <n v="37"/>
    <n v="163"/>
    <n v="0"/>
    <n v="21"/>
    <n v="0"/>
    <n v="0"/>
    <n v="163"/>
    <x v="10"/>
    <n v="1"/>
  </r>
  <r>
    <s v="  UA"/>
    <x v="21"/>
    <n v="1676"/>
    <s v="N71411"/>
    <s v="IAH"/>
    <d v="1899-12-30T14:00:00"/>
    <d v="1899-12-30T15:42:00"/>
    <n v="166"/>
    <n v="166"/>
    <n v="102"/>
    <d v="1899-12-30T15:56:00"/>
    <n v="14"/>
    <n v="1"/>
    <n v="0"/>
    <n v="0"/>
    <n v="0"/>
    <n v="101"/>
    <n v="102"/>
    <x v="4"/>
    <n v="1"/>
  </r>
  <r>
    <s v="  UA"/>
    <x v="21"/>
    <n v="1693"/>
    <s v="N36247"/>
    <s v="IAH"/>
    <d v="1899-12-30T12:10:00"/>
    <d v="1899-12-30T12:10:00"/>
    <n v="167"/>
    <n v="170"/>
    <n v="0"/>
    <d v="1899-12-30T12:30:00"/>
    <n v="20"/>
    <n v="0"/>
    <n v="0"/>
    <n v="0"/>
    <n v="0"/>
    <n v="0"/>
    <n v="0"/>
    <x v="5"/>
    <n v="1"/>
  </r>
  <r>
    <s v="  UA"/>
    <x v="21"/>
    <n v="1696"/>
    <s v="N33262"/>
    <s v="EWR"/>
    <d v="1899-12-30T10:00:00"/>
    <d v="1899-12-30T10:03:00"/>
    <n v="117"/>
    <n v="130"/>
    <n v="3"/>
    <d v="1899-12-30T10:28:00"/>
    <n v="25"/>
    <n v="0"/>
    <n v="0"/>
    <n v="16"/>
    <n v="0"/>
    <n v="0"/>
    <n v="3"/>
    <x v="8"/>
    <n v="1"/>
  </r>
  <r>
    <s v="  UA"/>
    <x v="21"/>
    <n v="1710"/>
    <s v="N38417"/>
    <s v="IAH"/>
    <d v="1899-12-30T08:00:00"/>
    <d v="1899-12-30T08:04:00"/>
    <n v="172"/>
    <n v="154"/>
    <n v="4"/>
    <d v="1899-12-30T08:18:00"/>
    <n v="14"/>
    <n v="0"/>
    <n v="0"/>
    <n v="0"/>
    <n v="0"/>
    <n v="0"/>
    <n v="4"/>
    <x v="9"/>
    <n v="1"/>
  </r>
  <r>
    <s v="  UA"/>
    <x v="21"/>
    <n v="1715"/>
    <s v="N76529"/>
    <s v="PIT"/>
    <d v="1899-12-30T18:35:00"/>
    <d v="1899-12-30T21:04:00"/>
    <n v="84"/>
    <n v="86"/>
    <n v="149"/>
    <d v="1899-12-30T21:21:00"/>
    <n v="17"/>
    <n v="49"/>
    <n v="0"/>
    <n v="2"/>
    <n v="0"/>
    <n v="100"/>
    <n v="149"/>
    <x v="1"/>
    <n v="1"/>
  </r>
  <r>
    <s v="  UA"/>
    <x v="21"/>
    <n v="1716"/>
    <s v="N33286"/>
    <s v="FLL"/>
    <d v="1899-12-30T08:50:00"/>
    <d v="1899-12-30T09:10:00"/>
    <n v="171"/>
    <n v="168"/>
    <n v="20"/>
    <d v="1899-12-30T09:25:00"/>
    <n v="15"/>
    <n v="3"/>
    <n v="0"/>
    <n v="0"/>
    <n v="0"/>
    <n v="14"/>
    <n v="20"/>
    <x v="9"/>
    <n v="1"/>
  </r>
  <r>
    <s v="  UA"/>
    <x v="21"/>
    <n v="1727"/>
    <s v="N33294"/>
    <s v="IAH"/>
    <d v="1899-12-30T10:56:00"/>
    <d v="1899-12-30T10:59:00"/>
    <n v="169"/>
    <n v="173"/>
    <n v="3"/>
    <d v="1899-12-30T11:15:00"/>
    <n v="16"/>
    <n v="0"/>
    <n v="0"/>
    <n v="0"/>
    <n v="0"/>
    <n v="0"/>
    <n v="3"/>
    <x v="8"/>
    <n v="1"/>
  </r>
  <r>
    <s v="  UA"/>
    <x v="21"/>
    <n v="1729"/>
    <s v="N77518"/>
    <s v="IAH"/>
    <d v="1899-12-30T21:00:00"/>
    <d v="1899-12-30T22:51:00"/>
    <n v="158"/>
    <n v="158"/>
    <n v="111"/>
    <d v="1899-12-30T23:12:00"/>
    <n v="21"/>
    <n v="0"/>
    <n v="0"/>
    <n v="0"/>
    <n v="0"/>
    <n v="111"/>
    <n v="111"/>
    <x v="7"/>
    <n v="1"/>
  </r>
  <r>
    <s v="  UA"/>
    <x v="21"/>
    <n v="1730"/>
    <s v="N17233"/>
    <s v="IAH"/>
    <d v="1899-12-30T05:25:00"/>
    <d v="1899-12-30T05:29:00"/>
    <n v="168"/>
    <n v="173"/>
    <n v="4"/>
    <d v="1899-12-30T05:47:00"/>
    <n v="18"/>
    <n v="0"/>
    <n v="0"/>
    <n v="0"/>
    <n v="0"/>
    <n v="0"/>
    <n v="4"/>
    <x v="16"/>
    <n v="1"/>
  </r>
  <r>
    <s v="  UA"/>
    <x v="22"/>
    <n v="201"/>
    <s v="N213UA"/>
    <s v="HNL"/>
    <d v="1899-12-30T09:20:00"/>
    <d v="1899-12-30T09:53:00"/>
    <n v="544"/>
    <n v="527"/>
    <n v="33"/>
    <d v="1899-12-30T10:20:00"/>
    <n v="27"/>
    <n v="14"/>
    <n v="0"/>
    <n v="0"/>
    <n v="0"/>
    <n v="2"/>
    <n v="33"/>
    <x v="0"/>
    <n v="2"/>
  </r>
  <r>
    <s v="  UA"/>
    <x v="22"/>
    <n v="222"/>
    <s v="N529UA"/>
    <s v="BDL"/>
    <d v="1899-12-30T18:48:00"/>
    <d v="1899-12-30T19:00:00"/>
    <n v="126"/>
    <n v="115"/>
    <n v="12"/>
    <d v="1899-12-30T19:10:00"/>
    <n v="10"/>
    <n v="0"/>
    <n v="0"/>
    <n v="0"/>
    <n v="0"/>
    <n v="0"/>
    <n v="12"/>
    <x v="1"/>
    <n v="2"/>
  </r>
  <r>
    <s v="  UA"/>
    <x v="22"/>
    <n v="234"/>
    <s v="N833UA"/>
    <s v="LGA"/>
    <d v="1899-12-30T08:30:00"/>
    <d v="1899-12-30T09:43:00"/>
    <n v="125"/>
    <n v="126"/>
    <n v="73"/>
    <d v="1899-12-30T10:05:00"/>
    <n v="22"/>
    <n v="0"/>
    <n v="0"/>
    <n v="2"/>
    <n v="0"/>
    <n v="72"/>
    <n v="73"/>
    <x v="9"/>
    <n v="2"/>
  </r>
  <r>
    <s v="  UA"/>
    <x v="22"/>
    <n v="241"/>
    <s v="N458UA"/>
    <s v="SEA"/>
    <d v="1899-12-30T11:57:00"/>
    <d v="1899-12-30T12:31:00"/>
    <n v="268"/>
    <n v="247"/>
    <n v="34"/>
    <d v="1899-12-30T12:45:00"/>
    <n v="14"/>
    <n v="0"/>
    <n v="0"/>
    <n v="0"/>
    <n v="0"/>
    <n v="0"/>
    <n v="34"/>
    <x v="3"/>
    <n v="2"/>
  </r>
  <r>
    <s v="  UA"/>
    <x v="22"/>
    <n v="242"/>
    <s v="N845UA"/>
    <s v="PVD"/>
    <d v="1899-12-30T13:27:00"/>
    <d v="1899-12-30T13:26:00"/>
    <n v="128"/>
    <n v="128"/>
    <n v="-1"/>
    <d v="1899-12-30T13:37:00"/>
    <n v="11"/>
    <n v="0"/>
    <n v="0"/>
    <n v="0"/>
    <n v="0"/>
    <n v="0"/>
    <n v="0"/>
    <x v="14"/>
    <n v="2"/>
  </r>
  <r>
    <s v="  UA"/>
    <x v="22"/>
    <n v="245"/>
    <s v="N515UA"/>
    <s v="DEN"/>
    <d v="1899-12-30T08:58:00"/>
    <d v="1899-12-30T09:11:00"/>
    <n v="164"/>
    <n v="194"/>
    <n v="13"/>
    <d v="1899-12-30T10:09:00"/>
    <n v="58"/>
    <n v="13"/>
    <n v="0"/>
    <n v="30"/>
    <n v="0"/>
    <n v="0"/>
    <n v="13"/>
    <x v="9"/>
    <n v="2"/>
  </r>
  <r>
    <s v="  UA"/>
    <x v="22"/>
    <n v="246"/>
    <s v="N493UA"/>
    <s v="BUF"/>
    <d v="1899-12-30T18:00:00"/>
    <d v="1899-12-30T18:00:00"/>
    <n v="89"/>
    <n v="80"/>
    <n v="0"/>
    <d v="1899-12-30T18:12:00"/>
    <n v="12"/>
    <n v="0"/>
    <n v="0"/>
    <n v="0"/>
    <n v="0"/>
    <n v="0"/>
    <n v="0"/>
    <x v="1"/>
    <n v="2"/>
  </r>
  <r>
    <s v="  UA"/>
    <x v="22"/>
    <n v="248"/>
    <s v="N419UA"/>
    <s v="DTW"/>
    <d v="1899-12-30T19:00:00"/>
    <d v="1899-12-30T19:45:00"/>
    <n v="85"/>
    <n v="67"/>
    <n v="45"/>
    <d v="1899-12-30T19:56:00"/>
    <n v="11"/>
    <n v="0"/>
    <n v="0"/>
    <n v="0"/>
    <n v="0"/>
    <n v="27"/>
    <n v="45"/>
    <x v="10"/>
    <n v="2"/>
  </r>
  <r>
    <s v="  UA"/>
    <x v="22"/>
    <n v="253"/>
    <s v="N418UA"/>
    <s v="BOS"/>
    <d v="1899-12-30T19:00:00"/>
    <d v="1899-12-30T19:24:00"/>
    <n v="135"/>
    <n v="127"/>
    <n v="24"/>
    <d v="1899-12-30T19:36:00"/>
    <n v="12"/>
    <n v="7"/>
    <n v="0"/>
    <n v="0"/>
    <n v="0"/>
    <n v="9"/>
    <n v="24"/>
    <x v="10"/>
    <n v="2"/>
  </r>
  <r>
    <s v="  UA"/>
    <x v="22"/>
    <n v="255"/>
    <s v="N811UA"/>
    <s v="SFO"/>
    <d v="1899-12-30T16:05:00"/>
    <d v="1899-12-30T16:40:00"/>
    <n v="282"/>
    <n v="281"/>
    <n v="35"/>
    <d v="1899-12-30T16:55:00"/>
    <n v="15"/>
    <n v="0"/>
    <n v="0"/>
    <n v="34"/>
    <n v="0"/>
    <n v="0"/>
    <n v="35"/>
    <x v="2"/>
    <n v="2"/>
  </r>
  <r>
    <s v="  UA"/>
    <x v="22"/>
    <n v="258"/>
    <s v="N402UA"/>
    <s v="GRR"/>
    <d v="1899-12-30T19:01:00"/>
    <d v="1899-12-30T20:04:00"/>
    <n v="51"/>
    <n v="47"/>
    <n v="63"/>
    <d v="1899-12-30T20:17:00"/>
    <n v="13"/>
    <n v="15"/>
    <n v="0"/>
    <n v="0"/>
    <n v="0"/>
    <n v="44"/>
    <n v="63"/>
    <x v="10"/>
    <n v="2"/>
  </r>
  <r>
    <s v="  UA"/>
    <x v="22"/>
    <n v="262"/>
    <s v="N421UA"/>
    <s v="MCO"/>
    <d v="1899-12-30T07:00:00"/>
    <d v="1899-12-30T06:57:00"/>
    <n v="155"/>
    <n v="152"/>
    <n v="-3"/>
    <d v="1899-12-30T07:18:00"/>
    <n v="21"/>
    <n v="0"/>
    <n v="0"/>
    <n v="0"/>
    <n v="0"/>
    <n v="0"/>
    <n v="0"/>
    <x v="13"/>
    <n v="2"/>
  </r>
  <r>
    <s v="  UA"/>
    <x v="22"/>
    <n v="265"/>
    <s v="N421UA"/>
    <s v="TPA"/>
    <d v="1899-12-30T14:15:00"/>
    <d v="1899-12-30T14:13:00"/>
    <n v="157"/>
    <n v="156"/>
    <n v="-2"/>
    <d v="1899-12-30T14:35:00"/>
    <n v="22"/>
    <n v="0"/>
    <n v="0"/>
    <n v="0"/>
    <n v="0"/>
    <n v="0"/>
    <n v="0"/>
    <x v="4"/>
    <n v="2"/>
  </r>
  <r>
    <s v="  UA"/>
    <x v="22"/>
    <n v="278"/>
    <s v="N838UA"/>
    <s v="MDT"/>
    <d v="1899-12-30T18:30:00"/>
    <d v="1899-12-30T18:28:00"/>
    <n v="100"/>
    <n v="89"/>
    <n v="-2"/>
    <d v="1899-12-30T18:41:00"/>
    <n v="13"/>
    <n v="0"/>
    <n v="0"/>
    <n v="0"/>
    <n v="0"/>
    <n v="0"/>
    <n v="0"/>
    <x v="1"/>
    <n v="2"/>
  </r>
  <r>
    <s v="  UA"/>
    <x v="22"/>
    <n v="288"/>
    <s v="N423UA"/>
    <s v="MCO"/>
    <d v="1899-12-30T14:25:00"/>
    <d v="1899-12-30T14:31:00"/>
    <n v="159"/>
    <n v="155"/>
    <n v="6"/>
    <d v="1899-12-30T14:53:00"/>
    <n v="22"/>
    <n v="0"/>
    <n v="0"/>
    <n v="0"/>
    <n v="0"/>
    <n v="0"/>
    <n v="6"/>
    <x v="4"/>
    <n v="2"/>
  </r>
  <r>
    <s v="  UA"/>
    <x v="22"/>
    <n v="292"/>
    <s v="N822UA"/>
    <s v="ATL"/>
    <d v="1899-12-30T06:00:00"/>
    <d v="1899-12-30T05:59:00"/>
    <n v="119"/>
    <n v="141"/>
    <n v="-1"/>
    <d v="1899-12-30T06:30:00"/>
    <n v="31"/>
    <n v="0"/>
    <n v="0"/>
    <n v="21"/>
    <n v="0"/>
    <n v="0"/>
    <n v="0"/>
    <x v="6"/>
    <n v="2"/>
  </r>
  <r>
    <s v="  UA"/>
    <x v="22"/>
    <n v="296"/>
    <s v="N813UA"/>
    <s v="MSP"/>
    <d v="1899-12-30T13:27:00"/>
    <d v="1899-12-30T13:39:00"/>
    <n v="87"/>
    <n v="82"/>
    <n v="12"/>
    <d v="1899-12-30T13:57:00"/>
    <n v="18"/>
    <n v="0"/>
    <n v="0"/>
    <n v="0"/>
    <n v="0"/>
    <n v="0"/>
    <n v="12"/>
    <x v="14"/>
    <n v="2"/>
  </r>
  <r>
    <s v="  UA"/>
    <x v="22"/>
    <n v="298"/>
    <s v="N836UA"/>
    <s v="MIA"/>
    <d v="1899-12-30T19:45:00"/>
    <d v="1899-12-30T21:29:00"/>
    <n v="187"/>
    <n v="180"/>
    <n v="104"/>
    <d v="1899-12-30T21:45:00"/>
    <n v="16"/>
    <n v="0"/>
    <n v="0"/>
    <n v="0"/>
    <n v="0"/>
    <n v="97"/>
    <n v="104"/>
    <x v="10"/>
    <n v="2"/>
  </r>
  <r>
    <s v="  UA"/>
    <x v="22"/>
    <n v="304"/>
    <s v="N836UA"/>
    <s v="BDL"/>
    <d v="1899-12-30T06:26:00"/>
    <d v="1899-12-30T06:24:00"/>
    <n v="122"/>
    <n v="121"/>
    <n v="-2"/>
    <d v="1899-12-30T06:40:00"/>
    <n v="16"/>
    <n v="0"/>
    <n v="0"/>
    <n v="0"/>
    <n v="0"/>
    <n v="0"/>
    <n v="0"/>
    <x v="6"/>
    <n v="2"/>
  </r>
  <r>
    <s v="  UA"/>
    <x v="22"/>
    <n v="307"/>
    <s v="N574UA"/>
    <s v="LAS"/>
    <d v="1899-12-30T08:20:00"/>
    <d v="1899-12-30T08:20:00"/>
    <n v="237"/>
    <n v="257"/>
    <n v="0"/>
    <d v="1899-12-30T09:01:00"/>
    <n v="41"/>
    <n v="0"/>
    <n v="0"/>
    <n v="20"/>
    <n v="0"/>
    <n v="0"/>
    <n v="0"/>
    <x v="9"/>
    <n v="2"/>
  </r>
  <r>
    <s v="  UA"/>
    <x v="22"/>
    <n v="309"/>
    <s v="N853UA"/>
    <s v="BOS"/>
    <d v="1899-12-30T09:05:00"/>
    <d v="1899-12-30T09:04:00"/>
    <n v="128"/>
    <n v="146"/>
    <n v="-1"/>
    <d v="1899-12-30T09:29:00"/>
    <n v="25"/>
    <n v="0"/>
    <n v="0"/>
    <n v="17"/>
    <n v="0"/>
    <n v="0"/>
    <n v="0"/>
    <x v="0"/>
    <n v="2"/>
  </r>
  <r>
    <s v="  UA"/>
    <x v="22"/>
    <n v="320"/>
    <s v="N438UA"/>
    <s v="BWI"/>
    <d v="1899-12-30T19:53:00"/>
    <d v="1899-12-30T20:34:00"/>
    <n v="108"/>
    <n v="111"/>
    <n v="41"/>
    <d v="1899-12-30T20:50:00"/>
    <n v="16"/>
    <n v="0"/>
    <n v="0"/>
    <n v="3"/>
    <n v="0"/>
    <n v="41"/>
    <n v="41"/>
    <x v="10"/>
    <n v="2"/>
  </r>
  <r>
    <s v="  UA"/>
    <x v="22"/>
    <n v="330"/>
    <s v="N806UA"/>
    <s v="EWR"/>
    <d v="1899-12-30T16:00:00"/>
    <d v="1899-12-30T17:41:00"/>
    <n v="131"/>
    <n v="141"/>
    <n v="101"/>
    <d v="1899-12-30T18:26:00"/>
    <n v="45"/>
    <n v="0"/>
    <n v="0"/>
    <n v="111"/>
    <n v="0"/>
    <n v="0"/>
    <n v="101"/>
    <x v="2"/>
    <n v="2"/>
  </r>
  <r>
    <s v="  UA"/>
    <x v="22"/>
    <n v="331"/>
    <s v="N457UA"/>
    <s v="DFW"/>
    <d v="1899-12-30T20:50:00"/>
    <d v="1899-12-30T21:17:00"/>
    <n v="146"/>
    <n v="132"/>
    <n v="27"/>
    <d v="1899-12-30T21:25:00"/>
    <n v="8"/>
    <n v="0"/>
    <n v="0"/>
    <n v="0"/>
    <n v="0"/>
    <n v="0"/>
    <n v="27"/>
    <x v="11"/>
    <n v="2"/>
  </r>
  <r>
    <s v="  UA"/>
    <x v="22"/>
    <n v="333"/>
    <s v="N847UA"/>
    <s v="MSY"/>
    <d v="1899-12-30T09:38:00"/>
    <d v="1899-12-30T09:35:00"/>
    <n v="140"/>
    <n v="144"/>
    <n v="-3"/>
    <d v="1899-12-30T09:53:00"/>
    <n v="18"/>
    <n v="0"/>
    <n v="0"/>
    <n v="0"/>
    <n v="0"/>
    <n v="0"/>
    <n v="0"/>
    <x v="0"/>
    <n v="2"/>
  </r>
  <r>
    <s v="  UA"/>
    <x v="22"/>
    <n v="337"/>
    <s v="N830UA"/>
    <s v="IAD"/>
    <d v="1899-12-30T16:14:00"/>
    <d v="1899-12-30T16:12:00"/>
    <n v="109"/>
    <n v="105"/>
    <n v="-2"/>
    <d v="1899-12-30T16:34:00"/>
    <n v="22"/>
    <n v="0"/>
    <n v="0"/>
    <n v="0"/>
    <n v="0"/>
    <n v="0"/>
    <n v="0"/>
    <x v="2"/>
    <n v="2"/>
  </r>
  <r>
    <s v="  UA"/>
    <x v="22"/>
    <n v="340"/>
    <s v="N451UA"/>
    <s v="DFW"/>
    <d v="1899-12-30T13:20:00"/>
    <d v="1899-12-30T13:51:00"/>
    <n v="151"/>
    <n v="141"/>
    <n v="31"/>
    <d v="1899-12-30T14:08:00"/>
    <n v="17"/>
    <n v="0"/>
    <n v="0"/>
    <n v="0"/>
    <n v="0"/>
    <n v="21"/>
    <n v="31"/>
    <x v="14"/>
    <n v="2"/>
  </r>
  <r>
    <s v="  UA"/>
    <x v="22"/>
    <n v="350"/>
    <s v="N514UA"/>
    <s v="MCO"/>
    <d v="1899-12-30T17:06:00"/>
    <d v="1899-12-30T17:17:00"/>
    <n v="159"/>
    <n v="150"/>
    <n v="11"/>
    <d v="1899-12-30T17:38:00"/>
    <n v="21"/>
    <n v="0"/>
    <n v="0"/>
    <n v="0"/>
    <n v="0"/>
    <n v="0"/>
    <n v="11"/>
    <x v="12"/>
    <n v="2"/>
  </r>
  <r>
    <s v="  UA"/>
    <x v="22"/>
    <n v="360"/>
    <s v="N815UA"/>
    <s v="IAD"/>
    <d v="1899-12-30T11:22:00"/>
    <d v="1899-12-30T11:28:00"/>
    <n v="106"/>
    <n v="97"/>
    <n v="6"/>
    <d v="1899-12-30T11:41:00"/>
    <n v="13"/>
    <n v="0"/>
    <n v="0"/>
    <n v="0"/>
    <n v="0"/>
    <n v="0"/>
    <n v="6"/>
    <x v="3"/>
    <n v="2"/>
  </r>
  <r>
    <s v="  UA"/>
    <x v="22"/>
    <n v="365"/>
    <s v="N846UA"/>
    <s v="DSM"/>
    <d v="1899-12-30T15:00:00"/>
    <d v="1899-12-30T15:03:00"/>
    <n v="75"/>
    <n v="60"/>
    <n v="3"/>
    <d v="1899-12-30T15:12:00"/>
    <n v="9"/>
    <n v="0"/>
    <n v="0"/>
    <n v="0"/>
    <n v="0"/>
    <n v="0"/>
    <n v="3"/>
    <x v="15"/>
    <n v="2"/>
  </r>
  <r>
    <s v="  UA"/>
    <x v="22"/>
    <n v="373"/>
    <s v="N553UA"/>
    <s v="JAC"/>
    <d v="1899-12-30T09:46:00"/>
    <d v="1899-12-30T09:43:00"/>
    <n v="193"/>
    <n v="182"/>
    <n v="-3"/>
    <d v="1899-12-30T10:06:00"/>
    <n v="23"/>
    <n v="0"/>
    <n v="0"/>
    <n v="0"/>
    <n v="0"/>
    <n v="0"/>
    <n v="0"/>
    <x v="0"/>
    <n v="2"/>
  </r>
  <r>
    <s v="  UA"/>
    <x v="22"/>
    <n v="376"/>
    <s v="N458UA"/>
    <s v="PHL"/>
    <d v="1899-12-30T06:00:00"/>
    <d v="1899-12-30T06:35:00"/>
    <n v="119"/>
    <n v="132"/>
    <n v="35"/>
    <d v="1899-12-30T07:00:00"/>
    <n v="25"/>
    <n v="0"/>
    <n v="0"/>
    <n v="48"/>
    <n v="0"/>
    <n v="0"/>
    <n v="35"/>
    <x v="6"/>
    <n v="2"/>
  </r>
  <r>
    <s v="  UA"/>
    <x v="22"/>
    <n v="381"/>
    <s v="N498UA"/>
    <s v="SMF"/>
    <d v="1899-12-30T09:55:00"/>
    <d v="1899-12-30T09:52:00"/>
    <n v="270"/>
    <n v="269"/>
    <n v="-3"/>
    <d v="1899-12-30T10:12:00"/>
    <n v="20"/>
    <n v="0"/>
    <n v="0"/>
    <n v="0"/>
    <n v="0"/>
    <n v="0"/>
    <n v="0"/>
    <x v="0"/>
    <n v="2"/>
  </r>
  <r>
    <s v="  UA"/>
    <x v="22"/>
    <n v="382"/>
    <s v="N534UA"/>
    <s v="IAD"/>
    <d v="1899-12-30T08:43:00"/>
    <d v="1899-12-30T08:39:00"/>
    <n v="108"/>
    <n v="115"/>
    <n v="-4"/>
    <d v="1899-12-30T09:08:00"/>
    <n v="29"/>
    <n v="0"/>
    <n v="0"/>
    <n v="0"/>
    <n v="0"/>
    <n v="0"/>
    <n v="0"/>
    <x v="9"/>
    <n v="2"/>
  </r>
  <r>
    <s v="  UA"/>
    <x v="22"/>
    <n v="391"/>
    <s v="N498UA"/>
    <s v="RDU"/>
    <d v="1899-12-30T19:45:00"/>
    <d v="1899-12-30T21:15:00"/>
    <n v="117"/>
    <n v="114"/>
    <n v="90"/>
    <d v="1899-12-30T21:31:00"/>
    <n v="16"/>
    <n v="0"/>
    <n v="0"/>
    <n v="0"/>
    <n v="0"/>
    <n v="87"/>
    <n v="90"/>
    <x v="10"/>
    <n v="2"/>
  </r>
  <r>
    <s v="  UA"/>
    <x v="22"/>
    <n v="393"/>
    <s v="N480UA"/>
    <s v="PHX"/>
    <d v="1899-12-30T11:57:00"/>
    <d v="1899-12-30T11:56:00"/>
    <n v="232"/>
    <n v="227"/>
    <n v="-1"/>
    <d v="1899-12-30T12:15:00"/>
    <n v="19"/>
    <n v="0"/>
    <n v="0"/>
    <n v="0"/>
    <n v="0"/>
    <n v="0"/>
    <n v="0"/>
    <x v="3"/>
    <n v="2"/>
  </r>
  <r>
    <s v="  UA"/>
    <x v="22"/>
    <n v="395"/>
    <s v="N837UA"/>
    <s v="SAN"/>
    <d v="1899-12-30T17:50:00"/>
    <d v="1899-12-30T18:31:00"/>
    <n v="253"/>
    <n v="241"/>
    <n v="41"/>
    <d v="1899-12-30T18:42:00"/>
    <n v="11"/>
    <n v="10"/>
    <n v="0"/>
    <n v="0"/>
    <n v="0"/>
    <n v="19"/>
    <n v="41"/>
    <x v="12"/>
    <n v="2"/>
  </r>
  <r>
    <s v="  UA"/>
    <x v="22"/>
    <n v="398"/>
    <s v="N468UA"/>
    <s v="PDX"/>
    <d v="1899-12-30T11:58:00"/>
    <d v="1899-12-30T11:55:00"/>
    <n v="268"/>
    <n v="257"/>
    <n v="-3"/>
    <d v="1899-12-30T12:11:00"/>
    <n v="16"/>
    <n v="0"/>
    <n v="0"/>
    <n v="0"/>
    <n v="0"/>
    <n v="0"/>
    <n v="0"/>
    <x v="3"/>
    <n v="2"/>
  </r>
  <r>
    <s v="  UA"/>
    <x v="22"/>
    <n v="401"/>
    <s v="N575UA"/>
    <s v="DCA"/>
    <d v="1899-12-30T17:05:00"/>
    <d v="1899-12-30T17:10:00"/>
    <n v="104"/>
    <n v="107"/>
    <n v="5"/>
    <d v="1899-12-30T17:30:00"/>
    <n v="20"/>
    <n v="0"/>
    <n v="0"/>
    <n v="0"/>
    <n v="0"/>
    <n v="0"/>
    <n v="5"/>
    <x v="12"/>
    <n v="2"/>
  </r>
  <r>
    <s v="  UA"/>
    <x v="22"/>
    <n v="408"/>
    <s v="N564UA"/>
    <s v="PHX"/>
    <d v="1899-12-30T17:59:00"/>
    <d v="1899-12-30T18:13:00"/>
    <n v="235"/>
    <n v="219"/>
    <n v="14"/>
    <d v="1899-12-30T18:23:00"/>
    <n v="10"/>
    <n v="0"/>
    <n v="0"/>
    <n v="0"/>
    <n v="0"/>
    <n v="0"/>
    <n v="14"/>
    <x v="12"/>
    <n v="2"/>
  </r>
  <r>
    <s v="  UA"/>
    <x v="22"/>
    <n v="409"/>
    <s v="N464UA"/>
    <s v="LAX"/>
    <d v="1899-12-30T13:05:00"/>
    <d v="1899-12-30T13:45:00"/>
    <n v="269"/>
    <n v="266"/>
    <n v="40"/>
    <d v="1899-12-30T14:04:00"/>
    <n v="19"/>
    <n v="37"/>
    <n v="0"/>
    <n v="0"/>
    <n v="0"/>
    <n v="0"/>
    <n v="40"/>
    <x v="14"/>
    <n v="2"/>
  </r>
  <r>
    <s v="  UA"/>
    <x v="22"/>
    <n v="411"/>
    <s v="N844UA"/>
    <s v="LAX"/>
    <d v="1899-12-30T20:45:00"/>
    <d v="1899-12-30T23:01:00"/>
    <n v="265"/>
    <n v="241"/>
    <n v="136"/>
    <d v="1899-12-30T23:14:00"/>
    <n v="13"/>
    <n v="112"/>
    <n v="0"/>
    <n v="0"/>
    <n v="0"/>
    <n v="0"/>
    <n v="136"/>
    <x v="11"/>
    <n v="2"/>
  </r>
  <r>
    <s v="  UA"/>
    <x v="22"/>
    <n v="420"/>
    <s v="N814UA"/>
    <s v="ROC"/>
    <d v="1899-12-30T18:44:00"/>
    <d v="1899-12-30T18:45:00"/>
    <n v="96"/>
    <n v="89"/>
    <n v="1"/>
    <d v="1899-12-30T18:57:00"/>
    <n v="12"/>
    <n v="0"/>
    <n v="0"/>
    <n v="0"/>
    <n v="0"/>
    <n v="0"/>
    <n v="1"/>
    <x v="1"/>
    <n v="2"/>
  </r>
  <r>
    <s v="  UA"/>
    <x v="22"/>
    <n v="425"/>
    <s v="N533UA"/>
    <s v="SEA"/>
    <d v="1899-12-30T20:50:00"/>
    <d v="1899-12-30T20:49:00"/>
    <n v="265"/>
    <n v="247"/>
    <n v="-1"/>
    <d v="1899-12-30T21:03:00"/>
    <n v="14"/>
    <n v="0"/>
    <n v="0"/>
    <n v="0"/>
    <n v="0"/>
    <n v="0"/>
    <n v="0"/>
    <x v="11"/>
    <n v="2"/>
  </r>
  <r>
    <s v="  UA"/>
    <x v="22"/>
    <n v="432"/>
    <s v="N481UA"/>
    <s v="CLT"/>
    <d v="1899-12-30T13:10:00"/>
    <d v="1899-12-30T13:07:00"/>
    <n v="109"/>
    <n v="115"/>
    <n v="-3"/>
    <d v="1899-12-30T13:21:00"/>
    <n v="14"/>
    <n v="0"/>
    <n v="0"/>
    <n v="0"/>
    <n v="0"/>
    <n v="0"/>
    <n v="0"/>
    <x v="14"/>
    <n v="2"/>
  </r>
  <r>
    <s v="  UA"/>
    <x v="22"/>
    <n v="436"/>
    <s v="N411UA"/>
    <s v="EWR"/>
    <d v="1899-12-30T15:00:00"/>
    <d v="1899-12-30T16:28:00"/>
    <n v="131"/>
    <n v="153"/>
    <n v="88"/>
    <d v="1899-12-30T17:14:00"/>
    <n v="46"/>
    <n v="0"/>
    <n v="0"/>
    <n v="110"/>
    <n v="0"/>
    <n v="0"/>
    <n v="88"/>
    <x v="15"/>
    <n v="2"/>
  </r>
  <r>
    <s v="  UA"/>
    <x v="22"/>
    <n v="442"/>
    <s v="N848UA"/>
    <s v="BDL"/>
    <d v="1899-12-30T16:50:00"/>
    <d v="1899-12-30T16:50:00"/>
    <n v="121"/>
    <n v="120"/>
    <n v="0"/>
    <d v="1899-12-30T17:06:00"/>
    <n v="16"/>
    <n v="0"/>
    <n v="0"/>
    <n v="0"/>
    <n v="0"/>
    <n v="0"/>
    <n v="0"/>
    <x v="2"/>
    <n v="2"/>
  </r>
  <r>
    <s v="  UA"/>
    <x v="22"/>
    <n v="449"/>
    <s v="N482UA"/>
    <s v="SAN"/>
    <d v="1899-12-30T10:00:00"/>
    <d v="1899-12-30T09:59:00"/>
    <n v="261"/>
    <n v="303"/>
    <n v="-1"/>
    <d v="1899-12-30T10:26:00"/>
    <n v="27"/>
    <n v="0"/>
    <n v="0"/>
    <n v="41"/>
    <n v="0"/>
    <n v="0"/>
    <n v="0"/>
    <x v="8"/>
    <n v="2"/>
  </r>
  <r>
    <s v="  UA"/>
    <x v="22"/>
    <n v="450"/>
    <s v="N541UA"/>
    <s v="TPA"/>
    <d v="1899-12-30T19:59:00"/>
    <d v="1899-12-30T21:27:00"/>
    <n v="157"/>
    <n v="139"/>
    <n v="88"/>
    <d v="1899-12-30T21:38:00"/>
    <n v="11"/>
    <n v="0"/>
    <n v="0"/>
    <n v="0"/>
    <n v="0"/>
    <n v="70"/>
    <n v="88"/>
    <x v="10"/>
    <n v="2"/>
  </r>
  <r>
    <s v="  UA"/>
    <x v="22"/>
    <n v="456"/>
    <s v="N529UA"/>
    <s v="DEN"/>
    <d v="1899-12-30T11:57:00"/>
    <d v="1899-12-30T11:57:00"/>
    <n v="162"/>
    <n v="147"/>
    <n v="0"/>
    <d v="1899-12-30T12:11:00"/>
    <n v="14"/>
    <n v="0"/>
    <n v="0"/>
    <n v="0"/>
    <n v="0"/>
    <n v="0"/>
    <n v="0"/>
    <x v="3"/>
    <n v="2"/>
  </r>
  <r>
    <s v="  UA"/>
    <x v="22"/>
    <n v="473"/>
    <s v="N414UA"/>
    <s v="SNA"/>
    <d v="1899-12-30T20:05:00"/>
    <d v="1899-12-30T20:01:00"/>
    <n v="269"/>
    <n v="236"/>
    <n v="-4"/>
    <d v="1899-12-30T20:14:00"/>
    <n v="13"/>
    <n v="0"/>
    <n v="0"/>
    <n v="0"/>
    <n v="0"/>
    <n v="0"/>
    <n v="0"/>
    <x v="11"/>
    <n v="2"/>
  </r>
  <r>
    <s v="  UA"/>
    <x v="22"/>
    <n v="476"/>
    <s v="N426UA"/>
    <s v="BWI"/>
    <d v="1899-12-30T13:12:00"/>
    <d v="1899-12-30T13:30:00"/>
    <n v="108"/>
    <n v="103"/>
    <n v="18"/>
    <d v="1899-12-30T13:45:00"/>
    <n v="15"/>
    <n v="0"/>
    <n v="0"/>
    <n v="0"/>
    <n v="0"/>
    <n v="0"/>
    <n v="18"/>
    <x v="14"/>
    <n v="2"/>
  </r>
  <r>
    <s v="  UA"/>
    <x v="22"/>
    <n v="493"/>
    <s v="N426UA"/>
    <s v="SFO"/>
    <d v="1899-12-30T18:45:00"/>
    <d v="1899-12-30T19:14:00"/>
    <n v="282"/>
    <n v="271"/>
    <n v="29"/>
    <d v="1899-12-30T19:27:00"/>
    <n v="13"/>
    <n v="0"/>
    <n v="0"/>
    <n v="18"/>
    <n v="0"/>
    <n v="0"/>
    <n v="29"/>
    <x v="1"/>
    <n v="2"/>
  </r>
  <r>
    <s v="  UA"/>
    <x v="22"/>
    <n v="499"/>
    <s v="N581UA"/>
    <s v="SFO"/>
    <d v="1899-12-30T14:11:00"/>
    <d v="1899-12-30T14:13:00"/>
    <n v="278"/>
    <n v="274"/>
    <n v="2"/>
    <d v="1899-12-30T14:41:00"/>
    <n v="28"/>
    <n v="0"/>
    <n v="0"/>
    <n v="0"/>
    <n v="0"/>
    <n v="0"/>
    <n v="2"/>
    <x v="4"/>
    <n v="2"/>
  </r>
  <r>
    <s v="  UA"/>
    <x v="22"/>
    <n v="501"/>
    <s v="N579UA"/>
    <s v="LGA"/>
    <d v="1899-12-30T06:20:00"/>
    <d v="1899-12-30T06:42:00"/>
    <n v="122"/>
    <n v="127"/>
    <n v="22"/>
    <d v="1899-12-30T07:03:00"/>
    <n v="21"/>
    <n v="22"/>
    <n v="0"/>
    <n v="5"/>
    <n v="0"/>
    <n v="0"/>
    <n v="22"/>
    <x v="6"/>
    <n v="2"/>
  </r>
  <r>
    <s v="  UA"/>
    <x v="22"/>
    <n v="502"/>
    <s v="N822UA"/>
    <s v="LGA"/>
    <d v="1899-12-30T17:54:00"/>
    <d v="1899-12-30T19:55:00"/>
    <n v="125"/>
    <n v="154"/>
    <n v="121"/>
    <d v="1899-12-30T20:41:00"/>
    <n v="46"/>
    <n v="0"/>
    <n v="0"/>
    <n v="68"/>
    <n v="0"/>
    <n v="82"/>
    <n v="121"/>
    <x v="12"/>
    <n v="2"/>
  </r>
  <r>
    <s v="  UA"/>
    <x v="22"/>
    <n v="514"/>
    <s v="N410UA"/>
    <s v="IAD"/>
    <d v="1899-12-30T21:20:00"/>
    <d v="1899-12-30T22:01:00"/>
    <n v="99"/>
    <n v="88"/>
    <n v="41"/>
    <d v="1899-12-30T22:15:00"/>
    <n v="14"/>
    <n v="30"/>
    <n v="0"/>
    <n v="0"/>
    <n v="0"/>
    <n v="0"/>
    <n v="41"/>
    <x v="7"/>
    <n v="2"/>
  </r>
  <r>
    <s v="  UA"/>
    <x v="22"/>
    <n v="519"/>
    <s v="N476UA"/>
    <s v="CMH"/>
    <d v="1899-12-30T19:45:00"/>
    <d v="1899-12-30T20:21:00"/>
    <n v="73"/>
    <n v="74"/>
    <n v="36"/>
    <d v="1899-12-30T20:42:00"/>
    <n v="21"/>
    <n v="0"/>
    <n v="0"/>
    <n v="1"/>
    <n v="0"/>
    <n v="36"/>
    <n v="36"/>
    <x v="10"/>
    <n v="2"/>
  </r>
  <r>
    <s v="  UA"/>
    <x v="22"/>
    <n v="521"/>
    <s v="N526UA"/>
    <s v="SAN"/>
    <d v="1899-12-30T11:57:00"/>
    <d v="1899-12-30T12:01:00"/>
    <n v="264"/>
    <n v="275"/>
    <n v="4"/>
    <d v="1899-12-30T12:22:00"/>
    <n v="21"/>
    <n v="0"/>
    <n v="0"/>
    <n v="15"/>
    <n v="0"/>
    <n v="0"/>
    <n v="4"/>
    <x v="3"/>
    <n v="2"/>
  </r>
  <r>
    <s v="  UA"/>
    <x v="22"/>
    <n v="524"/>
    <s v="N580UA"/>
    <s v="BOS"/>
    <d v="1899-12-30T06:46:00"/>
    <d v="1899-12-30T06:45:00"/>
    <n v="131"/>
    <n v="145"/>
    <n v="-1"/>
    <d v="1899-12-30T07:08:00"/>
    <n v="23"/>
    <n v="0"/>
    <n v="0"/>
    <n v="0"/>
    <n v="0"/>
    <n v="0"/>
    <n v="0"/>
    <x v="6"/>
    <n v="2"/>
  </r>
  <r>
    <s v="  UA"/>
    <x v="22"/>
    <n v="530"/>
    <s v="N825UA"/>
    <s v="MSP"/>
    <d v="1899-12-30T06:00:00"/>
    <d v="1899-12-30T06:38:00"/>
    <n v="93"/>
    <n v="106"/>
    <n v="38"/>
    <d v="1899-12-30T06:50:00"/>
    <n v="12"/>
    <n v="38"/>
    <n v="0"/>
    <n v="13"/>
    <n v="0"/>
    <n v="0"/>
    <n v="38"/>
    <x v="6"/>
    <n v="2"/>
  </r>
  <r>
    <s v="  UA"/>
    <x v="22"/>
    <n v="531"/>
    <s v="N586UA"/>
    <s v="LAX"/>
    <d v="1899-12-30T10:35:00"/>
    <d v="1899-12-30T10:48:00"/>
    <n v="275"/>
    <n v="264"/>
    <n v="13"/>
    <d v="1899-12-30T11:01:00"/>
    <n v="13"/>
    <n v="0"/>
    <n v="0"/>
    <n v="0"/>
    <n v="0"/>
    <n v="0"/>
    <n v="13"/>
    <x v="8"/>
    <n v="2"/>
  </r>
  <r>
    <s v="  UA"/>
    <x v="22"/>
    <n v="532"/>
    <s v="N441UA"/>
    <s v="BOS"/>
    <d v="1899-12-30T11:01:00"/>
    <d v="1899-12-30T11:18:00"/>
    <n v="135"/>
    <n v="128"/>
    <n v="17"/>
    <d v="1899-12-30T11:32:00"/>
    <n v="14"/>
    <n v="0"/>
    <n v="0"/>
    <n v="0"/>
    <n v="0"/>
    <n v="0"/>
    <n v="17"/>
    <x v="3"/>
    <n v="2"/>
  </r>
  <r>
    <s v="  UA"/>
    <x v="22"/>
    <n v="536"/>
    <s v="N813UA"/>
    <s v="LGA"/>
    <d v="1899-12-30T07:00:00"/>
    <d v="1899-12-30T06:57:00"/>
    <n v="123"/>
    <n v="141"/>
    <n v="-3"/>
    <d v="1899-12-30T07:26:00"/>
    <n v="29"/>
    <n v="0"/>
    <n v="0"/>
    <n v="15"/>
    <n v="0"/>
    <n v="0"/>
    <n v="0"/>
    <x v="13"/>
    <n v="2"/>
  </r>
  <r>
    <s v="  UA"/>
    <x v="22"/>
    <n v="544"/>
    <s v="N563UA"/>
    <s v="LAS"/>
    <d v="1899-12-30T11:57:00"/>
    <d v="1899-12-30T11:56:00"/>
    <n v="237"/>
    <n v="223"/>
    <n v="-1"/>
    <d v="1899-12-30T12:10:00"/>
    <n v="14"/>
    <n v="0"/>
    <n v="0"/>
    <n v="0"/>
    <n v="0"/>
    <n v="0"/>
    <n v="0"/>
    <x v="3"/>
    <n v="2"/>
  </r>
  <r>
    <s v="  UA"/>
    <x v="22"/>
    <n v="557"/>
    <s v="N538UA"/>
    <s v="LAS"/>
    <d v="1899-12-30T17:55:00"/>
    <d v="1899-12-30T18:20:00"/>
    <n v="237"/>
    <n v="211"/>
    <n v="25"/>
    <d v="1899-12-30T18:31:00"/>
    <n v="11"/>
    <n v="0"/>
    <n v="0"/>
    <n v="0"/>
    <n v="0"/>
    <n v="0"/>
    <n v="25"/>
    <x v="12"/>
    <n v="2"/>
  </r>
  <r>
    <s v="  UA"/>
    <x v="22"/>
    <n v="566"/>
    <s v="N497UA"/>
    <s v="ATL"/>
    <d v="1899-12-30T18:00:00"/>
    <d v="1899-12-30T19:00:00"/>
    <n v="112"/>
    <n v="103"/>
    <n v="60"/>
    <d v="1899-12-30T19:12:00"/>
    <n v="12"/>
    <n v="8"/>
    <n v="0"/>
    <n v="0"/>
    <n v="0"/>
    <n v="43"/>
    <n v="60"/>
    <x v="1"/>
    <n v="2"/>
  </r>
  <r>
    <s v="  UA"/>
    <x v="22"/>
    <n v="570"/>
    <s v="N491UA"/>
    <s v="CLE"/>
    <d v="1899-12-30T13:19:00"/>
    <d v="1899-12-30T13:40:00"/>
    <n v="73"/>
    <n v="81"/>
    <n v="21"/>
    <d v="1899-12-30T14:01:00"/>
    <n v="21"/>
    <n v="0"/>
    <n v="0"/>
    <n v="8"/>
    <n v="0"/>
    <n v="21"/>
    <n v="21"/>
    <x v="14"/>
    <n v="2"/>
  </r>
  <r>
    <s v="  UA"/>
    <x v="22"/>
    <n v="577"/>
    <s v="N470UA"/>
    <s v="MSP"/>
    <d v="1899-12-30T08:48:00"/>
    <d v="1899-12-30T08:47:00"/>
    <n v="85"/>
    <n v="112"/>
    <n v="-1"/>
    <d v="1899-12-30T09:17:00"/>
    <n v="30"/>
    <n v="0"/>
    <n v="0"/>
    <n v="26"/>
    <n v="0"/>
    <n v="0"/>
    <n v="0"/>
    <x v="9"/>
    <n v="2"/>
  </r>
  <r>
    <s v="  UA"/>
    <x v="22"/>
    <n v="589"/>
    <s v="N501UA"/>
    <s v="IAH"/>
    <d v="1899-12-30T09:27:00"/>
    <d v="1899-12-30T09:25:00"/>
    <n v="164"/>
    <n v="155"/>
    <n v="-2"/>
    <d v="1899-12-30T09:43:00"/>
    <n v="18"/>
    <n v="0"/>
    <n v="0"/>
    <n v="0"/>
    <n v="0"/>
    <n v="0"/>
    <n v="0"/>
    <x v="0"/>
    <n v="2"/>
  </r>
  <r>
    <s v="  UA"/>
    <x v="22"/>
    <n v="590"/>
    <s v="N828UA"/>
    <s v="BDL"/>
    <d v="1899-12-30T13:40:00"/>
    <d v="1899-12-30T13:50:00"/>
    <n v="122"/>
    <n v="117"/>
    <n v="10"/>
    <d v="1899-12-30T14:05:00"/>
    <n v="15"/>
    <n v="0"/>
    <n v="0"/>
    <n v="0"/>
    <n v="0"/>
    <n v="0"/>
    <n v="10"/>
    <x v="14"/>
    <n v="2"/>
  </r>
  <r>
    <s v="  UA"/>
    <x v="22"/>
    <n v="597"/>
    <s v="N446UA"/>
    <s v="MSP"/>
    <d v="1899-12-30T20:05:00"/>
    <d v="1899-12-30T22:04:00"/>
    <n v="83"/>
    <n v="83"/>
    <n v="119"/>
    <d v="1899-12-30T22:32:00"/>
    <n v="28"/>
    <n v="7"/>
    <n v="0"/>
    <n v="0"/>
    <n v="0"/>
    <n v="112"/>
    <n v="119"/>
    <x v="11"/>
    <n v="2"/>
  </r>
  <r>
    <s v="  UA"/>
    <x v="22"/>
    <n v="600"/>
    <s v="N416UA"/>
    <s v="DCA"/>
    <d v="1899-12-30T06:00:00"/>
    <d v="1899-12-30T06:01:00"/>
    <n v="106"/>
    <n v="112"/>
    <n v="1"/>
    <d v="1899-12-30T06:23:00"/>
    <n v="22"/>
    <n v="0"/>
    <n v="0"/>
    <n v="0"/>
    <n v="0"/>
    <n v="0"/>
    <n v="1"/>
    <x v="6"/>
    <n v="2"/>
  </r>
  <r>
    <s v="  UA"/>
    <x v="22"/>
    <n v="602"/>
    <s v="N491UA"/>
    <s v="DCA"/>
    <d v="1899-12-30T07:00:00"/>
    <d v="1899-12-30T08:28:00"/>
    <n v="108"/>
    <n v="120"/>
    <n v="88"/>
    <d v="1899-12-30T09:01:00"/>
    <n v="33"/>
    <n v="0"/>
    <n v="0"/>
    <n v="14"/>
    <n v="0"/>
    <n v="86"/>
    <n v="88"/>
    <x v="13"/>
    <n v="2"/>
  </r>
  <r>
    <s v="  UA"/>
    <x v="22"/>
    <n v="604"/>
    <s v="N814UA"/>
    <s v="DCA"/>
    <d v="1899-12-30T08:05:00"/>
    <d v="1899-12-30T08:01:00"/>
    <n v="105"/>
    <n v="112"/>
    <n v="-4"/>
    <d v="1899-12-30T08:24:00"/>
    <n v="23"/>
    <n v="0"/>
    <n v="0"/>
    <n v="0"/>
    <n v="0"/>
    <n v="0"/>
    <n v="0"/>
    <x v="9"/>
    <n v="2"/>
  </r>
  <r>
    <s v="  UA"/>
    <x v="22"/>
    <n v="605"/>
    <s v="N494UA"/>
    <s v="DEN"/>
    <d v="1899-12-30T09:48:00"/>
    <d v="1899-12-30T09:48:00"/>
    <n v="162"/>
    <n v="155"/>
    <n v="0"/>
    <d v="1899-12-30T10:14:00"/>
    <n v="26"/>
    <n v="0"/>
    <n v="0"/>
    <n v="0"/>
    <n v="0"/>
    <n v="0"/>
    <n v="0"/>
    <x v="0"/>
    <n v="2"/>
  </r>
  <r>
    <s v="  UA"/>
    <x v="22"/>
    <n v="608"/>
    <s v="N830UA"/>
    <s v="DCA"/>
    <d v="1899-12-30T10:02:00"/>
    <d v="1899-12-30T09:58:00"/>
    <n v="105"/>
    <n v="147"/>
    <n v="-4"/>
    <d v="1899-12-30T10:19:00"/>
    <n v="21"/>
    <n v="0"/>
    <n v="0"/>
    <n v="38"/>
    <n v="0"/>
    <n v="0"/>
    <n v="0"/>
    <x v="8"/>
    <n v="2"/>
  </r>
  <r>
    <s v="  UA"/>
    <x v="22"/>
    <n v="609"/>
    <s v="N445UA"/>
    <s v="SFO"/>
    <d v="1899-12-30T11:57:00"/>
    <d v="1899-12-30T12:40:00"/>
    <n v="282"/>
    <n v="284"/>
    <n v="43"/>
    <d v="1899-12-30T13:05:00"/>
    <n v="25"/>
    <n v="0"/>
    <n v="0"/>
    <n v="33"/>
    <n v="0"/>
    <n v="12"/>
    <n v="43"/>
    <x v="3"/>
    <n v="2"/>
  </r>
  <r>
    <s v="  UA"/>
    <x v="22"/>
    <n v="610"/>
    <s v="N848UA"/>
    <s v="DCA"/>
    <d v="1899-12-30T11:00:00"/>
    <d v="1899-12-30T10:54:00"/>
    <n v="105"/>
    <n v="112"/>
    <n v="-6"/>
    <d v="1899-12-30T11:13:00"/>
    <n v="19"/>
    <n v="0"/>
    <n v="0"/>
    <n v="0"/>
    <n v="0"/>
    <n v="0"/>
    <n v="0"/>
    <x v="3"/>
    <n v="2"/>
  </r>
  <r>
    <s v="  UA"/>
    <x v="22"/>
    <n v="611"/>
    <s v="N551UA"/>
    <s v="SFO"/>
    <d v="1899-12-30T13:05:00"/>
    <d v="1899-12-30T13:01:00"/>
    <n v="284"/>
    <n v="301"/>
    <n v="-4"/>
    <d v="1899-12-30T13:55:00"/>
    <n v="54"/>
    <n v="0"/>
    <n v="0"/>
    <n v="0"/>
    <n v="0"/>
    <n v="0"/>
    <n v="0"/>
    <x v="14"/>
    <n v="2"/>
  </r>
  <r>
    <s v="  UA"/>
    <x v="22"/>
    <n v="612"/>
    <s v="N822UA"/>
    <s v="DCA"/>
    <d v="1899-12-30T12:05:00"/>
    <d v="1899-12-30T13:46:00"/>
    <n v="105"/>
    <n v="121"/>
    <n v="101"/>
    <d v="1899-12-30T14:15:00"/>
    <n v="29"/>
    <n v="0"/>
    <n v="0"/>
    <n v="117"/>
    <n v="0"/>
    <n v="0"/>
    <n v="101"/>
    <x v="5"/>
    <n v="2"/>
  </r>
  <r>
    <s v="  UA"/>
    <x v="22"/>
    <n v="614"/>
    <s v="N416UA"/>
    <s v="DCA"/>
    <d v="1899-12-30T13:05:00"/>
    <d v="1899-12-30T13:33:00"/>
    <n v="105"/>
    <n v="113"/>
    <n v="28"/>
    <d v="1899-12-30T14:03:00"/>
    <n v="30"/>
    <n v="0"/>
    <n v="0"/>
    <n v="36"/>
    <n v="0"/>
    <n v="0"/>
    <n v="28"/>
    <x v="14"/>
    <n v="2"/>
  </r>
  <r>
    <s v="  UA"/>
    <x v="22"/>
    <n v="616"/>
    <s v=" "/>
    <s v="DCA"/>
    <d v="1899-12-30T14:05:00"/>
    <d v="1899-12-30T00:00:00"/>
    <n v="105"/>
    <n v="0"/>
    <n v="0"/>
    <d v="1899-12-30T00:00:00"/>
    <n v="0"/>
    <n v="0"/>
    <n v="0"/>
    <n v="0"/>
    <n v="0"/>
    <n v="0"/>
    <n v="0"/>
    <x v="4"/>
    <n v="2"/>
  </r>
  <r>
    <s v="  UA"/>
    <x v="22"/>
    <n v="617"/>
    <s v="N460UA"/>
    <s v="SNA"/>
    <d v="1899-12-30T15:23:00"/>
    <d v="1899-12-30T17:07:00"/>
    <n v="268"/>
    <n v="267"/>
    <n v="104"/>
    <d v="1899-12-30T17:36:00"/>
    <n v="29"/>
    <n v="13"/>
    <n v="0"/>
    <n v="0"/>
    <n v="0"/>
    <n v="90"/>
    <n v="104"/>
    <x v="15"/>
    <n v="2"/>
  </r>
  <r>
    <s v="  UA"/>
    <x v="22"/>
    <n v="618"/>
    <s v="N853UA"/>
    <s v="DCA"/>
    <d v="1899-12-30T15:05:00"/>
    <d v="1899-12-30T16:43:00"/>
    <n v="105"/>
    <n v="102"/>
    <n v="98"/>
    <d v="1899-12-30T17:01:00"/>
    <n v="18"/>
    <n v="31"/>
    <n v="0"/>
    <n v="0"/>
    <n v="0"/>
    <n v="64"/>
    <n v="98"/>
    <x v="15"/>
    <n v="2"/>
  </r>
  <r>
    <s v="  UA"/>
    <x v="22"/>
    <n v="620"/>
    <s v="N440UA"/>
    <s v="DCA"/>
    <d v="1899-12-30T16:03:00"/>
    <d v="1899-12-30T16:06:00"/>
    <n v="105"/>
    <n v="108"/>
    <n v="3"/>
    <d v="1899-12-30T16:21:00"/>
    <n v="15"/>
    <n v="0"/>
    <n v="0"/>
    <n v="0"/>
    <n v="0"/>
    <n v="0"/>
    <n v="3"/>
    <x v="2"/>
    <n v="2"/>
  </r>
  <r>
    <s v="  UA"/>
    <x v="22"/>
    <n v="624"/>
    <s v="N485UA"/>
    <s v="DCA"/>
    <d v="1899-12-30T18:05:00"/>
    <d v="1899-12-30T18:00:00"/>
    <n v="105"/>
    <n v="181"/>
    <n v="-5"/>
    <d v="1899-12-30T19:04:00"/>
    <n v="64"/>
    <n v="0"/>
    <n v="0"/>
    <n v="71"/>
    <n v="0"/>
    <n v="0"/>
    <n v="0"/>
    <x v="1"/>
    <n v="2"/>
  </r>
  <r>
    <s v="  UA"/>
    <x v="22"/>
    <n v="626"/>
    <s v="N574UA"/>
    <s v="PHL"/>
    <d v="1899-12-30T18:10:00"/>
    <d v="1899-12-30T18:34:00"/>
    <n v="119"/>
    <n v="129"/>
    <n v="24"/>
    <d v="1899-12-30T18:53:00"/>
    <n v="19"/>
    <n v="0"/>
    <n v="0"/>
    <n v="34"/>
    <n v="0"/>
    <n v="0"/>
    <n v="24"/>
    <x v="1"/>
    <n v="2"/>
  </r>
  <r>
    <s v="  UA"/>
    <x v="22"/>
    <n v="632"/>
    <s v="N556UA"/>
    <s v="TPA"/>
    <d v="1899-12-30T09:30:00"/>
    <d v="1899-12-30T09:34:00"/>
    <n v="157"/>
    <n v="147"/>
    <n v="4"/>
    <d v="1899-12-30T09:51:00"/>
    <n v="17"/>
    <n v="0"/>
    <n v="0"/>
    <n v="0"/>
    <n v="0"/>
    <n v="0"/>
    <n v="4"/>
    <x v="0"/>
    <n v="2"/>
  </r>
  <r>
    <s v="  UA"/>
    <x v="22"/>
    <n v="634"/>
    <s v="N851UA"/>
    <s v="EWR"/>
    <d v="1899-12-30T06:00:00"/>
    <d v="1899-12-30T06:18:00"/>
    <n v="118"/>
    <n v="123"/>
    <n v="18"/>
    <d v="1899-12-30T06:34:00"/>
    <n v="16"/>
    <n v="18"/>
    <n v="0"/>
    <n v="5"/>
    <n v="0"/>
    <n v="0"/>
    <n v="18"/>
    <x v="6"/>
    <n v="2"/>
  </r>
  <r>
    <s v="  UA"/>
    <x v="22"/>
    <n v="635"/>
    <s v="N576UA"/>
    <s v="SEA"/>
    <d v="1899-12-30T08:25:00"/>
    <d v="1899-12-30T08:30:00"/>
    <n v="265"/>
    <n v="261"/>
    <n v="5"/>
    <d v="1899-12-30T09:03:00"/>
    <n v="33"/>
    <n v="0"/>
    <n v="0"/>
    <n v="0"/>
    <n v="0"/>
    <n v="0"/>
    <n v="5"/>
    <x v="9"/>
    <n v="2"/>
  </r>
  <r>
    <s v="  UA"/>
    <x v="22"/>
    <n v="640"/>
    <s v="N802UA"/>
    <s v="PHL"/>
    <d v="1899-12-30T21:05:00"/>
    <d v="1899-12-30T21:20:00"/>
    <n v="113"/>
    <n v="106"/>
    <n v="15"/>
    <d v="1899-12-30T21:31:00"/>
    <n v="11"/>
    <n v="0"/>
    <n v="0"/>
    <n v="0"/>
    <n v="0"/>
    <n v="0"/>
    <n v="15"/>
    <x v="7"/>
    <n v="2"/>
  </r>
  <r>
    <s v="  UA"/>
    <x v="22"/>
    <n v="643"/>
    <s v="N479UA"/>
    <s v="PDX"/>
    <d v="1899-12-30T15:20:00"/>
    <d v="1899-12-30T15:20:00"/>
    <n v="268"/>
    <n v="259"/>
    <n v="0"/>
    <d v="1899-12-30T15:37:00"/>
    <n v="17"/>
    <n v="0"/>
    <n v="0"/>
    <n v="0"/>
    <n v="0"/>
    <n v="0"/>
    <n v="0"/>
    <x v="15"/>
    <n v="2"/>
  </r>
  <r>
    <s v="  UA"/>
    <x v="22"/>
    <n v="646"/>
    <s v="N855UA"/>
    <s v="EWR"/>
    <d v="1899-12-30T13:00:00"/>
    <d v="1899-12-30T15:54:00"/>
    <n v="133"/>
    <n v="133"/>
    <n v="174"/>
    <d v="1899-12-30T16:05:00"/>
    <n v="11"/>
    <n v="0"/>
    <n v="0"/>
    <n v="174"/>
    <n v="0"/>
    <n v="0"/>
    <n v="174"/>
    <x v="14"/>
    <n v="2"/>
  </r>
  <r>
    <s v="  UA"/>
    <x v="22"/>
    <n v="650"/>
    <s v="N478UA"/>
    <s v="OMA"/>
    <d v="1899-12-30T09:55:00"/>
    <d v="1899-12-30T09:53:00"/>
    <n v="90"/>
    <n v="91"/>
    <n v="-2"/>
    <d v="1899-12-30T10:16:00"/>
    <n v="23"/>
    <n v="0"/>
    <n v="0"/>
    <n v="0"/>
    <n v="0"/>
    <n v="0"/>
    <n v="0"/>
    <x v="0"/>
    <n v="2"/>
  </r>
  <r>
    <s v="  UA"/>
    <x v="22"/>
    <n v="656"/>
    <s v="N851UA"/>
    <s v="ALB"/>
    <d v="1899-12-30T13:15:00"/>
    <d v="1899-12-30T13:08:00"/>
    <n v="114"/>
    <n v="107"/>
    <n v="-7"/>
    <d v="1899-12-30T13:22:00"/>
    <n v="14"/>
    <n v="0"/>
    <n v="0"/>
    <n v="0"/>
    <n v="0"/>
    <n v="0"/>
    <n v="0"/>
    <x v="14"/>
    <n v="2"/>
  </r>
  <r>
    <s v="  UA"/>
    <x v="22"/>
    <n v="661"/>
    <s v="N418UA"/>
    <s v="LAX"/>
    <d v="1899-12-30T09:02:00"/>
    <d v="1899-12-30T08:58:00"/>
    <n v="265"/>
    <n v="288"/>
    <n v="-4"/>
    <d v="1899-12-30T09:20:00"/>
    <n v="22"/>
    <n v="0"/>
    <n v="0"/>
    <n v="19"/>
    <n v="0"/>
    <n v="0"/>
    <n v="0"/>
    <x v="0"/>
    <n v="2"/>
  </r>
  <r>
    <s v="  UA"/>
    <x v="22"/>
    <n v="664"/>
    <s v="N584UA"/>
    <s v="PHL"/>
    <d v="1899-12-30T13:33:00"/>
    <d v="1899-12-30T14:35:00"/>
    <n v="119"/>
    <n v="114"/>
    <n v="62"/>
    <d v="1899-12-30T14:51:00"/>
    <n v="16"/>
    <n v="0"/>
    <n v="0"/>
    <n v="57"/>
    <n v="0"/>
    <n v="0"/>
    <n v="62"/>
    <x v="14"/>
    <n v="2"/>
  </r>
  <r>
    <s v="  UA"/>
    <x v="22"/>
    <n v="665"/>
    <s v="N456UA"/>
    <s v="SNA"/>
    <d v="1899-12-30T17:34:00"/>
    <d v="1899-12-30T17:29:00"/>
    <n v="268"/>
    <n v="241"/>
    <n v="-5"/>
    <d v="1899-12-30T17:42:00"/>
    <n v="13"/>
    <n v="0"/>
    <n v="0"/>
    <n v="0"/>
    <n v="0"/>
    <n v="0"/>
    <n v="0"/>
    <x v="12"/>
    <n v="2"/>
  </r>
  <r>
    <s v="  UA"/>
    <x v="22"/>
    <n v="668"/>
    <s v="N507UA"/>
    <s v="LGA"/>
    <d v="1899-12-30T06:00:00"/>
    <d v="1899-12-30T06:00:00"/>
    <n v="122"/>
    <n v="130"/>
    <n v="0"/>
    <d v="1899-12-30T06:18:00"/>
    <n v="18"/>
    <n v="0"/>
    <n v="0"/>
    <n v="0"/>
    <n v="0"/>
    <n v="0"/>
    <n v="0"/>
    <x v="6"/>
    <n v="2"/>
  </r>
  <r>
    <s v="  UA"/>
    <x v="22"/>
    <n v="672"/>
    <s v="N423UA"/>
    <s v="LGA"/>
    <d v="1899-12-30T08:00:00"/>
    <d v="1899-12-30T08:02:00"/>
    <n v="125"/>
    <n v="144"/>
    <n v="2"/>
    <d v="1899-12-30T08:47:00"/>
    <n v="45"/>
    <n v="0"/>
    <n v="0"/>
    <n v="21"/>
    <n v="0"/>
    <n v="0"/>
    <n v="2"/>
    <x v="9"/>
    <n v="2"/>
  </r>
  <r>
    <s v="  UA"/>
    <x v="22"/>
    <n v="675"/>
    <s v="N656UA"/>
    <s v="DEN"/>
    <d v="1899-12-30T08:02:00"/>
    <d v="1899-12-30T08:05:00"/>
    <n v="168"/>
    <n v="166"/>
    <n v="3"/>
    <d v="1899-12-30T08:50:00"/>
    <n v="45"/>
    <n v="0"/>
    <n v="0"/>
    <n v="0"/>
    <n v="0"/>
    <n v="0"/>
    <n v="3"/>
    <x v="9"/>
    <n v="2"/>
  </r>
  <r>
    <s v="  UA"/>
    <x v="22"/>
    <n v="676"/>
    <s v="N459UA"/>
    <s v="DCA"/>
    <d v="1899-12-30T21:00:00"/>
    <d v="1899-12-30T22:07:00"/>
    <n v="105"/>
    <n v="100"/>
    <n v="67"/>
    <d v="1899-12-30T22:26:00"/>
    <n v="19"/>
    <n v="0"/>
    <n v="0"/>
    <n v="62"/>
    <n v="0"/>
    <n v="0"/>
    <n v="67"/>
    <x v="7"/>
    <n v="2"/>
  </r>
  <r>
    <s v="  UA"/>
    <x v="22"/>
    <n v="678"/>
    <s v="N834UA"/>
    <s v="LGA"/>
    <d v="1899-12-30T11:00:00"/>
    <d v="1899-12-30T11:37:00"/>
    <n v="125"/>
    <n v="135"/>
    <n v="37"/>
    <d v="1899-12-30T11:51:00"/>
    <n v="14"/>
    <n v="0"/>
    <n v="0"/>
    <n v="13"/>
    <n v="0"/>
    <n v="34"/>
    <n v="37"/>
    <x v="3"/>
    <n v="2"/>
  </r>
  <r>
    <s v="  UA"/>
    <x v="22"/>
    <n v="680"/>
    <s v=" "/>
    <s v="LGA"/>
    <d v="1899-12-30T12:25:00"/>
    <d v="1899-12-30T00:00:00"/>
    <n v="125"/>
    <n v="0"/>
    <n v="0"/>
    <d v="1899-12-30T00:00:00"/>
    <n v="0"/>
    <n v="0"/>
    <n v="0"/>
    <n v="0"/>
    <n v="0"/>
    <n v="0"/>
    <n v="0"/>
    <x v="5"/>
    <n v="2"/>
  </r>
  <r>
    <s v="  UA"/>
    <x v="22"/>
    <n v="682"/>
    <s v="N823UA"/>
    <s v="LGA"/>
    <d v="1899-12-30T13:00:00"/>
    <d v="1899-12-30T15:54:00"/>
    <n v="125"/>
    <n v="190"/>
    <n v="174"/>
    <d v="1899-12-30T16:56:00"/>
    <n v="62"/>
    <n v="174"/>
    <n v="0"/>
    <n v="65"/>
    <n v="0"/>
    <n v="0"/>
    <n v="174"/>
    <x v="14"/>
    <n v="2"/>
  </r>
  <r>
    <s v="  UA"/>
    <x v="22"/>
    <n v="684"/>
    <s v="N836UA"/>
    <s v="LGA"/>
    <d v="1899-12-30T14:05:00"/>
    <d v="1899-12-30T15:36:00"/>
    <n v="125"/>
    <n v="140"/>
    <n v="91"/>
    <d v="1899-12-30T15:56:00"/>
    <n v="20"/>
    <n v="0"/>
    <n v="0"/>
    <n v="94"/>
    <n v="0"/>
    <n v="12"/>
    <n v="91"/>
    <x v="4"/>
    <n v="2"/>
  </r>
  <r>
    <s v="  UA"/>
    <x v="22"/>
    <n v="686"/>
    <s v="N833UA"/>
    <s v="LGA"/>
    <d v="1899-12-30T14:54:00"/>
    <d v="1899-12-30T16:56:00"/>
    <n v="125"/>
    <n v="179"/>
    <n v="122"/>
    <d v="1899-12-30T17:36:00"/>
    <n v="40"/>
    <n v="0"/>
    <n v="0"/>
    <n v="122"/>
    <n v="0"/>
    <n v="54"/>
    <n v="122"/>
    <x v="4"/>
    <n v="2"/>
  </r>
  <r>
    <s v="  UA"/>
    <x v="22"/>
    <n v="688"/>
    <s v="N436UA"/>
    <s v="LGA"/>
    <d v="1899-12-30T15:54:00"/>
    <d v="1899-12-30T17:25:00"/>
    <n v="125"/>
    <n v="145"/>
    <n v="91"/>
    <d v="1899-12-30T17:46:00"/>
    <n v="21"/>
    <n v="0"/>
    <n v="0"/>
    <n v="111"/>
    <n v="0"/>
    <n v="0"/>
    <n v="91"/>
    <x v="15"/>
    <n v="2"/>
  </r>
  <r>
    <s v="  UA"/>
    <x v="22"/>
    <n v="690"/>
    <s v="N437UA"/>
    <s v="LGA"/>
    <d v="1899-12-30T17:05:00"/>
    <d v="1899-12-30T18:34:00"/>
    <n v="125"/>
    <n v="142"/>
    <n v="89"/>
    <d v="1899-12-30T18:48:00"/>
    <n v="14"/>
    <n v="0"/>
    <n v="0"/>
    <n v="106"/>
    <n v="0"/>
    <n v="0"/>
    <n v="89"/>
    <x v="12"/>
    <n v="2"/>
  </r>
  <r>
    <s v="  UA"/>
    <x v="22"/>
    <n v="696"/>
    <s v="N851UA"/>
    <s v="LGA"/>
    <d v="1899-12-30T19:00:00"/>
    <d v="1899-12-30T20:16:00"/>
    <n v="125"/>
    <n v="129"/>
    <n v="76"/>
    <d v="1899-12-30T20:31:00"/>
    <n v="15"/>
    <n v="0"/>
    <n v="0"/>
    <n v="74"/>
    <n v="0"/>
    <n v="6"/>
    <n v="76"/>
    <x v="10"/>
    <n v="2"/>
  </r>
  <r>
    <s v="  UA"/>
    <x v="22"/>
    <n v="709"/>
    <s v="N588UA"/>
    <s v="SAN"/>
    <d v="1899-12-30T08:38:00"/>
    <d v="1899-12-30T08:36:00"/>
    <n v="262"/>
    <n v="282"/>
    <n v="-2"/>
    <d v="1899-12-30T09:15:00"/>
    <n v="39"/>
    <n v="0"/>
    <n v="0"/>
    <n v="18"/>
    <n v="0"/>
    <n v="0"/>
    <n v="0"/>
    <x v="9"/>
    <n v="2"/>
  </r>
  <r>
    <s v="  UA"/>
    <x v="22"/>
    <n v="711"/>
    <s v="N405UA"/>
    <s v="LAX"/>
    <d v="1899-12-30T07:04:00"/>
    <d v="1899-12-30T07:02:00"/>
    <n v="265"/>
    <n v="289"/>
    <n v="-2"/>
    <d v="1899-12-30T07:40:00"/>
    <n v="38"/>
    <n v="0"/>
    <n v="0"/>
    <n v="22"/>
    <n v="0"/>
    <n v="0"/>
    <n v="0"/>
    <x v="13"/>
    <n v="2"/>
  </r>
  <r>
    <s v="  UA"/>
    <x v="22"/>
    <n v="722"/>
    <s v="N841UA"/>
    <s v="RDU"/>
    <d v="1899-12-30T16:41:00"/>
    <d v="1899-12-30T17:32:00"/>
    <n v="110"/>
    <n v="108"/>
    <n v="51"/>
    <d v="1899-12-30T17:49:00"/>
    <n v="17"/>
    <n v="15"/>
    <n v="0"/>
    <n v="0"/>
    <n v="0"/>
    <n v="34"/>
    <n v="51"/>
    <x v="2"/>
    <n v="2"/>
  </r>
  <r>
    <s v="  UA"/>
    <x v="22"/>
    <n v="732"/>
    <s v="N457UA"/>
    <s v="JAX"/>
    <d v="1899-12-30T13:44:00"/>
    <d v="1899-12-30T13:41:00"/>
    <n v="136"/>
    <n v="130"/>
    <n v="-3"/>
    <d v="1899-12-30T13:53:00"/>
    <n v="12"/>
    <n v="0"/>
    <n v="0"/>
    <n v="0"/>
    <n v="0"/>
    <n v="0"/>
    <n v="0"/>
    <x v="14"/>
    <n v="2"/>
  </r>
  <r>
    <s v="  UA"/>
    <x v="22"/>
    <n v="741"/>
    <s v="N404UA"/>
    <s v="SFO"/>
    <d v="1899-12-30T19:05:00"/>
    <d v="1899-12-30T19:43:00"/>
    <n v="282"/>
    <n v="280"/>
    <n v="38"/>
    <d v="1899-12-30T19:56:00"/>
    <n v="13"/>
    <n v="0"/>
    <n v="0"/>
    <n v="36"/>
    <n v="0"/>
    <n v="0"/>
    <n v="38"/>
    <x v="10"/>
    <n v="2"/>
  </r>
  <r>
    <s v="  UA"/>
    <x v="22"/>
    <n v="752"/>
    <s v="N428UA"/>
    <s v="MSP"/>
    <d v="1899-12-30T21:05:00"/>
    <d v="1899-12-30T21:10:00"/>
    <n v="84"/>
    <n v="72"/>
    <n v="5"/>
    <d v="1899-12-30T21:21:00"/>
    <n v="11"/>
    <n v="0"/>
    <n v="0"/>
    <n v="0"/>
    <n v="0"/>
    <n v="0"/>
    <n v="5"/>
    <x v="7"/>
    <n v="2"/>
  </r>
  <r>
    <s v="  UA"/>
    <x v="22"/>
    <n v="759"/>
    <s v="N466UA"/>
    <s v="SFO"/>
    <d v="1899-12-30T09:02:00"/>
    <d v="1899-12-30T09:33:00"/>
    <n v="282"/>
    <n v="277"/>
    <n v="31"/>
    <d v="1899-12-30T09:57:00"/>
    <n v="24"/>
    <n v="0"/>
    <n v="0"/>
    <n v="26"/>
    <n v="0"/>
    <n v="0"/>
    <n v="31"/>
    <x v="0"/>
    <n v="2"/>
  </r>
  <r>
    <s v="  UA"/>
    <x v="22"/>
    <n v="761"/>
    <s v="N414UA"/>
    <s v="SFO"/>
    <d v="1899-12-30T08:19:00"/>
    <d v="1899-12-30T08:57:00"/>
    <n v="282"/>
    <n v="318"/>
    <n v="38"/>
    <d v="1899-12-30T09:31:00"/>
    <n v="34"/>
    <n v="0"/>
    <n v="0"/>
    <n v="63"/>
    <n v="0"/>
    <n v="11"/>
    <n v="38"/>
    <x v="9"/>
    <n v="2"/>
  </r>
  <r>
    <s v="  UA"/>
    <x v="22"/>
    <n v="762"/>
    <s v="N806UA"/>
    <s v="LGA"/>
    <d v="1899-12-30T21:00:00"/>
    <d v="1899-12-30T23:49:00"/>
    <n v="119"/>
    <n v="0"/>
    <n v="169"/>
    <d v="1899-12-30T00:00:00"/>
    <n v="0"/>
    <n v="0"/>
    <n v="0"/>
    <n v="0"/>
    <n v="0"/>
    <n v="0"/>
    <n v="169"/>
    <x v="7"/>
    <n v="2"/>
  </r>
  <r>
    <s v="  UA"/>
    <x v="22"/>
    <n v="769"/>
    <s v="N671UA"/>
    <s v="SFO"/>
    <d v="1899-12-30T10:00:00"/>
    <d v="1899-12-30T10:14:00"/>
    <n v="290"/>
    <n v="286"/>
    <n v="14"/>
    <d v="1899-12-30T10:46:00"/>
    <n v="32"/>
    <n v="0"/>
    <n v="0"/>
    <n v="0"/>
    <n v="0"/>
    <n v="0"/>
    <n v="14"/>
    <x v="8"/>
    <n v="2"/>
  </r>
  <r>
    <s v="  UA"/>
    <x v="22"/>
    <n v="774"/>
    <s v="N492UA"/>
    <s v="RIC"/>
    <d v="1899-12-30T18:03:00"/>
    <d v="1899-12-30T19:27:00"/>
    <n v="114"/>
    <n v="107"/>
    <n v="84"/>
    <d v="1899-12-30T19:40:00"/>
    <n v="13"/>
    <n v="20"/>
    <n v="0"/>
    <n v="0"/>
    <n v="0"/>
    <n v="57"/>
    <n v="84"/>
    <x v="1"/>
    <n v="2"/>
  </r>
  <r>
    <s v="  UA"/>
    <x v="22"/>
    <n v="793"/>
    <s v="N544UA"/>
    <s v="LAX"/>
    <d v="1899-12-30T15:20:00"/>
    <d v="1899-12-30T15:19:00"/>
    <n v="270"/>
    <n v="253"/>
    <n v="-1"/>
    <d v="1899-12-30T15:32:00"/>
    <n v="13"/>
    <n v="0"/>
    <n v="0"/>
    <n v="0"/>
    <n v="0"/>
    <n v="0"/>
    <n v="0"/>
    <x v="15"/>
    <n v="2"/>
  </r>
  <r>
    <s v="  UA"/>
    <x v="22"/>
    <n v="795"/>
    <s v="N402UA"/>
    <s v="PDX"/>
    <d v="1899-12-30T08:10:00"/>
    <d v="1899-12-30T10:24:00"/>
    <n v="263"/>
    <n v="267"/>
    <n v="134"/>
    <d v="1899-12-30T10:49:00"/>
    <n v="25"/>
    <n v="41"/>
    <n v="0"/>
    <n v="4"/>
    <n v="0"/>
    <n v="93"/>
    <n v="134"/>
    <x v="9"/>
    <n v="2"/>
  </r>
  <r>
    <s v="  UA"/>
    <x v="22"/>
    <n v="836"/>
    <s v="N472UA"/>
    <s v="BOS"/>
    <d v="1899-12-30T17:35:00"/>
    <d v="1899-12-30T17:37:00"/>
    <n v="139"/>
    <n v="139"/>
    <n v="2"/>
    <d v="1899-12-30T17:53:00"/>
    <n v="16"/>
    <n v="0"/>
    <n v="0"/>
    <n v="0"/>
    <n v="0"/>
    <n v="0"/>
    <n v="2"/>
    <x v="12"/>
    <n v="2"/>
  </r>
  <r>
    <s v="  UA"/>
    <x v="22"/>
    <n v="839"/>
    <s v="N481UA"/>
    <s v="LAX"/>
    <d v="1899-12-30T18:41:00"/>
    <d v="1899-12-30T18:38:00"/>
    <n v="265"/>
    <n v="241"/>
    <n v="-3"/>
    <d v="1899-12-30T18:48:00"/>
    <n v="10"/>
    <n v="0"/>
    <n v="0"/>
    <n v="0"/>
    <n v="0"/>
    <n v="0"/>
    <n v="0"/>
    <x v="1"/>
    <n v="2"/>
  </r>
  <r>
    <s v="  UA"/>
    <x v="22"/>
    <n v="842"/>
    <s v="N433UA"/>
    <s v="LAX"/>
    <d v="1899-12-30T08:10:00"/>
    <d v="1899-12-30T08:12:00"/>
    <n v="269"/>
    <n v="315"/>
    <n v="2"/>
    <d v="1899-12-30T08:57:00"/>
    <n v="45"/>
    <n v="0"/>
    <n v="0"/>
    <n v="46"/>
    <n v="0"/>
    <n v="2"/>
    <n v="2"/>
    <x v="9"/>
    <n v="2"/>
  </r>
  <r>
    <s v="  UA"/>
    <x v="22"/>
    <n v="848"/>
    <s v="N492UA"/>
    <s v="PHX"/>
    <d v="1899-12-30T09:27:00"/>
    <d v="1899-12-30T10:40:00"/>
    <n v="227"/>
    <n v="228"/>
    <n v="73"/>
    <d v="1899-12-30T11:02:00"/>
    <n v="22"/>
    <n v="62"/>
    <n v="0"/>
    <n v="1"/>
    <n v="0"/>
    <n v="11"/>
    <n v="73"/>
    <x v="0"/>
    <n v="2"/>
  </r>
  <r>
    <s v="  UA"/>
    <x v="22"/>
    <n v="859"/>
    <s v="N447UA"/>
    <s v="SFO"/>
    <d v="1899-12-30T07:04:00"/>
    <d v="1899-12-30T07:03:00"/>
    <n v="288"/>
    <n v="307"/>
    <n v="-1"/>
    <d v="1899-12-30T07:36:00"/>
    <n v="33"/>
    <n v="0"/>
    <n v="0"/>
    <n v="18"/>
    <n v="0"/>
    <n v="0"/>
    <n v="0"/>
    <x v="13"/>
    <n v="2"/>
  </r>
  <r>
    <s v="  UA"/>
    <x v="22"/>
    <n v="882"/>
    <s v="N519UA"/>
    <s v="BOS"/>
    <d v="1899-12-30T16:05:00"/>
    <d v="1899-12-30T16:13:00"/>
    <n v="142"/>
    <n v="129"/>
    <n v="8"/>
    <d v="1899-12-30T16:26:00"/>
    <n v="13"/>
    <n v="0"/>
    <n v="0"/>
    <n v="0"/>
    <n v="0"/>
    <n v="0"/>
    <n v="8"/>
    <x v="2"/>
    <n v="2"/>
  </r>
  <r>
    <s v="  UA"/>
    <x v="22"/>
    <n v="884"/>
    <s v="N406UA"/>
    <s v="EWR"/>
    <d v="1899-12-30T19:00:00"/>
    <d v="1899-12-30T19:45:00"/>
    <n v="131"/>
    <n v="147"/>
    <n v="45"/>
    <d v="1899-12-30T20:29:00"/>
    <n v="44"/>
    <n v="0"/>
    <n v="0"/>
    <n v="61"/>
    <n v="0"/>
    <n v="0"/>
    <n v="45"/>
    <x v="10"/>
    <n v="2"/>
  </r>
  <r>
    <s v="  UA"/>
    <x v="22"/>
    <n v="896"/>
    <s v="N507UA"/>
    <s v="BOS"/>
    <d v="1899-12-30T13:19:00"/>
    <d v="1899-12-30T13:22:00"/>
    <n v="140"/>
    <n v="147"/>
    <n v="3"/>
    <d v="1899-12-30T13:58:00"/>
    <n v="36"/>
    <n v="0"/>
    <n v="0"/>
    <n v="0"/>
    <n v="0"/>
    <n v="0"/>
    <n v="3"/>
    <x v="14"/>
    <n v="2"/>
  </r>
  <r>
    <s v="  UA"/>
    <x v="22"/>
    <n v="904"/>
    <s v="N416UA"/>
    <s v="CVG"/>
    <d v="1899-12-30T19:01:00"/>
    <d v="1899-12-30T19:46:00"/>
    <n v="71"/>
    <n v="69"/>
    <n v="45"/>
    <d v="1899-12-30T20:02:00"/>
    <n v="16"/>
    <n v="43"/>
    <n v="0"/>
    <n v="0"/>
    <n v="0"/>
    <n v="0"/>
    <n v="45"/>
    <x v="10"/>
    <n v="2"/>
  </r>
  <r>
    <s v="  UA"/>
    <x v="22"/>
    <n v="907"/>
    <s v="N654UA"/>
    <s v="SFO"/>
    <d v="1899-12-30T17:21:00"/>
    <d v="1899-12-30T17:39:00"/>
    <n v="295"/>
    <n v="288"/>
    <n v="18"/>
    <d v="1899-12-30T18:02:00"/>
    <n v="23"/>
    <n v="0"/>
    <n v="0"/>
    <n v="0"/>
    <n v="0"/>
    <n v="0"/>
    <n v="18"/>
    <x v="12"/>
    <n v="2"/>
  </r>
  <r>
    <s v="  UA"/>
    <x v="22"/>
    <n v="909"/>
    <s v="N569UA"/>
    <s v="DEN"/>
    <d v="1899-12-30T15:23:00"/>
    <d v="1899-12-30T15:25:00"/>
    <n v="164"/>
    <n v="148"/>
    <n v="2"/>
    <d v="1899-12-30T15:45:00"/>
    <n v="20"/>
    <n v="0"/>
    <n v="0"/>
    <n v="0"/>
    <n v="0"/>
    <n v="0"/>
    <n v="2"/>
    <x v="15"/>
    <n v="2"/>
  </r>
  <r>
    <s v="  UA"/>
    <x v="22"/>
    <n v="922"/>
    <s v="N409UA"/>
    <s v="IAD"/>
    <d v="1899-12-30T06:05:00"/>
    <d v="1899-12-30T06:00:00"/>
    <n v="101"/>
    <n v="117"/>
    <n v="-5"/>
    <d v="1899-12-30T06:26:00"/>
    <n v="26"/>
    <n v="0"/>
    <n v="0"/>
    <n v="0"/>
    <n v="0"/>
    <n v="0"/>
    <n v="0"/>
    <x v="6"/>
    <n v="2"/>
  </r>
  <r>
    <s v="  UA"/>
    <x v="22"/>
    <n v="929"/>
    <s v="N461UA"/>
    <s v="SEA"/>
    <d v="1899-12-30T15:30:00"/>
    <d v="1899-12-30T15:53:00"/>
    <n v="268"/>
    <n v="246"/>
    <n v="23"/>
    <d v="1899-12-30T16:02:00"/>
    <n v="9"/>
    <n v="0"/>
    <n v="0"/>
    <n v="0"/>
    <n v="0"/>
    <n v="0"/>
    <n v="23"/>
    <x v="15"/>
    <n v="2"/>
  </r>
  <r>
    <s v="  UA"/>
    <x v="22"/>
    <n v="941"/>
    <s v="N572UA"/>
    <s v="DEN"/>
    <d v="1899-12-30T17:03:00"/>
    <d v="1899-12-30T17:39:00"/>
    <n v="160"/>
    <n v="133"/>
    <n v="36"/>
    <d v="1899-12-30T17:51:00"/>
    <n v="12"/>
    <n v="0"/>
    <n v="0"/>
    <n v="0"/>
    <n v="0"/>
    <n v="0"/>
    <n v="36"/>
    <x v="12"/>
    <n v="2"/>
  </r>
  <r>
    <s v="  UA"/>
    <x v="22"/>
    <n v="943"/>
    <s v="N553UA"/>
    <s v="LAX"/>
    <d v="1899-12-30T17:32:00"/>
    <d v="1899-12-30T17:55:00"/>
    <n v="268"/>
    <n v="240"/>
    <n v="23"/>
    <d v="1899-12-30T18:05:00"/>
    <n v="10"/>
    <n v="0"/>
    <n v="0"/>
    <n v="0"/>
    <n v="0"/>
    <n v="0"/>
    <n v="23"/>
    <x v="12"/>
    <n v="2"/>
  </r>
  <r>
    <s v="  UA"/>
    <x v="22"/>
    <n v="945"/>
    <s v="N431UA"/>
    <s v="LAX"/>
    <d v="1899-12-30T11:57:00"/>
    <d v="1899-12-30T11:56:00"/>
    <n v="265"/>
    <n v="269"/>
    <n v="-1"/>
    <d v="1899-12-30T12:14:00"/>
    <n v="18"/>
    <n v="0"/>
    <n v="0"/>
    <n v="0"/>
    <n v="0"/>
    <n v="0"/>
    <n v="0"/>
    <x v="3"/>
    <n v="2"/>
  </r>
  <r>
    <s v="  UA"/>
    <x v="22"/>
    <n v="949"/>
    <s v="N521UA"/>
    <s v="DEN"/>
    <d v="1899-12-30T18:41:00"/>
    <d v="1899-12-30T18:49:00"/>
    <n v="165"/>
    <n v="140"/>
    <n v="8"/>
    <d v="1899-12-30T19:01:00"/>
    <n v="12"/>
    <n v="0"/>
    <n v="0"/>
    <n v="0"/>
    <n v="0"/>
    <n v="0"/>
    <n v="8"/>
    <x v="1"/>
    <n v="2"/>
  </r>
  <r>
    <s v="  UA"/>
    <x v="22"/>
    <n v="959"/>
    <s v="N452UA"/>
    <s v="PDX"/>
    <d v="1899-12-30T20:30:00"/>
    <d v="1899-12-30T20:27:00"/>
    <n v="268"/>
    <n v="259"/>
    <n v="-3"/>
    <d v="1899-12-30T20:39:00"/>
    <n v="12"/>
    <n v="0"/>
    <n v="0"/>
    <n v="0"/>
    <n v="0"/>
    <n v="0"/>
    <n v="0"/>
    <x v="11"/>
    <n v="2"/>
  </r>
  <r>
    <s v="  UA"/>
    <x v="22"/>
    <n v="964"/>
    <s v=" "/>
    <s v="IAD"/>
    <d v="1899-12-30T13:15:00"/>
    <d v="1899-12-30T00:00:00"/>
    <n v="112"/>
    <n v="0"/>
    <n v="0"/>
    <d v="1899-12-30T00:00:00"/>
    <n v="0"/>
    <n v="0"/>
    <n v="0"/>
    <n v="0"/>
    <n v="0"/>
    <n v="0"/>
    <n v="0"/>
    <x v="14"/>
    <n v="2"/>
  </r>
  <r>
    <s v="  UA"/>
    <x v="22"/>
    <n v="971"/>
    <s v="N802UA"/>
    <s v="SFO"/>
    <d v="1899-12-30T06:00:00"/>
    <d v="1899-12-30T06:00:00"/>
    <n v="282"/>
    <n v="278"/>
    <n v="0"/>
    <d v="1899-12-30T06:20:00"/>
    <n v="20"/>
    <n v="0"/>
    <n v="0"/>
    <n v="0"/>
    <n v="0"/>
    <n v="0"/>
    <n v="0"/>
    <x v="6"/>
    <n v="2"/>
  </r>
  <r>
    <s v="  UA"/>
    <x v="22"/>
    <n v="973"/>
    <s v="N677UA"/>
    <s v="SFO"/>
    <d v="1899-12-30T14:55:00"/>
    <d v="1899-12-30T15:18:00"/>
    <n v="294"/>
    <n v="275"/>
    <n v="23"/>
    <d v="1899-12-30T15:39:00"/>
    <n v="21"/>
    <n v="0"/>
    <n v="0"/>
    <n v="0"/>
    <n v="0"/>
    <n v="0"/>
    <n v="23"/>
    <x v="4"/>
    <n v="2"/>
  </r>
  <r>
    <s v="  UA"/>
    <x v="22"/>
    <n v="992"/>
    <s v="N509UA"/>
    <s v="IAD"/>
    <d v="1899-12-30T18:13:00"/>
    <d v="1899-12-30T18:44:00"/>
    <n v="114"/>
    <n v="101"/>
    <n v="31"/>
    <d v="1899-12-30T18:57:00"/>
    <n v="13"/>
    <n v="18"/>
    <n v="0"/>
    <n v="0"/>
    <n v="0"/>
    <n v="0"/>
    <n v="31"/>
    <x v="1"/>
    <n v="2"/>
  </r>
  <r>
    <s v="  UA"/>
    <x v="22"/>
    <n v="1102"/>
    <s v="N13716"/>
    <s v="MCO"/>
    <d v="1899-12-30T19:40:00"/>
    <d v="1899-12-30T20:26:00"/>
    <n v="155"/>
    <n v="155"/>
    <n v="46"/>
    <d v="1899-12-30T20:51:00"/>
    <n v="25"/>
    <n v="0"/>
    <n v="24"/>
    <n v="0"/>
    <n v="0"/>
    <n v="22"/>
    <n v="46"/>
    <x v="10"/>
    <n v="2"/>
  </r>
  <r>
    <s v="  UA"/>
    <x v="22"/>
    <n v="1103"/>
    <s v="N25705"/>
    <s v="SNA"/>
    <d v="1899-12-30T09:45:00"/>
    <d v="1899-12-30T09:50:00"/>
    <n v="265"/>
    <n v="265"/>
    <n v="5"/>
    <d v="1899-12-30T10:11:00"/>
    <n v="21"/>
    <n v="0"/>
    <n v="0"/>
    <n v="0"/>
    <n v="0"/>
    <n v="0"/>
    <n v="5"/>
    <x v="0"/>
    <n v="2"/>
  </r>
  <r>
    <s v="  UA"/>
    <x v="22"/>
    <n v="1189"/>
    <s v="N33294"/>
    <s v="IAH"/>
    <d v="1899-12-30T15:20:00"/>
    <d v="1899-12-30T15:17:00"/>
    <n v="174"/>
    <n v="144"/>
    <n v="-3"/>
    <d v="1899-12-30T15:26:00"/>
    <n v="9"/>
    <n v="0"/>
    <n v="0"/>
    <n v="0"/>
    <n v="0"/>
    <n v="0"/>
    <n v="0"/>
    <x v="15"/>
    <n v="2"/>
  </r>
  <r>
    <s v="  UA"/>
    <x v="22"/>
    <n v="1221"/>
    <s v="N37422"/>
    <s v="IAH"/>
    <d v="1899-12-30T07:00:00"/>
    <d v="1899-12-30T07:08:00"/>
    <n v="168"/>
    <n v="169"/>
    <n v="8"/>
    <d v="1899-12-30T07:41:00"/>
    <n v="33"/>
    <n v="0"/>
    <n v="0"/>
    <n v="0"/>
    <n v="0"/>
    <n v="0"/>
    <n v="8"/>
    <x v="13"/>
    <n v="2"/>
  </r>
  <r>
    <s v="  UA"/>
    <x v="22"/>
    <n v="1259"/>
    <s v="N19623"/>
    <s v="CLE"/>
    <d v="1899-12-30T18:15:00"/>
    <d v="1899-12-30T18:11:00"/>
    <n v="77"/>
    <n v="68"/>
    <n v="-4"/>
    <d v="1899-12-30T18:28:00"/>
    <n v="17"/>
    <n v="0"/>
    <n v="0"/>
    <n v="0"/>
    <n v="0"/>
    <n v="0"/>
    <n v="0"/>
    <x v="1"/>
    <n v="2"/>
  </r>
  <r>
    <s v="  UA"/>
    <x v="22"/>
    <n v="1282"/>
    <s v="N39297"/>
    <s v="SFO"/>
    <d v="1899-12-30T20:30:00"/>
    <d v="1899-12-30T20:40:00"/>
    <n v="275"/>
    <n v="275"/>
    <n v="10"/>
    <d v="1899-12-30T20:50:00"/>
    <n v="10"/>
    <n v="0"/>
    <n v="0"/>
    <n v="0"/>
    <n v="0"/>
    <n v="0"/>
    <n v="10"/>
    <x v="11"/>
    <n v="2"/>
  </r>
  <r>
    <s v="  UA"/>
    <x v="22"/>
    <n v="1290"/>
    <s v="N14250"/>
    <s v="IAH"/>
    <d v="1899-12-30T17:05:00"/>
    <d v="1899-12-30T17:13:00"/>
    <n v="173"/>
    <n v="160"/>
    <n v="8"/>
    <d v="1899-12-30T17:34:00"/>
    <n v="21"/>
    <n v="0"/>
    <n v="0"/>
    <n v="0"/>
    <n v="0"/>
    <n v="0"/>
    <n v="8"/>
    <x v="12"/>
    <n v="2"/>
  </r>
  <r>
    <s v="  UA"/>
    <x v="22"/>
    <n v="1296"/>
    <s v="N16732"/>
    <s v="DEN"/>
    <d v="1899-12-30T20:00:00"/>
    <d v="1899-12-30T20:21:00"/>
    <n v="156"/>
    <n v="138"/>
    <n v="21"/>
    <d v="1899-12-30T20:32:00"/>
    <n v="11"/>
    <n v="0"/>
    <n v="0"/>
    <n v="0"/>
    <n v="0"/>
    <n v="0"/>
    <n v="21"/>
    <x v="11"/>
    <n v="2"/>
  </r>
  <r>
    <s v="  UA"/>
    <x v="22"/>
    <n v="1550"/>
    <s v="N33714"/>
    <s v="EWR"/>
    <d v="1899-12-30T13:39:00"/>
    <d v="1899-12-30T15:33:00"/>
    <n v="140"/>
    <n v="186"/>
    <n v="114"/>
    <d v="1899-12-30T16:44:00"/>
    <n v="71"/>
    <n v="0"/>
    <n v="0"/>
    <n v="160"/>
    <n v="0"/>
    <n v="0"/>
    <n v="114"/>
    <x v="14"/>
    <n v="2"/>
  </r>
  <r>
    <s v="  UA"/>
    <x v="22"/>
    <n v="1570"/>
    <s v="N24706"/>
    <s v="EWR"/>
    <d v="1899-12-30T07:00:00"/>
    <d v="1899-12-30T06:58:00"/>
    <n v="120"/>
    <n v="119"/>
    <n v="-2"/>
    <d v="1899-12-30T07:11:00"/>
    <n v="13"/>
    <n v="0"/>
    <n v="0"/>
    <n v="0"/>
    <n v="0"/>
    <n v="0"/>
    <n v="0"/>
    <x v="13"/>
    <n v="2"/>
  </r>
  <r>
    <s v="  UA"/>
    <x v="22"/>
    <n v="1574"/>
    <s v="N16709"/>
    <s v="EWR"/>
    <d v="1899-12-30T12:00:00"/>
    <d v="1899-12-30T13:16:00"/>
    <n v="127"/>
    <n v="148"/>
    <n v="76"/>
    <d v="1899-12-30T13:33:00"/>
    <n v="17"/>
    <n v="0"/>
    <n v="0"/>
    <n v="97"/>
    <n v="0"/>
    <n v="0"/>
    <n v="76"/>
    <x v="5"/>
    <n v="2"/>
  </r>
  <r>
    <s v="  UA"/>
    <x v="22"/>
    <n v="1577"/>
    <s v="N13248"/>
    <s v="EWR"/>
    <d v="1899-12-30T17:00:00"/>
    <d v="1899-12-30T19:05:00"/>
    <n v="135"/>
    <n v="147"/>
    <n v="125"/>
    <d v="1899-12-30T19:38:00"/>
    <n v="33"/>
    <n v="0"/>
    <n v="0"/>
    <n v="137"/>
    <n v="0"/>
    <n v="0"/>
    <n v="125"/>
    <x v="12"/>
    <n v="2"/>
  </r>
  <r>
    <s v="  UA"/>
    <x v="22"/>
    <n v="1579"/>
    <s v="N76519"/>
    <s v="EWR"/>
    <d v="1899-12-30T18:00:00"/>
    <d v="1899-12-30T18:53:00"/>
    <n v="126"/>
    <n v="139"/>
    <n v="53"/>
    <d v="1899-12-30T19:18:00"/>
    <n v="25"/>
    <n v="0"/>
    <n v="0"/>
    <n v="66"/>
    <n v="0"/>
    <n v="0"/>
    <n v="53"/>
    <x v="1"/>
    <n v="2"/>
  </r>
  <r>
    <s v="  UA"/>
    <x v="22"/>
    <n v="1625"/>
    <s v="N77295"/>
    <s v="CLE"/>
    <d v="1899-12-30T07:00:00"/>
    <d v="1899-12-30T07:04:00"/>
    <n v="77"/>
    <n v="98"/>
    <n v="4"/>
    <d v="1899-12-30T07:46:00"/>
    <n v="42"/>
    <n v="0"/>
    <n v="0"/>
    <n v="25"/>
    <n v="0"/>
    <n v="0"/>
    <n v="4"/>
    <x v="13"/>
    <n v="2"/>
  </r>
  <r>
    <s v="  UA"/>
    <x v="22"/>
    <n v="1647"/>
    <s v="N35204"/>
    <s v="IAH"/>
    <d v="1899-12-30T19:15:00"/>
    <d v="1899-12-30T19:13:00"/>
    <n v="163"/>
    <n v="153"/>
    <n v="-2"/>
    <d v="1899-12-30T19:31:00"/>
    <n v="18"/>
    <n v="0"/>
    <n v="0"/>
    <n v="0"/>
    <n v="0"/>
    <n v="0"/>
    <n v="0"/>
    <x v="10"/>
    <n v="2"/>
  </r>
  <r>
    <s v="  UA"/>
    <x v="22"/>
    <n v="1676"/>
    <s v="N73406"/>
    <s v="IAH"/>
    <d v="1899-12-30T14:00:00"/>
    <d v="1899-12-30T14:13:00"/>
    <n v="166"/>
    <n v="156"/>
    <n v="13"/>
    <d v="1899-12-30T14:28:00"/>
    <n v="15"/>
    <n v="0"/>
    <n v="0"/>
    <n v="0"/>
    <n v="0"/>
    <n v="0"/>
    <n v="13"/>
    <x v="4"/>
    <n v="2"/>
  </r>
  <r>
    <s v="  UA"/>
    <x v="22"/>
    <n v="1693"/>
    <s v="N36444"/>
    <s v="IAH"/>
    <d v="1899-12-30T12:10:00"/>
    <d v="1899-12-30T12:13:00"/>
    <n v="167"/>
    <n v="155"/>
    <n v="3"/>
    <d v="1899-12-30T12:27:00"/>
    <n v="14"/>
    <n v="0"/>
    <n v="0"/>
    <n v="0"/>
    <n v="0"/>
    <n v="0"/>
    <n v="3"/>
    <x v="5"/>
    <n v="2"/>
  </r>
  <r>
    <s v="  UA"/>
    <x v="22"/>
    <n v="1696"/>
    <s v="N73275"/>
    <s v="EWR"/>
    <d v="1899-12-30T10:00:00"/>
    <d v="1899-12-30T10:03:00"/>
    <n v="117"/>
    <n v="133"/>
    <n v="3"/>
    <d v="1899-12-30T10:23:00"/>
    <n v="20"/>
    <n v="0"/>
    <n v="0"/>
    <n v="19"/>
    <n v="0"/>
    <n v="0"/>
    <n v="3"/>
    <x v="8"/>
    <n v="2"/>
  </r>
  <r>
    <s v="  UA"/>
    <x v="22"/>
    <n v="1710"/>
    <s v="N77430"/>
    <s v="IAH"/>
    <d v="1899-12-30T08:00:00"/>
    <d v="1899-12-30T08:09:00"/>
    <n v="172"/>
    <n v="167"/>
    <n v="9"/>
    <d v="1899-12-30T08:38:00"/>
    <n v="29"/>
    <n v="0"/>
    <n v="0"/>
    <n v="0"/>
    <n v="0"/>
    <n v="0"/>
    <n v="9"/>
    <x v="9"/>
    <n v="2"/>
  </r>
  <r>
    <s v="  UA"/>
    <x v="22"/>
    <n v="1715"/>
    <s v="N87512"/>
    <s v="PIT"/>
    <d v="1899-12-30T18:35:00"/>
    <d v="1899-12-30T18:38:00"/>
    <n v="84"/>
    <n v="79"/>
    <n v="3"/>
    <d v="1899-12-30T18:55:00"/>
    <n v="17"/>
    <n v="0"/>
    <n v="0"/>
    <n v="0"/>
    <n v="0"/>
    <n v="0"/>
    <n v="3"/>
    <x v="1"/>
    <n v="2"/>
  </r>
  <r>
    <s v="  UA"/>
    <x v="22"/>
    <n v="1716"/>
    <s v="N76529"/>
    <s v="FLL"/>
    <d v="1899-12-30T08:50:00"/>
    <d v="1899-12-30T11:34:00"/>
    <n v="171"/>
    <n v="176"/>
    <n v="164"/>
    <d v="1899-12-30T11:49:00"/>
    <n v="15"/>
    <n v="0"/>
    <n v="0"/>
    <n v="5"/>
    <n v="0"/>
    <n v="164"/>
    <n v="164"/>
    <x v="9"/>
    <n v="2"/>
  </r>
  <r>
    <s v="  UA"/>
    <x v="22"/>
    <n v="1727"/>
    <s v="N26208"/>
    <s v="IAH"/>
    <d v="1899-12-30T10:56:00"/>
    <d v="1899-12-30T10:59:00"/>
    <n v="169"/>
    <n v="155"/>
    <n v="3"/>
    <d v="1899-12-30T11:12:00"/>
    <n v="13"/>
    <n v="0"/>
    <n v="0"/>
    <n v="0"/>
    <n v="0"/>
    <n v="0"/>
    <n v="3"/>
    <x v="8"/>
    <n v="2"/>
  </r>
  <r>
    <s v="  UA"/>
    <x v="22"/>
    <n v="1729"/>
    <s v="N57439"/>
    <s v="IAH"/>
    <d v="1899-12-30T21:00:00"/>
    <d v="1899-12-30T21:01:00"/>
    <n v="158"/>
    <n v="140"/>
    <n v="1"/>
    <d v="1899-12-30T21:11:00"/>
    <n v="10"/>
    <n v="0"/>
    <n v="0"/>
    <n v="0"/>
    <n v="0"/>
    <n v="0"/>
    <n v="1"/>
    <x v="7"/>
    <n v="2"/>
  </r>
  <r>
    <s v="  UA"/>
    <x v="22"/>
    <n v="1730"/>
    <s v="N26215"/>
    <s v="IAH"/>
    <d v="1899-12-30T05:25:00"/>
    <d v="1899-12-30T05:26:00"/>
    <n v="168"/>
    <n v="157"/>
    <n v="1"/>
    <d v="1899-12-30T05:40:00"/>
    <n v="14"/>
    <n v="0"/>
    <n v="0"/>
    <n v="0"/>
    <n v="0"/>
    <n v="0"/>
    <n v="1"/>
    <x v="16"/>
    <n v="2"/>
  </r>
  <r>
    <s v="  UA"/>
    <x v="23"/>
    <n v="201"/>
    <s v="N212UA"/>
    <s v="HNL"/>
    <d v="1899-12-30T09:20:00"/>
    <d v="1899-12-30T09:18:00"/>
    <n v="544"/>
    <n v="535"/>
    <n v="-2"/>
    <d v="1899-12-30T09:43:00"/>
    <n v="25"/>
    <n v="0"/>
    <n v="0"/>
    <n v="0"/>
    <n v="0"/>
    <n v="0"/>
    <n v="0"/>
    <x v="0"/>
    <n v="3"/>
  </r>
  <r>
    <s v="  UA"/>
    <x v="23"/>
    <n v="222"/>
    <s v="N537UA"/>
    <s v="BDL"/>
    <d v="1899-12-30T18:48:00"/>
    <d v="1899-12-30T19:03:00"/>
    <n v="126"/>
    <n v="131"/>
    <n v="15"/>
    <d v="1899-12-30T19:34:00"/>
    <n v="31"/>
    <n v="0"/>
    <n v="0"/>
    <n v="5"/>
    <n v="0"/>
    <n v="15"/>
    <n v="15"/>
    <x v="1"/>
    <n v="3"/>
  </r>
  <r>
    <s v="  UA"/>
    <x v="23"/>
    <n v="234"/>
    <s v="N845UA"/>
    <s v="LGA"/>
    <d v="1899-12-30T08:25:00"/>
    <d v="1899-12-30T08:22:00"/>
    <n v="125"/>
    <n v="121"/>
    <n v="-3"/>
    <d v="1899-12-30T08:45:00"/>
    <n v="23"/>
    <n v="0"/>
    <n v="0"/>
    <n v="0"/>
    <n v="0"/>
    <n v="0"/>
    <n v="0"/>
    <x v="9"/>
    <n v="3"/>
  </r>
  <r>
    <s v="  UA"/>
    <x v="23"/>
    <n v="241"/>
    <s v="N476UA"/>
    <s v="SEA"/>
    <d v="1899-12-30T11:57:00"/>
    <d v="1899-12-30T11:58:00"/>
    <n v="268"/>
    <n v="265"/>
    <n v="1"/>
    <d v="1899-12-30T12:14:00"/>
    <n v="16"/>
    <n v="0"/>
    <n v="0"/>
    <n v="0"/>
    <n v="0"/>
    <n v="0"/>
    <n v="1"/>
    <x v="3"/>
    <n v="3"/>
  </r>
  <r>
    <s v="  UA"/>
    <x v="23"/>
    <n v="242"/>
    <s v="N852UA"/>
    <s v="PVD"/>
    <d v="1899-12-30T13:27:00"/>
    <d v="1899-12-30T13:28:00"/>
    <n v="128"/>
    <n v="118"/>
    <n v="1"/>
    <d v="1899-12-30T13:36:00"/>
    <n v="8"/>
    <n v="0"/>
    <n v="0"/>
    <n v="0"/>
    <n v="0"/>
    <n v="0"/>
    <n v="1"/>
    <x v="14"/>
    <n v="3"/>
  </r>
  <r>
    <s v="  UA"/>
    <x v="23"/>
    <n v="245"/>
    <s v="N592UA"/>
    <s v="DEN"/>
    <d v="1899-12-30T08:58:00"/>
    <d v="1899-12-30T08:59:00"/>
    <n v="164"/>
    <n v="168"/>
    <n v="1"/>
    <d v="1899-12-30T09:15:00"/>
    <n v="16"/>
    <n v="0"/>
    <n v="0"/>
    <n v="0"/>
    <n v="0"/>
    <n v="0"/>
    <n v="1"/>
    <x v="9"/>
    <n v="3"/>
  </r>
  <r>
    <s v="  UA"/>
    <x v="23"/>
    <n v="246"/>
    <s v="N494UA"/>
    <s v="BUF"/>
    <d v="1899-12-30T18:00:00"/>
    <d v="1899-12-30T17:56:00"/>
    <n v="89"/>
    <n v="83"/>
    <n v="-4"/>
    <d v="1899-12-30T18:08:00"/>
    <n v="12"/>
    <n v="0"/>
    <n v="0"/>
    <n v="0"/>
    <n v="0"/>
    <n v="0"/>
    <n v="0"/>
    <x v="1"/>
    <n v="3"/>
  </r>
  <r>
    <s v="  UA"/>
    <x v="23"/>
    <n v="248"/>
    <s v="N414UA"/>
    <s v="DTW"/>
    <d v="1899-12-30T19:00:00"/>
    <d v="1899-12-30T20:49:00"/>
    <n v="85"/>
    <n v="59"/>
    <n v="109"/>
    <d v="1899-12-30T21:00:00"/>
    <n v="11"/>
    <n v="83"/>
    <n v="0"/>
    <n v="0"/>
    <n v="0"/>
    <n v="0"/>
    <n v="109"/>
    <x v="10"/>
    <n v="3"/>
  </r>
  <r>
    <s v="  UA"/>
    <x v="23"/>
    <n v="253"/>
    <s v="N822UA"/>
    <s v="BOS"/>
    <d v="1899-12-30T19:00:00"/>
    <d v="1899-12-30T18:56:00"/>
    <n v="135"/>
    <n v="114"/>
    <n v="-4"/>
    <d v="1899-12-30T19:07:00"/>
    <n v="11"/>
    <n v="0"/>
    <n v="0"/>
    <n v="0"/>
    <n v="0"/>
    <n v="0"/>
    <n v="0"/>
    <x v="10"/>
    <n v="3"/>
  </r>
  <r>
    <s v="  UA"/>
    <x v="23"/>
    <n v="255"/>
    <s v="N853UA"/>
    <s v="SFO"/>
    <d v="1899-12-30T16:05:00"/>
    <d v="1899-12-30T18:03:00"/>
    <n v="282"/>
    <n v="260"/>
    <n v="118"/>
    <d v="1899-12-30T18:17:00"/>
    <n v="14"/>
    <n v="20"/>
    <n v="0"/>
    <n v="0"/>
    <n v="0"/>
    <n v="76"/>
    <n v="118"/>
    <x v="2"/>
    <n v="3"/>
  </r>
  <r>
    <s v="  UA"/>
    <x v="23"/>
    <n v="258"/>
    <s v="N441UA"/>
    <s v="GRR"/>
    <d v="1899-12-30T19:01:00"/>
    <d v="1899-12-30T19:00:00"/>
    <n v="51"/>
    <n v="45"/>
    <n v="-1"/>
    <d v="1899-12-30T19:11:00"/>
    <n v="11"/>
    <n v="0"/>
    <n v="0"/>
    <n v="0"/>
    <n v="0"/>
    <n v="0"/>
    <n v="0"/>
    <x v="10"/>
    <n v="3"/>
  </r>
  <r>
    <s v="  UA"/>
    <x v="23"/>
    <n v="262"/>
    <s v="N475UA"/>
    <s v="MCO"/>
    <d v="1899-12-30T06:54:00"/>
    <d v="1899-12-30T06:48:00"/>
    <n v="155"/>
    <n v="139"/>
    <n v="-6"/>
    <d v="1899-12-30T06:58:00"/>
    <n v="10"/>
    <n v="0"/>
    <n v="0"/>
    <n v="0"/>
    <n v="0"/>
    <n v="0"/>
    <n v="0"/>
    <x v="6"/>
    <n v="3"/>
  </r>
  <r>
    <s v="  UA"/>
    <x v="23"/>
    <n v="265"/>
    <s v="N536UA"/>
    <s v="TPA"/>
    <d v="1899-12-30T14:15:00"/>
    <d v="1899-12-30T14:12:00"/>
    <n v="157"/>
    <n v="142"/>
    <n v="-3"/>
    <d v="1899-12-30T14:21:00"/>
    <n v="9"/>
    <n v="0"/>
    <n v="0"/>
    <n v="0"/>
    <n v="0"/>
    <n v="0"/>
    <n v="0"/>
    <x v="4"/>
    <n v="3"/>
  </r>
  <r>
    <s v="  UA"/>
    <x v="23"/>
    <n v="278"/>
    <s v="N806UA"/>
    <s v="MDT"/>
    <d v="1899-12-30T18:30:00"/>
    <d v="1899-12-30T18:22:00"/>
    <n v="100"/>
    <n v="91"/>
    <n v="-8"/>
    <d v="1899-12-30T18:37:00"/>
    <n v="15"/>
    <n v="0"/>
    <n v="0"/>
    <n v="0"/>
    <n v="0"/>
    <n v="0"/>
    <n v="0"/>
    <x v="1"/>
    <n v="3"/>
  </r>
  <r>
    <s v="  UA"/>
    <x v="23"/>
    <n v="288"/>
    <s v="N475UA"/>
    <s v="MCO"/>
    <d v="1899-12-30T14:27:00"/>
    <d v="1899-12-30T14:21:00"/>
    <n v="159"/>
    <n v="152"/>
    <n v="-6"/>
    <d v="1899-12-30T14:43:00"/>
    <n v="22"/>
    <n v="0"/>
    <n v="0"/>
    <n v="0"/>
    <n v="0"/>
    <n v="0"/>
    <n v="0"/>
    <x v="4"/>
    <n v="3"/>
  </r>
  <r>
    <s v="  UA"/>
    <x v="23"/>
    <n v="291"/>
    <s v="N808UA"/>
    <s v="IAD"/>
    <d v="1899-12-30T11:22:00"/>
    <d v="1899-12-30T11:16:00"/>
    <n v="106"/>
    <n v="95"/>
    <n v="-6"/>
    <d v="1899-12-30T11:30:00"/>
    <n v="14"/>
    <n v="0"/>
    <n v="0"/>
    <n v="0"/>
    <n v="0"/>
    <n v="0"/>
    <n v="0"/>
    <x v="3"/>
    <n v="3"/>
  </r>
  <r>
    <s v="  UA"/>
    <x v="23"/>
    <n v="292"/>
    <s v="N808UA"/>
    <s v="ATL"/>
    <d v="1899-12-30T06:00:00"/>
    <d v="1899-12-30T05:58:00"/>
    <n v="119"/>
    <n v="101"/>
    <n v="-2"/>
    <d v="1899-12-30T06:10:00"/>
    <n v="12"/>
    <n v="0"/>
    <n v="0"/>
    <n v="0"/>
    <n v="0"/>
    <n v="0"/>
    <n v="0"/>
    <x v="6"/>
    <n v="3"/>
  </r>
  <r>
    <s v="  UA"/>
    <x v="23"/>
    <n v="296"/>
    <s v="N426UA"/>
    <s v="MSP"/>
    <d v="1899-12-30T13:20:00"/>
    <d v="1899-12-30T13:56:00"/>
    <n v="87"/>
    <n v="69"/>
    <n v="36"/>
    <d v="1899-12-30T14:03:00"/>
    <n v="7"/>
    <n v="0"/>
    <n v="0"/>
    <n v="0"/>
    <n v="0"/>
    <n v="18"/>
    <n v="36"/>
    <x v="14"/>
    <n v="3"/>
  </r>
  <r>
    <s v="  UA"/>
    <x v="23"/>
    <n v="298"/>
    <s v="N804UA"/>
    <s v="MIA"/>
    <d v="1899-12-30T19:55:00"/>
    <d v="1899-12-30T19:50:00"/>
    <n v="187"/>
    <n v="163"/>
    <n v="-5"/>
    <d v="1899-12-30T20:03:00"/>
    <n v="13"/>
    <n v="0"/>
    <n v="0"/>
    <n v="0"/>
    <n v="0"/>
    <n v="0"/>
    <n v="0"/>
    <x v="10"/>
    <n v="3"/>
  </r>
  <r>
    <s v="  UA"/>
    <x v="23"/>
    <n v="304"/>
    <s v="N818UA"/>
    <s v="BDL"/>
    <d v="1899-12-30T06:26:00"/>
    <d v="1899-12-30T06:19:00"/>
    <n v="122"/>
    <n v="108"/>
    <n v="-7"/>
    <d v="1899-12-30T06:28:00"/>
    <n v="9"/>
    <n v="0"/>
    <n v="0"/>
    <n v="0"/>
    <n v="0"/>
    <n v="0"/>
    <n v="0"/>
    <x v="6"/>
    <n v="3"/>
  </r>
  <r>
    <s v="  UA"/>
    <x v="23"/>
    <n v="307"/>
    <s v="N576UA"/>
    <s v="LAS"/>
    <d v="1899-12-30T08:20:00"/>
    <d v="1899-12-30T08:22:00"/>
    <n v="237"/>
    <n v="220"/>
    <n v="2"/>
    <d v="1899-12-30T08:35:00"/>
    <n v="13"/>
    <n v="0"/>
    <n v="0"/>
    <n v="0"/>
    <n v="0"/>
    <n v="0"/>
    <n v="2"/>
    <x v="9"/>
    <n v="3"/>
  </r>
  <r>
    <s v="  UA"/>
    <x v="23"/>
    <n v="309"/>
    <s v="N416UA"/>
    <s v="BOS"/>
    <d v="1899-12-30T09:05:00"/>
    <d v="1899-12-30T09:17:00"/>
    <n v="128"/>
    <n v="143"/>
    <n v="12"/>
    <d v="1899-12-30T09:51:00"/>
    <n v="34"/>
    <n v="12"/>
    <n v="0"/>
    <n v="15"/>
    <n v="0"/>
    <n v="0"/>
    <n v="12"/>
    <x v="0"/>
    <n v="3"/>
  </r>
  <r>
    <s v="  UA"/>
    <x v="23"/>
    <n v="330"/>
    <s v="N445UA"/>
    <s v="EWR"/>
    <d v="1899-12-30T16:00:00"/>
    <d v="1899-12-30T16:09:00"/>
    <n v="131"/>
    <n v="105"/>
    <n v="9"/>
    <d v="1899-12-30T16:19:00"/>
    <n v="10"/>
    <n v="0"/>
    <n v="0"/>
    <n v="0"/>
    <n v="0"/>
    <n v="0"/>
    <n v="9"/>
    <x v="2"/>
    <n v="3"/>
  </r>
  <r>
    <s v="  UA"/>
    <x v="23"/>
    <n v="331"/>
    <s v="N422UA"/>
    <s v="DFW"/>
    <d v="1899-12-30T20:50:00"/>
    <d v="1899-12-30T21:58:00"/>
    <n v="146"/>
    <n v="205"/>
    <n v="68"/>
    <d v="1899-12-30T22:18:00"/>
    <n v="20"/>
    <n v="68"/>
    <n v="0"/>
    <n v="59"/>
    <n v="0"/>
    <n v="0"/>
    <n v="68"/>
    <x v="11"/>
    <n v="3"/>
  </r>
  <r>
    <s v="  UA"/>
    <x v="23"/>
    <n v="333"/>
    <s v="N851UA"/>
    <s v="MSY"/>
    <d v="1899-12-30T09:30:00"/>
    <d v="1899-12-30T09:26:00"/>
    <n v="140"/>
    <n v="139"/>
    <n v="-4"/>
    <d v="1899-12-30T09:41:00"/>
    <n v="15"/>
    <n v="0"/>
    <n v="0"/>
    <n v="0"/>
    <n v="0"/>
    <n v="0"/>
    <n v="0"/>
    <x v="0"/>
    <n v="3"/>
  </r>
  <r>
    <s v="  UA"/>
    <x v="23"/>
    <n v="337"/>
    <s v="N844UA"/>
    <s v="IAD"/>
    <d v="1899-12-30T16:16:00"/>
    <d v="1899-12-30T16:13:00"/>
    <n v="109"/>
    <n v="99"/>
    <n v="-3"/>
    <d v="1899-12-30T16:24:00"/>
    <n v="11"/>
    <n v="0"/>
    <n v="0"/>
    <n v="0"/>
    <n v="0"/>
    <n v="0"/>
    <n v="0"/>
    <x v="2"/>
    <n v="3"/>
  </r>
  <r>
    <s v="  UA"/>
    <x v="23"/>
    <n v="340"/>
    <s v="N842UA"/>
    <s v="DFW"/>
    <d v="1899-12-30T13:20:00"/>
    <d v="1899-12-30T13:19:00"/>
    <n v="151"/>
    <n v="139"/>
    <n v="-1"/>
    <d v="1899-12-30T13:29:00"/>
    <n v="10"/>
    <n v="0"/>
    <n v="0"/>
    <n v="0"/>
    <n v="0"/>
    <n v="0"/>
    <n v="0"/>
    <x v="14"/>
    <n v="3"/>
  </r>
  <r>
    <s v="  UA"/>
    <x v="23"/>
    <n v="344"/>
    <s v="N437UA"/>
    <s v="BWI"/>
    <d v="1899-12-30T19:53:00"/>
    <d v="1899-12-30T19:49:00"/>
    <n v="108"/>
    <n v="88"/>
    <n v="-4"/>
    <d v="1899-12-30T19:56:00"/>
    <n v="7"/>
    <n v="0"/>
    <n v="0"/>
    <n v="0"/>
    <n v="0"/>
    <n v="0"/>
    <n v="0"/>
    <x v="10"/>
    <n v="3"/>
  </r>
  <r>
    <s v="  UA"/>
    <x v="23"/>
    <n v="350"/>
    <s v="N575UA"/>
    <s v="MCO"/>
    <d v="1899-12-30T17:06:00"/>
    <d v="1899-12-30T17:07:00"/>
    <n v="159"/>
    <n v="146"/>
    <n v="1"/>
    <d v="1899-12-30T17:24:00"/>
    <n v="17"/>
    <n v="0"/>
    <n v="0"/>
    <n v="0"/>
    <n v="0"/>
    <n v="0"/>
    <n v="1"/>
    <x v="12"/>
    <n v="3"/>
  </r>
  <r>
    <s v="  UA"/>
    <x v="23"/>
    <n v="352"/>
    <s v="N817UA"/>
    <s v="BDL"/>
    <d v="1899-12-30T13:33:00"/>
    <d v="1899-12-30T13:34:00"/>
    <n v="122"/>
    <n v="114"/>
    <n v="1"/>
    <d v="1899-12-30T13:45:00"/>
    <n v="11"/>
    <n v="0"/>
    <n v="0"/>
    <n v="0"/>
    <n v="0"/>
    <n v="0"/>
    <n v="1"/>
    <x v="14"/>
    <n v="3"/>
  </r>
  <r>
    <s v="  UA"/>
    <x v="23"/>
    <n v="365"/>
    <s v="N845UA"/>
    <s v="DSM"/>
    <d v="1899-12-30T15:00:00"/>
    <d v="1899-12-30T14:53:00"/>
    <n v="75"/>
    <n v="68"/>
    <n v="-7"/>
    <d v="1899-12-30T15:05:00"/>
    <n v="12"/>
    <n v="0"/>
    <n v="0"/>
    <n v="0"/>
    <n v="0"/>
    <n v="0"/>
    <n v="0"/>
    <x v="15"/>
    <n v="3"/>
  </r>
  <r>
    <s v="  UA"/>
    <x v="23"/>
    <n v="376"/>
    <s v="N825UA"/>
    <s v="PHL"/>
    <d v="1899-12-30T06:00:00"/>
    <d v="1899-12-30T07:37:00"/>
    <n v="119"/>
    <n v="109"/>
    <n v="97"/>
    <d v="1899-12-30T07:51:00"/>
    <n v="14"/>
    <n v="0"/>
    <n v="0"/>
    <n v="0"/>
    <n v="0"/>
    <n v="87"/>
    <n v="97"/>
    <x v="6"/>
    <n v="3"/>
  </r>
  <r>
    <s v="  UA"/>
    <x v="23"/>
    <n v="381"/>
    <s v="N491UA"/>
    <s v="SMF"/>
    <d v="1899-12-30T09:55:00"/>
    <d v="1899-12-30T09:51:00"/>
    <n v="270"/>
    <n v="254"/>
    <n v="-4"/>
    <d v="1899-12-30T10:05:00"/>
    <n v="14"/>
    <n v="0"/>
    <n v="0"/>
    <n v="0"/>
    <n v="0"/>
    <n v="0"/>
    <n v="0"/>
    <x v="0"/>
    <n v="3"/>
  </r>
  <r>
    <s v="  UA"/>
    <x v="23"/>
    <n v="382"/>
    <s v="N541UA"/>
    <s v="IAD"/>
    <d v="1899-12-30T08:43:00"/>
    <d v="1899-12-30T08:41:00"/>
    <n v="108"/>
    <n v="98"/>
    <n v="-2"/>
    <d v="1899-12-30T08:58:00"/>
    <n v="17"/>
    <n v="0"/>
    <n v="0"/>
    <n v="0"/>
    <n v="0"/>
    <n v="0"/>
    <n v="0"/>
    <x v="9"/>
    <n v="3"/>
  </r>
  <r>
    <s v="  UA"/>
    <x v="23"/>
    <n v="391"/>
    <s v="N814UA"/>
    <s v="RDU"/>
    <d v="1899-12-30T19:45:00"/>
    <d v="1899-12-30T19:42:00"/>
    <n v="117"/>
    <n v="119"/>
    <n v="-3"/>
    <d v="1899-12-30T20:12:00"/>
    <n v="30"/>
    <n v="0"/>
    <n v="0"/>
    <n v="0"/>
    <n v="0"/>
    <n v="0"/>
    <n v="0"/>
    <x v="10"/>
    <n v="3"/>
  </r>
  <r>
    <s v="  UA"/>
    <x v="23"/>
    <n v="393"/>
    <s v="N836UA"/>
    <s v="PHX"/>
    <d v="1899-12-30T11:57:00"/>
    <d v="1899-12-30T11:49:00"/>
    <n v="232"/>
    <n v="203"/>
    <n v="-8"/>
    <d v="1899-12-30T11:58:00"/>
    <n v="9"/>
    <n v="0"/>
    <n v="0"/>
    <n v="0"/>
    <n v="0"/>
    <n v="0"/>
    <n v="0"/>
    <x v="3"/>
    <n v="3"/>
  </r>
  <r>
    <s v="  UA"/>
    <x v="23"/>
    <n v="395"/>
    <s v="N496UA"/>
    <s v="SAN"/>
    <d v="1899-12-30T17:40:00"/>
    <d v="1899-12-30T17:34:00"/>
    <n v="253"/>
    <n v="243"/>
    <n v="-6"/>
    <d v="1899-12-30T17:49:00"/>
    <n v="15"/>
    <n v="0"/>
    <n v="0"/>
    <n v="0"/>
    <n v="0"/>
    <n v="0"/>
    <n v="0"/>
    <x v="12"/>
    <n v="3"/>
  </r>
  <r>
    <s v="  UA"/>
    <x v="23"/>
    <n v="398"/>
    <s v="N492UA"/>
    <s v="PDX"/>
    <d v="1899-12-30T11:58:00"/>
    <d v="1899-12-30T11:57:00"/>
    <n v="268"/>
    <n v="269"/>
    <n v="-1"/>
    <d v="1899-12-30T12:13:00"/>
    <n v="16"/>
    <n v="0"/>
    <n v="0"/>
    <n v="0"/>
    <n v="0"/>
    <n v="0"/>
    <n v="0"/>
    <x v="3"/>
    <n v="3"/>
  </r>
  <r>
    <s v="  UA"/>
    <x v="23"/>
    <n v="408"/>
    <s v="N576UA"/>
    <s v="PHX"/>
    <d v="1899-12-30T17:59:00"/>
    <d v="1899-12-30T17:59:00"/>
    <n v="235"/>
    <n v="212"/>
    <n v="0"/>
    <d v="1899-12-30T18:12:00"/>
    <n v="13"/>
    <n v="0"/>
    <n v="0"/>
    <n v="0"/>
    <n v="0"/>
    <n v="0"/>
    <n v="0"/>
    <x v="12"/>
    <n v="3"/>
  </r>
  <r>
    <s v="  UA"/>
    <x v="23"/>
    <n v="409"/>
    <s v="N825UA"/>
    <s v="LAX"/>
    <d v="1899-12-30T13:05:00"/>
    <d v="1899-12-30T13:01:00"/>
    <n v="269"/>
    <n v="256"/>
    <n v="-4"/>
    <d v="1899-12-30T13:15:00"/>
    <n v="14"/>
    <n v="0"/>
    <n v="0"/>
    <n v="0"/>
    <n v="0"/>
    <n v="0"/>
    <n v="0"/>
    <x v="14"/>
    <n v="3"/>
  </r>
  <r>
    <s v="  UA"/>
    <x v="23"/>
    <n v="411"/>
    <s v="N815UA"/>
    <s v="LAX"/>
    <d v="1899-12-30T20:45:00"/>
    <d v="1899-12-30T20:40:00"/>
    <n v="265"/>
    <n v="252"/>
    <n v="-5"/>
    <d v="1899-12-30T20:54:00"/>
    <n v="14"/>
    <n v="0"/>
    <n v="0"/>
    <n v="0"/>
    <n v="0"/>
    <n v="0"/>
    <n v="0"/>
    <x v="11"/>
    <n v="3"/>
  </r>
  <r>
    <s v="  UA"/>
    <x v="23"/>
    <n v="420"/>
    <s v="N468UA"/>
    <s v="ROC"/>
    <d v="1899-12-30T18:44:00"/>
    <d v="1899-12-30T18:40:00"/>
    <n v="96"/>
    <n v="93"/>
    <n v="-4"/>
    <d v="1899-12-30T18:54:00"/>
    <n v="14"/>
    <n v="0"/>
    <n v="0"/>
    <n v="0"/>
    <n v="0"/>
    <n v="0"/>
    <n v="0"/>
    <x v="1"/>
    <n v="3"/>
  </r>
  <r>
    <s v="  UA"/>
    <x v="23"/>
    <n v="425"/>
    <s v="N569UA"/>
    <s v="SEA"/>
    <d v="1899-12-30T20:50:00"/>
    <d v="1899-12-30T20:46:00"/>
    <n v="265"/>
    <n v="255"/>
    <n v="-4"/>
    <d v="1899-12-30T20:56:00"/>
    <n v="10"/>
    <n v="0"/>
    <n v="0"/>
    <n v="0"/>
    <n v="0"/>
    <n v="0"/>
    <n v="0"/>
    <x v="11"/>
    <n v="3"/>
  </r>
  <r>
    <s v="  UA"/>
    <x v="23"/>
    <n v="432"/>
    <s v="N806UA"/>
    <s v="CLT"/>
    <d v="1899-12-30T13:10:00"/>
    <d v="1899-12-30T13:25:00"/>
    <n v="109"/>
    <n v="98"/>
    <n v="15"/>
    <d v="1899-12-30T13:39:00"/>
    <n v="14"/>
    <n v="0"/>
    <n v="0"/>
    <n v="0"/>
    <n v="0"/>
    <n v="0"/>
    <n v="15"/>
    <x v="14"/>
    <n v="3"/>
  </r>
  <r>
    <s v="  UA"/>
    <x v="23"/>
    <n v="436"/>
    <s v="N410UA"/>
    <s v="EWR"/>
    <d v="1899-12-30T15:00:00"/>
    <d v="1899-12-30T14:58:00"/>
    <n v="131"/>
    <n v="113"/>
    <n v="-2"/>
    <d v="1899-12-30T15:09:00"/>
    <n v="11"/>
    <n v="0"/>
    <n v="0"/>
    <n v="0"/>
    <n v="0"/>
    <n v="0"/>
    <n v="0"/>
    <x v="15"/>
    <n v="3"/>
  </r>
  <r>
    <s v="  UA"/>
    <x v="23"/>
    <n v="442"/>
    <s v="N451UA"/>
    <s v="BDL"/>
    <d v="1899-12-30T16:50:00"/>
    <d v="1899-12-30T16:45:00"/>
    <n v="121"/>
    <n v="109"/>
    <n v="-5"/>
    <d v="1899-12-30T16:55:00"/>
    <n v="10"/>
    <n v="0"/>
    <n v="0"/>
    <n v="0"/>
    <n v="0"/>
    <n v="0"/>
    <n v="0"/>
    <x v="2"/>
    <n v="3"/>
  </r>
  <r>
    <s v="  UA"/>
    <x v="23"/>
    <n v="449"/>
    <s v="N472UA"/>
    <s v="SAN"/>
    <d v="1899-12-30T09:59:00"/>
    <d v="1899-12-30T09:57:00"/>
    <n v="261"/>
    <n v="236"/>
    <n v="-2"/>
    <d v="1899-12-30T10:09:00"/>
    <n v="12"/>
    <n v="0"/>
    <n v="0"/>
    <n v="0"/>
    <n v="0"/>
    <n v="0"/>
    <n v="0"/>
    <x v="0"/>
    <n v="3"/>
  </r>
  <r>
    <s v="  UA"/>
    <x v="23"/>
    <n v="450"/>
    <s v="N436UA"/>
    <s v="TPA"/>
    <d v="1899-12-30T19:59:00"/>
    <d v="1899-12-30T19:55:00"/>
    <n v="157"/>
    <n v="155"/>
    <n v="-4"/>
    <d v="1899-12-30T20:16:00"/>
    <n v="21"/>
    <n v="0"/>
    <n v="0"/>
    <n v="0"/>
    <n v="0"/>
    <n v="0"/>
    <n v="0"/>
    <x v="10"/>
    <n v="3"/>
  </r>
  <r>
    <s v="  UA"/>
    <x v="23"/>
    <n v="456"/>
    <s v="N571UA"/>
    <s v="DEN"/>
    <d v="1899-12-30T11:57:00"/>
    <d v="1899-12-30T11:59:00"/>
    <n v="162"/>
    <n v="162"/>
    <n v="2"/>
    <d v="1899-12-30T12:18:00"/>
    <n v="19"/>
    <n v="0"/>
    <n v="0"/>
    <n v="0"/>
    <n v="0"/>
    <n v="0"/>
    <n v="2"/>
    <x v="3"/>
    <n v="3"/>
  </r>
  <r>
    <s v="  UA"/>
    <x v="23"/>
    <n v="473"/>
    <s v="N852UA"/>
    <s v="SNA"/>
    <d v="1899-12-30T20:05:00"/>
    <d v="1899-12-30T20:05:00"/>
    <n v="269"/>
    <n v="229"/>
    <n v="0"/>
    <d v="1899-12-30T20:13:00"/>
    <n v="8"/>
    <n v="0"/>
    <n v="0"/>
    <n v="0"/>
    <n v="0"/>
    <n v="0"/>
    <n v="0"/>
    <x v="11"/>
    <n v="3"/>
  </r>
  <r>
    <s v="  UA"/>
    <x v="23"/>
    <n v="476"/>
    <s v="N822UA"/>
    <s v="BWI"/>
    <d v="1899-12-30T13:12:00"/>
    <d v="1899-12-30T13:11:00"/>
    <n v="108"/>
    <n v="100"/>
    <n v="-1"/>
    <d v="1899-12-30T13:25:00"/>
    <n v="14"/>
    <n v="0"/>
    <n v="0"/>
    <n v="0"/>
    <n v="0"/>
    <n v="0"/>
    <n v="0"/>
    <x v="14"/>
    <n v="3"/>
  </r>
  <r>
    <s v="  UA"/>
    <x v="23"/>
    <n v="482"/>
    <s v="N453UA"/>
    <s v="MSP"/>
    <d v="1899-12-30T20:05:00"/>
    <d v="1899-12-30T20:07:00"/>
    <n v="83"/>
    <n v="93"/>
    <n v="2"/>
    <d v="1899-12-30T20:26:00"/>
    <n v="19"/>
    <n v="0"/>
    <n v="0"/>
    <n v="0"/>
    <n v="0"/>
    <n v="0"/>
    <n v="2"/>
    <x v="11"/>
    <n v="3"/>
  </r>
  <r>
    <s v="  UA"/>
    <x v="23"/>
    <n v="493"/>
    <s v="N519UA"/>
    <s v="SFO"/>
    <d v="1899-12-30T18:32:00"/>
    <d v="1899-12-30T19:56:00"/>
    <n v="278"/>
    <n v="256"/>
    <n v="84"/>
    <d v="1899-12-30T20:08:00"/>
    <n v="12"/>
    <n v="0"/>
    <n v="0"/>
    <n v="0"/>
    <n v="0"/>
    <n v="62"/>
    <n v="84"/>
    <x v="1"/>
    <n v="3"/>
  </r>
  <r>
    <s v="  UA"/>
    <x v="23"/>
    <n v="499"/>
    <s v="N456UA"/>
    <s v="SFO"/>
    <d v="1899-12-30T14:05:00"/>
    <d v="1899-12-30T14:27:00"/>
    <n v="282"/>
    <n v="257"/>
    <n v="22"/>
    <d v="1899-12-30T14:37:00"/>
    <n v="10"/>
    <n v="0"/>
    <n v="0"/>
    <n v="0"/>
    <n v="0"/>
    <n v="0"/>
    <n v="22"/>
    <x v="4"/>
    <n v="3"/>
  </r>
  <r>
    <s v="  UA"/>
    <x v="23"/>
    <n v="502"/>
    <s v="N426UA"/>
    <s v="LGA"/>
    <d v="1899-12-30T18:00:00"/>
    <d v="1899-12-30T18:00:00"/>
    <n v="125"/>
    <n v="123"/>
    <n v="0"/>
    <d v="1899-12-30T18:21:00"/>
    <n v="21"/>
    <n v="0"/>
    <n v="0"/>
    <n v="0"/>
    <n v="0"/>
    <n v="0"/>
    <n v="0"/>
    <x v="1"/>
    <n v="3"/>
  </r>
  <r>
    <s v="  UA"/>
    <x v="23"/>
    <n v="514"/>
    <s v="N410UA"/>
    <s v="IAD"/>
    <d v="1899-12-30T21:20:00"/>
    <d v="1899-12-30T21:26:00"/>
    <n v="99"/>
    <n v="94"/>
    <n v="6"/>
    <d v="1899-12-30T21:42:00"/>
    <n v="16"/>
    <n v="0"/>
    <n v="0"/>
    <n v="0"/>
    <n v="0"/>
    <n v="0"/>
    <n v="6"/>
    <x v="7"/>
    <n v="3"/>
  </r>
  <r>
    <s v="  UA"/>
    <x v="23"/>
    <n v="519"/>
    <s v="N434UA"/>
    <s v="CMH"/>
    <d v="1899-12-30T19:45:00"/>
    <d v="1899-12-30T19:39:00"/>
    <n v="73"/>
    <n v="65"/>
    <n v="-6"/>
    <d v="1899-12-30T19:51:00"/>
    <n v="12"/>
    <n v="0"/>
    <n v="0"/>
    <n v="0"/>
    <n v="0"/>
    <n v="0"/>
    <n v="0"/>
    <x v="10"/>
    <n v="3"/>
  </r>
  <r>
    <s v="  UA"/>
    <x v="23"/>
    <n v="521"/>
    <s v="N566UA"/>
    <s v="SAN"/>
    <d v="1899-12-30T11:57:00"/>
    <d v="1899-12-30T11:54:00"/>
    <n v="264"/>
    <n v="228"/>
    <n v="-3"/>
    <d v="1899-12-30T12:04:00"/>
    <n v="10"/>
    <n v="0"/>
    <n v="0"/>
    <n v="0"/>
    <n v="0"/>
    <n v="0"/>
    <n v="0"/>
    <x v="3"/>
    <n v="3"/>
  </r>
  <r>
    <s v="  UA"/>
    <x v="23"/>
    <n v="524"/>
    <s v="N433UA"/>
    <s v="BOS"/>
    <d v="1899-12-30T06:46:00"/>
    <d v="1899-12-30T06:44:00"/>
    <n v="131"/>
    <n v="125"/>
    <n v="-2"/>
    <d v="1899-12-30T07:01:00"/>
    <n v="17"/>
    <n v="0"/>
    <n v="0"/>
    <n v="0"/>
    <n v="0"/>
    <n v="0"/>
    <n v="0"/>
    <x v="6"/>
    <n v="3"/>
  </r>
  <r>
    <s v="  UA"/>
    <x v="23"/>
    <n v="530"/>
    <s v="N445UA"/>
    <s v="MSP"/>
    <d v="1899-12-30T06:00:00"/>
    <d v="1899-12-30T05:57:00"/>
    <n v="93"/>
    <n v="89"/>
    <n v="-3"/>
    <d v="1899-12-30T06:14:00"/>
    <n v="17"/>
    <n v="0"/>
    <n v="0"/>
    <n v="0"/>
    <n v="0"/>
    <n v="0"/>
    <n v="0"/>
    <x v="6"/>
    <n v="3"/>
  </r>
  <r>
    <s v="  UA"/>
    <x v="23"/>
    <n v="531"/>
    <s v="N561UA"/>
    <s v="LAX"/>
    <d v="1899-12-30T10:35:00"/>
    <d v="1899-12-30T10:36:00"/>
    <n v="275"/>
    <n v="238"/>
    <n v="1"/>
    <d v="1899-12-30T10:44:00"/>
    <n v="8"/>
    <n v="0"/>
    <n v="0"/>
    <n v="0"/>
    <n v="0"/>
    <n v="0"/>
    <n v="1"/>
    <x v="8"/>
    <n v="3"/>
  </r>
  <r>
    <s v="  UA"/>
    <x v="23"/>
    <n v="532"/>
    <s v="N459UA"/>
    <s v="BOS"/>
    <d v="1899-12-30T11:01:00"/>
    <d v="1899-12-30T10:56:00"/>
    <n v="135"/>
    <n v="121"/>
    <n v="-5"/>
    <d v="1899-12-30T11:06:00"/>
    <n v="10"/>
    <n v="0"/>
    <n v="0"/>
    <n v="0"/>
    <n v="0"/>
    <n v="0"/>
    <n v="0"/>
    <x v="3"/>
    <n v="3"/>
  </r>
  <r>
    <s v="  UA"/>
    <x v="23"/>
    <n v="536"/>
    <s v="N852UA"/>
    <s v="LGA"/>
    <d v="1899-12-30T07:00:00"/>
    <d v="1899-12-30T06:55:00"/>
    <n v="123"/>
    <n v="120"/>
    <n v="-5"/>
    <d v="1899-12-30T07:08:00"/>
    <n v="13"/>
    <n v="0"/>
    <n v="0"/>
    <n v="0"/>
    <n v="0"/>
    <n v="0"/>
    <n v="0"/>
    <x v="13"/>
    <n v="3"/>
  </r>
  <r>
    <s v="  UA"/>
    <x v="23"/>
    <n v="544"/>
    <s v="N563UA"/>
    <s v="LAS"/>
    <d v="1899-12-30T11:57:00"/>
    <d v="1899-12-30T11:55:00"/>
    <n v="237"/>
    <n v="229"/>
    <n v="-2"/>
    <d v="1899-12-30T12:11:00"/>
    <n v="16"/>
    <n v="0"/>
    <n v="0"/>
    <n v="0"/>
    <n v="0"/>
    <n v="0"/>
    <n v="0"/>
    <x v="3"/>
    <n v="3"/>
  </r>
  <r>
    <s v="  UA"/>
    <x v="23"/>
    <n v="557"/>
    <s v="N553UA"/>
    <s v="LAS"/>
    <d v="1899-12-30T17:55:00"/>
    <d v="1899-12-30T17:58:00"/>
    <n v="237"/>
    <n v="208"/>
    <n v="3"/>
    <d v="1899-12-30T18:09:00"/>
    <n v="11"/>
    <n v="0"/>
    <n v="0"/>
    <n v="0"/>
    <n v="0"/>
    <n v="0"/>
    <n v="3"/>
    <x v="12"/>
    <n v="3"/>
  </r>
  <r>
    <s v="  UA"/>
    <x v="23"/>
    <n v="566"/>
    <s v="N418UA"/>
    <s v="ATL"/>
    <d v="1899-12-30T18:00:00"/>
    <d v="1899-12-30T17:58:00"/>
    <n v="112"/>
    <n v="114"/>
    <n v="-2"/>
    <d v="1899-12-30T18:18:00"/>
    <n v="20"/>
    <n v="0"/>
    <n v="0"/>
    <n v="0"/>
    <n v="0"/>
    <n v="0"/>
    <n v="0"/>
    <x v="1"/>
    <n v="3"/>
  </r>
  <r>
    <s v="  UA"/>
    <x v="23"/>
    <n v="570"/>
    <s v="N412UA"/>
    <s v="CLE"/>
    <d v="1899-12-30T13:19:00"/>
    <d v="1899-12-30T13:13:00"/>
    <n v="73"/>
    <n v="66"/>
    <n v="-6"/>
    <d v="1899-12-30T13:26:00"/>
    <n v="13"/>
    <n v="0"/>
    <n v="0"/>
    <n v="0"/>
    <n v="0"/>
    <n v="0"/>
    <n v="0"/>
    <x v="14"/>
    <n v="3"/>
  </r>
  <r>
    <s v="  UA"/>
    <x v="23"/>
    <n v="577"/>
    <s v="N485UA"/>
    <s v="MSP"/>
    <d v="1899-12-30T08:48:00"/>
    <d v="1899-12-30T08:44:00"/>
    <n v="85"/>
    <n v="90"/>
    <n v="-4"/>
    <d v="1899-12-30T09:11:00"/>
    <n v="27"/>
    <n v="0"/>
    <n v="0"/>
    <n v="0"/>
    <n v="0"/>
    <n v="0"/>
    <n v="0"/>
    <x v="9"/>
    <n v="3"/>
  </r>
  <r>
    <s v="  UA"/>
    <x v="23"/>
    <n v="589"/>
    <s v="N524UA"/>
    <s v="IAH"/>
    <d v="1899-12-30T09:27:00"/>
    <d v="1899-12-30T09:25:00"/>
    <n v="164"/>
    <n v="201"/>
    <n v="-2"/>
    <d v="1899-12-30T09:38:00"/>
    <n v="13"/>
    <n v="0"/>
    <n v="0"/>
    <n v="35"/>
    <n v="0"/>
    <n v="0"/>
    <n v="0"/>
    <x v="0"/>
    <n v="3"/>
  </r>
  <r>
    <s v="  UA"/>
    <x v="23"/>
    <n v="597"/>
    <s v="N444UA"/>
    <s v="MSP"/>
    <d v="1899-12-30T21:05:00"/>
    <d v="1899-12-30T21:03:00"/>
    <n v="84"/>
    <n v="86"/>
    <n v="-2"/>
    <d v="1899-12-30T21:16:00"/>
    <n v="13"/>
    <n v="0"/>
    <n v="0"/>
    <n v="0"/>
    <n v="0"/>
    <n v="0"/>
    <n v="0"/>
    <x v="7"/>
    <n v="3"/>
  </r>
  <r>
    <s v="  UA"/>
    <x v="23"/>
    <n v="600"/>
    <s v="N833UA"/>
    <s v="DCA"/>
    <d v="1899-12-30T06:00:00"/>
    <d v="1899-12-30T05:58:00"/>
    <n v="106"/>
    <n v="97"/>
    <n v="-2"/>
    <d v="1899-12-30T06:12:00"/>
    <n v="14"/>
    <n v="0"/>
    <n v="0"/>
    <n v="0"/>
    <n v="0"/>
    <n v="0"/>
    <n v="0"/>
    <x v="6"/>
    <n v="3"/>
  </r>
  <r>
    <s v="  UA"/>
    <x v="23"/>
    <n v="604"/>
    <s v="N440UA"/>
    <s v="DCA"/>
    <d v="1899-12-30T08:05:00"/>
    <d v="1899-12-30T08:02:00"/>
    <n v="105"/>
    <n v="102"/>
    <n v="-3"/>
    <d v="1899-12-30T08:16:00"/>
    <n v="14"/>
    <n v="0"/>
    <n v="0"/>
    <n v="0"/>
    <n v="0"/>
    <n v="0"/>
    <n v="0"/>
    <x v="9"/>
    <n v="3"/>
  </r>
  <r>
    <s v="  UA"/>
    <x v="23"/>
    <n v="605"/>
    <s v="N493UA"/>
    <s v="DEN"/>
    <d v="1899-12-30T09:48:00"/>
    <d v="1899-12-30T09:42:00"/>
    <n v="162"/>
    <n v="152"/>
    <n v="-6"/>
    <d v="1899-12-30T09:54:00"/>
    <n v="12"/>
    <n v="0"/>
    <n v="0"/>
    <n v="0"/>
    <n v="0"/>
    <n v="0"/>
    <n v="0"/>
    <x v="0"/>
    <n v="3"/>
  </r>
  <r>
    <s v="  UA"/>
    <x v="23"/>
    <n v="607"/>
    <s v="N814UA"/>
    <s v="LAX"/>
    <d v="1899-12-30T09:02:00"/>
    <d v="1899-12-30T09:28:00"/>
    <n v="265"/>
    <n v="245"/>
    <n v="26"/>
    <d v="1899-12-30T09:40:00"/>
    <n v="12"/>
    <n v="0"/>
    <n v="0"/>
    <n v="0"/>
    <n v="0"/>
    <n v="0"/>
    <n v="26"/>
    <x v="0"/>
    <n v="3"/>
  </r>
  <r>
    <s v="  UA"/>
    <x v="23"/>
    <n v="609"/>
    <s v="N834UA"/>
    <s v="SFO"/>
    <d v="1899-12-30T11:57:00"/>
    <d v="1899-12-30T13:00:00"/>
    <n v="282"/>
    <n v="280"/>
    <n v="63"/>
    <d v="1899-12-30T13:22:00"/>
    <n v="22"/>
    <n v="29"/>
    <n v="0"/>
    <n v="0"/>
    <n v="0"/>
    <n v="32"/>
    <n v="63"/>
    <x v="3"/>
    <n v="3"/>
  </r>
  <r>
    <s v="  UA"/>
    <x v="23"/>
    <n v="610"/>
    <s v="N446UA"/>
    <s v="DCA"/>
    <d v="1899-12-30T11:00:00"/>
    <d v="1899-12-30T10:54:00"/>
    <n v="105"/>
    <n v="106"/>
    <n v="-6"/>
    <d v="1899-12-30T11:04:00"/>
    <n v="10"/>
    <n v="0"/>
    <n v="0"/>
    <n v="0"/>
    <n v="0"/>
    <n v="0"/>
    <n v="0"/>
    <x v="3"/>
    <n v="3"/>
  </r>
  <r>
    <s v="  UA"/>
    <x v="23"/>
    <n v="611"/>
    <s v="N589UA"/>
    <s v="SFO"/>
    <d v="1899-12-30T13:05:00"/>
    <d v="1899-12-30T13:01:00"/>
    <n v="284"/>
    <n v="259"/>
    <n v="-4"/>
    <d v="1899-12-30T13:14:00"/>
    <n v="13"/>
    <n v="0"/>
    <n v="0"/>
    <n v="0"/>
    <n v="0"/>
    <n v="0"/>
    <n v="0"/>
    <x v="14"/>
    <n v="3"/>
  </r>
  <r>
    <s v="  UA"/>
    <x v="23"/>
    <n v="614"/>
    <s v=" "/>
    <s v="DCA"/>
    <d v="1899-12-30T13:05:00"/>
    <d v="1899-12-30T00:00:00"/>
    <n v="105"/>
    <n v="0"/>
    <n v="0"/>
    <d v="1899-12-30T00:00:00"/>
    <n v="0"/>
    <n v="0"/>
    <n v="0"/>
    <n v="0"/>
    <n v="0"/>
    <n v="0"/>
    <n v="0"/>
    <x v="14"/>
    <n v="3"/>
  </r>
  <r>
    <s v="  UA"/>
    <x v="23"/>
    <n v="617"/>
    <s v="N455UA"/>
    <s v="SNA"/>
    <d v="1899-12-30T15:23:00"/>
    <d v="1899-12-30T15:19:00"/>
    <n v="268"/>
    <n v="238"/>
    <n v="-4"/>
    <d v="1899-12-30T15:29:00"/>
    <n v="10"/>
    <n v="0"/>
    <n v="0"/>
    <n v="0"/>
    <n v="0"/>
    <n v="0"/>
    <n v="0"/>
    <x v="15"/>
    <n v="3"/>
  </r>
  <r>
    <s v="  UA"/>
    <x v="23"/>
    <n v="618"/>
    <s v="N809UA"/>
    <s v="DCA"/>
    <d v="1899-12-30T15:05:00"/>
    <d v="1899-12-30T15:04:00"/>
    <n v="105"/>
    <n v="92"/>
    <n v="-1"/>
    <d v="1899-12-30T15:17:00"/>
    <n v="13"/>
    <n v="0"/>
    <n v="0"/>
    <n v="0"/>
    <n v="0"/>
    <n v="0"/>
    <n v="0"/>
    <x v="15"/>
    <n v="3"/>
  </r>
  <r>
    <s v="  UA"/>
    <x v="23"/>
    <n v="620"/>
    <s v="N539UA"/>
    <s v="DCA"/>
    <d v="1899-12-30T16:04:00"/>
    <d v="1899-12-30T16:02:00"/>
    <n v="104"/>
    <n v="0"/>
    <n v="-2"/>
    <d v="1899-12-30T16:14:00"/>
    <n v="12"/>
    <n v="0"/>
    <n v="0"/>
    <n v="0"/>
    <n v="0"/>
    <n v="0"/>
    <n v="0"/>
    <x v="2"/>
    <n v="3"/>
  </r>
  <r>
    <s v="  UA"/>
    <x v="23"/>
    <n v="624"/>
    <s v="N408UA"/>
    <s v="DCA"/>
    <d v="1899-12-30T18:05:00"/>
    <d v="1899-12-30T18:00:00"/>
    <n v="105"/>
    <n v="104"/>
    <n v="-5"/>
    <d v="1899-12-30T18:22:00"/>
    <n v="22"/>
    <n v="0"/>
    <n v="0"/>
    <n v="0"/>
    <n v="0"/>
    <n v="0"/>
    <n v="0"/>
    <x v="1"/>
    <n v="3"/>
  </r>
  <r>
    <s v="  UA"/>
    <x v="23"/>
    <n v="626"/>
    <s v="N530UA"/>
    <s v="PHL"/>
    <d v="1899-12-30T18:10:00"/>
    <d v="1899-12-30T18:06:00"/>
    <n v="119"/>
    <n v="113"/>
    <n v="-4"/>
    <d v="1899-12-30T18:24:00"/>
    <n v="18"/>
    <n v="0"/>
    <n v="0"/>
    <n v="0"/>
    <n v="0"/>
    <n v="0"/>
    <n v="0"/>
    <x v="1"/>
    <n v="3"/>
  </r>
  <r>
    <s v="  UA"/>
    <x v="23"/>
    <n v="632"/>
    <s v="N574UA"/>
    <s v="TPA"/>
    <d v="1899-12-30T09:30:00"/>
    <d v="1899-12-30T09:28:00"/>
    <n v="157"/>
    <n v="148"/>
    <n v="-2"/>
    <d v="1899-12-30T09:47:00"/>
    <n v="19"/>
    <n v="0"/>
    <n v="0"/>
    <n v="0"/>
    <n v="0"/>
    <n v="0"/>
    <n v="0"/>
    <x v="0"/>
    <n v="3"/>
  </r>
  <r>
    <s v="  UA"/>
    <x v="23"/>
    <n v="634"/>
    <s v="N812UA"/>
    <s v="EWR"/>
    <d v="1899-12-30T06:00:00"/>
    <d v="1899-12-30T05:59:00"/>
    <n v="118"/>
    <n v="109"/>
    <n v="-1"/>
    <d v="1899-12-30T06:10:00"/>
    <n v="11"/>
    <n v="0"/>
    <n v="0"/>
    <n v="0"/>
    <n v="0"/>
    <n v="0"/>
    <n v="0"/>
    <x v="6"/>
    <n v="3"/>
  </r>
  <r>
    <s v="  UA"/>
    <x v="23"/>
    <n v="635"/>
    <s v="N565UA"/>
    <s v="SEA"/>
    <d v="1899-12-30T08:25:00"/>
    <d v="1899-12-30T08:27:00"/>
    <n v="265"/>
    <n v="267"/>
    <n v="2"/>
    <d v="1899-12-30T08:39:00"/>
    <n v="12"/>
    <n v="0"/>
    <n v="0"/>
    <n v="0"/>
    <n v="0"/>
    <n v="0"/>
    <n v="2"/>
    <x v="9"/>
    <n v="3"/>
  </r>
  <r>
    <s v="  UA"/>
    <x v="23"/>
    <n v="643"/>
    <s v="N480UA"/>
    <s v="PDX"/>
    <d v="1899-12-30T15:20:00"/>
    <d v="1899-12-30T15:15:00"/>
    <n v="268"/>
    <n v="285"/>
    <n v="-5"/>
    <d v="1899-12-30T15:27:00"/>
    <n v="12"/>
    <n v="0"/>
    <n v="0"/>
    <n v="0"/>
    <n v="0"/>
    <n v="0"/>
    <n v="0"/>
    <x v="15"/>
    <n v="3"/>
  </r>
  <r>
    <s v="  UA"/>
    <x v="23"/>
    <n v="646"/>
    <s v="N430UA"/>
    <s v="EWR"/>
    <d v="1899-12-30T13:00:00"/>
    <d v="1899-12-30T12:55:00"/>
    <n v="133"/>
    <n v="116"/>
    <n v="-5"/>
    <d v="1899-12-30T13:11:00"/>
    <n v="16"/>
    <n v="0"/>
    <n v="0"/>
    <n v="0"/>
    <n v="0"/>
    <n v="0"/>
    <n v="0"/>
    <x v="14"/>
    <n v="3"/>
  </r>
  <r>
    <s v="  UA"/>
    <x v="23"/>
    <n v="649"/>
    <s v="N428UA"/>
    <s v="PDX"/>
    <d v="1899-12-30T08:10:00"/>
    <d v="1899-12-30T08:04:00"/>
    <n v="263"/>
    <n v="263"/>
    <n v="-6"/>
    <d v="1899-12-30T08:12:00"/>
    <n v="8"/>
    <n v="0"/>
    <n v="0"/>
    <n v="0"/>
    <n v="0"/>
    <n v="0"/>
    <n v="0"/>
    <x v="9"/>
    <n v="3"/>
  </r>
  <r>
    <s v="  UA"/>
    <x v="23"/>
    <n v="650"/>
    <s v="N497UA"/>
    <s v="OMA"/>
    <d v="1899-12-30T09:55:00"/>
    <d v="1899-12-30T09:50:00"/>
    <n v="90"/>
    <n v="81"/>
    <n v="-5"/>
    <d v="1899-12-30T10:01:00"/>
    <n v="11"/>
    <n v="0"/>
    <n v="0"/>
    <n v="0"/>
    <n v="0"/>
    <n v="0"/>
    <n v="0"/>
    <x v="0"/>
    <n v="3"/>
  </r>
  <r>
    <s v="  UA"/>
    <x v="23"/>
    <n v="656"/>
    <s v="N812UA"/>
    <s v="ALB"/>
    <d v="1899-12-30T13:15:00"/>
    <d v="1899-12-30T13:11:00"/>
    <n v="114"/>
    <n v="103"/>
    <n v="-4"/>
    <d v="1899-12-30T13:21:00"/>
    <n v="10"/>
    <n v="0"/>
    <n v="0"/>
    <n v="0"/>
    <n v="0"/>
    <n v="0"/>
    <n v="0"/>
    <x v="14"/>
    <n v="3"/>
  </r>
  <r>
    <s v="  UA"/>
    <x v="23"/>
    <n v="658"/>
    <s v="N416UA"/>
    <s v="PHL"/>
    <d v="1899-12-30T16:25:00"/>
    <d v="1899-12-30T16:21:00"/>
    <n v="116"/>
    <n v="107"/>
    <n v="-4"/>
    <d v="1899-12-30T16:35:00"/>
    <n v="14"/>
    <n v="0"/>
    <n v="0"/>
    <n v="0"/>
    <n v="0"/>
    <n v="0"/>
    <n v="0"/>
    <x v="2"/>
    <n v="3"/>
  </r>
  <r>
    <s v="  UA"/>
    <x v="23"/>
    <n v="664"/>
    <s v="N570UA"/>
    <s v="PHL"/>
    <d v="1899-12-30T13:33:00"/>
    <d v="1899-12-30T13:27:00"/>
    <n v="119"/>
    <n v="105"/>
    <n v="-6"/>
    <d v="1899-12-30T13:38:00"/>
    <n v="11"/>
    <n v="0"/>
    <n v="0"/>
    <n v="0"/>
    <n v="0"/>
    <n v="0"/>
    <n v="0"/>
    <x v="14"/>
    <n v="3"/>
  </r>
  <r>
    <s v="  UA"/>
    <x v="23"/>
    <n v="665"/>
    <s v="N440UA"/>
    <s v="SNA"/>
    <d v="1899-12-30T17:34:00"/>
    <d v="1899-12-30T17:32:00"/>
    <n v="268"/>
    <n v="239"/>
    <n v="-2"/>
    <d v="1899-12-30T17:44:00"/>
    <n v="12"/>
    <n v="0"/>
    <n v="0"/>
    <n v="0"/>
    <n v="0"/>
    <n v="0"/>
    <n v="0"/>
    <x v="12"/>
    <n v="3"/>
  </r>
  <r>
    <s v="  UA"/>
    <x v="23"/>
    <n v="668"/>
    <s v="N480UA"/>
    <s v="LGA"/>
    <d v="1899-12-30T06:00:00"/>
    <d v="1899-12-30T05:58:00"/>
    <n v="123"/>
    <n v="120"/>
    <n v="-2"/>
    <d v="1899-12-30T06:13:00"/>
    <n v="15"/>
    <n v="0"/>
    <n v="0"/>
    <n v="0"/>
    <n v="0"/>
    <n v="0"/>
    <n v="0"/>
    <x v="6"/>
    <n v="3"/>
  </r>
  <r>
    <s v="  UA"/>
    <x v="23"/>
    <n v="675"/>
    <s v="N522UA"/>
    <s v="DEN"/>
    <d v="1899-12-30T08:02:00"/>
    <d v="1899-12-30T08:01:00"/>
    <n v="168"/>
    <n v="157"/>
    <n v="-1"/>
    <d v="1899-12-30T08:12:00"/>
    <n v="11"/>
    <n v="0"/>
    <n v="0"/>
    <n v="0"/>
    <n v="0"/>
    <n v="0"/>
    <n v="0"/>
    <x v="9"/>
    <n v="3"/>
  </r>
  <r>
    <s v="  UA"/>
    <x v="23"/>
    <n v="676"/>
    <s v="N836UA"/>
    <s v="DCA"/>
    <d v="1899-12-30T21:00:00"/>
    <d v="1899-12-30T20:58:00"/>
    <n v="105"/>
    <n v="92"/>
    <n v="-2"/>
    <d v="1899-12-30T21:13:00"/>
    <n v="15"/>
    <n v="0"/>
    <n v="0"/>
    <n v="0"/>
    <n v="0"/>
    <n v="0"/>
    <n v="0"/>
    <x v="7"/>
    <n v="3"/>
  </r>
  <r>
    <s v="  UA"/>
    <x v="23"/>
    <n v="678"/>
    <s v="N418UA"/>
    <s v="LGA"/>
    <d v="1899-12-30T11:00:00"/>
    <d v="1899-12-30T11:05:00"/>
    <n v="125"/>
    <n v="120"/>
    <n v="5"/>
    <d v="1899-12-30T11:19:00"/>
    <n v="14"/>
    <n v="0"/>
    <n v="0"/>
    <n v="0"/>
    <n v="0"/>
    <n v="0"/>
    <n v="5"/>
    <x v="3"/>
    <n v="3"/>
  </r>
  <r>
    <s v="  UA"/>
    <x v="23"/>
    <n v="682"/>
    <s v="N436UA"/>
    <s v="LGA"/>
    <d v="1899-12-30T13:00:00"/>
    <d v="1899-12-30T13:01:00"/>
    <n v="125"/>
    <n v="125"/>
    <n v="1"/>
    <d v="1899-12-30T13:18:00"/>
    <n v="17"/>
    <n v="0"/>
    <n v="0"/>
    <n v="0"/>
    <n v="0"/>
    <n v="0"/>
    <n v="1"/>
    <x v="14"/>
    <n v="3"/>
  </r>
  <r>
    <s v="  UA"/>
    <x v="23"/>
    <n v="684"/>
    <s v="N422UA"/>
    <s v="LGA"/>
    <d v="1899-12-30T14:05:00"/>
    <d v="1899-12-30T14:38:00"/>
    <n v="125"/>
    <n v="124"/>
    <n v="33"/>
    <d v="1899-12-30T15:00:00"/>
    <n v="22"/>
    <n v="11"/>
    <n v="0"/>
    <n v="0"/>
    <n v="0"/>
    <n v="21"/>
    <n v="33"/>
    <x v="4"/>
    <n v="3"/>
  </r>
  <r>
    <s v="  UA"/>
    <x v="23"/>
    <n v="686"/>
    <s v="N498UA"/>
    <s v="LGA"/>
    <d v="1899-12-30T14:54:00"/>
    <d v="1899-12-30T14:50:00"/>
    <n v="125"/>
    <n v="123"/>
    <n v="-4"/>
    <d v="1899-12-30T15:02:00"/>
    <n v="12"/>
    <n v="0"/>
    <n v="0"/>
    <n v="0"/>
    <n v="0"/>
    <n v="0"/>
    <n v="0"/>
    <x v="4"/>
    <n v="3"/>
  </r>
  <r>
    <s v="  UA"/>
    <x v="23"/>
    <n v="690"/>
    <s v="N412UA"/>
    <s v="LGA"/>
    <d v="1899-12-30T17:05:00"/>
    <d v="1899-12-30T17:04:00"/>
    <n v="125"/>
    <n v="119"/>
    <n v="-1"/>
    <d v="1899-12-30T17:21:00"/>
    <n v="17"/>
    <n v="0"/>
    <n v="0"/>
    <n v="0"/>
    <n v="0"/>
    <n v="0"/>
    <n v="0"/>
    <x v="12"/>
    <n v="3"/>
  </r>
  <r>
    <s v="  UA"/>
    <x v="23"/>
    <n v="696"/>
    <s v="N813UA"/>
    <s v="LGA"/>
    <d v="1899-12-30T19:00:00"/>
    <d v="1899-12-30T18:58:00"/>
    <n v="125"/>
    <n v="118"/>
    <n v="-2"/>
    <d v="1899-12-30T19:14:00"/>
    <n v="16"/>
    <n v="0"/>
    <n v="0"/>
    <n v="0"/>
    <n v="0"/>
    <n v="0"/>
    <n v="0"/>
    <x v="10"/>
    <n v="3"/>
  </r>
  <r>
    <s v="  UA"/>
    <x v="23"/>
    <n v="709"/>
    <s v="N848UA"/>
    <s v="SAN"/>
    <d v="1899-12-30T08:38:00"/>
    <d v="1899-12-30T08:36:00"/>
    <n v="264"/>
    <n v="235"/>
    <n v="-2"/>
    <d v="1899-12-30T08:46:00"/>
    <n v="10"/>
    <n v="0"/>
    <n v="0"/>
    <n v="0"/>
    <n v="0"/>
    <n v="0"/>
    <n v="0"/>
    <x v="9"/>
    <n v="3"/>
  </r>
  <r>
    <s v="  UA"/>
    <x v="23"/>
    <n v="711"/>
    <s v="N405UA"/>
    <s v="LAX"/>
    <d v="1899-12-30T07:04:00"/>
    <d v="1899-12-30T06:59:00"/>
    <n v="265"/>
    <n v="243"/>
    <n v="-5"/>
    <d v="1899-12-30T07:08:00"/>
    <n v="9"/>
    <n v="0"/>
    <n v="0"/>
    <n v="0"/>
    <n v="0"/>
    <n v="0"/>
    <n v="0"/>
    <x v="13"/>
    <n v="3"/>
  </r>
  <r>
    <s v="  UA"/>
    <x v="23"/>
    <n v="722"/>
    <s v="N452UA"/>
    <s v="RDU"/>
    <d v="1899-12-30T16:41:00"/>
    <d v="1899-12-30T16:36:00"/>
    <n v="110"/>
    <n v="101"/>
    <n v="-5"/>
    <d v="1899-12-30T16:46:00"/>
    <n v="10"/>
    <n v="0"/>
    <n v="0"/>
    <n v="0"/>
    <n v="0"/>
    <n v="0"/>
    <n v="0"/>
    <x v="2"/>
    <n v="3"/>
  </r>
  <r>
    <s v="  UA"/>
    <x v="23"/>
    <n v="732"/>
    <s v="N453UA"/>
    <s v="JAX"/>
    <d v="1899-12-30T13:46:00"/>
    <d v="1899-12-30T13:40:00"/>
    <n v="136"/>
    <n v="144"/>
    <n v="-6"/>
    <d v="1899-12-30T14:05:00"/>
    <n v="25"/>
    <n v="0"/>
    <n v="0"/>
    <n v="0"/>
    <n v="0"/>
    <n v="0"/>
    <n v="0"/>
    <x v="14"/>
    <n v="3"/>
  </r>
  <r>
    <s v="  UA"/>
    <x v="23"/>
    <n v="741"/>
    <s v="N403UA"/>
    <s v="SFO"/>
    <d v="1899-12-30T19:16:00"/>
    <d v="1899-12-30T19:13:00"/>
    <n v="282"/>
    <n v="269"/>
    <n v="-3"/>
    <d v="1899-12-30T19:29:00"/>
    <n v="16"/>
    <n v="0"/>
    <n v="0"/>
    <n v="0"/>
    <n v="0"/>
    <n v="0"/>
    <n v="0"/>
    <x v="10"/>
    <n v="3"/>
  </r>
  <r>
    <s v="  UA"/>
    <x v="23"/>
    <n v="759"/>
    <s v="N838UA"/>
    <s v="SFO"/>
    <d v="1899-12-30T09:02:00"/>
    <d v="1899-12-30T09:15:00"/>
    <n v="282"/>
    <n v="288"/>
    <n v="13"/>
    <d v="1899-12-30T09:24:00"/>
    <n v="9"/>
    <n v="0"/>
    <n v="0"/>
    <n v="8"/>
    <n v="0"/>
    <n v="11"/>
    <n v="13"/>
    <x v="0"/>
    <n v="3"/>
  </r>
  <r>
    <s v="  UA"/>
    <x v="23"/>
    <n v="761"/>
    <s v="N402UA"/>
    <s v="SFO"/>
    <d v="1899-12-30T08:19:00"/>
    <d v="1899-12-30T08:19:00"/>
    <n v="282"/>
    <n v="270"/>
    <n v="0"/>
    <d v="1899-12-30T08:31:00"/>
    <n v="12"/>
    <n v="0"/>
    <n v="0"/>
    <n v="0"/>
    <n v="0"/>
    <n v="0"/>
    <n v="0"/>
    <x v="9"/>
    <n v="3"/>
  </r>
  <r>
    <s v="  UA"/>
    <x v="23"/>
    <n v="762"/>
    <s v="N538UA"/>
    <s v="LGA"/>
    <d v="1899-12-30T21:00:00"/>
    <d v="1899-12-30T20:59:00"/>
    <n v="118"/>
    <n v="106"/>
    <n v="-1"/>
    <d v="1899-12-30T21:08:00"/>
    <n v="9"/>
    <n v="0"/>
    <n v="0"/>
    <n v="0"/>
    <n v="0"/>
    <n v="0"/>
    <n v="0"/>
    <x v="7"/>
    <n v="3"/>
  </r>
  <r>
    <s v="  UA"/>
    <x v="23"/>
    <n v="769"/>
    <s v="N664UA"/>
    <s v="SFO"/>
    <d v="1899-12-30T10:00:00"/>
    <d v="1899-12-30T10:07:00"/>
    <n v="290"/>
    <n v="252"/>
    <n v="7"/>
    <d v="1899-12-30T10:16:00"/>
    <n v="9"/>
    <n v="0"/>
    <n v="0"/>
    <n v="0"/>
    <n v="0"/>
    <n v="0"/>
    <n v="7"/>
    <x v="8"/>
    <n v="3"/>
  </r>
  <r>
    <s v="  UA"/>
    <x v="23"/>
    <n v="774"/>
    <s v="N481UA"/>
    <s v="RIC"/>
    <d v="1899-12-30T18:03:00"/>
    <d v="1899-12-30T18:05:00"/>
    <n v="114"/>
    <n v="105"/>
    <n v="2"/>
    <d v="1899-12-30T18:20:00"/>
    <n v="15"/>
    <n v="0"/>
    <n v="0"/>
    <n v="0"/>
    <n v="0"/>
    <n v="0"/>
    <n v="2"/>
    <x v="1"/>
    <n v="3"/>
  </r>
  <r>
    <s v="  UA"/>
    <x v="23"/>
    <n v="793"/>
    <s v="N545UA"/>
    <s v="LAX"/>
    <d v="1899-12-30T15:20:00"/>
    <d v="1899-12-30T16:08:00"/>
    <n v="270"/>
    <n v="238"/>
    <n v="48"/>
    <d v="1899-12-30T16:17:00"/>
    <n v="9"/>
    <n v="0"/>
    <n v="0"/>
    <n v="0"/>
    <n v="0"/>
    <n v="16"/>
    <n v="48"/>
    <x v="15"/>
    <n v="3"/>
  </r>
  <r>
    <s v="  UA"/>
    <x v="23"/>
    <n v="839"/>
    <s v="N572UA"/>
    <s v="LAX"/>
    <d v="1899-12-30T18:41:00"/>
    <d v="1899-12-30T19:17:00"/>
    <n v="262"/>
    <n v="241"/>
    <n v="36"/>
    <d v="1899-12-30T19:28:00"/>
    <n v="11"/>
    <n v="10"/>
    <n v="0"/>
    <n v="0"/>
    <n v="0"/>
    <n v="5"/>
    <n v="36"/>
    <x v="1"/>
    <n v="3"/>
  </r>
  <r>
    <s v="  UA"/>
    <x v="23"/>
    <n v="842"/>
    <s v="N444UA"/>
    <s v="LAX"/>
    <d v="1899-12-30T08:10:00"/>
    <d v="1899-12-30T08:10:00"/>
    <n v="269"/>
    <n v="229"/>
    <n v="0"/>
    <d v="1899-12-30T08:20:00"/>
    <n v="10"/>
    <n v="0"/>
    <n v="0"/>
    <n v="0"/>
    <n v="0"/>
    <n v="0"/>
    <n v="0"/>
    <x v="9"/>
    <n v="3"/>
  </r>
  <r>
    <s v="  UA"/>
    <x v="23"/>
    <n v="848"/>
    <s v="N458UA"/>
    <s v="PHX"/>
    <d v="1899-12-30T09:27:00"/>
    <d v="1899-12-30T09:33:00"/>
    <n v="227"/>
    <n v="221"/>
    <n v="6"/>
    <d v="1899-12-30T09:45:00"/>
    <n v="12"/>
    <n v="0"/>
    <n v="0"/>
    <n v="0"/>
    <n v="0"/>
    <n v="0"/>
    <n v="6"/>
    <x v="0"/>
    <n v="3"/>
  </r>
  <r>
    <s v="  UA"/>
    <x v="23"/>
    <n v="859"/>
    <s v="N832UA"/>
    <s v="SFO"/>
    <d v="1899-12-30T07:04:00"/>
    <d v="1899-12-30T07:00:00"/>
    <n v="288"/>
    <n v="258"/>
    <n v="-4"/>
    <d v="1899-12-30T07:11:00"/>
    <n v="11"/>
    <n v="0"/>
    <n v="0"/>
    <n v="0"/>
    <n v="0"/>
    <n v="0"/>
    <n v="0"/>
    <x v="13"/>
    <n v="3"/>
  </r>
  <r>
    <s v="  UA"/>
    <x v="23"/>
    <n v="882"/>
    <s v="N546UA"/>
    <s v="BOS"/>
    <d v="1899-12-30T16:05:00"/>
    <d v="1899-12-30T16:21:00"/>
    <n v="142"/>
    <n v="121"/>
    <n v="16"/>
    <d v="1899-12-30T16:32:00"/>
    <n v="11"/>
    <n v="0"/>
    <n v="0"/>
    <n v="0"/>
    <n v="0"/>
    <n v="0"/>
    <n v="16"/>
    <x v="2"/>
    <n v="3"/>
  </r>
  <r>
    <s v="  UA"/>
    <x v="23"/>
    <n v="884"/>
    <s v="N471UA"/>
    <s v="EWR"/>
    <d v="1899-12-30T19:00:00"/>
    <d v="1899-12-30T19:00:00"/>
    <n v="131"/>
    <n v="110"/>
    <n v="0"/>
    <d v="1899-12-30T19:10:00"/>
    <n v="10"/>
    <n v="0"/>
    <n v="0"/>
    <n v="0"/>
    <n v="0"/>
    <n v="0"/>
    <n v="0"/>
    <x v="10"/>
    <n v="3"/>
  </r>
  <r>
    <s v="  UA"/>
    <x v="23"/>
    <n v="896"/>
    <s v="N437UA"/>
    <s v="BOS"/>
    <d v="1899-12-30T13:15:00"/>
    <d v="1899-12-30T13:12:00"/>
    <n v="140"/>
    <n v="120"/>
    <n v="-3"/>
    <d v="1899-12-30T13:21:00"/>
    <n v="9"/>
    <n v="0"/>
    <n v="0"/>
    <n v="0"/>
    <n v="0"/>
    <n v="0"/>
    <n v="0"/>
    <x v="14"/>
    <n v="3"/>
  </r>
  <r>
    <s v="  UA"/>
    <x v="23"/>
    <n v="904"/>
    <s v="N812UA"/>
    <s v="CVG"/>
    <d v="1899-12-30T19:01:00"/>
    <d v="1899-12-30T18:50:00"/>
    <n v="71"/>
    <n v="64"/>
    <n v="-11"/>
    <d v="1899-12-30T19:03:00"/>
    <n v="13"/>
    <n v="0"/>
    <n v="0"/>
    <n v="0"/>
    <n v="0"/>
    <n v="0"/>
    <n v="0"/>
    <x v="10"/>
    <n v="3"/>
  </r>
  <r>
    <s v="  UA"/>
    <x v="23"/>
    <n v="907"/>
    <s v="N657UA"/>
    <s v="SFO"/>
    <d v="1899-12-30T17:21:00"/>
    <d v="1899-12-30T17:16:00"/>
    <n v="295"/>
    <n v="255"/>
    <n v="-5"/>
    <d v="1899-12-30T17:32:00"/>
    <n v="16"/>
    <n v="0"/>
    <n v="0"/>
    <n v="0"/>
    <n v="0"/>
    <n v="0"/>
    <n v="0"/>
    <x v="12"/>
    <n v="3"/>
  </r>
  <r>
    <s v="  UA"/>
    <x v="23"/>
    <n v="909"/>
    <s v="N559UA"/>
    <s v="DEN"/>
    <d v="1899-12-30T15:23:00"/>
    <d v="1899-12-30T15:25:00"/>
    <n v="164"/>
    <n v="150"/>
    <n v="2"/>
    <d v="1899-12-30T15:37:00"/>
    <n v="12"/>
    <n v="0"/>
    <n v="0"/>
    <n v="0"/>
    <n v="0"/>
    <n v="0"/>
    <n v="2"/>
    <x v="15"/>
    <n v="3"/>
  </r>
  <r>
    <s v="  UA"/>
    <x v="23"/>
    <n v="929"/>
    <s v="N449UA"/>
    <s v="SEA"/>
    <d v="1899-12-30T15:30:00"/>
    <d v="1899-12-30T15:31:00"/>
    <n v="268"/>
    <n v="303"/>
    <n v="1"/>
    <d v="1899-12-30T15:51:00"/>
    <n v="20"/>
    <n v="0"/>
    <n v="0"/>
    <n v="36"/>
    <n v="0"/>
    <n v="0"/>
    <n v="1"/>
    <x v="15"/>
    <n v="3"/>
  </r>
  <r>
    <s v="  UA"/>
    <x v="23"/>
    <n v="941"/>
    <s v="N573UA"/>
    <s v="DEN"/>
    <d v="1899-12-30T17:03:00"/>
    <d v="1899-12-30T17:04:00"/>
    <n v="160"/>
    <n v="145"/>
    <n v="1"/>
    <d v="1899-12-30T17:15:00"/>
    <n v="11"/>
    <n v="0"/>
    <n v="0"/>
    <n v="0"/>
    <n v="0"/>
    <n v="0"/>
    <n v="1"/>
    <x v="12"/>
    <n v="3"/>
  </r>
  <r>
    <s v="  UA"/>
    <x v="23"/>
    <n v="943"/>
    <s v="N565UA"/>
    <s v="LAX"/>
    <d v="1899-12-30T17:32:00"/>
    <d v="1899-12-30T18:15:00"/>
    <n v="268"/>
    <n v="239"/>
    <n v="43"/>
    <d v="1899-12-30T18:29:00"/>
    <n v="14"/>
    <n v="0"/>
    <n v="0"/>
    <n v="0"/>
    <n v="0"/>
    <n v="0"/>
    <n v="43"/>
    <x v="12"/>
    <n v="3"/>
  </r>
  <r>
    <s v="  UA"/>
    <x v="23"/>
    <n v="945"/>
    <s v="N529UA"/>
    <s v="LAX"/>
    <d v="1899-12-30T11:57:00"/>
    <d v="1899-12-30T12:00:00"/>
    <n v="262"/>
    <n v="243"/>
    <n v="3"/>
    <d v="1899-12-30T12:15:00"/>
    <n v="15"/>
    <n v="0"/>
    <n v="0"/>
    <n v="0"/>
    <n v="0"/>
    <n v="0"/>
    <n v="3"/>
    <x v="3"/>
    <n v="3"/>
  </r>
  <r>
    <s v="  UA"/>
    <x v="23"/>
    <n v="949"/>
    <s v="N521UA"/>
    <s v="DEN"/>
    <d v="1899-12-30T18:41:00"/>
    <d v="1899-12-30T19:22:00"/>
    <n v="165"/>
    <n v="161"/>
    <n v="41"/>
    <d v="1899-12-30T19:46:00"/>
    <n v="24"/>
    <n v="0"/>
    <n v="0"/>
    <n v="0"/>
    <n v="0"/>
    <n v="37"/>
    <n v="41"/>
    <x v="1"/>
    <n v="3"/>
  </r>
  <r>
    <s v="  UA"/>
    <x v="23"/>
    <n v="959"/>
    <s v="N495UA"/>
    <s v="PDX"/>
    <d v="1899-12-30T20:30:00"/>
    <d v="1899-12-30T20:35:00"/>
    <n v="268"/>
    <n v="271"/>
    <n v="5"/>
    <d v="1899-12-30T20:51:00"/>
    <n v="16"/>
    <n v="0"/>
    <n v="0"/>
    <n v="0"/>
    <n v="0"/>
    <n v="0"/>
    <n v="5"/>
    <x v="11"/>
    <n v="3"/>
  </r>
  <r>
    <s v="  UA"/>
    <x v="23"/>
    <n v="964"/>
    <s v="N797UA"/>
    <s v="IAD"/>
    <d v="1899-12-30T13:15:00"/>
    <d v="1899-12-30T13:20:00"/>
    <n v="112"/>
    <n v="103"/>
    <n v="5"/>
    <d v="1899-12-30T13:43:00"/>
    <n v="23"/>
    <n v="0"/>
    <n v="0"/>
    <n v="0"/>
    <n v="0"/>
    <n v="0"/>
    <n v="5"/>
    <x v="14"/>
    <n v="3"/>
  </r>
  <r>
    <s v="  UA"/>
    <x v="23"/>
    <n v="971"/>
    <s v="N494UA"/>
    <s v="SFO"/>
    <d v="1899-12-30T06:00:00"/>
    <d v="1899-12-30T05:59:00"/>
    <n v="282"/>
    <n v="266"/>
    <n v="-1"/>
    <d v="1899-12-30T06:11:00"/>
    <n v="12"/>
    <n v="0"/>
    <n v="0"/>
    <n v="0"/>
    <n v="0"/>
    <n v="0"/>
    <n v="0"/>
    <x v="6"/>
    <n v="3"/>
  </r>
  <r>
    <s v="  UA"/>
    <x v="23"/>
    <n v="973"/>
    <s v="N549UA"/>
    <s v="SFO"/>
    <d v="1899-12-30T14:55:00"/>
    <d v="1899-12-30T14:54:00"/>
    <n v="294"/>
    <n v="277"/>
    <n v="-1"/>
    <d v="1899-12-30T15:09:00"/>
    <n v="15"/>
    <n v="0"/>
    <n v="0"/>
    <n v="0"/>
    <n v="0"/>
    <n v="0"/>
    <n v="0"/>
    <x v="4"/>
    <n v="3"/>
  </r>
  <r>
    <s v="  UA"/>
    <x v="23"/>
    <n v="987"/>
    <s v="N412UA"/>
    <s v="DCA"/>
    <d v="1899-12-30T07:00:00"/>
    <d v="1899-12-30T06:58:00"/>
    <n v="108"/>
    <n v="110"/>
    <n v="-2"/>
    <d v="1899-12-30T07:13:00"/>
    <n v="15"/>
    <n v="0"/>
    <n v="0"/>
    <n v="0"/>
    <n v="0"/>
    <n v="0"/>
    <n v="0"/>
    <x v="13"/>
    <n v="3"/>
  </r>
  <r>
    <s v="  UA"/>
    <x v="23"/>
    <n v="990"/>
    <s v="N461UA"/>
    <s v="IAD"/>
    <d v="1899-12-30T18:13:00"/>
    <d v="1899-12-30T18:24:00"/>
    <n v="114"/>
    <n v="102"/>
    <n v="11"/>
    <d v="1899-12-30T18:46:00"/>
    <n v="22"/>
    <n v="0"/>
    <n v="0"/>
    <n v="0"/>
    <n v="0"/>
    <n v="0"/>
    <n v="11"/>
    <x v="1"/>
    <n v="3"/>
  </r>
  <r>
    <s v="  UA"/>
    <x v="23"/>
    <n v="998"/>
    <s v="N809UA"/>
    <s v="BOS"/>
    <d v="1899-12-30T21:01:00"/>
    <d v="1899-12-30T20:57:00"/>
    <n v="132"/>
    <n v="116"/>
    <n v="-4"/>
    <d v="1899-12-30T21:07:00"/>
    <n v="10"/>
    <n v="0"/>
    <n v="0"/>
    <n v="0"/>
    <n v="0"/>
    <n v="0"/>
    <n v="0"/>
    <x v="7"/>
    <n v="3"/>
  </r>
  <r>
    <s v="  UA"/>
    <x v="23"/>
    <n v="1102"/>
    <s v="N27722"/>
    <s v="MCO"/>
    <d v="1899-12-30T19:40:00"/>
    <d v="1899-12-30T19:44:00"/>
    <n v="155"/>
    <n v="148"/>
    <n v="4"/>
    <d v="1899-12-30T19:58:00"/>
    <n v="14"/>
    <n v="0"/>
    <n v="0"/>
    <n v="0"/>
    <n v="0"/>
    <n v="0"/>
    <n v="4"/>
    <x v="10"/>
    <n v="3"/>
  </r>
  <r>
    <s v="  UA"/>
    <x v="23"/>
    <n v="1103"/>
    <s v="N13716"/>
    <s v="SNA"/>
    <d v="1899-12-30T09:45:00"/>
    <d v="1899-12-30T09:45:00"/>
    <n v="265"/>
    <n v="261"/>
    <n v="0"/>
    <d v="1899-12-30T09:55:00"/>
    <n v="10"/>
    <n v="0"/>
    <n v="0"/>
    <n v="0"/>
    <n v="0"/>
    <n v="0"/>
    <n v="0"/>
    <x v="0"/>
    <n v="3"/>
  </r>
  <r>
    <s v="  UA"/>
    <x v="23"/>
    <n v="1189"/>
    <s v="N17245"/>
    <s v="IAH"/>
    <d v="1899-12-30T15:20:00"/>
    <d v="1899-12-30T15:20:00"/>
    <n v="174"/>
    <n v="199"/>
    <n v="0"/>
    <d v="1899-12-30T15:30:00"/>
    <n v="10"/>
    <n v="0"/>
    <n v="0"/>
    <n v="25"/>
    <n v="0"/>
    <n v="0"/>
    <n v="0"/>
    <x v="15"/>
    <n v="3"/>
  </r>
  <r>
    <s v="  UA"/>
    <x v="23"/>
    <n v="1221"/>
    <s v="N13718"/>
    <s v="IAH"/>
    <d v="1899-12-30T07:00:00"/>
    <d v="1899-12-30T06:58:00"/>
    <n v="168"/>
    <n v="155"/>
    <n v="-2"/>
    <d v="1899-12-30T07:09:00"/>
    <n v="11"/>
    <n v="0"/>
    <n v="0"/>
    <n v="0"/>
    <n v="0"/>
    <n v="0"/>
    <n v="0"/>
    <x v="13"/>
    <n v="3"/>
  </r>
  <r>
    <s v="  UA"/>
    <x v="23"/>
    <n v="1259"/>
    <s v="N14604"/>
    <s v="CLE"/>
    <d v="1899-12-30T18:15:00"/>
    <d v="1899-12-30T18:15:00"/>
    <n v="77"/>
    <n v="80"/>
    <n v="0"/>
    <d v="1899-12-30T18:39:00"/>
    <n v="24"/>
    <n v="0"/>
    <n v="0"/>
    <n v="0"/>
    <n v="0"/>
    <n v="0"/>
    <n v="0"/>
    <x v="1"/>
    <n v="3"/>
  </r>
  <r>
    <s v="  UA"/>
    <x v="23"/>
    <n v="1282"/>
    <s v="N73291"/>
    <s v="SFO"/>
    <d v="1899-12-30T20:30:00"/>
    <d v="1899-12-30T20:33:00"/>
    <n v="275"/>
    <n v="261"/>
    <n v="3"/>
    <d v="1899-12-30T20:42:00"/>
    <n v="9"/>
    <n v="0"/>
    <n v="0"/>
    <n v="0"/>
    <n v="0"/>
    <n v="0"/>
    <n v="3"/>
    <x v="11"/>
    <n v="3"/>
  </r>
  <r>
    <s v="  UA"/>
    <x v="23"/>
    <n v="1290"/>
    <s v="N12225"/>
    <s v="IAH"/>
    <d v="1899-12-30T17:05:00"/>
    <d v="1899-12-30T17:03:00"/>
    <n v="173"/>
    <n v="175"/>
    <n v="-2"/>
    <d v="1899-12-30T17:14:00"/>
    <n v="11"/>
    <n v="0"/>
    <n v="0"/>
    <n v="0"/>
    <n v="0"/>
    <n v="0"/>
    <n v="0"/>
    <x v="12"/>
    <n v="3"/>
  </r>
  <r>
    <s v="  UA"/>
    <x v="23"/>
    <n v="1296"/>
    <s v="N27724"/>
    <s v="DEN"/>
    <d v="1899-12-30T20:00:00"/>
    <d v="1899-12-30T19:57:00"/>
    <n v="156"/>
    <n v="136"/>
    <n v="-3"/>
    <d v="1899-12-30T20:05:00"/>
    <n v="8"/>
    <n v="0"/>
    <n v="0"/>
    <n v="0"/>
    <n v="0"/>
    <n v="0"/>
    <n v="0"/>
    <x v="11"/>
    <n v="3"/>
  </r>
  <r>
    <s v="  UA"/>
    <x v="23"/>
    <n v="1550"/>
    <s v="N78509"/>
    <s v="EWR"/>
    <d v="1899-12-30T13:39:00"/>
    <d v="1899-12-30T13:34:00"/>
    <n v="140"/>
    <n v="120"/>
    <n v="-5"/>
    <d v="1899-12-30T13:48:00"/>
    <n v="14"/>
    <n v="0"/>
    <n v="0"/>
    <n v="0"/>
    <n v="0"/>
    <n v="0"/>
    <n v="0"/>
    <x v="14"/>
    <n v="3"/>
  </r>
  <r>
    <s v="  UA"/>
    <x v="23"/>
    <n v="1570"/>
    <s v="N76503"/>
    <s v="EWR"/>
    <d v="1899-12-30T07:00:00"/>
    <d v="1899-12-30T06:56:00"/>
    <n v="120"/>
    <n v="103"/>
    <n v="-4"/>
    <d v="1899-12-30T07:05:00"/>
    <n v="9"/>
    <n v="0"/>
    <n v="0"/>
    <n v="0"/>
    <n v="0"/>
    <n v="0"/>
    <n v="0"/>
    <x v="13"/>
    <n v="3"/>
  </r>
  <r>
    <s v="  UA"/>
    <x v="23"/>
    <n v="1574"/>
    <s v="N73291"/>
    <s v="EWR"/>
    <d v="1899-12-30T12:00:00"/>
    <d v="1899-12-30T11:50:00"/>
    <n v="127"/>
    <n v="110"/>
    <n v="-10"/>
    <d v="1899-12-30T12:00:00"/>
    <n v="10"/>
    <n v="0"/>
    <n v="0"/>
    <n v="0"/>
    <n v="0"/>
    <n v="0"/>
    <n v="0"/>
    <x v="5"/>
    <n v="3"/>
  </r>
  <r>
    <s v="  UA"/>
    <x v="23"/>
    <n v="1577"/>
    <s v="N39415"/>
    <s v="EWR"/>
    <d v="1899-12-30T17:00:00"/>
    <d v="1899-12-30T16:55:00"/>
    <n v="135"/>
    <n v="112"/>
    <n v="-5"/>
    <d v="1899-12-30T17:11:00"/>
    <n v="16"/>
    <n v="0"/>
    <n v="0"/>
    <n v="0"/>
    <n v="0"/>
    <n v="0"/>
    <n v="0"/>
    <x v="12"/>
    <n v="3"/>
  </r>
  <r>
    <s v="  UA"/>
    <x v="23"/>
    <n v="1579"/>
    <s v="N37290"/>
    <s v="EWR"/>
    <d v="1899-12-30T18:00:00"/>
    <d v="1899-12-30T17:54:00"/>
    <n v="126"/>
    <n v="107"/>
    <n v="-6"/>
    <d v="1899-12-30T18:05:00"/>
    <n v="11"/>
    <n v="0"/>
    <n v="0"/>
    <n v="0"/>
    <n v="0"/>
    <n v="0"/>
    <n v="0"/>
    <x v="1"/>
    <n v="3"/>
  </r>
  <r>
    <s v="  UA"/>
    <x v="23"/>
    <n v="1625"/>
    <s v="N33284"/>
    <s v="CLE"/>
    <d v="1899-12-30T07:00:00"/>
    <d v="1899-12-30T07:03:00"/>
    <n v="77"/>
    <n v="72"/>
    <n v="3"/>
    <d v="1899-12-30T07:13:00"/>
    <n v="10"/>
    <n v="0"/>
    <n v="0"/>
    <n v="0"/>
    <n v="0"/>
    <n v="0"/>
    <n v="3"/>
    <x v="13"/>
    <n v="3"/>
  </r>
  <r>
    <s v="  UA"/>
    <x v="23"/>
    <n v="1647"/>
    <s v="N26208"/>
    <s v="IAH"/>
    <d v="1899-12-30T19:15:00"/>
    <d v="1899-12-30T19:14:00"/>
    <n v="163"/>
    <n v="165"/>
    <n v="-1"/>
    <d v="1899-12-30T19:26:00"/>
    <n v="12"/>
    <n v="0"/>
    <n v="0"/>
    <n v="0"/>
    <n v="0"/>
    <n v="0"/>
    <n v="0"/>
    <x v="10"/>
    <n v="3"/>
  </r>
  <r>
    <s v="  UA"/>
    <x v="23"/>
    <n v="1676"/>
    <s v="N36247"/>
    <s v="IAH"/>
    <d v="1899-12-30T14:00:00"/>
    <d v="1899-12-30T14:00:00"/>
    <n v="166"/>
    <n v="185"/>
    <n v="0"/>
    <d v="1899-12-30T14:11:00"/>
    <n v="11"/>
    <n v="0"/>
    <n v="0"/>
    <n v="19"/>
    <n v="0"/>
    <n v="0"/>
    <n v="0"/>
    <x v="4"/>
    <n v="3"/>
  </r>
  <r>
    <s v="  UA"/>
    <x v="23"/>
    <n v="1693"/>
    <s v="N57439"/>
    <s v="IAH"/>
    <d v="1899-12-30T12:10:00"/>
    <d v="1899-12-30T12:00:00"/>
    <n v="167"/>
    <n v="200"/>
    <n v="-10"/>
    <d v="1899-12-30T12:23:00"/>
    <n v="23"/>
    <n v="0"/>
    <n v="0"/>
    <n v="23"/>
    <n v="0"/>
    <n v="0"/>
    <n v="0"/>
    <x v="5"/>
    <n v="3"/>
  </r>
  <r>
    <s v="  UA"/>
    <x v="23"/>
    <n v="1696"/>
    <s v="N37263"/>
    <s v="EWR"/>
    <d v="1899-12-30T10:00:00"/>
    <d v="1899-12-30T09:57:00"/>
    <n v="117"/>
    <n v="108"/>
    <n v="-3"/>
    <d v="1899-12-30T10:06:00"/>
    <n v="9"/>
    <n v="0"/>
    <n v="0"/>
    <n v="0"/>
    <n v="0"/>
    <n v="0"/>
    <n v="0"/>
    <x v="8"/>
    <n v="3"/>
  </r>
  <r>
    <s v="  UA"/>
    <x v="23"/>
    <n v="1710"/>
    <s v="N16217"/>
    <s v="IAH"/>
    <d v="1899-12-30T08:00:00"/>
    <d v="1899-12-30T07:58:00"/>
    <n v="172"/>
    <n v="157"/>
    <n v="-2"/>
    <d v="1899-12-30T08:07:00"/>
    <n v="9"/>
    <n v="0"/>
    <n v="0"/>
    <n v="0"/>
    <n v="0"/>
    <n v="0"/>
    <n v="0"/>
    <x v="9"/>
    <n v="3"/>
  </r>
  <r>
    <s v="  UA"/>
    <x v="23"/>
    <n v="1715"/>
    <s v="N26215"/>
    <s v="PIT"/>
    <d v="1899-12-30T18:35:00"/>
    <d v="1899-12-30T18:36:00"/>
    <n v="84"/>
    <n v="75"/>
    <n v="1"/>
    <d v="1899-12-30T18:48:00"/>
    <n v="12"/>
    <n v="0"/>
    <n v="0"/>
    <n v="0"/>
    <n v="0"/>
    <n v="0"/>
    <n v="1"/>
    <x v="1"/>
    <n v="3"/>
  </r>
  <r>
    <s v="  UA"/>
    <x v="23"/>
    <n v="1716"/>
    <s v="N87512"/>
    <s v="FLL"/>
    <d v="1899-12-30T08:50:00"/>
    <d v="1899-12-30T08:46:00"/>
    <n v="171"/>
    <n v="181"/>
    <n v="-4"/>
    <d v="1899-12-30T09:02:00"/>
    <n v="16"/>
    <n v="0"/>
    <n v="0"/>
    <n v="0"/>
    <n v="0"/>
    <n v="0"/>
    <n v="0"/>
    <x v="9"/>
    <n v="3"/>
  </r>
  <r>
    <s v="  UA"/>
    <x v="23"/>
    <n v="1727"/>
    <s v="N37427"/>
    <s v="IAH"/>
    <d v="1899-12-30T10:56:00"/>
    <d v="1899-12-30T10:50:00"/>
    <n v="169"/>
    <n v="169"/>
    <n v="-6"/>
    <d v="1899-12-30T10:58:00"/>
    <n v="8"/>
    <n v="0"/>
    <n v="0"/>
    <n v="0"/>
    <n v="0"/>
    <n v="0"/>
    <n v="0"/>
    <x v="8"/>
    <n v="3"/>
  </r>
  <r>
    <s v="  UA"/>
    <x v="23"/>
    <n v="1729"/>
    <s v="N16703"/>
    <s v="IAH"/>
    <d v="1899-12-30T21:00:00"/>
    <d v="1899-12-30T20:52:00"/>
    <n v="158"/>
    <n v="163"/>
    <n v="-8"/>
    <d v="1899-12-30T21:02:00"/>
    <n v="10"/>
    <n v="0"/>
    <n v="0"/>
    <n v="0"/>
    <n v="0"/>
    <n v="0"/>
    <n v="0"/>
    <x v="7"/>
    <n v="3"/>
  </r>
  <r>
    <s v="  UA"/>
    <x v="23"/>
    <n v="1730"/>
    <s v="N14242"/>
    <s v="IAH"/>
    <d v="1899-12-30T05:25:00"/>
    <d v="1899-12-30T05:24:00"/>
    <n v="168"/>
    <n v="167"/>
    <n v="-1"/>
    <d v="1899-12-30T05:33:00"/>
    <n v="9"/>
    <n v="0"/>
    <n v="0"/>
    <n v="0"/>
    <n v="0"/>
    <n v="0"/>
    <n v="0"/>
    <x v="16"/>
    <n v="3"/>
  </r>
  <r>
    <s v="  UA"/>
    <x v="24"/>
    <n v="201"/>
    <s v="N215UA"/>
    <s v="HNL"/>
    <d v="1899-12-30T09:20:00"/>
    <d v="1899-12-30T09:22:00"/>
    <n v="544"/>
    <n v="537"/>
    <n v="2"/>
    <d v="1899-12-30T09:39:00"/>
    <n v="17"/>
    <n v="0"/>
    <n v="0"/>
    <n v="0"/>
    <n v="0"/>
    <n v="0"/>
    <n v="2"/>
    <x v="0"/>
    <n v="4"/>
  </r>
  <r>
    <s v="  UA"/>
    <x v="24"/>
    <n v="222"/>
    <s v="N506UA"/>
    <s v="BDL"/>
    <d v="1899-12-30T18:48:00"/>
    <d v="1899-12-30T18:53:00"/>
    <n v="126"/>
    <n v="105"/>
    <n v="5"/>
    <d v="1899-12-30T19:10:00"/>
    <n v="17"/>
    <n v="0"/>
    <n v="0"/>
    <n v="0"/>
    <n v="0"/>
    <n v="0"/>
    <n v="5"/>
    <x v="1"/>
    <n v="4"/>
  </r>
  <r>
    <s v="  UA"/>
    <x v="24"/>
    <n v="241"/>
    <s v="N481UA"/>
    <s v="SEA"/>
    <d v="1899-12-30T11:57:00"/>
    <d v="1899-12-30T11:53:00"/>
    <n v="268"/>
    <n v="284"/>
    <n v="-4"/>
    <d v="1899-12-30T12:06:00"/>
    <n v="13"/>
    <n v="0"/>
    <n v="0"/>
    <n v="0"/>
    <n v="0"/>
    <n v="0"/>
    <n v="0"/>
    <x v="3"/>
    <n v="4"/>
  </r>
  <r>
    <s v="  UA"/>
    <x v="24"/>
    <n v="242"/>
    <s v="N808UA"/>
    <s v="PVD"/>
    <d v="1899-12-30T13:27:00"/>
    <d v="1899-12-30T13:20:00"/>
    <n v="128"/>
    <n v="114"/>
    <n v="-7"/>
    <d v="1899-12-30T13:35:00"/>
    <n v="15"/>
    <n v="0"/>
    <n v="0"/>
    <n v="0"/>
    <n v="0"/>
    <n v="0"/>
    <n v="0"/>
    <x v="14"/>
    <n v="4"/>
  </r>
  <r>
    <s v="  UA"/>
    <x v="24"/>
    <n v="245"/>
    <s v="N586UA"/>
    <s v="DEN"/>
    <d v="1899-12-30T08:58:00"/>
    <d v="1899-12-30T08:55:00"/>
    <n v="164"/>
    <n v="145"/>
    <n v="-3"/>
    <d v="1899-12-30T09:03:00"/>
    <n v="8"/>
    <n v="0"/>
    <n v="0"/>
    <n v="0"/>
    <n v="0"/>
    <n v="0"/>
    <n v="0"/>
    <x v="9"/>
    <n v="4"/>
  </r>
  <r>
    <s v="  UA"/>
    <x v="24"/>
    <n v="246"/>
    <s v="N484UA"/>
    <s v="BUF"/>
    <d v="1899-12-30T18:00:00"/>
    <d v="1899-12-30T17:56:00"/>
    <n v="89"/>
    <n v="85"/>
    <n v="-4"/>
    <d v="1899-12-30T18:14:00"/>
    <n v="18"/>
    <n v="0"/>
    <n v="0"/>
    <n v="0"/>
    <n v="0"/>
    <n v="0"/>
    <n v="0"/>
    <x v="1"/>
    <n v="4"/>
  </r>
  <r>
    <s v="  UA"/>
    <x v="24"/>
    <n v="248"/>
    <s v="N468UA"/>
    <s v="DTW"/>
    <d v="1899-12-30T19:00:00"/>
    <d v="1899-12-30T19:34:00"/>
    <n v="85"/>
    <n v="74"/>
    <n v="34"/>
    <d v="1899-12-30T19:53:00"/>
    <n v="19"/>
    <n v="23"/>
    <n v="0"/>
    <n v="0"/>
    <n v="0"/>
    <n v="0"/>
    <n v="34"/>
    <x v="10"/>
    <n v="4"/>
  </r>
  <r>
    <s v="  UA"/>
    <x v="24"/>
    <n v="253"/>
    <s v="N519UA"/>
    <s v="BOS"/>
    <d v="1899-12-30T19:00:00"/>
    <d v="1899-12-30T19:06:00"/>
    <n v="133"/>
    <n v="117"/>
    <n v="6"/>
    <d v="1899-12-30T19:26:00"/>
    <n v="20"/>
    <n v="0"/>
    <n v="0"/>
    <n v="0"/>
    <n v="0"/>
    <n v="0"/>
    <n v="6"/>
    <x v="10"/>
    <n v="4"/>
  </r>
  <r>
    <s v="  UA"/>
    <x v="24"/>
    <n v="255"/>
    <s v="N849UA"/>
    <s v="SFO"/>
    <d v="1899-12-30T16:05:00"/>
    <d v="1899-12-30T16:00:00"/>
    <n v="282"/>
    <n v="273"/>
    <n v="-5"/>
    <d v="1899-12-30T16:14:00"/>
    <n v="14"/>
    <n v="0"/>
    <n v="0"/>
    <n v="0"/>
    <n v="0"/>
    <n v="0"/>
    <n v="0"/>
    <x v="2"/>
    <n v="4"/>
  </r>
  <r>
    <s v="  UA"/>
    <x v="24"/>
    <n v="258"/>
    <s v="N456UA"/>
    <s v="GRR"/>
    <d v="1899-12-30T19:01:00"/>
    <d v="1899-12-30T19:36:00"/>
    <n v="51"/>
    <n v="38"/>
    <n v="35"/>
    <d v="1899-12-30T19:48:00"/>
    <n v="12"/>
    <n v="0"/>
    <n v="0"/>
    <n v="0"/>
    <n v="0"/>
    <n v="22"/>
    <n v="35"/>
    <x v="10"/>
    <n v="4"/>
  </r>
  <r>
    <s v="  UA"/>
    <x v="24"/>
    <n v="262"/>
    <s v="N465UA"/>
    <s v="MCO"/>
    <d v="1899-12-30T07:00:00"/>
    <d v="1899-12-30T06:55:00"/>
    <n v="155"/>
    <n v="143"/>
    <n v="-5"/>
    <d v="1899-12-30T07:06:00"/>
    <n v="11"/>
    <n v="0"/>
    <n v="0"/>
    <n v="0"/>
    <n v="0"/>
    <n v="0"/>
    <n v="0"/>
    <x v="13"/>
    <n v="4"/>
  </r>
  <r>
    <s v="  UA"/>
    <x v="24"/>
    <n v="265"/>
    <s v="N440UA"/>
    <s v="TPA"/>
    <d v="1899-12-30T14:15:00"/>
    <d v="1899-12-30T14:31:00"/>
    <n v="157"/>
    <n v="143"/>
    <n v="16"/>
    <d v="1899-12-30T14:43:00"/>
    <n v="12"/>
    <n v="0"/>
    <n v="0"/>
    <n v="0"/>
    <n v="0"/>
    <n v="0"/>
    <n v="16"/>
    <x v="4"/>
    <n v="4"/>
  </r>
  <r>
    <s v="  UA"/>
    <x v="24"/>
    <n v="278"/>
    <s v="N811UA"/>
    <s v="MDT"/>
    <d v="1899-12-30T18:30:00"/>
    <d v="1899-12-30T18:27:00"/>
    <n v="100"/>
    <n v="88"/>
    <n v="-3"/>
    <d v="1899-12-30T18:43:00"/>
    <n v="16"/>
    <n v="0"/>
    <n v="0"/>
    <n v="0"/>
    <n v="0"/>
    <n v="0"/>
    <n v="0"/>
    <x v="1"/>
    <n v="4"/>
  </r>
  <r>
    <s v="  UA"/>
    <x v="24"/>
    <n v="288"/>
    <s v="N460UA"/>
    <s v="MCO"/>
    <d v="1899-12-30T14:25:00"/>
    <d v="1899-12-30T14:27:00"/>
    <n v="159"/>
    <n v="168"/>
    <n v="2"/>
    <d v="1899-12-30T14:56:00"/>
    <n v="29"/>
    <n v="0"/>
    <n v="0"/>
    <n v="0"/>
    <n v="0"/>
    <n v="0"/>
    <n v="2"/>
    <x v="4"/>
    <n v="4"/>
  </r>
  <r>
    <s v="  UA"/>
    <x v="24"/>
    <n v="291"/>
    <s v="N426UA"/>
    <s v="IAD"/>
    <d v="1899-12-30T11:22:00"/>
    <d v="1899-12-30T11:17:00"/>
    <n v="106"/>
    <n v="91"/>
    <n v="-5"/>
    <d v="1899-12-30T11:29:00"/>
    <n v="12"/>
    <n v="0"/>
    <n v="0"/>
    <n v="0"/>
    <n v="0"/>
    <n v="0"/>
    <n v="0"/>
    <x v="3"/>
    <n v="4"/>
  </r>
  <r>
    <s v="  UA"/>
    <x v="24"/>
    <n v="292"/>
    <s v="N803UA"/>
    <s v="ATL"/>
    <d v="1899-12-30T06:00:00"/>
    <d v="1899-12-30T06:04:00"/>
    <n v="119"/>
    <n v="112"/>
    <n v="4"/>
    <d v="1899-12-30T06:21:00"/>
    <n v="17"/>
    <n v="0"/>
    <n v="0"/>
    <n v="0"/>
    <n v="0"/>
    <n v="0"/>
    <n v="4"/>
    <x v="6"/>
    <n v="4"/>
  </r>
  <r>
    <s v="  UA"/>
    <x v="24"/>
    <n v="296"/>
    <s v="N833UA"/>
    <s v="MSP"/>
    <d v="1899-12-30T13:20:00"/>
    <d v="1899-12-30T14:24:00"/>
    <n v="87"/>
    <n v="85"/>
    <n v="64"/>
    <d v="1899-12-30T14:40:00"/>
    <n v="16"/>
    <n v="62"/>
    <n v="0"/>
    <n v="0"/>
    <n v="0"/>
    <n v="0"/>
    <n v="64"/>
    <x v="14"/>
    <n v="4"/>
  </r>
  <r>
    <s v="  UA"/>
    <x v="24"/>
    <n v="298"/>
    <s v="N821UA"/>
    <s v="MIA"/>
    <d v="1899-12-30T19:55:00"/>
    <d v="1899-12-30T20:02:00"/>
    <n v="187"/>
    <n v="179"/>
    <n v="7"/>
    <d v="1899-12-30T20:23:00"/>
    <n v="21"/>
    <n v="0"/>
    <n v="0"/>
    <n v="0"/>
    <n v="0"/>
    <n v="0"/>
    <n v="7"/>
    <x v="10"/>
    <n v="4"/>
  </r>
  <r>
    <s v="  UA"/>
    <x v="24"/>
    <n v="304"/>
    <s v="N817UA"/>
    <s v="BDL"/>
    <d v="1899-12-30T06:26:00"/>
    <d v="1899-12-30T06:20:00"/>
    <n v="122"/>
    <n v="110"/>
    <n v="-6"/>
    <d v="1899-12-30T06:36:00"/>
    <n v="16"/>
    <n v="0"/>
    <n v="0"/>
    <n v="0"/>
    <n v="0"/>
    <n v="0"/>
    <n v="0"/>
    <x v="6"/>
    <n v="4"/>
  </r>
  <r>
    <s v="  UA"/>
    <x v="24"/>
    <n v="307"/>
    <s v="N584UA"/>
    <s v="LAS"/>
    <d v="1899-12-30T08:20:00"/>
    <d v="1899-12-30T08:19:00"/>
    <n v="237"/>
    <n v="217"/>
    <n v="-1"/>
    <d v="1899-12-30T08:28:00"/>
    <n v="9"/>
    <n v="0"/>
    <n v="0"/>
    <n v="0"/>
    <n v="0"/>
    <n v="0"/>
    <n v="0"/>
    <x v="9"/>
    <n v="4"/>
  </r>
  <r>
    <s v="  UA"/>
    <x v="24"/>
    <n v="309"/>
    <s v="N812UA"/>
    <s v="BOS"/>
    <d v="1899-12-30T09:05:00"/>
    <d v="1899-12-30T09:05:00"/>
    <n v="128"/>
    <n v="121"/>
    <n v="0"/>
    <d v="1899-12-30T09:16:00"/>
    <n v="11"/>
    <n v="0"/>
    <n v="0"/>
    <n v="0"/>
    <n v="0"/>
    <n v="0"/>
    <n v="0"/>
    <x v="0"/>
    <n v="4"/>
  </r>
  <r>
    <s v="  UA"/>
    <x v="24"/>
    <n v="330"/>
    <s v="N428UA"/>
    <s v="EWR"/>
    <d v="1899-12-30T16:00:00"/>
    <d v="1899-12-30T16:20:00"/>
    <n v="131"/>
    <n v="118"/>
    <n v="20"/>
    <d v="1899-12-30T16:37:00"/>
    <n v="17"/>
    <n v="0"/>
    <n v="0"/>
    <n v="0"/>
    <n v="0"/>
    <n v="0"/>
    <n v="20"/>
    <x v="2"/>
    <n v="4"/>
  </r>
  <r>
    <s v="  UA"/>
    <x v="24"/>
    <n v="331"/>
    <s v="N839UA"/>
    <s v="DFW"/>
    <d v="1899-12-30T20:50:00"/>
    <d v="1899-12-30T20:43:00"/>
    <n v="146"/>
    <n v="174"/>
    <n v="-7"/>
    <d v="1899-12-30T21:12:00"/>
    <n v="29"/>
    <n v="0"/>
    <n v="0"/>
    <n v="21"/>
    <n v="0"/>
    <n v="0"/>
    <n v="0"/>
    <x v="11"/>
    <n v="4"/>
  </r>
  <r>
    <s v="  UA"/>
    <x v="24"/>
    <n v="333"/>
    <s v="N836UA"/>
    <s v="MSY"/>
    <d v="1899-12-30T09:30:00"/>
    <d v="1899-12-30T09:28:00"/>
    <n v="140"/>
    <n v="134"/>
    <n v="-2"/>
    <d v="1899-12-30T09:41:00"/>
    <n v="13"/>
    <n v="0"/>
    <n v="0"/>
    <n v="0"/>
    <n v="0"/>
    <n v="0"/>
    <n v="0"/>
    <x v="0"/>
    <n v="4"/>
  </r>
  <r>
    <s v="  UA"/>
    <x v="24"/>
    <n v="337"/>
    <s v="N490UA"/>
    <s v="DCA"/>
    <d v="1899-12-30T17:05:00"/>
    <d v="1899-12-30T16:58:00"/>
    <n v="105"/>
    <n v="95"/>
    <n v="-7"/>
    <d v="1899-12-30T17:13:00"/>
    <n v="15"/>
    <n v="0"/>
    <n v="0"/>
    <n v="0"/>
    <n v="0"/>
    <n v="0"/>
    <n v="0"/>
    <x v="12"/>
    <n v="4"/>
  </r>
  <r>
    <s v="  UA"/>
    <x v="24"/>
    <n v="340"/>
    <s v="N453UA"/>
    <s v="DFW"/>
    <d v="1899-12-30T13:20:00"/>
    <d v="1899-12-30T13:18:00"/>
    <n v="151"/>
    <n v="158"/>
    <n v="-2"/>
    <d v="1899-12-30T13:36:00"/>
    <n v="18"/>
    <n v="0"/>
    <n v="0"/>
    <n v="0"/>
    <n v="0"/>
    <n v="0"/>
    <n v="0"/>
    <x v="14"/>
    <n v="4"/>
  </r>
  <r>
    <s v="  UA"/>
    <x v="24"/>
    <n v="344"/>
    <s v="N593UA"/>
    <s v="BWI"/>
    <d v="1899-12-30T19:53:00"/>
    <d v="1899-12-30T19:48:00"/>
    <n v="107"/>
    <n v="99"/>
    <n v="-5"/>
    <d v="1899-12-30T20:05:00"/>
    <n v="17"/>
    <n v="0"/>
    <n v="0"/>
    <n v="0"/>
    <n v="0"/>
    <n v="0"/>
    <n v="0"/>
    <x v="10"/>
    <n v="4"/>
  </r>
  <r>
    <s v="  UA"/>
    <x v="24"/>
    <n v="350"/>
    <s v="N569UA"/>
    <s v="MCO"/>
    <d v="1899-12-30T17:06:00"/>
    <d v="1899-12-30T17:11:00"/>
    <n v="159"/>
    <n v="155"/>
    <n v="5"/>
    <d v="1899-12-30T17:34:00"/>
    <n v="23"/>
    <n v="0"/>
    <n v="0"/>
    <n v="0"/>
    <n v="0"/>
    <n v="0"/>
    <n v="5"/>
    <x v="12"/>
    <n v="4"/>
  </r>
  <r>
    <s v="  UA"/>
    <x v="24"/>
    <n v="352"/>
    <s v="N821UA"/>
    <s v="BDL"/>
    <d v="1899-12-30T13:33:00"/>
    <d v="1899-12-30T13:24:00"/>
    <n v="122"/>
    <n v="109"/>
    <n v="-9"/>
    <d v="1899-12-30T13:37:00"/>
    <n v="13"/>
    <n v="0"/>
    <n v="0"/>
    <n v="0"/>
    <n v="0"/>
    <n v="0"/>
    <n v="0"/>
    <x v="14"/>
    <n v="4"/>
  </r>
  <r>
    <s v="  UA"/>
    <x v="24"/>
    <n v="365"/>
    <s v="N847UA"/>
    <s v="DSM"/>
    <d v="1899-12-30T15:00:00"/>
    <d v="1899-12-30T14:54:00"/>
    <n v="75"/>
    <n v="67"/>
    <n v="-6"/>
    <d v="1899-12-30T15:09:00"/>
    <n v="15"/>
    <n v="0"/>
    <n v="0"/>
    <n v="0"/>
    <n v="0"/>
    <n v="0"/>
    <n v="0"/>
    <x v="15"/>
    <n v="4"/>
  </r>
  <r>
    <s v="  UA"/>
    <x v="24"/>
    <n v="376"/>
    <s v="N498UA"/>
    <s v="PHL"/>
    <d v="1899-12-30T06:00:00"/>
    <d v="1899-12-30T06:37:00"/>
    <n v="119"/>
    <n v="105"/>
    <n v="37"/>
    <d v="1899-12-30T06:56:00"/>
    <n v="19"/>
    <n v="23"/>
    <n v="0"/>
    <n v="0"/>
    <n v="0"/>
    <n v="0"/>
    <n v="37"/>
    <x v="6"/>
    <n v="4"/>
  </r>
  <r>
    <s v="  UA"/>
    <x v="24"/>
    <n v="381"/>
    <s v="N806UA"/>
    <s v="SMF"/>
    <d v="1899-12-30T09:55:00"/>
    <d v="1899-12-30T09:51:00"/>
    <n v="270"/>
    <n v="264"/>
    <n v="-4"/>
    <d v="1899-12-30T10:01:00"/>
    <n v="10"/>
    <n v="0"/>
    <n v="0"/>
    <n v="0"/>
    <n v="0"/>
    <n v="0"/>
    <n v="0"/>
    <x v="0"/>
    <n v="4"/>
  </r>
  <r>
    <s v="  UA"/>
    <x v="24"/>
    <n v="382"/>
    <s v="N822UA"/>
    <s v="IAD"/>
    <d v="1899-12-30T08:43:00"/>
    <d v="1899-12-30T08:37:00"/>
    <n v="108"/>
    <n v="96"/>
    <n v="-6"/>
    <d v="1899-12-30T08:53:00"/>
    <n v="16"/>
    <n v="0"/>
    <n v="0"/>
    <n v="0"/>
    <n v="0"/>
    <n v="0"/>
    <n v="0"/>
    <x v="9"/>
    <n v="4"/>
  </r>
  <r>
    <s v="  UA"/>
    <x v="24"/>
    <n v="391"/>
    <s v="N840UA"/>
    <s v="RDU"/>
    <d v="1899-12-30T19:45:00"/>
    <d v="1899-12-30T19:43:00"/>
    <n v="117"/>
    <n v="108"/>
    <n v="-2"/>
    <d v="1899-12-30T20:04:00"/>
    <n v="21"/>
    <n v="0"/>
    <n v="0"/>
    <n v="0"/>
    <n v="0"/>
    <n v="0"/>
    <n v="0"/>
    <x v="10"/>
    <n v="4"/>
  </r>
  <r>
    <s v="  UA"/>
    <x v="24"/>
    <n v="393"/>
    <s v="N464UA"/>
    <s v="PHX"/>
    <d v="1899-12-30T11:57:00"/>
    <d v="1899-12-30T11:56:00"/>
    <n v="232"/>
    <n v="217"/>
    <n v="-1"/>
    <d v="1899-12-30T12:11:00"/>
    <n v="15"/>
    <n v="0"/>
    <n v="0"/>
    <n v="0"/>
    <n v="0"/>
    <n v="0"/>
    <n v="0"/>
    <x v="3"/>
    <n v="4"/>
  </r>
  <r>
    <s v="  UA"/>
    <x v="24"/>
    <n v="395"/>
    <s v="N458UA"/>
    <s v="SAN"/>
    <d v="1899-12-30T17:50:00"/>
    <d v="1899-12-30T17:48:00"/>
    <n v="253"/>
    <n v="267"/>
    <n v="-2"/>
    <d v="1899-12-30T18:09:00"/>
    <n v="21"/>
    <n v="0"/>
    <n v="0"/>
    <n v="0"/>
    <n v="0"/>
    <n v="0"/>
    <n v="0"/>
    <x v="12"/>
    <n v="4"/>
  </r>
  <r>
    <s v="  UA"/>
    <x v="24"/>
    <n v="398"/>
    <s v="N461UA"/>
    <s v="PDX"/>
    <d v="1899-12-30T11:58:00"/>
    <d v="1899-12-30T11:57:00"/>
    <n v="268"/>
    <n v="283"/>
    <n v="-1"/>
    <d v="1899-12-30T12:15:00"/>
    <n v="18"/>
    <n v="0"/>
    <n v="0"/>
    <n v="0"/>
    <n v="0"/>
    <n v="0"/>
    <n v="0"/>
    <x v="3"/>
    <n v="4"/>
  </r>
  <r>
    <s v="  UA"/>
    <x v="24"/>
    <n v="408"/>
    <s v="N522UA"/>
    <s v="PHX"/>
    <d v="1899-12-30T17:59:00"/>
    <d v="1899-12-30T17:57:00"/>
    <n v="235"/>
    <n v="222"/>
    <n v="-2"/>
    <d v="1899-12-30T18:18:00"/>
    <n v="21"/>
    <n v="0"/>
    <n v="0"/>
    <n v="0"/>
    <n v="0"/>
    <n v="0"/>
    <n v="0"/>
    <x v="12"/>
    <n v="4"/>
  </r>
  <r>
    <s v="  UA"/>
    <x v="24"/>
    <n v="409"/>
    <s v="N803UA"/>
    <s v="LAX"/>
    <d v="1899-12-30T13:05:00"/>
    <d v="1899-12-30T13:05:00"/>
    <n v="269"/>
    <n v="254"/>
    <n v="0"/>
    <d v="1899-12-30T13:14:00"/>
    <n v="9"/>
    <n v="0"/>
    <n v="0"/>
    <n v="0"/>
    <n v="0"/>
    <n v="0"/>
    <n v="0"/>
    <x v="14"/>
    <n v="4"/>
  </r>
  <r>
    <s v="  UA"/>
    <x v="24"/>
    <n v="411"/>
    <s v="N801UA"/>
    <s v="LAX"/>
    <d v="1899-12-30T20:45:00"/>
    <d v="1899-12-30T21:34:00"/>
    <n v="265"/>
    <n v="256"/>
    <n v="49"/>
    <d v="1899-12-30T21:50:00"/>
    <n v="16"/>
    <n v="11"/>
    <n v="0"/>
    <n v="0"/>
    <n v="0"/>
    <n v="29"/>
    <n v="49"/>
    <x v="11"/>
    <n v="4"/>
  </r>
  <r>
    <s v="  UA"/>
    <x v="24"/>
    <n v="420"/>
    <s v="N421UA"/>
    <s v="ROC"/>
    <d v="1899-12-30T18:44:00"/>
    <d v="1899-12-30T20:19:00"/>
    <n v="96"/>
    <n v="87"/>
    <n v="95"/>
    <d v="1899-12-30T20:35:00"/>
    <n v="16"/>
    <n v="0"/>
    <n v="0"/>
    <n v="0"/>
    <n v="0"/>
    <n v="86"/>
    <n v="95"/>
    <x v="1"/>
    <n v="4"/>
  </r>
  <r>
    <s v="  UA"/>
    <x v="24"/>
    <n v="425"/>
    <s v="N570UA"/>
    <s v="SEA"/>
    <d v="1899-12-30T20:50:00"/>
    <d v="1899-12-30T20:49:00"/>
    <n v="265"/>
    <n v="270"/>
    <n v="-1"/>
    <d v="1899-12-30T21:08:00"/>
    <n v="19"/>
    <n v="0"/>
    <n v="0"/>
    <n v="0"/>
    <n v="0"/>
    <n v="0"/>
    <n v="0"/>
    <x v="11"/>
    <n v="4"/>
  </r>
  <r>
    <s v="  UA"/>
    <x v="24"/>
    <n v="432"/>
    <s v="N804UA"/>
    <s v="CLT"/>
    <d v="1899-12-30T13:10:00"/>
    <d v="1899-12-30T13:06:00"/>
    <n v="109"/>
    <n v="94"/>
    <n v="-4"/>
    <d v="1899-12-30T13:20:00"/>
    <n v="14"/>
    <n v="0"/>
    <n v="0"/>
    <n v="0"/>
    <n v="0"/>
    <n v="0"/>
    <n v="0"/>
    <x v="14"/>
    <n v="4"/>
  </r>
  <r>
    <s v="  UA"/>
    <x v="24"/>
    <n v="436"/>
    <s v="N432UA"/>
    <s v="EWR"/>
    <d v="1899-12-30T15:00:00"/>
    <d v="1899-12-30T14:57:00"/>
    <n v="131"/>
    <n v="112"/>
    <n v="-3"/>
    <d v="1899-12-30T15:10:00"/>
    <n v="13"/>
    <n v="0"/>
    <n v="0"/>
    <n v="0"/>
    <n v="0"/>
    <n v="0"/>
    <n v="0"/>
    <x v="15"/>
    <n v="4"/>
  </r>
  <r>
    <s v="  UA"/>
    <x v="24"/>
    <n v="442"/>
    <s v="N419UA"/>
    <s v="BDL"/>
    <d v="1899-12-30T16:50:00"/>
    <d v="1899-12-30T17:39:00"/>
    <n v="121"/>
    <n v="120"/>
    <n v="49"/>
    <d v="1899-12-30T17:59:00"/>
    <n v="20"/>
    <n v="0"/>
    <n v="0"/>
    <n v="1"/>
    <n v="0"/>
    <n v="47"/>
    <n v="49"/>
    <x v="2"/>
    <n v="4"/>
  </r>
  <r>
    <s v="  UA"/>
    <x v="24"/>
    <n v="449"/>
    <s v="N414UA"/>
    <s v="SAN"/>
    <d v="1899-12-30T10:00:00"/>
    <d v="1899-12-30T09:54:00"/>
    <n v="261"/>
    <n v="244"/>
    <n v="-6"/>
    <d v="1899-12-30T10:02:00"/>
    <n v="8"/>
    <n v="0"/>
    <n v="0"/>
    <n v="0"/>
    <n v="0"/>
    <n v="0"/>
    <n v="0"/>
    <x v="8"/>
    <n v="4"/>
  </r>
  <r>
    <s v="  UA"/>
    <x v="24"/>
    <n v="450"/>
    <s v="N530UA"/>
    <s v="TPA"/>
    <d v="1899-12-30T19:59:00"/>
    <d v="1899-12-30T19:56:00"/>
    <n v="157"/>
    <n v="152"/>
    <n v="-3"/>
    <d v="1899-12-30T20:14:00"/>
    <n v="18"/>
    <n v="0"/>
    <n v="0"/>
    <n v="0"/>
    <n v="0"/>
    <n v="0"/>
    <n v="0"/>
    <x v="10"/>
    <n v="4"/>
  </r>
  <r>
    <s v="  UA"/>
    <x v="24"/>
    <n v="456"/>
    <s v="N567UA"/>
    <s v="DEN"/>
    <d v="1899-12-30T11:55:00"/>
    <d v="1899-12-30T12:52:00"/>
    <n v="162"/>
    <n v="149"/>
    <n v="57"/>
    <d v="1899-12-30T13:01:00"/>
    <n v="9"/>
    <n v="0"/>
    <n v="0"/>
    <n v="0"/>
    <n v="0"/>
    <n v="44"/>
    <n v="57"/>
    <x v="3"/>
    <n v="4"/>
  </r>
  <r>
    <s v="  UA"/>
    <x v="24"/>
    <n v="473"/>
    <s v="N487UA"/>
    <s v="SNA"/>
    <d v="1899-12-30T20:05:00"/>
    <d v="1899-12-30T20:00:00"/>
    <n v="269"/>
    <n v="263"/>
    <n v="-5"/>
    <d v="1899-12-30T20:22:00"/>
    <n v="22"/>
    <n v="0"/>
    <n v="0"/>
    <n v="0"/>
    <n v="0"/>
    <n v="0"/>
    <n v="0"/>
    <x v="11"/>
    <n v="4"/>
  </r>
  <r>
    <s v="  UA"/>
    <x v="24"/>
    <n v="476"/>
    <s v="N498UA"/>
    <s v="BWI"/>
    <d v="1899-12-30T13:12:00"/>
    <d v="1899-12-30T13:05:00"/>
    <n v="108"/>
    <n v="104"/>
    <n v="-7"/>
    <d v="1899-12-30T13:21:00"/>
    <n v="16"/>
    <n v="0"/>
    <n v="0"/>
    <n v="0"/>
    <n v="0"/>
    <n v="0"/>
    <n v="0"/>
    <x v="14"/>
    <n v="4"/>
  </r>
  <r>
    <s v="  UA"/>
    <x v="24"/>
    <n v="482"/>
    <s v="N854UA"/>
    <s v="MSP"/>
    <d v="1899-12-30T20:05:00"/>
    <d v="1899-12-30T20:19:00"/>
    <n v="83"/>
    <n v="85"/>
    <n v="14"/>
    <d v="1899-12-30T20:35:00"/>
    <n v="16"/>
    <n v="6"/>
    <n v="0"/>
    <n v="2"/>
    <n v="0"/>
    <n v="8"/>
    <n v="14"/>
    <x v="11"/>
    <n v="4"/>
  </r>
  <r>
    <s v="  UA"/>
    <x v="24"/>
    <n v="493"/>
    <s v="N445UA"/>
    <s v="SFO"/>
    <d v="1899-12-30T18:32:00"/>
    <d v="1899-12-30T18:36:00"/>
    <n v="282"/>
    <n v="296"/>
    <n v="4"/>
    <d v="1899-12-30T18:55:00"/>
    <n v="19"/>
    <n v="0"/>
    <n v="0"/>
    <n v="18"/>
    <n v="0"/>
    <n v="0"/>
    <n v="4"/>
    <x v="1"/>
    <n v="4"/>
  </r>
  <r>
    <s v="  UA"/>
    <x v="24"/>
    <n v="499"/>
    <s v="N814UA"/>
    <s v="SFO"/>
    <d v="1899-12-30T14:05:00"/>
    <d v="1899-12-30T14:02:00"/>
    <n v="282"/>
    <n v="280"/>
    <n v="-3"/>
    <d v="1899-12-30T14:13:00"/>
    <n v="11"/>
    <n v="0"/>
    <n v="0"/>
    <n v="0"/>
    <n v="0"/>
    <n v="0"/>
    <n v="0"/>
    <x v="4"/>
    <n v="4"/>
  </r>
  <r>
    <s v="  UA"/>
    <x v="24"/>
    <n v="502"/>
    <s v="N529UA"/>
    <s v="LGA"/>
    <d v="1899-12-30T18:01:00"/>
    <d v="1899-12-30T17:58:00"/>
    <n v="124"/>
    <n v="108"/>
    <n v="-3"/>
    <d v="1899-12-30T18:19:00"/>
    <n v="21"/>
    <n v="0"/>
    <n v="0"/>
    <n v="0"/>
    <n v="0"/>
    <n v="0"/>
    <n v="0"/>
    <x v="1"/>
    <n v="4"/>
  </r>
  <r>
    <s v="  UA"/>
    <x v="24"/>
    <n v="514"/>
    <s v="N420UA"/>
    <s v="IAD"/>
    <d v="1899-12-30T21:20:00"/>
    <d v="1899-12-30T22:03:00"/>
    <n v="99"/>
    <n v="96"/>
    <n v="43"/>
    <d v="1899-12-30T22:21:00"/>
    <n v="18"/>
    <n v="0"/>
    <n v="0"/>
    <n v="0"/>
    <n v="0"/>
    <n v="40"/>
    <n v="43"/>
    <x v="7"/>
    <n v="4"/>
  </r>
  <r>
    <s v="  UA"/>
    <x v="24"/>
    <n v="519"/>
    <s v="N464UA"/>
    <s v="CMH"/>
    <d v="1899-12-30T19:45:00"/>
    <d v="1899-12-30T20:28:00"/>
    <n v="73"/>
    <n v="68"/>
    <n v="43"/>
    <d v="1899-12-30T20:43:00"/>
    <n v="15"/>
    <n v="0"/>
    <n v="0"/>
    <n v="0"/>
    <n v="0"/>
    <n v="38"/>
    <n v="43"/>
    <x v="10"/>
    <n v="4"/>
  </r>
  <r>
    <s v="  UA"/>
    <x v="24"/>
    <n v="521"/>
    <s v="N501UA"/>
    <s v="SAN"/>
    <d v="1899-12-30T11:57:00"/>
    <d v="1899-12-30T11:55:00"/>
    <n v="264"/>
    <n v="235"/>
    <n v="-2"/>
    <d v="1899-12-30T12:04:00"/>
    <n v="9"/>
    <n v="0"/>
    <n v="0"/>
    <n v="0"/>
    <n v="0"/>
    <n v="0"/>
    <n v="0"/>
    <x v="3"/>
    <n v="4"/>
  </r>
  <r>
    <s v="  UA"/>
    <x v="24"/>
    <n v="524"/>
    <s v="N409UA"/>
    <s v="BOS"/>
    <d v="1899-12-30T06:46:00"/>
    <d v="1899-12-30T06:43:00"/>
    <n v="131"/>
    <n v="120"/>
    <n v="-3"/>
    <d v="1899-12-30T06:56:00"/>
    <n v="13"/>
    <n v="0"/>
    <n v="0"/>
    <n v="0"/>
    <n v="0"/>
    <n v="0"/>
    <n v="0"/>
    <x v="6"/>
    <n v="4"/>
  </r>
  <r>
    <s v="  UA"/>
    <x v="24"/>
    <n v="531"/>
    <s v="N535UA"/>
    <s v="LAX"/>
    <d v="1899-12-30T10:35:00"/>
    <d v="1899-12-30T10:35:00"/>
    <n v="275"/>
    <n v="265"/>
    <n v="0"/>
    <d v="1899-12-30T10:48:00"/>
    <n v="13"/>
    <n v="0"/>
    <n v="0"/>
    <n v="0"/>
    <n v="0"/>
    <n v="0"/>
    <n v="0"/>
    <x v="8"/>
    <n v="4"/>
  </r>
  <r>
    <s v="  UA"/>
    <x v="24"/>
    <n v="532"/>
    <s v="N418UA"/>
    <s v="BOS"/>
    <d v="1899-12-30T11:01:00"/>
    <d v="1899-12-30T10:58:00"/>
    <n v="135"/>
    <n v="121"/>
    <n v="-3"/>
    <d v="1899-12-30T11:11:00"/>
    <n v="13"/>
    <n v="0"/>
    <n v="0"/>
    <n v="0"/>
    <n v="0"/>
    <n v="0"/>
    <n v="0"/>
    <x v="3"/>
    <n v="4"/>
  </r>
  <r>
    <s v="  UA"/>
    <x v="24"/>
    <n v="536"/>
    <s v="N457UA"/>
    <s v="LGA"/>
    <d v="1899-12-30T07:00:00"/>
    <d v="1899-12-30T06:57:00"/>
    <n v="123"/>
    <n v="114"/>
    <n v="-3"/>
    <d v="1899-12-30T07:16:00"/>
    <n v="19"/>
    <n v="0"/>
    <n v="0"/>
    <n v="0"/>
    <n v="0"/>
    <n v="0"/>
    <n v="0"/>
    <x v="13"/>
    <n v="4"/>
  </r>
  <r>
    <s v="  UA"/>
    <x v="24"/>
    <n v="544"/>
    <s v="N537UA"/>
    <s v="LAS"/>
    <d v="1899-12-30T11:57:00"/>
    <d v="1899-12-30T12:13:00"/>
    <n v="237"/>
    <n v="225"/>
    <n v="16"/>
    <d v="1899-12-30T12:31:00"/>
    <n v="18"/>
    <n v="0"/>
    <n v="0"/>
    <n v="0"/>
    <n v="0"/>
    <n v="0"/>
    <n v="16"/>
    <x v="3"/>
    <n v="4"/>
  </r>
  <r>
    <s v="  UA"/>
    <x v="24"/>
    <n v="557"/>
    <s v="N584UA"/>
    <s v="LAS"/>
    <d v="1899-12-30T17:55:00"/>
    <d v="1899-12-30T17:53:00"/>
    <n v="237"/>
    <n v="232"/>
    <n v="-2"/>
    <d v="1899-12-30T18:11:00"/>
    <n v="18"/>
    <n v="0"/>
    <n v="0"/>
    <n v="0"/>
    <n v="0"/>
    <n v="0"/>
    <n v="0"/>
    <x v="12"/>
    <n v="4"/>
  </r>
  <r>
    <s v="  UA"/>
    <x v="24"/>
    <n v="566"/>
    <s v="N451UA"/>
    <s v="ATL"/>
    <d v="1899-12-30T18:00:00"/>
    <d v="1899-12-30T18:06:00"/>
    <n v="112"/>
    <n v="120"/>
    <n v="6"/>
    <d v="1899-12-30T18:30:00"/>
    <n v="24"/>
    <n v="0"/>
    <n v="0"/>
    <n v="0"/>
    <n v="0"/>
    <n v="0"/>
    <n v="6"/>
    <x v="1"/>
    <n v="4"/>
  </r>
  <r>
    <s v="  UA"/>
    <x v="24"/>
    <n v="570"/>
    <s v="N480UA"/>
    <s v="CLE"/>
    <d v="1899-12-30T13:19:00"/>
    <d v="1899-12-30T13:16:00"/>
    <n v="73"/>
    <n v="71"/>
    <n v="-3"/>
    <d v="1899-12-30T13:29:00"/>
    <n v="13"/>
    <n v="0"/>
    <n v="0"/>
    <n v="0"/>
    <n v="0"/>
    <n v="0"/>
    <n v="0"/>
    <x v="14"/>
    <n v="4"/>
  </r>
  <r>
    <s v="  UA"/>
    <x v="24"/>
    <n v="577"/>
    <s v="N434UA"/>
    <s v="MSP"/>
    <d v="1899-12-30T08:48:00"/>
    <d v="1899-12-30T08:47:00"/>
    <n v="85"/>
    <n v="98"/>
    <n v="-1"/>
    <d v="1899-12-30T09:02:00"/>
    <n v="15"/>
    <n v="0"/>
    <n v="0"/>
    <n v="0"/>
    <n v="0"/>
    <n v="0"/>
    <n v="0"/>
    <x v="9"/>
    <n v="4"/>
  </r>
  <r>
    <s v="  UA"/>
    <x v="24"/>
    <n v="589"/>
    <s v="N563UA"/>
    <s v="IAH"/>
    <d v="1899-12-30T09:27:00"/>
    <d v="1899-12-30T09:27:00"/>
    <n v="164"/>
    <n v="212"/>
    <n v="0"/>
    <d v="1899-12-30T09:37:00"/>
    <n v="10"/>
    <n v="0"/>
    <n v="0"/>
    <n v="48"/>
    <n v="0"/>
    <n v="0"/>
    <n v="0"/>
    <x v="0"/>
    <n v="4"/>
  </r>
  <r>
    <s v="  UA"/>
    <x v="24"/>
    <n v="597"/>
    <s v="N492UA"/>
    <s v="MSP"/>
    <d v="1899-12-30T21:05:00"/>
    <d v="1899-12-30T21:23:00"/>
    <n v="84"/>
    <n v="84"/>
    <n v="18"/>
    <d v="1899-12-30T21:38:00"/>
    <n v="15"/>
    <n v="0"/>
    <n v="0"/>
    <n v="3"/>
    <n v="0"/>
    <n v="15"/>
    <n v="18"/>
    <x v="7"/>
    <n v="4"/>
  </r>
  <r>
    <s v="  UA"/>
    <x v="24"/>
    <n v="600"/>
    <s v="N445UA"/>
    <s v="DCA"/>
    <d v="1899-12-30T06:00:00"/>
    <d v="1899-12-30T05:52:00"/>
    <n v="106"/>
    <n v="96"/>
    <n v="-8"/>
    <d v="1899-12-30T06:06:00"/>
    <n v="14"/>
    <n v="0"/>
    <n v="0"/>
    <n v="0"/>
    <n v="0"/>
    <n v="0"/>
    <n v="0"/>
    <x v="6"/>
    <n v="4"/>
  </r>
  <r>
    <s v="  UA"/>
    <x v="24"/>
    <n v="604"/>
    <s v="N522UA"/>
    <s v="DCA"/>
    <d v="1899-12-30T08:16:00"/>
    <d v="1899-12-30T08:11:00"/>
    <n v="104"/>
    <n v="100"/>
    <n v="-5"/>
    <d v="1899-12-30T08:31:00"/>
    <n v="20"/>
    <n v="0"/>
    <n v="0"/>
    <n v="0"/>
    <n v="0"/>
    <n v="0"/>
    <n v="0"/>
    <x v="9"/>
    <n v="4"/>
  </r>
  <r>
    <s v="  UA"/>
    <x v="24"/>
    <n v="605"/>
    <s v="N436UA"/>
    <s v="DEN"/>
    <d v="1899-12-30T09:48:00"/>
    <d v="1899-12-30T09:48:00"/>
    <n v="162"/>
    <n v="144"/>
    <n v="0"/>
    <d v="1899-12-30T09:58:00"/>
    <n v="10"/>
    <n v="0"/>
    <n v="0"/>
    <n v="0"/>
    <n v="0"/>
    <n v="0"/>
    <n v="0"/>
    <x v="0"/>
    <n v="4"/>
  </r>
  <r>
    <s v="  UA"/>
    <x v="24"/>
    <n v="607"/>
    <s v="N519UA"/>
    <s v="LAX"/>
    <d v="1899-12-30T08:59:00"/>
    <d v="1899-12-30T09:01:00"/>
    <n v="262"/>
    <n v="243"/>
    <n v="2"/>
    <d v="1899-12-30T09:10:00"/>
    <n v="9"/>
    <n v="0"/>
    <n v="0"/>
    <n v="0"/>
    <n v="0"/>
    <n v="0"/>
    <n v="2"/>
    <x v="9"/>
    <n v="4"/>
  </r>
  <r>
    <s v="  UA"/>
    <x v="24"/>
    <n v="609"/>
    <s v="N412UA"/>
    <s v="SFO"/>
    <d v="1899-12-30T11:57:00"/>
    <d v="1899-12-30T13:04:00"/>
    <n v="282"/>
    <n v="271"/>
    <n v="67"/>
    <d v="1899-12-30T13:21:00"/>
    <n v="17"/>
    <n v="56"/>
    <n v="0"/>
    <n v="0"/>
    <n v="0"/>
    <n v="0"/>
    <n v="67"/>
    <x v="3"/>
    <n v="4"/>
  </r>
  <r>
    <s v="  UA"/>
    <x v="24"/>
    <n v="610"/>
    <s v="N813UA"/>
    <s v="DCA"/>
    <d v="1899-12-30T11:00:00"/>
    <d v="1899-12-30T10:55:00"/>
    <n v="105"/>
    <n v="98"/>
    <n v="-5"/>
    <d v="1899-12-30T11:11:00"/>
    <n v="16"/>
    <n v="0"/>
    <n v="0"/>
    <n v="0"/>
    <n v="0"/>
    <n v="0"/>
    <n v="0"/>
    <x v="3"/>
    <n v="4"/>
  </r>
  <r>
    <s v="  UA"/>
    <x v="24"/>
    <n v="611"/>
    <s v="N587UA"/>
    <s v="SFO"/>
    <d v="1899-12-30T13:05:00"/>
    <d v="1899-12-30T13:01:00"/>
    <n v="284"/>
    <n v="294"/>
    <n v="-4"/>
    <d v="1899-12-30T13:31:00"/>
    <n v="30"/>
    <n v="0"/>
    <n v="0"/>
    <n v="0"/>
    <n v="0"/>
    <n v="0"/>
    <n v="0"/>
    <x v="14"/>
    <n v="4"/>
  </r>
  <r>
    <s v="  UA"/>
    <x v="24"/>
    <n v="614"/>
    <s v="N445UA"/>
    <s v="DCA"/>
    <d v="1899-12-30T13:05:00"/>
    <d v="1899-12-30T12:58:00"/>
    <n v="105"/>
    <n v="98"/>
    <n v="-7"/>
    <d v="1899-12-30T13:12:00"/>
    <n v="14"/>
    <n v="0"/>
    <n v="0"/>
    <n v="0"/>
    <n v="0"/>
    <n v="0"/>
    <n v="0"/>
    <x v="14"/>
    <n v="4"/>
  </r>
  <r>
    <s v="  UA"/>
    <x v="24"/>
    <n v="617"/>
    <s v="N449UA"/>
    <s v="SNA"/>
    <d v="1899-12-30T15:23:00"/>
    <d v="1899-12-30T15:17:00"/>
    <n v="268"/>
    <n v="249"/>
    <n v="-6"/>
    <d v="1899-12-30T15:26:00"/>
    <n v="9"/>
    <n v="0"/>
    <n v="0"/>
    <n v="0"/>
    <n v="0"/>
    <n v="0"/>
    <n v="0"/>
    <x v="15"/>
    <n v="4"/>
  </r>
  <r>
    <s v="  UA"/>
    <x v="24"/>
    <n v="618"/>
    <s v="N421UA"/>
    <s v="DCA"/>
    <d v="1899-12-30T15:05:00"/>
    <d v="1899-12-30T15:07:00"/>
    <n v="105"/>
    <n v="111"/>
    <n v="2"/>
    <d v="1899-12-30T15:29:00"/>
    <n v="22"/>
    <n v="0"/>
    <n v="0"/>
    <n v="0"/>
    <n v="0"/>
    <n v="0"/>
    <n v="2"/>
    <x v="15"/>
    <n v="4"/>
  </r>
  <r>
    <s v="  UA"/>
    <x v="24"/>
    <n v="620"/>
    <s v="N420UA"/>
    <s v="DCA"/>
    <d v="1899-12-30T16:03:00"/>
    <d v="1899-12-30T17:14:00"/>
    <n v="105"/>
    <n v="114"/>
    <n v="71"/>
    <d v="1899-12-30T17:42:00"/>
    <n v="28"/>
    <n v="0"/>
    <n v="0"/>
    <n v="9"/>
    <n v="0"/>
    <n v="71"/>
    <n v="71"/>
    <x v="2"/>
    <n v="4"/>
  </r>
  <r>
    <s v="  UA"/>
    <x v="24"/>
    <n v="624"/>
    <s v="N454UA"/>
    <s v="DCA"/>
    <d v="1899-12-30T18:05:00"/>
    <d v="1899-12-30T18:04:00"/>
    <n v="105"/>
    <n v="120"/>
    <n v="-1"/>
    <d v="1899-12-30T18:33:00"/>
    <n v="29"/>
    <n v="0"/>
    <n v="0"/>
    <n v="0"/>
    <n v="0"/>
    <n v="0"/>
    <n v="0"/>
    <x v="1"/>
    <n v="4"/>
  </r>
  <r>
    <s v="  UA"/>
    <x v="24"/>
    <n v="626"/>
    <s v="N576UA"/>
    <s v="PHL"/>
    <d v="1899-12-30T18:10:00"/>
    <d v="1899-12-30T18:08:00"/>
    <n v="119"/>
    <n v="108"/>
    <n v="-2"/>
    <d v="1899-12-30T18:30:00"/>
    <n v="22"/>
    <n v="0"/>
    <n v="0"/>
    <n v="0"/>
    <n v="0"/>
    <n v="0"/>
    <n v="0"/>
    <x v="1"/>
    <n v="4"/>
  </r>
  <r>
    <s v="  UA"/>
    <x v="24"/>
    <n v="632"/>
    <s v="N534UA"/>
    <s v="TPA"/>
    <d v="1899-12-30T09:30:00"/>
    <d v="1899-12-30T09:27:00"/>
    <n v="157"/>
    <n v="139"/>
    <n v="-3"/>
    <d v="1899-12-30T09:35:00"/>
    <n v="8"/>
    <n v="0"/>
    <n v="0"/>
    <n v="0"/>
    <n v="0"/>
    <n v="0"/>
    <n v="0"/>
    <x v="0"/>
    <n v="4"/>
  </r>
  <r>
    <s v="  UA"/>
    <x v="24"/>
    <n v="634"/>
    <s v="N829UA"/>
    <s v="EWR"/>
    <d v="1899-12-30T06:00:00"/>
    <d v="1899-12-30T05:53:00"/>
    <n v="118"/>
    <n v="105"/>
    <n v="-7"/>
    <d v="1899-12-30T06:06:00"/>
    <n v="13"/>
    <n v="0"/>
    <n v="0"/>
    <n v="0"/>
    <n v="0"/>
    <n v="0"/>
    <n v="0"/>
    <x v="6"/>
    <n v="4"/>
  </r>
  <r>
    <s v="  UA"/>
    <x v="24"/>
    <n v="635"/>
    <s v="N577UA"/>
    <s v="SEA"/>
    <d v="1899-12-30T08:25:00"/>
    <d v="1899-12-30T08:22:00"/>
    <n v="265"/>
    <n v="269"/>
    <n v="-3"/>
    <d v="1899-12-30T08:35:00"/>
    <n v="13"/>
    <n v="0"/>
    <n v="0"/>
    <n v="0"/>
    <n v="0"/>
    <n v="0"/>
    <n v="0"/>
    <x v="9"/>
    <n v="4"/>
  </r>
  <r>
    <s v="  UA"/>
    <x v="24"/>
    <n v="643"/>
    <s v="N425UA"/>
    <s v="PDX"/>
    <d v="1899-12-30T15:20:00"/>
    <d v="1899-12-30T15:17:00"/>
    <n v="268"/>
    <n v="280"/>
    <n v="-3"/>
    <d v="1899-12-30T15:36:00"/>
    <n v="19"/>
    <n v="0"/>
    <n v="0"/>
    <n v="0"/>
    <n v="0"/>
    <n v="0"/>
    <n v="0"/>
    <x v="15"/>
    <n v="4"/>
  </r>
  <r>
    <s v="  UA"/>
    <x v="24"/>
    <n v="646"/>
    <s v="N430UA"/>
    <s v="EWR"/>
    <d v="1899-12-30T13:00:00"/>
    <d v="1899-12-30T12:57:00"/>
    <n v="133"/>
    <n v="121"/>
    <n v="-3"/>
    <d v="1899-12-30T13:20:00"/>
    <n v="23"/>
    <n v="0"/>
    <n v="0"/>
    <n v="0"/>
    <n v="0"/>
    <n v="0"/>
    <n v="0"/>
    <x v="14"/>
    <n v="4"/>
  </r>
  <r>
    <s v="  UA"/>
    <x v="24"/>
    <n v="649"/>
    <s v="N458UA"/>
    <s v="PDX"/>
    <d v="1899-12-30T08:10:00"/>
    <d v="1899-12-30T08:03:00"/>
    <n v="263"/>
    <n v="279"/>
    <n v="-7"/>
    <d v="1899-12-30T08:15:00"/>
    <n v="12"/>
    <n v="0"/>
    <n v="0"/>
    <n v="0"/>
    <n v="0"/>
    <n v="0"/>
    <n v="0"/>
    <x v="9"/>
    <n v="4"/>
  </r>
  <r>
    <s v="  UA"/>
    <x v="24"/>
    <n v="656"/>
    <s v="N829UA"/>
    <s v="ALB"/>
    <d v="1899-12-30T13:15:00"/>
    <d v="1899-12-30T13:04:00"/>
    <n v="114"/>
    <n v="106"/>
    <n v="-11"/>
    <d v="1899-12-30T13:22:00"/>
    <n v="18"/>
    <n v="0"/>
    <n v="0"/>
    <n v="0"/>
    <n v="0"/>
    <n v="0"/>
    <n v="0"/>
    <x v="14"/>
    <n v="4"/>
  </r>
  <r>
    <s v="  UA"/>
    <x v="24"/>
    <n v="658"/>
    <s v="N841UA"/>
    <s v="PHL"/>
    <d v="1899-12-30T16:10:00"/>
    <d v="1899-12-30T16:15:00"/>
    <n v="116"/>
    <n v="107"/>
    <n v="5"/>
    <d v="1899-12-30T16:32:00"/>
    <n v="17"/>
    <n v="0"/>
    <n v="0"/>
    <n v="0"/>
    <n v="0"/>
    <n v="0"/>
    <n v="5"/>
    <x v="2"/>
    <n v="4"/>
  </r>
  <r>
    <s v="  UA"/>
    <x v="24"/>
    <n v="664"/>
    <s v="N431UA"/>
    <s v="PHL"/>
    <d v="1899-12-30T13:33:00"/>
    <d v="1899-12-30T13:30:00"/>
    <n v="119"/>
    <n v="108"/>
    <n v="-3"/>
    <d v="1899-12-30T13:46:00"/>
    <n v="16"/>
    <n v="0"/>
    <n v="0"/>
    <n v="0"/>
    <n v="0"/>
    <n v="0"/>
    <n v="0"/>
    <x v="14"/>
    <n v="4"/>
  </r>
  <r>
    <s v="  UA"/>
    <x v="24"/>
    <n v="665"/>
    <s v="N480UA"/>
    <s v="SNA"/>
    <d v="1899-12-30T17:34:00"/>
    <d v="1899-12-30T17:27:00"/>
    <n v="268"/>
    <n v="266"/>
    <n v="-7"/>
    <d v="1899-12-30T17:44:00"/>
    <n v="17"/>
    <n v="0"/>
    <n v="0"/>
    <n v="0"/>
    <n v="0"/>
    <n v="0"/>
    <n v="0"/>
    <x v="12"/>
    <n v="4"/>
  </r>
  <r>
    <s v="  UA"/>
    <x v="24"/>
    <n v="668"/>
    <s v="N808UA"/>
    <s v="LGA"/>
    <d v="1899-12-30T06:00:00"/>
    <d v="1899-12-30T05:58:00"/>
    <n v="123"/>
    <n v="113"/>
    <n v="-2"/>
    <d v="1899-12-30T06:17:00"/>
    <n v="19"/>
    <n v="0"/>
    <n v="0"/>
    <n v="0"/>
    <n v="0"/>
    <n v="0"/>
    <n v="0"/>
    <x v="6"/>
    <n v="4"/>
  </r>
  <r>
    <s v="  UA"/>
    <x v="24"/>
    <n v="672"/>
    <s v="N421UA"/>
    <s v="LGA"/>
    <d v="1899-12-30T08:00:00"/>
    <d v="1899-12-30T08:00:00"/>
    <n v="125"/>
    <n v="100"/>
    <n v="0"/>
    <d v="1899-12-30T08:13:00"/>
    <n v="13"/>
    <n v="0"/>
    <n v="0"/>
    <n v="0"/>
    <n v="0"/>
    <n v="0"/>
    <n v="0"/>
    <x v="9"/>
    <n v="4"/>
  </r>
  <r>
    <s v="  UA"/>
    <x v="24"/>
    <n v="675"/>
    <s v="N658UA"/>
    <s v="DEN"/>
    <d v="1899-12-30T08:02:00"/>
    <d v="1899-12-30T07:57:00"/>
    <n v="168"/>
    <n v="154"/>
    <n v="-5"/>
    <d v="1899-12-30T08:08:00"/>
    <n v="11"/>
    <n v="0"/>
    <n v="0"/>
    <n v="0"/>
    <n v="0"/>
    <n v="0"/>
    <n v="0"/>
    <x v="9"/>
    <n v="4"/>
  </r>
  <r>
    <s v="  UA"/>
    <x v="24"/>
    <n v="676"/>
    <s v="N457UA"/>
    <s v="DCA"/>
    <d v="1899-12-30T21:00:00"/>
    <d v="1899-12-30T21:05:00"/>
    <n v="105"/>
    <n v="93"/>
    <n v="5"/>
    <d v="1899-12-30T21:24:00"/>
    <n v="19"/>
    <n v="0"/>
    <n v="0"/>
    <n v="0"/>
    <n v="0"/>
    <n v="0"/>
    <n v="5"/>
    <x v="7"/>
    <n v="4"/>
  </r>
  <r>
    <s v="  UA"/>
    <x v="24"/>
    <n v="678"/>
    <s v="N809UA"/>
    <s v="LGA"/>
    <d v="1899-12-30T11:00:00"/>
    <d v="1899-12-30T11:00:00"/>
    <n v="125"/>
    <n v="108"/>
    <n v="0"/>
    <d v="1899-12-30T11:13:00"/>
    <n v="13"/>
    <n v="0"/>
    <n v="0"/>
    <n v="0"/>
    <n v="0"/>
    <n v="0"/>
    <n v="0"/>
    <x v="3"/>
    <n v="4"/>
  </r>
  <r>
    <s v="  UA"/>
    <x v="24"/>
    <n v="682"/>
    <s v="N468UA"/>
    <s v="LGA"/>
    <d v="1899-12-30T13:00:00"/>
    <d v="1899-12-30T12:58:00"/>
    <n v="125"/>
    <n v="104"/>
    <n v="-2"/>
    <d v="1899-12-30T13:11:00"/>
    <n v="13"/>
    <n v="0"/>
    <n v="0"/>
    <n v="0"/>
    <n v="0"/>
    <n v="0"/>
    <n v="0"/>
    <x v="14"/>
    <n v="4"/>
  </r>
  <r>
    <s v="  UA"/>
    <x v="24"/>
    <n v="684"/>
    <s v="N465UA"/>
    <s v="LGA"/>
    <d v="1899-12-30T14:05:00"/>
    <d v="1899-12-30T14:33:00"/>
    <n v="125"/>
    <n v="116"/>
    <n v="28"/>
    <d v="1899-12-30T14:47:00"/>
    <n v="14"/>
    <n v="19"/>
    <n v="0"/>
    <n v="0"/>
    <n v="0"/>
    <n v="0"/>
    <n v="28"/>
    <x v="4"/>
    <n v="4"/>
  </r>
  <r>
    <s v="  UA"/>
    <x v="24"/>
    <n v="686"/>
    <s v="N457UA"/>
    <s v="LGA"/>
    <d v="1899-12-30T14:54:00"/>
    <d v="1899-12-30T14:51:00"/>
    <n v="125"/>
    <n v="108"/>
    <n v="-3"/>
    <d v="1899-12-30T15:05:00"/>
    <n v="14"/>
    <n v="0"/>
    <n v="0"/>
    <n v="0"/>
    <n v="0"/>
    <n v="0"/>
    <n v="0"/>
    <x v="4"/>
    <n v="4"/>
  </r>
  <r>
    <s v="  UA"/>
    <x v="24"/>
    <n v="690"/>
    <s v="N812UA"/>
    <s v="LGA"/>
    <d v="1899-12-30T17:05:00"/>
    <d v="1899-12-30T17:03:00"/>
    <n v="125"/>
    <n v="104"/>
    <n v="-2"/>
    <d v="1899-12-30T17:18:00"/>
    <n v="15"/>
    <n v="0"/>
    <n v="0"/>
    <n v="0"/>
    <n v="0"/>
    <n v="0"/>
    <n v="0"/>
    <x v="12"/>
    <n v="4"/>
  </r>
  <r>
    <s v="  UA"/>
    <x v="24"/>
    <n v="692"/>
    <s v="N813UA"/>
    <s v="LGA"/>
    <d v="1899-12-30T17:30:00"/>
    <d v="1899-12-30T18:00:00"/>
    <n v="125"/>
    <n v="119"/>
    <n v="30"/>
    <d v="1899-12-30T18:22:00"/>
    <n v="22"/>
    <n v="24"/>
    <n v="0"/>
    <n v="0"/>
    <n v="0"/>
    <n v="0"/>
    <n v="30"/>
    <x v="12"/>
    <n v="4"/>
  </r>
  <r>
    <s v="  UA"/>
    <x v="24"/>
    <n v="696"/>
    <s v="N804UA"/>
    <s v="LGA"/>
    <d v="1899-12-30T19:00:00"/>
    <d v="1899-12-30T18:55:00"/>
    <n v="125"/>
    <n v="117"/>
    <n v="-5"/>
    <d v="1899-12-30T19:16:00"/>
    <n v="21"/>
    <n v="0"/>
    <n v="0"/>
    <n v="0"/>
    <n v="0"/>
    <n v="0"/>
    <n v="0"/>
    <x v="10"/>
    <n v="4"/>
  </r>
  <r>
    <s v="  UA"/>
    <x v="24"/>
    <n v="709"/>
    <s v="N441UA"/>
    <s v="SAN"/>
    <d v="1899-12-30T08:44:00"/>
    <d v="1899-12-30T08:40:00"/>
    <n v="264"/>
    <n v="249"/>
    <n v="-4"/>
    <d v="1899-12-30T08:54:00"/>
    <n v="14"/>
    <n v="0"/>
    <n v="0"/>
    <n v="0"/>
    <n v="0"/>
    <n v="0"/>
    <n v="0"/>
    <x v="9"/>
    <n v="4"/>
  </r>
  <r>
    <s v="  UA"/>
    <x v="24"/>
    <n v="711"/>
    <s v="N845UA"/>
    <s v="LAX"/>
    <d v="1899-12-30T07:04:00"/>
    <d v="1899-12-30T07:00:00"/>
    <n v="265"/>
    <n v="245"/>
    <n v="-4"/>
    <d v="1899-12-30T07:09:00"/>
    <n v="9"/>
    <n v="0"/>
    <n v="0"/>
    <n v="0"/>
    <n v="0"/>
    <n v="0"/>
    <n v="0"/>
    <x v="13"/>
    <n v="4"/>
  </r>
  <r>
    <s v="  UA"/>
    <x v="24"/>
    <n v="722"/>
    <s v="N433UA"/>
    <s v="RDU"/>
    <d v="1899-12-30T16:41:00"/>
    <d v="1899-12-30T16:55:00"/>
    <n v="110"/>
    <n v="112"/>
    <n v="14"/>
    <d v="1899-12-30T17:16:00"/>
    <n v="21"/>
    <n v="14"/>
    <n v="0"/>
    <n v="2"/>
    <n v="0"/>
    <n v="0"/>
    <n v="14"/>
    <x v="2"/>
    <n v="4"/>
  </r>
  <r>
    <s v="  UA"/>
    <x v="24"/>
    <n v="728"/>
    <s v="N817UA"/>
    <s v="IAD"/>
    <d v="1899-12-30T16:16:00"/>
    <d v="1899-12-30T16:13:00"/>
    <n v="109"/>
    <n v="99"/>
    <n v="-3"/>
    <d v="1899-12-30T16:30:00"/>
    <n v="17"/>
    <n v="0"/>
    <n v="0"/>
    <n v="0"/>
    <n v="0"/>
    <n v="0"/>
    <n v="0"/>
    <x v="2"/>
    <n v="4"/>
  </r>
  <r>
    <s v="  UA"/>
    <x v="24"/>
    <n v="732"/>
    <s v="N446UA"/>
    <s v="JAX"/>
    <d v="1899-12-30T13:44:00"/>
    <d v="1899-12-30T15:08:00"/>
    <n v="136"/>
    <n v="137"/>
    <n v="84"/>
    <d v="1899-12-30T15:26:00"/>
    <n v="18"/>
    <n v="84"/>
    <n v="0"/>
    <n v="1"/>
    <n v="0"/>
    <n v="0"/>
    <n v="84"/>
    <x v="14"/>
    <n v="4"/>
  </r>
  <r>
    <s v="  UA"/>
    <x v="24"/>
    <n v="741"/>
    <s v="N408UA"/>
    <s v="SFO"/>
    <d v="1899-12-30T19:16:00"/>
    <d v="1899-12-30T19:18:00"/>
    <n v="282"/>
    <n v="298"/>
    <n v="2"/>
    <d v="1899-12-30T19:33:00"/>
    <n v="15"/>
    <n v="0"/>
    <n v="0"/>
    <n v="18"/>
    <n v="0"/>
    <n v="0"/>
    <n v="2"/>
    <x v="10"/>
    <n v="4"/>
  </r>
  <r>
    <s v="  UA"/>
    <x v="24"/>
    <n v="759"/>
    <s v="N494UA"/>
    <s v="SFO"/>
    <d v="1899-12-30T09:02:00"/>
    <d v="1899-12-30T09:33:00"/>
    <n v="282"/>
    <n v="271"/>
    <n v="31"/>
    <d v="1899-12-30T09:48:00"/>
    <n v="15"/>
    <n v="0"/>
    <n v="0"/>
    <n v="20"/>
    <n v="0"/>
    <n v="0"/>
    <n v="31"/>
    <x v="0"/>
    <n v="4"/>
  </r>
  <r>
    <s v="  UA"/>
    <x v="24"/>
    <n v="761"/>
    <s v="N831UA"/>
    <s v="SFO"/>
    <d v="1899-12-30T08:21:00"/>
    <d v="1899-12-30T08:19:00"/>
    <n v="282"/>
    <n v="319"/>
    <n v="-2"/>
    <d v="1899-12-30T08:52:00"/>
    <n v="33"/>
    <n v="0"/>
    <n v="0"/>
    <n v="35"/>
    <n v="0"/>
    <n v="0"/>
    <n v="0"/>
    <x v="9"/>
    <n v="4"/>
  </r>
  <r>
    <s v="  UA"/>
    <x v="24"/>
    <n v="762"/>
    <s v="N852UA"/>
    <s v="LGA"/>
    <d v="1899-12-30T21:00:00"/>
    <d v="1899-12-30T20:58:00"/>
    <n v="119"/>
    <n v="102"/>
    <n v="-2"/>
    <d v="1899-12-30T21:13:00"/>
    <n v="15"/>
    <n v="0"/>
    <n v="0"/>
    <n v="0"/>
    <n v="0"/>
    <n v="0"/>
    <n v="0"/>
    <x v="7"/>
    <n v="4"/>
  </r>
  <r>
    <s v="  UA"/>
    <x v="24"/>
    <n v="769"/>
    <s v="N665UA"/>
    <s v="SFO"/>
    <d v="1899-12-30T10:00:00"/>
    <d v="1899-12-30T09:59:00"/>
    <n v="290"/>
    <n v="287"/>
    <n v="-1"/>
    <d v="1899-12-30T10:28:00"/>
    <n v="29"/>
    <n v="0"/>
    <n v="0"/>
    <n v="0"/>
    <n v="0"/>
    <n v="0"/>
    <n v="0"/>
    <x v="8"/>
    <n v="4"/>
  </r>
  <r>
    <s v="  UA"/>
    <x v="24"/>
    <n v="774"/>
    <s v="N498UA"/>
    <s v="RIC"/>
    <d v="1899-12-30T18:03:00"/>
    <d v="1899-12-30T18:15:00"/>
    <n v="114"/>
    <n v="128"/>
    <n v="12"/>
    <d v="1899-12-30T18:45:00"/>
    <n v="30"/>
    <n v="0"/>
    <n v="0"/>
    <n v="14"/>
    <n v="0"/>
    <n v="12"/>
    <n v="12"/>
    <x v="1"/>
    <n v="4"/>
  </r>
  <r>
    <s v="  UA"/>
    <x v="24"/>
    <n v="793"/>
    <s v="N596UA"/>
    <s v="LAX"/>
    <d v="1899-12-30T15:20:00"/>
    <d v="1899-12-30T15:19:00"/>
    <n v="270"/>
    <n v="254"/>
    <n v="-1"/>
    <d v="1899-12-30T15:33:00"/>
    <n v="14"/>
    <n v="0"/>
    <n v="0"/>
    <n v="0"/>
    <n v="0"/>
    <n v="0"/>
    <n v="0"/>
    <x v="15"/>
    <n v="4"/>
  </r>
  <r>
    <s v="  UA"/>
    <x v="24"/>
    <n v="839"/>
    <s v="N594UA"/>
    <s v="LAX"/>
    <d v="1899-12-30T18:41:00"/>
    <d v="1899-12-30T18:40:00"/>
    <n v="262"/>
    <n v="256"/>
    <n v="-1"/>
    <d v="1899-12-30T19:02:00"/>
    <n v="22"/>
    <n v="0"/>
    <n v="0"/>
    <n v="0"/>
    <n v="0"/>
    <n v="0"/>
    <n v="0"/>
    <x v="1"/>
    <n v="4"/>
  </r>
  <r>
    <s v="  UA"/>
    <x v="24"/>
    <n v="842"/>
    <s v="N487UA"/>
    <s v="LAX"/>
    <d v="1899-12-30T08:10:00"/>
    <d v="1899-12-30T08:15:00"/>
    <n v="269"/>
    <n v="248"/>
    <n v="5"/>
    <d v="1899-12-30T08:30:00"/>
    <n v="15"/>
    <n v="0"/>
    <n v="0"/>
    <n v="0"/>
    <n v="0"/>
    <n v="0"/>
    <n v="5"/>
    <x v="9"/>
    <n v="4"/>
  </r>
  <r>
    <s v="  UA"/>
    <x v="24"/>
    <n v="848"/>
    <s v="N451UA"/>
    <s v="PHX"/>
    <d v="1899-12-30T09:27:00"/>
    <d v="1899-12-30T09:37:00"/>
    <n v="227"/>
    <n v="215"/>
    <n v="10"/>
    <d v="1899-12-30T09:47:00"/>
    <n v="10"/>
    <n v="0"/>
    <n v="0"/>
    <n v="0"/>
    <n v="0"/>
    <n v="0"/>
    <n v="10"/>
    <x v="0"/>
    <n v="4"/>
  </r>
  <r>
    <s v="  UA"/>
    <x v="24"/>
    <n v="859"/>
    <s v="N826UA"/>
    <s v="SFO"/>
    <d v="1899-12-30T07:04:00"/>
    <d v="1899-12-30T07:03:00"/>
    <n v="288"/>
    <n v="277"/>
    <n v="-1"/>
    <d v="1899-12-30T07:22:00"/>
    <n v="19"/>
    <n v="0"/>
    <n v="0"/>
    <n v="0"/>
    <n v="0"/>
    <n v="0"/>
    <n v="0"/>
    <x v="13"/>
    <n v="4"/>
  </r>
  <r>
    <s v="  UA"/>
    <x v="24"/>
    <n v="882"/>
    <s v="N568UA"/>
    <s v="BOS"/>
    <d v="1899-12-30T16:05:00"/>
    <d v="1899-12-30T16:05:00"/>
    <n v="142"/>
    <n v="118"/>
    <n v="0"/>
    <d v="1899-12-30T16:18:00"/>
    <n v="13"/>
    <n v="0"/>
    <n v="0"/>
    <n v="0"/>
    <n v="0"/>
    <n v="0"/>
    <n v="0"/>
    <x v="2"/>
    <n v="4"/>
  </r>
  <r>
    <s v="  UA"/>
    <x v="24"/>
    <n v="884"/>
    <s v="N407UA"/>
    <s v="EWR"/>
    <d v="1899-12-30T19:00:00"/>
    <d v="1899-12-30T18:56:00"/>
    <n v="131"/>
    <n v="106"/>
    <n v="-4"/>
    <d v="1899-12-30T19:12:00"/>
    <n v="16"/>
    <n v="0"/>
    <n v="0"/>
    <n v="0"/>
    <n v="0"/>
    <n v="0"/>
    <n v="0"/>
    <x v="10"/>
    <n v="4"/>
  </r>
  <r>
    <s v="  UA"/>
    <x v="24"/>
    <n v="885"/>
    <s v="N444UA"/>
    <s v="LGA"/>
    <d v="1899-12-30T15:54:00"/>
    <d v="1899-12-30T15:51:00"/>
    <n v="125"/>
    <n v="102"/>
    <n v="-3"/>
    <d v="1899-12-30T16:04:00"/>
    <n v="13"/>
    <n v="0"/>
    <n v="0"/>
    <n v="0"/>
    <n v="0"/>
    <n v="0"/>
    <n v="0"/>
    <x v="15"/>
    <n v="4"/>
  </r>
  <r>
    <s v="  UA"/>
    <x v="24"/>
    <n v="896"/>
    <s v="N559UA"/>
    <s v="BOS"/>
    <d v="1899-12-30T13:19:00"/>
    <d v="1899-12-30T13:27:00"/>
    <n v="140"/>
    <n v="115"/>
    <n v="8"/>
    <d v="1899-12-30T13:41:00"/>
    <n v="14"/>
    <n v="0"/>
    <n v="0"/>
    <n v="0"/>
    <n v="0"/>
    <n v="0"/>
    <n v="8"/>
    <x v="14"/>
    <n v="4"/>
  </r>
  <r>
    <s v="  UA"/>
    <x v="24"/>
    <n v="904"/>
    <s v="N829UA"/>
    <s v="CVG"/>
    <d v="1899-12-30T19:01:00"/>
    <d v="1899-12-30T18:55:00"/>
    <n v="71"/>
    <n v="65"/>
    <n v="-6"/>
    <d v="1899-12-30T19:12:00"/>
    <n v="17"/>
    <n v="0"/>
    <n v="0"/>
    <n v="0"/>
    <n v="0"/>
    <n v="0"/>
    <n v="0"/>
    <x v="10"/>
    <n v="4"/>
  </r>
  <r>
    <s v="  UA"/>
    <x v="24"/>
    <n v="907"/>
    <s v="N655UA"/>
    <s v="SFO"/>
    <d v="1899-12-30T17:21:00"/>
    <d v="1899-12-30T19:06:00"/>
    <n v="295"/>
    <n v="296"/>
    <n v="105"/>
    <d v="1899-12-30T19:22:00"/>
    <n v="16"/>
    <n v="0"/>
    <n v="0"/>
    <n v="1"/>
    <n v="0"/>
    <n v="105"/>
    <n v="105"/>
    <x v="12"/>
    <n v="4"/>
  </r>
  <r>
    <s v="  UA"/>
    <x v="24"/>
    <n v="909"/>
    <s v="N574UA"/>
    <s v="DEN"/>
    <d v="1899-12-30T15:23:00"/>
    <d v="1899-12-30T15:27:00"/>
    <n v="164"/>
    <n v="152"/>
    <n v="4"/>
    <d v="1899-12-30T15:42:00"/>
    <n v="15"/>
    <n v="0"/>
    <n v="0"/>
    <n v="0"/>
    <n v="0"/>
    <n v="0"/>
    <n v="4"/>
    <x v="15"/>
    <n v="4"/>
  </r>
  <r>
    <s v="  UA"/>
    <x v="24"/>
    <n v="929"/>
    <s v="N429UA"/>
    <s v="SEA"/>
    <d v="1899-12-30T15:30:00"/>
    <d v="1899-12-30T15:27:00"/>
    <n v="268"/>
    <n v="262"/>
    <n v="-3"/>
    <d v="1899-12-30T15:38:00"/>
    <n v="11"/>
    <n v="0"/>
    <n v="0"/>
    <n v="0"/>
    <n v="0"/>
    <n v="0"/>
    <n v="0"/>
    <x v="15"/>
    <n v="4"/>
  </r>
  <r>
    <s v="  UA"/>
    <x v="24"/>
    <n v="941"/>
    <s v="N562UA"/>
    <s v="DEN"/>
    <d v="1899-12-30T17:03:00"/>
    <d v="1899-12-30T17:13:00"/>
    <n v="160"/>
    <n v="164"/>
    <n v="10"/>
    <d v="1899-12-30T17:39:00"/>
    <n v="26"/>
    <n v="0"/>
    <n v="0"/>
    <n v="0"/>
    <n v="0"/>
    <n v="0"/>
    <n v="10"/>
    <x v="12"/>
    <n v="4"/>
  </r>
  <r>
    <s v="  UA"/>
    <x v="24"/>
    <n v="943"/>
    <s v="N579UA"/>
    <s v="LAX"/>
    <d v="1899-12-30T17:32:00"/>
    <d v="1899-12-30T17:42:00"/>
    <n v="268"/>
    <n v="281"/>
    <n v="10"/>
    <d v="1899-12-30T18:08:00"/>
    <n v="26"/>
    <n v="0"/>
    <n v="0"/>
    <n v="17"/>
    <n v="0"/>
    <n v="6"/>
    <n v="10"/>
    <x v="12"/>
    <n v="4"/>
  </r>
  <r>
    <s v="  UA"/>
    <x v="24"/>
    <n v="945"/>
    <s v="N521UA"/>
    <s v="LAX"/>
    <d v="1899-12-30T11:57:00"/>
    <d v="1899-12-30T14:50:00"/>
    <n v="262"/>
    <n v="241"/>
    <n v="173"/>
    <d v="1899-12-30T15:02:00"/>
    <n v="12"/>
    <n v="96"/>
    <n v="0"/>
    <n v="0"/>
    <n v="0"/>
    <n v="56"/>
    <n v="173"/>
    <x v="3"/>
    <n v="4"/>
  </r>
  <r>
    <s v="  UA"/>
    <x v="24"/>
    <n v="949"/>
    <s v="N769UA"/>
    <s v="DEN"/>
    <d v="1899-12-30T18:41:00"/>
    <d v="1899-12-30T20:13:00"/>
    <n v="165"/>
    <n v="155"/>
    <n v="92"/>
    <d v="1899-12-30T20:34:00"/>
    <n v="21"/>
    <n v="11"/>
    <n v="0"/>
    <n v="0"/>
    <n v="0"/>
    <n v="71"/>
    <n v="92"/>
    <x v="1"/>
    <n v="4"/>
  </r>
  <r>
    <s v="  UA"/>
    <x v="24"/>
    <n v="959"/>
    <s v="N446UA"/>
    <s v="PDX"/>
    <d v="1899-12-30T20:30:00"/>
    <d v="1899-12-30T20:56:00"/>
    <n v="268"/>
    <n v="275"/>
    <n v="26"/>
    <d v="1899-12-30T21:06:00"/>
    <n v="10"/>
    <n v="13"/>
    <n v="0"/>
    <n v="7"/>
    <n v="0"/>
    <n v="13"/>
    <n v="26"/>
    <x v="11"/>
    <n v="4"/>
  </r>
  <r>
    <s v="  UA"/>
    <x v="24"/>
    <n v="964"/>
    <s v="N413UA"/>
    <s v="IAD"/>
    <d v="1899-12-30T13:15:00"/>
    <d v="1899-12-30T14:58:00"/>
    <n v="112"/>
    <n v="95"/>
    <n v="103"/>
    <d v="1899-12-30T15:13:00"/>
    <n v="15"/>
    <n v="86"/>
    <n v="0"/>
    <n v="0"/>
    <n v="0"/>
    <n v="0"/>
    <n v="103"/>
    <x v="14"/>
    <n v="4"/>
  </r>
  <r>
    <s v="  UA"/>
    <x v="24"/>
    <n v="971"/>
    <s v="N486UA"/>
    <s v="SFO"/>
    <d v="1899-12-30T06:00:00"/>
    <d v="1899-12-30T05:57:00"/>
    <n v="282"/>
    <n v="282"/>
    <n v="-3"/>
    <d v="1899-12-30T06:16:00"/>
    <n v="19"/>
    <n v="0"/>
    <n v="0"/>
    <n v="0"/>
    <n v="0"/>
    <n v="0"/>
    <n v="0"/>
    <x v="6"/>
    <n v="4"/>
  </r>
  <r>
    <s v="  UA"/>
    <x v="24"/>
    <n v="973"/>
    <s v="N585UA"/>
    <s v="SFO"/>
    <d v="1899-12-30T14:55:00"/>
    <d v="1899-12-30T14:54:00"/>
    <n v="294"/>
    <n v="284"/>
    <n v="-1"/>
    <d v="1899-12-30T15:11:00"/>
    <n v="17"/>
    <n v="0"/>
    <n v="0"/>
    <n v="0"/>
    <n v="0"/>
    <n v="0"/>
    <n v="0"/>
    <x v="4"/>
    <n v="4"/>
  </r>
  <r>
    <s v="  UA"/>
    <x v="24"/>
    <n v="987"/>
    <s v="N446UA"/>
    <s v="DCA"/>
    <d v="1899-12-30T07:00:00"/>
    <d v="1899-12-30T06:57:00"/>
    <n v="108"/>
    <n v="103"/>
    <n v="-3"/>
    <d v="1899-12-30T07:13:00"/>
    <n v="16"/>
    <n v="0"/>
    <n v="0"/>
    <n v="0"/>
    <n v="0"/>
    <n v="0"/>
    <n v="0"/>
    <x v="13"/>
    <n v="4"/>
  </r>
  <r>
    <s v="  UA"/>
    <x v="24"/>
    <n v="990"/>
    <s v="N833UA"/>
    <s v="IAD"/>
    <d v="1899-12-30T18:13:00"/>
    <d v="1899-12-30T18:25:00"/>
    <n v="114"/>
    <n v="102"/>
    <n v="12"/>
    <d v="1899-12-30T18:41:00"/>
    <n v="16"/>
    <n v="0"/>
    <n v="0"/>
    <n v="0"/>
    <n v="0"/>
    <n v="0"/>
    <n v="12"/>
    <x v="1"/>
    <n v="4"/>
  </r>
  <r>
    <s v="  UA"/>
    <x v="24"/>
    <n v="998"/>
    <s v="N578UA"/>
    <s v="BOS"/>
    <d v="1899-12-30T21:01:00"/>
    <d v="1899-12-30T20:58:00"/>
    <n v="130"/>
    <n v="110"/>
    <n v="-3"/>
    <d v="1899-12-30T21:14:00"/>
    <n v="16"/>
    <n v="0"/>
    <n v="0"/>
    <n v="0"/>
    <n v="0"/>
    <n v="0"/>
    <n v="0"/>
    <x v="7"/>
    <n v="4"/>
  </r>
  <r>
    <s v="  UA"/>
    <x v="24"/>
    <n v="1102"/>
    <s v="N54711"/>
    <s v="MCO"/>
    <d v="1899-12-30T19:40:00"/>
    <d v="1899-12-30T19:40:00"/>
    <n v="155"/>
    <n v="154"/>
    <n v="0"/>
    <d v="1899-12-30T19:57:00"/>
    <n v="17"/>
    <n v="0"/>
    <n v="0"/>
    <n v="0"/>
    <n v="0"/>
    <n v="0"/>
    <n v="0"/>
    <x v="10"/>
    <n v="4"/>
  </r>
  <r>
    <s v="  UA"/>
    <x v="24"/>
    <n v="1103"/>
    <s v="N27722"/>
    <s v="SNA"/>
    <d v="1899-12-30T09:45:00"/>
    <d v="1899-12-30T09:47:00"/>
    <n v="265"/>
    <n v="252"/>
    <n v="2"/>
    <d v="1899-12-30T09:58:00"/>
    <n v="11"/>
    <n v="0"/>
    <n v="0"/>
    <n v="0"/>
    <n v="0"/>
    <n v="0"/>
    <n v="2"/>
    <x v="0"/>
    <n v="4"/>
  </r>
  <r>
    <s v="  UA"/>
    <x v="24"/>
    <n v="1189"/>
    <s v="N78501"/>
    <s v="IAH"/>
    <d v="1899-12-30T15:20:00"/>
    <d v="1899-12-30T15:25:00"/>
    <n v="174"/>
    <n v="196"/>
    <n v="5"/>
    <d v="1899-12-30T15:42:00"/>
    <n v="17"/>
    <n v="0"/>
    <n v="0"/>
    <n v="27"/>
    <n v="0"/>
    <n v="0"/>
    <n v="5"/>
    <x v="15"/>
    <n v="4"/>
  </r>
  <r>
    <s v="  UA"/>
    <x v="24"/>
    <n v="1221"/>
    <s v="N21723"/>
    <s v="IAH"/>
    <d v="1899-12-30T07:00:00"/>
    <d v="1899-12-30T06:56:00"/>
    <n v="168"/>
    <n v="194"/>
    <n v="-4"/>
    <d v="1899-12-30T07:16:00"/>
    <n v="20"/>
    <n v="0"/>
    <n v="0"/>
    <n v="22"/>
    <n v="0"/>
    <n v="0"/>
    <n v="0"/>
    <x v="13"/>
    <n v="4"/>
  </r>
  <r>
    <s v="  UA"/>
    <x v="24"/>
    <n v="1259"/>
    <s v="N62631"/>
    <s v="CLE"/>
    <d v="1899-12-30T18:15:00"/>
    <d v="1899-12-30T18:10:00"/>
    <n v="77"/>
    <n v="73"/>
    <n v="-5"/>
    <d v="1899-12-30T18:32:00"/>
    <n v="22"/>
    <n v="0"/>
    <n v="0"/>
    <n v="0"/>
    <n v="0"/>
    <n v="0"/>
    <n v="0"/>
    <x v="1"/>
    <n v="4"/>
  </r>
  <r>
    <s v="  UA"/>
    <x v="24"/>
    <n v="1282"/>
    <s v="N12221"/>
    <s v="SFO"/>
    <d v="1899-12-30T20:30:00"/>
    <d v="1899-12-30T20:37:00"/>
    <n v="275"/>
    <n v="292"/>
    <n v="7"/>
    <d v="1899-12-30T20:48:00"/>
    <n v="11"/>
    <n v="0"/>
    <n v="7"/>
    <n v="17"/>
    <n v="0"/>
    <n v="0"/>
    <n v="7"/>
    <x v="11"/>
    <n v="4"/>
  </r>
  <r>
    <s v="  UA"/>
    <x v="24"/>
    <n v="1290"/>
    <s v="N75410"/>
    <s v="IAH"/>
    <d v="1899-12-30T17:05:00"/>
    <d v="1899-12-30T19:47:00"/>
    <n v="173"/>
    <n v="191"/>
    <n v="162"/>
    <d v="1899-12-30T20:07:00"/>
    <n v="20"/>
    <n v="0"/>
    <n v="0"/>
    <n v="19"/>
    <n v="0"/>
    <n v="161"/>
    <n v="162"/>
    <x v="12"/>
    <n v="4"/>
  </r>
  <r>
    <s v="  UA"/>
    <x v="24"/>
    <n v="1296"/>
    <s v="N27733"/>
    <s v="DEN"/>
    <d v="1899-12-30T20:00:00"/>
    <d v="1899-12-30T21:04:00"/>
    <n v="156"/>
    <n v="144"/>
    <n v="64"/>
    <d v="1899-12-30T21:16:00"/>
    <n v="12"/>
    <n v="46"/>
    <n v="0"/>
    <n v="0"/>
    <n v="0"/>
    <n v="6"/>
    <n v="64"/>
    <x v="11"/>
    <n v="4"/>
  </r>
  <r>
    <s v="  UA"/>
    <x v="24"/>
    <n v="1550"/>
    <s v="N12238"/>
    <s v="EWR"/>
    <d v="1899-12-30T13:39:00"/>
    <d v="1899-12-30T13:36:00"/>
    <n v="140"/>
    <n v="114"/>
    <n v="-3"/>
    <d v="1899-12-30T14:00:00"/>
    <n v="24"/>
    <n v="0"/>
    <n v="0"/>
    <n v="0"/>
    <n v="0"/>
    <n v="0"/>
    <n v="0"/>
    <x v="14"/>
    <n v="4"/>
  </r>
  <r>
    <s v="  UA"/>
    <x v="24"/>
    <n v="1570"/>
    <s v="N16732"/>
    <s v="EWR"/>
    <d v="1899-12-30T07:00:00"/>
    <d v="1899-12-30T07:09:00"/>
    <n v="120"/>
    <n v="114"/>
    <n v="9"/>
    <d v="1899-12-30T07:24:00"/>
    <n v="15"/>
    <n v="0"/>
    <n v="0"/>
    <n v="0"/>
    <n v="0"/>
    <n v="0"/>
    <n v="9"/>
    <x v="13"/>
    <n v="4"/>
  </r>
  <r>
    <s v="  UA"/>
    <x v="24"/>
    <n v="1574"/>
    <s v="N12221"/>
    <s v="EWR"/>
    <d v="1899-12-30T12:00:00"/>
    <d v="1899-12-30T11:58:00"/>
    <n v="127"/>
    <n v="115"/>
    <n v="-2"/>
    <d v="1899-12-30T12:18:00"/>
    <n v="20"/>
    <n v="0"/>
    <n v="0"/>
    <n v="0"/>
    <n v="0"/>
    <n v="0"/>
    <n v="0"/>
    <x v="5"/>
    <n v="4"/>
  </r>
  <r>
    <s v="  UA"/>
    <x v="24"/>
    <n v="1577"/>
    <s v="N37408"/>
    <s v="EWR"/>
    <d v="1899-12-30T17:00:00"/>
    <d v="1899-12-30T16:57:00"/>
    <n v="135"/>
    <n v="108"/>
    <n v="-3"/>
    <d v="1899-12-30T17:11:00"/>
    <n v="14"/>
    <n v="0"/>
    <n v="0"/>
    <n v="0"/>
    <n v="0"/>
    <n v="0"/>
    <n v="0"/>
    <x v="12"/>
    <n v="4"/>
  </r>
  <r>
    <s v="  UA"/>
    <x v="24"/>
    <n v="1579"/>
    <s v="N33289"/>
    <s v="EWR"/>
    <d v="1899-12-30T18:00:00"/>
    <d v="1899-12-30T18:39:00"/>
    <n v="126"/>
    <n v="111"/>
    <n v="39"/>
    <d v="1899-12-30T18:58:00"/>
    <n v="19"/>
    <n v="0"/>
    <n v="0"/>
    <n v="0"/>
    <n v="0"/>
    <n v="24"/>
    <n v="39"/>
    <x v="1"/>
    <n v="4"/>
  </r>
  <r>
    <s v="  UA"/>
    <x v="24"/>
    <n v="1625"/>
    <s v="N73251"/>
    <s v="CLE"/>
    <d v="1899-12-30T07:00:00"/>
    <d v="1899-12-30T06:58:00"/>
    <n v="77"/>
    <n v="64"/>
    <n v="-2"/>
    <d v="1899-12-30T07:08:00"/>
    <n v="10"/>
    <n v="0"/>
    <n v="0"/>
    <n v="0"/>
    <n v="0"/>
    <n v="0"/>
    <n v="0"/>
    <x v="13"/>
    <n v="4"/>
  </r>
  <r>
    <s v="  UA"/>
    <x v="24"/>
    <n v="1647"/>
    <s v="N53442"/>
    <s v="IAH"/>
    <d v="1899-12-30T19:15:00"/>
    <d v="1899-12-30T19:14:00"/>
    <n v="163"/>
    <n v="193"/>
    <n v="-1"/>
    <d v="1899-12-30T19:30:00"/>
    <n v="16"/>
    <n v="0"/>
    <n v="0"/>
    <n v="29"/>
    <n v="0"/>
    <n v="0"/>
    <n v="0"/>
    <x v="10"/>
    <n v="4"/>
  </r>
  <r>
    <s v="  UA"/>
    <x v="24"/>
    <n v="1676"/>
    <s v="N77296"/>
    <s v="IAH"/>
    <d v="1899-12-30T14:00:00"/>
    <d v="1899-12-30T16:27:00"/>
    <n v="166"/>
    <n v="196"/>
    <n v="147"/>
    <d v="1899-12-30T16:43:00"/>
    <n v="16"/>
    <n v="16"/>
    <n v="0"/>
    <n v="30"/>
    <n v="0"/>
    <n v="131"/>
    <n v="147"/>
    <x v="4"/>
    <n v="4"/>
  </r>
  <r>
    <s v="  UA"/>
    <x v="24"/>
    <n v="1693"/>
    <s v="N33284"/>
    <s v="IAH"/>
    <d v="1899-12-30T12:10:00"/>
    <d v="1899-12-30T12:13:00"/>
    <n v="167"/>
    <n v="198"/>
    <n v="3"/>
    <d v="1899-12-30T12:29:00"/>
    <n v="16"/>
    <n v="0"/>
    <n v="0"/>
    <n v="34"/>
    <n v="0"/>
    <n v="0"/>
    <n v="3"/>
    <x v="5"/>
    <n v="4"/>
  </r>
  <r>
    <s v="  UA"/>
    <x v="24"/>
    <n v="1696"/>
    <s v="N73283"/>
    <s v="EWR"/>
    <d v="1899-12-30T10:00:00"/>
    <d v="1899-12-30T09:53:00"/>
    <n v="117"/>
    <n v="111"/>
    <n v="-7"/>
    <d v="1899-12-30T10:03:00"/>
    <n v="10"/>
    <n v="0"/>
    <n v="0"/>
    <n v="0"/>
    <n v="0"/>
    <n v="0"/>
    <n v="0"/>
    <x v="8"/>
    <n v="4"/>
  </r>
  <r>
    <s v="  UA"/>
    <x v="24"/>
    <n v="1710"/>
    <s v="N78509"/>
    <s v="IAH"/>
    <d v="1899-12-30T08:00:00"/>
    <d v="1899-12-30T07:54:00"/>
    <n v="172"/>
    <n v="342"/>
    <n v="-6"/>
    <d v="1899-12-30T08:09:00"/>
    <n v="15"/>
    <n v="0"/>
    <n v="0"/>
    <n v="0"/>
    <n v="0"/>
    <n v="0"/>
    <n v="0"/>
    <x v="9"/>
    <n v="4"/>
  </r>
  <r>
    <s v="  UA"/>
    <x v="24"/>
    <n v="1715"/>
    <s v="N17229"/>
    <s v="PIT"/>
    <d v="1899-12-30T18:35:00"/>
    <d v="1899-12-30T18:51:00"/>
    <n v="84"/>
    <n v="83"/>
    <n v="16"/>
    <d v="1899-12-30T19:13:00"/>
    <n v="22"/>
    <n v="0"/>
    <n v="15"/>
    <n v="0"/>
    <n v="0"/>
    <n v="0"/>
    <n v="16"/>
    <x v="1"/>
    <n v="4"/>
  </r>
  <r>
    <s v="  UA"/>
    <x v="24"/>
    <n v="1716"/>
    <s v="N26215"/>
    <s v="FLL"/>
    <d v="1899-12-30T08:50:00"/>
    <d v="1899-12-30T09:00:00"/>
    <n v="171"/>
    <n v="188"/>
    <n v="10"/>
    <d v="1899-12-30T09:15:00"/>
    <n v="15"/>
    <n v="4"/>
    <n v="0"/>
    <n v="17"/>
    <n v="0"/>
    <n v="6"/>
    <n v="10"/>
    <x v="9"/>
    <n v="4"/>
  </r>
  <r>
    <s v="  UA"/>
    <x v="24"/>
    <n v="1727"/>
    <s v="N24224"/>
    <s v="IAH"/>
    <d v="1899-12-30T10:56:00"/>
    <d v="1899-12-30T11:11:00"/>
    <n v="169"/>
    <n v="183"/>
    <n v="15"/>
    <d v="1899-12-30T11:19:00"/>
    <n v="8"/>
    <n v="1"/>
    <n v="0"/>
    <n v="14"/>
    <n v="0"/>
    <n v="14"/>
    <n v="15"/>
    <x v="8"/>
    <n v="4"/>
  </r>
  <r>
    <s v="  UA"/>
    <x v="24"/>
    <n v="1729"/>
    <s v="N37290"/>
    <s v="IAH"/>
    <d v="1899-12-30T21:00:00"/>
    <d v="1899-12-30T20:51:00"/>
    <n v="158"/>
    <n v="209"/>
    <n v="-9"/>
    <d v="1899-12-30T21:24:00"/>
    <n v="33"/>
    <n v="0"/>
    <n v="0"/>
    <n v="42"/>
    <n v="0"/>
    <n v="0"/>
    <n v="0"/>
    <x v="7"/>
    <n v="4"/>
  </r>
  <r>
    <s v="  UA"/>
    <x v="24"/>
    <n v="1730"/>
    <s v="N37274"/>
    <s v="IAH"/>
    <d v="1899-12-30T05:25:00"/>
    <d v="1899-12-30T05:33:00"/>
    <n v="168"/>
    <n v="198"/>
    <n v="8"/>
    <d v="1899-12-30T05:52:00"/>
    <n v="19"/>
    <n v="8"/>
    <n v="0"/>
    <n v="30"/>
    <n v="0"/>
    <n v="0"/>
    <n v="8"/>
    <x v="16"/>
    <n v="4"/>
  </r>
  <r>
    <s v="  UA"/>
    <x v="25"/>
    <n v="201"/>
    <s v="N211UA"/>
    <s v="HNL"/>
    <d v="1899-12-30T09:20:00"/>
    <d v="1899-12-30T09:23:00"/>
    <n v="544"/>
    <n v="544"/>
    <n v="3"/>
    <d v="1899-12-30T09:40:00"/>
    <n v="17"/>
    <n v="0"/>
    <n v="0"/>
    <n v="0"/>
    <n v="0"/>
    <n v="0"/>
    <n v="3"/>
    <x v="0"/>
    <n v="5"/>
  </r>
  <r>
    <s v="  UA"/>
    <x v="25"/>
    <n v="222"/>
    <s v="N538UA"/>
    <s v="BDL"/>
    <d v="1899-12-30T18:48:00"/>
    <d v="1899-12-30T18:56:00"/>
    <n v="126"/>
    <n v="134"/>
    <n v="8"/>
    <d v="1899-12-30T19:24:00"/>
    <n v="28"/>
    <n v="0"/>
    <n v="0"/>
    <n v="8"/>
    <n v="0"/>
    <n v="8"/>
    <n v="8"/>
    <x v="1"/>
    <n v="5"/>
  </r>
  <r>
    <s v="  UA"/>
    <x v="25"/>
    <n v="234"/>
    <s v="N852UA"/>
    <s v="LGA"/>
    <d v="1899-12-30T08:30:00"/>
    <d v="1899-12-30T08:22:00"/>
    <n v="125"/>
    <n v="113"/>
    <n v="-8"/>
    <d v="1899-12-30T08:39:00"/>
    <n v="17"/>
    <n v="0"/>
    <n v="0"/>
    <n v="0"/>
    <n v="0"/>
    <n v="0"/>
    <n v="0"/>
    <x v="9"/>
    <n v="5"/>
  </r>
  <r>
    <s v="  UA"/>
    <x v="25"/>
    <n v="241"/>
    <s v="N419UA"/>
    <s v="SEA"/>
    <d v="1899-12-30T11:57:00"/>
    <d v="1899-12-30T12:07:00"/>
    <n v="268"/>
    <n v="264"/>
    <n v="10"/>
    <d v="1899-12-30T12:33:00"/>
    <n v="26"/>
    <n v="0"/>
    <n v="0"/>
    <n v="0"/>
    <n v="0"/>
    <n v="0"/>
    <n v="10"/>
    <x v="3"/>
    <n v="5"/>
  </r>
  <r>
    <s v="  UA"/>
    <x v="25"/>
    <n v="242"/>
    <s v="N809UA"/>
    <s v="PVD"/>
    <d v="1899-12-30T13:27:00"/>
    <d v="1899-12-30T13:27:00"/>
    <n v="128"/>
    <n v="138"/>
    <n v="0"/>
    <d v="1899-12-30T14:04:00"/>
    <n v="37"/>
    <n v="0"/>
    <n v="0"/>
    <n v="0"/>
    <n v="0"/>
    <n v="0"/>
    <n v="0"/>
    <x v="14"/>
    <n v="5"/>
  </r>
  <r>
    <s v="  UA"/>
    <x v="25"/>
    <n v="245"/>
    <s v="N571UA"/>
    <s v="DEN"/>
    <d v="1899-12-30T08:58:00"/>
    <d v="1899-12-30T08:56:00"/>
    <n v="164"/>
    <n v="149"/>
    <n v="-2"/>
    <d v="1899-12-30T09:07:00"/>
    <n v="11"/>
    <n v="0"/>
    <n v="0"/>
    <n v="0"/>
    <n v="0"/>
    <n v="0"/>
    <n v="0"/>
    <x v="9"/>
    <n v="5"/>
  </r>
  <r>
    <s v="  UA"/>
    <x v="25"/>
    <n v="246"/>
    <s v="N439UA"/>
    <s v="BUF"/>
    <d v="1899-12-30T18:00:00"/>
    <d v="1899-12-30T18:55:00"/>
    <n v="89"/>
    <n v="94"/>
    <n v="55"/>
    <d v="1899-12-30T19:26:00"/>
    <n v="31"/>
    <n v="55"/>
    <n v="0"/>
    <n v="5"/>
    <n v="0"/>
    <n v="0"/>
    <n v="55"/>
    <x v="1"/>
    <n v="5"/>
  </r>
  <r>
    <s v="  UA"/>
    <x v="25"/>
    <n v="248"/>
    <s v="N490UA"/>
    <s v="DTW"/>
    <d v="1899-12-30T19:00:00"/>
    <d v="1899-12-30T19:09:00"/>
    <n v="85"/>
    <n v="84"/>
    <n v="9"/>
    <d v="1899-12-30T19:38:00"/>
    <n v="29"/>
    <n v="0"/>
    <n v="0"/>
    <n v="0"/>
    <n v="0"/>
    <n v="0"/>
    <n v="9"/>
    <x v="10"/>
    <n v="5"/>
  </r>
  <r>
    <s v="  UA"/>
    <x v="25"/>
    <n v="253"/>
    <s v="N414UA"/>
    <s v="BOS"/>
    <d v="1899-12-30T19:00:00"/>
    <d v="1899-12-30T19:11:00"/>
    <n v="135"/>
    <n v="128"/>
    <n v="11"/>
    <d v="1899-12-30T19:37:00"/>
    <n v="26"/>
    <n v="0"/>
    <n v="0"/>
    <n v="0"/>
    <n v="0"/>
    <n v="0"/>
    <n v="11"/>
    <x v="10"/>
    <n v="5"/>
  </r>
  <r>
    <s v="  UA"/>
    <x v="25"/>
    <n v="255"/>
    <s v="N801UA"/>
    <s v="SFO"/>
    <d v="1899-12-30T16:05:00"/>
    <d v="1899-12-30T16:41:00"/>
    <n v="282"/>
    <n v="289"/>
    <n v="36"/>
    <d v="1899-12-30T16:59:00"/>
    <n v="18"/>
    <n v="0"/>
    <n v="0"/>
    <n v="43"/>
    <n v="0"/>
    <n v="0"/>
    <n v="36"/>
    <x v="2"/>
    <n v="5"/>
  </r>
  <r>
    <s v="  UA"/>
    <x v="25"/>
    <n v="258"/>
    <s v="N802UA"/>
    <s v="GRR"/>
    <d v="1899-12-30T19:01:00"/>
    <d v="1899-12-30T21:32:00"/>
    <n v="51"/>
    <n v="46"/>
    <n v="151"/>
    <d v="1899-12-30T21:45:00"/>
    <n v="13"/>
    <n v="23"/>
    <n v="0"/>
    <n v="0"/>
    <n v="0"/>
    <n v="123"/>
    <n v="151"/>
    <x v="10"/>
    <n v="5"/>
  </r>
  <r>
    <s v="  UA"/>
    <x v="25"/>
    <n v="262"/>
    <s v="N444UA"/>
    <s v="MCO"/>
    <d v="1899-12-30T07:02:00"/>
    <d v="1899-12-30T06:55:00"/>
    <n v="155"/>
    <n v="160"/>
    <n v="-7"/>
    <d v="1899-12-30T07:14:00"/>
    <n v="19"/>
    <n v="0"/>
    <n v="0"/>
    <n v="0"/>
    <n v="0"/>
    <n v="0"/>
    <n v="0"/>
    <x v="13"/>
    <n v="5"/>
  </r>
  <r>
    <s v="  UA"/>
    <x v="25"/>
    <n v="265"/>
    <s v="N556UA"/>
    <s v="TPA"/>
    <d v="1899-12-30T14:15:00"/>
    <d v="1899-12-30T15:03:00"/>
    <n v="157"/>
    <n v="165"/>
    <n v="48"/>
    <d v="1899-12-30T15:16:00"/>
    <n v="13"/>
    <n v="0"/>
    <n v="0"/>
    <n v="8"/>
    <n v="0"/>
    <n v="48"/>
    <n v="48"/>
    <x v="4"/>
    <n v="5"/>
  </r>
  <r>
    <s v="  UA"/>
    <x v="25"/>
    <n v="278"/>
    <s v="N430UA"/>
    <s v="MDT"/>
    <d v="1899-12-30T18:30:00"/>
    <d v="1899-12-30T18:50:00"/>
    <n v="100"/>
    <n v="108"/>
    <n v="20"/>
    <d v="1899-12-30T19:17:00"/>
    <n v="27"/>
    <n v="0"/>
    <n v="0"/>
    <n v="8"/>
    <n v="0"/>
    <n v="20"/>
    <n v="20"/>
    <x v="1"/>
    <n v="5"/>
  </r>
  <r>
    <s v="  UA"/>
    <x v="25"/>
    <n v="288"/>
    <s v="N478UA"/>
    <s v="MCO"/>
    <d v="1899-12-30T14:25:00"/>
    <d v="1899-12-30T14:22:00"/>
    <n v="159"/>
    <n v="164"/>
    <n v="-3"/>
    <d v="1899-12-30T14:37:00"/>
    <n v="15"/>
    <n v="0"/>
    <n v="0"/>
    <n v="0"/>
    <n v="0"/>
    <n v="0"/>
    <n v="0"/>
    <x v="4"/>
    <n v="5"/>
  </r>
  <r>
    <s v="  UA"/>
    <x v="25"/>
    <n v="292"/>
    <s v="N430UA"/>
    <s v="ATL"/>
    <d v="1899-12-30T06:00:00"/>
    <d v="1899-12-30T05:55:00"/>
    <n v="119"/>
    <n v="112"/>
    <n v="-5"/>
    <d v="1899-12-30T06:07:00"/>
    <n v="12"/>
    <n v="0"/>
    <n v="0"/>
    <n v="0"/>
    <n v="0"/>
    <n v="0"/>
    <n v="0"/>
    <x v="6"/>
    <n v="5"/>
  </r>
  <r>
    <s v="  UA"/>
    <x v="25"/>
    <n v="296"/>
    <s v="N422UA"/>
    <s v="MSP"/>
    <d v="1899-12-30T13:20:00"/>
    <d v="1899-12-30T13:22:00"/>
    <n v="87"/>
    <n v="97"/>
    <n v="2"/>
    <d v="1899-12-30T13:58:00"/>
    <n v="36"/>
    <n v="0"/>
    <n v="0"/>
    <n v="0"/>
    <n v="0"/>
    <n v="0"/>
    <n v="2"/>
    <x v="14"/>
    <n v="5"/>
  </r>
  <r>
    <s v="  UA"/>
    <x v="25"/>
    <n v="298"/>
    <s v="N809UA"/>
    <s v="MIA"/>
    <d v="1899-12-30T19:55:00"/>
    <d v="1899-12-30T20:43:00"/>
    <n v="187"/>
    <n v="193"/>
    <n v="48"/>
    <d v="1899-12-30T21:02:00"/>
    <n v="19"/>
    <n v="0"/>
    <n v="0"/>
    <n v="8"/>
    <n v="0"/>
    <n v="46"/>
    <n v="48"/>
    <x v="10"/>
    <n v="5"/>
  </r>
  <r>
    <s v="  UA"/>
    <x v="25"/>
    <n v="304"/>
    <s v="N823UA"/>
    <s v="BDL"/>
    <d v="1899-12-30T06:26:00"/>
    <d v="1899-12-30T06:28:00"/>
    <n v="122"/>
    <n v="106"/>
    <n v="2"/>
    <d v="1899-12-30T06:39:00"/>
    <n v="11"/>
    <n v="0"/>
    <n v="0"/>
    <n v="0"/>
    <n v="0"/>
    <n v="0"/>
    <n v="2"/>
    <x v="6"/>
    <n v="5"/>
  </r>
  <r>
    <s v="  UA"/>
    <x v="25"/>
    <n v="307"/>
    <s v="N537UA"/>
    <s v="LAS"/>
    <d v="1899-12-30T08:20:00"/>
    <d v="1899-12-30T09:21:00"/>
    <n v="237"/>
    <n v="213"/>
    <n v="61"/>
    <d v="1899-12-30T09:31:00"/>
    <n v="10"/>
    <n v="37"/>
    <n v="0"/>
    <n v="0"/>
    <n v="0"/>
    <n v="0"/>
    <n v="61"/>
    <x v="9"/>
    <n v="5"/>
  </r>
  <r>
    <s v="  UA"/>
    <x v="25"/>
    <n v="309"/>
    <s v="N819UA"/>
    <s v="BOS"/>
    <d v="1899-12-30T09:05:00"/>
    <d v="1899-12-30T09:09:00"/>
    <n v="128"/>
    <n v="124"/>
    <n v="4"/>
    <d v="1899-12-30T09:25:00"/>
    <n v="16"/>
    <n v="0"/>
    <n v="0"/>
    <n v="0"/>
    <n v="0"/>
    <n v="0"/>
    <n v="4"/>
    <x v="0"/>
    <n v="5"/>
  </r>
  <r>
    <s v="  UA"/>
    <x v="25"/>
    <n v="320"/>
    <s v="N842UA"/>
    <s v="BWI"/>
    <d v="1899-12-30T19:53:00"/>
    <d v="1899-12-30T19:49:00"/>
    <n v="108"/>
    <n v="108"/>
    <n v="-4"/>
    <d v="1899-12-30T20:10:00"/>
    <n v="21"/>
    <n v="0"/>
    <n v="0"/>
    <n v="0"/>
    <n v="0"/>
    <n v="0"/>
    <n v="0"/>
    <x v="10"/>
    <n v="5"/>
  </r>
  <r>
    <s v="  UA"/>
    <x v="25"/>
    <n v="330"/>
    <s v="N487UA"/>
    <s v="EWR"/>
    <d v="1899-12-30T16:00:00"/>
    <d v="1899-12-30T16:13:00"/>
    <n v="131"/>
    <n v="139"/>
    <n v="13"/>
    <d v="1899-12-30T16:42:00"/>
    <n v="29"/>
    <n v="9"/>
    <n v="0"/>
    <n v="8"/>
    <n v="0"/>
    <n v="4"/>
    <n v="13"/>
    <x v="2"/>
    <n v="5"/>
  </r>
  <r>
    <s v="  UA"/>
    <x v="25"/>
    <n v="331"/>
    <s v="N852UA"/>
    <s v="DFW"/>
    <d v="1899-12-30T20:50:00"/>
    <d v="1899-12-30T22:00:00"/>
    <n v="146"/>
    <n v="121"/>
    <n v="70"/>
    <d v="1899-12-30T22:13:00"/>
    <n v="13"/>
    <n v="9"/>
    <n v="0"/>
    <n v="0"/>
    <n v="0"/>
    <n v="36"/>
    <n v="70"/>
    <x v="11"/>
    <n v="5"/>
  </r>
  <r>
    <s v="  UA"/>
    <x v="25"/>
    <n v="333"/>
    <s v="N829UA"/>
    <s v="MSY"/>
    <d v="1899-12-30T09:30:00"/>
    <d v="1899-12-30T09:28:00"/>
    <n v="140"/>
    <n v="160"/>
    <n v="-2"/>
    <d v="1899-12-30T09:46:00"/>
    <n v="18"/>
    <n v="0"/>
    <n v="0"/>
    <n v="18"/>
    <n v="0"/>
    <n v="0"/>
    <n v="0"/>
    <x v="0"/>
    <n v="5"/>
  </r>
  <r>
    <s v="  UA"/>
    <x v="25"/>
    <n v="337"/>
    <s v="N815UA"/>
    <s v="IAD"/>
    <d v="1899-12-30T16:16:00"/>
    <d v="1899-12-30T17:04:00"/>
    <n v="109"/>
    <n v="108"/>
    <n v="48"/>
    <d v="1899-12-30T17:29:00"/>
    <n v="25"/>
    <n v="38"/>
    <n v="0"/>
    <n v="0"/>
    <n v="0"/>
    <n v="9"/>
    <n v="48"/>
    <x v="2"/>
    <n v="5"/>
  </r>
  <r>
    <s v="  UA"/>
    <x v="25"/>
    <n v="340"/>
    <s v="N465UA"/>
    <s v="DFW"/>
    <d v="1899-12-30T13:20:00"/>
    <d v="1899-12-30T13:18:00"/>
    <n v="151"/>
    <n v="156"/>
    <n v="-2"/>
    <d v="1899-12-30T13:42:00"/>
    <n v="24"/>
    <n v="0"/>
    <n v="0"/>
    <n v="0"/>
    <n v="0"/>
    <n v="0"/>
    <n v="0"/>
    <x v="14"/>
    <n v="5"/>
  </r>
  <r>
    <s v="  UA"/>
    <x v="25"/>
    <n v="350"/>
    <s v="N586UA"/>
    <s v="MCO"/>
    <d v="1899-12-30T17:06:00"/>
    <d v="1899-12-30T17:07:00"/>
    <n v="159"/>
    <n v="170"/>
    <n v="1"/>
    <d v="1899-12-30T17:27:00"/>
    <n v="20"/>
    <n v="0"/>
    <n v="0"/>
    <n v="0"/>
    <n v="0"/>
    <n v="0"/>
    <n v="1"/>
    <x v="12"/>
    <n v="5"/>
  </r>
  <r>
    <s v="  UA"/>
    <x v="25"/>
    <n v="360"/>
    <s v="N812UA"/>
    <s v="IAD"/>
    <d v="1899-12-30T11:22:00"/>
    <d v="1899-12-30T11:27:00"/>
    <n v="106"/>
    <n v="96"/>
    <n v="5"/>
    <d v="1899-12-30T11:40:00"/>
    <n v="13"/>
    <n v="0"/>
    <n v="0"/>
    <n v="0"/>
    <n v="0"/>
    <n v="0"/>
    <n v="5"/>
    <x v="3"/>
    <n v="5"/>
  </r>
  <r>
    <s v="  UA"/>
    <x v="25"/>
    <n v="365"/>
    <s v="N834UA"/>
    <s v="DSM"/>
    <d v="1899-12-30T15:00:00"/>
    <d v="1899-12-30T14:55:00"/>
    <n v="75"/>
    <n v="69"/>
    <n v="-5"/>
    <d v="1899-12-30T15:14:00"/>
    <n v="19"/>
    <n v="0"/>
    <n v="0"/>
    <n v="0"/>
    <n v="0"/>
    <n v="0"/>
    <n v="0"/>
    <x v="15"/>
    <n v="5"/>
  </r>
  <r>
    <s v="  UA"/>
    <x v="25"/>
    <n v="373"/>
    <s v="N507UA"/>
    <s v="JAC"/>
    <d v="1899-12-30T09:46:00"/>
    <d v="1899-12-30T09:53:00"/>
    <n v="193"/>
    <n v="0"/>
    <n v="7"/>
    <d v="1899-12-30T10:11:00"/>
    <n v="18"/>
    <n v="0"/>
    <n v="0"/>
    <n v="0"/>
    <n v="0"/>
    <n v="0"/>
    <n v="7"/>
    <x v="0"/>
    <n v="5"/>
  </r>
  <r>
    <s v="  UA"/>
    <x v="25"/>
    <n v="376"/>
    <s v="N425UA"/>
    <s v="PHL"/>
    <d v="1899-12-30T06:00:00"/>
    <d v="1899-12-30T05:55:00"/>
    <n v="119"/>
    <n v="107"/>
    <n v="-5"/>
    <d v="1899-12-30T06:04:00"/>
    <n v="9"/>
    <n v="0"/>
    <n v="0"/>
    <n v="0"/>
    <n v="0"/>
    <n v="0"/>
    <n v="0"/>
    <x v="6"/>
    <n v="5"/>
  </r>
  <r>
    <s v="  UA"/>
    <x v="25"/>
    <n v="381"/>
    <s v="N498UA"/>
    <s v="SMF"/>
    <d v="1899-12-30T09:55:00"/>
    <d v="1899-12-30T09:56:00"/>
    <n v="270"/>
    <n v="283"/>
    <n v="1"/>
    <d v="1899-12-30T10:22:00"/>
    <n v="26"/>
    <n v="0"/>
    <n v="0"/>
    <n v="0"/>
    <n v="0"/>
    <n v="0"/>
    <n v="1"/>
    <x v="0"/>
    <n v="5"/>
  </r>
  <r>
    <s v="  UA"/>
    <x v="25"/>
    <n v="382"/>
    <s v=" "/>
    <s v="IAD"/>
    <d v="1899-12-30T08:43:00"/>
    <d v="1899-12-30T00:00:00"/>
    <n v="108"/>
    <n v="0"/>
    <n v="0"/>
    <d v="1899-12-30T00:00:00"/>
    <n v="0"/>
    <n v="0"/>
    <n v="0"/>
    <n v="0"/>
    <n v="0"/>
    <n v="0"/>
    <n v="0"/>
    <x v="9"/>
    <n v="5"/>
  </r>
  <r>
    <s v="  UA"/>
    <x v="25"/>
    <n v="391"/>
    <s v="N821UA"/>
    <s v="RDU"/>
    <d v="1899-12-30T19:45:00"/>
    <d v="1899-12-30T20:01:00"/>
    <n v="117"/>
    <n v="126"/>
    <n v="16"/>
    <d v="1899-12-30T20:23:00"/>
    <n v="22"/>
    <n v="0"/>
    <n v="0"/>
    <n v="13"/>
    <n v="0"/>
    <n v="12"/>
    <n v="16"/>
    <x v="10"/>
    <n v="5"/>
  </r>
  <r>
    <s v="  UA"/>
    <x v="25"/>
    <n v="393"/>
    <s v="N401UA"/>
    <s v="PHX"/>
    <d v="1899-12-30T11:57:00"/>
    <d v="1899-12-30T11:52:00"/>
    <n v="232"/>
    <n v="217"/>
    <n v="-5"/>
    <d v="1899-12-30T12:09:00"/>
    <n v="17"/>
    <n v="0"/>
    <n v="0"/>
    <n v="0"/>
    <n v="0"/>
    <n v="0"/>
    <n v="0"/>
    <x v="3"/>
    <n v="5"/>
  </r>
  <r>
    <s v="  UA"/>
    <x v="25"/>
    <n v="395"/>
    <s v="N431UA"/>
    <s v="SAN"/>
    <d v="1899-12-30T17:50:00"/>
    <d v="1899-12-30T20:12:00"/>
    <n v="253"/>
    <n v="256"/>
    <n v="142"/>
    <d v="1899-12-30T20:40:00"/>
    <n v="28"/>
    <n v="142"/>
    <n v="0"/>
    <n v="3"/>
    <n v="0"/>
    <n v="0"/>
    <n v="142"/>
    <x v="12"/>
    <n v="5"/>
  </r>
  <r>
    <s v="  UA"/>
    <x v="25"/>
    <n v="398"/>
    <s v="N457UA"/>
    <s v="PDX"/>
    <d v="1899-12-30T11:58:00"/>
    <d v="1899-12-30T11:51:00"/>
    <n v="268"/>
    <n v="271"/>
    <n v="-7"/>
    <d v="1899-12-30T12:14:00"/>
    <n v="23"/>
    <n v="0"/>
    <n v="0"/>
    <n v="0"/>
    <n v="0"/>
    <n v="0"/>
    <n v="0"/>
    <x v="3"/>
    <n v="5"/>
  </r>
  <r>
    <s v="  UA"/>
    <x v="25"/>
    <n v="401"/>
    <s v="N448UA"/>
    <s v="DCA"/>
    <d v="1899-12-30T17:05:00"/>
    <d v="1899-12-30T17:01:00"/>
    <n v="105"/>
    <n v="105"/>
    <n v="-4"/>
    <d v="1899-12-30T17:19:00"/>
    <n v="18"/>
    <n v="0"/>
    <n v="0"/>
    <n v="0"/>
    <n v="0"/>
    <n v="0"/>
    <n v="0"/>
    <x v="12"/>
    <n v="5"/>
  </r>
  <r>
    <s v="  UA"/>
    <x v="25"/>
    <n v="408"/>
    <s v="N573UA"/>
    <s v="PHX"/>
    <d v="1899-12-30T17:59:00"/>
    <d v="1899-12-30T18:11:00"/>
    <n v="235"/>
    <n v="239"/>
    <n v="12"/>
    <d v="1899-12-30T18:48:00"/>
    <n v="37"/>
    <n v="12"/>
    <n v="0"/>
    <n v="4"/>
    <n v="0"/>
    <n v="0"/>
    <n v="12"/>
    <x v="12"/>
    <n v="5"/>
  </r>
  <r>
    <s v="  UA"/>
    <x v="25"/>
    <n v="409"/>
    <s v="N463UA"/>
    <s v="LAX"/>
    <d v="1899-12-30T13:05:00"/>
    <d v="1899-12-30T13:05:00"/>
    <n v="269"/>
    <n v="262"/>
    <n v="0"/>
    <d v="1899-12-30T13:21:00"/>
    <n v="16"/>
    <n v="0"/>
    <n v="0"/>
    <n v="0"/>
    <n v="0"/>
    <n v="0"/>
    <n v="0"/>
    <x v="14"/>
    <n v="5"/>
  </r>
  <r>
    <s v="  UA"/>
    <x v="25"/>
    <n v="411"/>
    <s v="N814UA"/>
    <s v="LAX"/>
    <d v="1899-12-30T20:45:00"/>
    <d v="1899-12-30T20:43:00"/>
    <n v="265"/>
    <n v="309"/>
    <n v="-2"/>
    <d v="1899-12-30T21:17:00"/>
    <n v="34"/>
    <n v="0"/>
    <n v="0"/>
    <n v="42"/>
    <n v="0"/>
    <n v="0"/>
    <n v="0"/>
    <x v="11"/>
    <n v="5"/>
  </r>
  <r>
    <s v="  UA"/>
    <x v="25"/>
    <n v="420"/>
    <s v="N421UA"/>
    <s v="ROC"/>
    <d v="1899-12-30T18:44:00"/>
    <d v="1899-12-30T18:48:00"/>
    <n v="96"/>
    <n v="108"/>
    <n v="4"/>
    <d v="1899-12-30T19:23:00"/>
    <n v="35"/>
    <n v="0"/>
    <n v="0"/>
    <n v="16"/>
    <n v="0"/>
    <n v="0"/>
    <n v="4"/>
    <x v="1"/>
    <n v="5"/>
  </r>
  <r>
    <s v="  UA"/>
    <x v="25"/>
    <n v="425"/>
    <s v="N535UA"/>
    <s v="SEA"/>
    <d v="1899-12-30T20:50:00"/>
    <d v="1899-12-30T20:49:00"/>
    <n v="265"/>
    <n v="257"/>
    <n v="-1"/>
    <d v="1899-12-30T21:10:00"/>
    <n v="21"/>
    <n v="0"/>
    <n v="0"/>
    <n v="0"/>
    <n v="0"/>
    <n v="0"/>
    <n v="0"/>
    <x v="11"/>
    <n v="5"/>
  </r>
  <r>
    <s v="  UA"/>
    <x v="25"/>
    <n v="432"/>
    <s v="N845UA"/>
    <s v="CLT"/>
    <d v="1899-12-30T13:10:00"/>
    <d v="1899-12-30T13:17:00"/>
    <n v="109"/>
    <n v="116"/>
    <n v="7"/>
    <d v="1899-12-30T13:41:00"/>
    <n v="24"/>
    <n v="0"/>
    <n v="0"/>
    <n v="0"/>
    <n v="0"/>
    <n v="0"/>
    <n v="7"/>
    <x v="14"/>
    <n v="5"/>
  </r>
  <r>
    <s v="  UA"/>
    <x v="25"/>
    <n v="436"/>
    <s v="N404UA"/>
    <s v="EWR"/>
    <d v="1899-12-30T15:00:00"/>
    <d v="1899-12-30T15:03:00"/>
    <n v="131"/>
    <n v="131"/>
    <n v="3"/>
    <d v="1899-12-30T15:29:00"/>
    <n v="26"/>
    <n v="0"/>
    <n v="0"/>
    <n v="0"/>
    <n v="0"/>
    <n v="0"/>
    <n v="3"/>
    <x v="15"/>
    <n v="5"/>
  </r>
  <r>
    <s v="  UA"/>
    <x v="25"/>
    <n v="442"/>
    <s v="N819UA"/>
    <s v="BDL"/>
    <d v="1899-12-30T16:50:00"/>
    <d v="1899-12-30T16:47:00"/>
    <n v="121"/>
    <n v="127"/>
    <n v="-3"/>
    <d v="1899-12-30T17:16:00"/>
    <n v="29"/>
    <n v="0"/>
    <n v="0"/>
    <n v="0"/>
    <n v="0"/>
    <n v="0"/>
    <n v="0"/>
    <x v="2"/>
    <n v="5"/>
  </r>
  <r>
    <s v="  UA"/>
    <x v="25"/>
    <n v="449"/>
    <s v="N454UA"/>
    <s v="SAN"/>
    <d v="1899-12-30T10:00:00"/>
    <d v="1899-12-30T09:56:00"/>
    <n v="261"/>
    <n v="254"/>
    <n v="-4"/>
    <d v="1899-12-30T10:15:00"/>
    <n v="19"/>
    <n v="0"/>
    <n v="0"/>
    <n v="0"/>
    <n v="0"/>
    <n v="0"/>
    <n v="0"/>
    <x v="8"/>
    <n v="5"/>
  </r>
  <r>
    <s v="  UA"/>
    <x v="25"/>
    <n v="450"/>
    <s v="N524UA"/>
    <s v="TPA"/>
    <d v="1899-12-30T19:59:00"/>
    <d v="1899-12-30T20:01:00"/>
    <n v="157"/>
    <n v="167"/>
    <n v="2"/>
    <d v="1899-12-30T20:21:00"/>
    <n v="20"/>
    <n v="0"/>
    <n v="0"/>
    <n v="0"/>
    <n v="0"/>
    <n v="0"/>
    <n v="2"/>
    <x v="10"/>
    <n v="5"/>
  </r>
  <r>
    <s v="  UA"/>
    <x v="25"/>
    <n v="456"/>
    <s v="N522UA"/>
    <s v="DEN"/>
    <d v="1899-12-30T11:57:00"/>
    <d v="1899-12-30T13:06:00"/>
    <n v="162"/>
    <n v="139"/>
    <n v="69"/>
    <d v="1899-12-30T13:18:00"/>
    <n v="12"/>
    <n v="0"/>
    <n v="0"/>
    <n v="0"/>
    <n v="0"/>
    <n v="46"/>
    <n v="69"/>
    <x v="3"/>
    <n v="5"/>
  </r>
  <r>
    <s v="  UA"/>
    <x v="25"/>
    <n v="473"/>
    <s v="N470UA"/>
    <s v="SNA"/>
    <d v="1899-12-30T20:05:00"/>
    <d v="1899-12-30T20:03:00"/>
    <n v="269"/>
    <n v="262"/>
    <n v="-2"/>
    <d v="1899-12-30T20:29:00"/>
    <n v="26"/>
    <n v="0"/>
    <n v="0"/>
    <n v="0"/>
    <n v="0"/>
    <n v="0"/>
    <n v="0"/>
    <x v="11"/>
    <n v="5"/>
  </r>
  <r>
    <s v="  UA"/>
    <x v="25"/>
    <n v="476"/>
    <s v="N414UA"/>
    <s v="BWI"/>
    <d v="1899-12-30T13:12:00"/>
    <d v="1899-12-30T13:13:00"/>
    <n v="108"/>
    <n v="100"/>
    <n v="1"/>
    <d v="1899-12-30T13:32:00"/>
    <n v="19"/>
    <n v="0"/>
    <n v="0"/>
    <n v="0"/>
    <n v="0"/>
    <n v="0"/>
    <n v="1"/>
    <x v="14"/>
    <n v="5"/>
  </r>
  <r>
    <s v="  UA"/>
    <x v="25"/>
    <n v="493"/>
    <s v="N492UA"/>
    <s v="SFO"/>
    <d v="1899-12-30T18:45:00"/>
    <d v="1899-12-30T18:46:00"/>
    <n v="282"/>
    <n v="297"/>
    <n v="1"/>
    <d v="1899-12-30T19:13:00"/>
    <n v="27"/>
    <n v="0"/>
    <n v="0"/>
    <n v="16"/>
    <n v="0"/>
    <n v="0"/>
    <n v="1"/>
    <x v="1"/>
    <n v="5"/>
  </r>
  <r>
    <s v="  UA"/>
    <x v="25"/>
    <n v="499"/>
    <s v="N444UA"/>
    <s v="SFO"/>
    <d v="1899-12-30T14:05:00"/>
    <d v="1899-12-30T14:22:00"/>
    <n v="282"/>
    <n v="300"/>
    <n v="17"/>
    <d v="1899-12-30T14:53:00"/>
    <n v="31"/>
    <n v="0"/>
    <n v="0"/>
    <n v="35"/>
    <n v="0"/>
    <n v="0"/>
    <n v="17"/>
    <x v="4"/>
    <n v="5"/>
  </r>
  <r>
    <s v="  UA"/>
    <x v="25"/>
    <n v="502"/>
    <s v="N848UA"/>
    <s v="LGA"/>
    <d v="1899-12-30T18:00:00"/>
    <d v="1899-12-30T18:42:00"/>
    <n v="125"/>
    <n v="123"/>
    <n v="42"/>
    <d v="1899-12-30T19:05:00"/>
    <n v="23"/>
    <n v="0"/>
    <n v="0"/>
    <n v="40"/>
    <n v="0"/>
    <n v="0"/>
    <n v="42"/>
    <x v="1"/>
    <n v="5"/>
  </r>
  <r>
    <s v="  UA"/>
    <x v="25"/>
    <n v="514"/>
    <s v="N404UA"/>
    <s v="IAD"/>
    <d v="1899-12-30T21:20:00"/>
    <d v="1899-12-30T21:49:00"/>
    <n v="99"/>
    <n v="107"/>
    <n v="29"/>
    <d v="1899-12-30T22:07:00"/>
    <n v="18"/>
    <n v="14"/>
    <n v="0"/>
    <n v="8"/>
    <n v="0"/>
    <n v="15"/>
    <n v="29"/>
    <x v="7"/>
    <n v="5"/>
  </r>
  <r>
    <s v="  UA"/>
    <x v="25"/>
    <n v="519"/>
    <s v="N467UA"/>
    <s v="CMH"/>
    <d v="1899-12-30T19:45:00"/>
    <d v="1899-12-30T19:41:00"/>
    <n v="73"/>
    <n v="81"/>
    <n v="-4"/>
    <d v="1899-12-30T20:08:00"/>
    <n v="27"/>
    <n v="0"/>
    <n v="0"/>
    <n v="0"/>
    <n v="0"/>
    <n v="0"/>
    <n v="0"/>
    <x v="10"/>
    <n v="5"/>
  </r>
  <r>
    <s v="  UA"/>
    <x v="25"/>
    <n v="521"/>
    <s v="N519UA"/>
    <s v="SAN"/>
    <d v="1899-12-30T11:57:00"/>
    <d v="1899-12-30T11:56:00"/>
    <n v="264"/>
    <n v="247"/>
    <n v="-1"/>
    <d v="1899-12-30T12:17:00"/>
    <n v="21"/>
    <n v="0"/>
    <n v="0"/>
    <n v="0"/>
    <n v="0"/>
    <n v="0"/>
    <n v="0"/>
    <x v="3"/>
    <n v="5"/>
  </r>
  <r>
    <s v="  UA"/>
    <x v="25"/>
    <n v="524"/>
    <s v="N563UA"/>
    <s v="BOS"/>
    <d v="1899-12-30T06:46:00"/>
    <d v="1899-12-30T06:42:00"/>
    <n v="131"/>
    <n v="112"/>
    <n v="-4"/>
    <d v="1899-12-30T06:51:00"/>
    <n v="9"/>
    <n v="0"/>
    <n v="0"/>
    <n v="0"/>
    <n v="0"/>
    <n v="0"/>
    <n v="0"/>
    <x v="6"/>
    <n v="5"/>
  </r>
  <r>
    <s v="  UA"/>
    <x v="25"/>
    <n v="530"/>
    <s v="N441UA"/>
    <s v="MSP"/>
    <d v="1899-12-30T06:00:00"/>
    <d v="1899-12-30T05:51:00"/>
    <n v="93"/>
    <n v="83"/>
    <n v="-9"/>
    <d v="1899-12-30T06:03:00"/>
    <n v="12"/>
    <n v="0"/>
    <n v="0"/>
    <n v="0"/>
    <n v="0"/>
    <n v="0"/>
    <n v="0"/>
    <x v="6"/>
    <n v="5"/>
  </r>
  <r>
    <s v="  UA"/>
    <x v="25"/>
    <n v="531"/>
    <s v="N541UA"/>
    <s v="LAX"/>
    <d v="1899-12-30T10:35:00"/>
    <d v="1899-12-30T10:34:00"/>
    <n v="275"/>
    <n v="253"/>
    <n v="-1"/>
    <d v="1899-12-30T10:43:00"/>
    <n v="9"/>
    <n v="0"/>
    <n v="0"/>
    <n v="0"/>
    <n v="0"/>
    <n v="0"/>
    <n v="0"/>
    <x v="8"/>
    <n v="5"/>
  </r>
  <r>
    <s v="  UA"/>
    <x v="25"/>
    <n v="532"/>
    <s v="N488UA"/>
    <s v="BOS"/>
    <d v="1899-12-30T11:01:00"/>
    <d v="1899-12-30T10:57:00"/>
    <n v="135"/>
    <n v="122"/>
    <n v="-4"/>
    <d v="1899-12-30T11:08:00"/>
    <n v="11"/>
    <n v="0"/>
    <n v="0"/>
    <n v="0"/>
    <n v="0"/>
    <n v="0"/>
    <n v="0"/>
    <x v="3"/>
    <n v="5"/>
  </r>
  <r>
    <s v="  UA"/>
    <x v="25"/>
    <n v="536"/>
    <s v="N465UA"/>
    <s v="LGA"/>
    <d v="1899-12-30T07:00:00"/>
    <d v="1899-12-30T06:53:00"/>
    <n v="123"/>
    <n v="116"/>
    <n v="-7"/>
    <d v="1899-12-30T07:13:00"/>
    <n v="20"/>
    <n v="0"/>
    <n v="0"/>
    <n v="0"/>
    <n v="0"/>
    <n v="0"/>
    <n v="0"/>
    <x v="13"/>
    <n v="5"/>
  </r>
  <r>
    <s v="  UA"/>
    <x v="25"/>
    <n v="544"/>
    <s v="N506UA"/>
    <s v="LAS"/>
    <d v="1899-12-30T11:57:00"/>
    <d v="1899-12-30T11:56:00"/>
    <n v="237"/>
    <n v="239"/>
    <n v="-1"/>
    <d v="1899-12-30T12:22:00"/>
    <n v="26"/>
    <n v="0"/>
    <n v="0"/>
    <n v="0"/>
    <n v="0"/>
    <n v="0"/>
    <n v="0"/>
    <x v="3"/>
    <n v="5"/>
  </r>
  <r>
    <s v="  UA"/>
    <x v="25"/>
    <n v="557"/>
    <s v="N577UA"/>
    <s v="LAS"/>
    <d v="1899-12-30T17:55:00"/>
    <d v="1899-12-30T20:31:00"/>
    <n v="237"/>
    <n v="246"/>
    <n v="156"/>
    <d v="1899-12-30T20:48:00"/>
    <n v="17"/>
    <n v="0"/>
    <n v="0"/>
    <n v="12"/>
    <n v="0"/>
    <n v="153"/>
    <n v="156"/>
    <x v="12"/>
    <n v="5"/>
  </r>
  <r>
    <s v="  UA"/>
    <x v="25"/>
    <n v="566"/>
    <s v="N422UA"/>
    <s v="ATL"/>
    <d v="1899-12-30T18:00:00"/>
    <d v="1899-12-30T18:02:00"/>
    <n v="112"/>
    <n v="139"/>
    <n v="2"/>
    <d v="1899-12-30T18:22:00"/>
    <n v="20"/>
    <n v="0"/>
    <n v="0"/>
    <n v="29"/>
    <n v="0"/>
    <n v="0"/>
    <n v="2"/>
    <x v="1"/>
    <n v="5"/>
  </r>
  <r>
    <s v="  UA"/>
    <x v="25"/>
    <n v="570"/>
    <s v="N497UA"/>
    <s v="CLE"/>
    <d v="1899-12-30T13:19:00"/>
    <d v="1899-12-30T13:17:00"/>
    <n v="73"/>
    <n v="82"/>
    <n v="-2"/>
    <d v="1899-12-30T13:45:00"/>
    <n v="28"/>
    <n v="0"/>
    <n v="0"/>
    <n v="0"/>
    <n v="0"/>
    <n v="0"/>
    <n v="0"/>
    <x v="14"/>
    <n v="5"/>
  </r>
  <r>
    <s v="  UA"/>
    <x v="25"/>
    <n v="577"/>
    <s v="N456UA"/>
    <s v="MSP"/>
    <d v="1899-12-30T08:48:00"/>
    <d v="1899-12-30T08:41:00"/>
    <n v="85"/>
    <n v="86"/>
    <n v="-7"/>
    <d v="1899-12-30T09:00:00"/>
    <n v="19"/>
    <n v="0"/>
    <n v="0"/>
    <n v="0"/>
    <n v="0"/>
    <n v="0"/>
    <n v="0"/>
    <x v="9"/>
    <n v="5"/>
  </r>
  <r>
    <s v="  UA"/>
    <x v="25"/>
    <n v="589"/>
    <s v="N593UA"/>
    <s v="IAH"/>
    <d v="1899-12-30T09:27:00"/>
    <d v="1899-12-30T09:28:00"/>
    <n v="164"/>
    <n v="161"/>
    <n v="1"/>
    <d v="1899-12-30T09:42:00"/>
    <n v="14"/>
    <n v="0"/>
    <n v="0"/>
    <n v="0"/>
    <n v="0"/>
    <n v="0"/>
    <n v="1"/>
    <x v="0"/>
    <n v="5"/>
  </r>
  <r>
    <s v="  UA"/>
    <x v="25"/>
    <n v="590"/>
    <s v="N842UA"/>
    <s v="BDL"/>
    <d v="1899-12-30T13:33:00"/>
    <d v="1899-12-30T13:28:00"/>
    <n v="122"/>
    <n v="139"/>
    <n v="-5"/>
    <d v="1899-12-30T14:10:00"/>
    <n v="42"/>
    <n v="0"/>
    <n v="0"/>
    <n v="0"/>
    <n v="0"/>
    <n v="0"/>
    <n v="0"/>
    <x v="14"/>
    <n v="5"/>
  </r>
  <r>
    <s v="  UA"/>
    <x v="25"/>
    <n v="597"/>
    <s v="N427UA"/>
    <s v="MSP"/>
    <d v="1899-12-30T20:05:00"/>
    <d v="1899-12-30T21:04:00"/>
    <n v="83"/>
    <n v="71"/>
    <n v="59"/>
    <d v="1899-12-30T21:18:00"/>
    <n v="14"/>
    <n v="11"/>
    <n v="0"/>
    <n v="0"/>
    <n v="0"/>
    <n v="36"/>
    <n v="59"/>
    <x v="11"/>
    <n v="5"/>
  </r>
  <r>
    <s v="  UA"/>
    <x v="25"/>
    <n v="600"/>
    <s v="N401UA"/>
    <s v="DCA"/>
    <d v="1899-12-30T06:00:00"/>
    <d v="1899-12-30T05:57:00"/>
    <n v="106"/>
    <n v="98"/>
    <n v="-3"/>
    <d v="1899-12-30T06:14:00"/>
    <n v="17"/>
    <n v="0"/>
    <n v="0"/>
    <n v="0"/>
    <n v="0"/>
    <n v="0"/>
    <n v="0"/>
    <x v="6"/>
    <n v="5"/>
  </r>
  <r>
    <s v="  UA"/>
    <x v="25"/>
    <n v="602"/>
    <s v="N414UA"/>
    <s v="DCA"/>
    <d v="1899-12-30T07:00:00"/>
    <d v="1899-12-30T06:47:00"/>
    <n v="108"/>
    <n v="100"/>
    <n v="-13"/>
    <d v="1899-12-30T07:01:00"/>
    <n v="14"/>
    <n v="0"/>
    <n v="0"/>
    <n v="0"/>
    <n v="0"/>
    <n v="0"/>
    <n v="0"/>
    <x v="13"/>
    <n v="5"/>
  </r>
  <r>
    <s v="  UA"/>
    <x v="25"/>
    <n v="604"/>
    <s v="N842UA"/>
    <s v="DCA"/>
    <d v="1899-12-30T08:05:00"/>
    <d v="1899-12-30T08:01:00"/>
    <n v="105"/>
    <n v="97"/>
    <n v="-4"/>
    <d v="1899-12-30T08:13:00"/>
    <n v="12"/>
    <n v="0"/>
    <n v="0"/>
    <n v="0"/>
    <n v="0"/>
    <n v="0"/>
    <n v="0"/>
    <x v="9"/>
    <n v="5"/>
  </r>
  <r>
    <s v="  UA"/>
    <x v="25"/>
    <n v="605"/>
    <s v="N468UA"/>
    <s v="DEN"/>
    <d v="1899-12-30T09:48:00"/>
    <d v="1899-12-30T09:48:00"/>
    <n v="162"/>
    <n v="157"/>
    <n v="0"/>
    <d v="1899-12-30T10:03:00"/>
    <n v="15"/>
    <n v="0"/>
    <n v="0"/>
    <n v="0"/>
    <n v="0"/>
    <n v="0"/>
    <n v="0"/>
    <x v="0"/>
    <n v="5"/>
  </r>
  <r>
    <s v="  UA"/>
    <x v="25"/>
    <n v="608"/>
    <s v="N804UA"/>
    <s v="DCA"/>
    <d v="1899-12-30T10:02:00"/>
    <d v="1899-12-30T09:54:00"/>
    <n v="105"/>
    <n v="0"/>
    <n v="-8"/>
    <d v="1899-12-30T00:00:00"/>
    <n v="0"/>
    <n v="0"/>
    <n v="0"/>
    <n v="0"/>
    <n v="0"/>
    <n v="0"/>
    <n v="0"/>
    <x v="8"/>
    <n v="5"/>
  </r>
  <r>
    <s v="  UA"/>
    <x v="25"/>
    <n v="609"/>
    <s v="N482UA"/>
    <s v="SFO"/>
    <d v="1899-12-30T11:57:00"/>
    <d v="1899-12-30T11:52:00"/>
    <n v="282"/>
    <n v="298"/>
    <n v="-5"/>
    <d v="1899-12-30T12:11:00"/>
    <n v="19"/>
    <n v="0"/>
    <n v="0"/>
    <n v="0"/>
    <n v="0"/>
    <n v="0"/>
    <n v="0"/>
    <x v="3"/>
    <n v="5"/>
  </r>
  <r>
    <s v="  UA"/>
    <x v="25"/>
    <n v="610"/>
    <s v="N474UA"/>
    <s v="DCA"/>
    <d v="1899-12-30T11:00:00"/>
    <d v="1899-12-30T11:18:00"/>
    <n v="105"/>
    <n v="103"/>
    <n v="18"/>
    <d v="1899-12-30T11:34:00"/>
    <n v="16"/>
    <n v="16"/>
    <n v="0"/>
    <n v="0"/>
    <n v="0"/>
    <n v="0"/>
    <n v="18"/>
    <x v="3"/>
    <n v="5"/>
  </r>
  <r>
    <s v="  UA"/>
    <x v="25"/>
    <n v="611"/>
    <s v="N596UA"/>
    <s v="SFO"/>
    <d v="1899-12-30T13:05:00"/>
    <d v="1899-12-30T13:10:00"/>
    <n v="284"/>
    <n v="293"/>
    <n v="5"/>
    <d v="1899-12-30T13:38:00"/>
    <n v="28"/>
    <n v="0"/>
    <n v="0"/>
    <n v="0"/>
    <n v="0"/>
    <n v="0"/>
    <n v="5"/>
    <x v="14"/>
    <n v="5"/>
  </r>
  <r>
    <s v="  UA"/>
    <x v="25"/>
    <n v="612"/>
    <s v="N425UA"/>
    <s v="DCA"/>
    <d v="1899-12-30T12:05:00"/>
    <d v="1899-12-30T11:59:00"/>
    <n v="105"/>
    <n v="107"/>
    <n v="-6"/>
    <d v="1899-12-30T12:24:00"/>
    <n v="25"/>
    <n v="0"/>
    <n v="0"/>
    <n v="0"/>
    <n v="0"/>
    <n v="0"/>
    <n v="0"/>
    <x v="5"/>
    <n v="5"/>
  </r>
  <r>
    <s v="  UA"/>
    <x v="25"/>
    <n v="614"/>
    <s v="N421UA"/>
    <s v="DCA"/>
    <d v="1899-12-30T13:05:00"/>
    <d v="1899-12-30T12:59:00"/>
    <n v="105"/>
    <n v="121"/>
    <n v="-6"/>
    <d v="1899-12-30T13:30:00"/>
    <n v="31"/>
    <n v="0"/>
    <n v="0"/>
    <n v="0"/>
    <n v="0"/>
    <n v="0"/>
    <n v="0"/>
    <x v="14"/>
    <n v="5"/>
  </r>
  <r>
    <s v="  UA"/>
    <x v="25"/>
    <n v="616"/>
    <s v="N823UA"/>
    <s v="DCA"/>
    <d v="1899-12-30T14:05:00"/>
    <d v="1899-12-30T14:03:00"/>
    <n v="105"/>
    <n v="108"/>
    <n v="-2"/>
    <d v="1899-12-30T14:20:00"/>
    <n v="17"/>
    <n v="0"/>
    <n v="0"/>
    <n v="0"/>
    <n v="0"/>
    <n v="0"/>
    <n v="0"/>
    <x v="4"/>
    <n v="5"/>
  </r>
  <r>
    <s v="  UA"/>
    <x v="25"/>
    <n v="617"/>
    <s v="N429UA"/>
    <s v="SNA"/>
    <d v="1899-12-30T15:23:00"/>
    <d v="1899-12-30T15:18:00"/>
    <n v="268"/>
    <n v="253"/>
    <n v="-5"/>
    <d v="1899-12-30T15:36:00"/>
    <n v="18"/>
    <n v="0"/>
    <n v="0"/>
    <n v="0"/>
    <n v="0"/>
    <n v="0"/>
    <n v="0"/>
    <x v="15"/>
    <n v="5"/>
  </r>
  <r>
    <s v="  UA"/>
    <x v="25"/>
    <n v="618"/>
    <s v="N458UA"/>
    <s v="DCA"/>
    <d v="1899-12-30T15:05:00"/>
    <d v="1899-12-30T14:59:00"/>
    <n v="105"/>
    <n v="109"/>
    <n v="-6"/>
    <d v="1899-12-30T15:18:00"/>
    <n v="19"/>
    <n v="0"/>
    <n v="0"/>
    <n v="0"/>
    <n v="0"/>
    <n v="0"/>
    <n v="0"/>
    <x v="15"/>
    <n v="5"/>
  </r>
  <r>
    <s v="  UA"/>
    <x v="25"/>
    <n v="620"/>
    <s v="N802UA"/>
    <s v="DCA"/>
    <d v="1899-12-30T16:03:00"/>
    <d v="1899-12-30T16:00:00"/>
    <n v="105"/>
    <n v="98"/>
    <n v="-3"/>
    <d v="1899-12-30T16:16:00"/>
    <n v="16"/>
    <n v="0"/>
    <n v="0"/>
    <n v="0"/>
    <n v="0"/>
    <n v="0"/>
    <n v="0"/>
    <x v="2"/>
    <n v="5"/>
  </r>
  <r>
    <s v="  UA"/>
    <x v="25"/>
    <n v="624"/>
    <s v="N434UA"/>
    <s v="DCA"/>
    <d v="1899-12-30T18:05:00"/>
    <d v="1899-12-30T18:04:00"/>
    <n v="105"/>
    <n v="106"/>
    <n v="-1"/>
    <d v="1899-12-30T18:15:00"/>
    <n v="11"/>
    <n v="0"/>
    <n v="0"/>
    <n v="0"/>
    <n v="0"/>
    <n v="0"/>
    <n v="0"/>
    <x v="1"/>
    <n v="5"/>
  </r>
  <r>
    <s v="  UA"/>
    <x v="25"/>
    <n v="626"/>
    <s v="N501UA"/>
    <s v="PHL"/>
    <d v="1899-12-30T18:10:00"/>
    <d v="1899-12-30T18:46:00"/>
    <n v="119"/>
    <n v="121"/>
    <n v="36"/>
    <d v="1899-12-30T19:10:00"/>
    <n v="24"/>
    <n v="10"/>
    <n v="0"/>
    <n v="2"/>
    <n v="0"/>
    <n v="26"/>
    <n v="36"/>
    <x v="1"/>
    <n v="5"/>
  </r>
  <r>
    <s v="  UA"/>
    <x v="25"/>
    <n v="632"/>
    <s v="N576UA"/>
    <s v="TPA"/>
    <d v="1899-12-30T09:30:00"/>
    <d v="1899-12-30T09:27:00"/>
    <n v="157"/>
    <n v="165"/>
    <n v="-3"/>
    <d v="1899-12-30T09:44:00"/>
    <n v="17"/>
    <n v="0"/>
    <n v="0"/>
    <n v="0"/>
    <n v="0"/>
    <n v="0"/>
    <n v="0"/>
    <x v="0"/>
    <n v="5"/>
  </r>
  <r>
    <s v="  UA"/>
    <x v="25"/>
    <n v="634"/>
    <s v="N832UA"/>
    <s v="EWR"/>
    <d v="1899-12-30T06:00:00"/>
    <d v="1899-12-30T05:55:00"/>
    <n v="118"/>
    <n v="111"/>
    <n v="-5"/>
    <d v="1899-12-30T06:07:00"/>
    <n v="12"/>
    <n v="0"/>
    <n v="0"/>
    <n v="0"/>
    <n v="0"/>
    <n v="0"/>
    <n v="0"/>
    <x v="6"/>
    <n v="5"/>
  </r>
  <r>
    <s v="  UA"/>
    <x v="25"/>
    <n v="635"/>
    <s v="N566UA"/>
    <s v="SEA"/>
    <d v="1899-12-30T08:25:00"/>
    <d v="1899-12-30T08:23:00"/>
    <n v="265"/>
    <n v="257"/>
    <n v="-2"/>
    <d v="1899-12-30T08:37:00"/>
    <n v="14"/>
    <n v="0"/>
    <n v="0"/>
    <n v="0"/>
    <n v="0"/>
    <n v="0"/>
    <n v="0"/>
    <x v="9"/>
    <n v="5"/>
  </r>
  <r>
    <s v="  UA"/>
    <x v="25"/>
    <n v="640"/>
    <s v="N401UA"/>
    <s v="PHL"/>
    <d v="1899-12-30T21:05:00"/>
    <d v="1899-12-30T21:11:00"/>
    <n v="113"/>
    <n v="135"/>
    <n v="6"/>
    <d v="1899-12-30T21:32:00"/>
    <n v="21"/>
    <n v="6"/>
    <n v="0"/>
    <n v="22"/>
    <n v="0"/>
    <n v="0"/>
    <n v="6"/>
    <x v="7"/>
    <n v="5"/>
  </r>
  <r>
    <s v="  UA"/>
    <x v="25"/>
    <n v="643"/>
    <s v="N446UA"/>
    <s v="PDX"/>
    <d v="1899-12-30T15:20:00"/>
    <d v="1899-12-30T15:33:00"/>
    <n v="268"/>
    <n v="268"/>
    <n v="13"/>
    <d v="1899-12-30T15:59:00"/>
    <n v="26"/>
    <n v="0"/>
    <n v="0"/>
    <n v="0"/>
    <n v="0"/>
    <n v="0"/>
    <n v="13"/>
    <x v="15"/>
    <n v="5"/>
  </r>
  <r>
    <s v="  UA"/>
    <x v="25"/>
    <n v="646"/>
    <s v="N453UA"/>
    <s v="EWR"/>
    <d v="1899-12-30T13:00:00"/>
    <d v="1899-12-30T13:28:00"/>
    <n v="133"/>
    <n v="135"/>
    <n v="28"/>
    <d v="1899-12-30T14:06:00"/>
    <n v="38"/>
    <n v="0"/>
    <n v="0"/>
    <n v="30"/>
    <n v="0"/>
    <n v="0"/>
    <n v="28"/>
    <x v="14"/>
    <n v="5"/>
  </r>
  <r>
    <s v="  UA"/>
    <x v="25"/>
    <n v="649"/>
    <s v="N431UA"/>
    <s v="PDX"/>
    <d v="1899-12-30T08:10:00"/>
    <d v="1899-12-30T08:08:00"/>
    <n v="263"/>
    <n v="268"/>
    <n v="-2"/>
    <d v="1899-12-30T08:24:00"/>
    <n v="16"/>
    <n v="0"/>
    <n v="0"/>
    <n v="0"/>
    <n v="0"/>
    <n v="0"/>
    <n v="0"/>
    <x v="9"/>
    <n v="5"/>
  </r>
  <r>
    <s v="  UA"/>
    <x v="25"/>
    <n v="650"/>
    <s v="N811UA"/>
    <s v="OMA"/>
    <d v="1899-12-30T09:55:00"/>
    <d v="1899-12-30T09:43:00"/>
    <n v="90"/>
    <n v="81"/>
    <n v="-12"/>
    <d v="1899-12-30T09:58:00"/>
    <n v="15"/>
    <n v="0"/>
    <n v="0"/>
    <n v="0"/>
    <n v="0"/>
    <n v="0"/>
    <n v="0"/>
    <x v="0"/>
    <n v="5"/>
  </r>
  <r>
    <s v="  UA"/>
    <x v="25"/>
    <n v="656"/>
    <s v="N832UA"/>
    <s v="ALB"/>
    <d v="1899-12-30T13:15:00"/>
    <d v="1899-12-30T13:09:00"/>
    <n v="114"/>
    <n v="110"/>
    <n v="-6"/>
    <d v="1899-12-30T13:32:00"/>
    <n v="23"/>
    <n v="0"/>
    <n v="0"/>
    <n v="0"/>
    <n v="0"/>
    <n v="0"/>
    <n v="0"/>
    <x v="14"/>
    <n v="5"/>
  </r>
  <r>
    <s v="  UA"/>
    <x v="25"/>
    <n v="661"/>
    <s v="N490UA"/>
    <s v="LAX"/>
    <d v="1899-12-30T09:02:00"/>
    <d v="1899-12-30T09:02:00"/>
    <n v="265"/>
    <n v="258"/>
    <n v="0"/>
    <d v="1899-12-30T09:14:00"/>
    <n v="12"/>
    <n v="0"/>
    <n v="0"/>
    <n v="0"/>
    <n v="0"/>
    <n v="0"/>
    <n v="0"/>
    <x v="0"/>
    <n v="5"/>
  </r>
  <r>
    <s v="  UA"/>
    <x v="25"/>
    <n v="664"/>
    <s v="N562UA"/>
    <s v="PHL"/>
    <d v="1899-12-30T13:33:00"/>
    <d v="1899-12-30T14:33:00"/>
    <n v="119"/>
    <n v="111"/>
    <n v="60"/>
    <d v="1899-12-30T14:46:00"/>
    <n v="13"/>
    <n v="11"/>
    <n v="0"/>
    <n v="0"/>
    <n v="0"/>
    <n v="41"/>
    <n v="60"/>
    <x v="14"/>
    <n v="5"/>
  </r>
  <r>
    <s v="  UA"/>
    <x v="25"/>
    <n v="665"/>
    <s v="N438UA"/>
    <s v="SNA"/>
    <d v="1899-12-30T17:34:00"/>
    <d v="1899-12-30T17:45:00"/>
    <n v="268"/>
    <n v="267"/>
    <n v="11"/>
    <d v="1899-12-30T18:07:00"/>
    <n v="22"/>
    <n v="0"/>
    <n v="0"/>
    <n v="0"/>
    <n v="0"/>
    <n v="0"/>
    <n v="11"/>
    <x v="12"/>
    <n v="5"/>
  </r>
  <r>
    <s v="  UA"/>
    <x v="25"/>
    <n v="668"/>
    <s v="N843UA"/>
    <s v="LGA"/>
    <d v="1899-12-30T06:00:00"/>
    <d v="1899-12-30T05:57:00"/>
    <n v="123"/>
    <n v="120"/>
    <n v="-3"/>
    <d v="1899-12-30T06:16:00"/>
    <n v="19"/>
    <n v="0"/>
    <n v="0"/>
    <n v="0"/>
    <n v="0"/>
    <n v="0"/>
    <n v="0"/>
    <x v="6"/>
    <n v="5"/>
  </r>
  <r>
    <s v="  UA"/>
    <x v="25"/>
    <n v="672"/>
    <s v="N478UA"/>
    <s v="LGA"/>
    <d v="1899-12-30T08:00:00"/>
    <d v="1899-12-30T07:56:00"/>
    <n v="125"/>
    <n v="124"/>
    <n v="-4"/>
    <d v="1899-12-30T08:17:00"/>
    <n v="21"/>
    <n v="0"/>
    <n v="0"/>
    <n v="0"/>
    <n v="0"/>
    <n v="0"/>
    <n v="0"/>
    <x v="9"/>
    <n v="5"/>
  </r>
  <r>
    <s v="  UA"/>
    <x v="25"/>
    <n v="675"/>
    <s v="N538UA"/>
    <s v="DEN"/>
    <d v="1899-12-30T08:02:00"/>
    <d v="1899-12-30T08:06:00"/>
    <n v="168"/>
    <n v="148"/>
    <n v="4"/>
    <d v="1899-12-30T08:21:00"/>
    <n v="15"/>
    <n v="0"/>
    <n v="0"/>
    <n v="0"/>
    <n v="0"/>
    <n v="0"/>
    <n v="4"/>
    <x v="9"/>
    <n v="5"/>
  </r>
  <r>
    <s v="  UA"/>
    <x v="25"/>
    <n v="676"/>
    <s v="N822UA"/>
    <s v="DCA"/>
    <d v="1899-12-30T21:00:00"/>
    <d v="1899-12-30T20:55:00"/>
    <n v="105"/>
    <n v="100"/>
    <n v="-5"/>
    <d v="1899-12-30T21:09:00"/>
    <n v="14"/>
    <n v="0"/>
    <n v="0"/>
    <n v="0"/>
    <n v="0"/>
    <n v="0"/>
    <n v="0"/>
    <x v="7"/>
    <n v="5"/>
  </r>
  <r>
    <s v="  UA"/>
    <x v="25"/>
    <n v="678"/>
    <s v="N813UA"/>
    <s v="LGA"/>
    <d v="1899-12-30T11:00:00"/>
    <d v="1899-12-30T10:55:00"/>
    <n v="125"/>
    <n v="112"/>
    <n v="-5"/>
    <d v="1899-12-30T11:10:00"/>
    <n v="15"/>
    <n v="0"/>
    <n v="0"/>
    <n v="0"/>
    <n v="0"/>
    <n v="0"/>
    <n v="0"/>
    <x v="3"/>
    <n v="5"/>
  </r>
  <r>
    <s v="  UA"/>
    <x v="25"/>
    <n v="680"/>
    <s v="N430UA"/>
    <s v="LGA"/>
    <d v="1899-12-30T12:25:00"/>
    <d v="1899-12-30T12:22:00"/>
    <n v="125"/>
    <n v="130"/>
    <n v="-3"/>
    <d v="1899-12-30T12:54:00"/>
    <n v="32"/>
    <n v="0"/>
    <n v="0"/>
    <n v="0"/>
    <n v="0"/>
    <n v="0"/>
    <n v="0"/>
    <x v="5"/>
    <n v="5"/>
  </r>
  <r>
    <s v="  UA"/>
    <x v="25"/>
    <n v="682"/>
    <s v="N428UA"/>
    <s v="LGA"/>
    <d v="1899-12-30T13:00:00"/>
    <d v="1899-12-30T12:54:00"/>
    <n v="125"/>
    <n v="125"/>
    <n v="-6"/>
    <d v="1899-12-30T13:27:00"/>
    <n v="33"/>
    <n v="0"/>
    <n v="0"/>
    <n v="0"/>
    <n v="0"/>
    <n v="0"/>
    <n v="0"/>
    <x v="14"/>
    <n v="5"/>
  </r>
  <r>
    <s v="  UA"/>
    <x v="25"/>
    <n v="684"/>
    <s v="N843UA"/>
    <s v="LGA"/>
    <d v="1899-12-30T14:05:00"/>
    <d v="1899-12-30T13:59:00"/>
    <n v="125"/>
    <n v="138"/>
    <n v="-6"/>
    <d v="1899-12-30T14:40:00"/>
    <n v="41"/>
    <n v="0"/>
    <n v="0"/>
    <n v="0"/>
    <n v="0"/>
    <n v="0"/>
    <n v="0"/>
    <x v="4"/>
    <n v="5"/>
  </r>
  <r>
    <s v="  UA"/>
    <x v="25"/>
    <n v="686"/>
    <s v="N852UA"/>
    <s v="LGA"/>
    <d v="1899-12-30T14:54:00"/>
    <d v="1899-12-30T15:11:00"/>
    <n v="125"/>
    <n v="125"/>
    <n v="17"/>
    <d v="1899-12-30T15:38:00"/>
    <n v="27"/>
    <n v="0"/>
    <n v="0"/>
    <n v="15"/>
    <n v="0"/>
    <n v="2"/>
    <n v="17"/>
    <x v="4"/>
    <n v="5"/>
  </r>
  <r>
    <s v="  UA"/>
    <x v="25"/>
    <n v="688"/>
    <s v="N462UA"/>
    <s v="LGA"/>
    <d v="1899-12-30T15:54:00"/>
    <d v="1899-12-30T17:02:00"/>
    <n v="125"/>
    <n v="115"/>
    <n v="68"/>
    <d v="1899-12-30T17:17:00"/>
    <n v="15"/>
    <n v="0"/>
    <n v="0"/>
    <n v="58"/>
    <n v="0"/>
    <n v="0"/>
    <n v="68"/>
    <x v="15"/>
    <n v="5"/>
  </r>
  <r>
    <s v="  UA"/>
    <x v="25"/>
    <n v="690"/>
    <s v="N845UA"/>
    <s v="LGA"/>
    <d v="1899-12-30T17:05:00"/>
    <d v="1899-12-30T18:32:00"/>
    <n v="125"/>
    <n v="125"/>
    <n v="87"/>
    <d v="1899-12-30T19:00:00"/>
    <n v="28"/>
    <n v="17"/>
    <n v="0"/>
    <n v="0"/>
    <n v="0"/>
    <n v="70"/>
    <n v="87"/>
    <x v="12"/>
    <n v="5"/>
  </r>
  <r>
    <s v="  UA"/>
    <x v="25"/>
    <n v="692"/>
    <s v="N813UA"/>
    <s v="LGA"/>
    <d v="1899-12-30T17:30:00"/>
    <d v="1899-12-30T18:06:00"/>
    <n v="125"/>
    <n v="129"/>
    <n v="36"/>
    <d v="1899-12-30T18:34:00"/>
    <n v="28"/>
    <n v="0"/>
    <n v="0"/>
    <n v="40"/>
    <n v="0"/>
    <n v="0"/>
    <n v="36"/>
    <x v="12"/>
    <n v="5"/>
  </r>
  <r>
    <s v="  UA"/>
    <x v="25"/>
    <n v="696"/>
    <s v="N428UA"/>
    <s v="LGA"/>
    <d v="1899-12-30T19:00:00"/>
    <d v="1899-12-30T19:50:00"/>
    <n v="125"/>
    <n v="128"/>
    <n v="50"/>
    <d v="1899-12-30T20:17:00"/>
    <n v="27"/>
    <n v="0"/>
    <n v="0"/>
    <n v="7"/>
    <n v="0"/>
    <n v="46"/>
    <n v="50"/>
    <x v="10"/>
    <n v="5"/>
  </r>
  <r>
    <s v="  UA"/>
    <x v="25"/>
    <n v="709"/>
    <s v="N535UA"/>
    <s v="SAN"/>
    <d v="1899-12-30T08:38:00"/>
    <d v="1899-12-30T08:37:00"/>
    <n v="262"/>
    <n v="236"/>
    <n v="-1"/>
    <d v="1899-12-30T08:51:00"/>
    <n v="14"/>
    <n v="0"/>
    <n v="0"/>
    <n v="0"/>
    <n v="0"/>
    <n v="0"/>
    <n v="0"/>
    <x v="9"/>
    <n v="5"/>
  </r>
  <r>
    <s v="  UA"/>
    <x v="25"/>
    <n v="711"/>
    <s v="N405UA"/>
    <s v="LAX"/>
    <d v="1899-12-30T07:04:00"/>
    <d v="1899-12-30T07:03:00"/>
    <n v="265"/>
    <n v="268"/>
    <n v="-1"/>
    <d v="1899-12-30T07:17:00"/>
    <n v="14"/>
    <n v="0"/>
    <n v="0"/>
    <n v="0"/>
    <n v="0"/>
    <n v="0"/>
    <n v="0"/>
    <x v="13"/>
    <n v="5"/>
  </r>
  <r>
    <s v="  UA"/>
    <x v="25"/>
    <n v="722"/>
    <s v="N474UA"/>
    <s v="RDU"/>
    <d v="1899-12-30T16:41:00"/>
    <d v="1899-12-30T16:38:00"/>
    <n v="110"/>
    <n v="127"/>
    <n v="-3"/>
    <d v="1899-12-30T17:00:00"/>
    <n v="22"/>
    <n v="0"/>
    <n v="0"/>
    <n v="0"/>
    <n v="0"/>
    <n v="0"/>
    <n v="0"/>
    <x v="2"/>
    <n v="5"/>
  </r>
  <r>
    <s v="  UA"/>
    <x v="25"/>
    <n v="732"/>
    <s v="N821UA"/>
    <s v="JAX"/>
    <d v="1899-12-30T13:44:00"/>
    <d v="1899-12-30T13:40:00"/>
    <n v="136"/>
    <n v="151"/>
    <n v="-4"/>
    <d v="1899-12-30T13:58:00"/>
    <n v="18"/>
    <n v="0"/>
    <n v="0"/>
    <n v="0"/>
    <n v="0"/>
    <n v="0"/>
    <n v="0"/>
    <x v="14"/>
    <n v="5"/>
  </r>
  <r>
    <s v="  UA"/>
    <x v="25"/>
    <n v="741"/>
    <s v="N406UA"/>
    <s v="SFO"/>
    <d v="1899-12-30T19:16:00"/>
    <d v="1899-12-30T19:26:00"/>
    <n v="282"/>
    <n v="308"/>
    <n v="10"/>
    <d v="1899-12-30T19:53:00"/>
    <n v="27"/>
    <n v="0"/>
    <n v="0"/>
    <n v="36"/>
    <n v="0"/>
    <n v="0"/>
    <n v="10"/>
    <x v="10"/>
    <n v="5"/>
  </r>
  <r>
    <s v="  UA"/>
    <x v="25"/>
    <n v="752"/>
    <s v="N436UA"/>
    <s v="MSP"/>
    <d v="1899-12-30T21:05:00"/>
    <d v="1899-12-30T21:37:00"/>
    <n v="84"/>
    <n v="72"/>
    <n v="32"/>
    <d v="1899-12-30T21:50:00"/>
    <n v="13"/>
    <n v="0"/>
    <n v="0"/>
    <n v="0"/>
    <n v="0"/>
    <n v="20"/>
    <n v="32"/>
    <x v="7"/>
    <n v="5"/>
  </r>
  <r>
    <s v="  UA"/>
    <x v="25"/>
    <n v="759"/>
    <s v="N464UA"/>
    <s v="SFO"/>
    <d v="1899-12-30T09:02:00"/>
    <d v="1899-12-30T09:25:00"/>
    <n v="282"/>
    <n v="298"/>
    <n v="23"/>
    <d v="1899-12-30T09:47:00"/>
    <n v="22"/>
    <n v="0"/>
    <n v="0"/>
    <n v="39"/>
    <n v="0"/>
    <n v="0"/>
    <n v="23"/>
    <x v="0"/>
    <n v="5"/>
  </r>
  <r>
    <s v="  UA"/>
    <x v="25"/>
    <n v="761"/>
    <s v="N492UA"/>
    <s v="SFO"/>
    <d v="1899-12-30T08:12:00"/>
    <d v="1899-12-30T08:12:00"/>
    <n v="282"/>
    <n v="290"/>
    <n v="0"/>
    <d v="1899-12-30T08:29:00"/>
    <n v="17"/>
    <n v="0"/>
    <n v="0"/>
    <n v="0"/>
    <n v="0"/>
    <n v="0"/>
    <n v="0"/>
    <x v="9"/>
    <n v="5"/>
  </r>
  <r>
    <s v="  UA"/>
    <x v="25"/>
    <n v="762"/>
    <s v="N843UA"/>
    <s v="LGA"/>
    <d v="1899-12-30T21:00:00"/>
    <d v="1899-12-30T20:59:00"/>
    <n v="119"/>
    <n v="112"/>
    <n v="-1"/>
    <d v="1899-12-30T21:18:00"/>
    <n v="19"/>
    <n v="0"/>
    <n v="0"/>
    <n v="0"/>
    <n v="0"/>
    <n v="0"/>
    <n v="0"/>
    <x v="7"/>
    <n v="5"/>
  </r>
  <r>
    <s v="  UA"/>
    <x v="25"/>
    <n v="769"/>
    <s v="N676UA"/>
    <s v="SFO"/>
    <d v="1899-12-30T10:00:00"/>
    <d v="1899-12-30T10:08:00"/>
    <n v="290"/>
    <n v="294"/>
    <n v="8"/>
    <d v="1899-12-30T10:40:00"/>
    <n v="32"/>
    <n v="0"/>
    <n v="0"/>
    <n v="0"/>
    <n v="0"/>
    <n v="0"/>
    <n v="8"/>
    <x v="8"/>
    <n v="5"/>
  </r>
  <r>
    <s v="  UA"/>
    <x v="25"/>
    <n v="774"/>
    <s v="N497UA"/>
    <s v="RIC"/>
    <d v="1899-12-30T18:03:00"/>
    <d v="1899-12-30T18:03:00"/>
    <n v="114"/>
    <n v="119"/>
    <n v="0"/>
    <d v="1899-12-30T18:26:00"/>
    <n v="23"/>
    <n v="0"/>
    <n v="0"/>
    <n v="0"/>
    <n v="0"/>
    <n v="0"/>
    <n v="0"/>
    <x v="1"/>
    <n v="5"/>
  </r>
  <r>
    <s v="  UA"/>
    <x v="25"/>
    <n v="793"/>
    <s v="N589UA"/>
    <s v="LAX"/>
    <d v="1899-12-30T15:20:00"/>
    <d v="1899-12-30T15:20:00"/>
    <n v="270"/>
    <n v="261"/>
    <n v="0"/>
    <d v="1899-12-30T15:40:00"/>
    <n v="20"/>
    <n v="0"/>
    <n v="0"/>
    <n v="0"/>
    <n v="0"/>
    <n v="0"/>
    <n v="0"/>
    <x v="15"/>
    <n v="5"/>
  </r>
  <r>
    <s v="  UA"/>
    <x v="25"/>
    <n v="836"/>
    <s v="N509UA"/>
    <s v="BOS"/>
    <d v="1899-12-30T17:35:00"/>
    <d v="1899-12-30T18:04:00"/>
    <n v="139"/>
    <n v="148"/>
    <n v="29"/>
    <d v="1899-12-30T18:50:00"/>
    <n v="46"/>
    <n v="0"/>
    <n v="0"/>
    <n v="9"/>
    <n v="0"/>
    <n v="29"/>
    <n v="29"/>
    <x v="12"/>
    <n v="5"/>
  </r>
  <r>
    <s v="  UA"/>
    <x v="25"/>
    <n v="839"/>
    <s v="N418UA"/>
    <s v="LAX"/>
    <d v="1899-12-30T18:41:00"/>
    <d v="1899-12-30T18:39:00"/>
    <n v="265"/>
    <n v="280"/>
    <n v="-2"/>
    <d v="1899-12-30T19:10:00"/>
    <n v="31"/>
    <n v="0"/>
    <n v="0"/>
    <n v="0"/>
    <n v="0"/>
    <n v="0"/>
    <n v="0"/>
    <x v="1"/>
    <n v="5"/>
  </r>
  <r>
    <s v="  UA"/>
    <x v="25"/>
    <n v="842"/>
    <s v="N420UA"/>
    <s v="LAX"/>
    <d v="1899-12-30T08:10:00"/>
    <d v="1899-12-30T08:09:00"/>
    <n v="269"/>
    <n v="255"/>
    <n v="-1"/>
    <d v="1899-12-30T08:28:00"/>
    <n v="19"/>
    <n v="0"/>
    <n v="0"/>
    <n v="0"/>
    <n v="0"/>
    <n v="0"/>
    <n v="0"/>
    <x v="9"/>
    <n v="5"/>
  </r>
  <r>
    <s v="  UA"/>
    <x v="25"/>
    <n v="848"/>
    <s v="N484UA"/>
    <s v="PHX"/>
    <d v="1899-12-30T09:27:00"/>
    <d v="1899-12-30T09:26:00"/>
    <n v="227"/>
    <n v="216"/>
    <n v="-1"/>
    <d v="1899-12-30T09:39:00"/>
    <n v="13"/>
    <n v="0"/>
    <n v="0"/>
    <n v="0"/>
    <n v="0"/>
    <n v="0"/>
    <n v="0"/>
    <x v="0"/>
    <n v="5"/>
  </r>
  <r>
    <s v="  UA"/>
    <x v="25"/>
    <n v="859"/>
    <s v="N445UA"/>
    <s v="SFO"/>
    <d v="1899-12-30T07:04:00"/>
    <d v="1899-12-30T07:04:00"/>
    <n v="288"/>
    <n v="282"/>
    <n v="0"/>
    <d v="1899-12-30T07:20:00"/>
    <n v="16"/>
    <n v="0"/>
    <n v="0"/>
    <n v="0"/>
    <n v="0"/>
    <n v="0"/>
    <n v="0"/>
    <x v="13"/>
    <n v="5"/>
  </r>
  <r>
    <s v="  UA"/>
    <x v="25"/>
    <n v="882"/>
    <s v="N597UA"/>
    <s v="BOS"/>
    <d v="1899-12-30T16:05:00"/>
    <d v="1899-12-30T16:10:00"/>
    <n v="142"/>
    <n v="139"/>
    <n v="5"/>
    <d v="1899-12-30T16:31:00"/>
    <n v="21"/>
    <n v="0"/>
    <n v="0"/>
    <n v="0"/>
    <n v="0"/>
    <n v="0"/>
    <n v="5"/>
    <x v="2"/>
    <n v="5"/>
  </r>
  <r>
    <s v="  UA"/>
    <x v="25"/>
    <n v="884"/>
    <s v="N408UA"/>
    <s v="EWR"/>
    <d v="1899-12-30T19:00:00"/>
    <d v="1899-12-30T19:06:00"/>
    <n v="131"/>
    <n v="124"/>
    <n v="6"/>
    <d v="1899-12-30T19:31:00"/>
    <n v="25"/>
    <n v="0"/>
    <n v="0"/>
    <n v="0"/>
    <n v="0"/>
    <n v="0"/>
    <n v="6"/>
    <x v="10"/>
    <n v="5"/>
  </r>
  <r>
    <s v="  UA"/>
    <x v="25"/>
    <n v="896"/>
    <s v="N574UA"/>
    <s v="BOS"/>
    <d v="1899-12-30T13:19:00"/>
    <d v="1899-12-30T13:36:00"/>
    <n v="140"/>
    <n v="135"/>
    <n v="17"/>
    <d v="1899-12-30T14:07:00"/>
    <n v="31"/>
    <n v="0"/>
    <n v="0"/>
    <n v="0"/>
    <n v="0"/>
    <n v="0"/>
    <n v="17"/>
    <x v="14"/>
    <n v="5"/>
  </r>
  <r>
    <s v="  UA"/>
    <x v="25"/>
    <n v="904"/>
    <s v="N823UA"/>
    <s v="CVG"/>
    <d v="1899-12-30T19:01:00"/>
    <d v="1899-12-30T18:57:00"/>
    <n v="71"/>
    <n v="77"/>
    <n v="-4"/>
    <d v="1899-12-30T19:18:00"/>
    <n v="21"/>
    <n v="0"/>
    <n v="0"/>
    <n v="0"/>
    <n v="0"/>
    <n v="0"/>
    <n v="0"/>
    <x v="10"/>
    <n v="5"/>
  </r>
  <r>
    <s v="  UA"/>
    <x v="25"/>
    <n v="907"/>
    <s v="N667UA"/>
    <s v="SFO"/>
    <d v="1899-12-30T17:21:00"/>
    <d v="1899-12-30T17:19:00"/>
    <n v="295"/>
    <n v="296"/>
    <n v="-2"/>
    <d v="1899-12-30T17:43:00"/>
    <n v="24"/>
    <n v="0"/>
    <n v="0"/>
    <n v="0"/>
    <n v="0"/>
    <n v="0"/>
    <n v="0"/>
    <x v="12"/>
    <n v="5"/>
  </r>
  <r>
    <s v="  UA"/>
    <x v="25"/>
    <n v="909"/>
    <s v="N575UA"/>
    <s v="DEN"/>
    <d v="1899-12-30T15:23:00"/>
    <d v="1899-12-30T16:44:00"/>
    <n v="164"/>
    <n v="151"/>
    <n v="81"/>
    <d v="1899-12-30T17:03:00"/>
    <n v="19"/>
    <n v="8"/>
    <n v="0"/>
    <n v="0"/>
    <n v="0"/>
    <n v="60"/>
    <n v="81"/>
    <x v="15"/>
    <n v="5"/>
  </r>
  <r>
    <s v="  UA"/>
    <x v="25"/>
    <n v="922"/>
    <s v="N432UA"/>
    <s v="IAD"/>
    <d v="1899-12-30T06:05:00"/>
    <d v="1899-12-30T05:57:00"/>
    <n v="101"/>
    <n v="102"/>
    <n v="-8"/>
    <d v="1899-12-30T06:20:00"/>
    <n v="23"/>
    <n v="0"/>
    <n v="0"/>
    <n v="0"/>
    <n v="0"/>
    <n v="0"/>
    <n v="0"/>
    <x v="6"/>
    <n v="5"/>
  </r>
  <r>
    <s v="  UA"/>
    <x v="25"/>
    <n v="929"/>
    <s v="N441UA"/>
    <s v="SEA"/>
    <d v="1899-12-30T15:30:00"/>
    <d v="1899-12-30T15:28:00"/>
    <n v="268"/>
    <n v="270"/>
    <n v="-2"/>
    <d v="1899-12-30T15:51:00"/>
    <n v="23"/>
    <n v="0"/>
    <n v="0"/>
    <n v="0"/>
    <n v="0"/>
    <n v="0"/>
    <n v="0"/>
    <x v="15"/>
    <n v="5"/>
  </r>
  <r>
    <s v="  UA"/>
    <x v="25"/>
    <n v="941"/>
    <s v="N516UA"/>
    <s v="DEN"/>
    <d v="1899-12-30T17:03:00"/>
    <d v="1899-12-30T17:09:00"/>
    <n v="160"/>
    <n v="154"/>
    <n v="6"/>
    <d v="1899-12-30T17:31:00"/>
    <n v="22"/>
    <n v="0"/>
    <n v="0"/>
    <n v="0"/>
    <n v="0"/>
    <n v="0"/>
    <n v="6"/>
    <x v="12"/>
    <n v="5"/>
  </r>
  <r>
    <s v="  UA"/>
    <x v="25"/>
    <n v="943"/>
    <s v="N537UA"/>
    <s v="LAX"/>
    <d v="1899-12-30T17:32:00"/>
    <d v="1899-12-30T19:24:00"/>
    <n v="268"/>
    <n v="293"/>
    <n v="112"/>
    <d v="1899-12-30T19:51:00"/>
    <n v="27"/>
    <n v="14"/>
    <n v="0"/>
    <n v="25"/>
    <n v="0"/>
    <n v="98"/>
    <n v="112"/>
    <x v="12"/>
    <n v="5"/>
  </r>
  <r>
    <s v="  UA"/>
    <x v="25"/>
    <n v="945"/>
    <s v="N451UA"/>
    <s v="LAX"/>
    <d v="1899-12-30T11:57:00"/>
    <d v="1899-12-30T11:56:00"/>
    <n v="265"/>
    <n v="273"/>
    <n v="-1"/>
    <d v="1899-12-30T12:25:00"/>
    <n v="29"/>
    <n v="0"/>
    <n v="0"/>
    <n v="0"/>
    <n v="0"/>
    <n v="0"/>
    <n v="0"/>
    <x v="3"/>
    <n v="5"/>
  </r>
  <r>
    <s v="  UA"/>
    <x v="25"/>
    <n v="949"/>
    <s v="N775UA"/>
    <s v="DEN"/>
    <d v="1899-12-30T18:41:00"/>
    <d v="1899-12-30T19:18:00"/>
    <n v="165"/>
    <n v="153"/>
    <n v="37"/>
    <d v="1899-12-30T19:45:00"/>
    <n v="27"/>
    <n v="25"/>
    <n v="0"/>
    <n v="0"/>
    <n v="0"/>
    <n v="0"/>
    <n v="37"/>
    <x v="1"/>
    <n v="5"/>
  </r>
  <r>
    <s v="  UA"/>
    <x v="25"/>
    <n v="959"/>
    <s v="N420UA"/>
    <s v="PDX"/>
    <d v="1899-12-30T20:30:00"/>
    <d v="1899-12-30T21:10:00"/>
    <n v="268"/>
    <n v="258"/>
    <n v="40"/>
    <d v="1899-12-30T21:25:00"/>
    <n v="15"/>
    <n v="5"/>
    <n v="0"/>
    <n v="0"/>
    <n v="0"/>
    <n v="25"/>
    <n v="40"/>
    <x v="11"/>
    <n v="5"/>
  </r>
  <r>
    <s v="  UA"/>
    <x v="25"/>
    <n v="964"/>
    <s v="N781UA"/>
    <s v="IAD"/>
    <d v="1899-12-30T13:15:00"/>
    <d v="1899-12-30T13:24:00"/>
    <n v="112"/>
    <n v="116"/>
    <n v="9"/>
    <d v="1899-12-30T13:49:00"/>
    <n v="25"/>
    <n v="0"/>
    <n v="0"/>
    <n v="0"/>
    <n v="0"/>
    <n v="0"/>
    <n v="9"/>
    <x v="14"/>
    <n v="5"/>
  </r>
  <r>
    <s v="  UA"/>
    <x v="25"/>
    <n v="971"/>
    <s v="N808UA"/>
    <s v="SFO"/>
    <d v="1899-12-30T06:00:00"/>
    <d v="1899-12-30T05:57:00"/>
    <n v="282"/>
    <n v="275"/>
    <n v="-3"/>
    <d v="1899-12-30T06:13:00"/>
    <n v="16"/>
    <n v="0"/>
    <n v="0"/>
    <n v="0"/>
    <n v="0"/>
    <n v="0"/>
    <n v="0"/>
    <x v="6"/>
    <n v="5"/>
  </r>
  <r>
    <s v="  UA"/>
    <x v="25"/>
    <n v="973"/>
    <s v="N666UA"/>
    <s v="SFO"/>
    <d v="1899-12-30T14:55:00"/>
    <d v="1899-12-30T15:10:00"/>
    <n v="294"/>
    <n v="295"/>
    <n v="15"/>
    <d v="1899-12-30T15:42:00"/>
    <n v="32"/>
    <n v="0"/>
    <n v="0"/>
    <n v="16"/>
    <n v="0"/>
    <n v="0"/>
    <n v="15"/>
    <x v="4"/>
    <n v="5"/>
  </r>
  <r>
    <s v="  UA"/>
    <x v="25"/>
    <n v="990"/>
    <s v="N561UA"/>
    <s v="IAD"/>
    <d v="1899-12-30T18:13:00"/>
    <d v="1899-12-30T19:05:00"/>
    <n v="114"/>
    <n v="116"/>
    <n v="52"/>
    <d v="1899-12-30T19:35:00"/>
    <n v="30"/>
    <n v="0"/>
    <n v="0"/>
    <n v="2"/>
    <n v="0"/>
    <n v="52"/>
    <n v="52"/>
    <x v="1"/>
    <n v="5"/>
  </r>
  <r>
    <s v="  UA"/>
    <x v="25"/>
    <n v="1102"/>
    <s v="N24729"/>
    <s v="MCO"/>
    <d v="1899-12-30T19:40:00"/>
    <d v="1899-12-30T19:41:00"/>
    <n v="155"/>
    <n v="182"/>
    <n v="1"/>
    <d v="1899-12-30T20:13:00"/>
    <n v="32"/>
    <n v="0"/>
    <n v="0"/>
    <n v="28"/>
    <n v="0"/>
    <n v="0"/>
    <n v="1"/>
    <x v="10"/>
    <n v="5"/>
  </r>
  <r>
    <s v="  UA"/>
    <x v="25"/>
    <n v="1103"/>
    <s v="N54711"/>
    <s v="SNA"/>
    <d v="1899-12-30T09:45:00"/>
    <d v="1899-12-30T09:42:00"/>
    <n v="265"/>
    <n v="255"/>
    <n v="-3"/>
    <d v="1899-12-30T09:56:00"/>
    <n v="14"/>
    <n v="0"/>
    <n v="0"/>
    <n v="0"/>
    <n v="0"/>
    <n v="0"/>
    <n v="0"/>
    <x v="0"/>
    <n v="5"/>
  </r>
  <r>
    <s v="  UA"/>
    <x v="25"/>
    <n v="1189"/>
    <s v="N34282"/>
    <s v="IAH"/>
    <d v="1899-12-30T15:20:00"/>
    <d v="1899-12-30T15:20:00"/>
    <n v="174"/>
    <n v="166"/>
    <n v="0"/>
    <d v="1899-12-30T15:36:00"/>
    <n v="16"/>
    <n v="0"/>
    <n v="0"/>
    <n v="0"/>
    <n v="0"/>
    <n v="0"/>
    <n v="0"/>
    <x v="15"/>
    <n v="5"/>
  </r>
  <r>
    <s v="  UA"/>
    <x v="25"/>
    <n v="1221"/>
    <s v="N13716"/>
    <s v="IAH"/>
    <d v="1899-12-30T07:00:00"/>
    <d v="1899-12-30T06:57:00"/>
    <n v="168"/>
    <n v="199"/>
    <n v="-3"/>
    <d v="1899-12-30T07:16:00"/>
    <n v="19"/>
    <n v="0"/>
    <n v="0"/>
    <n v="28"/>
    <n v="0"/>
    <n v="0"/>
    <n v="0"/>
    <x v="13"/>
    <n v="5"/>
  </r>
  <r>
    <s v="  UA"/>
    <x v="25"/>
    <n v="1259"/>
    <s v="N27610"/>
    <s v="CLE"/>
    <d v="1899-12-30T18:15:00"/>
    <d v="1899-12-30T18:22:00"/>
    <n v="77"/>
    <n v="110"/>
    <n v="7"/>
    <d v="1899-12-30T19:12:00"/>
    <n v="50"/>
    <n v="7"/>
    <n v="0"/>
    <n v="33"/>
    <n v="0"/>
    <n v="0"/>
    <n v="7"/>
    <x v="1"/>
    <n v="5"/>
  </r>
  <r>
    <s v="  UA"/>
    <x v="25"/>
    <n v="1282"/>
    <s v="N37255"/>
    <s v="SFO"/>
    <d v="1899-12-30T20:30:00"/>
    <d v="1899-12-30T20:35:00"/>
    <n v="275"/>
    <n v="298"/>
    <n v="5"/>
    <d v="1899-12-30T20:54:00"/>
    <n v="19"/>
    <n v="0"/>
    <n v="0"/>
    <n v="28"/>
    <n v="0"/>
    <n v="0"/>
    <n v="5"/>
    <x v="11"/>
    <n v="5"/>
  </r>
  <r>
    <s v="  UA"/>
    <x v="25"/>
    <n v="1290"/>
    <s v="N38403"/>
    <s v="IAH"/>
    <d v="1899-12-30T17:05:00"/>
    <d v="1899-12-30T17:09:00"/>
    <n v="173"/>
    <n v="164"/>
    <n v="4"/>
    <d v="1899-12-30T17:26:00"/>
    <n v="17"/>
    <n v="0"/>
    <n v="0"/>
    <n v="0"/>
    <n v="0"/>
    <n v="0"/>
    <n v="4"/>
    <x v="12"/>
    <n v="5"/>
  </r>
  <r>
    <s v="  UA"/>
    <x v="25"/>
    <n v="1296"/>
    <s v="N29717"/>
    <s v="DEN"/>
    <d v="1899-12-30T20:00:00"/>
    <d v="1899-12-30T20:06:00"/>
    <n v="156"/>
    <n v="168"/>
    <n v="6"/>
    <d v="1899-12-30T20:35:00"/>
    <n v="29"/>
    <n v="6"/>
    <n v="0"/>
    <n v="12"/>
    <n v="0"/>
    <n v="0"/>
    <n v="6"/>
    <x v="11"/>
    <n v="5"/>
  </r>
  <r>
    <s v="  UA"/>
    <x v="25"/>
    <n v="1550"/>
    <s v="N26210"/>
    <s v="EWR"/>
    <d v="1899-12-30T13:39:00"/>
    <d v="1899-12-30T13:38:00"/>
    <n v="140"/>
    <n v="195"/>
    <n v="-1"/>
    <d v="1899-12-30T15:02:00"/>
    <n v="84"/>
    <n v="0"/>
    <n v="0"/>
    <n v="54"/>
    <n v="0"/>
    <n v="0"/>
    <n v="0"/>
    <x v="14"/>
    <n v="5"/>
  </r>
  <r>
    <s v="  UA"/>
    <x v="25"/>
    <n v="1570"/>
    <s v="N39726"/>
    <s v="EWR"/>
    <d v="1899-12-30T07:00:00"/>
    <d v="1899-12-30T07:00:00"/>
    <n v="120"/>
    <n v="122"/>
    <n v="0"/>
    <d v="1899-12-30T07:16:00"/>
    <n v="16"/>
    <n v="0"/>
    <n v="0"/>
    <n v="0"/>
    <n v="0"/>
    <n v="0"/>
    <n v="0"/>
    <x v="13"/>
    <n v="5"/>
  </r>
  <r>
    <s v="  UA"/>
    <x v="25"/>
    <n v="1574"/>
    <s v="N11206"/>
    <s v="EWR"/>
    <d v="1899-12-30T12:00:00"/>
    <d v="1899-12-30T11:52:00"/>
    <n v="127"/>
    <n v="132"/>
    <n v="-8"/>
    <d v="1899-12-30T12:21:00"/>
    <n v="29"/>
    <n v="0"/>
    <n v="0"/>
    <n v="0"/>
    <n v="0"/>
    <n v="0"/>
    <n v="0"/>
    <x v="5"/>
    <n v="5"/>
  </r>
  <r>
    <s v="  UA"/>
    <x v="25"/>
    <n v="1577"/>
    <s v="N38268"/>
    <s v="EWR"/>
    <d v="1899-12-30T17:00:00"/>
    <d v="1899-12-30T17:25:00"/>
    <n v="135"/>
    <n v="145"/>
    <n v="25"/>
    <d v="1899-12-30T18:04:00"/>
    <n v="39"/>
    <n v="0"/>
    <n v="0"/>
    <n v="35"/>
    <n v="0"/>
    <n v="0"/>
    <n v="25"/>
    <x v="12"/>
    <n v="5"/>
  </r>
  <r>
    <s v="  UA"/>
    <x v="25"/>
    <n v="1579"/>
    <s v="N76526"/>
    <s v="EWR"/>
    <d v="1899-12-30T18:00:00"/>
    <d v="1899-12-30T18:03:00"/>
    <n v="126"/>
    <n v="149"/>
    <n v="3"/>
    <d v="1899-12-30T18:44:00"/>
    <n v="41"/>
    <n v="0"/>
    <n v="0"/>
    <n v="26"/>
    <n v="0"/>
    <n v="0"/>
    <n v="3"/>
    <x v="1"/>
    <n v="5"/>
  </r>
  <r>
    <s v="  UA"/>
    <x v="25"/>
    <n v="1625"/>
    <s v="N76515"/>
    <s v="CLE"/>
    <d v="1899-12-30T07:00:00"/>
    <d v="1899-12-30T06:55:00"/>
    <n v="77"/>
    <n v="64"/>
    <n v="-5"/>
    <d v="1899-12-30T07:04:00"/>
    <n v="9"/>
    <n v="0"/>
    <n v="0"/>
    <n v="0"/>
    <n v="0"/>
    <n v="0"/>
    <n v="0"/>
    <x v="13"/>
    <n v="5"/>
  </r>
  <r>
    <s v="  UA"/>
    <x v="25"/>
    <n v="1647"/>
    <s v="N14219"/>
    <s v="IAH"/>
    <d v="1899-12-30T19:15:00"/>
    <d v="1899-12-30T19:20:00"/>
    <n v="163"/>
    <n v="151"/>
    <n v="5"/>
    <d v="1899-12-30T19:43:00"/>
    <n v="23"/>
    <n v="0"/>
    <n v="0"/>
    <n v="0"/>
    <n v="0"/>
    <n v="0"/>
    <n v="5"/>
    <x v="10"/>
    <n v="5"/>
  </r>
  <r>
    <s v="  UA"/>
    <x v="25"/>
    <n v="1676"/>
    <s v="N72405"/>
    <s v="IAH"/>
    <d v="1899-12-30T14:00:00"/>
    <d v="1899-12-30T14:15:00"/>
    <n v="166"/>
    <n v="169"/>
    <n v="15"/>
    <d v="1899-12-30T14:40:00"/>
    <n v="25"/>
    <n v="11"/>
    <n v="0"/>
    <n v="3"/>
    <n v="0"/>
    <n v="4"/>
    <n v="15"/>
    <x v="4"/>
    <n v="5"/>
  </r>
  <r>
    <s v="  UA"/>
    <x v="25"/>
    <n v="1693"/>
    <s v="N35260"/>
    <s v="IAH"/>
    <d v="1899-12-30T12:10:00"/>
    <d v="1899-12-30T12:12:00"/>
    <n v="167"/>
    <n v="176"/>
    <n v="2"/>
    <d v="1899-12-30T12:35:00"/>
    <n v="23"/>
    <n v="0"/>
    <n v="0"/>
    <n v="0"/>
    <n v="0"/>
    <n v="0"/>
    <n v="2"/>
    <x v="5"/>
    <n v="5"/>
  </r>
  <r>
    <s v="  UA"/>
    <x v="25"/>
    <n v="1696"/>
    <s v="N87507"/>
    <s v="EWR"/>
    <d v="1899-12-30T10:00:00"/>
    <d v="1899-12-30T09:58:00"/>
    <n v="117"/>
    <n v="120"/>
    <n v="-2"/>
    <d v="1899-12-30T10:13:00"/>
    <n v="15"/>
    <n v="0"/>
    <n v="0"/>
    <n v="0"/>
    <n v="0"/>
    <n v="0"/>
    <n v="0"/>
    <x v="8"/>
    <n v="5"/>
  </r>
  <r>
    <s v="  UA"/>
    <x v="25"/>
    <n v="1710"/>
    <s v="N36280"/>
    <s v="IAH"/>
    <d v="1899-12-30T08:00:00"/>
    <d v="1899-12-30T08:03:00"/>
    <n v="172"/>
    <n v="183"/>
    <n v="3"/>
    <d v="1899-12-30T08:20:00"/>
    <n v="17"/>
    <n v="0"/>
    <n v="0"/>
    <n v="0"/>
    <n v="0"/>
    <n v="0"/>
    <n v="3"/>
    <x v="9"/>
    <n v="5"/>
  </r>
  <r>
    <s v="  UA"/>
    <x v="25"/>
    <n v="1715"/>
    <s v="N78511"/>
    <s v="PIT"/>
    <d v="1899-12-30T18:35:00"/>
    <d v="1899-12-30T18:34:00"/>
    <n v="84"/>
    <n v="89"/>
    <n v="-1"/>
    <d v="1899-12-30T19:01:00"/>
    <n v="27"/>
    <n v="0"/>
    <n v="0"/>
    <n v="0"/>
    <n v="0"/>
    <n v="0"/>
    <n v="0"/>
    <x v="1"/>
    <n v="5"/>
  </r>
  <r>
    <s v="  UA"/>
    <x v="25"/>
    <n v="1716"/>
    <s v="N17229"/>
    <s v="FLL"/>
    <d v="1899-12-30T08:50:00"/>
    <d v="1899-12-30T08:51:00"/>
    <n v="171"/>
    <n v="188"/>
    <n v="1"/>
    <d v="1899-12-30T09:11:00"/>
    <n v="20"/>
    <n v="0"/>
    <n v="0"/>
    <n v="18"/>
    <n v="0"/>
    <n v="0"/>
    <n v="1"/>
    <x v="9"/>
    <n v="5"/>
  </r>
  <r>
    <s v="  UA"/>
    <x v="25"/>
    <n v="1727"/>
    <s v="N14214"/>
    <s v="IAH"/>
    <d v="1899-12-30T10:56:00"/>
    <d v="1899-12-30T10:57:00"/>
    <n v="169"/>
    <n v="169"/>
    <n v="1"/>
    <d v="1899-12-30T11:07:00"/>
    <n v="10"/>
    <n v="0"/>
    <n v="0"/>
    <n v="0"/>
    <n v="0"/>
    <n v="0"/>
    <n v="1"/>
    <x v="8"/>
    <n v="5"/>
  </r>
  <r>
    <s v="  UA"/>
    <x v="25"/>
    <n v="1729"/>
    <s v="N33286"/>
    <s v="IAH"/>
    <d v="1899-12-30T21:00:00"/>
    <d v="1899-12-30T20:58:00"/>
    <n v="158"/>
    <n v="156"/>
    <n v="-2"/>
    <d v="1899-12-30T21:14:00"/>
    <n v="16"/>
    <n v="0"/>
    <n v="0"/>
    <n v="0"/>
    <n v="0"/>
    <n v="0"/>
    <n v="0"/>
    <x v="7"/>
    <n v="5"/>
  </r>
  <r>
    <s v="  UA"/>
    <x v="25"/>
    <n v="1730"/>
    <s v="N14237"/>
    <s v="IAH"/>
    <d v="1899-12-30T05:25:00"/>
    <d v="1899-12-30T05:25:00"/>
    <n v="168"/>
    <n v="178"/>
    <n v="0"/>
    <d v="1899-12-30T05:43:00"/>
    <n v="18"/>
    <n v="0"/>
    <n v="0"/>
    <n v="0"/>
    <n v="0"/>
    <n v="0"/>
    <n v="0"/>
    <x v="16"/>
    <n v="5"/>
  </r>
  <r>
    <s v="  UA"/>
    <x v="26"/>
    <n v="201"/>
    <s v="N212UA"/>
    <s v="HNL"/>
    <d v="1899-12-30T09:20:00"/>
    <d v="1899-12-30T12:09:00"/>
    <n v="544"/>
    <n v="542"/>
    <n v="169"/>
    <d v="1899-12-30T12:34:00"/>
    <n v="25"/>
    <n v="167"/>
    <n v="0"/>
    <n v="0"/>
    <n v="0"/>
    <n v="0"/>
    <n v="169"/>
    <x v="0"/>
    <n v="6"/>
  </r>
  <r>
    <s v="  UA"/>
    <x v="26"/>
    <n v="222"/>
    <s v="N567UA"/>
    <s v="BDL"/>
    <d v="1899-12-30T18:48:00"/>
    <d v="1899-12-30T20:28:00"/>
    <n v="126"/>
    <n v="119"/>
    <n v="100"/>
    <d v="1899-12-30T20:41:00"/>
    <n v="13"/>
    <n v="52"/>
    <n v="0"/>
    <n v="0"/>
    <n v="0"/>
    <n v="41"/>
    <n v="100"/>
    <x v="1"/>
    <n v="6"/>
  </r>
  <r>
    <s v="  UA"/>
    <x v="26"/>
    <n v="234"/>
    <s v=" "/>
    <s v="LGA"/>
    <d v="1899-12-30T08:30:00"/>
    <d v="1899-12-30T00:00:00"/>
    <n v="125"/>
    <n v="0"/>
    <n v="0"/>
    <d v="1899-12-30T00:00:00"/>
    <n v="0"/>
    <n v="0"/>
    <n v="0"/>
    <n v="0"/>
    <n v="0"/>
    <n v="0"/>
    <n v="0"/>
    <x v="9"/>
    <n v="6"/>
  </r>
  <r>
    <s v="  UA"/>
    <x v="26"/>
    <n v="241"/>
    <s v="N434UA"/>
    <s v="SEA"/>
    <d v="1899-12-30T11:57:00"/>
    <d v="1899-12-30T11:53:00"/>
    <n v="268"/>
    <n v="263"/>
    <n v="-4"/>
    <d v="1899-12-30T12:04:00"/>
    <n v="11"/>
    <n v="0"/>
    <n v="0"/>
    <n v="0"/>
    <n v="0"/>
    <n v="0"/>
    <n v="0"/>
    <x v="3"/>
    <n v="6"/>
  </r>
  <r>
    <s v="  UA"/>
    <x v="26"/>
    <n v="242"/>
    <s v="N811UA"/>
    <s v="PVD"/>
    <d v="1899-12-30T13:27:00"/>
    <d v="1899-12-30T13:27:00"/>
    <n v="128"/>
    <n v="121"/>
    <n v="0"/>
    <d v="1899-12-30T13:38:00"/>
    <n v="11"/>
    <n v="0"/>
    <n v="0"/>
    <n v="0"/>
    <n v="0"/>
    <n v="0"/>
    <n v="0"/>
    <x v="14"/>
    <n v="6"/>
  </r>
  <r>
    <s v="  UA"/>
    <x v="26"/>
    <n v="245"/>
    <s v="N578UA"/>
    <s v="DEN"/>
    <d v="1899-12-30T08:58:00"/>
    <d v="1899-12-30T08:59:00"/>
    <n v="164"/>
    <n v="164"/>
    <n v="1"/>
    <d v="1899-12-30T09:09:00"/>
    <n v="10"/>
    <n v="0"/>
    <n v="0"/>
    <n v="0"/>
    <n v="0"/>
    <n v="0"/>
    <n v="1"/>
    <x v="9"/>
    <n v="6"/>
  </r>
  <r>
    <s v="  UA"/>
    <x v="26"/>
    <n v="246"/>
    <s v="N431UA"/>
    <s v="BUF"/>
    <d v="1899-12-30T18:00:00"/>
    <d v="1899-12-30T17:54:00"/>
    <n v="89"/>
    <n v="84"/>
    <n v="-6"/>
    <d v="1899-12-30T18:11:00"/>
    <n v="17"/>
    <n v="0"/>
    <n v="0"/>
    <n v="0"/>
    <n v="0"/>
    <n v="0"/>
    <n v="0"/>
    <x v="1"/>
    <n v="6"/>
  </r>
  <r>
    <s v="  UA"/>
    <x v="26"/>
    <n v="248"/>
    <s v="N425UA"/>
    <s v="DTW"/>
    <d v="1899-12-30T19:00:00"/>
    <d v="1899-12-30T18:59:00"/>
    <n v="85"/>
    <n v="63"/>
    <n v="-1"/>
    <d v="1899-12-30T19:07:00"/>
    <n v="8"/>
    <n v="0"/>
    <n v="0"/>
    <n v="0"/>
    <n v="0"/>
    <n v="0"/>
    <n v="0"/>
    <x v="10"/>
    <n v="6"/>
  </r>
  <r>
    <s v="  UA"/>
    <x v="26"/>
    <n v="253"/>
    <s v="N439UA"/>
    <s v="BOS"/>
    <d v="1899-12-30T19:00:00"/>
    <d v="1899-12-30T18:59:00"/>
    <n v="135"/>
    <n v="135"/>
    <n v="-1"/>
    <d v="1899-12-30T19:12:00"/>
    <n v="13"/>
    <n v="0"/>
    <n v="0"/>
    <n v="0"/>
    <n v="0"/>
    <n v="0"/>
    <n v="0"/>
    <x v="10"/>
    <n v="6"/>
  </r>
  <r>
    <s v="  UA"/>
    <x v="26"/>
    <n v="255"/>
    <s v="N814UA"/>
    <s v="SFO"/>
    <d v="1899-12-30T16:05:00"/>
    <d v="1899-12-30T16:03:00"/>
    <n v="282"/>
    <n v="271"/>
    <n v="-2"/>
    <d v="1899-12-30T16:17:00"/>
    <n v="14"/>
    <n v="0"/>
    <n v="0"/>
    <n v="0"/>
    <n v="0"/>
    <n v="0"/>
    <n v="0"/>
    <x v="2"/>
    <n v="6"/>
  </r>
  <r>
    <s v="  UA"/>
    <x v="26"/>
    <n v="258"/>
    <s v="N410UA"/>
    <s v="GRR"/>
    <d v="1899-12-30T19:01:00"/>
    <d v="1899-12-30T18:53:00"/>
    <n v="51"/>
    <n v="39"/>
    <n v="-8"/>
    <d v="1899-12-30T19:03:00"/>
    <n v="10"/>
    <n v="0"/>
    <n v="0"/>
    <n v="0"/>
    <n v="0"/>
    <n v="0"/>
    <n v="0"/>
    <x v="10"/>
    <n v="6"/>
  </r>
  <r>
    <s v="  UA"/>
    <x v="26"/>
    <n v="262"/>
    <s v="N481UA"/>
    <s v="MCO"/>
    <d v="1899-12-30T07:00:00"/>
    <d v="1899-12-30T07:18:00"/>
    <n v="155"/>
    <n v="148"/>
    <n v="18"/>
    <d v="1899-12-30T07:31:00"/>
    <n v="13"/>
    <n v="0"/>
    <n v="0"/>
    <n v="0"/>
    <n v="0"/>
    <n v="0"/>
    <n v="18"/>
    <x v="13"/>
    <n v="6"/>
  </r>
  <r>
    <s v="  UA"/>
    <x v="26"/>
    <n v="265"/>
    <s v="N577UA"/>
    <s v="TPA"/>
    <d v="1899-12-30T14:15:00"/>
    <d v="1899-12-30T14:45:00"/>
    <n v="157"/>
    <n v="144"/>
    <n v="30"/>
    <d v="1899-12-30T14:54:00"/>
    <n v="9"/>
    <n v="3"/>
    <n v="0"/>
    <n v="0"/>
    <n v="0"/>
    <n v="14"/>
    <n v="30"/>
    <x v="4"/>
    <n v="6"/>
  </r>
  <r>
    <s v="  UA"/>
    <x v="26"/>
    <n v="278"/>
    <s v="N487UA"/>
    <s v="MDT"/>
    <d v="1899-12-30T18:30:00"/>
    <d v="1899-12-30T18:23:00"/>
    <n v="100"/>
    <n v="96"/>
    <n v="-7"/>
    <d v="1899-12-30T18:41:00"/>
    <n v="18"/>
    <n v="0"/>
    <n v="0"/>
    <n v="0"/>
    <n v="0"/>
    <n v="0"/>
    <n v="0"/>
    <x v="1"/>
    <n v="6"/>
  </r>
  <r>
    <s v="  UA"/>
    <x v="26"/>
    <n v="288"/>
    <s v="N428UA"/>
    <s v="MCO"/>
    <d v="1899-12-30T14:25:00"/>
    <d v="1899-12-30T14:20:00"/>
    <n v="159"/>
    <n v="153"/>
    <n v="-5"/>
    <d v="1899-12-30T14:39:00"/>
    <n v="19"/>
    <n v="0"/>
    <n v="0"/>
    <n v="0"/>
    <n v="0"/>
    <n v="0"/>
    <n v="0"/>
    <x v="4"/>
    <n v="6"/>
  </r>
  <r>
    <s v="  UA"/>
    <x v="26"/>
    <n v="292"/>
    <s v="N820UA"/>
    <s v="ATL"/>
    <d v="1899-12-30T06:00:00"/>
    <d v="1899-12-30T05:56:00"/>
    <n v="119"/>
    <n v="110"/>
    <n v="-4"/>
    <d v="1899-12-30T06:11:00"/>
    <n v="15"/>
    <n v="0"/>
    <n v="0"/>
    <n v="0"/>
    <n v="0"/>
    <n v="0"/>
    <n v="0"/>
    <x v="6"/>
    <n v="6"/>
  </r>
  <r>
    <s v="  UA"/>
    <x v="26"/>
    <n v="296"/>
    <s v="N807UA"/>
    <s v="MSP"/>
    <d v="1899-12-30T13:20:00"/>
    <d v="1899-12-30T13:37:00"/>
    <n v="87"/>
    <n v="86"/>
    <n v="17"/>
    <d v="1899-12-30T13:49:00"/>
    <n v="12"/>
    <n v="16"/>
    <n v="0"/>
    <n v="0"/>
    <n v="0"/>
    <n v="0"/>
    <n v="17"/>
    <x v="14"/>
    <n v="6"/>
  </r>
  <r>
    <s v="  UA"/>
    <x v="26"/>
    <n v="304"/>
    <s v="N462UA"/>
    <s v="BDL"/>
    <d v="1899-12-30T06:26:00"/>
    <d v="1899-12-30T06:17:00"/>
    <n v="122"/>
    <n v="112"/>
    <n v="-9"/>
    <d v="1899-12-30T06:27:00"/>
    <n v="10"/>
    <n v="0"/>
    <n v="0"/>
    <n v="0"/>
    <n v="0"/>
    <n v="0"/>
    <n v="0"/>
    <x v="6"/>
    <n v="6"/>
  </r>
  <r>
    <s v="  UA"/>
    <x v="26"/>
    <n v="307"/>
    <s v="N523UA"/>
    <s v="LAS"/>
    <d v="1899-12-30T08:20:00"/>
    <d v="1899-12-30T08:17:00"/>
    <n v="237"/>
    <n v="240"/>
    <n v="-3"/>
    <d v="1899-12-30T08:34:00"/>
    <n v="17"/>
    <n v="0"/>
    <n v="0"/>
    <n v="0"/>
    <n v="0"/>
    <n v="0"/>
    <n v="0"/>
    <x v="9"/>
    <n v="6"/>
  </r>
  <r>
    <s v="  UA"/>
    <x v="26"/>
    <n v="309"/>
    <s v="N819UA"/>
    <s v="BOS"/>
    <d v="1899-12-30T09:05:00"/>
    <d v="1899-12-30T09:06:00"/>
    <n v="128"/>
    <n v="124"/>
    <n v="1"/>
    <d v="1899-12-30T09:20:00"/>
    <n v="14"/>
    <n v="0"/>
    <n v="0"/>
    <n v="0"/>
    <n v="0"/>
    <n v="0"/>
    <n v="1"/>
    <x v="0"/>
    <n v="6"/>
  </r>
  <r>
    <s v="  UA"/>
    <x v="26"/>
    <n v="320"/>
    <s v="N486UA"/>
    <s v="BWI"/>
    <d v="1899-12-30T19:53:00"/>
    <d v="1899-12-30T20:22:00"/>
    <n v="108"/>
    <n v="110"/>
    <n v="29"/>
    <d v="1899-12-30T20:38:00"/>
    <n v="16"/>
    <n v="0"/>
    <n v="0"/>
    <n v="2"/>
    <n v="0"/>
    <n v="29"/>
    <n v="29"/>
    <x v="10"/>
    <n v="6"/>
  </r>
  <r>
    <s v="  UA"/>
    <x v="26"/>
    <n v="330"/>
    <s v="N488UA"/>
    <s v="EWR"/>
    <d v="1899-12-30T16:00:00"/>
    <d v="1899-12-30T16:05:00"/>
    <n v="131"/>
    <n v="119"/>
    <n v="5"/>
    <d v="1899-12-30T16:22:00"/>
    <n v="17"/>
    <n v="0"/>
    <n v="0"/>
    <n v="0"/>
    <n v="0"/>
    <n v="0"/>
    <n v="5"/>
    <x v="2"/>
    <n v="6"/>
  </r>
  <r>
    <s v="  UA"/>
    <x v="26"/>
    <n v="331"/>
    <s v="N848UA"/>
    <s v="DFW"/>
    <d v="1899-12-30T20:50:00"/>
    <d v="1899-12-30T22:18:00"/>
    <n v="146"/>
    <n v="141"/>
    <n v="88"/>
    <d v="1899-12-30T22:30:00"/>
    <n v="12"/>
    <n v="0"/>
    <n v="0"/>
    <n v="0"/>
    <n v="0"/>
    <n v="83"/>
    <n v="88"/>
    <x v="11"/>
    <n v="6"/>
  </r>
  <r>
    <s v="  UA"/>
    <x v="26"/>
    <n v="333"/>
    <s v="N422UA"/>
    <s v="MSY"/>
    <d v="1899-12-30T09:38:00"/>
    <d v="1899-12-30T09:33:00"/>
    <n v="140"/>
    <n v="145"/>
    <n v="-5"/>
    <d v="1899-12-30T09:51:00"/>
    <n v="18"/>
    <n v="0"/>
    <n v="0"/>
    <n v="0"/>
    <n v="0"/>
    <n v="0"/>
    <n v="0"/>
    <x v="0"/>
    <n v="6"/>
  </r>
  <r>
    <s v="  UA"/>
    <x v="26"/>
    <n v="337"/>
    <s v="N802UA"/>
    <s v="IAD"/>
    <d v="1899-12-30T16:14:00"/>
    <d v="1899-12-30T16:16:00"/>
    <n v="109"/>
    <n v="97"/>
    <n v="2"/>
    <d v="1899-12-30T16:34:00"/>
    <n v="18"/>
    <n v="0"/>
    <n v="0"/>
    <n v="0"/>
    <n v="0"/>
    <n v="0"/>
    <n v="2"/>
    <x v="2"/>
    <n v="6"/>
  </r>
  <r>
    <s v="  UA"/>
    <x v="26"/>
    <n v="340"/>
    <s v="N493UA"/>
    <s v="DFW"/>
    <d v="1899-12-30T13:20:00"/>
    <d v="1899-12-30T13:18:00"/>
    <n v="151"/>
    <n v="159"/>
    <n v="-2"/>
    <d v="1899-12-30T13:35:00"/>
    <n v="17"/>
    <n v="0"/>
    <n v="0"/>
    <n v="0"/>
    <n v="0"/>
    <n v="0"/>
    <n v="0"/>
    <x v="14"/>
    <n v="6"/>
  </r>
  <r>
    <s v="  UA"/>
    <x v="26"/>
    <n v="350"/>
    <s v="N519UA"/>
    <s v="MCO"/>
    <d v="1899-12-30T17:06:00"/>
    <d v="1899-12-30T17:05:00"/>
    <n v="159"/>
    <n v="146"/>
    <n v="-1"/>
    <d v="1899-12-30T17:19:00"/>
    <n v="14"/>
    <n v="0"/>
    <n v="0"/>
    <n v="0"/>
    <n v="0"/>
    <n v="0"/>
    <n v="0"/>
    <x v="12"/>
    <n v="6"/>
  </r>
  <r>
    <s v="  UA"/>
    <x v="26"/>
    <n v="360"/>
    <s v="N845UA"/>
    <s v="IAD"/>
    <d v="1899-12-30T11:22:00"/>
    <d v="1899-12-30T11:25:00"/>
    <n v="106"/>
    <n v="95"/>
    <n v="3"/>
    <d v="1899-12-30T11:37:00"/>
    <n v="12"/>
    <n v="0"/>
    <n v="0"/>
    <n v="0"/>
    <n v="0"/>
    <n v="0"/>
    <n v="3"/>
    <x v="3"/>
    <n v="6"/>
  </r>
  <r>
    <s v="  UA"/>
    <x v="26"/>
    <n v="365"/>
    <s v="N824UA"/>
    <s v="DSM"/>
    <d v="1899-12-30T15:00:00"/>
    <d v="1899-12-30T14:56:00"/>
    <n v="75"/>
    <n v="68"/>
    <n v="-4"/>
    <d v="1899-12-30T15:08:00"/>
    <n v="12"/>
    <n v="0"/>
    <n v="0"/>
    <n v="0"/>
    <n v="0"/>
    <n v="0"/>
    <n v="0"/>
    <x v="15"/>
    <n v="6"/>
  </r>
  <r>
    <s v="  UA"/>
    <x v="26"/>
    <n v="373"/>
    <s v="N506UA"/>
    <s v="JAC"/>
    <d v="1899-12-30T09:46:00"/>
    <d v="1899-12-30T09:46:00"/>
    <n v="193"/>
    <n v="181"/>
    <n v="0"/>
    <d v="1899-12-30T09:56:00"/>
    <n v="10"/>
    <n v="0"/>
    <n v="0"/>
    <n v="0"/>
    <n v="0"/>
    <n v="0"/>
    <n v="0"/>
    <x v="0"/>
    <n v="6"/>
  </r>
  <r>
    <s v="  UA"/>
    <x v="26"/>
    <n v="376"/>
    <s v="N440UA"/>
    <s v="PHL"/>
    <d v="1899-12-30T06:00:00"/>
    <d v="1899-12-30T06:04:00"/>
    <n v="119"/>
    <n v="139"/>
    <n v="4"/>
    <d v="1899-12-30T06:22:00"/>
    <n v="18"/>
    <n v="0"/>
    <n v="0"/>
    <n v="24"/>
    <n v="0"/>
    <n v="0"/>
    <n v="4"/>
    <x v="6"/>
    <n v="6"/>
  </r>
  <r>
    <s v="  UA"/>
    <x v="26"/>
    <n v="381"/>
    <s v="N437UA"/>
    <s v="SMF"/>
    <d v="1899-12-30T09:55:00"/>
    <d v="1899-12-30T09:52:00"/>
    <n v="270"/>
    <n v="265"/>
    <n v="-3"/>
    <d v="1899-12-30T10:06:00"/>
    <n v="14"/>
    <n v="0"/>
    <n v="0"/>
    <n v="0"/>
    <n v="0"/>
    <n v="0"/>
    <n v="0"/>
    <x v="0"/>
    <n v="6"/>
  </r>
  <r>
    <s v="  UA"/>
    <x v="26"/>
    <n v="382"/>
    <s v="N581UA"/>
    <s v="IAD"/>
    <d v="1899-12-30T08:43:00"/>
    <d v="1899-12-30T08:41:00"/>
    <n v="108"/>
    <n v="95"/>
    <n v="-2"/>
    <d v="1899-12-30T08:53:00"/>
    <n v="12"/>
    <n v="0"/>
    <n v="0"/>
    <n v="0"/>
    <n v="0"/>
    <n v="0"/>
    <n v="0"/>
    <x v="9"/>
    <n v="6"/>
  </r>
  <r>
    <s v="  UA"/>
    <x v="26"/>
    <n v="391"/>
    <s v="N481UA"/>
    <s v="RDU"/>
    <d v="1899-12-30T19:45:00"/>
    <d v="1899-12-30T19:41:00"/>
    <n v="117"/>
    <n v="99"/>
    <n v="-4"/>
    <d v="1899-12-30T19:56:00"/>
    <n v="15"/>
    <n v="0"/>
    <n v="0"/>
    <n v="0"/>
    <n v="0"/>
    <n v="0"/>
    <n v="0"/>
    <x v="10"/>
    <n v="6"/>
  </r>
  <r>
    <s v="  UA"/>
    <x v="26"/>
    <n v="393"/>
    <s v="N490UA"/>
    <s v="PHX"/>
    <d v="1899-12-30T11:57:00"/>
    <d v="1899-12-30T11:56:00"/>
    <n v="232"/>
    <n v="232"/>
    <n v="-1"/>
    <d v="1899-12-30T12:13:00"/>
    <n v="17"/>
    <n v="0"/>
    <n v="0"/>
    <n v="0"/>
    <n v="0"/>
    <n v="0"/>
    <n v="0"/>
    <x v="3"/>
    <n v="6"/>
  </r>
  <r>
    <s v="  UA"/>
    <x v="26"/>
    <n v="395"/>
    <s v="N448UA"/>
    <s v="SAN"/>
    <d v="1899-12-30T17:50:00"/>
    <d v="1899-12-30T17:46:00"/>
    <n v="253"/>
    <n v="255"/>
    <n v="-4"/>
    <d v="1899-12-30T17:57:00"/>
    <n v="11"/>
    <n v="0"/>
    <n v="0"/>
    <n v="0"/>
    <n v="0"/>
    <n v="0"/>
    <n v="0"/>
    <x v="12"/>
    <n v="6"/>
  </r>
  <r>
    <s v="  UA"/>
    <x v="26"/>
    <n v="398"/>
    <s v="N468UA"/>
    <s v="PDX"/>
    <d v="1899-12-30T11:58:00"/>
    <d v="1899-12-30T12:50:00"/>
    <n v="268"/>
    <n v="267"/>
    <n v="52"/>
    <d v="1899-12-30T13:02:00"/>
    <n v="12"/>
    <n v="51"/>
    <n v="0"/>
    <n v="0"/>
    <n v="0"/>
    <n v="0"/>
    <n v="52"/>
    <x v="3"/>
    <n v="6"/>
  </r>
  <r>
    <s v="  UA"/>
    <x v="26"/>
    <n v="401"/>
    <s v="N511UA"/>
    <s v="DCA"/>
    <d v="1899-12-30T17:05:00"/>
    <d v="1899-12-30T17:00:00"/>
    <n v="104"/>
    <n v="95"/>
    <n v="-5"/>
    <d v="1899-12-30T17:14:00"/>
    <n v="14"/>
    <n v="0"/>
    <n v="0"/>
    <n v="0"/>
    <n v="0"/>
    <n v="0"/>
    <n v="0"/>
    <x v="12"/>
    <n v="6"/>
  </r>
  <r>
    <s v="  UA"/>
    <x v="26"/>
    <n v="409"/>
    <s v="N446UA"/>
    <s v="LAX"/>
    <d v="1899-12-30T13:05:00"/>
    <d v="1899-12-30T13:01:00"/>
    <n v="269"/>
    <n v="262"/>
    <n v="-4"/>
    <d v="1899-12-30T13:11:00"/>
    <n v="10"/>
    <n v="0"/>
    <n v="0"/>
    <n v="0"/>
    <n v="0"/>
    <n v="0"/>
    <n v="0"/>
    <x v="14"/>
    <n v="6"/>
  </r>
  <r>
    <s v="  UA"/>
    <x v="26"/>
    <n v="411"/>
    <s v="N490UA"/>
    <s v="LAX"/>
    <d v="1899-12-30T20:45:00"/>
    <d v="1899-12-30T21:14:00"/>
    <n v="265"/>
    <n v="251"/>
    <n v="29"/>
    <d v="1899-12-30T21:25:00"/>
    <n v="11"/>
    <n v="15"/>
    <n v="0"/>
    <n v="0"/>
    <n v="0"/>
    <n v="0"/>
    <n v="29"/>
    <x v="11"/>
    <n v="6"/>
  </r>
  <r>
    <s v="  UA"/>
    <x v="26"/>
    <n v="420"/>
    <s v="N456UA"/>
    <s v="ROC"/>
    <d v="1899-12-30T18:44:00"/>
    <d v="1899-12-30T18:41:00"/>
    <n v="96"/>
    <n v="86"/>
    <n v="-3"/>
    <d v="1899-12-30T18:54:00"/>
    <n v="13"/>
    <n v="0"/>
    <n v="0"/>
    <n v="0"/>
    <n v="0"/>
    <n v="0"/>
    <n v="0"/>
    <x v="1"/>
    <n v="6"/>
  </r>
  <r>
    <s v="  UA"/>
    <x v="26"/>
    <n v="425"/>
    <s v="N527UA"/>
    <s v="SEA"/>
    <d v="1899-12-30T20:50:00"/>
    <d v="1899-12-30T20:53:00"/>
    <n v="265"/>
    <n v="249"/>
    <n v="3"/>
    <d v="1899-12-30T21:05:00"/>
    <n v="12"/>
    <n v="0"/>
    <n v="0"/>
    <n v="0"/>
    <n v="0"/>
    <n v="0"/>
    <n v="3"/>
    <x v="11"/>
    <n v="6"/>
  </r>
  <r>
    <s v="  UA"/>
    <x v="26"/>
    <n v="430"/>
    <s v="N592UA"/>
    <s v="PHX"/>
    <d v="1899-12-30T17:59:00"/>
    <d v="1899-12-30T17:57:00"/>
    <n v="235"/>
    <n v="235"/>
    <n v="-2"/>
    <d v="1899-12-30T18:13:00"/>
    <n v="16"/>
    <n v="0"/>
    <n v="0"/>
    <n v="0"/>
    <n v="0"/>
    <n v="0"/>
    <n v="0"/>
    <x v="12"/>
    <n v="6"/>
  </r>
  <r>
    <s v="  UA"/>
    <x v="26"/>
    <n v="432"/>
    <s v="N497UA"/>
    <s v="CLT"/>
    <d v="1899-12-30T13:10:00"/>
    <d v="1899-12-30T13:08:00"/>
    <n v="109"/>
    <n v="98"/>
    <n v="-2"/>
    <d v="1899-12-30T13:28:00"/>
    <n v="20"/>
    <n v="0"/>
    <n v="0"/>
    <n v="0"/>
    <n v="0"/>
    <n v="0"/>
    <n v="0"/>
    <x v="14"/>
    <n v="6"/>
  </r>
  <r>
    <s v="  UA"/>
    <x v="26"/>
    <n v="436"/>
    <s v="N479UA"/>
    <s v="EWR"/>
    <d v="1899-12-30T15:00:00"/>
    <d v="1899-12-30T15:00:00"/>
    <n v="131"/>
    <n v="124"/>
    <n v="0"/>
    <d v="1899-12-30T15:29:00"/>
    <n v="29"/>
    <n v="0"/>
    <n v="0"/>
    <n v="0"/>
    <n v="0"/>
    <n v="0"/>
    <n v="0"/>
    <x v="15"/>
    <n v="6"/>
  </r>
  <r>
    <s v="  UA"/>
    <x v="26"/>
    <n v="442"/>
    <s v="N813UA"/>
    <s v="BDL"/>
    <d v="1899-12-30T16:50:00"/>
    <d v="1899-12-30T16:49:00"/>
    <n v="121"/>
    <n v="113"/>
    <n v="-1"/>
    <d v="1899-12-30T17:02:00"/>
    <n v="13"/>
    <n v="0"/>
    <n v="0"/>
    <n v="0"/>
    <n v="0"/>
    <n v="0"/>
    <n v="0"/>
    <x v="2"/>
    <n v="6"/>
  </r>
  <r>
    <s v="  UA"/>
    <x v="26"/>
    <n v="449"/>
    <s v="N823UA"/>
    <s v="SAN"/>
    <d v="1899-12-30T10:00:00"/>
    <d v="1899-12-30T09:55:00"/>
    <n v="261"/>
    <n v="263"/>
    <n v="-5"/>
    <d v="1899-12-30T10:09:00"/>
    <n v="14"/>
    <n v="0"/>
    <n v="0"/>
    <n v="0"/>
    <n v="0"/>
    <n v="0"/>
    <n v="0"/>
    <x v="8"/>
    <n v="6"/>
  </r>
  <r>
    <s v="  UA"/>
    <x v="26"/>
    <n v="450"/>
    <s v="N572UA"/>
    <s v="TPA"/>
    <d v="1899-12-30T19:59:00"/>
    <d v="1899-12-30T19:56:00"/>
    <n v="157"/>
    <n v="146"/>
    <n v="-3"/>
    <d v="1899-12-30T20:08:00"/>
    <n v="12"/>
    <n v="0"/>
    <n v="0"/>
    <n v="0"/>
    <n v="0"/>
    <n v="0"/>
    <n v="0"/>
    <x v="10"/>
    <n v="6"/>
  </r>
  <r>
    <s v="  UA"/>
    <x v="26"/>
    <n v="456"/>
    <s v="N549UA"/>
    <s v="DEN"/>
    <d v="1899-12-30T11:57:00"/>
    <d v="1899-12-30T11:54:00"/>
    <n v="162"/>
    <n v="176"/>
    <n v="-3"/>
    <d v="1899-12-30T12:23:00"/>
    <n v="29"/>
    <n v="0"/>
    <n v="0"/>
    <n v="0"/>
    <n v="0"/>
    <n v="0"/>
    <n v="0"/>
    <x v="3"/>
    <n v="6"/>
  </r>
  <r>
    <s v="  UA"/>
    <x v="26"/>
    <n v="463"/>
    <s v="N479UA"/>
    <s v="MSP"/>
    <d v="1899-12-30T22:00:00"/>
    <d v="1899-12-30T21:53:00"/>
    <n v="84"/>
    <n v="74"/>
    <n v="-7"/>
    <d v="1899-12-30T22:06:00"/>
    <n v="13"/>
    <n v="0"/>
    <n v="0"/>
    <n v="0"/>
    <n v="0"/>
    <n v="0"/>
    <n v="0"/>
    <x v="17"/>
    <n v="6"/>
  </r>
  <r>
    <s v="  UA"/>
    <x v="26"/>
    <n v="473"/>
    <s v="N470UA"/>
    <s v="SNA"/>
    <d v="1899-12-30T20:05:00"/>
    <d v="1899-12-30T19:59:00"/>
    <n v="269"/>
    <n v="255"/>
    <n v="-6"/>
    <d v="1899-12-30T20:11:00"/>
    <n v="12"/>
    <n v="0"/>
    <n v="0"/>
    <n v="0"/>
    <n v="0"/>
    <n v="0"/>
    <n v="0"/>
    <x v="11"/>
    <n v="6"/>
  </r>
  <r>
    <s v="  UA"/>
    <x v="26"/>
    <n v="476"/>
    <s v="N425UA"/>
    <s v="BWI"/>
    <d v="1899-12-30T13:12:00"/>
    <d v="1899-12-30T13:07:00"/>
    <n v="108"/>
    <n v="108"/>
    <n v="-5"/>
    <d v="1899-12-30T13:23:00"/>
    <n v="16"/>
    <n v="0"/>
    <n v="0"/>
    <n v="0"/>
    <n v="0"/>
    <n v="0"/>
    <n v="0"/>
    <x v="14"/>
    <n v="6"/>
  </r>
  <r>
    <s v="  UA"/>
    <x v="26"/>
    <n v="493"/>
    <s v="N825UA"/>
    <s v="SFO"/>
    <d v="1899-12-30T18:45:00"/>
    <d v="1899-12-30T18:42:00"/>
    <n v="282"/>
    <n v="273"/>
    <n v="-3"/>
    <d v="1899-12-30T18:58:00"/>
    <n v="16"/>
    <n v="0"/>
    <n v="0"/>
    <n v="0"/>
    <n v="0"/>
    <n v="0"/>
    <n v="0"/>
    <x v="1"/>
    <n v="6"/>
  </r>
  <r>
    <s v="  UA"/>
    <x v="26"/>
    <n v="499"/>
    <s v="N462UA"/>
    <s v="SFO"/>
    <d v="1899-12-30T14:05:00"/>
    <d v="1899-12-30T14:00:00"/>
    <n v="282"/>
    <n v="277"/>
    <n v="-5"/>
    <d v="1899-12-30T14:13:00"/>
    <n v="13"/>
    <n v="0"/>
    <n v="0"/>
    <n v="0"/>
    <n v="0"/>
    <n v="0"/>
    <n v="0"/>
    <x v="4"/>
    <n v="6"/>
  </r>
  <r>
    <s v="  UA"/>
    <x v="26"/>
    <n v="502"/>
    <s v="N830UA"/>
    <s v="LGA"/>
    <d v="1899-12-30T18:00:00"/>
    <d v="1899-12-30T17:55:00"/>
    <n v="125"/>
    <n v="130"/>
    <n v="-5"/>
    <d v="1899-12-30T18:15:00"/>
    <n v="20"/>
    <n v="0"/>
    <n v="0"/>
    <n v="0"/>
    <n v="0"/>
    <n v="0"/>
    <n v="0"/>
    <x v="1"/>
    <n v="6"/>
  </r>
  <r>
    <s v="  UA"/>
    <x v="26"/>
    <n v="514"/>
    <s v="N471UA"/>
    <s v="IAD"/>
    <d v="1899-12-30T21:20:00"/>
    <d v="1899-12-30T21:17:00"/>
    <n v="99"/>
    <n v="92"/>
    <n v="-3"/>
    <d v="1899-12-30T21:33:00"/>
    <n v="16"/>
    <n v="0"/>
    <n v="0"/>
    <n v="0"/>
    <n v="0"/>
    <n v="0"/>
    <n v="0"/>
    <x v="7"/>
    <n v="6"/>
  </r>
  <r>
    <s v="  UA"/>
    <x v="26"/>
    <n v="519"/>
    <s v="N464UA"/>
    <s v="CMH"/>
    <d v="1899-12-30T19:38:00"/>
    <d v="1899-12-30T20:03:00"/>
    <n v="73"/>
    <n v="79"/>
    <n v="25"/>
    <d v="1899-12-30T20:21:00"/>
    <n v="18"/>
    <n v="25"/>
    <n v="0"/>
    <n v="6"/>
    <n v="0"/>
    <n v="0"/>
    <n v="25"/>
    <x v="10"/>
    <n v="6"/>
  </r>
  <r>
    <s v="  UA"/>
    <x v="26"/>
    <n v="521"/>
    <s v="N559UA"/>
    <s v="SAN"/>
    <d v="1899-12-30T11:57:00"/>
    <d v="1899-12-30T11:49:00"/>
    <n v="264"/>
    <n v="270"/>
    <n v="-8"/>
    <d v="1899-12-30T12:10:00"/>
    <n v="21"/>
    <n v="0"/>
    <n v="0"/>
    <n v="0"/>
    <n v="0"/>
    <n v="0"/>
    <n v="0"/>
    <x v="3"/>
    <n v="6"/>
  </r>
  <r>
    <s v="  UA"/>
    <x v="26"/>
    <n v="524"/>
    <s v="N521UA"/>
    <s v="BOS"/>
    <d v="1899-12-30T06:46:00"/>
    <d v="1899-12-30T06:43:00"/>
    <n v="131"/>
    <n v="129"/>
    <n v="-3"/>
    <d v="1899-12-30T06:56:00"/>
    <n v="13"/>
    <n v="0"/>
    <n v="0"/>
    <n v="0"/>
    <n v="0"/>
    <n v="0"/>
    <n v="0"/>
    <x v="6"/>
    <n v="6"/>
  </r>
  <r>
    <s v="  UA"/>
    <x v="26"/>
    <n v="530"/>
    <s v="N854UA"/>
    <s v="MSP"/>
    <d v="1899-12-30T06:00:00"/>
    <d v="1899-12-30T06:06:00"/>
    <n v="93"/>
    <n v="82"/>
    <n v="6"/>
    <d v="1899-12-30T06:18:00"/>
    <n v="12"/>
    <n v="0"/>
    <n v="0"/>
    <n v="0"/>
    <n v="0"/>
    <n v="0"/>
    <n v="6"/>
    <x v="6"/>
    <n v="6"/>
  </r>
  <r>
    <s v="  UA"/>
    <x v="26"/>
    <n v="531"/>
    <s v="N562UA"/>
    <s v="LAX"/>
    <d v="1899-12-30T10:35:00"/>
    <d v="1899-12-30T10:38:00"/>
    <n v="275"/>
    <n v="252"/>
    <n v="3"/>
    <d v="1899-12-30T10:47:00"/>
    <n v="9"/>
    <n v="0"/>
    <n v="0"/>
    <n v="0"/>
    <n v="0"/>
    <n v="0"/>
    <n v="3"/>
    <x v="8"/>
    <n v="6"/>
  </r>
  <r>
    <s v="  UA"/>
    <x v="26"/>
    <n v="532"/>
    <s v="N433UA"/>
    <s v="BOS"/>
    <d v="1899-12-30T11:01:00"/>
    <d v="1899-12-30T10:56:00"/>
    <n v="135"/>
    <n v="145"/>
    <n v="-5"/>
    <d v="1899-12-30T11:23:00"/>
    <n v="27"/>
    <n v="0"/>
    <n v="0"/>
    <n v="0"/>
    <n v="0"/>
    <n v="0"/>
    <n v="0"/>
    <x v="3"/>
    <n v="6"/>
  </r>
  <r>
    <s v="  UA"/>
    <x v="26"/>
    <n v="536"/>
    <s v="N409UA"/>
    <s v="LGA"/>
    <d v="1899-12-30T07:00:00"/>
    <d v="1899-12-30T06:59:00"/>
    <n v="123"/>
    <n v="131"/>
    <n v="-1"/>
    <d v="1899-12-30T07:12:00"/>
    <n v="13"/>
    <n v="0"/>
    <n v="0"/>
    <n v="0"/>
    <n v="0"/>
    <n v="0"/>
    <n v="0"/>
    <x v="13"/>
    <n v="6"/>
  </r>
  <r>
    <s v="  UA"/>
    <x v="26"/>
    <n v="544"/>
    <s v="N538UA"/>
    <s v="LAS"/>
    <d v="1899-12-30T11:57:00"/>
    <d v="1899-12-30T12:02:00"/>
    <n v="237"/>
    <n v="238"/>
    <n v="5"/>
    <d v="1899-12-30T12:22:00"/>
    <n v="20"/>
    <n v="0"/>
    <n v="0"/>
    <n v="0"/>
    <n v="0"/>
    <n v="0"/>
    <n v="5"/>
    <x v="3"/>
    <n v="6"/>
  </r>
  <r>
    <s v="  UA"/>
    <x v="26"/>
    <n v="557"/>
    <s v="N553UA"/>
    <s v="LAS"/>
    <d v="1899-12-30T17:55:00"/>
    <d v="1899-12-30T17:56:00"/>
    <n v="237"/>
    <n v="233"/>
    <n v="1"/>
    <d v="1899-12-30T18:10:00"/>
    <n v="14"/>
    <n v="0"/>
    <n v="0"/>
    <n v="0"/>
    <n v="0"/>
    <n v="0"/>
    <n v="1"/>
    <x v="12"/>
    <n v="6"/>
  </r>
  <r>
    <s v="  UA"/>
    <x v="26"/>
    <n v="566"/>
    <s v="N807UA"/>
    <s v="ATL"/>
    <d v="1899-12-30T18:00:00"/>
    <d v="1899-12-30T17:59:00"/>
    <n v="112"/>
    <n v="123"/>
    <n v="-1"/>
    <d v="1899-12-30T18:18:00"/>
    <n v="19"/>
    <n v="0"/>
    <n v="0"/>
    <n v="0"/>
    <n v="0"/>
    <n v="0"/>
    <n v="0"/>
    <x v="1"/>
    <n v="6"/>
  </r>
  <r>
    <s v="  UA"/>
    <x v="26"/>
    <n v="570"/>
    <s v="N477UA"/>
    <s v="CLE"/>
    <d v="1899-12-30T13:19:00"/>
    <d v="1899-12-30T13:15:00"/>
    <n v="73"/>
    <n v="69"/>
    <n v="-4"/>
    <d v="1899-12-30T13:28:00"/>
    <n v="13"/>
    <n v="0"/>
    <n v="0"/>
    <n v="0"/>
    <n v="0"/>
    <n v="0"/>
    <n v="0"/>
    <x v="14"/>
    <n v="6"/>
  </r>
  <r>
    <s v="  UA"/>
    <x v="26"/>
    <n v="577"/>
    <s v="N467UA"/>
    <s v="MSP"/>
    <d v="1899-12-30T08:48:00"/>
    <d v="1899-12-30T08:45:00"/>
    <n v="85"/>
    <n v="81"/>
    <n v="-3"/>
    <d v="1899-12-30T09:01:00"/>
    <n v="16"/>
    <n v="0"/>
    <n v="0"/>
    <n v="0"/>
    <n v="0"/>
    <n v="0"/>
    <n v="0"/>
    <x v="9"/>
    <n v="6"/>
  </r>
  <r>
    <s v="  UA"/>
    <x v="26"/>
    <n v="586"/>
    <s v="N496UA"/>
    <s v="MIA"/>
    <d v="1899-12-30T19:50:00"/>
    <d v="1899-12-30T20:47:00"/>
    <n v="187"/>
    <n v="176"/>
    <n v="57"/>
    <d v="1899-12-30T20:58:00"/>
    <n v="11"/>
    <n v="0"/>
    <n v="0"/>
    <n v="0"/>
    <n v="0"/>
    <n v="46"/>
    <n v="57"/>
    <x v="10"/>
    <n v="6"/>
  </r>
  <r>
    <s v="  UA"/>
    <x v="26"/>
    <n v="589"/>
    <s v="N501UA"/>
    <s v="IAH"/>
    <d v="1899-12-30T09:27:00"/>
    <d v="1899-12-30T09:26:00"/>
    <n v="164"/>
    <n v="144"/>
    <n v="-1"/>
    <d v="1899-12-30T09:36:00"/>
    <n v="10"/>
    <n v="0"/>
    <n v="0"/>
    <n v="0"/>
    <n v="0"/>
    <n v="0"/>
    <n v="0"/>
    <x v="0"/>
    <n v="6"/>
  </r>
  <r>
    <s v="  UA"/>
    <x v="26"/>
    <n v="590"/>
    <s v="N470UA"/>
    <s v="BDL"/>
    <d v="1899-12-30T13:40:00"/>
    <d v="1899-12-30T13:37:00"/>
    <n v="122"/>
    <n v="112"/>
    <n v="-3"/>
    <d v="1899-12-30T13:49:00"/>
    <n v="12"/>
    <n v="0"/>
    <n v="0"/>
    <n v="0"/>
    <n v="0"/>
    <n v="0"/>
    <n v="0"/>
    <x v="14"/>
    <n v="6"/>
  </r>
  <r>
    <s v="  UA"/>
    <x v="26"/>
    <n v="597"/>
    <s v="N801UA"/>
    <s v="MSP"/>
    <d v="1899-12-30T20:05:00"/>
    <d v="1899-12-30T20:01:00"/>
    <n v="83"/>
    <n v="78"/>
    <n v="-4"/>
    <d v="1899-12-30T20:17:00"/>
    <n v="16"/>
    <n v="0"/>
    <n v="0"/>
    <n v="0"/>
    <n v="0"/>
    <n v="0"/>
    <n v="0"/>
    <x v="11"/>
    <n v="6"/>
  </r>
  <r>
    <s v="  UA"/>
    <x v="26"/>
    <n v="600"/>
    <s v="N456UA"/>
    <s v="DCA"/>
    <d v="1899-12-30T06:00:00"/>
    <d v="1899-12-30T05:57:00"/>
    <n v="106"/>
    <n v="104"/>
    <n v="-3"/>
    <d v="1899-12-30T06:14:00"/>
    <n v="17"/>
    <n v="0"/>
    <n v="0"/>
    <n v="0"/>
    <n v="0"/>
    <n v="0"/>
    <n v="0"/>
    <x v="6"/>
    <n v="6"/>
  </r>
  <r>
    <s v="  UA"/>
    <x v="26"/>
    <n v="602"/>
    <s v="N493UA"/>
    <s v="DCA"/>
    <d v="1899-12-30T07:00:00"/>
    <d v="1899-12-30T06:54:00"/>
    <n v="108"/>
    <n v="128"/>
    <n v="-6"/>
    <d v="1899-12-30T07:18:00"/>
    <n v="24"/>
    <n v="0"/>
    <n v="0"/>
    <n v="0"/>
    <n v="0"/>
    <n v="0"/>
    <n v="0"/>
    <x v="13"/>
    <n v="6"/>
  </r>
  <r>
    <s v="  UA"/>
    <x v="26"/>
    <n v="604"/>
    <s v="N811UA"/>
    <s v="DCA"/>
    <d v="1899-12-30T08:05:00"/>
    <d v="1899-12-30T08:00:00"/>
    <n v="105"/>
    <n v="105"/>
    <n v="-5"/>
    <d v="1899-12-30T08:12:00"/>
    <n v="12"/>
    <n v="0"/>
    <n v="0"/>
    <n v="0"/>
    <n v="0"/>
    <n v="0"/>
    <n v="0"/>
    <x v="9"/>
    <n v="6"/>
  </r>
  <r>
    <s v="  UA"/>
    <x v="26"/>
    <n v="605"/>
    <s v="N539UA"/>
    <s v="DEN"/>
    <d v="1899-12-30T09:48:00"/>
    <d v="1899-12-30T09:48:00"/>
    <n v="162"/>
    <n v="178"/>
    <n v="0"/>
    <d v="1899-12-30T10:16:00"/>
    <n v="28"/>
    <n v="0"/>
    <n v="0"/>
    <n v="16"/>
    <n v="0"/>
    <n v="0"/>
    <n v="0"/>
    <x v="0"/>
    <n v="6"/>
  </r>
  <r>
    <s v="  UA"/>
    <x v="26"/>
    <n v="608"/>
    <s v="N802UA"/>
    <s v="DCA"/>
    <d v="1899-12-30T10:02:00"/>
    <d v="1899-12-30T09:55:00"/>
    <n v="105"/>
    <n v="96"/>
    <n v="-7"/>
    <d v="1899-12-30T10:08:00"/>
    <n v="13"/>
    <n v="0"/>
    <n v="0"/>
    <n v="0"/>
    <n v="0"/>
    <n v="0"/>
    <n v="0"/>
    <x v="8"/>
    <n v="6"/>
  </r>
  <r>
    <s v="  UA"/>
    <x v="26"/>
    <n v="609"/>
    <s v="N458UA"/>
    <s v="SFO"/>
    <d v="1899-12-30T11:57:00"/>
    <d v="1899-12-30T12:50:00"/>
    <n v="282"/>
    <n v="272"/>
    <n v="53"/>
    <d v="1899-12-30T13:00:00"/>
    <n v="10"/>
    <n v="43"/>
    <n v="0"/>
    <n v="0"/>
    <n v="0"/>
    <n v="0"/>
    <n v="53"/>
    <x v="3"/>
    <n v="6"/>
  </r>
  <r>
    <s v="  UA"/>
    <x v="26"/>
    <n v="610"/>
    <s v="N813UA"/>
    <s v="DCA"/>
    <d v="1899-12-30T11:00:00"/>
    <d v="1899-12-30T10:53:00"/>
    <n v="105"/>
    <n v="95"/>
    <n v="-7"/>
    <d v="1899-12-30T11:08:00"/>
    <n v="15"/>
    <n v="0"/>
    <n v="0"/>
    <n v="0"/>
    <n v="0"/>
    <n v="0"/>
    <n v="0"/>
    <x v="3"/>
    <n v="6"/>
  </r>
  <r>
    <s v="  UA"/>
    <x v="26"/>
    <n v="611"/>
    <s v="N590UA"/>
    <s v="SFO"/>
    <d v="1899-12-30T13:05:00"/>
    <d v="1899-12-30T13:05:00"/>
    <n v="284"/>
    <n v="283"/>
    <n v="0"/>
    <d v="1899-12-30T13:34:00"/>
    <n v="29"/>
    <n v="0"/>
    <n v="0"/>
    <n v="0"/>
    <n v="0"/>
    <n v="0"/>
    <n v="0"/>
    <x v="14"/>
    <n v="6"/>
  </r>
  <r>
    <s v="  UA"/>
    <x v="26"/>
    <n v="612"/>
    <s v="N820UA"/>
    <s v="DCA"/>
    <d v="1899-12-30T12:05:00"/>
    <d v="1899-12-30T12:05:00"/>
    <n v="105"/>
    <n v="101"/>
    <n v="0"/>
    <d v="1899-12-30T12:20:00"/>
    <n v="15"/>
    <n v="0"/>
    <n v="0"/>
    <n v="0"/>
    <n v="0"/>
    <n v="0"/>
    <n v="0"/>
    <x v="5"/>
    <n v="6"/>
  </r>
  <r>
    <s v="  UA"/>
    <x v="26"/>
    <n v="614"/>
    <s v="N456UA"/>
    <s v="DCA"/>
    <d v="1899-12-30T13:05:00"/>
    <d v="1899-12-30T12:55:00"/>
    <n v="105"/>
    <n v="95"/>
    <n v="-10"/>
    <d v="1899-12-30T13:08:00"/>
    <n v="13"/>
    <n v="0"/>
    <n v="0"/>
    <n v="0"/>
    <n v="0"/>
    <n v="0"/>
    <n v="0"/>
    <x v="14"/>
    <n v="6"/>
  </r>
  <r>
    <s v="  UA"/>
    <x v="26"/>
    <n v="616"/>
    <s v="N481UA"/>
    <s v="DCA"/>
    <d v="1899-12-30T14:05:00"/>
    <d v="1899-12-30T14:05:00"/>
    <n v="105"/>
    <n v="107"/>
    <n v="0"/>
    <d v="1899-12-30T14:21:00"/>
    <n v="16"/>
    <n v="0"/>
    <n v="0"/>
    <n v="0"/>
    <n v="0"/>
    <n v="0"/>
    <n v="0"/>
    <x v="4"/>
    <n v="6"/>
  </r>
  <r>
    <s v="  UA"/>
    <x v="26"/>
    <n v="617"/>
    <s v="N423UA"/>
    <s v="SNA"/>
    <d v="1899-12-30T15:23:00"/>
    <d v="1899-12-30T15:18:00"/>
    <n v="268"/>
    <n v="265"/>
    <n v="-5"/>
    <d v="1899-12-30T15:27:00"/>
    <n v="9"/>
    <n v="0"/>
    <n v="0"/>
    <n v="0"/>
    <n v="0"/>
    <n v="0"/>
    <n v="0"/>
    <x v="15"/>
    <n v="6"/>
  </r>
  <r>
    <s v="  UA"/>
    <x v="26"/>
    <n v="618"/>
    <s v="N831UA"/>
    <s v="DCA"/>
    <d v="1899-12-30T15:05:00"/>
    <d v="1899-12-30T15:01:00"/>
    <n v="105"/>
    <n v="93"/>
    <n v="-4"/>
    <d v="1899-12-30T15:15:00"/>
    <n v="14"/>
    <n v="0"/>
    <n v="0"/>
    <n v="0"/>
    <n v="0"/>
    <n v="0"/>
    <n v="0"/>
    <x v="15"/>
    <n v="6"/>
  </r>
  <r>
    <s v="  UA"/>
    <x v="26"/>
    <n v="620"/>
    <s v="N443UA"/>
    <s v="DCA"/>
    <d v="1899-12-30T16:03:00"/>
    <d v="1899-12-30T15:57:00"/>
    <n v="105"/>
    <n v="107"/>
    <n v="-6"/>
    <d v="1899-12-30T16:20:00"/>
    <n v="23"/>
    <n v="0"/>
    <n v="0"/>
    <n v="0"/>
    <n v="0"/>
    <n v="0"/>
    <n v="0"/>
    <x v="2"/>
    <n v="6"/>
  </r>
  <r>
    <s v="  UA"/>
    <x v="26"/>
    <n v="624"/>
    <s v="N822UA"/>
    <s v="DCA"/>
    <d v="1899-12-30T18:05:00"/>
    <d v="1899-12-30T18:45:00"/>
    <n v="105"/>
    <n v="95"/>
    <n v="40"/>
    <d v="1899-12-30T18:57:00"/>
    <n v="12"/>
    <n v="0"/>
    <n v="0"/>
    <n v="0"/>
    <n v="0"/>
    <n v="30"/>
    <n v="40"/>
    <x v="1"/>
    <n v="6"/>
  </r>
  <r>
    <s v="  UA"/>
    <x v="26"/>
    <n v="626"/>
    <s v="N569UA"/>
    <s v="PHL"/>
    <d v="1899-12-30T18:10:00"/>
    <d v="1899-12-30T18:07:00"/>
    <n v="119"/>
    <n v="105"/>
    <n v="-3"/>
    <d v="1899-12-30T18:24:00"/>
    <n v="17"/>
    <n v="0"/>
    <n v="0"/>
    <n v="0"/>
    <n v="0"/>
    <n v="0"/>
    <n v="0"/>
    <x v="1"/>
    <n v="6"/>
  </r>
  <r>
    <s v="  UA"/>
    <x v="26"/>
    <n v="632"/>
    <s v="N565UA"/>
    <s v="TPA"/>
    <d v="1899-12-30T09:30:00"/>
    <d v="1899-12-30T10:03:00"/>
    <n v="157"/>
    <n v="157"/>
    <n v="33"/>
    <d v="1899-12-30T10:19:00"/>
    <n v="16"/>
    <n v="27"/>
    <n v="0"/>
    <n v="0"/>
    <n v="0"/>
    <n v="6"/>
    <n v="33"/>
    <x v="0"/>
    <n v="6"/>
  </r>
  <r>
    <s v="  UA"/>
    <x v="26"/>
    <n v="634"/>
    <s v="N477UA"/>
    <s v="EWR"/>
    <d v="1899-12-30T06:00:00"/>
    <d v="1899-12-30T05:59:00"/>
    <n v="118"/>
    <n v="116"/>
    <n v="-1"/>
    <d v="1899-12-30T06:12:00"/>
    <n v="13"/>
    <n v="0"/>
    <n v="0"/>
    <n v="0"/>
    <n v="0"/>
    <n v="0"/>
    <n v="0"/>
    <x v="6"/>
    <n v="6"/>
  </r>
  <r>
    <s v="  UA"/>
    <x v="26"/>
    <n v="635"/>
    <s v="N530UA"/>
    <s v="SEA"/>
    <d v="1899-12-30T08:25:00"/>
    <d v="1899-12-30T08:25:00"/>
    <n v="265"/>
    <n v="254"/>
    <n v="0"/>
    <d v="1899-12-30T08:37:00"/>
    <n v="12"/>
    <n v="0"/>
    <n v="0"/>
    <n v="0"/>
    <n v="0"/>
    <n v="0"/>
    <n v="0"/>
    <x v="9"/>
    <n v="6"/>
  </r>
  <r>
    <s v="  UA"/>
    <x v="26"/>
    <n v="640"/>
    <s v="N837UA"/>
    <s v="PHL"/>
    <d v="1899-12-30T21:05:00"/>
    <d v="1899-12-30T21:05:00"/>
    <n v="113"/>
    <n v="108"/>
    <n v="0"/>
    <d v="1899-12-30T21:19:00"/>
    <n v="14"/>
    <n v="0"/>
    <n v="0"/>
    <n v="0"/>
    <n v="0"/>
    <n v="0"/>
    <n v="0"/>
    <x v="7"/>
    <n v="6"/>
  </r>
  <r>
    <s v="  UA"/>
    <x v="26"/>
    <n v="643"/>
    <s v="N485UA"/>
    <s v="PDX"/>
    <d v="1899-12-30T15:20:00"/>
    <d v="1899-12-30T15:22:00"/>
    <n v="268"/>
    <n v="266"/>
    <n v="2"/>
    <d v="1899-12-30T15:33:00"/>
    <n v="11"/>
    <n v="0"/>
    <n v="0"/>
    <n v="0"/>
    <n v="0"/>
    <n v="0"/>
    <n v="2"/>
    <x v="15"/>
    <n v="6"/>
  </r>
  <r>
    <s v="  UA"/>
    <x v="26"/>
    <n v="646"/>
    <s v="N440UA"/>
    <s v="EWR"/>
    <d v="1899-12-30T13:00:00"/>
    <d v="1899-12-30T14:00:00"/>
    <n v="133"/>
    <n v="106"/>
    <n v="60"/>
    <d v="1899-12-30T14:10:00"/>
    <n v="10"/>
    <n v="33"/>
    <n v="0"/>
    <n v="0"/>
    <n v="0"/>
    <n v="0"/>
    <n v="60"/>
    <x v="14"/>
    <n v="6"/>
  </r>
  <r>
    <s v="  UA"/>
    <x v="26"/>
    <n v="649"/>
    <s v="N448UA"/>
    <s v="PDX"/>
    <d v="1899-12-30T08:10:00"/>
    <d v="1899-12-30T08:20:00"/>
    <n v="263"/>
    <n v="262"/>
    <n v="10"/>
    <d v="1899-12-30T08:32:00"/>
    <n v="12"/>
    <n v="0"/>
    <n v="0"/>
    <n v="0"/>
    <n v="0"/>
    <n v="0"/>
    <n v="10"/>
    <x v="9"/>
    <n v="6"/>
  </r>
  <r>
    <s v="  UA"/>
    <x v="26"/>
    <n v="650"/>
    <s v="N421UA"/>
    <s v="OMA"/>
    <d v="1899-12-30T09:55:00"/>
    <d v="1899-12-30T09:47:00"/>
    <n v="90"/>
    <n v="86"/>
    <n v="-8"/>
    <d v="1899-12-30T10:01:00"/>
    <n v="14"/>
    <n v="0"/>
    <n v="0"/>
    <n v="0"/>
    <n v="0"/>
    <n v="0"/>
    <n v="0"/>
    <x v="0"/>
    <n v="6"/>
  </r>
  <r>
    <s v="  UA"/>
    <x v="26"/>
    <n v="656"/>
    <s v="N804UA"/>
    <s v="ALB"/>
    <d v="1899-12-30T13:15:00"/>
    <d v="1899-12-30T13:14:00"/>
    <n v="114"/>
    <n v="111"/>
    <n v="-1"/>
    <d v="1899-12-30T13:27:00"/>
    <n v="13"/>
    <n v="0"/>
    <n v="0"/>
    <n v="0"/>
    <n v="0"/>
    <n v="0"/>
    <n v="0"/>
    <x v="14"/>
    <n v="6"/>
  </r>
  <r>
    <s v="  UA"/>
    <x v="26"/>
    <n v="661"/>
    <s v="N439UA"/>
    <s v="LAX"/>
    <d v="1899-12-30T09:02:00"/>
    <d v="1899-12-30T09:01:00"/>
    <n v="265"/>
    <n v="262"/>
    <n v="-1"/>
    <d v="1899-12-30T09:11:00"/>
    <n v="10"/>
    <n v="0"/>
    <n v="0"/>
    <n v="0"/>
    <n v="0"/>
    <n v="0"/>
    <n v="0"/>
    <x v="0"/>
    <n v="6"/>
  </r>
  <r>
    <s v="  UA"/>
    <x v="26"/>
    <n v="664"/>
    <s v="N573UA"/>
    <s v="PHL"/>
    <d v="1899-12-30T13:33:00"/>
    <d v="1899-12-30T13:28:00"/>
    <n v="119"/>
    <n v="118"/>
    <n v="-5"/>
    <d v="1899-12-30T13:48:00"/>
    <n v="20"/>
    <n v="0"/>
    <n v="0"/>
    <n v="0"/>
    <n v="0"/>
    <n v="0"/>
    <n v="0"/>
    <x v="14"/>
    <n v="6"/>
  </r>
  <r>
    <s v="  UA"/>
    <x v="26"/>
    <n v="665"/>
    <s v="N457UA"/>
    <s v="SNA"/>
    <d v="1899-12-30T17:34:00"/>
    <d v="1899-12-30T17:33:00"/>
    <n v="268"/>
    <n v="264"/>
    <n v="-1"/>
    <d v="1899-12-30T17:50:00"/>
    <n v="17"/>
    <n v="0"/>
    <n v="0"/>
    <n v="0"/>
    <n v="0"/>
    <n v="0"/>
    <n v="0"/>
    <x v="12"/>
    <n v="6"/>
  </r>
  <r>
    <s v="  UA"/>
    <x v="26"/>
    <n v="668"/>
    <s v="N804UA"/>
    <s v="LGA"/>
    <d v="1899-12-30T06:00:00"/>
    <d v="1899-12-30T05:57:00"/>
    <n v="123"/>
    <n v="135"/>
    <n v="-3"/>
    <d v="1899-12-30T06:20:00"/>
    <n v="23"/>
    <n v="0"/>
    <n v="0"/>
    <n v="0"/>
    <n v="0"/>
    <n v="0"/>
    <n v="0"/>
    <x v="6"/>
    <n v="6"/>
  </r>
  <r>
    <s v="  UA"/>
    <x v="26"/>
    <n v="672"/>
    <s v="N848UA"/>
    <s v="LGA"/>
    <d v="1899-12-30T08:00:00"/>
    <d v="1899-12-30T08:40:00"/>
    <n v="125"/>
    <n v="150"/>
    <n v="40"/>
    <d v="1899-12-30T09:25:00"/>
    <n v="45"/>
    <n v="0"/>
    <n v="0"/>
    <n v="65"/>
    <n v="0"/>
    <n v="0"/>
    <n v="40"/>
    <x v="9"/>
    <n v="6"/>
  </r>
  <r>
    <s v="  UA"/>
    <x v="26"/>
    <n v="675"/>
    <s v="N651UA"/>
    <s v="DEN"/>
    <d v="1899-12-30T08:02:00"/>
    <d v="1899-12-30T08:02:00"/>
    <n v="168"/>
    <n v="163"/>
    <n v="0"/>
    <d v="1899-12-30T08:15:00"/>
    <n v="13"/>
    <n v="0"/>
    <n v="0"/>
    <n v="0"/>
    <n v="0"/>
    <n v="0"/>
    <n v="0"/>
    <x v="9"/>
    <n v="6"/>
  </r>
  <r>
    <s v="  UA"/>
    <x v="26"/>
    <n v="676"/>
    <s v="N854UA"/>
    <s v="DCA"/>
    <d v="1899-12-30T21:00:00"/>
    <d v="1899-12-30T20:56:00"/>
    <n v="105"/>
    <n v="92"/>
    <n v="-4"/>
    <d v="1899-12-30T21:10:00"/>
    <n v="14"/>
    <n v="0"/>
    <n v="0"/>
    <n v="0"/>
    <n v="0"/>
    <n v="0"/>
    <n v="0"/>
    <x v="7"/>
    <n v="6"/>
  </r>
  <r>
    <s v="  UA"/>
    <x v="26"/>
    <n v="678"/>
    <s v="N822UA"/>
    <s v="LGA"/>
    <d v="1899-12-30T11:00:00"/>
    <d v="1899-12-30T12:54:00"/>
    <n v="125"/>
    <n v="124"/>
    <n v="114"/>
    <d v="1899-12-30T13:11:00"/>
    <n v="17"/>
    <n v="0"/>
    <n v="0"/>
    <n v="113"/>
    <n v="0"/>
    <n v="0"/>
    <n v="114"/>
    <x v="3"/>
    <n v="6"/>
  </r>
  <r>
    <s v="  UA"/>
    <x v="26"/>
    <n v="680"/>
    <s v=" "/>
    <s v="LGA"/>
    <d v="1899-12-30T12:25:00"/>
    <d v="1899-12-30T00:00:00"/>
    <n v="125"/>
    <n v="0"/>
    <n v="0"/>
    <d v="1899-12-30T00:00:00"/>
    <n v="0"/>
    <n v="0"/>
    <n v="0"/>
    <n v="0"/>
    <n v="0"/>
    <n v="0"/>
    <n v="0"/>
    <x v="5"/>
    <n v="6"/>
  </r>
  <r>
    <s v="  UA"/>
    <x v="26"/>
    <n v="682"/>
    <s v="N464UA"/>
    <s v="LGA"/>
    <d v="1899-12-30T13:00:00"/>
    <d v="1899-12-30T12:55:00"/>
    <n v="125"/>
    <n v="134"/>
    <n v="-5"/>
    <d v="1899-12-30T13:33:00"/>
    <n v="38"/>
    <n v="0"/>
    <n v="0"/>
    <n v="0"/>
    <n v="0"/>
    <n v="0"/>
    <n v="0"/>
    <x v="14"/>
    <n v="6"/>
  </r>
  <r>
    <s v="  UA"/>
    <x v="26"/>
    <n v="684"/>
    <s v="N848UA"/>
    <s v="LGA"/>
    <d v="1899-12-30T14:05:00"/>
    <d v="1899-12-30T14:56:00"/>
    <n v="125"/>
    <n v="184"/>
    <n v="51"/>
    <d v="1899-12-30T16:03:00"/>
    <n v="67"/>
    <n v="11"/>
    <n v="0"/>
    <n v="59"/>
    <n v="0"/>
    <n v="40"/>
    <n v="51"/>
    <x v="4"/>
    <n v="6"/>
  </r>
  <r>
    <s v="  UA"/>
    <x v="26"/>
    <n v="686"/>
    <s v=" "/>
    <s v="LGA"/>
    <d v="1899-12-30T14:54:00"/>
    <d v="1899-12-30T00:00:00"/>
    <n v="125"/>
    <n v="0"/>
    <n v="0"/>
    <d v="1899-12-30T00:00:00"/>
    <n v="0"/>
    <n v="0"/>
    <n v="0"/>
    <n v="0"/>
    <n v="0"/>
    <n v="0"/>
    <n v="0"/>
    <x v="4"/>
    <n v="6"/>
  </r>
  <r>
    <s v="  UA"/>
    <x v="26"/>
    <n v="688"/>
    <s v="N403UA"/>
    <s v="LGA"/>
    <d v="1899-12-30T15:54:00"/>
    <d v="1899-12-30T15:54:00"/>
    <n v="125"/>
    <n v="136"/>
    <n v="0"/>
    <d v="1899-12-30T16:17:00"/>
    <n v="23"/>
    <n v="0"/>
    <n v="0"/>
    <n v="0"/>
    <n v="0"/>
    <n v="0"/>
    <n v="0"/>
    <x v="15"/>
    <n v="6"/>
  </r>
  <r>
    <s v="  UA"/>
    <x v="26"/>
    <n v="690"/>
    <s v="N495UA"/>
    <s v="LGA"/>
    <d v="1899-12-30T17:05:00"/>
    <d v="1899-12-30T17:03:00"/>
    <n v="125"/>
    <n v="141"/>
    <n v="-2"/>
    <d v="1899-12-30T17:31:00"/>
    <n v="28"/>
    <n v="0"/>
    <n v="0"/>
    <n v="0"/>
    <n v="0"/>
    <n v="0"/>
    <n v="0"/>
    <x v="12"/>
    <n v="6"/>
  </r>
  <r>
    <s v="  UA"/>
    <x v="26"/>
    <n v="692"/>
    <s v=" "/>
    <s v="LGA"/>
    <d v="1899-12-30T17:30:00"/>
    <d v="1899-12-30T00:00:00"/>
    <n v="125"/>
    <n v="0"/>
    <n v="0"/>
    <d v="1899-12-30T00:00:00"/>
    <n v="0"/>
    <n v="0"/>
    <n v="0"/>
    <n v="0"/>
    <n v="0"/>
    <n v="0"/>
    <n v="0"/>
    <x v="12"/>
    <n v="6"/>
  </r>
  <r>
    <s v="  UA"/>
    <x v="26"/>
    <n v="696"/>
    <s v="N451UA"/>
    <s v="LGA"/>
    <d v="1899-12-30T19:00:00"/>
    <d v="1899-12-30T18:58:00"/>
    <n v="125"/>
    <n v="146"/>
    <n v="-2"/>
    <d v="1899-12-30T19:41:00"/>
    <n v="43"/>
    <n v="0"/>
    <n v="0"/>
    <n v="19"/>
    <n v="0"/>
    <n v="0"/>
    <n v="0"/>
    <x v="10"/>
    <n v="6"/>
  </r>
  <r>
    <s v="  UA"/>
    <x v="26"/>
    <n v="709"/>
    <s v="N541UA"/>
    <s v="SAN"/>
    <d v="1899-12-30T08:30:00"/>
    <d v="1899-12-30T08:30:00"/>
    <n v="262"/>
    <n v="261"/>
    <n v="0"/>
    <d v="1899-12-30T08:43:00"/>
    <n v="13"/>
    <n v="0"/>
    <n v="0"/>
    <n v="0"/>
    <n v="0"/>
    <n v="0"/>
    <n v="0"/>
    <x v="9"/>
    <n v="6"/>
  </r>
  <r>
    <s v="  UA"/>
    <x v="26"/>
    <n v="711"/>
    <s v="N412UA"/>
    <s v="LAX"/>
    <d v="1899-12-30T07:04:00"/>
    <d v="1899-12-30T07:00:00"/>
    <n v="265"/>
    <n v="264"/>
    <n v="-4"/>
    <d v="1899-12-30T07:22:00"/>
    <n v="22"/>
    <n v="0"/>
    <n v="0"/>
    <n v="0"/>
    <n v="0"/>
    <n v="0"/>
    <n v="0"/>
    <x v="13"/>
    <n v="6"/>
  </r>
  <r>
    <s v="  UA"/>
    <x v="26"/>
    <n v="722"/>
    <s v="N819UA"/>
    <s v="RDU"/>
    <d v="1899-12-30T16:41:00"/>
    <d v="1899-12-30T16:38:00"/>
    <n v="110"/>
    <n v="99"/>
    <n v="-3"/>
    <d v="1899-12-30T16:52:00"/>
    <n v="14"/>
    <n v="0"/>
    <n v="0"/>
    <n v="0"/>
    <n v="0"/>
    <n v="0"/>
    <n v="0"/>
    <x v="2"/>
    <n v="6"/>
  </r>
  <r>
    <s v="  UA"/>
    <x v="26"/>
    <n v="732"/>
    <s v="N818UA"/>
    <s v="JAX"/>
    <d v="1899-12-30T13:44:00"/>
    <d v="1899-12-30T13:42:00"/>
    <n v="136"/>
    <n v="135"/>
    <n v="-2"/>
    <d v="1899-12-30T13:59:00"/>
    <n v="17"/>
    <n v="0"/>
    <n v="0"/>
    <n v="0"/>
    <n v="0"/>
    <n v="0"/>
    <n v="0"/>
    <x v="14"/>
    <n v="6"/>
  </r>
  <r>
    <s v="  UA"/>
    <x v="26"/>
    <n v="741"/>
    <s v="N402UA"/>
    <s v="SFO"/>
    <d v="1899-12-30T19:05:00"/>
    <d v="1899-12-30T19:03:00"/>
    <n v="282"/>
    <n v="263"/>
    <n v="-2"/>
    <d v="1899-12-30T19:17:00"/>
    <n v="14"/>
    <n v="0"/>
    <n v="0"/>
    <n v="0"/>
    <n v="0"/>
    <n v="0"/>
    <n v="0"/>
    <x v="10"/>
    <n v="6"/>
  </r>
  <r>
    <s v="  UA"/>
    <x v="26"/>
    <n v="752"/>
    <s v="N465UA"/>
    <s v="MSP"/>
    <d v="1899-12-30T21:05:00"/>
    <d v="1899-12-30T21:02:00"/>
    <n v="84"/>
    <n v="77"/>
    <n v="-3"/>
    <d v="1899-12-30T21:18:00"/>
    <n v="16"/>
    <n v="0"/>
    <n v="0"/>
    <n v="0"/>
    <n v="0"/>
    <n v="0"/>
    <n v="0"/>
    <x v="7"/>
    <n v="6"/>
  </r>
  <r>
    <s v="  UA"/>
    <x v="26"/>
    <n v="759"/>
    <s v="N416UA"/>
    <s v="SFO"/>
    <d v="1899-12-30T09:02:00"/>
    <d v="1899-12-30T09:00:00"/>
    <n v="282"/>
    <n v="303"/>
    <n v="-2"/>
    <d v="1899-12-30T09:13:00"/>
    <n v="13"/>
    <n v="0"/>
    <n v="0"/>
    <n v="19"/>
    <n v="0"/>
    <n v="0"/>
    <n v="0"/>
    <x v="0"/>
    <n v="6"/>
  </r>
  <r>
    <s v="  UA"/>
    <x v="26"/>
    <n v="761"/>
    <s v="N436UA"/>
    <s v="SFO"/>
    <d v="1899-12-30T08:12:00"/>
    <d v="1899-12-30T08:47:00"/>
    <n v="282"/>
    <n v="304"/>
    <n v="35"/>
    <d v="1899-12-30T08:57:00"/>
    <n v="10"/>
    <n v="0"/>
    <n v="0"/>
    <n v="57"/>
    <n v="0"/>
    <n v="0"/>
    <n v="35"/>
    <x v="9"/>
    <n v="6"/>
  </r>
  <r>
    <s v="  UA"/>
    <x v="26"/>
    <n v="769"/>
    <s v="N674UA"/>
    <s v="SFO"/>
    <d v="1899-12-30T10:00:00"/>
    <d v="1899-12-30T09:57:00"/>
    <n v="290"/>
    <n v="268"/>
    <n v="-3"/>
    <d v="1899-12-30T10:14:00"/>
    <n v="17"/>
    <n v="0"/>
    <n v="0"/>
    <n v="0"/>
    <n v="0"/>
    <n v="0"/>
    <n v="0"/>
    <x v="8"/>
    <n v="6"/>
  </r>
  <r>
    <s v="  UA"/>
    <x v="26"/>
    <n v="774"/>
    <s v="N477UA"/>
    <s v="RIC"/>
    <d v="1899-12-30T18:03:00"/>
    <d v="1899-12-30T19:28:00"/>
    <n v="114"/>
    <n v="107"/>
    <n v="85"/>
    <d v="1899-12-30T19:45:00"/>
    <n v="17"/>
    <n v="78"/>
    <n v="0"/>
    <n v="0"/>
    <n v="0"/>
    <n v="0"/>
    <n v="85"/>
    <x v="1"/>
    <n v="6"/>
  </r>
  <r>
    <s v="  UA"/>
    <x v="26"/>
    <n v="793"/>
    <s v="N548UA"/>
    <s v="LAX"/>
    <d v="1899-12-30T15:20:00"/>
    <d v="1899-12-30T15:24:00"/>
    <n v="270"/>
    <n v="261"/>
    <n v="4"/>
    <d v="1899-12-30T15:35:00"/>
    <n v="11"/>
    <n v="0"/>
    <n v="0"/>
    <n v="0"/>
    <n v="0"/>
    <n v="0"/>
    <n v="4"/>
    <x v="15"/>
    <n v="6"/>
  </r>
  <r>
    <s v="  UA"/>
    <x v="26"/>
    <n v="836"/>
    <s v="N407UA"/>
    <s v="BOS"/>
    <d v="1899-12-30T17:35:00"/>
    <d v="1899-12-30T17:50:00"/>
    <n v="139"/>
    <n v="148"/>
    <n v="15"/>
    <d v="1899-12-30T18:28:00"/>
    <n v="38"/>
    <n v="0"/>
    <n v="0"/>
    <n v="24"/>
    <n v="0"/>
    <n v="0"/>
    <n v="15"/>
    <x v="12"/>
    <n v="6"/>
  </r>
  <r>
    <s v="  UA"/>
    <x v="26"/>
    <n v="839"/>
    <s v="N476UA"/>
    <s v="LAX"/>
    <d v="1899-12-30T18:41:00"/>
    <d v="1899-12-30T18:41:00"/>
    <n v="265"/>
    <n v="260"/>
    <n v="0"/>
    <d v="1899-12-30T18:57:00"/>
    <n v="16"/>
    <n v="0"/>
    <n v="0"/>
    <n v="0"/>
    <n v="0"/>
    <n v="0"/>
    <n v="0"/>
    <x v="1"/>
    <n v="6"/>
  </r>
  <r>
    <s v="  UA"/>
    <x v="26"/>
    <n v="842"/>
    <s v="N419UA"/>
    <s v="LAX"/>
    <d v="1899-12-30T08:10:00"/>
    <d v="1899-12-30T08:04:00"/>
    <n v="269"/>
    <n v="267"/>
    <n v="-6"/>
    <d v="1899-12-30T08:18:00"/>
    <n v="14"/>
    <n v="0"/>
    <n v="0"/>
    <n v="0"/>
    <n v="0"/>
    <n v="0"/>
    <n v="0"/>
    <x v="9"/>
    <n v="6"/>
  </r>
  <r>
    <s v="  UA"/>
    <x v="26"/>
    <n v="848"/>
    <s v="N484UA"/>
    <s v="PHX"/>
    <d v="1899-12-30T09:27:00"/>
    <d v="1899-12-30T09:24:00"/>
    <n v="227"/>
    <n v="234"/>
    <n v="-3"/>
    <d v="1899-12-30T09:34:00"/>
    <n v="10"/>
    <n v="0"/>
    <n v="0"/>
    <n v="0"/>
    <n v="0"/>
    <n v="0"/>
    <n v="0"/>
    <x v="0"/>
    <n v="6"/>
  </r>
  <r>
    <s v="  UA"/>
    <x v="26"/>
    <n v="859"/>
    <s v="N498UA"/>
    <s v="SFO"/>
    <d v="1899-12-30T07:04:00"/>
    <d v="1899-12-30T07:01:00"/>
    <n v="288"/>
    <n v="277"/>
    <n v="-3"/>
    <d v="1899-12-30T07:11:00"/>
    <n v="10"/>
    <n v="0"/>
    <n v="0"/>
    <n v="0"/>
    <n v="0"/>
    <n v="0"/>
    <n v="0"/>
    <x v="13"/>
    <n v="6"/>
  </r>
  <r>
    <s v="  UA"/>
    <x v="26"/>
    <n v="882"/>
    <s v="N546UA"/>
    <s v="BOS"/>
    <d v="1899-12-30T16:05:00"/>
    <d v="1899-12-30T16:06:00"/>
    <n v="142"/>
    <n v="144"/>
    <n v="1"/>
    <d v="1899-12-30T16:34:00"/>
    <n v="28"/>
    <n v="0"/>
    <n v="0"/>
    <n v="0"/>
    <n v="0"/>
    <n v="0"/>
    <n v="1"/>
    <x v="2"/>
    <n v="6"/>
  </r>
  <r>
    <s v="  UA"/>
    <x v="26"/>
    <n v="884"/>
    <s v="N406UA"/>
    <s v="EWR"/>
    <d v="1899-12-30T19:00:00"/>
    <d v="1899-12-30T18:59:00"/>
    <n v="131"/>
    <n v="109"/>
    <n v="-1"/>
    <d v="1899-12-30T19:09:00"/>
    <n v="10"/>
    <n v="0"/>
    <n v="0"/>
    <n v="0"/>
    <n v="0"/>
    <n v="0"/>
    <n v="0"/>
    <x v="10"/>
    <n v="6"/>
  </r>
  <r>
    <s v="  UA"/>
    <x v="26"/>
    <n v="896"/>
    <s v="N513UA"/>
    <s v="BOS"/>
    <d v="1899-12-30T13:19:00"/>
    <d v="1899-12-30T13:17:00"/>
    <n v="140"/>
    <n v="136"/>
    <n v="-2"/>
    <d v="1899-12-30T13:30:00"/>
    <n v="13"/>
    <n v="0"/>
    <n v="0"/>
    <n v="0"/>
    <n v="0"/>
    <n v="0"/>
    <n v="0"/>
    <x v="14"/>
    <n v="6"/>
  </r>
  <r>
    <s v="  UA"/>
    <x v="26"/>
    <n v="904"/>
    <s v="N804UA"/>
    <s v="CVG"/>
    <d v="1899-12-30T19:01:00"/>
    <d v="1899-12-30T18:56:00"/>
    <n v="71"/>
    <n v="58"/>
    <n v="-5"/>
    <d v="1899-12-30T19:08:00"/>
    <n v="12"/>
    <n v="0"/>
    <n v="0"/>
    <n v="0"/>
    <n v="0"/>
    <n v="0"/>
    <n v="0"/>
    <x v="10"/>
    <n v="6"/>
  </r>
  <r>
    <s v="  UA"/>
    <x v="26"/>
    <n v="907"/>
    <s v="N646UA"/>
    <s v="SFO"/>
    <d v="1899-12-30T17:21:00"/>
    <d v="1899-12-30T17:20:00"/>
    <n v="295"/>
    <n v="276"/>
    <n v="-1"/>
    <d v="1899-12-30T17:49:00"/>
    <n v="29"/>
    <n v="0"/>
    <n v="0"/>
    <n v="0"/>
    <n v="0"/>
    <n v="0"/>
    <n v="0"/>
    <x v="12"/>
    <n v="6"/>
  </r>
  <r>
    <s v="  UA"/>
    <x v="26"/>
    <n v="909"/>
    <s v="N593UA"/>
    <s v="DEN"/>
    <d v="1899-12-30T15:15:00"/>
    <d v="1899-12-30T15:55:00"/>
    <n v="164"/>
    <n v="147"/>
    <n v="40"/>
    <d v="1899-12-30T16:04:00"/>
    <n v="9"/>
    <n v="23"/>
    <n v="0"/>
    <n v="0"/>
    <n v="0"/>
    <n v="0"/>
    <n v="40"/>
    <x v="15"/>
    <n v="6"/>
  </r>
  <r>
    <s v="  UA"/>
    <x v="26"/>
    <n v="922"/>
    <s v="N405UA"/>
    <s v="IAD"/>
    <d v="1899-12-30T06:05:00"/>
    <d v="1899-12-30T05:58:00"/>
    <n v="101"/>
    <n v="99"/>
    <n v="-7"/>
    <d v="1899-12-30T06:09:00"/>
    <n v="11"/>
    <n v="0"/>
    <n v="0"/>
    <n v="0"/>
    <n v="0"/>
    <n v="0"/>
    <n v="0"/>
    <x v="6"/>
    <n v="6"/>
  </r>
  <r>
    <s v="  UA"/>
    <x v="26"/>
    <n v="929"/>
    <s v="N420UA"/>
    <s v="SEA"/>
    <d v="1899-12-30T15:30:00"/>
    <d v="1899-12-30T15:26:00"/>
    <n v="268"/>
    <n v="259"/>
    <n v="-4"/>
    <d v="1899-12-30T15:37:00"/>
    <n v="11"/>
    <n v="0"/>
    <n v="0"/>
    <n v="0"/>
    <n v="0"/>
    <n v="0"/>
    <n v="0"/>
    <x v="15"/>
    <n v="6"/>
  </r>
  <r>
    <s v="  UA"/>
    <x v="26"/>
    <n v="941"/>
    <s v="N507UA"/>
    <s v="DEN"/>
    <d v="1899-12-30T17:03:00"/>
    <d v="1899-12-30T17:04:00"/>
    <n v="160"/>
    <n v="160"/>
    <n v="1"/>
    <d v="1899-12-30T17:22:00"/>
    <n v="18"/>
    <n v="0"/>
    <n v="0"/>
    <n v="0"/>
    <n v="0"/>
    <n v="0"/>
    <n v="1"/>
    <x v="12"/>
    <n v="6"/>
  </r>
  <r>
    <s v="  UA"/>
    <x v="26"/>
    <n v="943"/>
    <s v="N506UA"/>
    <s v="LAX"/>
    <d v="1899-12-30T17:32:00"/>
    <d v="1899-12-30T17:37:00"/>
    <n v="268"/>
    <n v="261"/>
    <n v="5"/>
    <d v="1899-12-30T17:57:00"/>
    <n v="20"/>
    <n v="0"/>
    <n v="0"/>
    <n v="0"/>
    <n v="0"/>
    <n v="0"/>
    <n v="5"/>
    <x v="12"/>
    <n v="6"/>
  </r>
  <r>
    <s v="  UA"/>
    <x v="26"/>
    <n v="945"/>
    <s v="N430UA"/>
    <s v="LAX"/>
    <d v="1899-12-30T11:57:00"/>
    <d v="1899-12-30T11:58:00"/>
    <n v="265"/>
    <n v="260"/>
    <n v="1"/>
    <d v="1899-12-30T12:12:00"/>
    <n v="14"/>
    <n v="0"/>
    <n v="0"/>
    <n v="0"/>
    <n v="0"/>
    <n v="0"/>
    <n v="1"/>
    <x v="3"/>
    <n v="6"/>
  </r>
  <r>
    <s v="  UA"/>
    <x v="26"/>
    <n v="949"/>
    <s v="N781UA"/>
    <s v="DEN"/>
    <d v="1899-12-30T18:41:00"/>
    <d v="1899-12-30T20:19:00"/>
    <n v="165"/>
    <n v="145"/>
    <n v="98"/>
    <d v="1899-12-30T20:32:00"/>
    <n v="13"/>
    <n v="78"/>
    <n v="0"/>
    <n v="0"/>
    <n v="0"/>
    <n v="0"/>
    <n v="98"/>
    <x v="1"/>
    <n v="6"/>
  </r>
  <r>
    <s v="  UA"/>
    <x v="26"/>
    <n v="959"/>
    <s v="N426UA"/>
    <s v="PDX"/>
    <d v="1899-12-30T20:30:00"/>
    <d v="1899-12-30T20:51:00"/>
    <n v="268"/>
    <n v="270"/>
    <n v="21"/>
    <d v="1899-12-30T21:01:00"/>
    <n v="10"/>
    <n v="21"/>
    <n v="0"/>
    <n v="2"/>
    <n v="0"/>
    <n v="0"/>
    <n v="21"/>
    <x v="11"/>
    <n v="6"/>
  </r>
  <r>
    <s v="  UA"/>
    <x v="26"/>
    <n v="964"/>
    <s v="N788UA"/>
    <s v="IAD"/>
    <d v="1899-12-30T13:15:00"/>
    <d v="1899-12-30T13:15:00"/>
    <n v="112"/>
    <n v="111"/>
    <n v="0"/>
    <d v="1899-12-30T13:37:00"/>
    <n v="22"/>
    <n v="0"/>
    <n v="0"/>
    <n v="0"/>
    <n v="0"/>
    <n v="0"/>
    <n v="0"/>
    <x v="14"/>
    <n v="6"/>
  </r>
  <r>
    <s v="  UA"/>
    <x v="26"/>
    <n v="971"/>
    <s v="N837UA"/>
    <s v="SFO"/>
    <d v="1899-12-30T06:00:00"/>
    <d v="1899-12-30T05:58:00"/>
    <n v="282"/>
    <n v="289"/>
    <n v="-2"/>
    <d v="1899-12-30T06:13:00"/>
    <n v="15"/>
    <n v="0"/>
    <n v="0"/>
    <n v="0"/>
    <n v="0"/>
    <n v="0"/>
    <n v="0"/>
    <x v="6"/>
    <n v="6"/>
  </r>
  <r>
    <s v="  UA"/>
    <x v="26"/>
    <n v="973"/>
    <s v="N666UA"/>
    <s v="SFO"/>
    <d v="1899-12-30T14:55:00"/>
    <d v="1899-12-30T14:59:00"/>
    <n v="294"/>
    <n v="261"/>
    <n v="4"/>
    <d v="1899-12-30T15:11:00"/>
    <n v="12"/>
    <n v="0"/>
    <n v="0"/>
    <n v="0"/>
    <n v="0"/>
    <n v="0"/>
    <n v="4"/>
    <x v="4"/>
    <n v="6"/>
  </r>
  <r>
    <s v="  UA"/>
    <x v="26"/>
    <n v="992"/>
    <s v="N579UA"/>
    <s v="IAD"/>
    <d v="1899-12-30T18:13:00"/>
    <d v="1899-12-30T18:41:00"/>
    <n v="114"/>
    <n v="103"/>
    <n v="28"/>
    <d v="1899-12-30T19:02:00"/>
    <n v="21"/>
    <n v="17"/>
    <n v="0"/>
    <n v="0"/>
    <n v="0"/>
    <n v="0"/>
    <n v="28"/>
    <x v="1"/>
    <n v="6"/>
  </r>
  <r>
    <s v="  UA"/>
    <x v="26"/>
    <n v="998"/>
    <s v="N437UA"/>
    <s v="BOS"/>
    <d v="1899-12-30T21:01:00"/>
    <d v="1899-12-30T21:12:00"/>
    <n v="132"/>
    <n v="136"/>
    <n v="11"/>
    <d v="1899-12-30T21:32:00"/>
    <n v="20"/>
    <n v="11"/>
    <n v="0"/>
    <n v="4"/>
    <n v="0"/>
    <n v="0"/>
    <n v="11"/>
    <x v="7"/>
    <n v="6"/>
  </r>
  <r>
    <s v="  UA"/>
    <x v="26"/>
    <n v="1102"/>
    <s v="N25705"/>
    <s v="MCO"/>
    <d v="1899-12-30T19:40:00"/>
    <d v="1899-12-30T20:19:00"/>
    <n v="155"/>
    <n v="148"/>
    <n v="39"/>
    <d v="1899-12-30T20:33:00"/>
    <n v="14"/>
    <n v="2"/>
    <n v="0"/>
    <n v="0"/>
    <n v="0"/>
    <n v="30"/>
    <n v="39"/>
    <x v="10"/>
    <n v="6"/>
  </r>
  <r>
    <s v="  UA"/>
    <x v="26"/>
    <n v="1103"/>
    <s v="N24729"/>
    <s v="SNA"/>
    <d v="1899-12-30T09:45:00"/>
    <d v="1899-12-30T09:43:00"/>
    <n v="265"/>
    <n v="270"/>
    <n v="-2"/>
    <d v="1899-12-30T09:51:00"/>
    <n v="8"/>
    <n v="0"/>
    <n v="0"/>
    <n v="0"/>
    <n v="0"/>
    <n v="0"/>
    <n v="0"/>
    <x v="0"/>
    <n v="6"/>
  </r>
  <r>
    <s v="  UA"/>
    <x v="26"/>
    <n v="1189"/>
    <s v="N73256"/>
    <s v="IAH"/>
    <d v="1899-12-30T15:20:00"/>
    <d v="1899-12-30T15:29:00"/>
    <n v="174"/>
    <n v="160"/>
    <n v="9"/>
    <d v="1899-12-30T15:43:00"/>
    <n v="14"/>
    <n v="0"/>
    <n v="0"/>
    <n v="0"/>
    <n v="0"/>
    <n v="0"/>
    <n v="9"/>
    <x v="15"/>
    <n v="6"/>
  </r>
  <r>
    <s v="  UA"/>
    <x v="26"/>
    <n v="1221"/>
    <s v="N73259"/>
    <s v="IAH"/>
    <d v="1899-12-30T07:00:00"/>
    <d v="1899-12-30T07:12:00"/>
    <n v="168"/>
    <n v="149"/>
    <n v="12"/>
    <d v="1899-12-30T07:27:00"/>
    <n v="15"/>
    <n v="0"/>
    <n v="0"/>
    <n v="0"/>
    <n v="0"/>
    <n v="0"/>
    <n v="12"/>
    <x v="13"/>
    <n v="6"/>
  </r>
  <r>
    <s v="  UA"/>
    <x v="26"/>
    <n v="1259"/>
    <s v="N16617"/>
    <s v="CLE"/>
    <d v="1899-12-30T18:15:00"/>
    <d v="1899-12-30T19:36:00"/>
    <n v="77"/>
    <n v="69"/>
    <n v="81"/>
    <d v="1899-12-30T19:51:00"/>
    <n v="15"/>
    <n v="4"/>
    <n v="0"/>
    <n v="0"/>
    <n v="0"/>
    <n v="69"/>
    <n v="81"/>
    <x v="1"/>
    <n v="6"/>
  </r>
  <r>
    <s v="  UA"/>
    <x v="26"/>
    <n v="1282"/>
    <s v="N36207"/>
    <s v="SFO"/>
    <d v="1899-12-30T20:30:00"/>
    <d v="1899-12-30T20:27:00"/>
    <n v="275"/>
    <n v="269"/>
    <n v="-3"/>
    <d v="1899-12-30T20:37:00"/>
    <n v="10"/>
    <n v="0"/>
    <n v="0"/>
    <n v="0"/>
    <n v="0"/>
    <n v="0"/>
    <n v="0"/>
    <x v="11"/>
    <n v="6"/>
  </r>
  <r>
    <s v="  UA"/>
    <x v="26"/>
    <n v="1290"/>
    <s v="N14242"/>
    <s v="IAH"/>
    <d v="1899-12-30T17:05:00"/>
    <d v="1899-12-30T17:07:00"/>
    <n v="173"/>
    <n v="161"/>
    <n v="2"/>
    <d v="1899-12-30T17:24:00"/>
    <n v="17"/>
    <n v="0"/>
    <n v="0"/>
    <n v="0"/>
    <n v="0"/>
    <n v="0"/>
    <n v="2"/>
    <x v="12"/>
    <n v="6"/>
  </r>
  <r>
    <s v="  UA"/>
    <x v="26"/>
    <n v="1296"/>
    <s v="N27724"/>
    <s v="DEN"/>
    <d v="1899-12-30T20:00:00"/>
    <d v="1899-12-30T20:01:00"/>
    <n v="156"/>
    <n v="158"/>
    <n v="1"/>
    <d v="1899-12-30T20:17:00"/>
    <n v="16"/>
    <n v="0"/>
    <n v="0"/>
    <n v="0"/>
    <n v="0"/>
    <n v="0"/>
    <n v="1"/>
    <x v="11"/>
    <n v="6"/>
  </r>
  <r>
    <s v="  UA"/>
    <x v="26"/>
    <n v="1550"/>
    <s v=" "/>
    <s v="EWR"/>
    <d v="1899-12-30T13:39:00"/>
    <d v="1899-12-30T00:00:00"/>
    <n v="140"/>
    <n v="0"/>
    <n v="0"/>
    <d v="1899-12-30T00:00:00"/>
    <n v="0"/>
    <n v="0"/>
    <n v="0"/>
    <n v="0"/>
    <n v="0"/>
    <n v="0"/>
    <n v="0"/>
    <x v="14"/>
    <n v="6"/>
  </r>
  <r>
    <s v="  UA"/>
    <x v="26"/>
    <n v="1574"/>
    <s v="N33286"/>
    <s v="EWR"/>
    <d v="1899-12-30T12:00:00"/>
    <d v="1899-12-30T11:58:00"/>
    <n v="127"/>
    <n v="135"/>
    <n v="-2"/>
    <d v="1899-12-30T12:31:00"/>
    <n v="33"/>
    <n v="0"/>
    <n v="0"/>
    <n v="0"/>
    <n v="0"/>
    <n v="0"/>
    <n v="0"/>
    <x v="5"/>
    <n v="6"/>
  </r>
  <r>
    <s v="  UA"/>
    <x v="26"/>
    <n v="1577"/>
    <s v="N76502"/>
    <s v="EWR"/>
    <d v="1899-12-30T17:00:00"/>
    <d v="1899-12-30T16:59:00"/>
    <n v="135"/>
    <n v="148"/>
    <n v="-1"/>
    <d v="1899-12-30T17:34:00"/>
    <n v="35"/>
    <n v="0"/>
    <n v="0"/>
    <n v="0"/>
    <n v="0"/>
    <n v="0"/>
    <n v="0"/>
    <x v="12"/>
    <n v="6"/>
  </r>
  <r>
    <s v="  UA"/>
    <x v="26"/>
    <n v="1579"/>
    <s v="N37408"/>
    <s v="EWR"/>
    <d v="1899-12-30T18:00:00"/>
    <d v="1899-12-30T18:04:00"/>
    <n v="126"/>
    <n v="119"/>
    <n v="4"/>
    <d v="1899-12-30T18:32:00"/>
    <n v="28"/>
    <n v="0"/>
    <n v="0"/>
    <n v="0"/>
    <n v="0"/>
    <n v="0"/>
    <n v="4"/>
    <x v="1"/>
    <n v="6"/>
  </r>
  <r>
    <s v="  UA"/>
    <x v="26"/>
    <n v="1625"/>
    <s v="N73278"/>
    <s v="CLE"/>
    <d v="1899-12-30T07:00:00"/>
    <d v="1899-12-30T06:50:00"/>
    <n v="77"/>
    <n v="68"/>
    <n v="-10"/>
    <d v="1899-12-30T06:59:00"/>
    <n v="9"/>
    <n v="0"/>
    <n v="0"/>
    <n v="0"/>
    <n v="0"/>
    <n v="0"/>
    <n v="0"/>
    <x v="13"/>
    <n v="6"/>
  </r>
  <r>
    <s v="  UA"/>
    <x v="26"/>
    <n v="1647"/>
    <s v="N12238"/>
    <s v="IAH"/>
    <d v="1899-12-30T19:15:00"/>
    <d v="1899-12-30T19:15:00"/>
    <n v="163"/>
    <n v="164"/>
    <n v="0"/>
    <d v="1899-12-30T19:35:00"/>
    <n v="20"/>
    <n v="0"/>
    <n v="0"/>
    <n v="0"/>
    <n v="0"/>
    <n v="0"/>
    <n v="0"/>
    <x v="10"/>
    <n v="6"/>
  </r>
  <r>
    <s v="  UA"/>
    <x v="26"/>
    <n v="1676"/>
    <s v="N31412"/>
    <s v="IAH"/>
    <d v="1899-12-30T14:00:00"/>
    <d v="1899-12-30T14:26:00"/>
    <n v="166"/>
    <n v="167"/>
    <n v="26"/>
    <d v="1899-12-30T14:38:00"/>
    <n v="12"/>
    <n v="15"/>
    <n v="0"/>
    <n v="1"/>
    <n v="0"/>
    <n v="11"/>
    <n v="26"/>
    <x v="4"/>
    <n v="6"/>
  </r>
  <r>
    <s v="  UA"/>
    <x v="26"/>
    <n v="1693"/>
    <s v="N12221"/>
    <s v="IAH"/>
    <d v="1899-12-30T12:10:00"/>
    <d v="1899-12-30T12:14:00"/>
    <n v="167"/>
    <n v="167"/>
    <n v="4"/>
    <d v="1899-12-30T12:28:00"/>
    <n v="14"/>
    <n v="0"/>
    <n v="0"/>
    <n v="0"/>
    <n v="0"/>
    <n v="0"/>
    <n v="4"/>
    <x v="5"/>
    <n v="6"/>
  </r>
  <r>
    <s v="  UA"/>
    <x v="26"/>
    <n v="1696"/>
    <s v="N37263"/>
    <s v="EWR"/>
    <d v="1899-12-30T10:00:00"/>
    <d v="1899-12-30T09:58:00"/>
    <n v="117"/>
    <n v="122"/>
    <n v="-2"/>
    <d v="1899-12-30T10:12:00"/>
    <n v="14"/>
    <n v="0"/>
    <n v="0"/>
    <n v="0"/>
    <n v="0"/>
    <n v="0"/>
    <n v="0"/>
    <x v="8"/>
    <n v="6"/>
  </r>
  <r>
    <s v="  UA"/>
    <x v="26"/>
    <n v="1710"/>
    <s v="N87512"/>
    <s v="IAH"/>
    <d v="1899-12-30T08:00:00"/>
    <d v="1899-12-30T07:57:00"/>
    <n v="172"/>
    <n v="154"/>
    <n v="-3"/>
    <d v="1899-12-30T08:09:00"/>
    <n v="12"/>
    <n v="0"/>
    <n v="0"/>
    <n v="0"/>
    <n v="0"/>
    <n v="0"/>
    <n v="0"/>
    <x v="9"/>
    <n v="6"/>
  </r>
  <r>
    <s v="  UA"/>
    <x v="26"/>
    <n v="1715"/>
    <s v="N33286"/>
    <s v="PIT"/>
    <d v="1899-12-30T18:35:00"/>
    <d v="1899-12-30T18:37:00"/>
    <n v="84"/>
    <n v="80"/>
    <n v="2"/>
    <d v="1899-12-30T18:52:00"/>
    <n v="15"/>
    <n v="0"/>
    <n v="0"/>
    <n v="0"/>
    <n v="0"/>
    <n v="0"/>
    <n v="2"/>
    <x v="1"/>
    <n v="6"/>
  </r>
  <r>
    <s v="  UA"/>
    <x v="26"/>
    <n v="1716"/>
    <s v="N35204"/>
    <s v="FLL"/>
    <d v="1899-12-30T08:50:00"/>
    <d v="1899-12-30T08:49:00"/>
    <n v="171"/>
    <n v="184"/>
    <n v="-1"/>
    <d v="1899-12-30T09:04:00"/>
    <n v="15"/>
    <n v="0"/>
    <n v="0"/>
    <n v="0"/>
    <n v="0"/>
    <n v="0"/>
    <n v="0"/>
    <x v="9"/>
    <n v="6"/>
  </r>
  <r>
    <s v="  UA"/>
    <x v="26"/>
    <n v="1727"/>
    <s v="N37420"/>
    <s v="IAH"/>
    <d v="1899-12-30T10:56:00"/>
    <d v="1899-12-30T10:54:00"/>
    <n v="169"/>
    <n v="158"/>
    <n v="-2"/>
    <d v="1899-12-30T11:02:00"/>
    <n v="8"/>
    <n v="0"/>
    <n v="0"/>
    <n v="0"/>
    <n v="0"/>
    <n v="0"/>
    <n v="0"/>
    <x v="8"/>
    <n v="6"/>
  </r>
  <r>
    <s v="  UA"/>
    <x v="26"/>
    <n v="1729"/>
    <s v="N37277"/>
    <s v="IAH"/>
    <d v="1899-12-30T21:00:00"/>
    <d v="1899-12-30T20:59:00"/>
    <n v="158"/>
    <n v="157"/>
    <n v="-1"/>
    <d v="1899-12-30T21:12:00"/>
    <n v="13"/>
    <n v="0"/>
    <n v="0"/>
    <n v="0"/>
    <n v="0"/>
    <n v="0"/>
    <n v="0"/>
    <x v="7"/>
    <n v="6"/>
  </r>
  <r>
    <s v="  UA"/>
    <x v="26"/>
    <n v="1730"/>
    <s v="N14228"/>
    <s v="IAH"/>
    <d v="1899-12-30T05:25:00"/>
    <d v="1899-12-30T05:31:00"/>
    <n v="168"/>
    <n v="150"/>
    <n v="6"/>
    <d v="1899-12-30T05:46:00"/>
    <n v="15"/>
    <n v="0"/>
    <n v="0"/>
    <n v="0"/>
    <n v="0"/>
    <n v="0"/>
    <n v="6"/>
    <x v="16"/>
    <n v="6"/>
  </r>
  <r>
    <s v="  UA"/>
    <x v="27"/>
    <n v="201"/>
    <s v="N214UA"/>
    <s v="HNL"/>
    <d v="1899-12-30T09:19:00"/>
    <d v="1899-12-30T09:31:00"/>
    <n v="544"/>
    <n v="535"/>
    <n v="12"/>
    <d v="1899-12-30T10:15:00"/>
    <n v="44"/>
    <n v="0"/>
    <n v="0"/>
    <n v="0"/>
    <n v="0"/>
    <n v="0"/>
    <n v="12"/>
    <x v="0"/>
    <n v="7"/>
  </r>
  <r>
    <s v="  UA"/>
    <x v="27"/>
    <n v="231"/>
    <s v="N801UA"/>
    <s v="BUF"/>
    <d v="1899-12-30T20:45:00"/>
    <d v="1899-12-30T20:42:00"/>
    <n v="89"/>
    <n v="68"/>
    <n v="-3"/>
    <d v="1899-12-30T20:51:00"/>
    <n v="9"/>
    <n v="0"/>
    <n v="0"/>
    <n v="0"/>
    <n v="0"/>
    <n v="0"/>
    <n v="0"/>
    <x v="11"/>
    <n v="7"/>
  </r>
  <r>
    <s v="  UA"/>
    <x v="27"/>
    <n v="233"/>
    <s v="N494UA"/>
    <s v="DTW"/>
    <d v="1899-12-30T20:07:00"/>
    <d v="1899-12-30T20:06:00"/>
    <n v="85"/>
    <n v="61"/>
    <n v="-1"/>
    <d v="1899-12-30T20:18:00"/>
    <n v="12"/>
    <n v="0"/>
    <n v="0"/>
    <n v="0"/>
    <n v="0"/>
    <n v="0"/>
    <n v="0"/>
    <x v="11"/>
    <n v="7"/>
  </r>
  <r>
    <s v="  UA"/>
    <x v="27"/>
    <n v="234"/>
    <s v="N820UA"/>
    <s v="SEA"/>
    <d v="1899-12-30T18:05:00"/>
    <d v="1899-12-30T17:59:00"/>
    <n v="268"/>
    <n v="277"/>
    <n v="-6"/>
    <d v="1899-12-30T18:12:00"/>
    <n v="13"/>
    <n v="0"/>
    <n v="0"/>
    <n v="0"/>
    <n v="0"/>
    <n v="0"/>
    <n v="0"/>
    <x v="1"/>
    <n v="7"/>
  </r>
  <r>
    <s v="  UA"/>
    <x v="27"/>
    <n v="235"/>
    <s v="N524UA"/>
    <s v="LAS"/>
    <d v="1899-12-30T18:20:00"/>
    <d v="1899-12-30T18:14:00"/>
    <n v="237"/>
    <n v="215"/>
    <n v="-6"/>
    <d v="1899-12-30T18:30:00"/>
    <n v="16"/>
    <n v="0"/>
    <n v="0"/>
    <n v="0"/>
    <n v="0"/>
    <n v="0"/>
    <n v="0"/>
    <x v="1"/>
    <n v="7"/>
  </r>
  <r>
    <s v="  UA"/>
    <x v="27"/>
    <n v="241"/>
    <s v="N464UA"/>
    <s v="SEA"/>
    <d v="1899-12-30T12:00:00"/>
    <d v="1899-12-30T11:54:00"/>
    <n v="268"/>
    <n v="278"/>
    <n v="-6"/>
    <d v="1899-12-30T12:13:00"/>
    <n v="19"/>
    <n v="0"/>
    <n v="0"/>
    <n v="0"/>
    <n v="0"/>
    <n v="0"/>
    <n v="0"/>
    <x v="5"/>
    <n v="7"/>
  </r>
  <r>
    <s v="  UA"/>
    <x v="27"/>
    <n v="242"/>
    <s v="N833UA"/>
    <s v="SFO"/>
    <d v="1899-12-30T09:02:00"/>
    <d v="1899-12-30T09:00:00"/>
    <n v="288"/>
    <n v="293"/>
    <n v="-2"/>
    <d v="1899-12-30T09:13:00"/>
    <n v="13"/>
    <n v="0"/>
    <n v="0"/>
    <n v="0"/>
    <n v="0"/>
    <n v="0"/>
    <n v="0"/>
    <x v="0"/>
    <n v="7"/>
  </r>
  <r>
    <s v="  UA"/>
    <x v="27"/>
    <n v="243"/>
    <s v="N426UA"/>
    <s v="MDT"/>
    <d v="1899-12-30T19:20:00"/>
    <d v="1899-12-30T19:19:00"/>
    <n v="105"/>
    <n v="79"/>
    <n v="-1"/>
    <d v="1899-12-30T19:28:00"/>
    <n v="9"/>
    <n v="0"/>
    <n v="0"/>
    <n v="0"/>
    <n v="0"/>
    <n v="0"/>
    <n v="0"/>
    <x v="10"/>
    <n v="7"/>
  </r>
  <r>
    <s v="  UA"/>
    <x v="27"/>
    <n v="245"/>
    <s v="N803UA"/>
    <s v="DEN"/>
    <d v="1899-12-30T08:58:00"/>
    <d v="1899-12-30T08:52:00"/>
    <n v="162"/>
    <n v="164"/>
    <n v="-6"/>
    <d v="1899-12-30T09:08:00"/>
    <n v="16"/>
    <n v="0"/>
    <n v="0"/>
    <n v="0"/>
    <n v="0"/>
    <n v="0"/>
    <n v="0"/>
    <x v="9"/>
    <n v="7"/>
  </r>
  <r>
    <s v="  UA"/>
    <x v="27"/>
    <n v="253"/>
    <s v="N579UA"/>
    <s v="BOS"/>
    <d v="1899-12-30T19:32:00"/>
    <d v="1899-12-30T19:26:00"/>
    <n v="133"/>
    <n v="119"/>
    <n v="-6"/>
    <d v="1899-12-30T19:44:00"/>
    <n v="18"/>
    <n v="0"/>
    <n v="0"/>
    <n v="0"/>
    <n v="0"/>
    <n v="0"/>
    <n v="0"/>
    <x v="10"/>
    <n v="7"/>
  </r>
  <r>
    <s v="  UA"/>
    <x v="27"/>
    <n v="255"/>
    <s v="N515UA"/>
    <s v="SFO"/>
    <d v="1899-12-30T16:02:00"/>
    <d v="1899-12-30T15:53:00"/>
    <n v="283"/>
    <n v="263"/>
    <n v="-9"/>
    <d v="1899-12-30T16:03:00"/>
    <n v="10"/>
    <n v="0"/>
    <n v="0"/>
    <n v="0"/>
    <n v="0"/>
    <n v="0"/>
    <n v="0"/>
    <x v="2"/>
    <n v="7"/>
  </r>
  <r>
    <s v="  UA"/>
    <x v="27"/>
    <n v="258"/>
    <s v="N854UA"/>
    <s v="GRR"/>
    <d v="1899-12-30T19:50:00"/>
    <d v="1899-12-30T19:49:00"/>
    <n v="51"/>
    <n v="49"/>
    <n v="-1"/>
    <d v="1899-12-30T20:08:00"/>
    <n v="19"/>
    <n v="0"/>
    <n v="0"/>
    <n v="0"/>
    <n v="0"/>
    <n v="0"/>
    <n v="0"/>
    <x v="10"/>
    <n v="7"/>
  </r>
  <r>
    <s v="  UA"/>
    <x v="27"/>
    <n v="262"/>
    <s v="N488UA"/>
    <s v="MCO"/>
    <d v="1899-12-30T07:00:00"/>
    <d v="1899-12-30T06:56:00"/>
    <n v="155"/>
    <n v="154"/>
    <n v="-4"/>
    <d v="1899-12-30T07:14:00"/>
    <n v="18"/>
    <n v="0"/>
    <n v="0"/>
    <n v="0"/>
    <n v="0"/>
    <n v="0"/>
    <n v="0"/>
    <x v="13"/>
    <n v="7"/>
  </r>
  <r>
    <s v="  UA"/>
    <x v="27"/>
    <n v="265"/>
    <s v="N819UA"/>
    <s v="TPA"/>
    <d v="1899-12-30T14:31:00"/>
    <d v="1899-12-30T14:30:00"/>
    <n v="159"/>
    <n v="161"/>
    <n v="-1"/>
    <d v="1899-12-30T14:44:00"/>
    <n v="14"/>
    <n v="0"/>
    <n v="0"/>
    <n v="0"/>
    <n v="0"/>
    <n v="0"/>
    <n v="0"/>
    <x v="4"/>
    <n v="7"/>
  </r>
  <r>
    <s v="  UA"/>
    <x v="27"/>
    <n v="278"/>
    <s v="N561UA"/>
    <s v="PHL"/>
    <d v="1899-12-30T19:25:00"/>
    <d v="1899-12-30T19:19:00"/>
    <n v="119"/>
    <n v="99"/>
    <n v="-6"/>
    <d v="1899-12-30T19:33:00"/>
    <n v="14"/>
    <n v="0"/>
    <n v="0"/>
    <n v="0"/>
    <n v="0"/>
    <n v="0"/>
    <n v="0"/>
    <x v="10"/>
    <n v="7"/>
  </r>
  <r>
    <s v="  UA"/>
    <x v="27"/>
    <n v="283"/>
    <s v="N805UA"/>
    <s v="PVD"/>
    <d v="1899-12-30T14:20:00"/>
    <d v="1899-12-30T14:17:00"/>
    <n v="128"/>
    <n v="113"/>
    <n v="-3"/>
    <d v="1899-12-30T14:26:00"/>
    <n v="9"/>
    <n v="0"/>
    <n v="0"/>
    <n v="0"/>
    <n v="0"/>
    <n v="0"/>
    <n v="0"/>
    <x v="4"/>
    <n v="7"/>
  </r>
  <r>
    <s v="  UA"/>
    <x v="27"/>
    <n v="288"/>
    <s v="N449UA"/>
    <s v="MCO"/>
    <d v="1899-12-30T14:05:00"/>
    <d v="1899-12-30T14:39:00"/>
    <n v="159"/>
    <n v="152"/>
    <n v="34"/>
    <d v="1899-12-30T14:49:00"/>
    <n v="10"/>
    <n v="0"/>
    <n v="0"/>
    <n v="0"/>
    <n v="0"/>
    <n v="27"/>
    <n v="34"/>
    <x v="4"/>
    <n v="7"/>
  </r>
  <r>
    <s v="  UA"/>
    <x v="27"/>
    <n v="294"/>
    <s v="N479UA"/>
    <s v="SAN"/>
    <d v="1899-12-30T18:40:00"/>
    <d v="1899-12-30T18:37:00"/>
    <n v="253"/>
    <n v="237"/>
    <n v="-3"/>
    <d v="1899-12-30T18:50:00"/>
    <n v="13"/>
    <n v="0"/>
    <n v="0"/>
    <n v="0"/>
    <n v="0"/>
    <n v="0"/>
    <n v="0"/>
    <x v="1"/>
    <n v="7"/>
  </r>
  <r>
    <s v="  UA"/>
    <x v="27"/>
    <n v="304"/>
    <s v="N545UA"/>
    <s v="SFO"/>
    <d v="1899-12-30T13:02:00"/>
    <d v="1899-12-30T13:00:00"/>
    <n v="278"/>
    <n v="257"/>
    <n v="-2"/>
    <d v="1899-12-30T13:08:00"/>
    <n v="8"/>
    <n v="0"/>
    <n v="0"/>
    <n v="0"/>
    <n v="0"/>
    <n v="0"/>
    <n v="0"/>
    <x v="14"/>
    <n v="7"/>
  </r>
  <r>
    <s v="  UA"/>
    <x v="27"/>
    <n v="307"/>
    <s v="N412UA"/>
    <s v="BDL"/>
    <d v="1899-12-30T20:05:00"/>
    <d v="1899-12-30T20:03:00"/>
    <n v="118"/>
    <n v="104"/>
    <n v="-2"/>
    <d v="1899-12-30T20:12:00"/>
    <n v="9"/>
    <n v="0"/>
    <n v="0"/>
    <n v="0"/>
    <n v="0"/>
    <n v="0"/>
    <n v="0"/>
    <x v="11"/>
    <n v="7"/>
  </r>
  <r>
    <s v="  UA"/>
    <x v="27"/>
    <n v="309"/>
    <s v="N831UA"/>
    <s v="BOS"/>
    <d v="1899-12-30T08:40:00"/>
    <d v="1899-12-30T08:30:00"/>
    <n v="128"/>
    <n v="117"/>
    <n v="-10"/>
    <d v="1899-12-30T08:42:00"/>
    <n v="12"/>
    <n v="0"/>
    <n v="0"/>
    <n v="0"/>
    <n v="0"/>
    <n v="0"/>
    <n v="0"/>
    <x v="9"/>
    <n v="7"/>
  </r>
  <r>
    <s v="  UA"/>
    <x v="27"/>
    <n v="320"/>
    <s v="N476UA"/>
    <s v="BWI"/>
    <d v="1899-12-30T20:15:00"/>
    <d v="1899-12-30T20:10:00"/>
    <n v="108"/>
    <n v="86"/>
    <n v="-5"/>
    <d v="1899-12-30T20:19:00"/>
    <n v="9"/>
    <n v="0"/>
    <n v="0"/>
    <n v="0"/>
    <n v="0"/>
    <n v="0"/>
    <n v="0"/>
    <x v="11"/>
    <n v="7"/>
  </r>
  <r>
    <s v="  UA"/>
    <x v="27"/>
    <n v="326"/>
    <s v="N413UA"/>
    <s v="CVG"/>
    <d v="1899-12-30T19:35:00"/>
    <d v="1899-12-30T19:28:00"/>
    <n v="71"/>
    <n v="71"/>
    <n v="-7"/>
    <d v="1899-12-30T19:54:00"/>
    <n v="26"/>
    <n v="0"/>
    <n v="0"/>
    <n v="0"/>
    <n v="0"/>
    <n v="0"/>
    <n v="0"/>
    <x v="10"/>
    <n v="7"/>
  </r>
  <r>
    <s v="  UA"/>
    <x v="27"/>
    <n v="331"/>
    <s v="N807UA"/>
    <s v="SEA"/>
    <d v="1899-12-30T10:02:00"/>
    <d v="1899-12-30T10:00:00"/>
    <n v="267"/>
    <n v="282"/>
    <n v="-2"/>
    <d v="1899-12-30T10:17:00"/>
    <n v="17"/>
    <n v="0"/>
    <n v="0"/>
    <n v="0"/>
    <n v="0"/>
    <n v="0"/>
    <n v="0"/>
    <x v="8"/>
    <n v="7"/>
  </r>
  <r>
    <s v="  UA"/>
    <x v="27"/>
    <n v="337"/>
    <s v="N416UA"/>
    <s v="IAD"/>
    <d v="1899-12-30T16:01:00"/>
    <d v="1899-12-30T16:14:00"/>
    <n v="109"/>
    <n v="89"/>
    <n v="13"/>
    <d v="1899-12-30T16:23:00"/>
    <n v="9"/>
    <n v="0"/>
    <n v="0"/>
    <n v="0"/>
    <n v="0"/>
    <n v="0"/>
    <n v="13"/>
    <x v="2"/>
    <n v="7"/>
  </r>
  <r>
    <s v="  UA"/>
    <x v="27"/>
    <n v="340"/>
    <s v="N452UA"/>
    <s v="DFW"/>
    <d v="1899-12-30T13:35:00"/>
    <d v="1899-12-30T13:27:00"/>
    <n v="151"/>
    <n v="142"/>
    <n v="-8"/>
    <d v="1899-12-30T13:36:00"/>
    <n v="9"/>
    <n v="0"/>
    <n v="0"/>
    <n v="0"/>
    <n v="0"/>
    <n v="0"/>
    <n v="0"/>
    <x v="14"/>
    <n v="7"/>
  </r>
  <r>
    <s v="  UA"/>
    <x v="27"/>
    <n v="348"/>
    <s v="N571UA"/>
    <s v="MCO"/>
    <d v="1899-12-30T08:40:00"/>
    <d v="1899-12-30T08:38:00"/>
    <n v="153"/>
    <n v="159"/>
    <n v="-2"/>
    <d v="1899-12-30T08:59:00"/>
    <n v="21"/>
    <n v="0"/>
    <n v="0"/>
    <n v="0"/>
    <n v="0"/>
    <n v="0"/>
    <n v="0"/>
    <x v="9"/>
    <n v="7"/>
  </r>
  <r>
    <s v="  UA"/>
    <x v="27"/>
    <n v="350"/>
    <s v="N585UA"/>
    <s v="MCO"/>
    <d v="1899-12-30T17:05:00"/>
    <d v="1899-12-30T17:01:00"/>
    <n v="159"/>
    <n v="151"/>
    <n v="-4"/>
    <d v="1899-12-30T17:20:00"/>
    <n v="19"/>
    <n v="0"/>
    <n v="0"/>
    <n v="0"/>
    <n v="0"/>
    <n v="0"/>
    <n v="0"/>
    <x v="12"/>
    <n v="7"/>
  </r>
  <r>
    <s v="  UA"/>
    <x v="27"/>
    <n v="365"/>
    <s v="N439UA"/>
    <s v="SNA"/>
    <d v="1899-12-30T09:55:00"/>
    <d v="1899-12-30T09:56:00"/>
    <n v="268"/>
    <n v="241"/>
    <n v="1"/>
    <d v="1899-12-30T10:10:00"/>
    <n v="14"/>
    <n v="0"/>
    <n v="0"/>
    <n v="0"/>
    <n v="0"/>
    <n v="0"/>
    <n v="1"/>
    <x v="0"/>
    <n v="7"/>
  </r>
  <r>
    <s v="  UA"/>
    <x v="27"/>
    <n v="373"/>
    <s v="N524UA"/>
    <s v="JAC"/>
    <d v="1899-12-30T09:54:00"/>
    <d v="1899-12-30T09:51:00"/>
    <n v="189"/>
    <n v="193"/>
    <n v="-3"/>
    <d v="1899-12-30T10:05:00"/>
    <n v="14"/>
    <n v="0"/>
    <n v="0"/>
    <n v="0"/>
    <n v="0"/>
    <n v="0"/>
    <n v="0"/>
    <x v="0"/>
    <n v="7"/>
  </r>
  <r>
    <s v="  UA"/>
    <x v="27"/>
    <n v="377"/>
    <s v="N440UA"/>
    <s v="ATL"/>
    <d v="1899-12-30T19:30:00"/>
    <d v="1899-12-30T19:22:00"/>
    <n v="112"/>
    <n v="104"/>
    <n v="-8"/>
    <d v="1899-12-30T19:32:00"/>
    <n v="10"/>
    <n v="0"/>
    <n v="0"/>
    <n v="0"/>
    <n v="0"/>
    <n v="0"/>
    <n v="0"/>
    <x v="10"/>
    <n v="7"/>
  </r>
  <r>
    <s v="  UA"/>
    <x v="27"/>
    <n v="381"/>
    <s v="N854UA"/>
    <s v="SMF"/>
    <d v="1899-12-30T09:52:00"/>
    <d v="1899-12-30T09:53:00"/>
    <n v="270"/>
    <n v="259"/>
    <n v="1"/>
    <d v="1899-12-30T10:10:00"/>
    <n v="17"/>
    <n v="0"/>
    <n v="0"/>
    <n v="0"/>
    <n v="0"/>
    <n v="0"/>
    <n v="1"/>
    <x v="0"/>
    <n v="7"/>
  </r>
  <r>
    <s v="  UA"/>
    <x v="27"/>
    <n v="382"/>
    <s v="N840UA"/>
    <s v="IAD"/>
    <d v="1899-12-30T08:40:00"/>
    <d v="1899-12-30T08:35:00"/>
    <n v="108"/>
    <n v="101"/>
    <n v="-5"/>
    <d v="1899-12-30T08:55:00"/>
    <n v="20"/>
    <n v="0"/>
    <n v="0"/>
    <n v="0"/>
    <n v="0"/>
    <n v="0"/>
    <n v="0"/>
    <x v="9"/>
    <n v="7"/>
  </r>
  <r>
    <s v="  UA"/>
    <x v="27"/>
    <n v="390"/>
    <s v="N457UA"/>
    <s v="CMH"/>
    <d v="1899-12-30T16:10:00"/>
    <d v="1899-12-30T16:09:00"/>
    <n v="71"/>
    <n v="62"/>
    <n v="-1"/>
    <d v="1899-12-30T16:17:00"/>
    <n v="8"/>
    <n v="0"/>
    <n v="0"/>
    <n v="0"/>
    <n v="0"/>
    <n v="0"/>
    <n v="0"/>
    <x v="2"/>
    <n v="7"/>
  </r>
  <r>
    <s v="  UA"/>
    <x v="27"/>
    <n v="393"/>
    <s v="N822UA"/>
    <s v="PHX"/>
    <d v="1899-12-30T11:57:00"/>
    <d v="1899-12-30T11:56:00"/>
    <n v="232"/>
    <n v="216"/>
    <n v="-1"/>
    <d v="1899-12-30T12:10:00"/>
    <n v="14"/>
    <n v="0"/>
    <n v="0"/>
    <n v="0"/>
    <n v="0"/>
    <n v="0"/>
    <n v="0"/>
    <x v="3"/>
    <n v="7"/>
  </r>
  <r>
    <s v="  UA"/>
    <x v="27"/>
    <n v="397"/>
    <s v="N853UA"/>
    <s v="DTW"/>
    <d v="1899-12-30T16:10:00"/>
    <d v="1899-12-30T16:09:00"/>
    <n v="90"/>
    <n v="61"/>
    <n v="-1"/>
    <d v="1899-12-30T16:19:00"/>
    <n v="10"/>
    <n v="0"/>
    <n v="0"/>
    <n v="0"/>
    <n v="0"/>
    <n v="0"/>
    <n v="0"/>
    <x v="2"/>
    <n v="7"/>
  </r>
  <r>
    <s v="  UA"/>
    <x v="27"/>
    <n v="398"/>
    <s v="N539UA"/>
    <s v="PDX"/>
    <d v="1899-12-30T11:57:00"/>
    <d v="1899-12-30T11:53:00"/>
    <n v="273"/>
    <n v="291"/>
    <n v="-4"/>
    <d v="1899-12-30T12:08:00"/>
    <n v="15"/>
    <n v="0"/>
    <n v="0"/>
    <n v="0"/>
    <n v="0"/>
    <n v="0"/>
    <n v="0"/>
    <x v="3"/>
    <n v="7"/>
  </r>
  <r>
    <s v="  UA"/>
    <x v="27"/>
    <n v="399"/>
    <s v="N425UA"/>
    <s v="PDX"/>
    <d v="1899-12-30T18:15:00"/>
    <d v="1899-12-30T18:11:00"/>
    <n v="268"/>
    <n v="263"/>
    <n v="-4"/>
    <d v="1899-12-30T18:23:00"/>
    <n v="12"/>
    <n v="0"/>
    <n v="0"/>
    <n v="0"/>
    <n v="0"/>
    <n v="0"/>
    <n v="0"/>
    <x v="1"/>
    <n v="7"/>
  </r>
  <r>
    <s v="  UA"/>
    <x v="27"/>
    <n v="403"/>
    <s v="N830UA"/>
    <s v="PHL"/>
    <d v="1899-12-30T14:05:00"/>
    <d v="1899-12-30T13:56:00"/>
    <n v="119"/>
    <n v="116"/>
    <n v="-9"/>
    <d v="1899-12-30T14:13:00"/>
    <n v="17"/>
    <n v="0"/>
    <n v="0"/>
    <n v="0"/>
    <n v="0"/>
    <n v="0"/>
    <n v="0"/>
    <x v="4"/>
    <n v="7"/>
  </r>
  <r>
    <s v="  UA"/>
    <x v="27"/>
    <n v="408"/>
    <s v="N838UA"/>
    <s v="PHX"/>
    <d v="1899-12-30T18:10:00"/>
    <d v="1899-12-30T18:03:00"/>
    <n v="236"/>
    <n v="207"/>
    <n v="-7"/>
    <d v="1899-12-30T18:16:00"/>
    <n v="13"/>
    <n v="0"/>
    <n v="0"/>
    <n v="0"/>
    <n v="0"/>
    <n v="0"/>
    <n v="0"/>
    <x v="1"/>
    <n v="7"/>
  </r>
  <r>
    <s v="  UA"/>
    <x v="27"/>
    <n v="409"/>
    <s v="N570UA"/>
    <s v="LAX"/>
    <d v="1899-12-30T13:07:00"/>
    <d v="1899-12-30T13:13:00"/>
    <n v="268"/>
    <n v="254"/>
    <n v="6"/>
    <d v="1899-12-30T13:29:00"/>
    <n v="16"/>
    <n v="0"/>
    <n v="0"/>
    <n v="0"/>
    <n v="0"/>
    <n v="0"/>
    <n v="6"/>
    <x v="14"/>
    <n v="7"/>
  </r>
  <r>
    <s v="  UA"/>
    <x v="27"/>
    <n v="415"/>
    <s v="N808UA"/>
    <s v="ROC"/>
    <d v="1899-12-30T20:27:00"/>
    <d v="1899-12-30T20:20:00"/>
    <n v="102"/>
    <n v="96"/>
    <n v="-7"/>
    <d v="1899-12-30T20:35:00"/>
    <n v="15"/>
    <n v="0"/>
    <n v="0"/>
    <n v="0"/>
    <n v="0"/>
    <n v="0"/>
    <n v="0"/>
    <x v="11"/>
    <n v="7"/>
  </r>
  <r>
    <s v="  UA"/>
    <x v="27"/>
    <n v="417"/>
    <s v="N804UA"/>
    <s v="PDX"/>
    <d v="1899-12-30T09:40:00"/>
    <d v="1899-12-30T09:35:00"/>
    <n v="269"/>
    <n v="268"/>
    <n v="-5"/>
    <d v="1899-12-30T09:49:00"/>
    <n v="14"/>
    <n v="0"/>
    <n v="0"/>
    <n v="0"/>
    <n v="0"/>
    <n v="0"/>
    <n v="0"/>
    <x v="0"/>
    <n v="7"/>
  </r>
  <r>
    <s v="  UA"/>
    <x v="27"/>
    <n v="420"/>
    <s v="N576UA"/>
    <s v="PHL"/>
    <d v="1899-12-30T16:11:00"/>
    <d v="1899-12-30T16:07:00"/>
    <n v="120"/>
    <n v="93"/>
    <n v="-4"/>
    <d v="1899-12-30T16:15:00"/>
    <n v="8"/>
    <n v="0"/>
    <n v="0"/>
    <n v="0"/>
    <n v="0"/>
    <n v="0"/>
    <n v="0"/>
    <x v="2"/>
    <n v="7"/>
  </r>
  <r>
    <s v="  UA"/>
    <x v="27"/>
    <n v="425"/>
    <s v="N832UA"/>
    <s v="TPA"/>
    <d v="1899-12-30T08:24:00"/>
    <d v="1899-12-30T08:23:00"/>
    <n v="155"/>
    <n v="158"/>
    <n v="-1"/>
    <d v="1899-12-30T08:38:00"/>
    <n v="15"/>
    <n v="0"/>
    <n v="0"/>
    <n v="0"/>
    <n v="0"/>
    <n v="0"/>
    <n v="0"/>
    <x v="9"/>
    <n v="7"/>
  </r>
  <r>
    <s v="  UA"/>
    <x v="27"/>
    <n v="432"/>
    <s v="N825UA"/>
    <s v="CLT"/>
    <d v="1899-12-30T12:57:00"/>
    <d v="1899-12-30T13:17:00"/>
    <n v="109"/>
    <n v="105"/>
    <n v="20"/>
    <d v="1899-12-30T13:35:00"/>
    <n v="18"/>
    <n v="16"/>
    <n v="0"/>
    <n v="0"/>
    <n v="0"/>
    <n v="0"/>
    <n v="20"/>
    <x v="5"/>
    <n v="7"/>
  </r>
  <r>
    <s v="  UA"/>
    <x v="27"/>
    <n v="449"/>
    <s v="N443UA"/>
    <s v="SAN"/>
    <d v="1899-12-30T09:53:00"/>
    <d v="1899-12-30T09:55:00"/>
    <n v="264"/>
    <n v="249"/>
    <n v="2"/>
    <d v="1899-12-30T10:09:00"/>
    <n v="14"/>
    <n v="0"/>
    <n v="0"/>
    <n v="0"/>
    <n v="0"/>
    <n v="0"/>
    <n v="2"/>
    <x v="0"/>
    <n v="7"/>
  </r>
  <r>
    <s v="  UA"/>
    <x v="27"/>
    <n v="466"/>
    <s v="N495UA"/>
    <s v="SEA"/>
    <d v="1899-12-30T15:24:00"/>
    <d v="1899-12-30T15:20:00"/>
    <n v="268"/>
    <n v="278"/>
    <n v="-4"/>
    <d v="1899-12-30T15:34:00"/>
    <n v="14"/>
    <n v="0"/>
    <n v="0"/>
    <n v="0"/>
    <n v="0"/>
    <n v="0"/>
    <n v="0"/>
    <x v="15"/>
    <n v="7"/>
  </r>
  <r>
    <s v="  UA"/>
    <x v="27"/>
    <n v="481"/>
    <s v="N493UA"/>
    <s v="ALB"/>
    <d v="1899-12-30T19:25:00"/>
    <d v="1899-12-30T19:24:00"/>
    <n v="107"/>
    <n v="97"/>
    <n v="-1"/>
    <d v="1899-12-30T19:36:00"/>
    <n v="12"/>
    <n v="0"/>
    <n v="0"/>
    <n v="0"/>
    <n v="0"/>
    <n v="0"/>
    <n v="0"/>
    <x v="10"/>
    <n v="7"/>
  </r>
  <r>
    <s v="  UA"/>
    <x v="27"/>
    <n v="493"/>
    <s v="N839UA"/>
    <s v="SFO"/>
    <d v="1899-12-30T19:15:00"/>
    <d v="1899-12-30T19:04:00"/>
    <n v="282"/>
    <n v="267"/>
    <n v="-11"/>
    <d v="1899-12-30T19:25:00"/>
    <n v="21"/>
    <n v="0"/>
    <n v="0"/>
    <n v="0"/>
    <n v="0"/>
    <n v="0"/>
    <n v="0"/>
    <x v="10"/>
    <n v="7"/>
  </r>
  <r>
    <s v="  UA"/>
    <x v="27"/>
    <n v="500"/>
    <s v="N804UA"/>
    <s v="LAX"/>
    <d v="1899-12-30T19:20:00"/>
    <d v="1899-12-30T19:16:00"/>
    <n v="266"/>
    <n v="255"/>
    <n v="-4"/>
    <d v="1899-12-30T19:37:00"/>
    <n v="21"/>
    <n v="0"/>
    <n v="0"/>
    <n v="0"/>
    <n v="0"/>
    <n v="0"/>
    <n v="0"/>
    <x v="10"/>
    <n v="7"/>
  </r>
  <r>
    <s v="  UA"/>
    <x v="27"/>
    <n v="502"/>
    <s v="N851UA"/>
    <s v="LGA"/>
    <d v="1899-12-30T19:20:00"/>
    <d v="1899-12-30T19:25:00"/>
    <n v="125"/>
    <n v="106"/>
    <n v="5"/>
    <d v="1899-12-30T19:38:00"/>
    <n v="13"/>
    <n v="0"/>
    <n v="0"/>
    <n v="0"/>
    <n v="0"/>
    <n v="0"/>
    <n v="5"/>
    <x v="10"/>
    <n v="7"/>
  </r>
  <r>
    <s v="  UA"/>
    <x v="27"/>
    <n v="514"/>
    <s v="N501UA"/>
    <s v="IAD"/>
    <d v="1899-12-30T19:15:00"/>
    <d v="1899-12-30T19:14:00"/>
    <n v="114"/>
    <n v="95"/>
    <n v="-1"/>
    <d v="1899-12-30T19:27:00"/>
    <n v="13"/>
    <n v="0"/>
    <n v="0"/>
    <n v="0"/>
    <n v="0"/>
    <n v="0"/>
    <n v="0"/>
    <x v="10"/>
    <n v="7"/>
  </r>
  <r>
    <s v="  UA"/>
    <x v="27"/>
    <n v="519"/>
    <s v="N463UA"/>
    <s v="CMH"/>
    <d v="1899-12-30T19:50:00"/>
    <d v="1899-12-30T19:45:00"/>
    <n v="73"/>
    <n v="60"/>
    <n v="-5"/>
    <d v="1899-12-30T19:58:00"/>
    <n v="13"/>
    <n v="0"/>
    <n v="0"/>
    <n v="0"/>
    <n v="0"/>
    <n v="0"/>
    <n v="0"/>
    <x v="10"/>
    <n v="7"/>
  </r>
  <r>
    <s v="  UA"/>
    <x v="27"/>
    <n v="521"/>
    <s v="N496UA"/>
    <s v="SAN"/>
    <d v="1899-12-30T11:57:00"/>
    <d v="1899-12-30T12:00:00"/>
    <n v="267"/>
    <n v="244"/>
    <n v="3"/>
    <d v="1899-12-30T12:19:00"/>
    <n v="19"/>
    <n v="0"/>
    <n v="0"/>
    <n v="0"/>
    <n v="0"/>
    <n v="0"/>
    <n v="3"/>
    <x v="3"/>
    <n v="7"/>
  </r>
  <r>
    <s v="  UA"/>
    <x v="27"/>
    <n v="531"/>
    <s v="N538UA"/>
    <s v="LAX"/>
    <d v="1899-12-30T10:35:00"/>
    <d v="1899-12-30T10:46:00"/>
    <n v="272"/>
    <n v="248"/>
    <n v="11"/>
    <d v="1899-12-30T10:54:00"/>
    <n v="8"/>
    <n v="0"/>
    <n v="0"/>
    <n v="0"/>
    <n v="0"/>
    <n v="0"/>
    <n v="11"/>
    <x v="8"/>
    <n v="7"/>
  </r>
  <r>
    <s v="  UA"/>
    <x v="27"/>
    <n v="543"/>
    <s v="N466UA"/>
    <s v="SNA"/>
    <d v="1899-12-30T15:17:00"/>
    <d v="1899-12-30T15:12:00"/>
    <n v="268"/>
    <n v="241"/>
    <n v="-5"/>
    <d v="1899-12-30T15:25:00"/>
    <n v="13"/>
    <n v="0"/>
    <n v="0"/>
    <n v="0"/>
    <n v="0"/>
    <n v="0"/>
    <n v="0"/>
    <x v="15"/>
    <n v="7"/>
  </r>
  <r>
    <s v="  UA"/>
    <x v="27"/>
    <n v="544"/>
    <s v="N566UA"/>
    <s v="LAS"/>
    <d v="1899-12-30T11:57:00"/>
    <d v="1899-12-30T11:57:00"/>
    <n v="237"/>
    <n v="222"/>
    <n v="0"/>
    <d v="1899-12-30T12:11:00"/>
    <n v="14"/>
    <n v="0"/>
    <n v="0"/>
    <n v="0"/>
    <n v="0"/>
    <n v="0"/>
    <n v="0"/>
    <x v="3"/>
    <n v="7"/>
  </r>
  <r>
    <s v="  UA"/>
    <x v="27"/>
    <n v="547"/>
    <s v="N484UA"/>
    <s v="LAS"/>
    <d v="1899-12-30T10:00:00"/>
    <d v="1899-12-30T10:19:00"/>
    <n v="238"/>
    <n v="225"/>
    <n v="19"/>
    <d v="1899-12-30T10:32:00"/>
    <n v="13"/>
    <n v="0"/>
    <n v="0"/>
    <n v="0"/>
    <n v="0"/>
    <n v="0"/>
    <n v="19"/>
    <x v="8"/>
    <n v="7"/>
  </r>
  <r>
    <s v="  UA"/>
    <x v="27"/>
    <n v="550"/>
    <s v="N841UA"/>
    <s v="SFO"/>
    <d v="1899-12-30T18:30:00"/>
    <d v="1899-12-30T18:30:00"/>
    <n v="282"/>
    <n v="283"/>
    <n v="0"/>
    <d v="1899-12-30T18:43:00"/>
    <n v="13"/>
    <n v="0"/>
    <n v="0"/>
    <n v="0"/>
    <n v="0"/>
    <n v="0"/>
    <n v="0"/>
    <x v="1"/>
    <n v="7"/>
  </r>
  <r>
    <s v="  UA"/>
    <x v="27"/>
    <n v="568"/>
    <s v="N412UA"/>
    <s v="SJU"/>
    <d v="1899-12-30T08:37:00"/>
    <d v="1899-12-30T08:35:00"/>
    <n v="270"/>
    <n v="275"/>
    <n v="-2"/>
    <d v="1899-12-30T08:54:00"/>
    <n v="19"/>
    <n v="0"/>
    <n v="0"/>
    <n v="0"/>
    <n v="0"/>
    <n v="0"/>
    <n v="0"/>
    <x v="9"/>
    <n v="7"/>
  </r>
  <r>
    <s v="  UA"/>
    <x v="27"/>
    <n v="570"/>
    <s v="N425UA"/>
    <s v="CLE"/>
    <d v="1899-12-30T13:12:00"/>
    <d v="1899-12-30T13:10:00"/>
    <n v="73"/>
    <n v="64"/>
    <n v="-2"/>
    <d v="1899-12-30T13:21:00"/>
    <n v="11"/>
    <n v="0"/>
    <n v="0"/>
    <n v="0"/>
    <n v="0"/>
    <n v="0"/>
    <n v="0"/>
    <x v="14"/>
    <n v="7"/>
  </r>
  <r>
    <s v="  UA"/>
    <x v="27"/>
    <n v="586"/>
    <s v="N490UA"/>
    <s v="MIA"/>
    <d v="1899-12-30T19:15:00"/>
    <d v="1899-12-30T19:14:00"/>
    <n v="187"/>
    <n v="177"/>
    <n v="-1"/>
    <d v="1899-12-30T19:37:00"/>
    <n v="23"/>
    <n v="0"/>
    <n v="0"/>
    <n v="0"/>
    <n v="0"/>
    <n v="0"/>
    <n v="0"/>
    <x v="10"/>
    <n v="7"/>
  </r>
  <r>
    <s v="  UA"/>
    <x v="27"/>
    <n v="589"/>
    <s v="N562UA"/>
    <s v="IAH"/>
    <d v="1899-12-30T09:31:00"/>
    <d v="1899-12-30T09:30:00"/>
    <n v="164"/>
    <n v="177"/>
    <n v="-1"/>
    <d v="1899-12-30T09:50:00"/>
    <n v="20"/>
    <n v="0"/>
    <n v="0"/>
    <n v="0"/>
    <n v="0"/>
    <n v="0"/>
    <n v="0"/>
    <x v="0"/>
    <n v="7"/>
  </r>
  <r>
    <s v="  UA"/>
    <x v="27"/>
    <n v="605"/>
    <s v="N813UA"/>
    <s v="DEN"/>
    <d v="1899-12-30T09:47:00"/>
    <d v="1899-12-30T09:42:00"/>
    <n v="160"/>
    <n v="152"/>
    <n v="-5"/>
    <d v="1899-12-30T09:55:00"/>
    <n v="13"/>
    <n v="0"/>
    <n v="0"/>
    <n v="0"/>
    <n v="0"/>
    <n v="0"/>
    <n v="0"/>
    <x v="0"/>
    <n v="7"/>
  </r>
  <r>
    <s v="  UA"/>
    <x v="27"/>
    <n v="609"/>
    <s v="N567UA"/>
    <s v="SFO"/>
    <d v="1899-12-30T11:57:00"/>
    <d v="1899-12-30T11:57:00"/>
    <n v="293"/>
    <n v="264"/>
    <n v="0"/>
    <d v="1899-12-30T12:14:00"/>
    <n v="17"/>
    <n v="0"/>
    <n v="0"/>
    <n v="0"/>
    <n v="0"/>
    <n v="0"/>
    <n v="0"/>
    <x v="3"/>
    <n v="7"/>
  </r>
  <r>
    <s v="  UA"/>
    <x v="27"/>
    <n v="612"/>
    <s v="N487UA"/>
    <s v="MCO"/>
    <d v="1899-12-30T10:55:00"/>
    <d v="1899-12-30T10:48:00"/>
    <n v="149"/>
    <n v="152"/>
    <n v="-7"/>
    <d v="1899-12-30T11:02:00"/>
    <n v="14"/>
    <n v="0"/>
    <n v="0"/>
    <n v="0"/>
    <n v="0"/>
    <n v="0"/>
    <n v="0"/>
    <x v="8"/>
    <n v="7"/>
  </r>
  <r>
    <s v="  UA"/>
    <x v="27"/>
    <n v="616"/>
    <s v="N527UA"/>
    <s v="DCA"/>
    <d v="1899-12-30T13:33:00"/>
    <d v="1899-12-30T13:27:00"/>
    <n v="110"/>
    <n v="93"/>
    <n v="-6"/>
    <d v="1899-12-30T13:44:00"/>
    <n v="17"/>
    <n v="0"/>
    <n v="0"/>
    <n v="0"/>
    <n v="0"/>
    <n v="0"/>
    <n v="0"/>
    <x v="14"/>
    <n v="7"/>
  </r>
  <r>
    <s v="  UA"/>
    <x v="27"/>
    <n v="620"/>
    <s v="N811UA"/>
    <s v="DCA"/>
    <d v="1899-12-30T16:05:00"/>
    <d v="1899-12-30T16:00:00"/>
    <n v="105"/>
    <n v="87"/>
    <n v="-5"/>
    <d v="1899-12-30T16:10:00"/>
    <n v="10"/>
    <n v="0"/>
    <n v="0"/>
    <n v="0"/>
    <n v="0"/>
    <n v="0"/>
    <n v="0"/>
    <x v="2"/>
    <n v="7"/>
  </r>
  <r>
    <s v="  UA"/>
    <x v="27"/>
    <n v="622"/>
    <s v="N437UA"/>
    <s v="DCA"/>
    <d v="1899-12-30T19:15:00"/>
    <d v="1899-12-30T19:14:00"/>
    <n v="102"/>
    <n v="89"/>
    <n v="-1"/>
    <d v="1899-12-30T19:24:00"/>
    <n v="10"/>
    <n v="0"/>
    <n v="0"/>
    <n v="0"/>
    <n v="0"/>
    <n v="0"/>
    <n v="0"/>
    <x v="10"/>
    <n v="7"/>
  </r>
  <r>
    <s v="  UA"/>
    <x v="27"/>
    <n v="623"/>
    <s v="N210UA"/>
    <s v="OGG"/>
    <d v="1899-12-30T09:55:00"/>
    <d v="1899-12-30T10:06:00"/>
    <n v="555"/>
    <n v="535"/>
    <n v="11"/>
    <d v="1899-12-30T10:24:00"/>
    <n v="18"/>
    <n v="0"/>
    <n v="0"/>
    <n v="0"/>
    <n v="0"/>
    <n v="0"/>
    <n v="11"/>
    <x v="0"/>
    <n v="7"/>
  </r>
  <r>
    <s v="  UA"/>
    <x v="27"/>
    <n v="632"/>
    <s v="N479UA"/>
    <s v="TPA"/>
    <d v="1899-12-30T11:00:00"/>
    <d v="1899-12-30T10:59:00"/>
    <n v="157"/>
    <n v="156"/>
    <n v="-1"/>
    <d v="1899-12-30T11:11:00"/>
    <n v="12"/>
    <n v="0"/>
    <n v="0"/>
    <n v="0"/>
    <n v="0"/>
    <n v="0"/>
    <n v="0"/>
    <x v="3"/>
    <n v="7"/>
  </r>
  <r>
    <s v="  UA"/>
    <x v="27"/>
    <n v="643"/>
    <s v="N845UA"/>
    <s v="DFW"/>
    <d v="1899-12-30T19:00:00"/>
    <d v="1899-12-30T18:56:00"/>
    <n v="150"/>
    <n v="137"/>
    <n v="-4"/>
    <d v="1899-12-30T19:07:00"/>
    <n v="11"/>
    <n v="0"/>
    <n v="0"/>
    <n v="0"/>
    <n v="0"/>
    <n v="0"/>
    <n v="0"/>
    <x v="10"/>
    <n v="7"/>
  </r>
  <r>
    <s v="  UA"/>
    <x v="27"/>
    <n v="646"/>
    <s v="N475UA"/>
    <s v="EWR"/>
    <d v="1899-12-30T13:00:00"/>
    <d v="1899-12-30T12:59:00"/>
    <n v="133"/>
    <n v="105"/>
    <n v="-1"/>
    <d v="1899-12-30T13:13:00"/>
    <n v="14"/>
    <n v="0"/>
    <n v="0"/>
    <n v="0"/>
    <n v="0"/>
    <n v="0"/>
    <n v="0"/>
    <x v="14"/>
    <n v="7"/>
  </r>
  <r>
    <s v="  UA"/>
    <x v="27"/>
    <n v="648"/>
    <s v="N537UA"/>
    <s v="LGA"/>
    <d v="1899-12-30T16:15:00"/>
    <d v="1899-12-30T16:09:00"/>
    <n v="124"/>
    <n v="102"/>
    <n v="-6"/>
    <d v="1899-12-30T16:21:00"/>
    <n v="12"/>
    <n v="0"/>
    <n v="0"/>
    <n v="0"/>
    <n v="0"/>
    <n v="0"/>
    <n v="0"/>
    <x v="2"/>
    <n v="7"/>
  </r>
  <r>
    <s v="  UA"/>
    <x v="27"/>
    <n v="675"/>
    <s v="N662UA"/>
    <s v="DEN"/>
    <d v="1899-12-30T08:00:00"/>
    <d v="1899-12-30T07:56:00"/>
    <n v="169"/>
    <n v="149"/>
    <n v="-4"/>
    <d v="1899-12-30T08:08:00"/>
    <n v="12"/>
    <n v="0"/>
    <n v="0"/>
    <n v="0"/>
    <n v="0"/>
    <n v="0"/>
    <n v="0"/>
    <x v="9"/>
    <n v="7"/>
  </r>
  <r>
    <s v="  UA"/>
    <x v="27"/>
    <n v="678"/>
    <s v="N809UA"/>
    <s v="LGA"/>
    <d v="1899-12-30T11:00:00"/>
    <d v="1899-12-30T11:01:00"/>
    <n v="125"/>
    <n v="109"/>
    <n v="1"/>
    <d v="1899-12-30T11:15:00"/>
    <n v="14"/>
    <n v="0"/>
    <n v="0"/>
    <n v="0"/>
    <n v="0"/>
    <n v="0"/>
    <n v="1"/>
    <x v="3"/>
    <n v="7"/>
  </r>
  <r>
    <s v="  UA"/>
    <x v="27"/>
    <n v="682"/>
    <s v="N818UA"/>
    <s v="LGA"/>
    <d v="1899-12-30T13:30:00"/>
    <d v="1899-12-30T13:27:00"/>
    <n v="125"/>
    <n v="97"/>
    <n v="-3"/>
    <d v="1899-12-30T13:37:00"/>
    <n v="10"/>
    <n v="0"/>
    <n v="0"/>
    <n v="0"/>
    <n v="0"/>
    <n v="0"/>
    <n v="0"/>
    <x v="14"/>
    <n v="7"/>
  </r>
  <r>
    <s v="  UA"/>
    <x v="27"/>
    <n v="692"/>
    <s v="N836UA"/>
    <s v="MSP"/>
    <d v="1899-12-30T18:05:00"/>
    <d v="1899-12-30T18:00:00"/>
    <n v="88"/>
    <n v="76"/>
    <n v="-5"/>
    <d v="1899-12-30T18:15:00"/>
    <n v="15"/>
    <n v="0"/>
    <n v="0"/>
    <n v="0"/>
    <n v="0"/>
    <n v="0"/>
    <n v="0"/>
    <x v="1"/>
    <n v="7"/>
  </r>
  <r>
    <s v="  UA"/>
    <x v="27"/>
    <n v="722"/>
    <s v="N485UA"/>
    <s v="RDU"/>
    <d v="1899-12-30T16:32:00"/>
    <d v="1899-12-30T17:34:00"/>
    <n v="117"/>
    <n v="109"/>
    <n v="62"/>
    <d v="1899-12-30T17:49:00"/>
    <n v="15"/>
    <n v="8"/>
    <n v="0"/>
    <n v="0"/>
    <n v="0"/>
    <n v="46"/>
    <n v="62"/>
    <x v="2"/>
    <n v="7"/>
  </r>
  <r>
    <s v="  UA"/>
    <x v="27"/>
    <n v="725"/>
    <s v="N431UA"/>
    <s v="PHX"/>
    <d v="1899-12-30T09:40:00"/>
    <d v="1899-12-30T09:35:00"/>
    <n v="232"/>
    <n v="227"/>
    <n v="-5"/>
    <d v="1899-12-30T09:59:00"/>
    <n v="24"/>
    <n v="0"/>
    <n v="0"/>
    <n v="0"/>
    <n v="0"/>
    <n v="0"/>
    <n v="0"/>
    <x v="0"/>
    <n v="7"/>
  </r>
  <r>
    <s v="  UA"/>
    <x v="27"/>
    <n v="730"/>
    <s v="N481UA"/>
    <s v="DSM"/>
    <d v="1899-12-30T18:45:00"/>
    <d v="1899-12-30T19:09:00"/>
    <n v="74"/>
    <n v="65"/>
    <n v="24"/>
    <d v="1899-12-30T19:20:00"/>
    <n v="11"/>
    <n v="15"/>
    <n v="0"/>
    <n v="0"/>
    <n v="0"/>
    <n v="0"/>
    <n v="24"/>
    <x v="1"/>
    <n v="7"/>
  </r>
  <r>
    <s v="  UA"/>
    <x v="27"/>
    <n v="732"/>
    <s v="N488UA"/>
    <s v="JAX"/>
    <d v="1899-12-30T13:53:00"/>
    <d v="1899-12-30T13:45:00"/>
    <n v="136"/>
    <n v="142"/>
    <n v="-8"/>
    <d v="1899-12-30T14:04:00"/>
    <n v="19"/>
    <n v="0"/>
    <n v="0"/>
    <n v="0"/>
    <n v="0"/>
    <n v="0"/>
    <n v="0"/>
    <x v="14"/>
    <n v="7"/>
  </r>
  <r>
    <s v="  UA"/>
    <x v="27"/>
    <n v="761"/>
    <s v="N845UA"/>
    <s v="SFO"/>
    <d v="1899-12-30T08:12:00"/>
    <d v="1899-12-30T08:10:00"/>
    <n v="288"/>
    <n v="276"/>
    <n v="-2"/>
    <d v="1899-12-30T08:26:00"/>
    <n v="16"/>
    <n v="0"/>
    <n v="0"/>
    <n v="0"/>
    <n v="0"/>
    <n v="0"/>
    <n v="0"/>
    <x v="9"/>
    <n v="7"/>
  </r>
  <r>
    <s v="  UA"/>
    <x v="27"/>
    <n v="769"/>
    <s v="N677UA"/>
    <s v="SFO"/>
    <d v="1899-12-30T09:57:00"/>
    <d v="1899-12-30T09:52:00"/>
    <n v="293"/>
    <n v="259"/>
    <n v="-5"/>
    <d v="1899-12-30T10:03:00"/>
    <n v="11"/>
    <n v="0"/>
    <n v="0"/>
    <n v="0"/>
    <n v="0"/>
    <n v="0"/>
    <n v="0"/>
    <x v="0"/>
    <n v="7"/>
  </r>
  <r>
    <s v="  UA"/>
    <x v="27"/>
    <n v="775"/>
    <s v="N454UA"/>
    <s v="DEN"/>
    <d v="1899-12-30T11:57:00"/>
    <d v="1899-12-30T11:59:00"/>
    <n v="157"/>
    <n v="156"/>
    <n v="2"/>
    <d v="1899-12-30T12:21:00"/>
    <n v="22"/>
    <n v="0"/>
    <n v="0"/>
    <n v="0"/>
    <n v="0"/>
    <n v="0"/>
    <n v="2"/>
    <x v="3"/>
    <n v="7"/>
  </r>
  <r>
    <s v="  UA"/>
    <x v="27"/>
    <n v="793"/>
    <s v="N556UA"/>
    <s v="LAX"/>
    <d v="1899-12-30T15:12:00"/>
    <d v="1899-12-30T15:31:00"/>
    <n v="268"/>
    <n v="235"/>
    <n v="19"/>
    <d v="1899-12-30T15:39:00"/>
    <n v="8"/>
    <n v="0"/>
    <n v="0"/>
    <n v="0"/>
    <n v="0"/>
    <n v="0"/>
    <n v="19"/>
    <x v="15"/>
    <n v="7"/>
  </r>
  <r>
    <s v="  UA"/>
    <x v="27"/>
    <n v="829"/>
    <s v="N420UA"/>
    <s v="MSP"/>
    <d v="1899-12-30T20:51:00"/>
    <d v="1899-12-30T20:51:00"/>
    <n v="84"/>
    <n v="67"/>
    <n v="0"/>
    <d v="1899-12-30T21:01:00"/>
    <n v="10"/>
    <n v="0"/>
    <n v="0"/>
    <n v="0"/>
    <n v="0"/>
    <n v="0"/>
    <n v="0"/>
    <x v="11"/>
    <n v="7"/>
  </r>
  <r>
    <s v="  UA"/>
    <x v="27"/>
    <n v="839"/>
    <s v="N487UA"/>
    <s v="LAX"/>
    <d v="1899-12-30T18:10:00"/>
    <d v="1899-12-30T18:13:00"/>
    <n v="265"/>
    <n v="247"/>
    <n v="3"/>
    <d v="1899-12-30T18:31:00"/>
    <n v="18"/>
    <n v="0"/>
    <n v="0"/>
    <n v="0"/>
    <n v="0"/>
    <n v="0"/>
    <n v="3"/>
    <x v="1"/>
    <n v="7"/>
  </r>
  <r>
    <s v="  UA"/>
    <x v="27"/>
    <n v="842"/>
    <s v="N467UA"/>
    <s v="LAX"/>
    <d v="1899-12-30T08:10:00"/>
    <d v="1899-12-30T08:07:00"/>
    <n v="270"/>
    <n v="244"/>
    <n v="-3"/>
    <d v="1899-12-30T08:20:00"/>
    <n v="13"/>
    <n v="0"/>
    <n v="0"/>
    <n v="0"/>
    <n v="0"/>
    <n v="0"/>
    <n v="0"/>
    <x v="9"/>
    <n v="7"/>
  </r>
  <r>
    <s v="  UA"/>
    <x v="27"/>
    <n v="859"/>
    <s v="N525UA"/>
    <s v="SFO"/>
    <d v="1899-12-30T07:05:00"/>
    <d v="1899-12-30T07:03:00"/>
    <n v="288"/>
    <n v="263"/>
    <n v="-2"/>
    <d v="1899-12-30T07:17:00"/>
    <n v="14"/>
    <n v="0"/>
    <n v="0"/>
    <n v="0"/>
    <n v="0"/>
    <n v="0"/>
    <n v="0"/>
    <x v="13"/>
    <n v="7"/>
  </r>
  <r>
    <s v="  UA"/>
    <x v="27"/>
    <n v="884"/>
    <s v="N407UA"/>
    <s v="EWR"/>
    <d v="1899-12-30T19:15:00"/>
    <d v="1899-12-30T19:29:00"/>
    <n v="122"/>
    <n v="104"/>
    <n v="14"/>
    <d v="1899-12-30T19:41:00"/>
    <n v="12"/>
    <n v="0"/>
    <n v="0"/>
    <n v="0"/>
    <n v="0"/>
    <n v="0"/>
    <n v="14"/>
    <x v="10"/>
    <n v="7"/>
  </r>
  <r>
    <s v="  UA"/>
    <x v="27"/>
    <n v="896"/>
    <s v="N480UA"/>
    <s v="BOS"/>
    <d v="1899-12-30T13:27:00"/>
    <d v="1899-12-30T13:26:00"/>
    <n v="131"/>
    <n v="112"/>
    <n v="-1"/>
    <d v="1899-12-30T13:36:00"/>
    <n v="10"/>
    <n v="0"/>
    <n v="0"/>
    <n v="0"/>
    <n v="0"/>
    <n v="0"/>
    <n v="0"/>
    <x v="14"/>
    <n v="7"/>
  </r>
  <r>
    <s v="  UA"/>
    <x v="27"/>
    <n v="907"/>
    <s v="N658UA"/>
    <s v="SFO"/>
    <d v="1899-12-30T17:30:00"/>
    <d v="1899-12-30T17:41:00"/>
    <n v="290"/>
    <n v="256"/>
    <n v="11"/>
    <d v="1899-12-30T17:58:00"/>
    <n v="17"/>
    <n v="0"/>
    <n v="0"/>
    <n v="0"/>
    <n v="0"/>
    <n v="0"/>
    <n v="11"/>
    <x v="12"/>
    <n v="7"/>
  </r>
  <r>
    <s v="  UA"/>
    <x v="27"/>
    <n v="909"/>
    <s v="N563UA"/>
    <s v="DEN"/>
    <d v="1899-12-30T15:12:00"/>
    <d v="1899-12-30T15:10:00"/>
    <n v="156"/>
    <n v="145"/>
    <n v="-2"/>
    <d v="1899-12-30T15:21:00"/>
    <n v="11"/>
    <n v="0"/>
    <n v="0"/>
    <n v="0"/>
    <n v="0"/>
    <n v="0"/>
    <n v="0"/>
    <x v="15"/>
    <n v="7"/>
  </r>
  <r>
    <s v="  UA"/>
    <x v="27"/>
    <n v="922"/>
    <s v="N841UA"/>
    <s v="IAD"/>
    <d v="1899-12-30T06:00:00"/>
    <d v="1899-12-30T05:55:00"/>
    <n v="101"/>
    <n v="96"/>
    <n v="-5"/>
    <d v="1899-12-30T06:06:00"/>
    <n v="11"/>
    <n v="0"/>
    <n v="0"/>
    <n v="0"/>
    <n v="0"/>
    <n v="0"/>
    <n v="0"/>
    <x v="6"/>
    <n v="7"/>
  </r>
  <r>
    <s v="  UA"/>
    <x v="27"/>
    <n v="945"/>
    <s v="N569UA"/>
    <s v="LAX"/>
    <d v="1899-12-30T12:00:00"/>
    <d v="1899-12-30T12:59:00"/>
    <n v="273"/>
    <n v="240"/>
    <n v="59"/>
    <d v="1899-12-30T13:12:00"/>
    <n v="13"/>
    <n v="26"/>
    <n v="0"/>
    <n v="0"/>
    <n v="0"/>
    <n v="0"/>
    <n v="59"/>
    <x v="5"/>
    <n v="7"/>
  </r>
  <r>
    <s v="  UA"/>
    <x v="27"/>
    <n v="949"/>
    <s v="N779UA"/>
    <s v="DEN"/>
    <d v="1899-12-30T18:20:00"/>
    <d v="1899-12-30T18:20:00"/>
    <n v="165"/>
    <n v="143"/>
    <n v="0"/>
    <d v="1899-12-30T18:35:00"/>
    <n v="15"/>
    <n v="0"/>
    <n v="0"/>
    <n v="0"/>
    <n v="0"/>
    <n v="0"/>
    <n v="0"/>
    <x v="1"/>
    <n v="7"/>
  </r>
  <r>
    <s v="  UA"/>
    <x v="27"/>
    <n v="964"/>
    <s v=" "/>
    <s v="IAD"/>
    <d v="1899-12-30T13:17:00"/>
    <d v="1899-12-30T00:00:00"/>
    <n v="112"/>
    <n v="0"/>
    <n v="0"/>
    <d v="1899-12-30T00:00:00"/>
    <n v="0"/>
    <n v="0"/>
    <n v="0"/>
    <n v="0"/>
    <n v="0"/>
    <n v="0"/>
    <n v="0"/>
    <x v="14"/>
    <n v="7"/>
  </r>
  <r>
    <s v="  UA"/>
    <x v="27"/>
    <n v="973"/>
    <s v="N535UA"/>
    <s v="SFO"/>
    <d v="1899-12-30T15:12:00"/>
    <d v="1899-12-30T15:08:00"/>
    <n v="288"/>
    <n v="260"/>
    <n v="-4"/>
    <d v="1899-12-30T15:19:00"/>
    <n v="11"/>
    <n v="0"/>
    <n v="0"/>
    <n v="0"/>
    <n v="0"/>
    <n v="0"/>
    <n v="0"/>
    <x v="15"/>
    <n v="7"/>
  </r>
  <r>
    <s v="  UA"/>
    <x v="27"/>
    <n v="990"/>
    <s v="N825UA"/>
    <s v="IAD"/>
    <d v="1899-12-30T18:15:00"/>
    <d v="1899-12-30T18:07:00"/>
    <n v="114"/>
    <n v="94"/>
    <n v="-8"/>
    <d v="1899-12-30T18:19:00"/>
    <n v="12"/>
    <n v="0"/>
    <n v="0"/>
    <n v="0"/>
    <n v="0"/>
    <n v="0"/>
    <n v="0"/>
    <x v="1"/>
    <n v="7"/>
  </r>
  <r>
    <s v="  UA"/>
    <x v="27"/>
    <n v="1102"/>
    <s v="N54711"/>
    <s v="MCO"/>
    <d v="1899-12-30T19:40:00"/>
    <d v="1899-12-30T19:33:00"/>
    <n v="155"/>
    <n v="145"/>
    <n v="-7"/>
    <d v="1899-12-30T19:43:00"/>
    <n v="10"/>
    <n v="0"/>
    <n v="0"/>
    <n v="0"/>
    <n v="0"/>
    <n v="0"/>
    <n v="0"/>
    <x v="10"/>
    <n v="7"/>
  </r>
  <r>
    <s v="  UA"/>
    <x v="27"/>
    <n v="1189"/>
    <s v="N36247"/>
    <s v="IAH"/>
    <d v="1899-12-30T15:20:00"/>
    <d v="1899-12-30T15:14:00"/>
    <n v="174"/>
    <n v="163"/>
    <n v="-6"/>
    <d v="1899-12-30T15:27:00"/>
    <n v="13"/>
    <n v="0"/>
    <n v="0"/>
    <n v="0"/>
    <n v="0"/>
    <n v="0"/>
    <n v="0"/>
    <x v="15"/>
    <n v="7"/>
  </r>
  <r>
    <s v="  UA"/>
    <x v="27"/>
    <n v="1221"/>
    <s v="N16703"/>
    <s v="IAH"/>
    <d v="1899-12-30T07:00:00"/>
    <d v="1899-12-30T07:07:00"/>
    <n v="168"/>
    <n v="183"/>
    <n v="7"/>
    <d v="1899-12-30T07:25:00"/>
    <n v="18"/>
    <n v="7"/>
    <n v="0"/>
    <n v="15"/>
    <n v="0"/>
    <n v="0"/>
    <n v="7"/>
    <x v="13"/>
    <n v="7"/>
  </r>
  <r>
    <s v="  UA"/>
    <x v="27"/>
    <n v="1290"/>
    <s v="N38417"/>
    <s v="IAH"/>
    <d v="1899-12-30T17:12:00"/>
    <d v="1899-12-30T17:02:00"/>
    <n v="173"/>
    <n v="158"/>
    <n v="-10"/>
    <d v="1899-12-30T17:14:00"/>
    <n v="12"/>
    <n v="0"/>
    <n v="0"/>
    <n v="0"/>
    <n v="0"/>
    <n v="0"/>
    <n v="0"/>
    <x v="12"/>
    <n v="7"/>
  </r>
  <r>
    <s v="  UA"/>
    <x v="27"/>
    <n v="1296"/>
    <s v="N17244"/>
    <s v="DEN"/>
    <d v="1899-12-30T19:15:00"/>
    <d v="1899-12-30T19:11:00"/>
    <n v="156"/>
    <n v="144"/>
    <n v="-4"/>
    <d v="1899-12-30T19:20:00"/>
    <n v="9"/>
    <n v="0"/>
    <n v="0"/>
    <n v="0"/>
    <n v="0"/>
    <n v="0"/>
    <n v="0"/>
    <x v="10"/>
    <n v="7"/>
  </r>
  <r>
    <s v="  UA"/>
    <x v="27"/>
    <n v="1555"/>
    <s v="N16732"/>
    <s v="STT"/>
    <d v="1899-12-30T08:25:00"/>
    <d v="1899-12-30T08:21:00"/>
    <n v="294"/>
    <n v="297"/>
    <n v="-4"/>
    <d v="1899-12-30T08:38:00"/>
    <n v="17"/>
    <n v="0"/>
    <n v="0"/>
    <n v="0"/>
    <n v="0"/>
    <n v="0"/>
    <n v="0"/>
    <x v="9"/>
    <n v="7"/>
  </r>
  <r>
    <s v="  UA"/>
    <x v="27"/>
    <n v="1574"/>
    <s v="N33203"/>
    <s v="EWR"/>
    <d v="1899-12-30T12:00:00"/>
    <d v="1899-12-30T11:52:00"/>
    <n v="127"/>
    <n v="112"/>
    <n v="-8"/>
    <d v="1899-12-30T12:04:00"/>
    <n v="12"/>
    <n v="0"/>
    <n v="0"/>
    <n v="0"/>
    <n v="0"/>
    <n v="0"/>
    <n v="0"/>
    <x v="5"/>
    <n v="7"/>
  </r>
  <r>
    <s v="  UA"/>
    <x v="27"/>
    <n v="1577"/>
    <s v="N17620"/>
    <s v="EWR"/>
    <d v="1899-12-30T17:00:00"/>
    <d v="1899-12-30T16:53:00"/>
    <n v="136"/>
    <n v="121"/>
    <n v="-7"/>
    <d v="1899-12-30T17:19:00"/>
    <n v="26"/>
    <n v="0"/>
    <n v="0"/>
    <n v="0"/>
    <n v="0"/>
    <n v="0"/>
    <n v="0"/>
    <x v="12"/>
    <n v="7"/>
  </r>
  <r>
    <s v="  UA"/>
    <x v="27"/>
    <n v="1625"/>
    <s v="N21723"/>
    <s v="CLE"/>
    <d v="1899-12-30T07:00:00"/>
    <d v="1899-12-30T06:58:00"/>
    <n v="77"/>
    <n v="56"/>
    <n v="-2"/>
    <d v="1899-12-30T07:06:00"/>
    <n v="8"/>
    <n v="0"/>
    <n v="0"/>
    <n v="0"/>
    <n v="0"/>
    <n v="0"/>
    <n v="0"/>
    <x v="13"/>
    <n v="7"/>
  </r>
  <r>
    <s v="  UA"/>
    <x v="27"/>
    <n v="1647"/>
    <s v="N14228"/>
    <s v="IAH"/>
    <d v="1899-12-30T19:15:00"/>
    <d v="1899-12-30T19:11:00"/>
    <n v="163"/>
    <n v="156"/>
    <n v="-4"/>
    <d v="1899-12-30T19:22:00"/>
    <n v="11"/>
    <n v="0"/>
    <n v="0"/>
    <n v="0"/>
    <n v="0"/>
    <n v="0"/>
    <n v="0"/>
    <x v="10"/>
    <n v="7"/>
  </r>
  <r>
    <s v="  UA"/>
    <x v="27"/>
    <n v="1676"/>
    <s v="N79402"/>
    <s v="IAH"/>
    <d v="1899-12-30T14:00:00"/>
    <d v="1899-12-30T14:11:00"/>
    <n v="166"/>
    <n v="166"/>
    <n v="11"/>
    <d v="1899-12-30T14:19:00"/>
    <n v="8"/>
    <n v="0"/>
    <n v="0"/>
    <n v="0"/>
    <n v="0"/>
    <n v="0"/>
    <n v="11"/>
    <x v="4"/>
    <n v="7"/>
  </r>
  <r>
    <s v="  UA"/>
    <x v="27"/>
    <n v="1693"/>
    <s v="N12238"/>
    <s v="IAH"/>
    <d v="1899-12-30T12:10:00"/>
    <d v="1899-12-30T12:05:00"/>
    <n v="167"/>
    <n v="167"/>
    <n v="-5"/>
    <d v="1899-12-30T12:18:00"/>
    <n v="13"/>
    <n v="0"/>
    <n v="0"/>
    <n v="0"/>
    <n v="0"/>
    <n v="0"/>
    <n v="0"/>
    <x v="5"/>
    <n v="7"/>
  </r>
  <r>
    <s v="  UA"/>
    <x v="27"/>
    <n v="1696"/>
    <s v="N25705"/>
    <s v="EWR"/>
    <d v="1899-12-30T10:00:00"/>
    <d v="1899-12-30T10:14:00"/>
    <n v="117"/>
    <n v="100"/>
    <n v="14"/>
    <d v="1899-12-30T10:23:00"/>
    <n v="9"/>
    <n v="0"/>
    <n v="0"/>
    <n v="0"/>
    <n v="0"/>
    <n v="0"/>
    <n v="14"/>
    <x v="8"/>
    <n v="7"/>
  </r>
  <r>
    <s v="  UA"/>
    <x v="27"/>
    <n v="1710"/>
    <s v="N34222"/>
    <s v="IAH"/>
    <d v="1899-12-30T08:00:00"/>
    <d v="1899-12-30T08:02:00"/>
    <n v="172"/>
    <n v="169"/>
    <n v="2"/>
    <d v="1899-12-30T08:17:00"/>
    <n v="15"/>
    <n v="0"/>
    <n v="0"/>
    <n v="0"/>
    <n v="0"/>
    <n v="0"/>
    <n v="2"/>
    <x v="9"/>
    <n v="7"/>
  </r>
  <r>
    <s v="  UA"/>
    <x v="27"/>
    <n v="1715"/>
    <s v="N33284"/>
    <s v="PIT"/>
    <d v="1899-12-30T18:35:00"/>
    <d v="1899-12-30T18:31:00"/>
    <n v="84"/>
    <n v="72"/>
    <n v="-4"/>
    <d v="1899-12-30T18:42:00"/>
    <n v="11"/>
    <n v="0"/>
    <n v="0"/>
    <n v="0"/>
    <n v="0"/>
    <n v="0"/>
    <n v="0"/>
    <x v="1"/>
    <n v="7"/>
  </r>
  <r>
    <s v="  UA"/>
    <x v="27"/>
    <n v="1716"/>
    <s v="N73256"/>
    <s v="FLL"/>
    <d v="1899-12-30T08:50:00"/>
    <d v="1899-12-30T08:51:00"/>
    <n v="171"/>
    <n v="181"/>
    <n v="1"/>
    <d v="1899-12-30T09:05:00"/>
    <n v="14"/>
    <n v="0"/>
    <n v="0"/>
    <n v="0"/>
    <n v="0"/>
    <n v="0"/>
    <n v="1"/>
    <x v="9"/>
    <n v="7"/>
  </r>
  <r>
    <s v="  UA"/>
    <x v="27"/>
    <n v="1727"/>
    <s v="N37277"/>
    <s v="IAH"/>
    <d v="1899-12-30T10:56:00"/>
    <d v="1899-12-30T10:53:00"/>
    <n v="169"/>
    <n v="169"/>
    <n v="-3"/>
    <d v="1899-12-30T11:06:00"/>
    <n v="13"/>
    <n v="0"/>
    <n v="0"/>
    <n v="0"/>
    <n v="0"/>
    <n v="0"/>
    <n v="0"/>
    <x v="8"/>
    <n v="7"/>
  </r>
  <r>
    <s v="  UA"/>
    <x v="27"/>
    <n v="1730"/>
    <s v="N36280"/>
    <s v="IAH"/>
    <d v="1899-12-30T05:25:00"/>
    <d v="1899-12-30T05:29:00"/>
    <n v="168"/>
    <n v="185"/>
    <n v="4"/>
    <d v="1899-12-30T05:58:00"/>
    <n v="29"/>
    <n v="0"/>
    <n v="0"/>
    <n v="21"/>
    <n v="0"/>
    <n v="0"/>
    <n v="4"/>
    <x v="16"/>
    <n v="7"/>
  </r>
  <r>
    <s v="  UA"/>
    <x v="28"/>
    <n v="201"/>
    <s v="N210UA"/>
    <s v="HNL"/>
    <d v="1899-12-30T09:21:00"/>
    <d v="1899-12-30T09:23:00"/>
    <n v="544"/>
    <n v="523"/>
    <n v="2"/>
    <d v="1899-12-30T09:38:00"/>
    <n v="15"/>
    <n v="0"/>
    <n v="0"/>
    <n v="0"/>
    <n v="0"/>
    <n v="0"/>
    <n v="2"/>
    <x v="0"/>
    <n v="1"/>
  </r>
  <r>
    <s v="  UA"/>
    <x v="28"/>
    <n v="241"/>
    <s v="N426UA"/>
    <s v="SEA"/>
    <d v="1899-12-30T11:57:00"/>
    <d v="1899-12-30T11:54:00"/>
    <n v="268"/>
    <n v="277"/>
    <n v="-3"/>
    <d v="1899-12-30T12:12:00"/>
    <n v="18"/>
    <n v="0"/>
    <n v="0"/>
    <n v="0"/>
    <n v="0"/>
    <n v="0"/>
    <n v="0"/>
    <x v="3"/>
    <n v="1"/>
  </r>
  <r>
    <s v="  UA"/>
    <x v="28"/>
    <n v="246"/>
    <s v="N430UA"/>
    <s v="BUF"/>
    <d v="1899-12-30T18:00:00"/>
    <d v="1899-12-30T17:56:00"/>
    <n v="89"/>
    <n v="89"/>
    <n v="-4"/>
    <d v="1899-12-30T18:10:00"/>
    <n v="14"/>
    <n v="0"/>
    <n v="0"/>
    <n v="0"/>
    <n v="0"/>
    <n v="0"/>
    <n v="0"/>
    <x v="1"/>
    <n v="1"/>
  </r>
  <r>
    <s v="  UA"/>
    <x v="28"/>
    <n v="248"/>
    <s v="N476UA"/>
    <s v="DTW"/>
    <d v="1899-12-30T18:49:00"/>
    <d v="1899-12-30T19:17:00"/>
    <n v="85"/>
    <n v="70"/>
    <n v="28"/>
    <d v="1899-12-30T19:30:00"/>
    <n v="13"/>
    <n v="0"/>
    <n v="0"/>
    <n v="0"/>
    <n v="0"/>
    <n v="0"/>
    <n v="28"/>
    <x v="1"/>
    <n v="1"/>
  </r>
  <r>
    <s v="  UA"/>
    <x v="28"/>
    <n v="253"/>
    <s v="N422UA"/>
    <s v="BOS"/>
    <d v="1899-12-30T19:06:00"/>
    <d v="1899-12-30T19:04:00"/>
    <n v="135"/>
    <n v="118"/>
    <n v="-2"/>
    <d v="1899-12-30T19:18:00"/>
    <n v="14"/>
    <n v="0"/>
    <n v="0"/>
    <n v="0"/>
    <n v="0"/>
    <n v="0"/>
    <n v="0"/>
    <x v="10"/>
    <n v="1"/>
  </r>
  <r>
    <s v="  UA"/>
    <x v="28"/>
    <n v="255"/>
    <s v="N535UA"/>
    <s v="SFO"/>
    <d v="1899-12-30T16:05:00"/>
    <d v="1899-12-30T16:04:00"/>
    <n v="284"/>
    <n v="268"/>
    <n v="-1"/>
    <d v="1899-12-30T16:14:00"/>
    <n v="10"/>
    <n v="0"/>
    <n v="0"/>
    <n v="0"/>
    <n v="0"/>
    <n v="0"/>
    <n v="0"/>
    <x v="2"/>
    <n v="1"/>
  </r>
  <r>
    <s v="  UA"/>
    <x v="28"/>
    <n v="258"/>
    <s v="N809UA"/>
    <s v="GRR"/>
    <d v="1899-12-30T19:03:00"/>
    <d v="1899-12-30T19:03:00"/>
    <n v="51"/>
    <n v="39"/>
    <n v="0"/>
    <d v="1899-12-30T19:12:00"/>
    <n v="9"/>
    <n v="0"/>
    <n v="0"/>
    <n v="0"/>
    <n v="0"/>
    <n v="0"/>
    <n v="0"/>
    <x v="10"/>
    <n v="1"/>
  </r>
  <r>
    <s v="  UA"/>
    <x v="28"/>
    <n v="262"/>
    <s v="N414UA"/>
    <s v="MCO"/>
    <d v="1899-12-30T07:00:00"/>
    <d v="1899-12-30T06:55:00"/>
    <n v="155"/>
    <n v="150"/>
    <n v="-5"/>
    <d v="1899-12-30T07:07:00"/>
    <n v="12"/>
    <n v="0"/>
    <n v="0"/>
    <n v="0"/>
    <n v="0"/>
    <n v="0"/>
    <n v="0"/>
    <x v="13"/>
    <n v="1"/>
  </r>
  <r>
    <s v="  UA"/>
    <x v="28"/>
    <n v="265"/>
    <s v="N461UA"/>
    <s v="TPA"/>
    <d v="1899-12-30T14:15:00"/>
    <d v="1899-12-30T14:19:00"/>
    <n v="159"/>
    <n v="150"/>
    <n v="4"/>
    <d v="1899-12-30T14:32:00"/>
    <n v="13"/>
    <n v="0"/>
    <n v="0"/>
    <n v="0"/>
    <n v="0"/>
    <n v="0"/>
    <n v="4"/>
    <x v="4"/>
    <n v="1"/>
  </r>
  <r>
    <s v="  UA"/>
    <x v="28"/>
    <n v="278"/>
    <s v="N848UA"/>
    <s v="MDT"/>
    <d v="1899-12-30T18:25:00"/>
    <d v="1899-12-30T18:18:00"/>
    <n v="105"/>
    <n v="99"/>
    <n v="-7"/>
    <d v="1899-12-30T18:39:00"/>
    <n v="21"/>
    <n v="0"/>
    <n v="0"/>
    <n v="0"/>
    <n v="0"/>
    <n v="0"/>
    <n v="0"/>
    <x v="1"/>
    <n v="1"/>
  </r>
  <r>
    <s v="  UA"/>
    <x v="28"/>
    <n v="288"/>
    <s v="N491UA"/>
    <s v="MCO"/>
    <d v="1899-12-30T14:30:00"/>
    <d v="1899-12-30T14:27:00"/>
    <n v="159"/>
    <n v="151"/>
    <n v="-3"/>
    <d v="1899-12-30T14:41:00"/>
    <n v="14"/>
    <n v="0"/>
    <n v="0"/>
    <n v="0"/>
    <n v="0"/>
    <n v="0"/>
    <n v="0"/>
    <x v="4"/>
    <n v="1"/>
  </r>
  <r>
    <s v="  UA"/>
    <x v="28"/>
    <n v="296"/>
    <s v="N413UA"/>
    <s v="MSP"/>
    <d v="1899-12-30T13:19:00"/>
    <d v="1899-12-30T13:16:00"/>
    <n v="87"/>
    <n v="84"/>
    <n v="-3"/>
    <d v="1899-12-30T13:31:00"/>
    <n v="15"/>
    <n v="0"/>
    <n v="0"/>
    <n v="0"/>
    <n v="0"/>
    <n v="0"/>
    <n v="0"/>
    <x v="14"/>
    <n v="1"/>
  </r>
  <r>
    <s v="  UA"/>
    <x v="28"/>
    <n v="298"/>
    <s v="N801UA"/>
    <s v="MIA"/>
    <d v="1899-12-30T19:44:00"/>
    <d v="1899-12-30T19:38:00"/>
    <n v="187"/>
    <n v="150"/>
    <n v="-6"/>
    <d v="1899-12-30T19:47:00"/>
    <n v="9"/>
    <n v="0"/>
    <n v="0"/>
    <n v="0"/>
    <n v="0"/>
    <n v="0"/>
    <n v="0"/>
    <x v="10"/>
    <n v="1"/>
  </r>
  <r>
    <s v="  UA"/>
    <x v="28"/>
    <n v="304"/>
    <s v="N597UA"/>
    <s v="SFO"/>
    <d v="1899-12-30T13:05:00"/>
    <d v="1899-12-30T13:04:00"/>
    <n v="284"/>
    <n v="270"/>
    <n v="-1"/>
    <d v="1899-12-30T13:16:00"/>
    <n v="12"/>
    <n v="0"/>
    <n v="0"/>
    <n v="0"/>
    <n v="0"/>
    <n v="0"/>
    <n v="0"/>
    <x v="14"/>
    <n v="1"/>
  </r>
  <r>
    <s v="  UA"/>
    <x v="28"/>
    <n v="309"/>
    <s v="N438UA"/>
    <s v="SFO"/>
    <d v="1899-12-30T08:11:00"/>
    <d v="1899-12-30T08:08:00"/>
    <n v="284"/>
    <n v="270"/>
    <n v="-3"/>
    <d v="1899-12-30T08:19:00"/>
    <n v="11"/>
    <n v="0"/>
    <n v="0"/>
    <n v="0"/>
    <n v="0"/>
    <n v="0"/>
    <n v="0"/>
    <x v="9"/>
    <n v="1"/>
  </r>
  <r>
    <s v="  UA"/>
    <x v="28"/>
    <n v="320"/>
    <s v="N803UA"/>
    <s v="BWI"/>
    <d v="1899-12-30T20:20:00"/>
    <d v="1899-12-30T20:27:00"/>
    <n v="112"/>
    <n v="93"/>
    <n v="7"/>
    <d v="1899-12-30T20:39:00"/>
    <n v="12"/>
    <n v="0"/>
    <n v="0"/>
    <n v="0"/>
    <n v="0"/>
    <n v="0"/>
    <n v="7"/>
    <x v="11"/>
    <n v="1"/>
  </r>
  <r>
    <s v="  UA"/>
    <x v="28"/>
    <n v="330"/>
    <s v="N456UA"/>
    <s v="EWR"/>
    <d v="1899-12-30T16:00:00"/>
    <d v="1899-12-30T15:57:00"/>
    <n v="131"/>
    <n v="123"/>
    <n v="-3"/>
    <d v="1899-12-30T16:22:00"/>
    <n v="25"/>
    <n v="0"/>
    <n v="0"/>
    <n v="0"/>
    <n v="0"/>
    <n v="0"/>
    <n v="0"/>
    <x v="2"/>
    <n v="1"/>
  </r>
  <r>
    <s v="  UA"/>
    <x v="28"/>
    <n v="331"/>
    <s v="N484UA"/>
    <s v="SEA"/>
    <d v="1899-12-30T09:56:00"/>
    <d v="1899-12-30T09:51:00"/>
    <n v="267"/>
    <n v="267"/>
    <n v="-5"/>
    <d v="1899-12-30T10:03:00"/>
    <n v="12"/>
    <n v="0"/>
    <n v="0"/>
    <n v="0"/>
    <n v="0"/>
    <n v="0"/>
    <n v="0"/>
    <x v="0"/>
    <n v="1"/>
  </r>
  <r>
    <s v="  UA"/>
    <x v="28"/>
    <n v="333"/>
    <s v="N457UA"/>
    <s v="MSY"/>
    <d v="1899-12-30T09:37:00"/>
    <d v="1899-12-30T09:35:00"/>
    <n v="140"/>
    <n v="130"/>
    <n v="-2"/>
    <d v="1899-12-30T09:51:00"/>
    <n v="16"/>
    <n v="0"/>
    <n v="0"/>
    <n v="0"/>
    <n v="0"/>
    <n v="0"/>
    <n v="0"/>
    <x v="0"/>
    <n v="1"/>
  </r>
  <r>
    <s v="  UA"/>
    <x v="28"/>
    <n v="337"/>
    <s v="N842UA"/>
    <s v="IAD"/>
    <d v="1899-12-30T16:13:00"/>
    <d v="1899-12-30T16:11:00"/>
    <n v="109"/>
    <n v="97"/>
    <n v="-2"/>
    <d v="1899-12-30T16:29:00"/>
    <n v="18"/>
    <n v="0"/>
    <n v="0"/>
    <n v="0"/>
    <n v="0"/>
    <n v="0"/>
    <n v="0"/>
    <x v="2"/>
    <n v="1"/>
  </r>
  <r>
    <s v="  UA"/>
    <x v="28"/>
    <n v="340"/>
    <s v="N843UA"/>
    <s v="DFW"/>
    <d v="1899-12-30T13:20:00"/>
    <d v="1899-12-30T13:15:00"/>
    <n v="151"/>
    <n v="135"/>
    <n v="-5"/>
    <d v="1899-12-30T13:31:00"/>
    <n v="16"/>
    <n v="0"/>
    <n v="0"/>
    <n v="0"/>
    <n v="0"/>
    <n v="0"/>
    <n v="0"/>
    <x v="14"/>
    <n v="1"/>
  </r>
  <r>
    <s v="  UA"/>
    <x v="28"/>
    <n v="341"/>
    <s v="N484UA"/>
    <s v="DFW"/>
    <d v="1899-12-30T20:50:00"/>
    <d v="1899-12-30T20:49:00"/>
    <n v="146"/>
    <n v="130"/>
    <n v="-1"/>
    <d v="1899-12-30T21:00:00"/>
    <n v="11"/>
    <n v="0"/>
    <n v="0"/>
    <n v="0"/>
    <n v="0"/>
    <n v="0"/>
    <n v="0"/>
    <x v="11"/>
    <n v="1"/>
  </r>
  <r>
    <s v="  UA"/>
    <x v="28"/>
    <n v="348"/>
    <s v="N503UA"/>
    <s v="MCO"/>
    <d v="1899-12-30T08:20:00"/>
    <d v="1899-12-30T08:19:00"/>
    <n v="157"/>
    <n v="148"/>
    <n v="-1"/>
    <d v="1899-12-30T08:33:00"/>
    <n v="14"/>
    <n v="0"/>
    <n v="0"/>
    <n v="0"/>
    <n v="0"/>
    <n v="0"/>
    <n v="0"/>
    <x v="9"/>
    <n v="1"/>
  </r>
  <r>
    <s v="  UA"/>
    <x v="28"/>
    <n v="360"/>
    <s v="N463UA"/>
    <s v="IAD"/>
    <d v="1899-12-30T11:25:00"/>
    <d v="1899-12-30T11:20:00"/>
    <n v="109"/>
    <n v="95"/>
    <n v="-5"/>
    <d v="1899-12-30T11:35:00"/>
    <n v="15"/>
    <n v="0"/>
    <n v="0"/>
    <n v="0"/>
    <n v="0"/>
    <n v="0"/>
    <n v="0"/>
    <x v="3"/>
    <n v="1"/>
  </r>
  <r>
    <s v="  UA"/>
    <x v="28"/>
    <n v="368"/>
    <s v="N515UA"/>
    <s v="LGA"/>
    <d v="1899-12-30T14:05:00"/>
    <d v="1899-12-30T14:04:00"/>
    <n v="124"/>
    <n v="119"/>
    <n v="-1"/>
    <d v="1899-12-30T14:19:00"/>
    <n v="15"/>
    <n v="0"/>
    <n v="0"/>
    <n v="0"/>
    <n v="0"/>
    <n v="0"/>
    <n v="0"/>
    <x v="4"/>
    <n v="1"/>
  </r>
  <r>
    <s v="  UA"/>
    <x v="28"/>
    <n v="373"/>
    <s v="N527UA"/>
    <s v="JAC"/>
    <d v="1899-12-30T09:37:00"/>
    <d v="1899-12-30T10:23:00"/>
    <n v="195"/>
    <n v="192"/>
    <n v="46"/>
    <d v="1899-12-30T10:33:00"/>
    <n v="10"/>
    <n v="43"/>
    <n v="0"/>
    <n v="0"/>
    <n v="0"/>
    <n v="0"/>
    <n v="46"/>
    <x v="0"/>
    <n v="1"/>
  </r>
  <r>
    <s v="  UA"/>
    <x v="28"/>
    <n v="374"/>
    <s v="N821UA"/>
    <s v="LGA"/>
    <d v="1899-12-30T19:00:00"/>
    <d v="1899-12-30T18:58:00"/>
    <n v="125"/>
    <n v="111"/>
    <n v="-2"/>
    <d v="1899-12-30T19:07:00"/>
    <n v="9"/>
    <n v="0"/>
    <n v="0"/>
    <n v="0"/>
    <n v="0"/>
    <n v="0"/>
    <n v="0"/>
    <x v="10"/>
    <n v="1"/>
  </r>
  <r>
    <s v="  UA"/>
    <x v="28"/>
    <n v="381"/>
    <s v="N836UA"/>
    <s v="SMF"/>
    <d v="1899-12-30T10:02:00"/>
    <d v="1899-12-30T10:20:00"/>
    <n v="270"/>
    <n v="271"/>
    <n v="18"/>
    <d v="1899-12-30T10:36:00"/>
    <n v="16"/>
    <n v="8"/>
    <n v="0"/>
    <n v="1"/>
    <n v="0"/>
    <n v="10"/>
    <n v="18"/>
    <x v="8"/>
    <n v="1"/>
  </r>
  <r>
    <s v="  UA"/>
    <x v="28"/>
    <n v="382"/>
    <s v="N807UA"/>
    <s v="IAD"/>
    <d v="1899-12-30T08:43:00"/>
    <d v="1899-12-30T08:38:00"/>
    <n v="108"/>
    <n v="103"/>
    <n v="-5"/>
    <d v="1899-12-30T08:57:00"/>
    <n v="19"/>
    <n v="0"/>
    <n v="0"/>
    <n v="0"/>
    <n v="0"/>
    <n v="0"/>
    <n v="0"/>
    <x v="9"/>
    <n v="1"/>
  </r>
  <r>
    <s v="  UA"/>
    <x v="28"/>
    <n v="393"/>
    <s v="N437UA"/>
    <s v="PHX"/>
    <d v="1899-12-30T11:57:00"/>
    <d v="1899-12-30T11:53:00"/>
    <n v="232"/>
    <n v="210"/>
    <n v="-4"/>
    <d v="1899-12-30T12:06:00"/>
    <n v="13"/>
    <n v="0"/>
    <n v="0"/>
    <n v="0"/>
    <n v="0"/>
    <n v="0"/>
    <n v="0"/>
    <x v="3"/>
    <n v="1"/>
  </r>
  <r>
    <s v="  UA"/>
    <x v="28"/>
    <n v="395"/>
    <s v="N571UA"/>
    <s v="SAN"/>
    <d v="1899-12-30T17:56:00"/>
    <d v="1899-12-30T17:58:00"/>
    <n v="250"/>
    <n v="235"/>
    <n v="2"/>
    <d v="1899-12-30T18:11:00"/>
    <n v="13"/>
    <n v="0"/>
    <n v="0"/>
    <n v="0"/>
    <n v="0"/>
    <n v="0"/>
    <n v="2"/>
    <x v="12"/>
    <n v="1"/>
  </r>
  <r>
    <s v="  UA"/>
    <x v="28"/>
    <n v="398"/>
    <s v="N514UA"/>
    <s v="SFO"/>
    <d v="1899-12-30T11:00:00"/>
    <d v="1899-12-30T10:58:00"/>
    <n v="284"/>
    <n v="270"/>
    <n v="-2"/>
    <d v="1899-12-30T11:07:00"/>
    <n v="9"/>
    <n v="0"/>
    <n v="0"/>
    <n v="0"/>
    <n v="0"/>
    <n v="0"/>
    <n v="0"/>
    <x v="3"/>
    <n v="1"/>
  </r>
  <r>
    <s v="  UA"/>
    <x v="28"/>
    <n v="401"/>
    <s v="N838UA"/>
    <s v="BDL"/>
    <d v="1899-12-30T18:45:00"/>
    <d v="1899-12-30T18:43:00"/>
    <n v="126"/>
    <n v="111"/>
    <n v="-2"/>
    <d v="1899-12-30T18:55:00"/>
    <n v="12"/>
    <n v="0"/>
    <n v="0"/>
    <n v="0"/>
    <n v="0"/>
    <n v="0"/>
    <n v="0"/>
    <x v="1"/>
    <n v="1"/>
  </r>
  <r>
    <s v="  UA"/>
    <x v="28"/>
    <n v="409"/>
    <s v="N594UA"/>
    <s v="LAX"/>
    <d v="1899-12-30T13:10:00"/>
    <d v="1899-12-30T13:08:00"/>
    <n v="268"/>
    <n v="253"/>
    <n v="-2"/>
    <d v="1899-12-30T13:26:00"/>
    <n v="18"/>
    <n v="0"/>
    <n v="0"/>
    <n v="0"/>
    <n v="0"/>
    <n v="0"/>
    <n v="0"/>
    <x v="14"/>
    <n v="1"/>
  </r>
  <r>
    <s v="  UA"/>
    <x v="28"/>
    <n v="411"/>
    <s v="N831UA"/>
    <s v="LAX"/>
    <d v="1899-12-30T20:45:00"/>
    <d v="1899-12-30T20:44:00"/>
    <n v="265"/>
    <n v="261"/>
    <n v="-1"/>
    <d v="1899-12-30T20:54:00"/>
    <n v="10"/>
    <n v="0"/>
    <n v="0"/>
    <n v="0"/>
    <n v="0"/>
    <n v="0"/>
    <n v="0"/>
    <x v="11"/>
    <n v="1"/>
  </r>
  <r>
    <s v="  UA"/>
    <x v="28"/>
    <n v="417"/>
    <s v="N401UA"/>
    <s v="PDX"/>
    <d v="1899-12-30T10:00:00"/>
    <d v="1899-12-30T10:02:00"/>
    <n v="269"/>
    <n v="279"/>
    <n v="2"/>
    <d v="1899-12-30T10:27:00"/>
    <n v="25"/>
    <n v="0"/>
    <n v="0"/>
    <n v="0"/>
    <n v="0"/>
    <n v="0"/>
    <n v="2"/>
    <x v="8"/>
    <n v="1"/>
  </r>
  <r>
    <s v="  UA"/>
    <x v="28"/>
    <n v="420"/>
    <s v="N475UA"/>
    <s v="ROC"/>
    <d v="1899-12-30T18:42:00"/>
    <d v="1899-12-30T19:02:00"/>
    <n v="98"/>
    <n v="94"/>
    <n v="20"/>
    <d v="1899-12-30T19:16:00"/>
    <n v="14"/>
    <n v="6"/>
    <n v="0"/>
    <n v="0"/>
    <n v="0"/>
    <n v="10"/>
    <n v="20"/>
    <x v="1"/>
    <n v="1"/>
  </r>
  <r>
    <s v="  UA"/>
    <x v="28"/>
    <n v="425"/>
    <s v="N561UA"/>
    <s v="TPA"/>
    <d v="1899-12-30T09:26:00"/>
    <d v="1899-12-30T09:26:00"/>
    <n v="157"/>
    <n v="137"/>
    <n v="0"/>
    <d v="1899-12-30T09:39:00"/>
    <n v="13"/>
    <n v="0"/>
    <n v="0"/>
    <n v="0"/>
    <n v="0"/>
    <n v="0"/>
    <n v="0"/>
    <x v="0"/>
    <n v="1"/>
  </r>
  <r>
    <s v="  UA"/>
    <x v="28"/>
    <n v="430"/>
    <s v="N580UA"/>
    <s v="PHX"/>
    <d v="1899-12-30T17:59:00"/>
    <d v="1899-12-30T17:58:00"/>
    <n v="235"/>
    <n v="222"/>
    <n v="-1"/>
    <d v="1899-12-30T18:16:00"/>
    <n v="18"/>
    <n v="0"/>
    <n v="0"/>
    <n v="0"/>
    <n v="0"/>
    <n v="0"/>
    <n v="0"/>
    <x v="12"/>
    <n v="1"/>
  </r>
  <r>
    <s v="  UA"/>
    <x v="28"/>
    <n v="432"/>
    <s v="N809UA"/>
    <s v="CLT"/>
    <d v="1899-12-30T13:15:00"/>
    <d v="1899-12-30T13:12:00"/>
    <n v="109"/>
    <n v="100"/>
    <n v="-3"/>
    <d v="1899-12-30T13:31:00"/>
    <n v="19"/>
    <n v="0"/>
    <n v="0"/>
    <n v="0"/>
    <n v="0"/>
    <n v="0"/>
    <n v="0"/>
    <x v="14"/>
    <n v="1"/>
  </r>
  <r>
    <s v="  UA"/>
    <x v="28"/>
    <n v="436"/>
    <s v="N405UA"/>
    <s v="EWR"/>
    <d v="1899-12-30T15:00:00"/>
    <d v="1899-12-30T14:58:00"/>
    <n v="131"/>
    <n v="108"/>
    <n v="-2"/>
    <d v="1899-12-30T15:06:00"/>
    <n v="8"/>
    <n v="0"/>
    <n v="0"/>
    <n v="0"/>
    <n v="0"/>
    <n v="0"/>
    <n v="0"/>
    <x v="15"/>
    <n v="1"/>
  </r>
  <r>
    <s v="  UA"/>
    <x v="28"/>
    <n v="442"/>
    <s v="N446UA"/>
    <s v="DCA"/>
    <d v="1899-12-30T19:05:00"/>
    <d v="1899-12-30T19:00:00"/>
    <n v="111"/>
    <n v="102"/>
    <n v="-5"/>
    <d v="1899-12-30T19:19:00"/>
    <n v="19"/>
    <n v="0"/>
    <n v="0"/>
    <n v="0"/>
    <n v="0"/>
    <n v="0"/>
    <n v="0"/>
    <x v="10"/>
    <n v="1"/>
  </r>
  <r>
    <s v="  UA"/>
    <x v="28"/>
    <n v="449"/>
    <s v="N494UA"/>
    <s v="SAN"/>
    <d v="1899-12-30T09:56:00"/>
    <d v="1899-12-30T09:56:00"/>
    <n v="262"/>
    <n v="246"/>
    <n v="0"/>
    <d v="1899-12-30T10:10:00"/>
    <n v="14"/>
    <n v="0"/>
    <n v="0"/>
    <n v="0"/>
    <n v="0"/>
    <n v="0"/>
    <n v="0"/>
    <x v="0"/>
    <n v="1"/>
  </r>
  <r>
    <s v="  UA"/>
    <x v="28"/>
    <n v="450"/>
    <s v="N574UA"/>
    <s v="TPA"/>
    <d v="1899-12-30T19:56:00"/>
    <d v="1899-12-30T19:51:00"/>
    <n v="160"/>
    <n v="148"/>
    <n v="-5"/>
    <d v="1899-12-30T20:11:00"/>
    <n v="20"/>
    <n v="0"/>
    <n v="0"/>
    <n v="0"/>
    <n v="0"/>
    <n v="0"/>
    <n v="0"/>
    <x v="10"/>
    <n v="1"/>
  </r>
  <r>
    <s v="  UA"/>
    <x v="28"/>
    <n v="456"/>
    <s v="N564UA"/>
    <s v="DEN"/>
    <d v="1899-12-30T11:57:00"/>
    <d v="1899-12-30T11:52:00"/>
    <n v="162"/>
    <n v="157"/>
    <n v="-5"/>
    <d v="1899-12-30T12:11:00"/>
    <n v="19"/>
    <n v="0"/>
    <n v="0"/>
    <n v="0"/>
    <n v="0"/>
    <n v="0"/>
    <n v="0"/>
    <x v="3"/>
    <n v="1"/>
  </r>
  <r>
    <s v="  UA"/>
    <x v="28"/>
    <n v="468"/>
    <s v="N853UA"/>
    <s v="CVG"/>
    <d v="1899-12-30T19:04:00"/>
    <d v="1899-12-30T18:59:00"/>
    <n v="71"/>
    <n v="59"/>
    <n v="-5"/>
    <d v="1899-12-30T19:12:00"/>
    <n v="13"/>
    <n v="0"/>
    <n v="0"/>
    <n v="0"/>
    <n v="0"/>
    <n v="0"/>
    <n v="0"/>
    <x v="10"/>
    <n v="1"/>
  </r>
  <r>
    <s v="  UA"/>
    <x v="28"/>
    <n v="473"/>
    <s v="N441UA"/>
    <s v="SNA"/>
    <d v="1899-12-30T20:05:00"/>
    <d v="1899-12-30T19:59:00"/>
    <n v="267"/>
    <n v="243"/>
    <n v="-6"/>
    <d v="1899-12-30T20:07:00"/>
    <n v="8"/>
    <n v="0"/>
    <n v="0"/>
    <n v="0"/>
    <n v="0"/>
    <n v="0"/>
    <n v="0"/>
    <x v="11"/>
    <n v="1"/>
  </r>
  <r>
    <s v="  UA"/>
    <x v="28"/>
    <n v="476"/>
    <s v="N853UA"/>
    <s v="BWI"/>
    <d v="1899-12-30T13:10:00"/>
    <d v="1899-12-30T13:05:00"/>
    <n v="112"/>
    <n v="100"/>
    <n v="-5"/>
    <d v="1899-12-30T13:21:00"/>
    <n v="16"/>
    <n v="0"/>
    <n v="0"/>
    <n v="0"/>
    <n v="0"/>
    <n v="0"/>
    <n v="0"/>
    <x v="14"/>
    <n v="1"/>
  </r>
  <r>
    <s v="  UA"/>
    <x v="28"/>
    <n v="493"/>
    <s v="N536UA"/>
    <s v="SFO"/>
    <d v="1899-12-30T18:30:00"/>
    <d v="1899-12-30T18:26:00"/>
    <n v="284"/>
    <n v="273"/>
    <n v="-4"/>
    <d v="1899-12-30T18:41:00"/>
    <n v="15"/>
    <n v="0"/>
    <n v="0"/>
    <n v="0"/>
    <n v="0"/>
    <n v="0"/>
    <n v="0"/>
    <x v="1"/>
    <n v="1"/>
  </r>
  <r>
    <s v="  UA"/>
    <x v="28"/>
    <n v="494"/>
    <s v="N851UA"/>
    <s v="SAN"/>
    <d v="1899-12-30T16:00:00"/>
    <d v="1899-12-30T15:54:00"/>
    <n v="255"/>
    <n v="247"/>
    <n v="-6"/>
    <d v="1899-12-30T16:07:00"/>
    <n v="13"/>
    <n v="0"/>
    <n v="0"/>
    <n v="0"/>
    <n v="0"/>
    <n v="0"/>
    <n v="0"/>
    <x v="2"/>
    <n v="1"/>
  </r>
  <r>
    <s v="  UA"/>
    <x v="28"/>
    <n v="502"/>
    <s v="N465UA"/>
    <s v="LGA"/>
    <d v="1899-12-30T18:00:00"/>
    <d v="1899-12-30T18:04:00"/>
    <n v="125"/>
    <n v="118"/>
    <n v="4"/>
    <d v="1899-12-30T18:17:00"/>
    <n v="13"/>
    <n v="0"/>
    <n v="0"/>
    <n v="0"/>
    <n v="0"/>
    <n v="0"/>
    <n v="4"/>
    <x v="1"/>
    <n v="1"/>
  </r>
  <r>
    <s v="  UA"/>
    <x v="28"/>
    <n v="514"/>
    <s v="N584UA"/>
    <s v="IAD"/>
    <d v="1899-12-30T21:19:00"/>
    <d v="1899-12-30T21:13:00"/>
    <n v="98"/>
    <n v="92"/>
    <n v="-6"/>
    <d v="1899-12-30T21:28:00"/>
    <n v="15"/>
    <n v="0"/>
    <n v="0"/>
    <n v="0"/>
    <n v="0"/>
    <n v="0"/>
    <n v="0"/>
    <x v="7"/>
    <n v="1"/>
  </r>
  <r>
    <s v="  UA"/>
    <x v="28"/>
    <n v="519"/>
    <s v="N414UA"/>
    <s v="MSP"/>
    <d v="1899-12-30T14:20:00"/>
    <d v="1899-12-30T14:14:00"/>
    <n v="81"/>
    <n v="77"/>
    <n v="-6"/>
    <d v="1899-12-30T14:24:00"/>
    <n v="10"/>
    <n v="0"/>
    <n v="0"/>
    <n v="0"/>
    <n v="0"/>
    <n v="0"/>
    <n v="0"/>
    <x v="4"/>
    <n v="1"/>
  </r>
  <r>
    <s v="  UA"/>
    <x v="28"/>
    <n v="521"/>
    <s v="N576UA"/>
    <s v="SAN"/>
    <d v="1899-12-30T11:57:00"/>
    <d v="1899-12-30T11:57:00"/>
    <n v="264"/>
    <n v="246"/>
    <n v="0"/>
    <d v="1899-12-30T12:16:00"/>
    <n v="19"/>
    <n v="0"/>
    <n v="0"/>
    <n v="0"/>
    <n v="0"/>
    <n v="0"/>
    <n v="0"/>
    <x v="3"/>
    <n v="1"/>
  </r>
  <r>
    <s v="  UA"/>
    <x v="28"/>
    <n v="530"/>
    <s v="N460UA"/>
    <s v="MSY"/>
    <d v="1899-12-30T14:51:00"/>
    <d v="1899-12-30T14:46:00"/>
    <n v="144"/>
    <n v="119"/>
    <n v="-5"/>
    <d v="1899-12-30T14:55:00"/>
    <n v="9"/>
    <n v="0"/>
    <n v="0"/>
    <n v="0"/>
    <n v="0"/>
    <n v="0"/>
    <n v="0"/>
    <x v="4"/>
    <n v="1"/>
  </r>
  <r>
    <s v="  UA"/>
    <x v="28"/>
    <n v="531"/>
    <s v="N519UA"/>
    <s v="LAX"/>
    <d v="1899-12-30T10:00:00"/>
    <d v="1899-12-30T10:00:00"/>
    <n v="279"/>
    <n v="248"/>
    <n v="0"/>
    <d v="1899-12-30T10:13:00"/>
    <n v="13"/>
    <n v="0"/>
    <n v="0"/>
    <n v="0"/>
    <n v="0"/>
    <n v="0"/>
    <n v="0"/>
    <x v="8"/>
    <n v="1"/>
  </r>
  <r>
    <s v="  UA"/>
    <x v="28"/>
    <n v="536"/>
    <s v="N832UA"/>
    <s v="LAX"/>
    <d v="1899-12-30T07:56:00"/>
    <d v="1899-12-30T07:55:00"/>
    <n v="265"/>
    <n v="258"/>
    <n v="-1"/>
    <d v="1899-12-30T08:14:00"/>
    <n v="19"/>
    <n v="0"/>
    <n v="0"/>
    <n v="0"/>
    <n v="0"/>
    <n v="0"/>
    <n v="0"/>
    <x v="13"/>
    <n v="1"/>
  </r>
  <r>
    <s v="  UA"/>
    <x v="28"/>
    <n v="544"/>
    <s v="N530UA"/>
    <s v="LAS"/>
    <d v="1899-12-30T11:57:00"/>
    <d v="1899-12-30T11:59:00"/>
    <n v="237"/>
    <n v="233"/>
    <n v="2"/>
    <d v="1899-12-30T12:21:00"/>
    <n v="22"/>
    <n v="0"/>
    <n v="0"/>
    <n v="0"/>
    <n v="0"/>
    <n v="0"/>
    <n v="2"/>
    <x v="3"/>
    <n v="1"/>
  </r>
  <r>
    <s v="  UA"/>
    <x v="28"/>
    <n v="546"/>
    <s v="N409UA"/>
    <s v="SEA"/>
    <d v="1899-12-30T15:55:00"/>
    <d v="1899-12-30T15:53:00"/>
    <n v="268"/>
    <n v="268"/>
    <n v="-2"/>
    <d v="1899-12-30T16:05:00"/>
    <n v="12"/>
    <n v="0"/>
    <n v="0"/>
    <n v="0"/>
    <n v="0"/>
    <n v="0"/>
    <n v="0"/>
    <x v="15"/>
    <n v="1"/>
  </r>
  <r>
    <s v="  UA"/>
    <x v="28"/>
    <n v="557"/>
    <s v="N527UA"/>
    <s v="LAS"/>
    <d v="1899-12-30T17:45:00"/>
    <d v="1899-12-30T18:18:00"/>
    <n v="237"/>
    <n v="231"/>
    <n v="33"/>
    <d v="1899-12-30T18:32:00"/>
    <n v="14"/>
    <n v="13"/>
    <n v="0"/>
    <n v="0"/>
    <n v="0"/>
    <n v="14"/>
    <n v="33"/>
    <x v="12"/>
    <n v="1"/>
  </r>
  <r>
    <s v="  UA"/>
    <x v="28"/>
    <n v="566"/>
    <s v="N459UA"/>
    <s v="ATL"/>
    <d v="1899-12-30T18:00:00"/>
    <d v="1899-12-30T17:55:00"/>
    <n v="112"/>
    <n v="105"/>
    <n v="-5"/>
    <d v="1899-12-30T18:11:00"/>
    <n v="16"/>
    <n v="0"/>
    <n v="0"/>
    <n v="0"/>
    <n v="0"/>
    <n v="0"/>
    <n v="0"/>
    <x v="1"/>
    <n v="1"/>
  </r>
  <r>
    <s v="  UA"/>
    <x v="28"/>
    <n v="568"/>
    <s v="N420UA"/>
    <s v="SJU"/>
    <d v="1899-12-30T08:40:00"/>
    <d v="1899-12-30T08:40:00"/>
    <n v="270"/>
    <n v="274"/>
    <n v="0"/>
    <d v="1899-12-30T08:59:00"/>
    <n v="19"/>
    <n v="0"/>
    <n v="0"/>
    <n v="0"/>
    <n v="0"/>
    <n v="0"/>
    <n v="0"/>
    <x v="9"/>
    <n v="1"/>
  </r>
  <r>
    <s v="  UA"/>
    <x v="28"/>
    <n v="570"/>
    <s v="N464UA"/>
    <s v="CLE"/>
    <d v="1899-12-30T13:10:00"/>
    <d v="1899-12-30T13:05:00"/>
    <n v="73"/>
    <n v="70"/>
    <n v="-5"/>
    <d v="1899-12-30T13:14:00"/>
    <n v="9"/>
    <n v="0"/>
    <n v="0"/>
    <n v="0"/>
    <n v="0"/>
    <n v="0"/>
    <n v="0"/>
    <x v="14"/>
    <n v="1"/>
  </r>
  <r>
    <s v="  UA"/>
    <x v="28"/>
    <n v="576"/>
    <s v="N854UA"/>
    <s v="DEN"/>
    <d v="1899-12-30T08:58:00"/>
    <d v="1899-12-30T08:56:00"/>
    <n v="162"/>
    <n v="145"/>
    <n v="-2"/>
    <d v="1899-12-30T09:05:00"/>
    <n v="9"/>
    <n v="0"/>
    <n v="0"/>
    <n v="0"/>
    <n v="0"/>
    <n v="0"/>
    <n v="0"/>
    <x v="9"/>
    <n v="1"/>
  </r>
  <r>
    <s v="  UA"/>
    <x v="28"/>
    <n v="578"/>
    <s v="N420UA"/>
    <s v="DSM"/>
    <d v="1899-12-30T20:15:00"/>
    <d v="1899-12-30T20:08:00"/>
    <n v="76"/>
    <n v="64"/>
    <n v="-7"/>
    <d v="1899-12-30T20:20:00"/>
    <n v="12"/>
    <n v="0"/>
    <n v="0"/>
    <n v="0"/>
    <n v="0"/>
    <n v="0"/>
    <n v="0"/>
    <x v="11"/>
    <n v="1"/>
  </r>
  <r>
    <s v="  UA"/>
    <x v="28"/>
    <n v="580"/>
    <s v="N498UA"/>
    <s v="BDL"/>
    <d v="1899-12-30T21:10:00"/>
    <d v="1899-12-30T21:14:00"/>
    <n v="125"/>
    <n v="109"/>
    <n v="4"/>
    <d v="1899-12-30T21:28:00"/>
    <n v="14"/>
    <n v="0"/>
    <n v="0"/>
    <n v="0"/>
    <n v="0"/>
    <n v="0"/>
    <n v="4"/>
    <x v="7"/>
    <n v="1"/>
  </r>
  <r>
    <s v="  UA"/>
    <x v="28"/>
    <n v="589"/>
    <s v="N533UA"/>
    <s v="IAH"/>
    <d v="1899-12-30T09:30:00"/>
    <d v="1899-12-30T09:29:00"/>
    <n v="164"/>
    <n v="158"/>
    <n v="-1"/>
    <d v="1899-12-30T09:43:00"/>
    <n v="14"/>
    <n v="0"/>
    <n v="0"/>
    <n v="0"/>
    <n v="0"/>
    <n v="0"/>
    <n v="0"/>
    <x v="0"/>
    <n v="1"/>
  </r>
  <r>
    <s v="  UA"/>
    <x v="28"/>
    <n v="590"/>
    <s v="N811UA"/>
    <s v="BDL"/>
    <d v="1899-12-30T13:33:00"/>
    <d v="1899-12-30T13:30:00"/>
    <n v="122"/>
    <n v="110"/>
    <n v="-3"/>
    <d v="1899-12-30T13:39:00"/>
    <n v="9"/>
    <n v="0"/>
    <n v="0"/>
    <n v="0"/>
    <n v="0"/>
    <n v="0"/>
    <n v="0"/>
    <x v="14"/>
    <n v="1"/>
  </r>
  <r>
    <s v="  UA"/>
    <x v="28"/>
    <n v="600"/>
    <s v="N456UA"/>
    <s v="DCA"/>
    <d v="1899-12-30T10:05:00"/>
    <d v="1899-12-30T10:00:00"/>
    <n v="105"/>
    <n v="99"/>
    <n v="-5"/>
    <d v="1899-12-30T10:15:00"/>
    <n v="15"/>
    <n v="0"/>
    <n v="0"/>
    <n v="0"/>
    <n v="0"/>
    <n v="0"/>
    <n v="0"/>
    <x v="8"/>
    <n v="1"/>
  </r>
  <r>
    <s v="  UA"/>
    <x v="28"/>
    <n v="605"/>
    <s v="N440UA"/>
    <s v="DEN"/>
    <d v="1899-12-30T09:45:00"/>
    <d v="1899-12-30T09:44:00"/>
    <n v="162"/>
    <n v="164"/>
    <n v="-1"/>
    <d v="1899-12-30T10:06:00"/>
    <n v="22"/>
    <n v="0"/>
    <n v="0"/>
    <n v="0"/>
    <n v="0"/>
    <n v="0"/>
    <n v="0"/>
    <x v="0"/>
    <n v="1"/>
  </r>
  <r>
    <s v="  UA"/>
    <x v="28"/>
    <n v="609"/>
    <s v="N447UA"/>
    <s v="SFO"/>
    <d v="1899-12-30T12:02:00"/>
    <d v="1899-12-30T12:00:00"/>
    <n v="282"/>
    <n v="274"/>
    <n v="-2"/>
    <d v="1899-12-30T12:18:00"/>
    <n v="18"/>
    <n v="0"/>
    <n v="0"/>
    <n v="0"/>
    <n v="0"/>
    <n v="0"/>
    <n v="0"/>
    <x v="5"/>
    <n v="1"/>
  </r>
  <r>
    <s v="  UA"/>
    <x v="28"/>
    <n v="610"/>
    <s v="N459UA"/>
    <s v="DCA"/>
    <d v="1899-12-30T11:00:00"/>
    <d v="1899-12-30T10:53:00"/>
    <n v="105"/>
    <n v="92"/>
    <n v="-7"/>
    <d v="1899-12-30T11:04:00"/>
    <n v="11"/>
    <n v="0"/>
    <n v="0"/>
    <n v="0"/>
    <n v="0"/>
    <n v="0"/>
    <n v="0"/>
    <x v="3"/>
    <n v="1"/>
  </r>
  <r>
    <s v="  UA"/>
    <x v="28"/>
    <n v="612"/>
    <s v="N402UA"/>
    <s v="MCO"/>
    <d v="1899-12-30T10:44:00"/>
    <d v="1899-12-30T10:38:00"/>
    <n v="159"/>
    <n v="147"/>
    <n v="-6"/>
    <d v="1899-12-30T10:51:00"/>
    <n v="13"/>
    <n v="0"/>
    <n v="0"/>
    <n v="0"/>
    <n v="0"/>
    <n v="0"/>
    <n v="0"/>
    <x v="8"/>
    <n v="1"/>
  </r>
  <r>
    <s v="  UA"/>
    <x v="28"/>
    <n v="614"/>
    <s v="N422UA"/>
    <s v="DCA"/>
    <d v="1899-12-30T13:15:00"/>
    <d v="1899-12-30T13:13:00"/>
    <n v="105"/>
    <n v="102"/>
    <n v="-2"/>
    <d v="1899-12-30T13:33:00"/>
    <n v="20"/>
    <n v="0"/>
    <n v="0"/>
    <n v="0"/>
    <n v="0"/>
    <n v="0"/>
    <n v="0"/>
    <x v="14"/>
    <n v="1"/>
  </r>
  <r>
    <s v="  UA"/>
    <x v="28"/>
    <n v="617"/>
    <s v="N418UA"/>
    <s v="SNA"/>
    <d v="1899-12-30T15:20:00"/>
    <d v="1899-12-30T15:16:00"/>
    <n v="268"/>
    <n v="253"/>
    <n v="-4"/>
    <d v="1899-12-30T15:27:00"/>
    <n v="11"/>
    <n v="0"/>
    <n v="0"/>
    <n v="0"/>
    <n v="0"/>
    <n v="0"/>
    <n v="0"/>
    <x v="15"/>
    <n v="1"/>
  </r>
  <r>
    <s v="  UA"/>
    <x v="28"/>
    <n v="618"/>
    <s v="N803UA"/>
    <s v="DCA"/>
    <d v="1899-12-30T15:00:00"/>
    <d v="1899-12-30T14:56:00"/>
    <n v="105"/>
    <n v="101"/>
    <n v="-4"/>
    <d v="1899-12-30T15:11:00"/>
    <n v="15"/>
    <n v="0"/>
    <n v="0"/>
    <n v="0"/>
    <n v="0"/>
    <n v="0"/>
    <n v="0"/>
    <x v="15"/>
    <n v="1"/>
  </r>
  <r>
    <s v="  UA"/>
    <x v="28"/>
    <n v="624"/>
    <s v="N428UA"/>
    <s v="DCA"/>
    <d v="1899-12-30T18:05:00"/>
    <d v="1899-12-30T18:04:00"/>
    <n v="105"/>
    <n v="100"/>
    <n v="-1"/>
    <d v="1899-12-30T18:25:00"/>
    <n v="21"/>
    <n v="0"/>
    <n v="0"/>
    <n v="0"/>
    <n v="0"/>
    <n v="0"/>
    <n v="0"/>
    <x v="1"/>
    <n v="1"/>
  </r>
  <r>
    <s v="  UA"/>
    <x v="28"/>
    <n v="626"/>
    <s v="N523UA"/>
    <s v="PHL"/>
    <d v="1899-12-30T18:10:00"/>
    <d v="1899-12-30T18:05:00"/>
    <n v="119"/>
    <n v="104"/>
    <n v="-5"/>
    <d v="1899-12-30T18:23:00"/>
    <n v="18"/>
    <n v="0"/>
    <n v="0"/>
    <n v="0"/>
    <n v="0"/>
    <n v="0"/>
    <n v="0"/>
    <x v="1"/>
    <n v="1"/>
  </r>
  <r>
    <s v="  UA"/>
    <x v="28"/>
    <n v="640"/>
    <s v="N811UA"/>
    <s v="PHL"/>
    <d v="1899-12-30T21:06:00"/>
    <d v="1899-12-30T21:01:00"/>
    <n v="113"/>
    <n v="104"/>
    <n v="-5"/>
    <d v="1899-12-30T21:16:00"/>
    <n v="15"/>
    <n v="0"/>
    <n v="0"/>
    <n v="0"/>
    <n v="0"/>
    <n v="0"/>
    <n v="0"/>
    <x v="7"/>
    <n v="1"/>
  </r>
  <r>
    <s v="  UA"/>
    <x v="28"/>
    <n v="643"/>
    <s v="N566UA"/>
    <s v="PDX"/>
    <d v="1899-12-30T15:57:00"/>
    <d v="1899-12-30T15:56:00"/>
    <n v="265"/>
    <n v="275"/>
    <n v="-1"/>
    <d v="1899-12-30T16:08:00"/>
    <n v="12"/>
    <n v="0"/>
    <n v="0"/>
    <n v="0"/>
    <n v="0"/>
    <n v="0"/>
    <n v="0"/>
    <x v="15"/>
    <n v="1"/>
  </r>
  <r>
    <s v="  UA"/>
    <x v="28"/>
    <n v="646"/>
    <s v="N488UA"/>
    <s v="EWR"/>
    <d v="1899-12-30T13:00:00"/>
    <d v="1899-12-30T13:22:00"/>
    <n v="133"/>
    <n v="128"/>
    <n v="22"/>
    <d v="1899-12-30T13:37:00"/>
    <n v="15"/>
    <n v="0"/>
    <n v="0"/>
    <n v="17"/>
    <n v="0"/>
    <n v="0"/>
    <n v="22"/>
    <x v="14"/>
    <n v="1"/>
  </r>
  <r>
    <s v="  UA"/>
    <x v="28"/>
    <n v="664"/>
    <s v="N558UA"/>
    <s v="PHL"/>
    <d v="1899-12-30T13:34:00"/>
    <d v="1899-12-30T13:29:00"/>
    <n v="119"/>
    <n v="113"/>
    <n v="-5"/>
    <d v="1899-12-30T13:44:00"/>
    <n v="15"/>
    <n v="0"/>
    <n v="0"/>
    <n v="0"/>
    <n v="0"/>
    <n v="0"/>
    <n v="0"/>
    <x v="14"/>
    <n v="1"/>
  </r>
  <r>
    <s v="  UA"/>
    <x v="28"/>
    <n v="665"/>
    <s v="N464UA"/>
    <s v="SNA"/>
    <d v="1899-12-30T17:45:00"/>
    <d v="1899-12-30T17:42:00"/>
    <n v="258"/>
    <n v="240"/>
    <n v="-3"/>
    <d v="1899-12-30T17:51:00"/>
    <n v="9"/>
    <n v="0"/>
    <n v="0"/>
    <n v="0"/>
    <n v="0"/>
    <n v="0"/>
    <n v="0"/>
    <x v="12"/>
    <n v="1"/>
  </r>
  <r>
    <s v="  UA"/>
    <x v="28"/>
    <n v="675"/>
    <s v="N565UA"/>
    <s v="DEN"/>
    <d v="1899-12-30T08:01:00"/>
    <d v="1899-12-30T10:33:00"/>
    <n v="166"/>
    <n v="146"/>
    <n v="152"/>
    <d v="1899-12-30T10:45:00"/>
    <n v="12"/>
    <n v="19"/>
    <n v="0"/>
    <n v="0"/>
    <n v="0"/>
    <n v="113"/>
    <n v="152"/>
    <x v="9"/>
    <n v="1"/>
  </r>
  <r>
    <s v="  UA"/>
    <x v="28"/>
    <n v="676"/>
    <s v="N401UA"/>
    <s v="DCA"/>
    <d v="1899-12-30T21:00:00"/>
    <d v="1899-12-30T20:51:00"/>
    <n v="105"/>
    <n v="89"/>
    <n v="-9"/>
    <d v="1899-12-30T21:00:00"/>
    <n v="9"/>
    <n v="0"/>
    <n v="0"/>
    <n v="0"/>
    <n v="0"/>
    <n v="0"/>
    <n v="0"/>
    <x v="7"/>
    <n v="1"/>
  </r>
  <r>
    <s v="  UA"/>
    <x v="28"/>
    <n v="678"/>
    <s v="N845UA"/>
    <s v="LGA"/>
    <d v="1899-12-30T11:00:00"/>
    <d v="1899-12-30T10:51:00"/>
    <n v="125"/>
    <n v="109"/>
    <n v="-9"/>
    <d v="1899-12-30T11:01:00"/>
    <n v="10"/>
    <n v="0"/>
    <n v="0"/>
    <n v="0"/>
    <n v="0"/>
    <n v="0"/>
    <n v="0"/>
    <x v="3"/>
    <n v="1"/>
  </r>
  <r>
    <s v="  UA"/>
    <x v="28"/>
    <n v="682"/>
    <s v="N801UA"/>
    <s v="LGA"/>
    <d v="1899-12-30T13:00:00"/>
    <d v="1899-12-30T13:08:00"/>
    <n v="125"/>
    <n v="118"/>
    <n v="8"/>
    <d v="1899-12-30T13:30:00"/>
    <n v="22"/>
    <n v="0"/>
    <n v="0"/>
    <n v="0"/>
    <n v="0"/>
    <n v="0"/>
    <n v="8"/>
    <x v="14"/>
    <n v="1"/>
  </r>
  <r>
    <s v="  UA"/>
    <x v="28"/>
    <n v="686"/>
    <s v="N477UA"/>
    <s v="LGA"/>
    <d v="1899-12-30T14:54:00"/>
    <d v="1899-12-30T14:52:00"/>
    <n v="125"/>
    <n v="113"/>
    <n v="-2"/>
    <d v="1899-12-30T15:04:00"/>
    <n v="12"/>
    <n v="0"/>
    <n v="0"/>
    <n v="0"/>
    <n v="0"/>
    <n v="0"/>
    <n v="0"/>
    <x v="4"/>
    <n v="1"/>
  </r>
  <r>
    <s v="  UA"/>
    <x v="28"/>
    <n v="688"/>
    <s v="N827UA"/>
    <s v="LGA"/>
    <d v="1899-12-30T15:54:00"/>
    <d v="1899-12-30T15:53:00"/>
    <n v="125"/>
    <n v="123"/>
    <n v="-1"/>
    <d v="1899-12-30T16:10:00"/>
    <n v="17"/>
    <n v="0"/>
    <n v="0"/>
    <n v="0"/>
    <n v="0"/>
    <n v="0"/>
    <n v="0"/>
    <x v="15"/>
    <n v="1"/>
  </r>
  <r>
    <s v="  UA"/>
    <x v="28"/>
    <n v="725"/>
    <s v="N523UA"/>
    <s v="PHX"/>
    <d v="1899-12-30T09:37:00"/>
    <d v="1899-12-30T09:37:00"/>
    <n v="232"/>
    <n v="215"/>
    <n v="0"/>
    <d v="1899-12-30T09:52:00"/>
    <n v="15"/>
    <n v="0"/>
    <n v="0"/>
    <n v="0"/>
    <n v="0"/>
    <n v="0"/>
    <n v="0"/>
    <x v="0"/>
    <n v="1"/>
  </r>
  <r>
    <s v="  UA"/>
    <x v="28"/>
    <n v="734"/>
    <s v="N419UA"/>
    <s v="PIT"/>
    <d v="1899-12-30T13:10:00"/>
    <d v="1899-12-30T13:37:00"/>
    <n v="82"/>
    <n v="76"/>
    <n v="27"/>
    <d v="1899-12-30T13:54:00"/>
    <n v="17"/>
    <n v="21"/>
    <n v="0"/>
    <n v="0"/>
    <n v="0"/>
    <n v="0"/>
    <n v="27"/>
    <x v="14"/>
    <n v="1"/>
  </r>
  <r>
    <s v="  UA"/>
    <x v="28"/>
    <n v="741"/>
    <s v="N522UA"/>
    <s v="SFO"/>
    <d v="1899-12-30T19:05:00"/>
    <d v="1899-12-30T19:01:00"/>
    <n v="278"/>
    <n v="271"/>
    <n v="-4"/>
    <d v="1899-12-30T19:10:00"/>
    <n v="9"/>
    <n v="0"/>
    <n v="0"/>
    <n v="0"/>
    <n v="0"/>
    <n v="0"/>
    <n v="0"/>
    <x v="10"/>
    <n v="1"/>
  </r>
  <r>
    <s v="  UA"/>
    <x v="28"/>
    <n v="752"/>
    <s v="N460UA"/>
    <s v="MSP"/>
    <d v="1899-12-30T21:07:00"/>
    <d v="1899-12-30T20:59:00"/>
    <n v="84"/>
    <n v="72"/>
    <n v="-8"/>
    <d v="1899-12-30T21:10:00"/>
    <n v="11"/>
    <n v="0"/>
    <n v="0"/>
    <n v="0"/>
    <n v="0"/>
    <n v="0"/>
    <n v="0"/>
    <x v="7"/>
    <n v="1"/>
  </r>
  <r>
    <s v="  UA"/>
    <x v="28"/>
    <n v="759"/>
    <s v="N493UA"/>
    <s v="SFO"/>
    <d v="1899-12-30T09:00:00"/>
    <d v="1899-12-30T08:59:00"/>
    <n v="288"/>
    <n v="272"/>
    <n v="-1"/>
    <d v="1899-12-30T09:11:00"/>
    <n v="12"/>
    <n v="0"/>
    <n v="0"/>
    <n v="0"/>
    <n v="0"/>
    <n v="0"/>
    <n v="0"/>
    <x v="0"/>
    <n v="1"/>
  </r>
  <r>
    <s v="  UA"/>
    <x v="28"/>
    <n v="762"/>
    <s v="N467UA"/>
    <s v="LGA"/>
    <d v="1899-12-30T21:00:00"/>
    <d v="1899-12-30T20:57:00"/>
    <n v="119"/>
    <n v="112"/>
    <n v="-3"/>
    <d v="1899-12-30T21:10:00"/>
    <n v="13"/>
    <n v="0"/>
    <n v="0"/>
    <n v="0"/>
    <n v="0"/>
    <n v="0"/>
    <n v="0"/>
    <x v="7"/>
    <n v="1"/>
  </r>
  <r>
    <s v="  UA"/>
    <x v="28"/>
    <n v="769"/>
    <s v="N664UA"/>
    <s v="SFO"/>
    <d v="1899-12-30T09:57:00"/>
    <d v="1899-12-30T09:48:00"/>
    <n v="293"/>
    <n v="272"/>
    <n v="-9"/>
    <d v="1899-12-30T10:04:00"/>
    <n v="16"/>
    <n v="0"/>
    <n v="0"/>
    <n v="0"/>
    <n v="0"/>
    <n v="0"/>
    <n v="0"/>
    <x v="0"/>
    <n v="1"/>
  </r>
  <r>
    <s v="  UA"/>
    <x v="28"/>
    <n v="774"/>
    <s v="N818UA"/>
    <s v="RIC"/>
    <d v="1899-12-30T18:05:00"/>
    <d v="1899-12-30T17:57:00"/>
    <n v="114"/>
    <n v="98"/>
    <n v="-8"/>
    <d v="1899-12-30T18:14:00"/>
    <n v="17"/>
    <n v="0"/>
    <n v="0"/>
    <n v="0"/>
    <n v="0"/>
    <n v="0"/>
    <n v="0"/>
    <x v="1"/>
    <n v="1"/>
  </r>
  <r>
    <s v="  UA"/>
    <x v="28"/>
    <n v="783"/>
    <s v="N402UA"/>
    <s v="MSP"/>
    <d v="1899-12-30T17:55:00"/>
    <d v="1899-12-30T17:52:00"/>
    <n v="88"/>
    <n v="78"/>
    <n v="-3"/>
    <d v="1899-12-30T18:05:00"/>
    <n v="13"/>
    <n v="0"/>
    <n v="0"/>
    <n v="0"/>
    <n v="0"/>
    <n v="0"/>
    <n v="0"/>
    <x v="12"/>
    <n v="1"/>
  </r>
  <r>
    <s v="  UA"/>
    <x v="28"/>
    <n v="793"/>
    <s v="N568UA"/>
    <s v="LAX"/>
    <d v="1899-12-30T15:26:00"/>
    <d v="1899-12-30T15:27:00"/>
    <n v="270"/>
    <n v="260"/>
    <n v="1"/>
    <d v="1899-12-30T15:39:00"/>
    <n v="12"/>
    <n v="0"/>
    <n v="0"/>
    <n v="0"/>
    <n v="0"/>
    <n v="0"/>
    <n v="1"/>
    <x v="15"/>
    <n v="1"/>
  </r>
  <r>
    <s v="  UA"/>
    <x v="28"/>
    <n v="817"/>
    <s v="N506UA"/>
    <s v="SEA"/>
    <d v="1899-12-30T20:45:00"/>
    <d v="1899-12-30T21:04:00"/>
    <n v="270"/>
    <n v="252"/>
    <n v="19"/>
    <d v="1899-12-30T21:14:00"/>
    <n v="10"/>
    <n v="0"/>
    <n v="0"/>
    <n v="0"/>
    <n v="0"/>
    <n v="0"/>
    <n v="19"/>
    <x v="11"/>
    <n v="1"/>
  </r>
  <r>
    <s v="  UA"/>
    <x v="28"/>
    <n v="818"/>
    <s v="N570UA"/>
    <s v="MCO"/>
    <d v="1899-12-30T17:10:00"/>
    <d v="1899-12-30T17:11:00"/>
    <n v="159"/>
    <n v="146"/>
    <n v="1"/>
    <d v="1899-12-30T17:26:00"/>
    <n v="15"/>
    <n v="0"/>
    <n v="0"/>
    <n v="0"/>
    <n v="0"/>
    <n v="0"/>
    <n v="1"/>
    <x v="12"/>
    <n v="1"/>
  </r>
  <r>
    <s v="  UA"/>
    <x v="28"/>
    <n v="836"/>
    <s v="N520UA"/>
    <s v="BOS"/>
    <d v="1899-12-30T17:35:00"/>
    <d v="1899-12-30T17:54:00"/>
    <n v="139"/>
    <n v="125"/>
    <n v="19"/>
    <d v="1899-12-30T18:13:00"/>
    <n v="19"/>
    <n v="0"/>
    <n v="0"/>
    <n v="0"/>
    <n v="0"/>
    <n v="0"/>
    <n v="19"/>
    <x v="12"/>
    <n v="1"/>
  </r>
  <r>
    <s v="  UA"/>
    <x v="28"/>
    <n v="839"/>
    <s v="N521UA"/>
    <s v="LAX"/>
    <d v="1899-12-30T18:40:00"/>
    <d v="1899-12-30T18:44:00"/>
    <n v="268"/>
    <n v="258"/>
    <n v="4"/>
    <d v="1899-12-30T18:55:00"/>
    <n v="11"/>
    <n v="0"/>
    <n v="0"/>
    <n v="0"/>
    <n v="0"/>
    <n v="0"/>
    <n v="4"/>
    <x v="1"/>
    <n v="1"/>
  </r>
  <r>
    <s v="  UA"/>
    <x v="28"/>
    <n v="842"/>
    <s v="N476UA"/>
    <s v="LAX"/>
    <d v="1899-12-30T09:00:00"/>
    <d v="1899-12-30T09:11:00"/>
    <n v="265"/>
    <n v="246"/>
    <n v="11"/>
    <d v="1899-12-30T09:21:00"/>
    <n v="10"/>
    <n v="0"/>
    <n v="0"/>
    <n v="0"/>
    <n v="0"/>
    <n v="0"/>
    <n v="11"/>
    <x v="0"/>
    <n v="1"/>
  </r>
  <r>
    <s v="  UA"/>
    <x v="28"/>
    <n v="859"/>
    <s v="N487UA"/>
    <s v="SFO"/>
    <d v="1899-12-30T07:05:00"/>
    <d v="1899-12-30T06:58:00"/>
    <n v="282"/>
    <n v="271"/>
    <n v="-7"/>
    <d v="1899-12-30T07:09:00"/>
    <n v="11"/>
    <n v="0"/>
    <n v="0"/>
    <n v="0"/>
    <n v="0"/>
    <n v="0"/>
    <n v="0"/>
    <x v="13"/>
    <n v="1"/>
  </r>
  <r>
    <s v="  UA"/>
    <x v="28"/>
    <n v="882"/>
    <s v="N598UA"/>
    <s v="BOS"/>
    <d v="1899-12-30T16:05:00"/>
    <d v="1899-12-30T16:07:00"/>
    <n v="142"/>
    <n v="117"/>
    <n v="2"/>
    <d v="1899-12-30T16:17:00"/>
    <n v="10"/>
    <n v="0"/>
    <n v="0"/>
    <n v="0"/>
    <n v="0"/>
    <n v="0"/>
    <n v="2"/>
    <x v="2"/>
    <n v="1"/>
  </r>
  <r>
    <s v="  UA"/>
    <x v="28"/>
    <n v="884"/>
    <s v="N408UA"/>
    <s v="EWR"/>
    <d v="1899-12-30T19:00:00"/>
    <d v="1899-12-30T18:53:00"/>
    <n v="131"/>
    <n v="106"/>
    <n v="-7"/>
    <d v="1899-12-30T19:04:00"/>
    <n v="11"/>
    <n v="0"/>
    <n v="0"/>
    <n v="0"/>
    <n v="0"/>
    <n v="0"/>
    <n v="0"/>
    <x v="10"/>
    <n v="1"/>
  </r>
  <r>
    <s v="  UA"/>
    <x v="28"/>
    <n v="896"/>
    <s v="N852UA"/>
    <s v="BOS"/>
    <d v="1899-12-30T13:20:00"/>
    <d v="1899-12-30T13:26:00"/>
    <n v="131"/>
    <n v="114"/>
    <n v="6"/>
    <d v="1899-12-30T13:36:00"/>
    <n v="10"/>
    <n v="0"/>
    <n v="0"/>
    <n v="0"/>
    <n v="0"/>
    <n v="0"/>
    <n v="6"/>
    <x v="14"/>
    <n v="1"/>
  </r>
  <r>
    <s v="  UA"/>
    <x v="28"/>
    <n v="907"/>
    <s v="N660UA"/>
    <s v="SFO"/>
    <d v="1899-12-30T17:31:00"/>
    <d v="1899-12-30T17:27:00"/>
    <n v="294"/>
    <n v="287"/>
    <n v="-4"/>
    <d v="1899-12-30T17:55:00"/>
    <n v="28"/>
    <n v="0"/>
    <n v="0"/>
    <n v="0"/>
    <n v="0"/>
    <n v="0"/>
    <n v="0"/>
    <x v="12"/>
    <n v="1"/>
  </r>
  <r>
    <s v="  UA"/>
    <x v="28"/>
    <n v="909"/>
    <s v="N587UA"/>
    <s v="DEN"/>
    <d v="1899-12-30T15:20:00"/>
    <d v="1899-12-30T15:20:00"/>
    <n v="165"/>
    <n v="145"/>
    <n v="0"/>
    <d v="1899-12-30T15:32:00"/>
    <n v="12"/>
    <n v="0"/>
    <n v="0"/>
    <n v="0"/>
    <n v="0"/>
    <n v="0"/>
    <n v="0"/>
    <x v="15"/>
    <n v="1"/>
  </r>
  <r>
    <s v="  UA"/>
    <x v="28"/>
    <n v="941"/>
    <s v="N573UA"/>
    <s v="DEN"/>
    <d v="1899-12-30T17:04:00"/>
    <d v="1899-12-30T17:04:00"/>
    <n v="160"/>
    <n v="151"/>
    <n v="0"/>
    <d v="1899-12-30T17:19:00"/>
    <n v="15"/>
    <n v="0"/>
    <n v="0"/>
    <n v="0"/>
    <n v="0"/>
    <n v="0"/>
    <n v="0"/>
    <x v="12"/>
    <n v="1"/>
  </r>
  <r>
    <s v="  UA"/>
    <x v="28"/>
    <n v="943"/>
    <s v="N487UA"/>
    <s v="LAX"/>
    <d v="1899-12-30T17:32:00"/>
    <d v="1899-12-30T17:32:00"/>
    <n v="265"/>
    <n v="248"/>
    <n v="0"/>
    <d v="1899-12-30T17:44:00"/>
    <n v="12"/>
    <n v="0"/>
    <n v="0"/>
    <n v="0"/>
    <n v="0"/>
    <n v="0"/>
    <n v="0"/>
    <x v="12"/>
    <n v="1"/>
  </r>
  <r>
    <s v="  UA"/>
    <x v="28"/>
    <n v="945"/>
    <s v="N541UA"/>
    <s v="LAX"/>
    <d v="1899-12-30T11:55:00"/>
    <d v="1899-12-30T11:59:00"/>
    <n v="273"/>
    <n v="263"/>
    <n v="4"/>
    <d v="1899-12-30T12:20:00"/>
    <n v="21"/>
    <n v="0"/>
    <n v="0"/>
    <n v="0"/>
    <n v="0"/>
    <n v="0"/>
    <n v="4"/>
    <x v="3"/>
    <n v="1"/>
  </r>
  <r>
    <s v="  UA"/>
    <x v="28"/>
    <n v="949"/>
    <s v="N773UA"/>
    <s v="DEN"/>
    <d v="1899-12-30T18:45:00"/>
    <d v="1899-12-30T18:41:00"/>
    <n v="165"/>
    <n v="149"/>
    <n v="-4"/>
    <d v="1899-12-30T18:56:00"/>
    <n v="15"/>
    <n v="0"/>
    <n v="0"/>
    <n v="0"/>
    <n v="0"/>
    <n v="0"/>
    <n v="0"/>
    <x v="1"/>
    <n v="1"/>
  </r>
  <r>
    <s v="  UA"/>
    <x v="28"/>
    <n v="959"/>
    <s v="N572UA"/>
    <s v="PDX"/>
    <d v="1899-12-30T20:25:00"/>
    <d v="1899-12-30T20:26:00"/>
    <n v="270"/>
    <n v="257"/>
    <n v="1"/>
    <d v="1899-12-30T20:36:00"/>
    <n v="10"/>
    <n v="0"/>
    <n v="0"/>
    <n v="0"/>
    <n v="0"/>
    <n v="0"/>
    <n v="1"/>
    <x v="11"/>
    <n v="1"/>
  </r>
  <r>
    <s v="  UA"/>
    <x v="28"/>
    <n v="964"/>
    <s v="N221UA"/>
    <s v="IAD"/>
    <d v="1899-12-30T13:15:00"/>
    <d v="1899-12-30T13:31:00"/>
    <n v="112"/>
    <n v="101"/>
    <n v="16"/>
    <d v="1899-12-30T13:50:00"/>
    <n v="19"/>
    <n v="0"/>
    <n v="0"/>
    <n v="0"/>
    <n v="0"/>
    <n v="0"/>
    <n v="16"/>
    <x v="14"/>
    <n v="1"/>
  </r>
  <r>
    <s v="  UA"/>
    <x v="28"/>
    <n v="973"/>
    <s v="N206UA"/>
    <s v="SFO"/>
    <d v="1899-12-30T15:05:00"/>
    <d v="1899-12-30T17:19:00"/>
    <n v="277"/>
    <n v="259"/>
    <n v="134"/>
    <d v="1899-12-30T17:35:00"/>
    <n v="16"/>
    <n v="85"/>
    <n v="0"/>
    <n v="0"/>
    <n v="0"/>
    <n v="31"/>
    <n v="134"/>
    <x v="15"/>
    <n v="1"/>
  </r>
  <r>
    <s v="  UA"/>
    <x v="28"/>
    <n v="980"/>
    <s v="N467UA"/>
    <s v="MIA"/>
    <d v="1899-12-30T13:06:00"/>
    <d v="1899-12-30T13:12:00"/>
    <n v="184"/>
    <n v="173"/>
    <n v="6"/>
    <d v="1899-12-30T13:30:00"/>
    <n v="18"/>
    <n v="0"/>
    <n v="0"/>
    <n v="0"/>
    <n v="0"/>
    <n v="0"/>
    <n v="6"/>
    <x v="14"/>
    <n v="1"/>
  </r>
  <r>
    <s v="  UA"/>
    <x v="28"/>
    <n v="990"/>
    <s v="N413UA"/>
    <s v="IAD"/>
    <d v="1899-12-30T18:09:00"/>
    <d v="1899-12-30T18:09:00"/>
    <n v="114"/>
    <n v="103"/>
    <n v="0"/>
    <d v="1899-12-30T18:26:00"/>
    <n v="17"/>
    <n v="0"/>
    <n v="0"/>
    <n v="0"/>
    <n v="0"/>
    <n v="0"/>
    <n v="0"/>
    <x v="1"/>
    <n v="1"/>
  </r>
  <r>
    <s v="  UA"/>
    <x v="28"/>
    <n v="997"/>
    <s v="N835UA"/>
    <s v="MSP"/>
    <d v="1899-12-30T20:01:00"/>
    <d v="1899-12-30T20:23:00"/>
    <n v="82"/>
    <n v="86"/>
    <n v="22"/>
    <d v="1899-12-30T20:37:00"/>
    <n v="14"/>
    <n v="16"/>
    <n v="0"/>
    <n v="4"/>
    <n v="0"/>
    <n v="6"/>
    <n v="22"/>
    <x v="11"/>
    <n v="1"/>
  </r>
  <r>
    <s v="  UA"/>
    <x v="28"/>
    <n v="1102"/>
    <s v="N39728"/>
    <s v="MCO"/>
    <d v="1899-12-30T19:40:00"/>
    <d v="1899-12-30T20:14:00"/>
    <n v="155"/>
    <n v="143"/>
    <n v="34"/>
    <d v="1899-12-30T20:26:00"/>
    <n v="12"/>
    <n v="0"/>
    <n v="0"/>
    <n v="0"/>
    <n v="0"/>
    <n v="22"/>
    <n v="34"/>
    <x v="10"/>
    <n v="1"/>
  </r>
  <r>
    <s v="  UA"/>
    <x v="28"/>
    <n v="1103"/>
    <s v="N13716"/>
    <s v="SNA"/>
    <d v="1899-12-30T09:45:00"/>
    <d v="1899-12-30T09:45:00"/>
    <n v="265"/>
    <n v="246"/>
    <n v="0"/>
    <d v="1899-12-30T09:56:00"/>
    <n v="11"/>
    <n v="0"/>
    <n v="0"/>
    <n v="0"/>
    <n v="0"/>
    <n v="0"/>
    <n v="0"/>
    <x v="0"/>
    <n v="1"/>
  </r>
  <r>
    <s v="  UA"/>
    <x v="28"/>
    <n v="1189"/>
    <s v="N18220"/>
    <s v="IAH"/>
    <d v="1899-12-30T15:20:00"/>
    <d v="1899-12-30T15:16:00"/>
    <n v="174"/>
    <n v="153"/>
    <n v="-4"/>
    <d v="1899-12-30T15:29:00"/>
    <n v="13"/>
    <n v="0"/>
    <n v="0"/>
    <n v="0"/>
    <n v="0"/>
    <n v="0"/>
    <n v="0"/>
    <x v="15"/>
    <n v="1"/>
  </r>
  <r>
    <s v="  UA"/>
    <x v="28"/>
    <n v="1221"/>
    <s v="N16732"/>
    <s v="IAH"/>
    <d v="1899-12-30T07:00:00"/>
    <d v="1899-12-30T06:56:00"/>
    <n v="168"/>
    <n v="142"/>
    <n v="-4"/>
    <d v="1899-12-30T07:05:00"/>
    <n v="9"/>
    <n v="0"/>
    <n v="0"/>
    <n v="0"/>
    <n v="0"/>
    <n v="0"/>
    <n v="0"/>
    <x v="13"/>
    <n v="1"/>
  </r>
  <r>
    <s v="  UA"/>
    <x v="28"/>
    <n v="1259"/>
    <s v="N17614"/>
    <s v="CLE"/>
    <d v="1899-12-30T18:15:00"/>
    <d v="1899-12-30T18:16:00"/>
    <n v="77"/>
    <n v="60"/>
    <n v="1"/>
    <d v="1899-12-30T18:27:00"/>
    <n v="11"/>
    <n v="0"/>
    <n v="0"/>
    <n v="0"/>
    <n v="0"/>
    <n v="0"/>
    <n v="1"/>
    <x v="1"/>
    <n v="1"/>
  </r>
  <r>
    <s v="  UA"/>
    <x v="28"/>
    <n v="1282"/>
    <s v="N73251"/>
    <s v="SFO"/>
    <d v="1899-12-30T20:30:00"/>
    <d v="1899-12-30T20:26:00"/>
    <n v="275"/>
    <n v="284"/>
    <n v="-4"/>
    <d v="1899-12-30T20:38:00"/>
    <n v="12"/>
    <n v="0"/>
    <n v="0"/>
    <n v="0"/>
    <n v="0"/>
    <n v="0"/>
    <n v="0"/>
    <x v="11"/>
    <n v="1"/>
  </r>
  <r>
    <s v="  UA"/>
    <x v="28"/>
    <n v="1290"/>
    <s v="N79402"/>
    <s v="IAH"/>
    <d v="1899-12-30T17:05:00"/>
    <d v="1899-12-30T17:05:00"/>
    <n v="173"/>
    <n v="159"/>
    <n v="0"/>
    <d v="1899-12-30T17:18:00"/>
    <n v="13"/>
    <n v="0"/>
    <n v="0"/>
    <n v="0"/>
    <n v="0"/>
    <n v="0"/>
    <n v="0"/>
    <x v="12"/>
    <n v="1"/>
  </r>
  <r>
    <s v="  UA"/>
    <x v="28"/>
    <n v="1296"/>
    <s v="N13716"/>
    <s v="DEN"/>
    <d v="1899-12-30T20:00:00"/>
    <d v="1899-12-30T19:51:00"/>
    <n v="156"/>
    <n v="163"/>
    <n v="-9"/>
    <d v="1899-12-30T20:01:00"/>
    <n v="10"/>
    <n v="0"/>
    <n v="0"/>
    <n v="0"/>
    <n v="0"/>
    <n v="0"/>
    <n v="0"/>
    <x v="11"/>
    <n v="1"/>
  </r>
  <r>
    <s v="  UA"/>
    <x v="28"/>
    <n v="1550"/>
    <s v="N18622"/>
    <s v="EWR"/>
    <d v="1899-12-30T14:00:00"/>
    <d v="1899-12-30T13:56:00"/>
    <n v="141"/>
    <n v="113"/>
    <n v="-4"/>
    <d v="1899-12-30T14:08:00"/>
    <n v="12"/>
    <n v="0"/>
    <n v="0"/>
    <n v="0"/>
    <n v="0"/>
    <n v="0"/>
    <n v="0"/>
    <x v="4"/>
    <n v="1"/>
  </r>
  <r>
    <s v="  UA"/>
    <x v="28"/>
    <n v="1555"/>
    <s v="N39728"/>
    <s v="STT"/>
    <d v="1899-12-30T08:18:00"/>
    <d v="1899-12-30T08:15:00"/>
    <n v="294"/>
    <n v="287"/>
    <n v="-3"/>
    <d v="1899-12-30T08:42:00"/>
    <n v="27"/>
    <n v="0"/>
    <n v="0"/>
    <n v="0"/>
    <n v="0"/>
    <n v="0"/>
    <n v="0"/>
    <x v="9"/>
    <n v="1"/>
  </r>
  <r>
    <s v="  UA"/>
    <x v="28"/>
    <n v="1570"/>
    <s v="N13718"/>
    <s v="EWR"/>
    <d v="1899-12-30T07:00:00"/>
    <d v="1899-12-30T06:59:00"/>
    <n v="120"/>
    <n v="120"/>
    <n v="-1"/>
    <d v="1899-12-30T07:22:00"/>
    <n v="23"/>
    <n v="0"/>
    <n v="0"/>
    <n v="0"/>
    <n v="0"/>
    <n v="0"/>
    <n v="0"/>
    <x v="13"/>
    <n v="1"/>
  </r>
  <r>
    <s v="  UA"/>
    <x v="28"/>
    <n v="1574"/>
    <s v="N75426"/>
    <s v="EWR"/>
    <d v="1899-12-30T12:00:00"/>
    <d v="1899-12-30T11:57:00"/>
    <n v="127"/>
    <n v="134"/>
    <n v="-3"/>
    <d v="1899-12-30T12:13:00"/>
    <n v="16"/>
    <n v="0"/>
    <n v="0"/>
    <n v="0"/>
    <n v="0"/>
    <n v="0"/>
    <n v="0"/>
    <x v="5"/>
    <n v="1"/>
  </r>
  <r>
    <s v="  UA"/>
    <x v="28"/>
    <n v="1577"/>
    <s v="N73270"/>
    <s v="EWR"/>
    <d v="1899-12-30T17:00:00"/>
    <d v="1899-12-30T16:52:00"/>
    <n v="135"/>
    <n v="111"/>
    <n v="-8"/>
    <d v="1899-12-30T17:07:00"/>
    <n v="15"/>
    <n v="0"/>
    <n v="0"/>
    <n v="0"/>
    <n v="0"/>
    <n v="0"/>
    <n v="0"/>
    <x v="12"/>
    <n v="1"/>
  </r>
  <r>
    <s v="  UA"/>
    <x v="28"/>
    <n v="1579"/>
    <s v="N14230"/>
    <s v="EWR"/>
    <d v="1899-12-30T18:24:00"/>
    <d v="1899-12-30T18:24:00"/>
    <n v="126"/>
    <n v="121"/>
    <n v="0"/>
    <d v="1899-12-30T18:40:00"/>
    <n v="16"/>
    <n v="0"/>
    <n v="0"/>
    <n v="0"/>
    <n v="0"/>
    <n v="0"/>
    <n v="0"/>
    <x v="1"/>
    <n v="1"/>
  </r>
  <r>
    <s v="  UA"/>
    <x v="28"/>
    <n v="1625"/>
    <s v="N36207"/>
    <s v="CLE"/>
    <d v="1899-12-30T06:00:00"/>
    <d v="1899-12-30T06:06:00"/>
    <n v="77"/>
    <n v="65"/>
    <n v="6"/>
    <d v="1899-12-30T06:15:00"/>
    <n v="9"/>
    <n v="0"/>
    <n v="0"/>
    <n v="0"/>
    <n v="0"/>
    <n v="0"/>
    <n v="6"/>
    <x v="6"/>
    <n v="1"/>
  </r>
  <r>
    <s v="  UA"/>
    <x v="28"/>
    <n v="1647"/>
    <s v="N45440"/>
    <s v="IAH"/>
    <d v="1899-12-30T19:15:00"/>
    <d v="1899-12-30T19:31:00"/>
    <n v="163"/>
    <n v="139"/>
    <n v="16"/>
    <d v="1899-12-30T19:44:00"/>
    <n v="13"/>
    <n v="0"/>
    <n v="0"/>
    <n v="0"/>
    <n v="0"/>
    <n v="0"/>
    <n v="16"/>
    <x v="10"/>
    <n v="1"/>
  </r>
  <r>
    <s v="  UA"/>
    <x v="28"/>
    <n v="1676"/>
    <s v="N38417"/>
    <s v="IAH"/>
    <d v="1899-12-30T14:00:00"/>
    <d v="1899-12-30T14:36:00"/>
    <n v="166"/>
    <n v="144"/>
    <n v="36"/>
    <d v="1899-12-30T14:48:00"/>
    <n v="12"/>
    <n v="0"/>
    <n v="0"/>
    <n v="0"/>
    <n v="0"/>
    <n v="0"/>
    <n v="36"/>
    <x v="4"/>
    <n v="1"/>
  </r>
  <r>
    <s v="  UA"/>
    <x v="28"/>
    <n v="1693"/>
    <s v="N78511"/>
    <s v="IAH"/>
    <d v="1899-12-30T12:10:00"/>
    <d v="1899-12-30T12:04:00"/>
    <n v="167"/>
    <n v="156"/>
    <n v="-6"/>
    <d v="1899-12-30T12:16:00"/>
    <n v="12"/>
    <n v="0"/>
    <n v="0"/>
    <n v="0"/>
    <n v="0"/>
    <n v="0"/>
    <n v="0"/>
    <x v="5"/>
    <n v="1"/>
  </r>
  <r>
    <s v="  UA"/>
    <x v="28"/>
    <n v="1696"/>
    <s v="N73270"/>
    <s v="EWR"/>
    <d v="1899-12-30T10:00:00"/>
    <d v="1899-12-30T10:01:00"/>
    <n v="117"/>
    <n v="116"/>
    <n v="1"/>
    <d v="1899-12-30T10:18:00"/>
    <n v="17"/>
    <n v="0"/>
    <n v="0"/>
    <n v="0"/>
    <n v="0"/>
    <n v="0"/>
    <n v="1"/>
    <x v="8"/>
    <n v="1"/>
  </r>
  <r>
    <s v="  UA"/>
    <x v="28"/>
    <n v="1710"/>
    <s v="N75432"/>
    <s v="IAH"/>
    <d v="1899-12-30T08:00:00"/>
    <d v="1899-12-30T08:08:00"/>
    <n v="172"/>
    <n v="163"/>
    <n v="8"/>
    <d v="1899-12-30T08:24:00"/>
    <n v="16"/>
    <n v="0"/>
    <n v="0"/>
    <n v="0"/>
    <n v="0"/>
    <n v="0"/>
    <n v="8"/>
    <x v="9"/>
    <n v="1"/>
  </r>
  <r>
    <s v="  UA"/>
    <x v="28"/>
    <n v="1715"/>
    <s v="N77296"/>
    <s v="PIT"/>
    <d v="1899-12-30T18:35:00"/>
    <d v="1899-12-30T18:30:00"/>
    <n v="84"/>
    <n v="75"/>
    <n v="-5"/>
    <d v="1899-12-30T18:45:00"/>
    <n v="15"/>
    <n v="0"/>
    <n v="0"/>
    <n v="0"/>
    <n v="0"/>
    <n v="0"/>
    <n v="0"/>
    <x v="1"/>
    <n v="1"/>
  </r>
  <r>
    <s v="  UA"/>
    <x v="28"/>
    <n v="1716"/>
    <s v="N33284"/>
    <s v="FLL"/>
    <d v="1899-12-30T08:50:00"/>
    <d v="1899-12-30T08:52:00"/>
    <n v="171"/>
    <n v="179"/>
    <n v="2"/>
    <d v="1899-12-30T09:11:00"/>
    <n v="19"/>
    <n v="0"/>
    <n v="0"/>
    <n v="0"/>
    <n v="0"/>
    <n v="0"/>
    <n v="2"/>
    <x v="9"/>
    <n v="1"/>
  </r>
  <r>
    <s v="  UA"/>
    <x v="28"/>
    <n v="1727"/>
    <s v="N54241"/>
    <s v="IAH"/>
    <d v="1899-12-30T10:56:00"/>
    <d v="1899-12-30T10:56:00"/>
    <n v="169"/>
    <n v="161"/>
    <n v="0"/>
    <d v="1899-12-30T11:12:00"/>
    <n v="16"/>
    <n v="0"/>
    <n v="0"/>
    <n v="0"/>
    <n v="0"/>
    <n v="0"/>
    <n v="0"/>
    <x v="8"/>
    <n v="1"/>
  </r>
  <r>
    <s v="  UA"/>
    <x v="28"/>
    <n v="1729"/>
    <s v="N76515"/>
    <s v="IAH"/>
    <d v="1899-12-30T21:00:00"/>
    <d v="1899-12-30T20:49:00"/>
    <n v="158"/>
    <n v="139"/>
    <n v="-11"/>
    <d v="1899-12-30T20:59:00"/>
    <n v="10"/>
    <n v="0"/>
    <n v="0"/>
    <n v="0"/>
    <n v="0"/>
    <n v="0"/>
    <n v="0"/>
    <x v="7"/>
    <n v="1"/>
  </r>
  <r>
    <s v="  UA"/>
    <x v="28"/>
    <n v="1730"/>
    <s v="N14242"/>
    <s v="IAH"/>
    <d v="1899-12-30T05:25:00"/>
    <d v="1899-12-30T05:25:00"/>
    <n v="168"/>
    <n v="144"/>
    <n v="0"/>
    <d v="1899-12-30T05:34:00"/>
    <n v="9"/>
    <n v="0"/>
    <n v="0"/>
    <n v="0"/>
    <n v="0"/>
    <n v="0"/>
    <n v="0"/>
    <x v="16"/>
    <n v="1"/>
  </r>
  <r>
    <s v="  UA"/>
    <x v="29"/>
    <n v="201"/>
    <s v="N215UA"/>
    <s v="HNL"/>
    <d v="1899-12-30T09:20:00"/>
    <d v="1899-12-30T09:18:00"/>
    <n v="544"/>
    <n v="543"/>
    <n v="-2"/>
    <d v="1899-12-30T09:37:00"/>
    <n v="19"/>
    <n v="0"/>
    <n v="0"/>
    <n v="0"/>
    <n v="0"/>
    <n v="0"/>
    <n v="0"/>
    <x v="0"/>
    <n v="2"/>
  </r>
  <r>
    <s v="  UA"/>
    <x v="29"/>
    <n v="222"/>
    <s v="N571UA"/>
    <s v="BDL"/>
    <d v="1899-12-30T18:48:00"/>
    <d v="1899-12-30T19:24:00"/>
    <n v="126"/>
    <n v="116"/>
    <n v="36"/>
    <d v="1899-12-30T19:37:00"/>
    <n v="13"/>
    <n v="0"/>
    <n v="0"/>
    <n v="0"/>
    <n v="0"/>
    <n v="26"/>
    <n v="36"/>
    <x v="1"/>
    <n v="2"/>
  </r>
  <r>
    <s v="  UA"/>
    <x v="29"/>
    <n v="234"/>
    <s v="N809UA"/>
    <s v="LGA"/>
    <d v="1899-12-30T08:30:00"/>
    <d v="1899-12-30T08:26:00"/>
    <n v="125"/>
    <n v="109"/>
    <n v="-4"/>
    <d v="1899-12-30T08:43:00"/>
    <n v="17"/>
    <n v="0"/>
    <n v="0"/>
    <n v="0"/>
    <n v="0"/>
    <n v="0"/>
    <n v="0"/>
    <x v="9"/>
    <n v="2"/>
  </r>
  <r>
    <s v="  UA"/>
    <x v="29"/>
    <n v="241"/>
    <s v="N427UA"/>
    <s v="SEA"/>
    <d v="1899-12-30T11:57:00"/>
    <d v="1899-12-30T11:57:00"/>
    <n v="268"/>
    <n v="271"/>
    <n v="0"/>
    <d v="1899-12-30T12:29:00"/>
    <n v="32"/>
    <n v="0"/>
    <n v="0"/>
    <n v="0"/>
    <n v="0"/>
    <n v="0"/>
    <n v="0"/>
    <x v="3"/>
    <n v="2"/>
  </r>
  <r>
    <s v="  UA"/>
    <x v="29"/>
    <n v="242"/>
    <s v="N816UA"/>
    <s v="PVD"/>
    <d v="1899-12-30T13:27:00"/>
    <d v="1899-12-30T13:26:00"/>
    <n v="128"/>
    <n v="125"/>
    <n v="-1"/>
    <d v="1899-12-30T13:44:00"/>
    <n v="18"/>
    <n v="0"/>
    <n v="0"/>
    <n v="0"/>
    <n v="0"/>
    <n v="0"/>
    <n v="0"/>
    <x v="14"/>
    <n v="2"/>
  </r>
  <r>
    <s v="  UA"/>
    <x v="29"/>
    <n v="245"/>
    <s v="N501UA"/>
    <s v="DEN"/>
    <d v="1899-12-30T08:58:00"/>
    <d v="1899-12-30T08:58:00"/>
    <n v="164"/>
    <n v="157"/>
    <n v="0"/>
    <d v="1899-12-30T09:19:00"/>
    <n v="21"/>
    <n v="0"/>
    <n v="0"/>
    <n v="0"/>
    <n v="0"/>
    <n v="0"/>
    <n v="0"/>
    <x v="9"/>
    <n v="2"/>
  </r>
  <r>
    <s v="  UA"/>
    <x v="29"/>
    <n v="246"/>
    <s v="N495UA"/>
    <s v="BUF"/>
    <d v="1899-12-30T18:00:00"/>
    <d v="1899-12-30T17:58:00"/>
    <n v="89"/>
    <n v="81"/>
    <n v="-2"/>
    <d v="1899-12-30T18:13:00"/>
    <n v="15"/>
    <n v="0"/>
    <n v="0"/>
    <n v="0"/>
    <n v="0"/>
    <n v="0"/>
    <n v="0"/>
    <x v="1"/>
    <n v="2"/>
  </r>
  <r>
    <s v="  UA"/>
    <x v="29"/>
    <n v="248"/>
    <s v="N443UA"/>
    <s v="DTW"/>
    <d v="1899-12-30T19:00:00"/>
    <d v="1899-12-30T19:01:00"/>
    <n v="85"/>
    <n v="62"/>
    <n v="1"/>
    <d v="1899-12-30T19:10:00"/>
    <n v="9"/>
    <n v="0"/>
    <n v="0"/>
    <n v="0"/>
    <n v="0"/>
    <n v="0"/>
    <n v="1"/>
    <x v="10"/>
    <n v="2"/>
  </r>
  <r>
    <s v="  UA"/>
    <x v="29"/>
    <n v="253"/>
    <s v="N498UA"/>
    <s v="BOS"/>
    <d v="1899-12-30T19:00:00"/>
    <d v="1899-12-30T19:11:00"/>
    <n v="135"/>
    <n v="123"/>
    <n v="11"/>
    <d v="1899-12-30T19:23:00"/>
    <n v="12"/>
    <n v="0"/>
    <n v="0"/>
    <n v="0"/>
    <n v="0"/>
    <n v="0"/>
    <n v="11"/>
    <x v="10"/>
    <n v="2"/>
  </r>
  <r>
    <s v="  UA"/>
    <x v="29"/>
    <n v="255"/>
    <s v="N819UA"/>
    <s v="SFO"/>
    <d v="1899-12-30T16:05:00"/>
    <d v="1899-12-30T16:03:00"/>
    <n v="282"/>
    <n v="284"/>
    <n v="-2"/>
    <d v="1899-12-30T16:17:00"/>
    <n v="14"/>
    <n v="0"/>
    <n v="0"/>
    <n v="0"/>
    <n v="0"/>
    <n v="0"/>
    <n v="0"/>
    <x v="2"/>
    <n v="2"/>
  </r>
  <r>
    <s v="  UA"/>
    <x v="29"/>
    <n v="258"/>
    <s v="N820UA"/>
    <s v="GRR"/>
    <d v="1899-12-30T19:01:00"/>
    <d v="1899-12-30T18:53:00"/>
    <n v="51"/>
    <n v="44"/>
    <n v="-8"/>
    <d v="1899-12-30T19:06:00"/>
    <n v="13"/>
    <n v="0"/>
    <n v="0"/>
    <n v="0"/>
    <n v="0"/>
    <n v="0"/>
    <n v="0"/>
    <x v="10"/>
    <n v="2"/>
  </r>
  <r>
    <s v="  UA"/>
    <x v="29"/>
    <n v="262"/>
    <s v="N437UA"/>
    <s v="MCO"/>
    <d v="1899-12-30T07:00:00"/>
    <d v="1899-12-30T06:57:00"/>
    <n v="155"/>
    <n v="147"/>
    <n v="-3"/>
    <d v="1899-12-30T07:12:00"/>
    <n v="15"/>
    <n v="0"/>
    <n v="0"/>
    <n v="0"/>
    <n v="0"/>
    <n v="0"/>
    <n v="0"/>
    <x v="13"/>
    <n v="2"/>
  </r>
  <r>
    <s v="  UA"/>
    <x v="29"/>
    <n v="265"/>
    <s v="N481UA"/>
    <s v="TPA"/>
    <d v="1899-12-30T14:15:00"/>
    <d v="1899-12-30T14:14:00"/>
    <n v="157"/>
    <n v="149"/>
    <n v="-1"/>
    <d v="1899-12-30T14:27:00"/>
    <n v="13"/>
    <n v="0"/>
    <n v="0"/>
    <n v="0"/>
    <n v="0"/>
    <n v="0"/>
    <n v="0"/>
    <x v="4"/>
    <n v="2"/>
  </r>
  <r>
    <s v="  UA"/>
    <x v="29"/>
    <n v="278"/>
    <s v="N845UA"/>
    <s v="MDT"/>
    <d v="1899-12-30T18:30:00"/>
    <d v="1899-12-30T18:24:00"/>
    <n v="100"/>
    <n v="90"/>
    <n v="-6"/>
    <d v="1899-12-30T18:36:00"/>
    <n v="12"/>
    <n v="0"/>
    <n v="0"/>
    <n v="0"/>
    <n v="0"/>
    <n v="0"/>
    <n v="0"/>
    <x v="1"/>
    <n v="2"/>
  </r>
  <r>
    <s v="  UA"/>
    <x v="29"/>
    <n v="288"/>
    <s v="N477UA"/>
    <s v="MCO"/>
    <d v="1899-12-30T14:25:00"/>
    <d v="1899-12-30T14:22:00"/>
    <n v="159"/>
    <n v="152"/>
    <n v="-3"/>
    <d v="1899-12-30T14:39:00"/>
    <n v="17"/>
    <n v="0"/>
    <n v="0"/>
    <n v="0"/>
    <n v="0"/>
    <n v="0"/>
    <n v="0"/>
    <x v="4"/>
    <n v="2"/>
  </r>
  <r>
    <s v="  UA"/>
    <x v="29"/>
    <n v="292"/>
    <s v="N815UA"/>
    <s v="ATL"/>
    <d v="1899-12-30T06:00:00"/>
    <d v="1899-12-30T05:59:00"/>
    <n v="119"/>
    <n v="101"/>
    <n v="-1"/>
    <d v="1899-12-30T06:13:00"/>
    <n v="14"/>
    <n v="0"/>
    <n v="0"/>
    <n v="0"/>
    <n v="0"/>
    <n v="0"/>
    <n v="0"/>
    <x v="6"/>
    <n v="2"/>
  </r>
  <r>
    <s v="  UA"/>
    <x v="29"/>
    <n v="296"/>
    <s v="N453UA"/>
    <s v="MSP"/>
    <d v="1899-12-30T13:19:00"/>
    <d v="1899-12-30T13:15:00"/>
    <n v="87"/>
    <n v="77"/>
    <n v="-4"/>
    <d v="1899-12-30T13:29:00"/>
    <n v="14"/>
    <n v="0"/>
    <n v="0"/>
    <n v="0"/>
    <n v="0"/>
    <n v="0"/>
    <n v="0"/>
    <x v="14"/>
    <n v="2"/>
  </r>
  <r>
    <s v="  UA"/>
    <x v="29"/>
    <n v="298"/>
    <s v="N539UA"/>
    <s v="MIA"/>
    <d v="1899-12-30T19:56:00"/>
    <d v="1899-12-30T19:50:00"/>
    <n v="185"/>
    <n v="170"/>
    <n v="-6"/>
    <d v="1899-12-30T20:06:00"/>
    <n v="16"/>
    <n v="0"/>
    <n v="0"/>
    <n v="0"/>
    <n v="0"/>
    <n v="0"/>
    <n v="0"/>
    <x v="10"/>
    <n v="2"/>
  </r>
  <r>
    <s v="  UA"/>
    <x v="29"/>
    <n v="304"/>
    <s v="N477UA"/>
    <s v="BDL"/>
    <d v="1899-12-30T06:26:00"/>
    <d v="1899-12-30T06:25:00"/>
    <n v="122"/>
    <n v="119"/>
    <n v="-1"/>
    <d v="1899-12-30T06:43:00"/>
    <n v="18"/>
    <n v="0"/>
    <n v="0"/>
    <n v="0"/>
    <n v="0"/>
    <n v="0"/>
    <n v="0"/>
    <x v="6"/>
    <n v="2"/>
  </r>
  <r>
    <s v="  UA"/>
    <x v="29"/>
    <n v="307"/>
    <s v="N519UA"/>
    <s v="LAS"/>
    <d v="1899-12-30T08:20:00"/>
    <d v="1899-12-30T08:18:00"/>
    <n v="237"/>
    <n v="233"/>
    <n v="-2"/>
    <d v="1899-12-30T08:38:00"/>
    <n v="20"/>
    <n v="0"/>
    <n v="0"/>
    <n v="0"/>
    <n v="0"/>
    <n v="0"/>
    <n v="0"/>
    <x v="9"/>
    <n v="2"/>
  </r>
  <r>
    <s v="  UA"/>
    <x v="29"/>
    <n v="309"/>
    <s v="N838UA"/>
    <s v="BOS"/>
    <d v="1899-12-30T09:05:00"/>
    <d v="1899-12-30T09:01:00"/>
    <n v="128"/>
    <n v="120"/>
    <n v="-4"/>
    <d v="1899-12-30T09:14:00"/>
    <n v="13"/>
    <n v="0"/>
    <n v="0"/>
    <n v="0"/>
    <n v="0"/>
    <n v="0"/>
    <n v="0"/>
    <x v="0"/>
    <n v="2"/>
  </r>
  <r>
    <s v="  UA"/>
    <x v="29"/>
    <n v="320"/>
    <s v="N497UA"/>
    <s v="BWI"/>
    <d v="1899-12-30T19:53:00"/>
    <d v="1899-12-30T19:51:00"/>
    <n v="108"/>
    <n v="89"/>
    <n v="-2"/>
    <d v="1899-12-30T19:58:00"/>
    <n v="7"/>
    <n v="0"/>
    <n v="0"/>
    <n v="0"/>
    <n v="0"/>
    <n v="0"/>
    <n v="0"/>
    <x v="10"/>
    <n v="2"/>
  </r>
  <r>
    <s v="  UA"/>
    <x v="29"/>
    <n v="330"/>
    <s v="N480UA"/>
    <s v="EWR"/>
    <d v="1899-12-30T16:00:00"/>
    <d v="1899-12-30T16:00:00"/>
    <n v="131"/>
    <n v="139"/>
    <n v="0"/>
    <d v="1899-12-30T16:38:00"/>
    <n v="38"/>
    <n v="0"/>
    <n v="0"/>
    <n v="0"/>
    <n v="0"/>
    <n v="0"/>
    <n v="0"/>
    <x v="2"/>
    <n v="2"/>
  </r>
  <r>
    <s v="  UA"/>
    <x v="29"/>
    <n v="331"/>
    <s v="N437UA"/>
    <s v="DFW"/>
    <d v="1899-12-30T20:50:00"/>
    <d v="1899-12-30T20:42:00"/>
    <n v="146"/>
    <n v="126"/>
    <n v="-8"/>
    <d v="1899-12-30T20:56:00"/>
    <n v="14"/>
    <n v="0"/>
    <n v="0"/>
    <n v="0"/>
    <n v="0"/>
    <n v="0"/>
    <n v="0"/>
    <x v="11"/>
    <n v="2"/>
  </r>
  <r>
    <s v="  UA"/>
    <x v="29"/>
    <n v="333"/>
    <s v="N853UA"/>
    <s v="MSY"/>
    <d v="1899-12-30T09:38:00"/>
    <d v="1899-12-30T09:30:00"/>
    <n v="140"/>
    <n v="139"/>
    <n v="-8"/>
    <d v="1899-12-30T09:51:00"/>
    <n v="21"/>
    <n v="0"/>
    <n v="0"/>
    <n v="0"/>
    <n v="0"/>
    <n v="0"/>
    <n v="0"/>
    <x v="0"/>
    <n v="2"/>
  </r>
  <r>
    <s v="  UA"/>
    <x v="29"/>
    <n v="337"/>
    <s v="N838UA"/>
    <s v="IAD"/>
    <d v="1899-12-30T16:14:00"/>
    <d v="1899-12-30T16:10:00"/>
    <n v="109"/>
    <n v="97"/>
    <n v="-4"/>
    <d v="1899-12-30T16:27:00"/>
    <n v="17"/>
    <n v="0"/>
    <n v="0"/>
    <n v="0"/>
    <n v="0"/>
    <n v="0"/>
    <n v="0"/>
    <x v="2"/>
    <n v="2"/>
  </r>
  <r>
    <s v="  UA"/>
    <x v="29"/>
    <n v="340"/>
    <s v="N813UA"/>
    <s v="DFW"/>
    <d v="1899-12-30T13:20:00"/>
    <d v="1899-12-30T13:29:00"/>
    <n v="151"/>
    <n v="136"/>
    <n v="9"/>
    <d v="1899-12-30T13:41:00"/>
    <n v="12"/>
    <n v="0"/>
    <n v="0"/>
    <n v="0"/>
    <n v="0"/>
    <n v="0"/>
    <n v="9"/>
    <x v="14"/>
    <n v="2"/>
  </r>
  <r>
    <s v="  UA"/>
    <x v="29"/>
    <n v="350"/>
    <s v="N561UA"/>
    <s v="MCO"/>
    <d v="1899-12-30T17:06:00"/>
    <d v="1899-12-30T17:00:00"/>
    <n v="159"/>
    <n v="152"/>
    <n v="-6"/>
    <d v="1899-12-30T17:21:00"/>
    <n v="21"/>
    <n v="0"/>
    <n v="0"/>
    <n v="0"/>
    <n v="0"/>
    <n v="0"/>
    <n v="0"/>
    <x v="12"/>
    <n v="2"/>
  </r>
  <r>
    <s v="  UA"/>
    <x v="29"/>
    <n v="360"/>
    <s v="N459UA"/>
    <s v="IAD"/>
    <d v="1899-12-30T11:22:00"/>
    <d v="1899-12-30T11:25:00"/>
    <n v="106"/>
    <n v="93"/>
    <n v="3"/>
    <d v="1899-12-30T11:39:00"/>
    <n v="14"/>
    <n v="0"/>
    <n v="0"/>
    <n v="0"/>
    <n v="0"/>
    <n v="0"/>
    <n v="3"/>
    <x v="3"/>
    <n v="2"/>
  </r>
  <r>
    <s v="  UA"/>
    <x v="29"/>
    <n v="365"/>
    <s v="N824UA"/>
    <s v="DSM"/>
    <d v="1899-12-30T15:00:00"/>
    <d v="1899-12-30T14:57:00"/>
    <n v="75"/>
    <n v="62"/>
    <n v="-3"/>
    <d v="1899-12-30T15:10:00"/>
    <n v="13"/>
    <n v="0"/>
    <n v="0"/>
    <n v="0"/>
    <n v="0"/>
    <n v="0"/>
    <n v="0"/>
    <x v="15"/>
    <n v="2"/>
  </r>
  <r>
    <s v="  UA"/>
    <x v="29"/>
    <n v="373"/>
    <s v="N558UA"/>
    <s v="JAC"/>
    <d v="1899-12-30T09:46:00"/>
    <d v="1899-12-30T09:49:00"/>
    <n v="193"/>
    <n v="182"/>
    <n v="3"/>
    <d v="1899-12-30T10:03:00"/>
    <n v="14"/>
    <n v="0"/>
    <n v="0"/>
    <n v="0"/>
    <n v="0"/>
    <n v="0"/>
    <n v="3"/>
    <x v="0"/>
    <n v="2"/>
  </r>
  <r>
    <s v="  UA"/>
    <x v="29"/>
    <n v="376"/>
    <s v="N448UA"/>
    <s v="PHL"/>
    <d v="1899-12-30T06:00:00"/>
    <d v="1899-12-30T05:58:00"/>
    <n v="119"/>
    <n v="112"/>
    <n v="-2"/>
    <d v="1899-12-30T06:12:00"/>
    <n v="14"/>
    <n v="0"/>
    <n v="0"/>
    <n v="0"/>
    <n v="0"/>
    <n v="0"/>
    <n v="0"/>
    <x v="6"/>
    <n v="2"/>
  </r>
  <r>
    <s v="  UA"/>
    <x v="29"/>
    <n v="381"/>
    <s v="N445UA"/>
    <s v="SMF"/>
    <d v="1899-12-30T09:55:00"/>
    <d v="1899-12-30T09:56:00"/>
    <n v="270"/>
    <n v="262"/>
    <n v="1"/>
    <d v="1899-12-30T10:12:00"/>
    <n v="16"/>
    <n v="0"/>
    <n v="0"/>
    <n v="0"/>
    <n v="0"/>
    <n v="0"/>
    <n v="1"/>
    <x v="0"/>
    <n v="2"/>
  </r>
  <r>
    <s v="  UA"/>
    <x v="29"/>
    <n v="382"/>
    <s v="N556UA"/>
    <s v="IAD"/>
    <d v="1899-12-30T08:43:00"/>
    <d v="1899-12-30T08:36:00"/>
    <n v="108"/>
    <n v="95"/>
    <n v="-7"/>
    <d v="1899-12-30T08:52:00"/>
    <n v="16"/>
    <n v="0"/>
    <n v="0"/>
    <n v="0"/>
    <n v="0"/>
    <n v="0"/>
    <n v="0"/>
    <x v="9"/>
    <n v="2"/>
  </r>
  <r>
    <s v="  UA"/>
    <x v="29"/>
    <n v="391"/>
    <s v="N470UA"/>
    <s v="RDU"/>
    <d v="1899-12-30T19:45:00"/>
    <d v="1899-12-30T19:44:00"/>
    <n v="117"/>
    <n v="105"/>
    <n v="-1"/>
    <d v="1899-12-30T19:58:00"/>
    <n v="14"/>
    <n v="0"/>
    <n v="0"/>
    <n v="0"/>
    <n v="0"/>
    <n v="0"/>
    <n v="0"/>
    <x v="10"/>
    <n v="2"/>
  </r>
  <r>
    <s v="  UA"/>
    <x v="29"/>
    <n v="393"/>
    <s v="N476UA"/>
    <s v="PHX"/>
    <d v="1899-12-30T11:57:00"/>
    <d v="1899-12-30T11:57:00"/>
    <n v="232"/>
    <n v="231"/>
    <n v="0"/>
    <d v="1899-12-30T12:23:00"/>
    <n v="26"/>
    <n v="0"/>
    <n v="0"/>
    <n v="0"/>
    <n v="0"/>
    <n v="0"/>
    <n v="0"/>
    <x v="3"/>
    <n v="2"/>
  </r>
  <r>
    <s v="  UA"/>
    <x v="29"/>
    <n v="395"/>
    <s v="N409UA"/>
    <s v="SAN"/>
    <d v="1899-12-30T17:50:00"/>
    <d v="1899-12-30T17:48:00"/>
    <n v="253"/>
    <n v="246"/>
    <n v="-2"/>
    <d v="1899-12-30T17:59:00"/>
    <n v="11"/>
    <n v="0"/>
    <n v="0"/>
    <n v="0"/>
    <n v="0"/>
    <n v="0"/>
    <n v="0"/>
    <x v="12"/>
    <n v="2"/>
  </r>
  <r>
    <s v="  UA"/>
    <x v="29"/>
    <n v="398"/>
    <s v="N456UA"/>
    <s v="PDX"/>
    <d v="1899-12-30T11:58:00"/>
    <d v="1899-12-30T11:57:00"/>
    <n v="268"/>
    <n v="268"/>
    <n v="-1"/>
    <d v="1899-12-30T12:26:00"/>
    <n v="29"/>
    <n v="0"/>
    <n v="0"/>
    <n v="0"/>
    <n v="0"/>
    <n v="0"/>
    <n v="0"/>
    <x v="3"/>
    <n v="2"/>
  </r>
  <r>
    <s v="  UA"/>
    <x v="29"/>
    <n v="401"/>
    <s v="N535UA"/>
    <s v="DCA"/>
    <d v="1899-12-30T17:05:00"/>
    <d v="1899-12-30T17:00:00"/>
    <n v="104"/>
    <n v="106"/>
    <n v="-5"/>
    <d v="1899-12-30T17:22:00"/>
    <n v="22"/>
    <n v="0"/>
    <n v="0"/>
    <n v="0"/>
    <n v="0"/>
    <n v="0"/>
    <n v="0"/>
    <x v="12"/>
    <n v="2"/>
  </r>
  <r>
    <s v="  UA"/>
    <x v="29"/>
    <n v="408"/>
    <s v="N587UA"/>
    <s v="PHX"/>
    <d v="1899-12-30T17:59:00"/>
    <d v="1899-12-30T18:02:00"/>
    <n v="235"/>
    <n v="219"/>
    <n v="3"/>
    <d v="1899-12-30T18:16:00"/>
    <n v="14"/>
    <n v="0"/>
    <n v="0"/>
    <n v="0"/>
    <n v="0"/>
    <n v="0"/>
    <n v="3"/>
    <x v="12"/>
    <n v="2"/>
  </r>
  <r>
    <s v="  UA"/>
    <x v="29"/>
    <n v="409"/>
    <s v="N448UA"/>
    <s v="LAX"/>
    <d v="1899-12-30T13:05:00"/>
    <d v="1899-12-30T13:01:00"/>
    <n v="269"/>
    <n v="255"/>
    <n v="-4"/>
    <d v="1899-12-30T13:16:00"/>
    <n v="15"/>
    <n v="0"/>
    <n v="0"/>
    <n v="0"/>
    <n v="0"/>
    <n v="0"/>
    <n v="0"/>
    <x v="14"/>
    <n v="2"/>
  </r>
  <r>
    <s v="  UA"/>
    <x v="29"/>
    <n v="411"/>
    <s v="N457UA"/>
    <s v="LAX"/>
    <d v="1899-12-30T20:45:00"/>
    <d v="1899-12-30T20:43:00"/>
    <n v="265"/>
    <n v="242"/>
    <n v="-2"/>
    <d v="1899-12-30T20:51:00"/>
    <n v="8"/>
    <n v="0"/>
    <n v="0"/>
    <n v="0"/>
    <n v="0"/>
    <n v="0"/>
    <n v="0"/>
    <x v="11"/>
    <n v="2"/>
  </r>
  <r>
    <s v="  UA"/>
    <x v="29"/>
    <n v="420"/>
    <s v="N431UA"/>
    <s v="ROC"/>
    <d v="1899-12-30T18:44:00"/>
    <d v="1899-12-30T18:53:00"/>
    <n v="96"/>
    <n v="96"/>
    <n v="9"/>
    <d v="1899-12-30T19:07:00"/>
    <n v="14"/>
    <n v="0"/>
    <n v="0"/>
    <n v="0"/>
    <n v="0"/>
    <n v="0"/>
    <n v="9"/>
    <x v="1"/>
    <n v="2"/>
  </r>
  <r>
    <s v="  UA"/>
    <x v="29"/>
    <n v="425"/>
    <s v="N533UA"/>
    <s v="SEA"/>
    <d v="1899-12-30T20:50:00"/>
    <d v="1899-12-30T20:41:00"/>
    <n v="265"/>
    <n v="233"/>
    <n v="-9"/>
    <d v="1899-12-30T20:48:00"/>
    <n v="7"/>
    <n v="0"/>
    <n v="0"/>
    <n v="0"/>
    <n v="0"/>
    <n v="0"/>
    <n v="0"/>
    <x v="11"/>
    <n v="2"/>
  </r>
  <r>
    <s v="  UA"/>
    <x v="29"/>
    <n v="432"/>
    <s v="N845UA"/>
    <s v="CLT"/>
    <d v="1899-12-30T13:10:00"/>
    <d v="1899-12-30T13:05:00"/>
    <n v="109"/>
    <n v="98"/>
    <n v="-5"/>
    <d v="1899-12-30T13:21:00"/>
    <n v="16"/>
    <n v="0"/>
    <n v="0"/>
    <n v="0"/>
    <n v="0"/>
    <n v="0"/>
    <n v="0"/>
    <x v="14"/>
    <n v="2"/>
  </r>
  <r>
    <s v="  UA"/>
    <x v="29"/>
    <n v="436"/>
    <s v="N403UA"/>
    <s v="EWR"/>
    <d v="1899-12-30T15:00:00"/>
    <d v="1899-12-30T14:54:00"/>
    <n v="131"/>
    <n v="126"/>
    <n v="-6"/>
    <d v="1899-12-30T15:26:00"/>
    <n v="32"/>
    <n v="0"/>
    <n v="0"/>
    <n v="0"/>
    <n v="0"/>
    <n v="0"/>
    <n v="0"/>
    <x v="15"/>
    <n v="2"/>
  </r>
  <r>
    <s v="  UA"/>
    <x v="29"/>
    <n v="442"/>
    <s v="N835UA"/>
    <s v="BDL"/>
    <d v="1899-12-30T16:50:00"/>
    <d v="1899-12-30T16:48:00"/>
    <n v="121"/>
    <n v="108"/>
    <n v="-2"/>
    <d v="1899-12-30T16:57:00"/>
    <n v="9"/>
    <n v="0"/>
    <n v="0"/>
    <n v="0"/>
    <n v="0"/>
    <n v="0"/>
    <n v="0"/>
    <x v="2"/>
    <n v="2"/>
  </r>
  <r>
    <s v="  UA"/>
    <x v="29"/>
    <n v="449"/>
    <s v="N818UA"/>
    <s v="SAN"/>
    <d v="1899-12-30T10:00:00"/>
    <d v="1899-12-30T09:56:00"/>
    <n v="261"/>
    <n v="260"/>
    <n v="-4"/>
    <d v="1899-12-30T10:22:00"/>
    <n v="26"/>
    <n v="0"/>
    <n v="0"/>
    <n v="0"/>
    <n v="0"/>
    <n v="0"/>
    <n v="0"/>
    <x v="8"/>
    <n v="2"/>
  </r>
  <r>
    <s v="  UA"/>
    <x v="29"/>
    <n v="450"/>
    <s v="N572UA"/>
    <s v="TPA"/>
    <d v="1899-12-30T19:59:00"/>
    <d v="1899-12-30T19:55:00"/>
    <n v="157"/>
    <n v="140"/>
    <n v="-4"/>
    <d v="1899-12-30T20:08:00"/>
    <n v="13"/>
    <n v="0"/>
    <n v="0"/>
    <n v="0"/>
    <n v="0"/>
    <n v="0"/>
    <n v="0"/>
    <x v="10"/>
    <n v="2"/>
  </r>
  <r>
    <s v="  UA"/>
    <x v="29"/>
    <n v="456"/>
    <s v="N580UA"/>
    <s v="DEN"/>
    <d v="1899-12-30T11:57:00"/>
    <d v="1899-12-30T12:54:00"/>
    <n v="162"/>
    <n v="141"/>
    <n v="57"/>
    <d v="1899-12-30T13:05:00"/>
    <n v="11"/>
    <n v="6"/>
    <n v="0"/>
    <n v="0"/>
    <n v="0"/>
    <n v="30"/>
    <n v="57"/>
    <x v="3"/>
    <n v="2"/>
  </r>
  <r>
    <s v="  UA"/>
    <x v="29"/>
    <n v="473"/>
    <s v="N453UA"/>
    <s v="SNA"/>
    <d v="1899-12-30T20:05:00"/>
    <d v="1899-12-30T19:58:00"/>
    <n v="269"/>
    <n v="244"/>
    <n v="-7"/>
    <d v="1899-12-30T20:15:00"/>
    <n v="17"/>
    <n v="0"/>
    <n v="0"/>
    <n v="0"/>
    <n v="0"/>
    <n v="0"/>
    <n v="0"/>
    <x v="11"/>
    <n v="2"/>
  </r>
  <r>
    <s v="  UA"/>
    <x v="29"/>
    <n v="476"/>
    <s v="N820UA"/>
    <s v="BWI"/>
    <d v="1899-12-30T13:12:00"/>
    <d v="1899-12-30T13:08:00"/>
    <n v="108"/>
    <n v="97"/>
    <n v="-4"/>
    <d v="1899-12-30T13:22:00"/>
    <n v="14"/>
    <n v="0"/>
    <n v="0"/>
    <n v="0"/>
    <n v="0"/>
    <n v="0"/>
    <n v="0"/>
    <x v="14"/>
    <n v="2"/>
  </r>
  <r>
    <s v="  UA"/>
    <x v="29"/>
    <n v="493"/>
    <s v="N438UA"/>
    <s v="SFO"/>
    <d v="1899-12-30T18:45:00"/>
    <d v="1899-12-30T18:39:00"/>
    <n v="282"/>
    <n v="262"/>
    <n v="-6"/>
    <d v="1899-12-30T18:48:00"/>
    <n v="9"/>
    <n v="0"/>
    <n v="0"/>
    <n v="0"/>
    <n v="0"/>
    <n v="0"/>
    <n v="0"/>
    <x v="1"/>
    <n v="2"/>
  </r>
  <r>
    <s v="  UA"/>
    <x v="29"/>
    <n v="499"/>
    <s v="N563UA"/>
    <s v="SFO"/>
    <d v="1899-12-30T14:11:00"/>
    <d v="1899-12-30T14:10:00"/>
    <n v="278"/>
    <n v="284"/>
    <n v="-1"/>
    <d v="1899-12-30T14:19:00"/>
    <n v="9"/>
    <n v="0"/>
    <n v="0"/>
    <n v="0"/>
    <n v="0"/>
    <n v="0"/>
    <n v="0"/>
    <x v="4"/>
    <n v="2"/>
  </r>
  <r>
    <s v="  UA"/>
    <x v="29"/>
    <n v="501"/>
    <s v="N514UA"/>
    <s v="LGA"/>
    <d v="1899-12-30T06:20:00"/>
    <d v="1899-12-30T06:12:00"/>
    <n v="122"/>
    <n v="113"/>
    <n v="-8"/>
    <d v="1899-12-30T06:29:00"/>
    <n v="17"/>
    <n v="0"/>
    <n v="0"/>
    <n v="0"/>
    <n v="0"/>
    <n v="0"/>
    <n v="0"/>
    <x v="6"/>
    <n v="2"/>
  </r>
  <r>
    <s v="  UA"/>
    <x v="29"/>
    <n v="502"/>
    <s v="N801UA"/>
    <s v="LGA"/>
    <d v="1899-12-30T17:54:00"/>
    <d v="1899-12-30T17:50:00"/>
    <n v="125"/>
    <n v="121"/>
    <n v="-4"/>
    <d v="1899-12-30T18:07:00"/>
    <n v="17"/>
    <n v="0"/>
    <n v="0"/>
    <n v="0"/>
    <n v="0"/>
    <n v="0"/>
    <n v="0"/>
    <x v="12"/>
    <n v="2"/>
  </r>
  <r>
    <s v="  UA"/>
    <x v="29"/>
    <n v="514"/>
    <s v="N403UA"/>
    <s v="IAD"/>
    <d v="1899-12-30T21:20:00"/>
    <d v="1899-12-30T21:13:00"/>
    <n v="99"/>
    <n v="93"/>
    <n v="-7"/>
    <d v="1899-12-30T21:27:00"/>
    <n v="14"/>
    <n v="0"/>
    <n v="0"/>
    <n v="0"/>
    <n v="0"/>
    <n v="0"/>
    <n v="0"/>
    <x v="7"/>
    <n v="2"/>
  </r>
  <r>
    <s v="  UA"/>
    <x v="29"/>
    <n v="519"/>
    <s v="N414UA"/>
    <s v="CMH"/>
    <d v="1899-12-30T19:45:00"/>
    <d v="1899-12-30T19:40:00"/>
    <n v="73"/>
    <n v="70"/>
    <n v="-5"/>
    <d v="1899-12-30T19:55:00"/>
    <n v="15"/>
    <n v="0"/>
    <n v="0"/>
    <n v="0"/>
    <n v="0"/>
    <n v="0"/>
    <n v="0"/>
    <x v="10"/>
    <n v="2"/>
  </r>
  <r>
    <s v="  UA"/>
    <x v="29"/>
    <n v="521"/>
    <s v="N516UA"/>
    <s v="SAN"/>
    <d v="1899-12-30T11:57:00"/>
    <d v="1899-12-30T11:54:00"/>
    <n v="264"/>
    <n v="239"/>
    <n v="-3"/>
    <d v="1899-12-30T12:10:00"/>
    <n v="16"/>
    <n v="0"/>
    <n v="0"/>
    <n v="0"/>
    <n v="0"/>
    <n v="0"/>
    <n v="0"/>
    <x v="3"/>
    <n v="2"/>
  </r>
  <r>
    <s v="  UA"/>
    <x v="29"/>
    <n v="524"/>
    <s v="N588UA"/>
    <s v="BOS"/>
    <d v="1899-12-30T06:46:00"/>
    <d v="1899-12-30T06:45:00"/>
    <n v="131"/>
    <n v="128"/>
    <n v="-1"/>
    <d v="1899-12-30T07:03:00"/>
    <n v="18"/>
    <n v="0"/>
    <n v="0"/>
    <n v="0"/>
    <n v="0"/>
    <n v="0"/>
    <n v="0"/>
    <x v="6"/>
    <n v="2"/>
  </r>
  <r>
    <s v="  UA"/>
    <x v="29"/>
    <n v="530"/>
    <s v="N438UA"/>
    <s v="MSP"/>
    <d v="1899-12-30T06:00:00"/>
    <d v="1899-12-30T06:00:00"/>
    <n v="93"/>
    <n v="78"/>
    <n v="0"/>
    <d v="1899-12-30T06:11:00"/>
    <n v="11"/>
    <n v="0"/>
    <n v="0"/>
    <n v="0"/>
    <n v="0"/>
    <n v="0"/>
    <n v="0"/>
    <x v="6"/>
    <n v="2"/>
  </r>
  <r>
    <s v="  UA"/>
    <x v="29"/>
    <n v="531"/>
    <s v="N562UA"/>
    <s v="LAX"/>
    <d v="1899-12-30T10:35:00"/>
    <d v="1899-12-30T10:34:00"/>
    <n v="275"/>
    <n v="255"/>
    <n v="-1"/>
    <d v="1899-12-30T10:45:00"/>
    <n v="11"/>
    <n v="0"/>
    <n v="0"/>
    <n v="0"/>
    <n v="0"/>
    <n v="0"/>
    <n v="0"/>
    <x v="8"/>
    <n v="2"/>
  </r>
  <r>
    <s v="  UA"/>
    <x v="29"/>
    <n v="532"/>
    <s v="N475UA"/>
    <s v="BOS"/>
    <d v="1899-12-30T11:01:00"/>
    <d v="1899-12-30T10:56:00"/>
    <n v="135"/>
    <n v="130"/>
    <n v="-5"/>
    <d v="1899-12-30T11:13:00"/>
    <n v="17"/>
    <n v="0"/>
    <n v="0"/>
    <n v="0"/>
    <n v="0"/>
    <n v="0"/>
    <n v="0"/>
    <x v="3"/>
    <n v="2"/>
  </r>
  <r>
    <s v="  UA"/>
    <x v="29"/>
    <n v="536"/>
    <s v="N515UA"/>
    <s v="LGA"/>
    <d v="1899-12-30T07:00:00"/>
    <d v="1899-12-30T07:00:00"/>
    <n v="122"/>
    <n v="118"/>
    <n v="0"/>
    <d v="1899-12-30T07:25:00"/>
    <n v="25"/>
    <n v="0"/>
    <n v="0"/>
    <n v="0"/>
    <n v="0"/>
    <n v="0"/>
    <n v="0"/>
    <x v="13"/>
    <n v="2"/>
  </r>
  <r>
    <s v="  UA"/>
    <x v="29"/>
    <n v="544"/>
    <s v="N827UA"/>
    <s v="LAS"/>
    <d v="1899-12-30T11:57:00"/>
    <d v="1899-12-30T12:21:00"/>
    <n v="238"/>
    <n v="223"/>
    <n v="24"/>
    <d v="1899-12-30T12:35:00"/>
    <n v="14"/>
    <n v="0"/>
    <n v="0"/>
    <n v="0"/>
    <n v="0"/>
    <n v="0"/>
    <n v="24"/>
    <x v="3"/>
    <n v="2"/>
  </r>
  <r>
    <s v="  UA"/>
    <x v="29"/>
    <n v="557"/>
    <s v="N575UA"/>
    <s v="LAS"/>
    <d v="1899-12-30T17:55:00"/>
    <d v="1899-12-30T18:32:00"/>
    <n v="237"/>
    <n v="219"/>
    <n v="37"/>
    <d v="1899-12-30T18:42:00"/>
    <n v="10"/>
    <n v="0"/>
    <n v="0"/>
    <n v="0"/>
    <n v="0"/>
    <n v="19"/>
    <n v="37"/>
    <x v="12"/>
    <n v="2"/>
  </r>
  <r>
    <s v="  UA"/>
    <x v="29"/>
    <n v="566"/>
    <s v="N474UA"/>
    <s v="ATL"/>
    <d v="1899-12-30T18:00:00"/>
    <d v="1899-12-30T18:01:00"/>
    <n v="112"/>
    <n v="106"/>
    <n v="1"/>
    <d v="1899-12-30T18:17:00"/>
    <n v="16"/>
    <n v="0"/>
    <n v="0"/>
    <n v="0"/>
    <n v="0"/>
    <n v="0"/>
    <n v="1"/>
    <x v="1"/>
    <n v="2"/>
  </r>
  <r>
    <s v="  UA"/>
    <x v="29"/>
    <n v="570"/>
    <s v="N464UA"/>
    <s v="CLE"/>
    <d v="1899-12-30T13:19:00"/>
    <d v="1899-12-30T13:19:00"/>
    <n v="73"/>
    <n v="75"/>
    <n v="0"/>
    <d v="1899-12-30T13:39:00"/>
    <n v="20"/>
    <n v="0"/>
    <n v="0"/>
    <n v="0"/>
    <n v="0"/>
    <n v="0"/>
    <n v="0"/>
    <x v="14"/>
    <n v="2"/>
  </r>
  <r>
    <s v="  UA"/>
    <x v="29"/>
    <n v="577"/>
    <s v="N465UA"/>
    <s v="MSP"/>
    <d v="1899-12-30T08:48:00"/>
    <d v="1899-12-30T08:56:00"/>
    <n v="85"/>
    <n v="100"/>
    <n v="8"/>
    <d v="1899-12-30T09:22:00"/>
    <n v="26"/>
    <n v="8"/>
    <n v="0"/>
    <n v="15"/>
    <n v="0"/>
    <n v="0"/>
    <n v="8"/>
    <x v="9"/>
    <n v="2"/>
  </r>
  <r>
    <s v="  UA"/>
    <x v="29"/>
    <n v="589"/>
    <s v="N523UA"/>
    <s v="IAH"/>
    <d v="1899-12-30T09:27:00"/>
    <d v="1899-12-30T09:29:00"/>
    <n v="164"/>
    <n v="168"/>
    <n v="2"/>
    <d v="1899-12-30T09:48:00"/>
    <n v="19"/>
    <n v="0"/>
    <n v="0"/>
    <n v="0"/>
    <n v="0"/>
    <n v="0"/>
    <n v="2"/>
    <x v="0"/>
    <n v="2"/>
  </r>
  <r>
    <s v="  UA"/>
    <x v="29"/>
    <n v="590"/>
    <s v="N437UA"/>
    <s v="BDL"/>
    <d v="1899-12-30T13:40:00"/>
    <d v="1899-12-30T13:34:00"/>
    <n v="121"/>
    <n v="116"/>
    <n v="-6"/>
    <d v="1899-12-30T13:48:00"/>
    <n v="14"/>
    <n v="0"/>
    <n v="0"/>
    <n v="0"/>
    <n v="0"/>
    <n v="0"/>
    <n v="0"/>
    <x v="14"/>
    <n v="2"/>
  </r>
  <r>
    <s v="  UA"/>
    <x v="29"/>
    <n v="597"/>
    <s v="N807UA"/>
    <s v="MSP"/>
    <d v="1899-12-30T20:05:00"/>
    <d v="1899-12-30T20:00:00"/>
    <n v="83"/>
    <n v="76"/>
    <n v="-5"/>
    <d v="1899-12-30T20:14:00"/>
    <n v="14"/>
    <n v="0"/>
    <n v="0"/>
    <n v="0"/>
    <n v="0"/>
    <n v="0"/>
    <n v="0"/>
    <x v="11"/>
    <n v="2"/>
  </r>
  <r>
    <s v="  UA"/>
    <x v="29"/>
    <n v="600"/>
    <s v="N458UA"/>
    <s v="DCA"/>
    <d v="1899-12-30T06:00:00"/>
    <d v="1899-12-30T05:51:00"/>
    <n v="106"/>
    <n v="99"/>
    <n v="-9"/>
    <d v="1899-12-30T06:05:00"/>
    <n v="14"/>
    <n v="0"/>
    <n v="0"/>
    <n v="0"/>
    <n v="0"/>
    <n v="0"/>
    <n v="0"/>
    <x v="6"/>
    <n v="2"/>
  </r>
  <r>
    <s v="  UA"/>
    <x v="29"/>
    <n v="602"/>
    <s v="N431UA"/>
    <s v="DCA"/>
    <d v="1899-12-30T07:00:00"/>
    <d v="1899-12-30T06:51:00"/>
    <n v="108"/>
    <n v="101"/>
    <n v="-9"/>
    <d v="1899-12-30T07:09:00"/>
    <n v="18"/>
    <n v="0"/>
    <n v="0"/>
    <n v="0"/>
    <n v="0"/>
    <n v="0"/>
    <n v="0"/>
    <x v="13"/>
    <n v="2"/>
  </r>
  <r>
    <s v="  UA"/>
    <x v="29"/>
    <n v="604"/>
    <s v="N813UA"/>
    <s v="DCA"/>
    <d v="1899-12-30T08:05:00"/>
    <d v="1899-12-30T08:00:00"/>
    <n v="105"/>
    <n v="99"/>
    <n v="-5"/>
    <d v="1899-12-30T08:17:00"/>
    <n v="17"/>
    <n v="0"/>
    <n v="0"/>
    <n v="0"/>
    <n v="0"/>
    <n v="0"/>
    <n v="0"/>
    <x v="9"/>
    <n v="2"/>
  </r>
  <r>
    <s v="  UA"/>
    <x v="29"/>
    <n v="605"/>
    <s v="N435UA"/>
    <s v="DEN"/>
    <d v="1899-12-30T09:48:00"/>
    <d v="1899-12-30T09:41:00"/>
    <n v="162"/>
    <n v="145"/>
    <n v="-7"/>
    <d v="1899-12-30T09:54:00"/>
    <n v="13"/>
    <n v="0"/>
    <n v="0"/>
    <n v="0"/>
    <n v="0"/>
    <n v="0"/>
    <n v="0"/>
    <x v="0"/>
    <n v="2"/>
  </r>
  <r>
    <s v="  UA"/>
    <x v="29"/>
    <n v="608"/>
    <s v="N835UA"/>
    <s v="DCA"/>
    <d v="1899-12-30T10:02:00"/>
    <d v="1899-12-30T09:47:00"/>
    <n v="105"/>
    <n v="99"/>
    <n v="-15"/>
    <d v="1899-12-30T10:00:00"/>
    <n v="13"/>
    <n v="0"/>
    <n v="0"/>
    <n v="0"/>
    <n v="0"/>
    <n v="0"/>
    <n v="0"/>
    <x v="8"/>
    <n v="2"/>
  </r>
  <r>
    <s v="  UA"/>
    <x v="29"/>
    <n v="609"/>
    <s v="N439UA"/>
    <s v="SFO"/>
    <d v="1899-12-30T11:57:00"/>
    <d v="1899-12-30T11:53:00"/>
    <n v="282"/>
    <n v="274"/>
    <n v="-4"/>
    <d v="1899-12-30T12:13:00"/>
    <n v="20"/>
    <n v="0"/>
    <n v="0"/>
    <n v="0"/>
    <n v="0"/>
    <n v="0"/>
    <n v="0"/>
    <x v="3"/>
    <n v="2"/>
  </r>
  <r>
    <s v="  UA"/>
    <x v="29"/>
    <n v="610"/>
    <s v="N458UA"/>
    <s v="DCA"/>
    <d v="1899-12-30T11:00:00"/>
    <d v="1899-12-30T11:08:00"/>
    <n v="105"/>
    <n v="97"/>
    <n v="8"/>
    <d v="1899-12-30T11:20:00"/>
    <n v="12"/>
    <n v="0"/>
    <n v="0"/>
    <n v="0"/>
    <n v="0"/>
    <n v="0"/>
    <n v="8"/>
    <x v="3"/>
    <n v="2"/>
  </r>
  <r>
    <s v="  UA"/>
    <x v="29"/>
    <n v="611"/>
    <s v="N552UA"/>
    <s v="SFO"/>
    <d v="1899-12-30T13:05:00"/>
    <d v="1899-12-30T13:04:00"/>
    <n v="284"/>
    <n v="263"/>
    <n v="-1"/>
    <d v="1899-12-30T13:16:00"/>
    <n v="12"/>
    <n v="0"/>
    <n v="0"/>
    <n v="0"/>
    <n v="0"/>
    <n v="0"/>
    <n v="0"/>
    <x v="14"/>
    <n v="2"/>
  </r>
  <r>
    <s v="  UA"/>
    <x v="29"/>
    <n v="612"/>
    <s v="N801UA"/>
    <s v="DCA"/>
    <d v="1899-12-30T12:05:00"/>
    <d v="1899-12-30T11:57:00"/>
    <n v="105"/>
    <n v="102"/>
    <n v="-8"/>
    <d v="1899-12-30T12:21:00"/>
    <n v="24"/>
    <n v="0"/>
    <n v="0"/>
    <n v="0"/>
    <n v="0"/>
    <n v="0"/>
    <n v="0"/>
    <x v="5"/>
    <n v="2"/>
  </r>
  <r>
    <s v="  UA"/>
    <x v="29"/>
    <n v="614"/>
    <s v="N431UA"/>
    <s v="DCA"/>
    <d v="1899-12-30T13:05:00"/>
    <d v="1899-12-30T12:59:00"/>
    <n v="105"/>
    <n v="95"/>
    <n v="-6"/>
    <d v="1899-12-30T13:09:00"/>
    <n v="10"/>
    <n v="0"/>
    <n v="0"/>
    <n v="0"/>
    <n v="0"/>
    <n v="0"/>
    <n v="0"/>
    <x v="14"/>
    <n v="2"/>
  </r>
  <r>
    <s v="  UA"/>
    <x v="29"/>
    <n v="616"/>
    <s v="N470UA"/>
    <s v="DCA"/>
    <d v="1899-12-30T14:05:00"/>
    <d v="1899-12-30T13:59:00"/>
    <n v="105"/>
    <n v="107"/>
    <n v="-6"/>
    <d v="1899-12-30T14:21:00"/>
    <n v="22"/>
    <n v="0"/>
    <n v="0"/>
    <n v="0"/>
    <n v="0"/>
    <n v="0"/>
    <n v="0"/>
    <x v="4"/>
    <n v="2"/>
  </r>
  <r>
    <s v="  UA"/>
    <x v="29"/>
    <n v="617"/>
    <s v="N436UA"/>
    <s v="SNA"/>
    <d v="1899-12-30T15:23:00"/>
    <d v="1899-12-30T15:15:00"/>
    <n v="268"/>
    <n v="249"/>
    <n v="-8"/>
    <d v="1899-12-30T15:25:00"/>
    <n v="10"/>
    <n v="0"/>
    <n v="0"/>
    <n v="0"/>
    <n v="0"/>
    <n v="0"/>
    <n v="0"/>
    <x v="15"/>
    <n v="2"/>
  </r>
  <r>
    <s v="  UA"/>
    <x v="29"/>
    <n v="618"/>
    <s v="N852UA"/>
    <s v="DCA"/>
    <d v="1899-12-30T15:05:00"/>
    <d v="1899-12-30T15:01:00"/>
    <n v="105"/>
    <n v="96"/>
    <n v="-4"/>
    <d v="1899-12-30T15:15:00"/>
    <n v="14"/>
    <n v="0"/>
    <n v="0"/>
    <n v="0"/>
    <n v="0"/>
    <n v="0"/>
    <n v="0"/>
    <x v="15"/>
    <n v="2"/>
  </r>
  <r>
    <s v="  UA"/>
    <x v="29"/>
    <n v="620"/>
    <s v="N433UA"/>
    <s v="DCA"/>
    <d v="1899-12-30T16:03:00"/>
    <d v="1899-12-30T16:36:00"/>
    <n v="105"/>
    <n v="97"/>
    <n v="33"/>
    <d v="1899-12-30T16:47:00"/>
    <n v="11"/>
    <n v="25"/>
    <n v="0"/>
    <n v="0"/>
    <n v="0"/>
    <n v="0"/>
    <n v="33"/>
    <x v="2"/>
    <n v="2"/>
  </r>
  <r>
    <s v="  UA"/>
    <x v="29"/>
    <n v="624"/>
    <s v="N471UA"/>
    <s v="DCA"/>
    <d v="1899-12-30T18:05:00"/>
    <d v="1899-12-30T18:05:00"/>
    <n v="105"/>
    <n v="109"/>
    <n v="0"/>
    <d v="1899-12-30T18:23:00"/>
    <n v="18"/>
    <n v="0"/>
    <n v="0"/>
    <n v="0"/>
    <n v="0"/>
    <n v="0"/>
    <n v="0"/>
    <x v="1"/>
    <n v="2"/>
  </r>
  <r>
    <s v="  UA"/>
    <x v="29"/>
    <n v="626"/>
    <s v="N519UA"/>
    <s v="PHL"/>
    <d v="1899-12-30T18:10:00"/>
    <d v="1899-12-30T18:07:00"/>
    <n v="119"/>
    <n v="106"/>
    <n v="-3"/>
    <d v="1899-12-30T18:24:00"/>
    <n v="17"/>
    <n v="0"/>
    <n v="0"/>
    <n v="0"/>
    <n v="0"/>
    <n v="0"/>
    <n v="0"/>
    <x v="1"/>
    <n v="2"/>
  </r>
  <r>
    <s v="  UA"/>
    <x v="29"/>
    <n v="632"/>
    <s v="N541UA"/>
    <s v="TPA"/>
    <d v="1899-12-30T09:30:00"/>
    <d v="1899-12-30T09:33:00"/>
    <n v="157"/>
    <n v="147"/>
    <n v="3"/>
    <d v="1899-12-30T09:53:00"/>
    <n v="20"/>
    <n v="0"/>
    <n v="0"/>
    <n v="0"/>
    <n v="0"/>
    <n v="0"/>
    <n v="3"/>
    <x v="0"/>
    <n v="2"/>
  </r>
  <r>
    <s v="  UA"/>
    <x v="29"/>
    <n v="634"/>
    <s v="N808UA"/>
    <s v="EWR"/>
    <d v="1899-12-30T06:00:00"/>
    <d v="1899-12-30T06:07:00"/>
    <n v="118"/>
    <n v="113"/>
    <n v="7"/>
    <d v="1899-12-30T06:24:00"/>
    <n v="17"/>
    <n v="0"/>
    <n v="0"/>
    <n v="0"/>
    <n v="0"/>
    <n v="0"/>
    <n v="7"/>
    <x v="6"/>
    <n v="2"/>
  </r>
  <r>
    <s v="  UA"/>
    <x v="29"/>
    <n v="635"/>
    <s v="N536UA"/>
    <s v="SEA"/>
    <d v="1899-12-30T08:25:00"/>
    <d v="1899-12-30T08:28:00"/>
    <n v="265"/>
    <n v="272"/>
    <n v="3"/>
    <d v="1899-12-30T08:55:00"/>
    <n v="27"/>
    <n v="0"/>
    <n v="0"/>
    <n v="0"/>
    <n v="0"/>
    <n v="0"/>
    <n v="3"/>
    <x v="9"/>
    <n v="2"/>
  </r>
  <r>
    <s v="  UA"/>
    <x v="29"/>
    <n v="640"/>
    <s v="N827UA"/>
    <s v="PHL"/>
    <d v="1899-12-30T21:05:00"/>
    <d v="1899-12-30T20:52:00"/>
    <n v="113"/>
    <n v="131"/>
    <n v="-13"/>
    <d v="1899-12-30T21:18:00"/>
    <n v="26"/>
    <n v="0"/>
    <n v="0"/>
    <n v="0"/>
    <n v="0"/>
    <n v="0"/>
    <n v="0"/>
    <x v="7"/>
    <n v="2"/>
  </r>
  <r>
    <s v="  UA"/>
    <x v="29"/>
    <n v="643"/>
    <s v="N418UA"/>
    <s v="PDX"/>
    <d v="1899-12-30T15:20:00"/>
    <d v="1899-12-30T15:17:00"/>
    <n v="268"/>
    <n v="249"/>
    <n v="-3"/>
    <d v="1899-12-30T15:33:00"/>
    <n v="16"/>
    <n v="0"/>
    <n v="0"/>
    <n v="0"/>
    <n v="0"/>
    <n v="0"/>
    <n v="0"/>
    <x v="15"/>
    <n v="2"/>
  </r>
  <r>
    <s v="  UA"/>
    <x v="29"/>
    <n v="646"/>
    <s v="N489UA"/>
    <s v="EWR"/>
    <d v="1899-12-30T13:00:00"/>
    <d v="1899-12-30T13:42:00"/>
    <n v="133"/>
    <n v="124"/>
    <n v="42"/>
    <d v="1899-12-30T14:07:00"/>
    <n v="25"/>
    <n v="0"/>
    <n v="0"/>
    <n v="33"/>
    <n v="0"/>
    <n v="0"/>
    <n v="42"/>
    <x v="14"/>
    <n v="2"/>
  </r>
  <r>
    <s v="  UA"/>
    <x v="29"/>
    <n v="650"/>
    <s v="N428UA"/>
    <s v="OMA"/>
    <d v="1899-12-30T09:55:00"/>
    <d v="1899-12-30T09:51:00"/>
    <n v="90"/>
    <n v="98"/>
    <n v="-4"/>
    <d v="1899-12-30T10:19:00"/>
    <n v="28"/>
    <n v="0"/>
    <n v="0"/>
    <n v="0"/>
    <n v="0"/>
    <n v="0"/>
    <n v="0"/>
    <x v="0"/>
    <n v="2"/>
  </r>
  <r>
    <s v="  UA"/>
    <x v="29"/>
    <n v="656"/>
    <s v="N808UA"/>
    <s v="ALB"/>
    <d v="1899-12-30T13:15:00"/>
    <d v="1899-12-30T13:11:00"/>
    <n v="114"/>
    <n v="112"/>
    <n v="-4"/>
    <d v="1899-12-30T13:32:00"/>
    <n v="21"/>
    <n v="0"/>
    <n v="0"/>
    <n v="0"/>
    <n v="0"/>
    <n v="0"/>
    <n v="0"/>
    <x v="14"/>
    <n v="2"/>
  </r>
  <r>
    <s v="  UA"/>
    <x v="29"/>
    <n v="661"/>
    <s v="N443UA"/>
    <s v="LAX"/>
    <d v="1899-12-30T09:02:00"/>
    <d v="1899-12-30T08:59:00"/>
    <n v="265"/>
    <n v="260"/>
    <n v="-3"/>
    <d v="1899-12-30T09:21:00"/>
    <n v="22"/>
    <n v="0"/>
    <n v="0"/>
    <n v="0"/>
    <n v="0"/>
    <n v="0"/>
    <n v="0"/>
    <x v="0"/>
    <n v="2"/>
  </r>
  <r>
    <s v="  UA"/>
    <x v="29"/>
    <n v="664"/>
    <s v="N576UA"/>
    <s v="PHL"/>
    <d v="1899-12-30T13:33:00"/>
    <d v="1899-12-30T13:36:00"/>
    <n v="119"/>
    <n v="104"/>
    <n v="3"/>
    <d v="1899-12-30T13:49:00"/>
    <n v="13"/>
    <n v="0"/>
    <n v="0"/>
    <n v="0"/>
    <n v="0"/>
    <n v="0"/>
    <n v="3"/>
    <x v="14"/>
    <n v="2"/>
  </r>
  <r>
    <s v="  UA"/>
    <x v="29"/>
    <n v="665"/>
    <s v="N464UA"/>
    <s v="SNA"/>
    <d v="1899-12-30T17:34:00"/>
    <d v="1899-12-30T17:26:00"/>
    <n v="268"/>
    <n v="256"/>
    <n v="-8"/>
    <d v="1899-12-30T17:35:00"/>
    <n v="9"/>
    <n v="0"/>
    <n v="0"/>
    <n v="0"/>
    <n v="0"/>
    <n v="0"/>
    <n v="0"/>
    <x v="12"/>
    <n v="2"/>
  </r>
  <r>
    <s v="  UA"/>
    <x v="29"/>
    <n v="668"/>
    <s v="N820UA"/>
    <s v="LGA"/>
    <d v="1899-12-30T06:00:00"/>
    <d v="1899-12-30T05:55:00"/>
    <n v="123"/>
    <n v="109"/>
    <n v="-5"/>
    <d v="1899-12-30T06:07:00"/>
    <n v="12"/>
    <n v="0"/>
    <n v="0"/>
    <n v="0"/>
    <n v="0"/>
    <n v="0"/>
    <n v="0"/>
    <x v="6"/>
    <n v="2"/>
  </r>
  <r>
    <s v="  UA"/>
    <x v="29"/>
    <n v="672"/>
    <s v="N481UA"/>
    <s v="LGA"/>
    <d v="1899-12-30T08:00:00"/>
    <d v="1899-12-30T07:59:00"/>
    <n v="125"/>
    <n v="112"/>
    <n v="-1"/>
    <d v="1899-12-30T08:16:00"/>
    <n v="17"/>
    <n v="0"/>
    <n v="0"/>
    <n v="0"/>
    <n v="0"/>
    <n v="0"/>
    <n v="0"/>
    <x v="9"/>
    <n v="2"/>
  </r>
  <r>
    <s v="  UA"/>
    <x v="29"/>
    <n v="675"/>
    <s v="N654UA"/>
    <s v="DEN"/>
    <d v="1899-12-30T08:02:00"/>
    <d v="1899-12-30T07:57:00"/>
    <n v="168"/>
    <n v="149"/>
    <n v="-5"/>
    <d v="1899-12-30T08:14:00"/>
    <n v="17"/>
    <n v="0"/>
    <n v="0"/>
    <n v="0"/>
    <n v="0"/>
    <n v="0"/>
    <n v="0"/>
    <x v="9"/>
    <n v="2"/>
  </r>
  <r>
    <s v="  UA"/>
    <x v="29"/>
    <n v="676"/>
    <s v="N441UA"/>
    <s v="DCA"/>
    <d v="1899-12-30T21:00:00"/>
    <d v="1899-12-30T20:59:00"/>
    <n v="105"/>
    <n v="92"/>
    <n v="-1"/>
    <d v="1899-12-30T21:14:00"/>
    <n v="15"/>
    <n v="0"/>
    <n v="0"/>
    <n v="0"/>
    <n v="0"/>
    <n v="0"/>
    <n v="0"/>
    <x v="7"/>
    <n v="2"/>
  </r>
  <r>
    <s v="  UA"/>
    <x v="29"/>
    <n v="678"/>
    <s v="N821UA"/>
    <s v="LGA"/>
    <d v="1899-12-30T11:00:00"/>
    <d v="1899-12-30T10:53:00"/>
    <n v="125"/>
    <n v="119"/>
    <n v="-7"/>
    <d v="1899-12-30T11:14:00"/>
    <n v="21"/>
    <n v="0"/>
    <n v="0"/>
    <n v="0"/>
    <n v="0"/>
    <n v="0"/>
    <n v="0"/>
    <x v="3"/>
    <n v="2"/>
  </r>
  <r>
    <s v="  UA"/>
    <x v="29"/>
    <n v="680"/>
    <s v="N815UA"/>
    <s v="LGA"/>
    <d v="1899-12-30T12:25:00"/>
    <d v="1899-12-30T12:32:00"/>
    <n v="125"/>
    <n v="112"/>
    <n v="7"/>
    <d v="1899-12-30T12:45:00"/>
    <n v="13"/>
    <n v="0"/>
    <n v="0"/>
    <n v="0"/>
    <n v="0"/>
    <n v="0"/>
    <n v="7"/>
    <x v="5"/>
    <n v="2"/>
  </r>
  <r>
    <s v="  UA"/>
    <x v="29"/>
    <n v="682"/>
    <s v="N498UA"/>
    <s v="LGA"/>
    <d v="1899-12-30T13:00:00"/>
    <d v="1899-12-30T13:01:00"/>
    <n v="125"/>
    <n v="114"/>
    <n v="1"/>
    <d v="1899-12-30T13:15:00"/>
    <n v="14"/>
    <n v="0"/>
    <n v="0"/>
    <n v="0"/>
    <n v="0"/>
    <n v="0"/>
    <n v="1"/>
    <x v="14"/>
    <n v="2"/>
  </r>
  <r>
    <s v="  UA"/>
    <x v="29"/>
    <n v="684"/>
    <s v=" "/>
    <s v="LGA"/>
    <d v="1899-12-30T14:05:00"/>
    <d v="1899-12-30T00:00:00"/>
    <n v="125"/>
    <n v="0"/>
    <n v="0"/>
    <d v="1899-12-30T00:00:00"/>
    <n v="0"/>
    <n v="0"/>
    <n v="0"/>
    <n v="0"/>
    <n v="0"/>
    <n v="0"/>
    <n v="0"/>
    <x v="4"/>
    <n v="2"/>
  </r>
  <r>
    <s v="  UA"/>
    <x v="29"/>
    <n v="686"/>
    <s v="N809UA"/>
    <s v="LGA"/>
    <d v="1899-12-30T14:54:00"/>
    <d v="1899-12-30T14:51:00"/>
    <n v="125"/>
    <n v="115"/>
    <n v="-3"/>
    <d v="1899-12-30T15:03:00"/>
    <n v="12"/>
    <n v="0"/>
    <n v="0"/>
    <n v="0"/>
    <n v="0"/>
    <n v="0"/>
    <n v="0"/>
    <x v="4"/>
    <n v="2"/>
  </r>
  <r>
    <s v="  UA"/>
    <x v="29"/>
    <n v="688"/>
    <s v="N455UA"/>
    <s v="LGA"/>
    <d v="1899-12-30T15:54:00"/>
    <d v="1899-12-30T15:49:00"/>
    <n v="125"/>
    <n v="109"/>
    <n v="-5"/>
    <d v="1899-12-30T15:59:00"/>
    <n v="10"/>
    <n v="0"/>
    <n v="0"/>
    <n v="0"/>
    <n v="0"/>
    <n v="0"/>
    <n v="0"/>
    <x v="15"/>
    <n v="2"/>
  </r>
  <r>
    <s v="  UA"/>
    <x v="29"/>
    <n v="690"/>
    <s v="N479UA"/>
    <s v="LGA"/>
    <d v="1899-12-30T17:05:00"/>
    <d v="1899-12-30T17:01:00"/>
    <n v="125"/>
    <n v="131"/>
    <n v="-4"/>
    <d v="1899-12-30T17:25:00"/>
    <n v="24"/>
    <n v="0"/>
    <n v="0"/>
    <n v="0"/>
    <n v="0"/>
    <n v="0"/>
    <n v="0"/>
    <x v="12"/>
    <n v="2"/>
  </r>
  <r>
    <s v="  UA"/>
    <x v="29"/>
    <n v="696"/>
    <s v="N815UA"/>
    <s v="LGA"/>
    <d v="1899-12-30T19:00:00"/>
    <d v="1899-12-30T18:56:00"/>
    <n v="125"/>
    <n v="122"/>
    <n v="-4"/>
    <d v="1899-12-30T19:15:00"/>
    <n v="19"/>
    <n v="0"/>
    <n v="0"/>
    <n v="0"/>
    <n v="0"/>
    <n v="0"/>
    <n v="0"/>
    <x v="10"/>
    <n v="2"/>
  </r>
  <r>
    <s v="  UA"/>
    <x v="29"/>
    <n v="709"/>
    <s v="N524UA"/>
    <s v="SAN"/>
    <d v="1899-12-30T08:38:00"/>
    <d v="1899-12-30T08:37:00"/>
    <n v="262"/>
    <n v="250"/>
    <n v="-1"/>
    <d v="1899-12-30T08:58:00"/>
    <n v="21"/>
    <n v="0"/>
    <n v="0"/>
    <n v="0"/>
    <n v="0"/>
    <n v="0"/>
    <n v="0"/>
    <x v="9"/>
    <n v="2"/>
  </r>
  <r>
    <s v="  UA"/>
    <x v="29"/>
    <n v="711"/>
    <s v="N410UA"/>
    <s v="LAX"/>
    <d v="1899-12-30T07:04:00"/>
    <d v="1899-12-30T07:03:00"/>
    <n v="265"/>
    <n v="264"/>
    <n v="-1"/>
    <d v="1899-12-30T07:25:00"/>
    <n v="22"/>
    <n v="0"/>
    <n v="0"/>
    <n v="0"/>
    <n v="0"/>
    <n v="0"/>
    <n v="0"/>
    <x v="13"/>
    <n v="2"/>
  </r>
  <r>
    <s v="  UA"/>
    <x v="29"/>
    <n v="722"/>
    <s v="N458UA"/>
    <s v="RDU"/>
    <d v="1899-12-30T16:41:00"/>
    <d v="1899-12-30T16:38:00"/>
    <n v="110"/>
    <n v="101"/>
    <n v="-3"/>
    <d v="1899-12-30T16:53:00"/>
    <n v="15"/>
    <n v="0"/>
    <n v="0"/>
    <n v="0"/>
    <n v="0"/>
    <n v="0"/>
    <n v="0"/>
    <x v="2"/>
    <n v="2"/>
  </r>
  <r>
    <s v="  UA"/>
    <x v="29"/>
    <n v="732"/>
    <s v="N851UA"/>
    <s v="JAX"/>
    <d v="1899-12-30T13:44:00"/>
    <d v="1899-12-30T13:41:00"/>
    <n v="136"/>
    <n v="129"/>
    <n v="-3"/>
    <d v="1899-12-30T13:55:00"/>
    <n v="14"/>
    <n v="0"/>
    <n v="0"/>
    <n v="0"/>
    <n v="0"/>
    <n v="0"/>
    <n v="0"/>
    <x v="14"/>
    <n v="2"/>
  </r>
  <r>
    <s v="  UA"/>
    <x v="29"/>
    <n v="741"/>
    <s v="N434UA"/>
    <s v="SFO"/>
    <d v="1899-12-30T19:05:00"/>
    <d v="1899-12-30T19:50:00"/>
    <n v="282"/>
    <n v="297"/>
    <n v="45"/>
    <d v="1899-12-30T20:24:00"/>
    <n v="34"/>
    <n v="0"/>
    <n v="0"/>
    <n v="60"/>
    <n v="0"/>
    <n v="0"/>
    <n v="45"/>
    <x v="10"/>
    <n v="2"/>
  </r>
  <r>
    <s v="  UA"/>
    <x v="29"/>
    <n v="752"/>
    <s v="N420UA"/>
    <s v="MSP"/>
    <d v="1899-12-30T21:05:00"/>
    <d v="1899-12-30T21:00:00"/>
    <n v="84"/>
    <n v="83"/>
    <n v="-5"/>
    <d v="1899-12-30T21:14:00"/>
    <n v="14"/>
    <n v="0"/>
    <n v="0"/>
    <n v="0"/>
    <n v="0"/>
    <n v="0"/>
    <n v="0"/>
    <x v="7"/>
    <n v="2"/>
  </r>
  <r>
    <s v="  UA"/>
    <x v="29"/>
    <n v="759"/>
    <s v="N461UA"/>
    <s v="SFO"/>
    <d v="1899-12-30T09:02:00"/>
    <d v="1899-12-30T08:56:00"/>
    <n v="282"/>
    <n v="295"/>
    <n v="-6"/>
    <d v="1899-12-30T09:27:00"/>
    <n v="31"/>
    <n v="0"/>
    <n v="0"/>
    <n v="0"/>
    <n v="0"/>
    <n v="0"/>
    <n v="0"/>
    <x v="0"/>
    <n v="2"/>
  </r>
  <r>
    <s v="  UA"/>
    <x v="29"/>
    <n v="761"/>
    <s v="N460UA"/>
    <s v="SFO"/>
    <d v="1899-12-30T08:19:00"/>
    <d v="1899-12-30T08:25:00"/>
    <n v="282"/>
    <n v="284"/>
    <n v="6"/>
    <d v="1899-12-30T08:51:00"/>
    <n v="26"/>
    <n v="0"/>
    <n v="0"/>
    <n v="0"/>
    <n v="0"/>
    <n v="0"/>
    <n v="6"/>
    <x v="9"/>
    <n v="2"/>
  </r>
  <r>
    <s v="  UA"/>
    <x v="29"/>
    <n v="762"/>
    <s v="N851UA"/>
    <s v="LGA"/>
    <d v="1899-12-30T21:00:00"/>
    <d v="1899-12-30T20:59:00"/>
    <n v="119"/>
    <n v="106"/>
    <n v="-1"/>
    <d v="1899-12-30T21:09:00"/>
    <n v="10"/>
    <n v="0"/>
    <n v="0"/>
    <n v="0"/>
    <n v="0"/>
    <n v="0"/>
    <n v="0"/>
    <x v="7"/>
    <n v="2"/>
  </r>
  <r>
    <s v="  UA"/>
    <x v="29"/>
    <n v="769"/>
    <s v="N665UA"/>
    <s v="SFO"/>
    <d v="1899-12-30T10:00:00"/>
    <d v="1899-12-30T10:02:00"/>
    <n v="290"/>
    <n v="294"/>
    <n v="2"/>
    <d v="1899-12-30T10:23:00"/>
    <n v="21"/>
    <n v="0"/>
    <n v="0"/>
    <n v="0"/>
    <n v="0"/>
    <n v="0"/>
    <n v="2"/>
    <x v="8"/>
    <n v="2"/>
  </r>
  <r>
    <s v="  UA"/>
    <x v="29"/>
    <n v="774"/>
    <s v="N425UA"/>
    <s v="RIC"/>
    <d v="1899-12-30T18:03:00"/>
    <d v="1899-12-30T18:16:00"/>
    <n v="114"/>
    <n v="105"/>
    <n v="13"/>
    <d v="1899-12-30T18:31:00"/>
    <n v="15"/>
    <n v="0"/>
    <n v="0"/>
    <n v="0"/>
    <n v="0"/>
    <n v="0"/>
    <n v="13"/>
    <x v="1"/>
    <n v="2"/>
  </r>
  <r>
    <s v="  UA"/>
    <x v="29"/>
    <n v="793"/>
    <s v="N596UA"/>
    <s v="LAX"/>
    <d v="1899-12-30T15:20:00"/>
    <d v="1899-12-30T15:18:00"/>
    <n v="270"/>
    <n v="246"/>
    <n v="-2"/>
    <d v="1899-12-30T15:29:00"/>
    <n v="11"/>
    <n v="0"/>
    <n v="0"/>
    <n v="0"/>
    <n v="0"/>
    <n v="0"/>
    <n v="0"/>
    <x v="15"/>
    <n v="2"/>
  </r>
  <r>
    <s v="  UA"/>
    <x v="29"/>
    <n v="795"/>
    <s v="N409UA"/>
    <s v="PDX"/>
    <d v="1899-12-30T08:10:00"/>
    <d v="1899-12-30T08:10:00"/>
    <n v="263"/>
    <n v="267"/>
    <n v="0"/>
    <d v="1899-12-30T08:32:00"/>
    <n v="22"/>
    <n v="0"/>
    <n v="0"/>
    <n v="0"/>
    <n v="0"/>
    <n v="0"/>
    <n v="0"/>
    <x v="9"/>
    <n v="2"/>
  </r>
  <r>
    <s v="  UA"/>
    <x v="29"/>
    <n v="836"/>
    <s v="N407UA"/>
    <s v="BOS"/>
    <d v="1899-12-30T17:35:00"/>
    <d v="1899-12-30T17:32:00"/>
    <n v="139"/>
    <n v="115"/>
    <n v="-3"/>
    <d v="1899-12-30T17:42:00"/>
    <n v="10"/>
    <n v="0"/>
    <n v="0"/>
    <n v="0"/>
    <n v="0"/>
    <n v="0"/>
    <n v="0"/>
    <x v="12"/>
    <n v="2"/>
  </r>
  <r>
    <s v="  UA"/>
    <x v="29"/>
    <n v="839"/>
    <s v="N486UA"/>
    <s v="LAX"/>
    <d v="1899-12-30T18:41:00"/>
    <d v="1899-12-30T18:33:00"/>
    <n v="265"/>
    <n v="254"/>
    <n v="-8"/>
    <d v="1899-12-30T18:45:00"/>
    <n v="12"/>
    <n v="0"/>
    <n v="0"/>
    <n v="0"/>
    <n v="0"/>
    <n v="0"/>
    <n v="0"/>
    <x v="1"/>
    <n v="2"/>
  </r>
  <r>
    <s v="  UA"/>
    <x v="29"/>
    <n v="842"/>
    <s v="N420UA"/>
    <s v="LAX"/>
    <d v="1899-12-30T08:10:00"/>
    <d v="1899-12-30T08:07:00"/>
    <n v="269"/>
    <n v="271"/>
    <n v="-3"/>
    <d v="1899-12-30T08:27:00"/>
    <n v="20"/>
    <n v="0"/>
    <n v="0"/>
    <n v="0"/>
    <n v="0"/>
    <n v="0"/>
    <n v="0"/>
    <x v="9"/>
    <n v="2"/>
  </r>
  <r>
    <s v="  UA"/>
    <x v="29"/>
    <n v="848"/>
    <s v="N430UA"/>
    <s v="PHX"/>
    <d v="1899-12-30T09:27:00"/>
    <d v="1899-12-30T09:24:00"/>
    <n v="227"/>
    <n v="213"/>
    <n v="-3"/>
    <d v="1899-12-30T09:39:00"/>
    <n v="15"/>
    <n v="0"/>
    <n v="0"/>
    <n v="0"/>
    <n v="0"/>
    <n v="0"/>
    <n v="0"/>
    <x v="0"/>
    <n v="2"/>
  </r>
  <r>
    <s v="  UA"/>
    <x v="29"/>
    <n v="859"/>
    <s v="N822UA"/>
    <s v="SFO"/>
    <d v="1899-12-30T07:04:00"/>
    <d v="1899-12-30T07:01:00"/>
    <n v="288"/>
    <n v="284"/>
    <n v="-3"/>
    <d v="1899-12-30T07:19:00"/>
    <n v="18"/>
    <n v="0"/>
    <n v="0"/>
    <n v="0"/>
    <n v="0"/>
    <n v="0"/>
    <n v="0"/>
    <x v="13"/>
    <n v="2"/>
  </r>
  <r>
    <s v="  UA"/>
    <x v="29"/>
    <n v="882"/>
    <s v="N595UA"/>
    <s v="BOS"/>
    <d v="1899-12-30T16:05:00"/>
    <d v="1899-12-30T16:04:00"/>
    <n v="142"/>
    <n v="118"/>
    <n v="-1"/>
    <d v="1899-12-30T16:14:00"/>
    <n v="10"/>
    <n v="0"/>
    <n v="0"/>
    <n v="0"/>
    <n v="0"/>
    <n v="0"/>
    <n v="0"/>
    <x v="2"/>
    <n v="2"/>
  </r>
  <r>
    <s v="  UA"/>
    <x v="29"/>
    <n v="884"/>
    <s v="N472UA"/>
    <s v="EWR"/>
    <d v="1899-12-30T19:00:00"/>
    <d v="1899-12-30T18:55:00"/>
    <n v="131"/>
    <n v="102"/>
    <n v="-5"/>
    <d v="1899-12-30T19:04:00"/>
    <n v="9"/>
    <n v="0"/>
    <n v="0"/>
    <n v="0"/>
    <n v="0"/>
    <n v="0"/>
    <n v="0"/>
    <x v="10"/>
    <n v="2"/>
  </r>
  <r>
    <s v="  UA"/>
    <x v="29"/>
    <n v="896"/>
    <s v="N515UA"/>
    <s v="BOS"/>
    <d v="1899-12-30T13:19:00"/>
    <d v="1899-12-30T13:19:00"/>
    <n v="140"/>
    <n v="126"/>
    <n v="0"/>
    <d v="1899-12-30T13:37:00"/>
    <n v="18"/>
    <n v="0"/>
    <n v="0"/>
    <n v="0"/>
    <n v="0"/>
    <n v="0"/>
    <n v="0"/>
    <x v="14"/>
    <n v="2"/>
  </r>
  <r>
    <s v="  UA"/>
    <x v="29"/>
    <n v="904"/>
    <s v="N808UA"/>
    <s v="CVG"/>
    <d v="1899-12-30T19:01:00"/>
    <d v="1899-12-30T18:57:00"/>
    <n v="71"/>
    <n v="66"/>
    <n v="-4"/>
    <d v="1899-12-30T19:13:00"/>
    <n v="16"/>
    <n v="0"/>
    <n v="0"/>
    <n v="0"/>
    <n v="0"/>
    <n v="0"/>
    <n v="0"/>
    <x v="10"/>
    <n v="2"/>
  </r>
  <r>
    <s v="  UA"/>
    <x v="29"/>
    <n v="907"/>
    <s v="N657UA"/>
    <s v="SFO"/>
    <d v="1899-12-30T17:21:00"/>
    <d v="1899-12-30T17:13:00"/>
    <n v="295"/>
    <n v="257"/>
    <n v="-8"/>
    <d v="1899-12-30T17:27:00"/>
    <n v="14"/>
    <n v="0"/>
    <n v="0"/>
    <n v="0"/>
    <n v="0"/>
    <n v="0"/>
    <n v="0"/>
    <x v="12"/>
    <n v="2"/>
  </r>
  <r>
    <s v="  UA"/>
    <x v="29"/>
    <n v="909"/>
    <s v="N529UA"/>
    <s v="DEN"/>
    <d v="1899-12-30T15:23:00"/>
    <d v="1899-12-30T15:21:00"/>
    <n v="164"/>
    <n v="144"/>
    <n v="-2"/>
    <d v="1899-12-30T15:31:00"/>
    <n v="10"/>
    <n v="0"/>
    <n v="0"/>
    <n v="0"/>
    <n v="0"/>
    <n v="0"/>
    <n v="0"/>
    <x v="15"/>
    <n v="2"/>
  </r>
  <r>
    <s v="  UA"/>
    <x v="29"/>
    <n v="922"/>
    <s v="N405UA"/>
    <s v="IAD"/>
    <d v="1899-12-30T06:05:00"/>
    <d v="1899-12-30T06:28:00"/>
    <n v="101"/>
    <n v="92"/>
    <n v="23"/>
    <d v="1899-12-30T06:41:00"/>
    <n v="13"/>
    <n v="0"/>
    <n v="0"/>
    <n v="0"/>
    <n v="0"/>
    <n v="0"/>
    <n v="23"/>
    <x v="6"/>
    <n v="2"/>
  </r>
  <r>
    <s v="  UA"/>
    <x v="29"/>
    <n v="929"/>
    <s v="N485UA"/>
    <s v="SEA"/>
    <d v="1899-12-30T15:30:00"/>
    <d v="1899-12-30T15:28:00"/>
    <n v="268"/>
    <n v="254"/>
    <n v="-2"/>
    <d v="1899-12-30T15:40:00"/>
    <n v="12"/>
    <n v="0"/>
    <n v="0"/>
    <n v="0"/>
    <n v="0"/>
    <n v="0"/>
    <n v="0"/>
    <x v="15"/>
    <n v="2"/>
  </r>
  <r>
    <s v="  UA"/>
    <x v="29"/>
    <n v="941"/>
    <s v="N521UA"/>
    <s v="DEN"/>
    <d v="1899-12-30T17:03:00"/>
    <d v="1899-12-30T16:59:00"/>
    <n v="160"/>
    <n v="138"/>
    <n v="-4"/>
    <d v="1899-12-30T17:10:00"/>
    <n v="11"/>
    <n v="0"/>
    <n v="0"/>
    <n v="0"/>
    <n v="0"/>
    <n v="0"/>
    <n v="0"/>
    <x v="12"/>
    <n v="2"/>
  </r>
  <r>
    <s v="  UA"/>
    <x v="29"/>
    <n v="943"/>
    <s v="N558UA"/>
    <s v="LAX"/>
    <d v="1899-12-30T17:32:00"/>
    <d v="1899-12-30T17:31:00"/>
    <n v="268"/>
    <n v="247"/>
    <n v="-1"/>
    <d v="1899-12-30T17:39:00"/>
    <n v="8"/>
    <n v="0"/>
    <n v="0"/>
    <n v="0"/>
    <n v="0"/>
    <n v="0"/>
    <n v="0"/>
    <x v="12"/>
    <n v="2"/>
  </r>
  <r>
    <s v="  UA"/>
    <x v="29"/>
    <n v="945"/>
    <s v="N446UA"/>
    <s v="LAX"/>
    <d v="1899-12-30T11:57:00"/>
    <d v="1899-12-30T11:54:00"/>
    <n v="265"/>
    <n v="262"/>
    <n v="-3"/>
    <d v="1899-12-30T12:12:00"/>
    <n v="18"/>
    <n v="0"/>
    <n v="0"/>
    <n v="0"/>
    <n v="0"/>
    <n v="0"/>
    <n v="0"/>
    <x v="3"/>
    <n v="2"/>
  </r>
  <r>
    <s v="  UA"/>
    <x v="29"/>
    <n v="949"/>
    <s v="N772UA"/>
    <s v="DEN"/>
    <d v="1899-12-30T18:41:00"/>
    <d v="1899-12-30T18:38:00"/>
    <n v="165"/>
    <n v="151"/>
    <n v="-3"/>
    <d v="1899-12-30T18:52:00"/>
    <n v="14"/>
    <n v="0"/>
    <n v="0"/>
    <n v="0"/>
    <n v="0"/>
    <n v="0"/>
    <n v="0"/>
    <x v="1"/>
    <n v="2"/>
  </r>
  <r>
    <s v="  UA"/>
    <x v="29"/>
    <n v="959"/>
    <s v="N476UA"/>
    <s v="PDX"/>
    <d v="1899-12-30T20:30:00"/>
    <d v="1899-12-30T20:20:00"/>
    <n v="268"/>
    <n v="261"/>
    <n v="-10"/>
    <d v="1899-12-30T20:35:00"/>
    <n v="15"/>
    <n v="0"/>
    <n v="0"/>
    <n v="0"/>
    <n v="0"/>
    <n v="0"/>
    <n v="0"/>
    <x v="11"/>
    <n v="2"/>
  </r>
  <r>
    <s v="  UA"/>
    <x v="29"/>
    <n v="964"/>
    <s v="N213UA"/>
    <s v="IAD"/>
    <d v="1899-12-30T13:15:00"/>
    <d v="1899-12-30T13:10:00"/>
    <n v="112"/>
    <n v="104"/>
    <n v="-5"/>
    <d v="1899-12-30T13:28:00"/>
    <n v="18"/>
    <n v="0"/>
    <n v="0"/>
    <n v="0"/>
    <n v="0"/>
    <n v="0"/>
    <n v="0"/>
    <x v="14"/>
    <n v="2"/>
  </r>
  <r>
    <s v="  UA"/>
    <x v="29"/>
    <n v="971"/>
    <s v="N805UA"/>
    <s v="SFO"/>
    <d v="1899-12-30T06:00:00"/>
    <d v="1899-12-30T05:54:00"/>
    <n v="282"/>
    <n v="285"/>
    <n v="-6"/>
    <d v="1899-12-30T06:14:00"/>
    <n v="20"/>
    <n v="0"/>
    <n v="0"/>
    <n v="0"/>
    <n v="0"/>
    <n v="0"/>
    <n v="0"/>
    <x v="6"/>
    <n v="2"/>
  </r>
  <r>
    <s v="  UA"/>
    <x v="29"/>
    <n v="973"/>
    <s v="N677UA"/>
    <s v="SFO"/>
    <d v="1899-12-30T14:55:00"/>
    <d v="1899-12-30T14:51:00"/>
    <n v="294"/>
    <n v="279"/>
    <n v="-4"/>
    <d v="1899-12-30T15:02:00"/>
    <n v="11"/>
    <n v="0"/>
    <n v="0"/>
    <n v="0"/>
    <n v="0"/>
    <n v="0"/>
    <n v="0"/>
    <x v="4"/>
    <n v="2"/>
  </r>
  <r>
    <s v="  UA"/>
    <x v="29"/>
    <n v="992"/>
    <s v="N579UA"/>
    <s v="IAD"/>
    <d v="1899-12-30T18:13:00"/>
    <d v="1899-12-30T18:10:00"/>
    <n v="114"/>
    <n v="105"/>
    <n v="-3"/>
    <d v="1899-12-30T18:28:00"/>
    <n v="18"/>
    <n v="0"/>
    <n v="0"/>
    <n v="0"/>
    <n v="0"/>
    <n v="0"/>
    <n v="0"/>
    <x v="1"/>
    <n v="2"/>
  </r>
  <r>
    <s v="  UA"/>
    <x v="29"/>
    <n v="1102"/>
    <s v="N23721"/>
    <s v="MCO"/>
    <d v="1899-12-30T19:40:00"/>
    <d v="1899-12-30T19:35:00"/>
    <n v="155"/>
    <n v="152"/>
    <n v="-5"/>
    <d v="1899-12-30T19:50:00"/>
    <n v="15"/>
    <n v="0"/>
    <n v="0"/>
    <n v="0"/>
    <n v="0"/>
    <n v="0"/>
    <n v="0"/>
    <x v="10"/>
    <n v="2"/>
  </r>
  <r>
    <s v="  UA"/>
    <x v="29"/>
    <n v="1103"/>
    <s v="N39728"/>
    <s v="SNA"/>
    <d v="1899-12-30T09:45:00"/>
    <d v="1899-12-30T09:53:00"/>
    <n v="265"/>
    <n v="254"/>
    <n v="8"/>
    <d v="1899-12-30T10:07:00"/>
    <n v="14"/>
    <n v="0"/>
    <n v="0"/>
    <n v="0"/>
    <n v="0"/>
    <n v="0"/>
    <n v="8"/>
    <x v="0"/>
    <n v="2"/>
  </r>
  <r>
    <s v="  UA"/>
    <x v="29"/>
    <n v="1189"/>
    <s v="N14230"/>
    <s v="IAH"/>
    <d v="1899-12-30T15:20:00"/>
    <d v="1899-12-30T15:15:00"/>
    <n v="174"/>
    <n v="163"/>
    <n v="-5"/>
    <d v="1899-12-30T15:22:00"/>
    <n v="7"/>
    <n v="0"/>
    <n v="0"/>
    <n v="0"/>
    <n v="0"/>
    <n v="0"/>
    <n v="0"/>
    <x v="15"/>
    <n v="2"/>
  </r>
  <r>
    <s v="  UA"/>
    <x v="29"/>
    <n v="1221"/>
    <s v="N39416"/>
    <s v="IAH"/>
    <d v="1899-12-30T07:00:00"/>
    <d v="1899-12-30T06:59:00"/>
    <n v="168"/>
    <n v="157"/>
    <n v="-1"/>
    <d v="1899-12-30T07:17:00"/>
    <n v="18"/>
    <n v="0"/>
    <n v="0"/>
    <n v="0"/>
    <n v="0"/>
    <n v="0"/>
    <n v="0"/>
    <x v="13"/>
    <n v="2"/>
  </r>
  <r>
    <s v="  UA"/>
    <x v="29"/>
    <n v="1259"/>
    <s v="N59630"/>
    <s v="CLE"/>
    <d v="1899-12-30T18:15:00"/>
    <d v="1899-12-30T18:09:00"/>
    <n v="77"/>
    <n v="67"/>
    <n v="-6"/>
    <d v="1899-12-30T18:23:00"/>
    <n v="14"/>
    <n v="0"/>
    <n v="0"/>
    <n v="0"/>
    <n v="0"/>
    <n v="0"/>
    <n v="0"/>
    <x v="1"/>
    <n v="2"/>
  </r>
  <r>
    <s v="  UA"/>
    <x v="29"/>
    <n v="1282"/>
    <s v="N73251"/>
    <s v="SFO"/>
    <d v="1899-12-30T20:30:00"/>
    <d v="1899-12-30T20:24:00"/>
    <n v="275"/>
    <n v="297"/>
    <n v="-6"/>
    <d v="1899-12-30T20:48:00"/>
    <n v="24"/>
    <n v="0"/>
    <n v="0"/>
    <n v="16"/>
    <n v="0"/>
    <n v="0"/>
    <n v="0"/>
    <x v="11"/>
    <n v="2"/>
  </r>
  <r>
    <s v="  UA"/>
    <x v="29"/>
    <n v="1290"/>
    <s v="N12238"/>
    <s v="IAH"/>
    <d v="1899-12-30T17:05:00"/>
    <d v="1899-12-30T16:59:00"/>
    <n v="173"/>
    <n v="169"/>
    <n v="-6"/>
    <d v="1899-12-30T17:16:00"/>
    <n v="17"/>
    <n v="0"/>
    <n v="0"/>
    <n v="0"/>
    <n v="0"/>
    <n v="0"/>
    <n v="0"/>
    <x v="12"/>
    <n v="2"/>
  </r>
  <r>
    <s v="  UA"/>
    <x v="29"/>
    <n v="1296"/>
    <s v="N16703"/>
    <s v="DEN"/>
    <d v="1899-12-30T20:00:00"/>
    <d v="1899-12-30T20:00:00"/>
    <n v="156"/>
    <n v="151"/>
    <n v="0"/>
    <d v="1899-12-30T20:10:00"/>
    <n v="10"/>
    <n v="0"/>
    <n v="0"/>
    <n v="0"/>
    <n v="0"/>
    <n v="0"/>
    <n v="0"/>
    <x v="11"/>
    <n v="2"/>
  </r>
  <r>
    <s v="  UA"/>
    <x v="29"/>
    <n v="1550"/>
    <s v="N13718"/>
    <s v="EWR"/>
    <d v="1899-12-30T13:39:00"/>
    <d v="1899-12-30T13:40:00"/>
    <n v="140"/>
    <n v="167"/>
    <n v="1"/>
    <d v="1899-12-30T14:45:00"/>
    <n v="65"/>
    <n v="0"/>
    <n v="0"/>
    <n v="28"/>
    <n v="0"/>
    <n v="0"/>
    <n v="1"/>
    <x v="14"/>
    <n v="2"/>
  </r>
  <r>
    <s v="  UA"/>
    <x v="29"/>
    <n v="1570"/>
    <s v="N15712"/>
    <s v="EWR"/>
    <d v="1899-12-30T07:00:00"/>
    <d v="1899-12-30T06:58:00"/>
    <n v="120"/>
    <n v="131"/>
    <n v="-2"/>
    <d v="1899-12-30T07:23:00"/>
    <n v="25"/>
    <n v="0"/>
    <n v="0"/>
    <n v="0"/>
    <n v="0"/>
    <n v="0"/>
    <n v="0"/>
    <x v="13"/>
    <n v="2"/>
  </r>
  <r>
    <s v="  UA"/>
    <x v="29"/>
    <n v="1574"/>
    <s v="N27722"/>
    <s v="EWR"/>
    <d v="1899-12-30T12:00:00"/>
    <d v="1899-12-30T11:58:00"/>
    <n v="127"/>
    <n v="148"/>
    <n v="-2"/>
    <d v="1899-12-30T12:43:00"/>
    <n v="45"/>
    <n v="0"/>
    <n v="0"/>
    <n v="19"/>
    <n v="0"/>
    <n v="0"/>
    <n v="0"/>
    <x v="5"/>
    <n v="2"/>
  </r>
  <r>
    <s v="  UA"/>
    <x v="29"/>
    <n v="1577"/>
    <s v="N77510"/>
    <s v="EWR"/>
    <d v="1899-12-30T17:00:00"/>
    <d v="1899-12-30T16:59:00"/>
    <n v="135"/>
    <n v="106"/>
    <n v="-1"/>
    <d v="1899-12-30T17:09:00"/>
    <n v="10"/>
    <n v="0"/>
    <n v="0"/>
    <n v="0"/>
    <n v="0"/>
    <n v="0"/>
    <n v="0"/>
    <x v="12"/>
    <n v="2"/>
  </r>
  <r>
    <s v="  UA"/>
    <x v="29"/>
    <n v="1579"/>
    <s v="N76517"/>
    <s v="EWR"/>
    <d v="1899-12-30T18:00:00"/>
    <d v="1899-12-30T18:02:00"/>
    <n v="126"/>
    <n v="110"/>
    <n v="2"/>
    <d v="1899-12-30T18:11:00"/>
    <n v="9"/>
    <n v="0"/>
    <n v="0"/>
    <n v="0"/>
    <n v="0"/>
    <n v="0"/>
    <n v="2"/>
    <x v="1"/>
    <n v="2"/>
  </r>
  <r>
    <s v="  UA"/>
    <x v="29"/>
    <n v="1625"/>
    <s v="N76523"/>
    <s v="CLE"/>
    <d v="1899-12-30T07:00:00"/>
    <d v="1899-12-30T06:56:00"/>
    <n v="77"/>
    <n v="60"/>
    <n v="-4"/>
    <d v="1899-12-30T07:08:00"/>
    <n v="12"/>
    <n v="0"/>
    <n v="0"/>
    <n v="0"/>
    <n v="0"/>
    <n v="0"/>
    <n v="0"/>
    <x v="13"/>
    <n v="2"/>
  </r>
  <r>
    <s v="  UA"/>
    <x v="29"/>
    <n v="1647"/>
    <s v="N76503"/>
    <s v="IAH"/>
    <d v="1899-12-30T19:15:00"/>
    <d v="1899-12-30T19:10:00"/>
    <n v="163"/>
    <n v="163"/>
    <n v="-5"/>
    <d v="1899-12-30T19:26:00"/>
    <n v="16"/>
    <n v="0"/>
    <n v="0"/>
    <n v="0"/>
    <n v="0"/>
    <n v="0"/>
    <n v="0"/>
    <x v="10"/>
    <n v="2"/>
  </r>
  <r>
    <s v="  UA"/>
    <x v="29"/>
    <n v="1676"/>
    <s v="N38403"/>
    <s v="IAH"/>
    <d v="1899-12-30T14:00:00"/>
    <d v="1899-12-30T13:58:00"/>
    <n v="166"/>
    <n v="179"/>
    <n v="-2"/>
    <d v="1899-12-30T14:19:00"/>
    <n v="21"/>
    <n v="0"/>
    <n v="0"/>
    <n v="0"/>
    <n v="0"/>
    <n v="0"/>
    <n v="0"/>
    <x v="4"/>
    <n v="2"/>
  </r>
  <r>
    <s v="  UA"/>
    <x v="29"/>
    <n v="1693"/>
    <s v="N26208"/>
    <s v="IAH"/>
    <d v="1899-12-30T12:10:00"/>
    <d v="1899-12-30T12:05:00"/>
    <n v="167"/>
    <n v="170"/>
    <n v="-5"/>
    <d v="1899-12-30T12:23:00"/>
    <n v="18"/>
    <n v="0"/>
    <n v="0"/>
    <n v="0"/>
    <n v="0"/>
    <n v="0"/>
    <n v="0"/>
    <x v="5"/>
    <n v="2"/>
  </r>
  <r>
    <s v="  UA"/>
    <x v="29"/>
    <n v="1696"/>
    <s v="N37263"/>
    <s v="EWR"/>
    <d v="1899-12-30T10:00:00"/>
    <d v="1899-12-30T09:53:00"/>
    <n v="117"/>
    <n v="112"/>
    <n v="-7"/>
    <d v="1899-12-30T10:06:00"/>
    <n v="13"/>
    <n v="0"/>
    <n v="0"/>
    <n v="0"/>
    <n v="0"/>
    <n v="0"/>
    <n v="0"/>
    <x v="8"/>
    <n v="2"/>
  </r>
  <r>
    <s v="  UA"/>
    <x v="29"/>
    <n v="1710"/>
    <s v="N33266"/>
    <s v="IAH"/>
    <d v="1899-12-30T08:00:00"/>
    <d v="1899-12-30T07:56:00"/>
    <n v="172"/>
    <n v="152"/>
    <n v="-4"/>
    <d v="1899-12-30T08:09:00"/>
    <n v="13"/>
    <n v="0"/>
    <n v="0"/>
    <n v="0"/>
    <n v="0"/>
    <n v="0"/>
    <n v="0"/>
    <x v="9"/>
    <n v="2"/>
  </r>
  <r>
    <s v="  UA"/>
    <x v="29"/>
    <n v="1715"/>
    <s v="N34222"/>
    <s v="PIT"/>
    <d v="1899-12-30T18:35:00"/>
    <d v="1899-12-30T18:28:00"/>
    <n v="84"/>
    <n v="80"/>
    <n v="-7"/>
    <d v="1899-12-30T18:42:00"/>
    <n v="14"/>
    <n v="0"/>
    <n v="0"/>
    <n v="0"/>
    <n v="0"/>
    <n v="0"/>
    <n v="0"/>
    <x v="1"/>
    <n v="2"/>
  </r>
  <r>
    <s v="  UA"/>
    <x v="29"/>
    <n v="1716"/>
    <s v="N77296"/>
    <s v="FLL"/>
    <d v="1899-12-30T08:50:00"/>
    <d v="1899-12-30T09:06:00"/>
    <n v="171"/>
    <n v="187"/>
    <n v="16"/>
    <d v="1899-12-30T09:28:00"/>
    <n v="22"/>
    <n v="7"/>
    <n v="0"/>
    <n v="16"/>
    <n v="0"/>
    <n v="9"/>
    <n v="16"/>
    <x v="9"/>
    <n v="2"/>
  </r>
  <r>
    <s v="  UA"/>
    <x v="29"/>
    <n v="1727"/>
    <s v="N14214"/>
    <s v="IAH"/>
    <d v="1899-12-30T10:56:00"/>
    <d v="1899-12-30T10:54:00"/>
    <n v="169"/>
    <n v="169"/>
    <n v="-2"/>
    <d v="1899-12-30T11:03:00"/>
    <n v="9"/>
    <n v="0"/>
    <n v="0"/>
    <n v="0"/>
    <n v="0"/>
    <n v="0"/>
    <n v="0"/>
    <x v="8"/>
    <n v="2"/>
  </r>
  <r>
    <s v="  UA"/>
    <x v="29"/>
    <n v="1729"/>
    <s v="N73283"/>
    <s v="IAH"/>
    <d v="1899-12-30T21:00:00"/>
    <d v="1899-12-30T20:49:00"/>
    <n v="158"/>
    <n v="142"/>
    <n v="-11"/>
    <d v="1899-12-30T21:01:00"/>
    <n v="12"/>
    <n v="0"/>
    <n v="0"/>
    <n v="0"/>
    <n v="0"/>
    <n v="0"/>
    <n v="0"/>
    <x v="7"/>
    <n v="2"/>
  </r>
  <r>
    <s v="  UA"/>
    <x v="29"/>
    <n v="1730"/>
    <s v="N33209"/>
    <s v="IAH"/>
    <d v="1899-12-30T05:25:00"/>
    <d v="1899-12-30T05:34:00"/>
    <n v="168"/>
    <n v="158"/>
    <n v="9"/>
    <d v="1899-12-30T05:48:00"/>
    <n v="14"/>
    <n v="0"/>
    <n v="0"/>
    <n v="0"/>
    <n v="0"/>
    <n v="0"/>
    <n v="9"/>
    <x v="16"/>
    <n v="2"/>
  </r>
  <r>
    <s v="  UA"/>
    <x v="30"/>
    <n v="201"/>
    <s v="N211UA"/>
    <s v="HNL"/>
    <d v="1899-12-30T09:20:00"/>
    <d v="1899-12-30T09:21:00"/>
    <n v="544"/>
    <n v="554"/>
    <n v="1"/>
    <d v="1899-12-30T09:47:00"/>
    <n v="26"/>
    <n v="0"/>
    <n v="0"/>
    <n v="0"/>
    <n v="0"/>
    <n v="0"/>
    <n v="1"/>
    <x v="0"/>
    <n v="3"/>
  </r>
  <r>
    <s v="  UA"/>
    <x v="30"/>
    <n v="222"/>
    <s v="N515UA"/>
    <s v="BDL"/>
    <d v="1899-12-30T18:48:00"/>
    <d v="1899-12-30T18:42:00"/>
    <n v="126"/>
    <n v="108"/>
    <n v="-6"/>
    <d v="1899-12-30T18:51:00"/>
    <n v="9"/>
    <n v="0"/>
    <n v="0"/>
    <n v="0"/>
    <n v="0"/>
    <n v="0"/>
    <n v="0"/>
    <x v="1"/>
    <n v="3"/>
  </r>
  <r>
    <s v="  UA"/>
    <x v="30"/>
    <n v="234"/>
    <s v="N808UA"/>
    <s v="LGA"/>
    <d v="1899-12-30T08:25:00"/>
    <d v="1899-12-30T08:40:00"/>
    <n v="125"/>
    <n v="120"/>
    <n v="15"/>
    <d v="1899-12-30T08:56:00"/>
    <n v="16"/>
    <n v="0"/>
    <n v="0"/>
    <n v="0"/>
    <n v="0"/>
    <n v="0"/>
    <n v="15"/>
    <x v="9"/>
    <n v="3"/>
  </r>
  <r>
    <s v="  UA"/>
    <x v="30"/>
    <n v="241"/>
    <s v="N443UA"/>
    <s v="SEA"/>
    <d v="1899-12-30T11:57:00"/>
    <d v="1899-12-30T11:52:00"/>
    <n v="268"/>
    <n v="252"/>
    <n v="-5"/>
    <d v="1899-12-30T12:03:00"/>
    <n v="11"/>
    <n v="0"/>
    <n v="0"/>
    <n v="0"/>
    <n v="0"/>
    <n v="0"/>
    <n v="0"/>
    <x v="3"/>
    <n v="3"/>
  </r>
  <r>
    <s v="  UA"/>
    <x v="30"/>
    <n v="242"/>
    <s v="N837UA"/>
    <s v="PVD"/>
    <d v="1899-12-30T13:27:00"/>
    <d v="1899-12-30T13:21:00"/>
    <n v="128"/>
    <n v="120"/>
    <n v="-6"/>
    <d v="1899-12-30T13:31:00"/>
    <n v="10"/>
    <n v="0"/>
    <n v="0"/>
    <n v="0"/>
    <n v="0"/>
    <n v="0"/>
    <n v="0"/>
    <x v="14"/>
    <n v="3"/>
  </r>
  <r>
    <s v="  UA"/>
    <x v="30"/>
    <n v="245"/>
    <s v="N524UA"/>
    <s v="DEN"/>
    <d v="1899-12-30T08:58:00"/>
    <d v="1899-12-30T08:55:00"/>
    <n v="164"/>
    <n v="149"/>
    <n v="-3"/>
    <d v="1899-12-30T09:09:00"/>
    <n v="14"/>
    <n v="0"/>
    <n v="0"/>
    <n v="0"/>
    <n v="0"/>
    <n v="0"/>
    <n v="0"/>
    <x v="9"/>
    <n v="3"/>
  </r>
  <r>
    <s v="  UA"/>
    <x v="30"/>
    <n v="246"/>
    <s v="N419UA"/>
    <s v="BUF"/>
    <d v="1899-12-30T18:00:00"/>
    <d v="1899-12-30T18:20:00"/>
    <n v="89"/>
    <n v="80"/>
    <n v="20"/>
    <d v="1899-12-30T18:31:00"/>
    <n v="11"/>
    <n v="0"/>
    <n v="0"/>
    <n v="0"/>
    <n v="0"/>
    <n v="0"/>
    <n v="20"/>
    <x v="1"/>
    <n v="3"/>
  </r>
  <r>
    <s v="  UA"/>
    <x v="30"/>
    <n v="248"/>
    <s v="N414UA"/>
    <s v="DTW"/>
    <d v="1899-12-30T19:00:00"/>
    <d v="1899-12-30T18:58:00"/>
    <n v="85"/>
    <n v="80"/>
    <n v="-2"/>
    <d v="1899-12-30T19:30:00"/>
    <n v="32"/>
    <n v="0"/>
    <n v="0"/>
    <n v="0"/>
    <n v="0"/>
    <n v="0"/>
    <n v="0"/>
    <x v="10"/>
    <n v="3"/>
  </r>
  <r>
    <s v="  UA"/>
    <x v="30"/>
    <n v="253"/>
    <s v="N807UA"/>
    <s v="BOS"/>
    <d v="1899-12-30T19:00:00"/>
    <d v="1899-12-30T18:59:00"/>
    <n v="135"/>
    <n v="125"/>
    <n v="-1"/>
    <d v="1899-12-30T19:09:00"/>
    <n v="10"/>
    <n v="0"/>
    <n v="0"/>
    <n v="0"/>
    <n v="0"/>
    <n v="0"/>
    <n v="0"/>
    <x v="10"/>
    <n v="3"/>
  </r>
  <r>
    <s v="  UA"/>
    <x v="30"/>
    <n v="255"/>
    <s v="N841UA"/>
    <s v="SFO"/>
    <d v="1899-12-30T16:05:00"/>
    <d v="1899-12-30T16:02:00"/>
    <n v="282"/>
    <n v="267"/>
    <n v="-3"/>
    <d v="1899-12-30T16:09:00"/>
    <n v="7"/>
    <n v="0"/>
    <n v="0"/>
    <n v="0"/>
    <n v="0"/>
    <n v="0"/>
    <n v="0"/>
    <x v="2"/>
    <n v="3"/>
  </r>
  <r>
    <s v="  UA"/>
    <x v="30"/>
    <n v="258"/>
    <s v="N821UA"/>
    <s v="GRR"/>
    <d v="1899-12-30T19:01:00"/>
    <d v="1899-12-30T18:54:00"/>
    <n v="51"/>
    <n v="38"/>
    <n v="-7"/>
    <d v="1899-12-30T19:02:00"/>
    <n v="8"/>
    <n v="0"/>
    <n v="0"/>
    <n v="0"/>
    <n v="0"/>
    <n v="0"/>
    <n v="0"/>
    <x v="10"/>
    <n v="3"/>
  </r>
  <r>
    <s v="  UA"/>
    <x v="30"/>
    <n v="262"/>
    <s v="N412UA"/>
    <s v="MCO"/>
    <d v="1899-12-30T06:54:00"/>
    <d v="1899-12-30T06:56:00"/>
    <n v="155"/>
    <n v="155"/>
    <n v="2"/>
    <d v="1899-12-30T07:18:00"/>
    <n v="22"/>
    <n v="0"/>
    <n v="0"/>
    <n v="0"/>
    <n v="0"/>
    <n v="0"/>
    <n v="2"/>
    <x v="6"/>
    <n v="3"/>
  </r>
  <r>
    <s v="  UA"/>
    <x v="30"/>
    <n v="265"/>
    <s v="N529UA"/>
    <s v="TPA"/>
    <d v="1899-12-30T14:15:00"/>
    <d v="1899-12-30T14:18:00"/>
    <n v="157"/>
    <n v="137"/>
    <n v="3"/>
    <d v="1899-12-30T14:29:00"/>
    <n v="11"/>
    <n v="0"/>
    <n v="0"/>
    <n v="0"/>
    <n v="0"/>
    <n v="0"/>
    <n v="3"/>
    <x v="4"/>
    <n v="3"/>
  </r>
  <r>
    <s v="  UA"/>
    <x v="30"/>
    <n v="278"/>
    <s v="N809UA"/>
    <s v="MDT"/>
    <d v="1899-12-30T18:30:00"/>
    <d v="1899-12-30T18:25:00"/>
    <n v="100"/>
    <n v="97"/>
    <n v="-5"/>
    <d v="1899-12-30T18:40:00"/>
    <n v="15"/>
    <n v="0"/>
    <n v="0"/>
    <n v="0"/>
    <n v="0"/>
    <n v="0"/>
    <n v="0"/>
    <x v="1"/>
    <n v="3"/>
  </r>
  <r>
    <s v="  UA"/>
    <x v="30"/>
    <n v="288"/>
    <s v="N492UA"/>
    <s v="MCO"/>
    <d v="1899-12-30T14:27:00"/>
    <d v="1899-12-30T14:23:00"/>
    <n v="159"/>
    <n v="148"/>
    <n v="-4"/>
    <d v="1899-12-30T14:38:00"/>
    <n v="15"/>
    <n v="0"/>
    <n v="0"/>
    <n v="0"/>
    <n v="0"/>
    <n v="0"/>
    <n v="0"/>
    <x v="4"/>
    <n v="3"/>
  </r>
  <r>
    <s v="  UA"/>
    <x v="30"/>
    <n v="291"/>
    <s v="N801UA"/>
    <s v="IAD"/>
    <d v="1899-12-30T11:22:00"/>
    <d v="1899-12-30T11:17:00"/>
    <n v="106"/>
    <n v="90"/>
    <n v="-5"/>
    <d v="1899-12-30T11:28:00"/>
    <n v="11"/>
    <n v="0"/>
    <n v="0"/>
    <n v="0"/>
    <n v="0"/>
    <n v="0"/>
    <n v="0"/>
    <x v="3"/>
    <n v="3"/>
  </r>
  <r>
    <s v="  UA"/>
    <x v="30"/>
    <n v="292"/>
    <s v="N432UA"/>
    <s v="ATL"/>
    <d v="1899-12-30T06:00:00"/>
    <d v="1899-12-30T05:53:00"/>
    <n v="119"/>
    <n v="106"/>
    <n v="-7"/>
    <d v="1899-12-30T06:10:00"/>
    <n v="17"/>
    <n v="0"/>
    <n v="0"/>
    <n v="0"/>
    <n v="0"/>
    <n v="0"/>
    <n v="0"/>
    <x v="6"/>
    <n v="3"/>
  </r>
  <r>
    <s v="  UA"/>
    <x v="30"/>
    <n v="296"/>
    <s v="N823UA"/>
    <s v="MSP"/>
    <d v="1899-12-30T13:20:00"/>
    <d v="1899-12-30T13:19:00"/>
    <n v="87"/>
    <n v="69"/>
    <n v="-1"/>
    <d v="1899-12-30T13:29:00"/>
    <n v="10"/>
    <n v="0"/>
    <n v="0"/>
    <n v="0"/>
    <n v="0"/>
    <n v="0"/>
    <n v="0"/>
    <x v="14"/>
    <n v="3"/>
  </r>
  <r>
    <s v="  UA"/>
    <x v="30"/>
    <n v="298"/>
    <s v="N506UA"/>
    <s v="MIA"/>
    <d v="1899-12-30T19:56:00"/>
    <d v="1899-12-30T19:59:00"/>
    <n v="185"/>
    <n v="173"/>
    <n v="3"/>
    <d v="1899-12-30T20:16:00"/>
    <n v="17"/>
    <n v="0"/>
    <n v="0"/>
    <n v="0"/>
    <n v="0"/>
    <n v="0"/>
    <n v="3"/>
    <x v="10"/>
    <n v="3"/>
  </r>
  <r>
    <s v="  UA"/>
    <x v="30"/>
    <n v="304"/>
    <s v="N854UA"/>
    <s v="BDL"/>
    <d v="1899-12-30T06:26:00"/>
    <d v="1899-12-30T06:21:00"/>
    <n v="122"/>
    <n v="114"/>
    <n v="-5"/>
    <d v="1899-12-30T06:34:00"/>
    <n v="13"/>
    <n v="0"/>
    <n v="0"/>
    <n v="0"/>
    <n v="0"/>
    <n v="0"/>
    <n v="0"/>
    <x v="6"/>
    <n v="3"/>
  </r>
  <r>
    <s v="  UA"/>
    <x v="30"/>
    <n v="307"/>
    <s v="N564UA"/>
    <s v="LAS"/>
    <d v="1899-12-30T08:20:00"/>
    <d v="1899-12-30T08:17:00"/>
    <n v="237"/>
    <n v="240"/>
    <n v="-3"/>
    <d v="1899-12-30T08:32:00"/>
    <n v="15"/>
    <n v="0"/>
    <n v="0"/>
    <n v="0"/>
    <n v="0"/>
    <n v="0"/>
    <n v="0"/>
    <x v="9"/>
    <n v="3"/>
  </r>
  <r>
    <s v="  UA"/>
    <x v="30"/>
    <n v="309"/>
    <s v="N477UA"/>
    <s v="BOS"/>
    <d v="1899-12-30T09:05:00"/>
    <d v="1899-12-30T08:55:00"/>
    <n v="128"/>
    <n v="127"/>
    <n v="-10"/>
    <d v="1899-12-30T09:16:00"/>
    <n v="21"/>
    <n v="0"/>
    <n v="0"/>
    <n v="0"/>
    <n v="0"/>
    <n v="0"/>
    <n v="0"/>
    <x v="0"/>
    <n v="3"/>
  </r>
  <r>
    <s v="  UA"/>
    <x v="30"/>
    <n v="330"/>
    <s v="N455UA"/>
    <s v="EWR"/>
    <d v="1899-12-30T16:00:00"/>
    <d v="1899-12-30T15:52:00"/>
    <n v="131"/>
    <n v="125"/>
    <n v="-8"/>
    <d v="1899-12-30T16:07:00"/>
    <n v="15"/>
    <n v="0"/>
    <n v="0"/>
    <n v="0"/>
    <n v="0"/>
    <n v="0"/>
    <n v="0"/>
    <x v="2"/>
    <n v="3"/>
  </r>
  <r>
    <s v="  UA"/>
    <x v="30"/>
    <n v="331"/>
    <s v="N808UA"/>
    <s v="DFW"/>
    <d v="1899-12-30T20:50:00"/>
    <d v="1899-12-30T21:06:00"/>
    <n v="146"/>
    <n v="139"/>
    <n v="16"/>
    <d v="1899-12-30T21:14:00"/>
    <n v="8"/>
    <n v="0"/>
    <n v="0"/>
    <n v="0"/>
    <n v="0"/>
    <n v="0"/>
    <n v="16"/>
    <x v="11"/>
    <n v="3"/>
  </r>
  <r>
    <s v="  UA"/>
    <x v="30"/>
    <n v="333"/>
    <s v="N815UA"/>
    <s v="MSY"/>
    <d v="1899-12-30T09:30:00"/>
    <d v="1899-12-30T11:09:00"/>
    <n v="140"/>
    <n v="129"/>
    <n v="99"/>
    <d v="1899-12-30T11:19:00"/>
    <n v="10"/>
    <n v="81"/>
    <n v="0"/>
    <n v="0"/>
    <n v="0"/>
    <n v="7"/>
    <n v="99"/>
    <x v="0"/>
    <n v="3"/>
  </r>
  <r>
    <s v="  UA"/>
    <x v="30"/>
    <n v="337"/>
    <s v="N846UA"/>
    <s v="IAD"/>
    <d v="1899-12-30T16:16:00"/>
    <d v="1899-12-30T16:09:00"/>
    <n v="109"/>
    <n v="97"/>
    <n v="-7"/>
    <d v="1899-12-30T16:26:00"/>
    <n v="17"/>
    <n v="0"/>
    <n v="0"/>
    <n v="0"/>
    <n v="0"/>
    <n v="0"/>
    <n v="0"/>
    <x v="2"/>
    <n v="3"/>
  </r>
  <r>
    <s v="  UA"/>
    <x v="30"/>
    <n v="340"/>
    <s v="N838UA"/>
    <s v="DFW"/>
    <d v="1899-12-30T13:20:00"/>
    <d v="1899-12-30T13:46:00"/>
    <n v="151"/>
    <n v="139"/>
    <n v="26"/>
    <d v="1899-12-30T13:58:00"/>
    <n v="12"/>
    <n v="0"/>
    <n v="0"/>
    <n v="0"/>
    <n v="0"/>
    <n v="0"/>
    <n v="26"/>
    <x v="14"/>
    <n v="3"/>
  </r>
  <r>
    <s v="  UA"/>
    <x v="30"/>
    <n v="344"/>
    <s v="N433UA"/>
    <s v="BWI"/>
    <d v="1899-12-30T19:53:00"/>
    <d v="1899-12-30T19:46:00"/>
    <n v="108"/>
    <n v="100"/>
    <n v="-7"/>
    <d v="1899-12-30T20:06:00"/>
    <n v="20"/>
    <n v="0"/>
    <n v="0"/>
    <n v="0"/>
    <n v="0"/>
    <n v="0"/>
    <n v="0"/>
    <x v="10"/>
    <n v="3"/>
  </r>
  <r>
    <s v="  UA"/>
    <x v="30"/>
    <n v="350"/>
    <s v="N594UA"/>
    <s v="MCO"/>
    <d v="1899-12-30T17:06:00"/>
    <d v="1899-12-30T17:04:00"/>
    <n v="159"/>
    <n v="144"/>
    <n v="-2"/>
    <d v="1899-12-30T17:18:00"/>
    <n v="14"/>
    <n v="0"/>
    <n v="0"/>
    <n v="0"/>
    <n v="0"/>
    <n v="0"/>
    <n v="0"/>
    <x v="12"/>
    <n v="3"/>
  </r>
  <r>
    <s v="  UA"/>
    <x v="30"/>
    <n v="352"/>
    <s v="N506UA"/>
    <s v="BDL"/>
    <d v="1899-12-30T13:33:00"/>
    <d v="1899-12-30T13:25:00"/>
    <n v="121"/>
    <n v="112"/>
    <n v="-8"/>
    <d v="1899-12-30T13:38:00"/>
    <n v="13"/>
    <n v="0"/>
    <n v="0"/>
    <n v="0"/>
    <n v="0"/>
    <n v="0"/>
    <n v="0"/>
    <x v="14"/>
    <n v="3"/>
  </r>
  <r>
    <s v="  UA"/>
    <x v="30"/>
    <n v="365"/>
    <s v="N844UA"/>
    <s v="DSM"/>
    <d v="1899-12-30T15:00:00"/>
    <d v="1899-12-30T14:51:00"/>
    <n v="75"/>
    <n v="70"/>
    <n v="-9"/>
    <d v="1899-12-30T15:01:00"/>
    <n v="10"/>
    <n v="0"/>
    <n v="0"/>
    <n v="0"/>
    <n v="0"/>
    <n v="0"/>
    <n v="0"/>
    <x v="15"/>
    <n v="3"/>
  </r>
  <r>
    <s v="  UA"/>
    <x v="30"/>
    <n v="376"/>
    <s v="N459UA"/>
    <s v="PHL"/>
    <d v="1899-12-30T06:00:00"/>
    <d v="1899-12-30T05:54:00"/>
    <n v="119"/>
    <n v="115"/>
    <n v="-6"/>
    <d v="1899-12-30T06:09:00"/>
    <n v="15"/>
    <n v="0"/>
    <n v="0"/>
    <n v="0"/>
    <n v="0"/>
    <n v="0"/>
    <n v="0"/>
    <x v="6"/>
    <n v="3"/>
  </r>
  <r>
    <s v="  UA"/>
    <x v="30"/>
    <n v="381"/>
    <s v="N474UA"/>
    <s v="SMF"/>
    <d v="1899-12-30T09:55:00"/>
    <d v="1899-12-30T09:53:00"/>
    <n v="270"/>
    <n v="266"/>
    <n v="-2"/>
    <d v="1899-12-30T10:08:00"/>
    <n v="15"/>
    <n v="0"/>
    <n v="0"/>
    <n v="0"/>
    <n v="0"/>
    <n v="0"/>
    <n v="0"/>
    <x v="0"/>
    <n v="3"/>
  </r>
  <r>
    <s v="  UA"/>
    <x v="30"/>
    <n v="382"/>
    <s v="N835UA"/>
    <s v="IAD"/>
    <d v="1899-12-30T08:43:00"/>
    <d v="1899-12-30T08:38:00"/>
    <n v="108"/>
    <n v="98"/>
    <n v="-5"/>
    <d v="1899-12-30T08:52:00"/>
    <n v="14"/>
    <n v="0"/>
    <n v="0"/>
    <n v="0"/>
    <n v="0"/>
    <n v="0"/>
    <n v="0"/>
    <x v="9"/>
    <n v="3"/>
  </r>
  <r>
    <s v="  UA"/>
    <x v="30"/>
    <n v="391"/>
    <s v="N852UA"/>
    <s v="RDU"/>
    <d v="1899-12-30T19:45:00"/>
    <d v="1899-12-30T20:03:00"/>
    <n v="117"/>
    <n v="103"/>
    <n v="18"/>
    <d v="1899-12-30T20:23:00"/>
    <n v="20"/>
    <n v="0"/>
    <n v="0"/>
    <n v="0"/>
    <n v="0"/>
    <n v="0"/>
    <n v="18"/>
    <x v="10"/>
    <n v="3"/>
  </r>
  <r>
    <s v="  UA"/>
    <x v="30"/>
    <n v="393"/>
    <s v="N479UA"/>
    <s v="PHX"/>
    <d v="1899-12-30T11:57:00"/>
    <d v="1899-12-30T11:54:00"/>
    <n v="232"/>
    <n v="222"/>
    <n v="-3"/>
    <d v="1899-12-30T12:03:00"/>
    <n v="9"/>
    <n v="0"/>
    <n v="0"/>
    <n v="0"/>
    <n v="0"/>
    <n v="0"/>
    <n v="0"/>
    <x v="3"/>
    <n v="3"/>
  </r>
  <r>
    <s v="  UA"/>
    <x v="30"/>
    <n v="395"/>
    <s v="N475UA"/>
    <s v="SAN"/>
    <d v="1899-12-30T17:40:00"/>
    <d v="1899-12-30T17:39:00"/>
    <n v="253"/>
    <n v="248"/>
    <n v="-1"/>
    <d v="1899-12-30T17:47:00"/>
    <n v="8"/>
    <n v="0"/>
    <n v="0"/>
    <n v="0"/>
    <n v="0"/>
    <n v="0"/>
    <n v="0"/>
    <x v="12"/>
    <n v="3"/>
  </r>
  <r>
    <s v="  UA"/>
    <x v="30"/>
    <n v="398"/>
    <s v="N431UA"/>
    <s v="PDX"/>
    <d v="1899-12-30T11:58:00"/>
    <d v="1899-12-30T11:55:00"/>
    <n v="268"/>
    <n v="263"/>
    <n v="-3"/>
    <d v="1899-12-30T12:13:00"/>
    <n v="18"/>
    <n v="0"/>
    <n v="0"/>
    <n v="0"/>
    <n v="0"/>
    <n v="0"/>
    <n v="0"/>
    <x v="3"/>
    <n v="3"/>
  </r>
  <r>
    <s v="  UA"/>
    <x v="30"/>
    <n v="408"/>
    <s v="N514UA"/>
    <s v="PHX"/>
    <d v="1899-12-30T17:59:00"/>
    <d v="1899-12-30T18:10:00"/>
    <n v="235"/>
    <n v="220"/>
    <n v="11"/>
    <d v="1899-12-30T18:27:00"/>
    <n v="17"/>
    <n v="0"/>
    <n v="0"/>
    <n v="0"/>
    <n v="0"/>
    <n v="0"/>
    <n v="11"/>
    <x v="12"/>
    <n v="3"/>
  </r>
  <r>
    <s v="  UA"/>
    <x v="30"/>
    <n v="409"/>
    <s v="N490UA"/>
    <s v="LAX"/>
    <d v="1899-12-30T13:05:00"/>
    <d v="1899-12-30T13:01:00"/>
    <n v="269"/>
    <n v="261"/>
    <n v="-4"/>
    <d v="1899-12-30T13:17:00"/>
    <n v="16"/>
    <n v="0"/>
    <n v="0"/>
    <n v="0"/>
    <n v="0"/>
    <n v="0"/>
    <n v="0"/>
    <x v="14"/>
    <n v="3"/>
  </r>
  <r>
    <s v="  UA"/>
    <x v="30"/>
    <n v="411"/>
    <s v="N439UA"/>
    <s v="LAX"/>
    <d v="1899-12-30T20:45:00"/>
    <d v="1899-12-30T20:42:00"/>
    <n v="265"/>
    <n v="247"/>
    <n v="-3"/>
    <d v="1899-12-30T20:51:00"/>
    <n v="9"/>
    <n v="0"/>
    <n v="0"/>
    <n v="0"/>
    <n v="0"/>
    <n v="0"/>
    <n v="0"/>
    <x v="11"/>
    <n v="3"/>
  </r>
  <r>
    <s v="  UA"/>
    <x v="30"/>
    <n v="420"/>
    <s v="N420UA"/>
    <s v="ROC"/>
    <d v="1899-12-30T18:44:00"/>
    <d v="1899-12-30T18:35:00"/>
    <n v="96"/>
    <n v="83"/>
    <n v="-9"/>
    <d v="1899-12-30T18:45:00"/>
    <n v="10"/>
    <n v="0"/>
    <n v="0"/>
    <n v="0"/>
    <n v="0"/>
    <n v="0"/>
    <n v="0"/>
    <x v="1"/>
    <n v="3"/>
  </r>
  <r>
    <s v="  UA"/>
    <x v="30"/>
    <n v="425"/>
    <s v="N575UA"/>
    <s v="SEA"/>
    <d v="1899-12-30T20:50:00"/>
    <d v="1899-12-30T20:47:00"/>
    <n v="265"/>
    <n v="234"/>
    <n v="-3"/>
    <d v="1899-12-30T20:54:00"/>
    <n v="7"/>
    <n v="0"/>
    <n v="0"/>
    <n v="0"/>
    <n v="0"/>
    <n v="0"/>
    <n v="0"/>
    <x v="11"/>
    <n v="3"/>
  </r>
  <r>
    <s v="  UA"/>
    <x v="30"/>
    <n v="432"/>
    <s v="N809UA"/>
    <s v="CLT"/>
    <d v="1899-12-30T13:10:00"/>
    <d v="1899-12-30T13:09:00"/>
    <n v="109"/>
    <n v="109"/>
    <n v="-1"/>
    <d v="1899-12-30T13:33:00"/>
    <n v="24"/>
    <n v="0"/>
    <n v="0"/>
    <n v="0"/>
    <n v="0"/>
    <n v="0"/>
    <n v="0"/>
    <x v="14"/>
    <n v="3"/>
  </r>
  <r>
    <s v="  UA"/>
    <x v="30"/>
    <n v="436"/>
    <s v="N409UA"/>
    <s v="EWR"/>
    <d v="1899-12-30T15:00:00"/>
    <d v="1899-12-30T14:59:00"/>
    <n v="131"/>
    <n v="108"/>
    <n v="-1"/>
    <d v="1899-12-30T15:08:00"/>
    <n v="9"/>
    <n v="0"/>
    <n v="0"/>
    <n v="0"/>
    <n v="0"/>
    <n v="0"/>
    <n v="0"/>
    <x v="15"/>
    <n v="3"/>
  </r>
  <r>
    <s v="  UA"/>
    <x v="30"/>
    <n v="442"/>
    <s v="N456UA"/>
    <s v="BDL"/>
    <d v="1899-12-30T16:50:00"/>
    <d v="1899-12-30T16:47:00"/>
    <n v="121"/>
    <n v="112"/>
    <n v="-3"/>
    <d v="1899-12-30T16:59:00"/>
    <n v="12"/>
    <n v="0"/>
    <n v="0"/>
    <n v="0"/>
    <n v="0"/>
    <n v="0"/>
    <n v="0"/>
    <x v="2"/>
    <n v="3"/>
  </r>
  <r>
    <s v="  UA"/>
    <x v="30"/>
    <n v="449"/>
    <s v="N407UA"/>
    <s v="SAN"/>
    <d v="1899-12-30T09:59:00"/>
    <d v="1899-12-30T09:52:00"/>
    <n v="261"/>
    <n v="272"/>
    <n v="-7"/>
    <d v="1899-12-30T10:06:00"/>
    <n v="14"/>
    <n v="0"/>
    <n v="0"/>
    <n v="0"/>
    <n v="0"/>
    <n v="0"/>
    <n v="0"/>
    <x v="0"/>
    <n v="3"/>
  </r>
  <r>
    <s v="  UA"/>
    <x v="30"/>
    <n v="450"/>
    <s v="N445UA"/>
    <s v="TPA"/>
    <d v="1899-12-30T19:59:00"/>
    <d v="1899-12-30T19:56:00"/>
    <n v="157"/>
    <n v="148"/>
    <n v="-3"/>
    <d v="1899-12-30T20:14:00"/>
    <n v="18"/>
    <n v="0"/>
    <n v="0"/>
    <n v="0"/>
    <n v="0"/>
    <n v="0"/>
    <n v="0"/>
    <x v="10"/>
    <n v="3"/>
  </r>
  <r>
    <s v="  UA"/>
    <x v="30"/>
    <n v="456"/>
    <s v="N539UA"/>
    <s v="DEN"/>
    <d v="1899-12-30T11:57:00"/>
    <d v="1899-12-30T11:54:00"/>
    <n v="162"/>
    <n v="150"/>
    <n v="-3"/>
    <d v="1899-12-30T12:08:00"/>
    <n v="14"/>
    <n v="0"/>
    <n v="0"/>
    <n v="0"/>
    <n v="0"/>
    <n v="0"/>
    <n v="0"/>
    <x v="3"/>
    <n v="3"/>
  </r>
  <r>
    <s v="  UA"/>
    <x v="30"/>
    <n v="473"/>
    <s v="N435UA"/>
    <s v="SNA"/>
    <d v="1899-12-30T20:05:00"/>
    <d v="1899-12-30T20:04:00"/>
    <n v="269"/>
    <n v="260"/>
    <n v="-1"/>
    <d v="1899-12-30T20:15:00"/>
    <n v="11"/>
    <n v="0"/>
    <n v="0"/>
    <n v="0"/>
    <n v="0"/>
    <n v="0"/>
    <n v="0"/>
    <x v="11"/>
    <n v="3"/>
  </r>
  <r>
    <s v="  UA"/>
    <x v="30"/>
    <n v="476"/>
    <s v="N848UA"/>
    <s v="BWI"/>
    <d v="1899-12-30T13:12:00"/>
    <d v="1899-12-30T13:07:00"/>
    <n v="108"/>
    <n v="107"/>
    <n v="-5"/>
    <d v="1899-12-30T13:26:00"/>
    <n v="19"/>
    <n v="0"/>
    <n v="0"/>
    <n v="0"/>
    <n v="0"/>
    <n v="0"/>
    <n v="0"/>
    <x v="14"/>
    <n v="3"/>
  </r>
  <r>
    <s v="  UA"/>
    <x v="30"/>
    <n v="482"/>
    <s v="N812UA"/>
    <s v="MSP"/>
    <d v="1899-12-30T20:05:00"/>
    <d v="1899-12-30T20:04:00"/>
    <n v="83"/>
    <n v="77"/>
    <n v="-1"/>
    <d v="1899-12-30T20:17:00"/>
    <n v="13"/>
    <n v="0"/>
    <n v="0"/>
    <n v="0"/>
    <n v="0"/>
    <n v="0"/>
    <n v="0"/>
    <x v="11"/>
    <n v="3"/>
  </r>
  <r>
    <s v="  UA"/>
    <x v="30"/>
    <n v="493"/>
    <s v="N502UA"/>
    <s v="SFO"/>
    <d v="1899-12-30T18:32:00"/>
    <d v="1899-12-30T18:31:00"/>
    <n v="278"/>
    <n v="289"/>
    <n v="-1"/>
    <d v="1899-12-30T18:48:00"/>
    <n v="17"/>
    <n v="0"/>
    <n v="0"/>
    <n v="0"/>
    <n v="0"/>
    <n v="0"/>
    <n v="0"/>
    <x v="1"/>
    <n v="3"/>
  </r>
  <r>
    <s v="  UA"/>
    <x v="30"/>
    <n v="499"/>
    <s v="N836UA"/>
    <s v="SFO"/>
    <d v="1899-12-30T14:05:00"/>
    <d v="1899-12-30T14:11:00"/>
    <n v="282"/>
    <n v="271"/>
    <n v="6"/>
    <d v="1899-12-30T14:21:00"/>
    <n v="10"/>
    <n v="0"/>
    <n v="0"/>
    <n v="0"/>
    <n v="0"/>
    <n v="0"/>
    <n v="6"/>
    <x v="4"/>
    <n v="3"/>
  </r>
  <r>
    <s v="  UA"/>
    <x v="30"/>
    <n v="502"/>
    <s v="N823UA"/>
    <s v="LGA"/>
    <d v="1899-12-30T18:00:00"/>
    <d v="1899-12-30T18:11:00"/>
    <n v="125"/>
    <n v="130"/>
    <n v="11"/>
    <d v="1899-12-30T18:28:00"/>
    <n v="17"/>
    <n v="0"/>
    <n v="0"/>
    <n v="10"/>
    <n v="0"/>
    <n v="6"/>
    <n v="11"/>
    <x v="1"/>
    <n v="3"/>
  </r>
  <r>
    <s v="  UA"/>
    <x v="30"/>
    <n v="514"/>
    <s v="N455UA"/>
    <s v="IAD"/>
    <d v="1899-12-30T21:20:00"/>
    <d v="1899-12-30T21:30:00"/>
    <n v="99"/>
    <n v="89"/>
    <n v="10"/>
    <d v="1899-12-30T21:39:00"/>
    <n v="9"/>
    <n v="0"/>
    <n v="0"/>
    <n v="0"/>
    <n v="0"/>
    <n v="0"/>
    <n v="10"/>
    <x v="7"/>
    <n v="3"/>
  </r>
  <r>
    <s v="  UA"/>
    <x v="30"/>
    <n v="519"/>
    <s v="N425UA"/>
    <s v="CMH"/>
    <d v="1899-12-30T19:45:00"/>
    <d v="1899-12-30T19:38:00"/>
    <n v="73"/>
    <n v="68"/>
    <n v="-7"/>
    <d v="1899-12-30T19:51:00"/>
    <n v="13"/>
    <n v="0"/>
    <n v="0"/>
    <n v="0"/>
    <n v="0"/>
    <n v="0"/>
    <n v="0"/>
    <x v="10"/>
    <n v="3"/>
  </r>
  <r>
    <s v="  UA"/>
    <x v="30"/>
    <n v="521"/>
    <s v="N556UA"/>
    <s v="SAN"/>
    <d v="1899-12-30T11:57:00"/>
    <d v="1899-12-30T11:54:00"/>
    <n v="264"/>
    <n v="247"/>
    <n v="-3"/>
    <d v="1899-12-30T12:05:00"/>
    <n v="11"/>
    <n v="0"/>
    <n v="0"/>
    <n v="0"/>
    <n v="0"/>
    <n v="0"/>
    <n v="0"/>
    <x v="3"/>
    <n v="3"/>
  </r>
  <r>
    <s v="  UA"/>
    <x v="30"/>
    <n v="524"/>
    <s v="N416UA"/>
    <s v="BOS"/>
    <d v="1899-12-30T06:46:00"/>
    <d v="1899-12-30T06:45:00"/>
    <n v="131"/>
    <n v="127"/>
    <n v="-1"/>
    <d v="1899-12-30T07:03:00"/>
    <n v="18"/>
    <n v="0"/>
    <n v="0"/>
    <n v="0"/>
    <n v="0"/>
    <n v="0"/>
    <n v="0"/>
    <x v="6"/>
    <n v="3"/>
  </r>
  <r>
    <s v="  UA"/>
    <x v="30"/>
    <n v="530"/>
    <s v="N455UA"/>
    <s v="MSP"/>
    <d v="1899-12-30T06:00:00"/>
    <d v="1899-12-30T05:56:00"/>
    <n v="93"/>
    <n v="80"/>
    <n v="-4"/>
    <d v="1899-12-30T06:12:00"/>
    <n v="16"/>
    <n v="0"/>
    <n v="0"/>
    <n v="0"/>
    <n v="0"/>
    <n v="0"/>
    <n v="0"/>
    <x v="6"/>
    <n v="3"/>
  </r>
  <r>
    <s v="  UA"/>
    <x v="30"/>
    <n v="531"/>
    <s v="N522UA"/>
    <s v="LAX"/>
    <d v="1899-12-30T10:35:00"/>
    <d v="1899-12-30T10:30:00"/>
    <n v="275"/>
    <n v="254"/>
    <n v="-5"/>
    <d v="1899-12-30T10:41:00"/>
    <n v="11"/>
    <n v="0"/>
    <n v="0"/>
    <n v="0"/>
    <n v="0"/>
    <n v="0"/>
    <n v="0"/>
    <x v="8"/>
    <n v="3"/>
  </r>
  <r>
    <s v="  UA"/>
    <x v="30"/>
    <n v="532"/>
    <s v="N452UA"/>
    <s v="BOS"/>
    <d v="1899-12-30T11:01:00"/>
    <d v="1899-12-30T10:51:00"/>
    <n v="135"/>
    <n v="114"/>
    <n v="-10"/>
    <d v="1899-12-30T10:59:00"/>
    <n v="8"/>
    <n v="0"/>
    <n v="0"/>
    <n v="0"/>
    <n v="0"/>
    <n v="0"/>
    <n v="0"/>
    <x v="3"/>
    <n v="3"/>
  </r>
  <r>
    <s v="  UA"/>
    <x v="30"/>
    <n v="536"/>
    <s v="N823UA"/>
    <s v="LGA"/>
    <d v="1899-12-30T07:00:00"/>
    <d v="1899-12-30T07:00:00"/>
    <n v="123"/>
    <n v="131"/>
    <n v="0"/>
    <d v="1899-12-30T07:27:00"/>
    <n v="27"/>
    <n v="0"/>
    <n v="0"/>
    <n v="0"/>
    <n v="0"/>
    <n v="0"/>
    <n v="0"/>
    <x v="13"/>
    <n v="3"/>
  </r>
  <r>
    <s v="  UA"/>
    <x v="30"/>
    <n v="544"/>
    <s v="N571UA"/>
    <s v="LAS"/>
    <d v="1899-12-30T11:57:00"/>
    <d v="1899-12-30T11:52:00"/>
    <n v="237"/>
    <n v="251"/>
    <n v="-5"/>
    <d v="1899-12-30T12:24:00"/>
    <n v="32"/>
    <n v="0"/>
    <n v="0"/>
    <n v="0"/>
    <n v="0"/>
    <n v="0"/>
    <n v="0"/>
    <x v="3"/>
    <n v="3"/>
  </r>
  <r>
    <s v="  UA"/>
    <x v="30"/>
    <n v="557"/>
    <s v="N570UA"/>
    <s v="LAS"/>
    <d v="1899-12-30T17:55:00"/>
    <d v="1899-12-30T17:51:00"/>
    <n v="237"/>
    <n v="227"/>
    <n v="-4"/>
    <d v="1899-12-30T18:04:00"/>
    <n v="13"/>
    <n v="0"/>
    <n v="0"/>
    <n v="0"/>
    <n v="0"/>
    <n v="0"/>
    <n v="0"/>
    <x v="12"/>
    <n v="3"/>
  </r>
  <r>
    <s v="  UA"/>
    <x v="30"/>
    <n v="566"/>
    <s v="N495UA"/>
    <s v="ATL"/>
    <d v="1899-12-30T18:00:00"/>
    <d v="1899-12-30T17:59:00"/>
    <n v="112"/>
    <n v="113"/>
    <n v="-1"/>
    <d v="1899-12-30T18:21:00"/>
    <n v="22"/>
    <n v="0"/>
    <n v="0"/>
    <n v="0"/>
    <n v="0"/>
    <n v="0"/>
    <n v="0"/>
    <x v="1"/>
    <n v="3"/>
  </r>
  <r>
    <s v="  UA"/>
    <x v="30"/>
    <n v="570"/>
    <s v="N464UA"/>
    <s v="CLE"/>
    <d v="1899-12-30T13:19:00"/>
    <d v="1899-12-30T13:20:00"/>
    <n v="73"/>
    <n v="75"/>
    <n v="1"/>
    <d v="1899-12-30T13:37:00"/>
    <n v="17"/>
    <n v="0"/>
    <n v="0"/>
    <n v="0"/>
    <n v="0"/>
    <n v="0"/>
    <n v="1"/>
    <x v="14"/>
    <n v="3"/>
  </r>
  <r>
    <s v="  UA"/>
    <x v="30"/>
    <n v="577"/>
    <s v="N851UA"/>
    <s v="MSP"/>
    <d v="1899-12-30T08:48:00"/>
    <d v="1899-12-30T08:47:00"/>
    <n v="85"/>
    <n v="84"/>
    <n v="-1"/>
    <d v="1899-12-30T09:06:00"/>
    <n v="19"/>
    <n v="0"/>
    <n v="0"/>
    <n v="0"/>
    <n v="0"/>
    <n v="0"/>
    <n v="0"/>
    <x v="9"/>
    <n v="3"/>
  </r>
  <r>
    <s v="  UA"/>
    <x v="30"/>
    <n v="589"/>
    <s v="N519UA"/>
    <s v="IAH"/>
    <d v="1899-12-30T09:27:00"/>
    <d v="1899-12-30T09:25:00"/>
    <n v="164"/>
    <n v="168"/>
    <n v="-2"/>
    <d v="1899-12-30T09:37:00"/>
    <n v="12"/>
    <n v="0"/>
    <n v="0"/>
    <n v="0"/>
    <n v="0"/>
    <n v="0"/>
    <n v="0"/>
    <x v="0"/>
    <n v="3"/>
  </r>
  <r>
    <s v="  UA"/>
    <x v="30"/>
    <n v="597"/>
    <s v="N484UA"/>
    <s v="MSP"/>
    <d v="1899-12-30T21:05:00"/>
    <d v="1899-12-30T21:06:00"/>
    <n v="84"/>
    <n v="71"/>
    <n v="1"/>
    <d v="1899-12-30T21:16:00"/>
    <n v="10"/>
    <n v="0"/>
    <n v="0"/>
    <n v="0"/>
    <n v="0"/>
    <n v="0"/>
    <n v="1"/>
    <x v="7"/>
    <n v="3"/>
  </r>
  <r>
    <s v="  UA"/>
    <x v="30"/>
    <n v="600"/>
    <s v="N480UA"/>
    <s v="DCA"/>
    <d v="1899-12-30T06:00:00"/>
    <d v="1899-12-30T05:53:00"/>
    <n v="106"/>
    <n v="93"/>
    <n v="-7"/>
    <d v="1899-12-30T06:04:00"/>
    <n v="11"/>
    <n v="0"/>
    <n v="0"/>
    <n v="0"/>
    <n v="0"/>
    <n v="0"/>
    <n v="0"/>
    <x v="6"/>
    <n v="3"/>
  </r>
  <r>
    <s v="  UA"/>
    <x v="30"/>
    <n v="604"/>
    <s v="N406UA"/>
    <s v="DCA"/>
    <d v="1899-12-30T08:05:00"/>
    <d v="1899-12-30T08:08:00"/>
    <n v="105"/>
    <n v="102"/>
    <n v="3"/>
    <d v="1899-12-30T08:27:00"/>
    <n v="19"/>
    <n v="0"/>
    <n v="0"/>
    <n v="0"/>
    <n v="0"/>
    <n v="0"/>
    <n v="3"/>
    <x v="9"/>
    <n v="3"/>
  </r>
  <r>
    <s v="  UA"/>
    <x v="30"/>
    <n v="605"/>
    <s v="N441UA"/>
    <s v="DEN"/>
    <d v="1899-12-30T09:48:00"/>
    <d v="1899-12-30T09:41:00"/>
    <n v="162"/>
    <n v="148"/>
    <n v="-7"/>
    <d v="1899-12-30T09:55:00"/>
    <n v="14"/>
    <n v="0"/>
    <n v="0"/>
    <n v="0"/>
    <n v="0"/>
    <n v="0"/>
    <n v="0"/>
    <x v="0"/>
    <n v="3"/>
  </r>
  <r>
    <s v="  UA"/>
    <x v="30"/>
    <n v="607"/>
    <s v="N414UA"/>
    <s v="LAX"/>
    <d v="1899-12-30T09:02:00"/>
    <d v="1899-12-30T09:02:00"/>
    <n v="265"/>
    <n v="267"/>
    <n v="0"/>
    <d v="1899-12-30T09:16:00"/>
    <n v="14"/>
    <n v="0"/>
    <n v="0"/>
    <n v="0"/>
    <n v="0"/>
    <n v="0"/>
    <n v="0"/>
    <x v="0"/>
    <n v="3"/>
  </r>
  <r>
    <s v="  UA"/>
    <x v="30"/>
    <n v="609"/>
    <s v="N480UA"/>
    <s v="SFO"/>
    <d v="1899-12-30T11:57:00"/>
    <d v="1899-12-30T11:54:00"/>
    <n v="282"/>
    <n v="306"/>
    <n v="-3"/>
    <d v="1899-12-30T12:23:00"/>
    <n v="29"/>
    <n v="0"/>
    <n v="0"/>
    <n v="21"/>
    <n v="0"/>
    <n v="0"/>
    <n v="0"/>
    <x v="3"/>
    <n v="3"/>
  </r>
  <r>
    <s v="  UA"/>
    <x v="30"/>
    <n v="610"/>
    <s v="N807UA"/>
    <s v="DCA"/>
    <d v="1899-12-30T11:00:00"/>
    <d v="1899-12-30T10:54:00"/>
    <n v="105"/>
    <n v="93"/>
    <n v="-6"/>
    <d v="1899-12-30T11:06:00"/>
    <n v="12"/>
    <n v="0"/>
    <n v="0"/>
    <n v="0"/>
    <n v="0"/>
    <n v="0"/>
    <n v="0"/>
    <x v="3"/>
    <n v="3"/>
  </r>
  <r>
    <s v="  UA"/>
    <x v="30"/>
    <n v="611"/>
    <s v="N127UA"/>
    <s v="SFO"/>
    <d v="1899-12-30T13:05:00"/>
    <d v="1899-12-30T13:23:00"/>
    <n v="284"/>
    <n v="266"/>
    <n v="18"/>
    <d v="1899-12-30T13:45:00"/>
    <n v="22"/>
    <n v="0"/>
    <n v="0"/>
    <n v="0"/>
    <n v="0"/>
    <n v="0"/>
    <n v="18"/>
    <x v="14"/>
    <n v="3"/>
  </r>
  <r>
    <s v="  UA"/>
    <x v="30"/>
    <n v="614"/>
    <s v="N445UA"/>
    <s v="DCA"/>
    <d v="1899-12-30T13:05:00"/>
    <d v="1899-12-30T13:02:00"/>
    <n v="105"/>
    <n v="91"/>
    <n v="-3"/>
    <d v="1899-12-30T13:15:00"/>
    <n v="13"/>
    <n v="0"/>
    <n v="0"/>
    <n v="0"/>
    <n v="0"/>
    <n v="0"/>
    <n v="0"/>
    <x v="14"/>
    <n v="3"/>
  </r>
  <r>
    <s v="  UA"/>
    <x v="30"/>
    <n v="617"/>
    <s v="N461UA"/>
    <s v="SNA"/>
    <d v="1899-12-30T15:23:00"/>
    <d v="1899-12-30T15:20:00"/>
    <n v="268"/>
    <n v="261"/>
    <n v="-3"/>
    <d v="1899-12-30T15:34:00"/>
    <n v="14"/>
    <n v="0"/>
    <n v="0"/>
    <n v="0"/>
    <n v="0"/>
    <n v="0"/>
    <n v="0"/>
    <x v="15"/>
    <n v="3"/>
  </r>
  <r>
    <s v="  UA"/>
    <x v="30"/>
    <n v="618"/>
    <s v="N816UA"/>
    <s v="DCA"/>
    <d v="1899-12-30T15:05:00"/>
    <d v="1899-12-30T15:01:00"/>
    <n v="105"/>
    <n v="96"/>
    <n v="-4"/>
    <d v="1899-12-30T15:18:00"/>
    <n v="17"/>
    <n v="0"/>
    <n v="0"/>
    <n v="0"/>
    <n v="0"/>
    <n v="0"/>
    <n v="0"/>
    <x v="15"/>
    <n v="3"/>
  </r>
  <r>
    <s v="  UA"/>
    <x v="30"/>
    <n v="620"/>
    <s v="N520UA"/>
    <s v="DCA"/>
    <d v="1899-12-30T16:04:00"/>
    <d v="1899-12-30T16:00:00"/>
    <n v="104"/>
    <n v="97"/>
    <n v="-4"/>
    <d v="1899-12-30T16:15:00"/>
    <n v="15"/>
    <n v="0"/>
    <n v="0"/>
    <n v="0"/>
    <n v="0"/>
    <n v="0"/>
    <n v="0"/>
    <x v="2"/>
    <n v="3"/>
  </r>
  <r>
    <s v="  UA"/>
    <x v="30"/>
    <n v="624"/>
    <s v="N408UA"/>
    <s v="DCA"/>
    <d v="1899-12-30T18:05:00"/>
    <d v="1899-12-30T18:41:00"/>
    <n v="105"/>
    <n v="95"/>
    <n v="36"/>
    <d v="1899-12-30T18:54:00"/>
    <n v="13"/>
    <n v="0"/>
    <n v="0"/>
    <n v="0"/>
    <n v="0"/>
    <n v="26"/>
    <n v="36"/>
    <x v="1"/>
    <n v="3"/>
  </r>
  <r>
    <s v="  UA"/>
    <x v="30"/>
    <n v="626"/>
    <s v="N511UA"/>
    <s v="PHL"/>
    <d v="1899-12-30T18:10:00"/>
    <d v="1899-12-30T18:59:00"/>
    <n v="119"/>
    <n v="108"/>
    <n v="49"/>
    <d v="1899-12-30T19:16:00"/>
    <n v="17"/>
    <n v="0"/>
    <n v="0"/>
    <n v="0"/>
    <n v="0"/>
    <n v="38"/>
    <n v="49"/>
    <x v="1"/>
    <n v="3"/>
  </r>
  <r>
    <s v="  UA"/>
    <x v="30"/>
    <n v="632"/>
    <s v="N541UA"/>
    <s v="TPA"/>
    <d v="1899-12-30T09:30:00"/>
    <d v="1899-12-30T09:28:00"/>
    <n v="157"/>
    <n v="155"/>
    <n v="-2"/>
    <d v="1899-12-30T09:49:00"/>
    <n v="21"/>
    <n v="0"/>
    <n v="0"/>
    <n v="0"/>
    <n v="0"/>
    <n v="0"/>
    <n v="0"/>
    <x v="0"/>
    <n v="3"/>
  </r>
  <r>
    <s v="  UA"/>
    <x v="30"/>
    <n v="634"/>
    <s v="N809UA"/>
    <s v="EWR"/>
    <d v="1899-12-30T06:00:00"/>
    <d v="1899-12-30T05:56:00"/>
    <n v="118"/>
    <n v="118"/>
    <n v="-4"/>
    <d v="1899-12-30T06:15:00"/>
    <n v="19"/>
    <n v="0"/>
    <n v="0"/>
    <n v="0"/>
    <n v="0"/>
    <n v="0"/>
    <n v="0"/>
    <x v="6"/>
    <n v="3"/>
  </r>
  <r>
    <s v="  UA"/>
    <x v="30"/>
    <n v="635"/>
    <s v="N562UA"/>
    <s v="SEA"/>
    <d v="1899-12-30T08:25:00"/>
    <d v="1899-12-30T08:23:00"/>
    <n v="265"/>
    <n v="252"/>
    <n v="-2"/>
    <d v="1899-12-30T08:36:00"/>
    <n v="13"/>
    <n v="0"/>
    <n v="0"/>
    <n v="0"/>
    <n v="0"/>
    <n v="0"/>
    <n v="0"/>
    <x v="9"/>
    <n v="3"/>
  </r>
  <r>
    <s v="  UA"/>
    <x v="30"/>
    <n v="643"/>
    <s v="N476UA"/>
    <s v="PDX"/>
    <d v="1899-12-30T15:20:00"/>
    <d v="1899-12-30T15:14:00"/>
    <n v="268"/>
    <n v="252"/>
    <n v="-6"/>
    <d v="1899-12-30T15:22:00"/>
    <n v="8"/>
    <n v="0"/>
    <n v="0"/>
    <n v="0"/>
    <n v="0"/>
    <n v="0"/>
    <n v="0"/>
    <x v="15"/>
    <n v="3"/>
  </r>
  <r>
    <s v="  UA"/>
    <x v="30"/>
    <n v="646"/>
    <s v="N481UA"/>
    <s v="EWR"/>
    <d v="1899-12-30T13:00:00"/>
    <d v="1899-12-30T12:53:00"/>
    <n v="133"/>
    <n v="107"/>
    <n v="-7"/>
    <d v="1899-12-30T13:03:00"/>
    <n v="10"/>
    <n v="0"/>
    <n v="0"/>
    <n v="0"/>
    <n v="0"/>
    <n v="0"/>
    <n v="0"/>
    <x v="14"/>
    <n v="3"/>
  </r>
  <r>
    <s v="  UA"/>
    <x v="30"/>
    <n v="649"/>
    <s v="N494UA"/>
    <s v="PDX"/>
    <d v="1899-12-30T08:10:00"/>
    <d v="1899-12-30T08:25:00"/>
    <n v="263"/>
    <n v="256"/>
    <n v="15"/>
    <d v="1899-12-30T08:38:00"/>
    <n v="13"/>
    <n v="0"/>
    <n v="0"/>
    <n v="0"/>
    <n v="0"/>
    <n v="0"/>
    <n v="15"/>
    <x v="9"/>
    <n v="3"/>
  </r>
  <r>
    <s v="  UA"/>
    <x v="30"/>
    <n v="650"/>
    <s v="N451UA"/>
    <s v="OMA"/>
    <d v="1899-12-30T09:55:00"/>
    <d v="1899-12-30T09:50:00"/>
    <n v="90"/>
    <n v="84"/>
    <n v="-5"/>
    <d v="1899-12-30T10:05:00"/>
    <n v="15"/>
    <n v="0"/>
    <n v="0"/>
    <n v="0"/>
    <n v="0"/>
    <n v="0"/>
    <n v="0"/>
    <x v="0"/>
    <n v="3"/>
  </r>
  <r>
    <s v="  UA"/>
    <x v="30"/>
    <n v="656"/>
    <s v="N821UA"/>
    <s v="ALB"/>
    <d v="1899-12-30T13:15:00"/>
    <d v="1899-12-30T13:11:00"/>
    <n v="114"/>
    <n v="98"/>
    <n v="-4"/>
    <d v="1899-12-30T13:21:00"/>
    <n v="10"/>
    <n v="0"/>
    <n v="0"/>
    <n v="0"/>
    <n v="0"/>
    <n v="0"/>
    <n v="0"/>
    <x v="14"/>
    <n v="3"/>
  </r>
  <r>
    <s v="  UA"/>
    <x v="30"/>
    <n v="658"/>
    <s v="N440UA"/>
    <s v="PHL"/>
    <d v="1899-12-30T16:10:00"/>
    <d v="1899-12-30T16:04:00"/>
    <n v="116"/>
    <n v="108"/>
    <n v="-6"/>
    <d v="1899-12-30T16:17:00"/>
    <n v="13"/>
    <n v="0"/>
    <n v="0"/>
    <n v="0"/>
    <n v="0"/>
    <n v="0"/>
    <n v="0"/>
    <x v="2"/>
    <n v="3"/>
  </r>
  <r>
    <s v="  UA"/>
    <x v="30"/>
    <n v="664"/>
    <s v="N503UA"/>
    <s v="PHL"/>
    <d v="1899-12-30T13:33:00"/>
    <d v="1899-12-30T13:32:00"/>
    <n v="119"/>
    <n v="103"/>
    <n v="-1"/>
    <d v="1899-12-30T13:45:00"/>
    <n v="13"/>
    <n v="0"/>
    <n v="0"/>
    <n v="0"/>
    <n v="0"/>
    <n v="0"/>
    <n v="0"/>
    <x v="14"/>
    <n v="3"/>
  </r>
  <r>
    <s v="  UA"/>
    <x v="30"/>
    <n v="665"/>
    <s v="N464UA"/>
    <s v="SNA"/>
    <d v="1899-12-30T17:34:00"/>
    <d v="1899-12-30T18:14:00"/>
    <n v="268"/>
    <n v="261"/>
    <n v="40"/>
    <d v="1899-12-30T18:29:00"/>
    <n v="15"/>
    <n v="33"/>
    <n v="0"/>
    <n v="0"/>
    <n v="0"/>
    <n v="0"/>
    <n v="40"/>
    <x v="12"/>
    <n v="3"/>
  </r>
  <r>
    <s v="  UA"/>
    <x v="30"/>
    <n v="668"/>
    <s v="N492UA"/>
    <s v="LGA"/>
    <d v="1899-12-30T06:00:00"/>
    <d v="1899-12-30T05:54:00"/>
    <n v="123"/>
    <n v="128"/>
    <n v="-6"/>
    <d v="1899-12-30T06:16:00"/>
    <n v="22"/>
    <n v="0"/>
    <n v="0"/>
    <n v="0"/>
    <n v="0"/>
    <n v="0"/>
    <n v="0"/>
    <x v="6"/>
    <n v="3"/>
  </r>
  <r>
    <s v="  UA"/>
    <x v="30"/>
    <n v="675"/>
    <s v="N649UA"/>
    <s v="DEN"/>
    <d v="1899-12-30T08:02:00"/>
    <d v="1899-12-30T07:58:00"/>
    <n v="168"/>
    <n v="155"/>
    <n v="-4"/>
    <d v="1899-12-30T08:16:00"/>
    <n v="18"/>
    <n v="0"/>
    <n v="0"/>
    <n v="0"/>
    <n v="0"/>
    <n v="0"/>
    <n v="0"/>
    <x v="9"/>
    <n v="3"/>
  </r>
  <r>
    <s v="  UA"/>
    <x v="30"/>
    <n v="676"/>
    <s v="N837UA"/>
    <s v="DCA"/>
    <d v="1899-12-30T21:00:00"/>
    <d v="1899-12-30T20:50:00"/>
    <n v="105"/>
    <n v="90"/>
    <n v="-10"/>
    <d v="1899-12-30T21:01:00"/>
    <n v="11"/>
    <n v="0"/>
    <n v="0"/>
    <n v="0"/>
    <n v="0"/>
    <n v="0"/>
    <n v="0"/>
    <x v="7"/>
    <n v="3"/>
  </r>
  <r>
    <s v="  UA"/>
    <x v="30"/>
    <n v="678"/>
    <s v="N830UA"/>
    <s v="LGA"/>
    <d v="1899-12-30T11:00:00"/>
    <d v="1899-12-30T13:12:00"/>
    <n v="125"/>
    <n v="126"/>
    <n v="132"/>
    <d v="1899-12-30T13:31:00"/>
    <n v="19"/>
    <n v="132"/>
    <n v="0"/>
    <n v="1"/>
    <n v="0"/>
    <n v="0"/>
    <n v="132"/>
    <x v="3"/>
    <n v="3"/>
  </r>
  <r>
    <s v="  UA"/>
    <x v="30"/>
    <n v="682"/>
    <s v="N435UA"/>
    <s v="LGA"/>
    <d v="1899-12-30T13:00:00"/>
    <d v="1899-12-30T13:04:00"/>
    <n v="125"/>
    <n v="116"/>
    <n v="4"/>
    <d v="1899-12-30T13:22:00"/>
    <n v="18"/>
    <n v="0"/>
    <n v="0"/>
    <n v="0"/>
    <n v="0"/>
    <n v="0"/>
    <n v="4"/>
    <x v="14"/>
    <n v="3"/>
  </r>
  <r>
    <s v="  UA"/>
    <x v="30"/>
    <n v="684"/>
    <s v="N808UA"/>
    <s v="LGA"/>
    <d v="1899-12-30T14:05:00"/>
    <d v="1899-12-30T14:40:00"/>
    <n v="125"/>
    <n v="112"/>
    <n v="35"/>
    <d v="1899-12-30T14:52:00"/>
    <n v="12"/>
    <n v="0"/>
    <n v="0"/>
    <n v="0"/>
    <n v="0"/>
    <n v="22"/>
    <n v="35"/>
    <x v="4"/>
    <n v="3"/>
  </r>
  <r>
    <s v="  UA"/>
    <x v="30"/>
    <n v="686"/>
    <s v="N432UA"/>
    <s v="LGA"/>
    <d v="1899-12-30T14:54:00"/>
    <d v="1899-12-30T14:48:00"/>
    <n v="125"/>
    <n v="120"/>
    <n v="-6"/>
    <d v="1899-12-30T15:00:00"/>
    <n v="12"/>
    <n v="0"/>
    <n v="0"/>
    <n v="0"/>
    <n v="0"/>
    <n v="0"/>
    <n v="0"/>
    <x v="4"/>
    <n v="3"/>
  </r>
  <r>
    <s v="  UA"/>
    <x v="30"/>
    <n v="690"/>
    <s v="N406UA"/>
    <s v="LGA"/>
    <d v="1899-12-30T17:05:00"/>
    <d v="1899-12-30T17:03:00"/>
    <n v="125"/>
    <n v="119"/>
    <n v="-2"/>
    <d v="1899-12-30T17:16:00"/>
    <n v="13"/>
    <n v="0"/>
    <n v="0"/>
    <n v="0"/>
    <n v="0"/>
    <n v="0"/>
    <n v="0"/>
    <x v="12"/>
    <n v="3"/>
  </r>
  <r>
    <s v="  UA"/>
    <x v="30"/>
    <n v="696"/>
    <s v="N830UA"/>
    <s v="LGA"/>
    <d v="1899-12-30T19:00:00"/>
    <d v="1899-12-30T18:56:00"/>
    <n v="125"/>
    <n v="115"/>
    <n v="-4"/>
    <d v="1899-12-30T19:12:00"/>
    <n v="16"/>
    <n v="0"/>
    <n v="0"/>
    <n v="0"/>
    <n v="0"/>
    <n v="0"/>
    <n v="0"/>
    <x v="10"/>
    <n v="3"/>
  </r>
  <r>
    <s v="  UA"/>
    <x v="30"/>
    <n v="709"/>
    <s v="N820UA"/>
    <s v="SAN"/>
    <d v="1899-12-30T08:38:00"/>
    <d v="1899-12-30T08:37:00"/>
    <n v="264"/>
    <n v="256"/>
    <n v="-1"/>
    <d v="1899-12-30T08:54:00"/>
    <n v="17"/>
    <n v="0"/>
    <n v="0"/>
    <n v="0"/>
    <n v="0"/>
    <n v="0"/>
    <n v="0"/>
    <x v="9"/>
    <n v="3"/>
  </r>
  <r>
    <s v="  UA"/>
    <x v="30"/>
    <n v="711"/>
    <s v="N410UA"/>
    <s v="LAX"/>
    <d v="1899-12-30T07:04:00"/>
    <d v="1899-12-30T07:00:00"/>
    <n v="265"/>
    <n v="263"/>
    <n v="-4"/>
    <d v="1899-12-30T07:17:00"/>
    <n v="17"/>
    <n v="0"/>
    <n v="0"/>
    <n v="0"/>
    <n v="0"/>
    <n v="0"/>
    <n v="0"/>
    <x v="13"/>
    <n v="3"/>
  </r>
  <r>
    <s v="  UA"/>
    <x v="30"/>
    <n v="722"/>
    <s v="N444UA"/>
    <s v="RDU"/>
    <d v="1899-12-30T16:41:00"/>
    <d v="1899-12-30T16:34:00"/>
    <n v="110"/>
    <n v="115"/>
    <n v="-7"/>
    <d v="1899-12-30T16:57:00"/>
    <n v="23"/>
    <n v="0"/>
    <n v="0"/>
    <n v="0"/>
    <n v="0"/>
    <n v="0"/>
    <n v="0"/>
    <x v="2"/>
    <n v="3"/>
  </r>
  <r>
    <s v="  UA"/>
    <x v="30"/>
    <n v="732"/>
    <s v="N412UA"/>
    <s v="JAX"/>
    <d v="1899-12-30T13:46:00"/>
    <d v="1899-12-30T13:43:00"/>
    <n v="136"/>
    <n v="132"/>
    <n v="-3"/>
    <d v="1899-12-30T13:57:00"/>
    <n v="14"/>
    <n v="0"/>
    <n v="0"/>
    <n v="0"/>
    <n v="0"/>
    <n v="0"/>
    <n v="0"/>
    <x v="14"/>
    <n v="3"/>
  </r>
  <r>
    <s v="  UA"/>
    <x v="30"/>
    <n v="741"/>
    <s v="N404UA"/>
    <s v="SFO"/>
    <d v="1899-12-30T19:16:00"/>
    <d v="1899-12-30T19:26:00"/>
    <n v="282"/>
    <n v="277"/>
    <n v="10"/>
    <d v="1899-12-30T19:36:00"/>
    <n v="10"/>
    <n v="0"/>
    <n v="0"/>
    <n v="0"/>
    <n v="0"/>
    <n v="0"/>
    <n v="10"/>
    <x v="10"/>
    <n v="3"/>
  </r>
  <r>
    <s v="  UA"/>
    <x v="30"/>
    <n v="759"/>
    <s v="N471UA"/>
    <s v="SFO"/>
    <d v="1899-12-30T09:02:00"/>
    <d v="1899-12-30T08:57:00"/>
    <n v="282"/>
    <n v="281"/>
    <n v="-5"/>
    <d v="1899-12-30T09:13:00"/>
    <n v="16"/>
    <n v="0"/>
    <n v="0"/>
    <n v="0"/>
    <n v="0"/>
    <n v="0"/>
    <n v="0"/>
    <x v="0"/>
    <n v="3"/>
  </r>
  <r>
    <s v="  UA"/>
    <x v="30"/>
    <n v="761"/>
    <s v="N420UA"/>
    <s v="SFO"/>
    <d v="1899-12-30T08:19:00"/>
    <d v="1899-12-30T08:13:00"/>
    <n v="282"/>
    <n v="303"/>
    <n v="-6"/>
    <d v="1899-12-30T08:50:00"/>
    <n v="37"/>
    <n v="0"/>
    <n v="0"/>
    <n v="15"/>
    <n v="0"/>
    <n v="0"/>
    <n v="0"/>
    <x v="9"/>
    <n v="3"/>
  </r>
  <r>
    <s v="  UA"/>
    <x v="30"/>
    <n v="762"/>
    <s v="N592UA"/>
    <s v="LGA"/>
    <d v="1899-12-30T21:00:00"/>
    <d v="1899-12-30T20:56:00"/>
    <n v="118"/>
    <n v="109"/>
    <n v="-4"/>
    <d v="1899-12-30T21:11:00"/>
    <n v="15"/>
    <n v="0"/>
    <n v="0"/>
    <n v="0"/>
    <n v="0"/>
    <n v="0"/>
    <n v="0"/>
    <x v="7"/>
    <n v="3"/>
  </r>
  <r>
    <s v="  UA"/>
    <x v="30"/>
    <n v="769"/>
    <s v="N667UA"/>
    <s v="SFO"/>
    <d v="1899-12-30T10:00:00"/>
    <d v="1899-12-30T10:00:00"/>
    <n v="290"/>
    <n v="279"/>
    <n v="0"/>
    <d v="1899-12-30T10:25:00"/>
    <n v="25"/>
    <n v="0"/>
    <n v="0"/>
    <n v="0"/>
    <n v="0"/>
    <n v="0"/>
    <n v="0"/>
    <x v="8"/>
    <n v="3"/>
  </r>
  <r>
    <s v="  UA"/>
    <x v="30"/>
    <n v="774"/>
    <s v="N423UA"/>
    <s v="RIC"/>
    <d v="1899-12-30T18:03:00"/>
    <d v="1899-12-30T17:57:00"/>
    <n v="114"/>
    <n v="107"/>
    <n v="-6"/>
    <d v="1899-12-30T18:14:00"/>
    <n v="17"/>
    <n v="0"/>
    <n v="0"/>
    <n v="0"/>
    <n v="0"/>
    <n v="0"/>
    <n v="0"/>
    <x v="1"/>
    <n v="3"/>
  </r>
  <r>
    <s v="  UA"/>
    <x v="30"/>
    <n v="793"/>
    <s v="N569UA"/>
    <s v="LAX"/>
    <d v="1899-12-30T15:20:00"/>
    <d v="1899-12-30T15:15:00"/>
    <n v="270"/>
    <n v="250"/>
    <n v="-5"/>
    <d v="1899-12-30T15:30:00"/>
    <n v="15"/>
    <n v="0"/>
    <n v="0"/>
    <n v="0"/>
    <n v="0"/>
    <n v="0"/>
    <n v="0"/>
    <x v="15"/>
    <n v="3"/>
  </r>
  <r>
    <s v="  UA"/>
    <x v="30"/>
    <n v="839"/>
    <s v="N501UA"/>
    <s v="LAX"/>
    <d v="1899-12-30T18:41:00"/>
    <d v="1899-12-30T18:37:00"/>
    <n v="262"/>
    <n v="257"/>
    <n v="-4"/>
    <d v="1899-12-30T18:51:00"/>
    <n v="14"/>
    <n v="0"/>
    <n v="0"/>
    <n v="0"/>
    <n v="0"/>
    <n v="0"/>
    <n v="0"/>
    <x v="1"/>
    <n v="3"/>
  </r>
  <r>
    <s v="  UA"/>
    <x v="30"/>
    <n v="842"/>
    <s v="N424UA"/>
    <s v="LAX"/>
    <d v="1899-12-30T08:10:00"/>
    <d v="1899-12-30T08:05:00"/>
    <n v="269"/>
    <n v="259"/>
    <n v="-5"/>
    <d v="1899-12-30T08:19:00"/>
    <n v="14"/>
    <n v="0"/>
    <n v="0"/>
    <n v="0"/>
    <n v="0"/>
    <n v="0"/>
    <n v="0"/>
    <x v="9"/>
    <n v="3"/>
  </r>
  <r>
    <s v="  UA"/>
    <x v="30"/>
    <n v="848"/>
    <s v="N495UA"/>
    <s v="PHX"/>
    <d v="1899-12-30T09:27:00"/>
    <d v="1899-12-30T09:26:00"/>
    <n v="227"/>
    <n v="231"/>
    <n v="-1"/>
    <d v="1899-12-30T09:44:00"/>
    <n v="18"/>
    <n v="0"/>
    <n v="0"/>
    <n v="0"/>
    <n v="0"/>
    <n v="0"/>
    <n v="0"/>
    <x v="0"/>
    <n v="3"/>
  </r>
  <r>
    <s v="  UA"/>
    <x v="30"/>
    <n v="859"/>
    <s v="N833UA"/>
    <s v="SFO"/>
    <d v="1899-12-30T07:04:00"/>
    <d v="1899-12-30T07:00:00"/>
    <n v="288"/>
    <n v="312"/>
    <n v="-4"/>
    <d v="1899-12-30T07:22:00"/>
    <n v="22"/>
    <n v="0"/>
    <n v="0"/>
    <n v="20"/>
    <n v="0"/>
    <n v="0"/>
    <n v="0"/>
    <x v="13"/>
    <n v="3"/>
  </r>
  <r>
    <s v="  UA"/>
    <x v="30"/>
    <n v="882"/>
    <s v="N597UA"/>
    <s v="BOS"/>
    <d v="1899-12-30T16:05:00"/>
    <d v="1899-12-30T15:57:00"/>
    <n v="142"/>
    <n v="114"/>
    <n v="-8"/>
    <d v="1899-12-30T16:05:00"/>
    <n v="8"/>
    <n v="0"/>
    <n v="0"/>
    <n v="0"/>
    <n v="0"/>
    <n v="0"/>
    <n v="0"/>
    <x v="2"/>
    <n v="3"/>
  </r>
  <r>
    <s v="  UA"/>
    <x v="30"/>
    <n v="884"/>
    <s v="N402UA"/>
    <s v="EWR"/>
    <d v="1899-12-30T19:00:00"/>
    <d v="1899-12-30T18:58:00"/>
    <n v="131"/>
    <n v="103"/>
    <n v="-2"/>
    <d v="1899-12-30T19:07:00"/>
    <n v="9"/>
    <n v="0"/>
    <n v="0"/>
    <n v="0"/>
    <n v="0"/>
    <n v="0"/>
    <n v="0"/>
    <x v="10"/>
    <n v="3"/>
  </r>
  <r>
    <s v="  UA"/>
    <x v="30"/>
    <n v="896"/>
    <s v="N433UA"/>
    <s v="BOS"/>
    <d v="1899-12-30T13:15:00"/>
    <d v="1899-12-30T13:27:00"/>
    <n v="140"/>
    <n v="124"/>
    <n v="12"/>
    <d v="1899-12-30T13:41:00"/>
    <n v="14"/>
    <n v="0"/>
    <n v="0"/>
    <n v="0"/>
    <n v="0"/>
    <n v="0"/>
    <n v="12"/>
    <x v="14"/>
    <n v="3"/>
  </r>
  <r>
    <s v="  UA"/>
    <x v="30"/>
    <n v="904"/>
    <s v="N848UA"/>
    <s v="CVG"/>
    <d v="1899-12-30T19:01:00"/>
    <d v="1899-12-30T18:55:00"/>
    <n v="71"/>
    <n v="70"/>
    <n v="-6"/>
    <d v="1899-12-30T19:13:00"/>
    <n v="18"/>
    <n v="0"/>
    <n v="0"/>
    <n v="0"/>
    <n v="0"/>
    <n v="0"/>
    <n v="0"/>
    <x v="10"/>
    <n v="3"/>
  </r>
  <r>
    <s v="  UA"/>
    <x v="30"/>
    <n v="907"/>
    <s v="N652UA"/>
    <s v="SFO"/>
    <d v="1899-12-30T17:21:00"/>
    <d v="1899-12-30T17:16:00"/>
    <n v="295"/>
    <n v="271"/>
    <n v="-5"/>
    <d v="1899-12-30T17:28:00"/>
    <n v="12"/>
    <n v="0"/>
    <n v="0"/>
    <n v="0"/>
    <n v="0"/>
    <n v="0"/>
    <n v="0"/>
    <x v="12"/>
    <n v="3"/>
  </r>
  <r>
    <s v="  UA"/>
    <x v="30"/>
    <n v="909"/>
    <s v="N568UA"/>
    <s v="DEN"/>
    <d v="1899-12-30T15:23:00"/>
    <d v="1899-12-30T15:23:00"/>
    <n v="164"/>
    <n v="152"/>
    <n v="0"/>
    <d v="1899-12-30T15:38:00"/>
    <n v="15"/>
    <n v="0"/>
    <n v="0"/>
    <n v="0"/>
    <n v="0"/>
    <n v="0"/>
    <n v="0"/>
    <x v="15"/>
    <n v="3"/>
  </r>
  <r>
    <s v="  UA"/>
    <x v="30"/>
    <n v="929"/>
    <s v="N477UA"/>
    <s v="SEA"/>
    <d v="1899-12-30T15:30:00"/>
    <d v="1899-12-30T16:46:00"/>
    <n v="268"/>
    <n v="250"/>
    <n v="76"/>
    <d v="1899-12-30T16:56:00"/>
    <n v="10"/>
    <n v="15"/>
    <n v="0"/>
    <n v="0"/>
    <n v="0"/>
    <n v="43"/>
    <n v="76"/>
    <x v="15"/>
    <n v="3"/>
  </r>
  <r>
    <s v="  UA"/>
    <x v="30"/>
    <n v="941"/>
    <s v="N573UA"/>
    <s v="DEN"/>
    <d v="1899-12-30T17:03:00"/>
    <d v="1899-12-30T17:10:00"/>
    <n v="160"/>
    <n v="143"/>
    <n v="7"/>
    <d v="1899-12-30T17:21:00"/>
    <n v="11"/>
    <n v="0"/>
    <n v="0"/>
    <n v="0"/>
    <n v="0"/>
    <n v="0"/>
    <n v="7"/>
    <x v="12"/>
    <n v="3"/>
  </r>
  <r>
    <s v="  UA"/>
    <x v="30"/>
    <n v="943"/>
    <s v="N521UA"/>
    <s v="LAX"/>
    <d v="1899-12-30T17:32:00"/>
    <d v="1899-12-30T17:26:00"/>
    <n v="268"/>
    <n v="257"/>
    <n v="-6"/>
    <d v="1899-12-30T17:37:00"/>
    <n v="11"/>
    <n v="0"/>
    <n v="0"/>
    <n v="0"/>
    <n v="0"/>
    <n v="0"/>
    <n v="0"/>
    <x v="12"/>
    <n v="3"/>
  </r>
  <r>
    <s v="  UA"/>
    <x v="30"/>
    <n v="945"/>
    <s v="N507UA"/>
    <s v="LAX"/>
    <d v="1899-12-30T11:57:00"/>
    <d v="1899-12-30T11:57:00"/>
    <n v="262"/>
    <n v="269"/>
    <n v="0"/>
    <d v="1899-12-30T12:19:00"/>
    <n v="22"/>
    <n v="0"/>
    <n v="0"/>
    <n v="0"/>
    <n v="0"/>
    <n v="0"/>
    <n v="0"/>
    <x v="3"/>
    <n v="3"/>
  </r>
  <r>
    <s v="  UA"/>
    <x v="30"/>
    <n v="949"/>
    <s v="N771UA"/>
    <s v="DEN"/>
    <d v="1899-12-30T18:41:00"/>
    <d v="1899-12-30T18:39:00"/>
    <n v="165"/>
    <n v="149"/>
    <n v="-2"/>
    <d v="1899-12-30T18:55:00"/>
    <n v="16"/>
    <n v="0"/>
    <n v="0"/>
    <n v="0"/>
    <n v="0"/>
    <n v="0"/>
    <n v="0"/>
    <x v="1"/>
    <n v="3"/>
  </r>
  <r>
    <s v="  UA"/>
    <x v="30"/>
    <n v="959"/>
    <s v="N479UA"/>
    <s v="PDX"/>
    <d v="1899-12-30T20:30:00"/>
    <d v="1899-12-30T20:31:00"/>
    <n v="268"/>
    <n v="247"/>
    <n v="1"/>
    <d v="1899-12-30T20:39:00"/>
    <n v="8"/>
    <n v="0"/>
    <n v="0"/>
    <n v="0"/>
    <n v="0"/>
    <n v="0"/>
    <n v="1"/>
    <x v="11"/>
    <n v="3"/>
  </r>
  <r>
    <s v="  UA"/>
    <x v="30"/>
    <n v="964"/>
    <s v="N774UA"/>
    <s v="IAD"/>
    <d v="1899-12-30T13:15:00"/>
    <d v="1899-12-30T13:14:00"/>
    <n v="112"/>
    <n v="104"/>
    <n v="-1"/>
    <d v="1899-12-30T13:35:00"/>
    <n v="21"/>
    <n v="0"/>
    <n v="0"/>
    <n v="0"/>
    <n v="0"/>
    <n v="0"/>
    <n v="0"/>
    <x v="14"/>
    <n v="3"/>
  </r>
  <r>
    <s v="  UA"/>
    <x v="30"/>
    <n v="971"/>
    <s v="N852UA"/>
    <s v="SFO"/>
    <d v="1899-12-30T06:00:00"/>
    <d v="1899-12-30T05:57:00"/>
    <n v="282"/>
    <n v="286"/>
    <n v="-3"/>
    <d v="1899-12-30T06:14:00"/>
    <n v="17"/>
    <n v="0"/>
    <n v="0"/>
    <n v="0"/>
    <n v="0"/>
    <n v="0"/>
    <n v="0"/>
    <x v="6"/>
    <n v="3"/>
  </r>
  <r>
    <s v="  UA"/>
    <x v="30"/>
    <n v="973"/>
    <s v="N574UA"/>
    <s v="SFO"/>
    <d v="1899-12-30T14:55:00"/>
    <d v="1899-12-30T14:49:00"/>
    <n v="294"/>
    <n v="267"/>
    <n v="-6"/>
    <d v="1899-12-30T15:00:00"/>
    <n v="11"/>
    <n v="0"/>
    <n v="0"/>
    <n v="0"/>
    <n v="0"/>
    <n v="0"/>
    <n v="0"/>
    <x v="4"/>
    <n v="3"/>
  </r>
  <r>
    <s v="  UA"/>
    <x v="30"/>
    <n v="987"/>
    <s v="N445UA"/>
    <s v="DCA"/>
    <d v="1899-12-30T07:00:00"/>
    <d v="1899-12-30T06:53:00"/>
    <n v="108"/>
    <n v="99"/>
    <n v="-7"/>
    <d v="1899-12-30T07:10:00"/>
    <n v="17"/>
    <n v="0"/>
    <n v="0"/>
    <n v="0"/>
    <n v="0"/>
    <n v="0"/>
    <n v="0"/>
    <x v="13"/>
    <n v="3"/>
  </r>
  <r>
    <s v="  UA"/>
    <x v="30"/>
    <n v="990"/>
    <s v="N429UA"/>
    <s v="IAD"/>
    <d v="1899-12-30T18:13:00"/>
    <d v="1899-12-30T18:10:00"/>
    <n v="114"/>
    <n v="100"/>
    <n v="-3"/>
    <d v="1899-12-30T18:30:00"/>
    <n v="20"/>
    <n v="0"/>
    <n v="0"/>
    <n v="0"/>
    <n v="0"/>
    <n v="0"/>
    <n v="0"/>
    <x v="1"/>
    <n v="3"/>
  </r>
  <r>
    <s v="  UA"/>
    <x v="30"/>
    <n v="998"/>
    <s v="N845UA"/>
    <s v="BOS"/>
    <d v="1899-12-30T21:01:00"/>
    <d v="1899-12-30T20:54:00"/>
    <n v="132"/>
    <n v="117"/>
    <n v="-7"/>
    <d v="1899-12-30T21:03:00"/>
    <n v="9"/>
    <n v="0"/>
    <n v="0"/>
    <n v="0"/>
    <n v="0"/>
    <n v="0"/>
    <n v="0"/>
    <x v="7"/>
    <n v="3"/>
  </r>
  <r>
    <s v="  UA"/>
    <x v="30"/>
    <n v="1102"/>
    <s v="N38727"/>
    <s v="MCO"/>
    <d v="1899-12-30T19:40:00"/>
    <d v="1899-12-30T19:31:00"/>
    <n v="155"/>
    <n v="153"/>
    <n v="-9"/>
    <d v="1899-12-30T19:44:00"/>
    <n v="13"/>
    <n v="0"/>
    <n v="0"/>
    <n v="0"/>
    <n v="0"/>
    <n v="0"/>
    <n v="0"/>
    <x v="10"/>
    <n v="3"/>
  </r>
  <r>
    <s v="  UA"/>
    <x v="30"/>
    <n v="1103"/>
    <s v="N23721"/>
    <s v="SNA"/>
    <d v="1899-12-30T09:45:00"/>
    <d v="1899-12-30T09:46:00"/>
    <n v="265"/>
    <n v="254"/>
    <n v="1"/>
    <d v="1899-12-30T09:59:00"/>
    <n v="13"/>
    <n v="0"/>
    <n v="0"/>
    <n v="0"/>
    <n v="0"/>
    <n v="0"/>
    <n v="1"/>
    <x v="0"/>
    <n v="3"/>
  </r>
  <r>
    <s v="  UA"/>
    <x v="30"/>
    <n v="1189"/>
    <s v="N76528"/>
    <s v="IAH"/>
    <d v="1899-12-30T15:20:00"/>
    <d v="1899-12-30T15:14:00"/>
    <n v="174"/>
    <n v="186"/>
    <n v="-6"/>
    <d v="1899-12-30T15:26:00"/>
    <n v="12"/>
    <n v="0"/>
    <n v="0"/>
    <n v="0"/>
    <n v="0"/>
    <n v="0"/>
    <n v="0"/>
    <x v="15"/>
    <n v="3"/>
  </r>
  <r>
    <s v="  UA"/>
    <x v="30"/>
    <n v="1221"/>
    <s v="N13750"/>
    <s v="IAH"/>
    <d v="1899-12-30T07:00:00"/>
    <d v="1899-12-30T06:55:00"/>
    <n v="168"/>
    <n v="169"/>
    <n v="-5"/>
    <d v="1899-12-30T07:16:00"/>
    <n v="21"/>
    <n v="0"/>
    <n v="0"/>
    <n v="0"/>
    <n v="0"/>
    <n v="0"/>
    <n v="0"/>
    <x v="13"/>
    <n v="3"/>
  </r>
  <r>
    <s v="  UA"/>
    <x v="30"/>
    <n v="1259"/>
    <s v="N18622"/>
    <s v="CLE"/>
    <d v="1899-12-30T18:15:00"/>
    <d v="1899-12-30T18:06:00"/>
    <n v="77"/>
    <n v="59"/>
    <n v="-9"/>
    <d v="1899-12-30T18:16:00"/>
    <n v="10"/>
    <n v="0"/>
    <n v="0"/>
    <n v="0"/>
    <n v="0"/>
    <n v="0"/>
    <n v="0"/>
    <x v="1"/>
    <n v="3"/>
  </r>
  <r>
    <s v="  UA"/>
    <x v="30"/>
    <n v="1282"/>
    <s v="N34282"/>
    <s v="SFO"/>
    <d v="1899-12-30T20:30:00"/>
    <d v="1899-12-30T20:29:00"/>
    <n v="275"/>
    <n v="267"/>
    <n v="-1"/>
    <d v="1899-12-30T20:36:00"/>
    <n v="7"/>
    <n v="0"/>
    <n v="0"/>
    <n v="0"/>
    <n v="0"/>
    <n v="0"/>
    <n v="0"/>
    <x v="11"/>
    <n v="3"/>
  </r>
  <r>
    <s v="  UA"/>
    <x v="30"/>
    <n v="1290"/>
    <s v="N35204"/>
    <s v="IAH"/>
    <d v="1899-12-30T17:05:00"/>
    <d v="1899-12-30T17:05:00"/>
    <n v="173"/>
    <n v="176"/>
    <n v="0"/>
    <d v="1899-12-30T17:20:00"/>
    <n v="15"/>
    <n v="0"/>
    <n v="0"/>
    <n v="0"/>
    <n v="0"/>
    <n v="0"/>
    <n v="0"/>
    <x v="12"/>
    <n v="3"/>
  </r>
  <r>
    <s v="  UA"/>
    <x v="30"/>
    <n v="1296"/>
    <s v="N29717"/>
    <s v="DEN"/>
    <d v="1899-12-30T20:00:00"/>
    <d v="1899-12-30T20:05:00"/>
    <n v="156"/>
    <n v="148"/>
    <n v="5"/>
    <d v="1899-12-30T20:16:00"/>
    <n v="11"/>
    <n v="0"/>
    <n v="0"/>
    <n v="0"/>
    <n v="0"/>
    <n v="0"/>
    <n v="5"/>
    <x v="11"/>
    <n v="3"/>
  </r>
  <r>
    <s v="  UA"/>
    <x v="30"/>
    <n v="1550"/>
    <s v="N77520"/>
    <s v="EWR"/>
    <d v="1899-12-30T13:39:00"/>
    <d v="1899-12-30T13:35:00"/>
    <n v="140"/>
    <n v="117"/>
    <n v="-4"/>
    <d v="1899-12-30T13:56:00"/>
    <n v="21"/>
    <n v="0"/>
    <n v="0"/>
    <n v="0"/>
    <n v="0"/>
    <n v="0"/>
    <n v="0"/>
    <x v="14"/>
    <n v="3"/>
  </r>
  <r>
    <s v="  UA"/>
    <x v="30"/>
    <n v="1570"/>
    <s v="N12238"/>
    <s v="EWR"/>
    <d v="1899-12-30T07:00:00"/>
    <d v="1899-12-30T07:02:00"/>
    <n v="120"/>
    <n v="120"/>
    <n v="2"/>
    <d v="1899-12-30T07:24:00"/>
    <n v="22"/>
    <n v="0"/>
    <n v="0"/>
    <n v="0"/>
    <n v="0"/>
    <n v="0"/>
    <n v="2"/>
    <x v="13"/>
    <n v="3"/>
  </r>
  <r>
    <s v="  UA"/>
    <x v="30"/>
    <n v="1574"/>
    <s v="N14228"/>
    <s v="EWR"/>
    <d v="1899-12-30T12:00:00"/>
    <d v="1899-12-30T12:33:00"/>
    <n v="127"/>
    <n v="110"/>
    <n v="33"/>
    <d v="1899-12-30T12:44:00"/>
    <n v="11"/>
    <n v="16"/>
    <n v="0"/>
    <n v="0"/>
    <n v="0"/>
    <n v="0"/>
    <n v="33"/>
    <x v="5"/>
    <n v="3"/>
  </r>
  <r>
    <s v="  UA"/>
    <x v="30"/>
    <n v="1577"/>
    <s v="N24202"/>
    <s v="EWR"/>
    <d v="1899-12-30T17:00:00"/>
    <d v="1899-12-30T16:55:00"/>
    <n v="135"/>
    <n v="121"/>
    <n v="-5"/>
    <d v="1899-12-30T17:10:00"/>
    <n v="15"/>
    <n v="0"/>
    <n v="0"/>
    <n v="0"/>
    <n v="0"/>
    <n v="0"/>
    <n v="0"/>
    <x v="12"/>
    <n v="3"/>
  </r>
  <r>
    <s v="  UA"/>
    <x v="30"/>
    <n v="1579"/>
    <s v="N37252"/>
    <s v="EWR"/>
    <d v="1899-12-30T18:00:00"/>
    <d v="1899-12-30T17:56:00"/>
    <n v="126"/>
    <n v="118"/>
    <n v="-4"/>
    <d v="1899-12-30T18:09:00"/>
    <n v="13"/>
    <n v="0"/>
    <n v="0"/>
    <n v="0"/>
    <n v="0"/>
    <n v="0"/>
    <n v="0"/>
    <x v="1"/>
    <n v="3"/>
  </r>
  <r>
    <s v="  UA"/>
    <x v="30"/>
    <n v="1625"/>
    <s v="N14219"/>
    <s v="CLE"/>
    <d v="1899-12-30T07:00:00"/>
    <d v="1899-12-30T07:03:00"/>
    <n v="77"/>
    <n v="76"/>
    <n v="3"/>
    <d v="1899-12-30T07:26:00"/>
    <n v="23"/>
    <n v="0"/>
    <n v="0"/>
    <n v="0"/>
    <n v="0"/>
    <n v="0"/>
    <n v="3"/>
    <x v="13"/>
    <n v="3"/>
  </r>
  <r>
    <s v="  UA"/>
    <x v="30"/>
    <n v="1647"/>
    <s v="N54241"/>
    <s v="IAH"/>
    <d v="1899-12-30T19:15:00"/>
    <d v="1899-12-30T19:11:00"/>
    <n v="163"/>
    <n v="158"/>
    <n v="-4"/>
    <d v="1899-12-30T19:25:00"/>
    <n v="14"/>
    <n v="0"/>
    <n v="0"/>
    <n v="0"/>
    <n v="0"/>
    <n v="0"/>
    <n v="0"/>
    <x v="10"/>
    <n v="3"/>
  </r>
  <r>
    <s v="  UA"/>
    <x v="30"/>
    <n v="1676"/>
    <s v="N35271"/>
    <s v="IAH"/>
    <d v="1899-12-30T14:00:00"/>
    <d v="1899-12-30T13:54:00"/>
    <n v="166"/>
    <n v="155"/>
    <n v="-6"/>
    <d v="1899-12-30T14:04:00"/>
    <n v="10"/>
    <n v="0"/>
    <n v="0"/>
    <n v="0"/>
    <n v="0"/>
    <n v="0"/>
    <n v="0"/>
    <x v="4"/>
    <n v="3"/>
  </r>
  <r>
    <s v="  UA"/>
    <x v="30"/>
    <n v="1693"/>
    <s v="N33266"/>
    <s v="IAH"/>
    <d v="1899-12-30T12:10:00"/>
    <d v="1899-12-30T12:08:00"/>
    <n v="167"/>
    <n v="186"/>
    <n v="-2"/>
    <d v="1899-12-30T12:24:00"/>
    <n v="16"/>
    <n v="0"/>
    <n v="0"/>
    <n v="17"/>
    <n v="0"/>
    <n v="0"/>
    <n v="0"/>
    <x v="5"/>
    <n v="3"/>
  </r>
  <r>
    <s v="  UA"/>
    <x v="30"/>
    <n v="1696"/>
    <s v="N37263"/>
    <s v="EWR"/>
    <d v="1899-12-30T10:00:00"/>
    <d v="1899-12-30T09:56:00"/>
    <n v="117"/>
    <n v="117"/>
    <n v="-4"/>
    <d v="1899-12-30T10:09:00"/>
    <n v="13"/>
    <n v="0"/>
    <n v="0"/>
    <n v="0"/>
    <n v="0"/>
    <n v="0"/>
    <n v="0"/>
    <x v="8"/>
    <n v="3"/>
  </r>
  <r>
    <s v="  UA"/>
    <x v="30"/>
    <n v="1710"/>
    <s v="N12238"/>
    <s v="IAH"/>
    <d v="1899-12-30T08:00:00"/>
    <d v="1899-12-30T07:56:00"/>
    <n v="172"/>
    <n v="165"/>
    <n v="-4"/>
    <d v="1899-12-30T08:13:00"/>
    <n v="17"/>
    <n v="0"/>
    <n v="0"/>
    <n v="0"/>
    <n v="0"/>
    <n v="0"/>
    <n v="0"/>
    <x v="9"/>
    <n v="3"/>
  </r>
  <r>
    <s v="  UA"/>
    <x v="30"/>
    <n v="1715"/>
    <s v="N73259"/>
    <s v="PIT"/>
    <d v="1899-12-30T18:35:00"/>
    <d v="1899-12-30T18:32:00"/>
    <n v="84"/>
    <n v="74"/>
    <n v="-3"/>
    <d v="1899-12-30T18:44:00"/>
    <n v="12"/>
    <n v="0"/>
    <n v="0"/>
    <n v="0"/>
    <n v="0"/>
    <n v="0"/>
    <n v="0"/>
    <x v="1"/>
    <n v="3"/>
  </r>
  <r>
    <s v="  UA"/>
    <x v="30"/>
    <n v="1716"/>
    <s v="N34222"/>
    <s v="FLL"/>
    <d v="1899-12-30T08:50:00"/>
    <d v="1899-12-30T08:47:00"/>
    <n v="171"/>
    <n v="179"/>
    <n v="-3"/>
    <d v="1899-12-30T09:03:00"/>
    <n v="16"/>
    <n v="0"/>
    <n v="0"/>
    <n v="0"/>
    <n v="0"/>
    <n v="0"/>
    <n v="0"/>
    <x v="9"/>
    <n v="3"/>
  </r>
  <r>
    <s v="  UA"/>
    <x v="30"/>
    <n v="1727"/>
    <s v="N47414"/>
    <s v="IAH"/>
    <d v="1899-12-30T10:56:00"/>
    <d v="1899-12-30T10:54:00"/>
    <n v="169"/>
    <n v="169"/>
    <n v="-2"/>
    <d v="1899-12-30T11:05:00"/>
    <n v="11"/>
    <n v="0"/>
    <n v="0"/>
    <n v="0"/>
    <n v="0"/>
    <n v="0"/>
    <n v="0"/>
    <x v="8"/>
    <n v="3"/>
  </r>
  <r>
    <s v="  UA"/>
    <x v="30"/>
    <n v="1729"/>
    <s v="N15710"/>
    <s v="IAH"/>
    <d v="1899-12-30T21:00:00"/>
    <d v="1899-12-30T20:56:00"/>
    <n v="158"/>
    <n v="142"/>
    <n v="-4"/>
    <d v="1899-12-30T21:08:00"/>
    <n v="12"/>
    <n v="0"/>
    <n v="0"/>
    <n v="0"/>
    <n v="0"/>
    <n v="0"/>
    <n v="0"/>
    <x v="7"/>
    <n v="3"/>
  </r>
  <r>
    <s v="  UA"/>
    <x v="30"/>
    <n v="1730"/>
    <s v="N38257"/>
    <s v="IAH"/>
    <d v="1899-12-30T05:25:00"/>
    <d v="1899-12-30T05:19:00"/>
    <n v="168"/>
    <n v="152"/>
    <n v="-6"/>
    <d v="1899-12-30T05:27:00"/>
    <n v="8"/>
    <n v="0"/>
    <n v="0"/>
    <n v="0"/>
    <n v="0"/>
    <n v="0"/>
    <n v="0"/>
    <x v="16"/>
    <n v="3"/>
  </r>
</pivotCacheRecords>
</file>

<file path=xl/pivotCache/pivotCacheRecords2.xml><?xml version="1.0" encoding="utf-8"?>
<pivotCacheRecords xmlns="http://schemas.openxmlformats.org/spreadsheetml/2006/main" xmlns:r="http://schemas.openxmlformats.org/officeDocument/2006/relationships" count="4862">
  <r>
    <s v="  UA"/>
    <x v="0"/>
    <n v="201"/>
    <s v="N210UA"/>
    <s v="HNL"/>
    <d v="1899-12-30T09:18:00"/>
    <d v="1899-12-30T09:31:00"/>
    <n v="547"/>
    <n v="538"/>
    <n v="13"/>
    <d v="1899-12-30T09:46:00"/>
    <n v="15"/>
    <n v="0"/>
    <n v="0"/>
    <n v="0"/>
    <n v="0"/>
    <n v="0"/>
    <n v="13"/>
    <x v="0"/>
    <x v="0"/>
  </r>
  <r>
    <s v="  UA"/>
    <x v="0"/>
    <n v="222"/>
    <s v="N803UA"/>
    <s v="BDL"/>
    <d v="1899-12-30T18:50:00"/>
    <d v="1899-12-30T18:46:00"/>
    <n v="123"/>
    <n v="115"/>
    <n v="-4"/>
    <d v="1899-12-30T19:00:00"/>
    <n v="14"/>
    <n v="0"/>
    <n v="0"/>
    <n v="0"/>
    <n v="0"/>
    <n v="0"/>
    <n v="0"/>
    <x v="1"/>
    <x v="0"/>
  </r>
  <r>
    <s v="  UA"/>
    <x v="0"/>
    <n v="223"/>
    <s v="N451UA"/>
    <s v="DTW"/>
    <d v="1899-12-30T18:21:00"/>
    <d v="1899-12-30T18:26:00"/>
    <n v="81"/>
    <n v="70"/>
    <n v="5"/>
    <d v="1899-12-30T18:38:00"/>
    <n v="12"/>
    <n v="0"/>
    <n v="0"/>
    <n v="0"/>
    <n v="0"/>
    <n v="0"/>
    <n v="5"/>
    <x v="1"/>
    <x v="0"/>
  </r>
  <r>
    <s v="  UA"/>
    <x v="0"/>
    <n v="228"/>
    <s v="N813UA"/>
    <s v="BWI"/>
    <d v="1899-12-30T16:25:00"/>
    <d v="1899-12-30T16:40:00"/>
    <n v="111"/>
    <n v="101"/>
    <n v="15"/>
    <d v="1899-12-30T16:54:00"/>
    <n v="14"/>
    <n v="0"/>
    <n v="0"/>
    <n v="0"/>
    <n v="0"/>
    <n v="0"/>
    <n v="15"/>
    <x v="2"/>
    <x v="0"/>
  </r>
  <r>
    <s v="  UA"/>
    <x v="0"/>
    <n v="241"/>
    <s v="N426UA"/>
    <s v="SEA"/>
    <d v="1899-12-30T11:59:00"/>
    <d v="1899-12-30T11:57:00"/>
    <n v="277"/>
    <n v="266"/>
    <n v="-2"/>
    <d v="1899-12-30T12:13:00"/>
    <n v="16"/>
    <n v="0"/>
    <n v="0"/>
    <n v="0"/>
    <n v="0"/>
    <n v="0"/>
    <n v="0"/>
    <x v="3"/>
    <x v="0"/>
  </r>
  <r>
    <s v="  UA"/>
    <x v="0"/>
    <n v="244"/>
    <s v="N839UA"/>
    <s v="MDT"/>
    <d v="1899-12-30T18:30:00"/>
    <d v="1899-12-30T20:08:00"/>
    <n v="102"/>
    <n v="93"/>
    <n v="98"/>
    <d v="1899-12-30T20:21:00"/>
    <n v="13"/>
    <n v="58"/>
    <n v="0"/>
    <n v="0"/>
    <n v="0"/>
    <n v="31"/>
    <n v="98"/>
    <x v="1"/>
    <x v="0"/>
  </r>
  <r>
    <s v="  UA"/>
    <x v="0"/>
    <n v="246"/>
    <s v="N455UA"/>
    <s v="BUF"/>
    <d v="1899-12-30T18:40:00"/>
    <d v="1899-12-30T18:36:00"/>
    <n v="93"/>
    <n v="82"/>
    <n v="-4"/>
    <d v="1899-12-30T18:51:00"/>
    <n v="15"/>
    <n v="0"/>
    <n v="0"/>
    <n v="0"/>
    <n v="0"/>
    <n v="0"/>
    <n v="0"/>
    <x v="1"/>
    <x v="0"/>
  </r>
  <r>
    <s v="  UA"/>
    <x v="0"/>
    <n v="253"/>
    <s v="N478UA"/>
    <s v="TPA"/>
    <d v="1899-12-30T14:52:00"/>
    <d v="1899-12-30T15:00:00"/>
    <n v="157"/>
    <n v="157"/>
    <n v="8"/>
    <d v="1899-12-30T15:22:00"/>
    <n v="22"/>
    <n v="0"/>
    <n v="0"/>
    <n v="0"/>
    <n v="0"/>
    <n v="0"/>
    <n v="8"/>
    <x v="4"/>
    <x v="0"/>
  </r>
  <r>
    <s v="  UA"/>
    <x v="0"/>
    <n v="255"/>
    <s v="N851UA"/>
    <s v="EWR"/>
    <d v="1899-12-30T16:11:00"/>
    <d v="1899-12-30T16:44:00"/>
    <n v="134"/>
    <n v="130"/>
    <n v="33"/>
    <d v="1899-12-30T16:55:00"/>
    <n v="11"/>
    <n v="0"/>
    <n v="0"/>
    <n v="0"/>
    <n v="0"/>
    <n v="29"/>
    <n v="33"/>
    <x v="2"/>
    <x v="0"/>
  </r>
  <r>
    <s v="  UA"/>
    <x v="0"/>
    <n v="273"/>
    <s v="N821UA"/>
    <s v="PHX"/>
    <d v="1899-12-30T11:57:00"/>
    <d v="1899-12-30T11:56:00"/>
    <n v="237"/>
    <n v="224"/>
    <n v="-1"/>
    <d v="1899-12-30T12:13:00"/>
    <n v="17"/>
    <n v="0"/>
    <n v="0"/>
    <n v="0"/>
    <n v="0"/>
    <n v="0"/>
    <n v="0"/>
    <x v="3"/>
    <x v="0"/>
  </r>
  <r>
    <s v="  UA"/>
    <x v="0"/>
    <n v="276"/>
    <s v="N808UA"/>
    <s v="DSM"/>
    <d v="1899-12-30T12:25:00"/>
    <d v="1899-12-30T12:17:00"/>
    <n v="73"/>
    <n v="76"/>
    <n v="-8"/>
    <d v="1899-12-30T12:28:00"/>
    <n v="11"/>
    <n v="0"/>
    <n v="0"/>
    <n v="0"/>
    <n v="0"/>
    <n v="0"/>
    <n v="0"/>
    <x v="5"/>
    <x v="0"/>
  </r>
  <r>
    <s v="  UA"/>
    <x v="0"/>
    <n v="288"/>
    <s v="N572UA"/>
    <s v="MCO"/>
    <d v="1899-12-30T14:52:00"/>
    <d v="1899-12-30T14:50:00"/>
    <n v="157"/>
    <n v="145"/>
    <n v="-2"/>
    <d v="1899-12-30T15:05:00"/>
    <n v="15"/>
    <n v="0"/>
    <n v="0"/>
    <n v="0"/>
    <n v="0"/>
    <n v="0"/>
    <n v="0"/>
    <x v="4"/>
    <x v="0"/>
  </r>
  <r>
    <s v="  UA"/>
    <x v="0"/>
    <n v="295"/>
    <s v="N452UA"/>
    <s v="DEN"/>
    <d v="1899-12-30T06:00:00"/>
    <d v="1899-12-30T05:59:00"/>
    <n v="160"/>
    <n v="143"/>
    <n v="-1"/>
    <d v="1899-12-30T06:07:00"/>
    <n v="8"/>
    <n v="0"/>
    <n v="0"/>
    <n v="0"/>
    <n v="0"/>
    <n v="0"/>
    <n v="0"/>
    <x v="6"/>
    <x v="0"/>
  </r>
  <r>
    <s v="  UA"/>
    <x v="0"/>
    <n v="296"/>
    <s v="N424UA"/>
    <s v="MSP"/>
    <d v="1899-12-30T14:20:00"/>
    <d v="1899-12-30T14:19:00"/>
    <n v="90"/>
    <n v="89"/>
    <n v="-1"/>
    <d v="1899-12-30T14:35:00"/>
    <n v="16"/>
    <n v="0"/>
    <n v="0"/>
    <n v="0"/>
    <n v="0"/>
    <n v="0"/>
    <n v="0"/>
    <x v="4"/>
    <x v="0"/>
  </r>
  <r>
    <s v="  UA"/>
    <x v="0"/>
    <n v="298"/>
    <s v="N471UA"/>
    <s v="LGA"/>
    <d v="1899-12-30T21:00:00"/>
    <d v="1899-12-30T22:29:00"/>
    <n v="123"/>
    <n v="127"/>
    <n v="89"/>
    <d v="1899-12-30T22:56:00"/>
    <n v="27"/>
    <n v="89"/>
    <n v="0"/>
    <n v="4"/>
    <n v="0"/>
    <n v="0"/>
    <n v="89"/>
    <x v="7"/>
    <x v="0"/>
  </r>
  <r>
    <s v="  UA"/>
    <x v="0"/>
    <n v="302"/>
    <s v="N821UA"/>
    <s v="ALB"/>
    <d v="1899-12-30T21:09:00"/>
    <d v="1899-12-30T21:10:00"/>
    <n v="110"/>
    <n v="100"/>
    <n v="1"/>
    <d v="1899-12-30T21:20:00"/>
    <n v="10"/>
    <n v="0"/>
    <n v="0"/>
    <n v="0"/>
    <n v="0"/>
    <n v="0"/>
    <n v="1"/>
    <x v="7"/>
    <x v="0"/>
  </r>
  <r>
    <s v="  UA"/>
    <x v="0"/>
    <n v="308"/>
    <s v="N833UA"/>
    <s v="CVG"/>
    <d v="1899-12-30T18:54:00"/>
    <d v="1899-12-30T18:51:00"/>
    <n v="74"/>
    <n v="70"/>
    <n v="-3"/>
    <d v="1899-12-30T19:12:00"/>
    <n v="21"/>
    <n v="0"/>
    <n v="0"/>
    <n v="0"/>
    <n v="0"/>
    <n v="0"/>
    <n v="0"/>
    <x v="1"/>
    <x v="0"/>
  </r>
  <r>
    <s v="  UA"/>
    <x v="0"/>
    <n v="327"/>
    <s v="N462UA"/>
    <s v="MCO"/>
    <d v="1899-12-30T10:55:00"/>
    <d v="1899-12-30T11:49:00"/>
    <n v="159"/>
    <n v="150"/>
    <n v="54"/>
    <d v="1899-12-30T12:06:00"/>
    <n v="17"/>
    <n v="45"/>
    <n v="0"/>
    <n v="0"/>
    <n v="0"/>
    <n v="0"/>
    <n v="54"/>
    <x v="8"/>
    <x v="0"/>
  </r>
  <r>
    <s v="  UA"/>
    <x v="0"/>
    <n v="332"/>
    <s v="N449UA"/>
    <s v="SFO"/>
    <d v="1899-12-30T08:50:00"/>
    <d v="1899-12-30T08:52:00"/>
    <n v="293"/>
    <n v="290"/>
    <n v="2"/>
    <d v="1899-12-30T09:14:00"/>
    <n v="22"/>
    <n v="0"/>
    <n v="0"/>
    <n v="0"/>
    <n v="0"/>
    <n v="0"/>
    <n v="2"/>
    <x v="9"/>
    <x v="0"/>
  </r>
  <r>
    <s v="  UA"/>
    <x v="0"/>
    <n v="334"/>
    <s v="N842UA"/>
    <s v="ATL"/>
    <d v="1899-12-30T19:20:00"/>
    <d v="1899-12-30T19:20:00"/>
    <n v="123"/>
    <n v="110"/>
    <n v="0"/>
    <d v="1899-12-30T19:45:00"/>
    <n v="25"/>
    <n v="0"/>
    <n v="0"/>
    <n v="0"/>
    <n v="0"/>
    <n v="0"/>
    <n v="0"/>
    <x v="10"/>
    <x v="0"/>
  </r>
  <r>
    <s v="  UA"/>
    <x v="0"/>
    <n v="341"/>
    <s v="N506UA"/>
    <s v="LAX"/>
    <d v="1899-12-30T20:15:00"/>
    <d v="1899-12-30T20:16:00"/>
    <n v="273"/>
    <n v="265"/>
    <n v="1"/>
    <d v="1899-12-30T20:28:00"/>
    <n v="12"/>
    <n v="0"/>
    <n v="0"/>
    <n v="0"/>
    <n v="0"/>
    <n v="0"/>
    <n v="1"/>
    <x v="11"/>
    <x v="0"/>
  </r>
  <r>
    <s v="  UA"/>
    <x v="0"/>
    <n v="355"/>
    <s v="N589UA"/>
    <s v="PDX"/>
    <d v="1899-12-30T17:55:00"/>
    <d v="1899-12-30T17:52:00"/>
    <n v="274"/>
    <n v="262"/>
    <n v="-3"/>
    <d v="1899-12-30T18:06:00"/>
    <n v="14"/>
    <n v="0"/>
    <n v="0"/>
    <n v="0"/>
    <n v="0"/>
    <n v="0"/>
    <n v="0"/>
    <x v="12"/>
    <x v="0"/>
  </r>
  <r>
    <s v="  UA"/>
    <x v="0"/>
    <n v="360"/>
    <s v="N416UA"/>
    <s v="BWI"/>
    <d v="1899-12-30T14:30:00"/>
    <d v="1899-12-30T14:33:00"/>
    <n v="114"/>
    <n v="102"/>
    <n v="3"/>
    <d v="1899-12-30T14:49:00"/>
    <n v="16"/>
    <n v="0"/>
    <n v="0"/>
    <n v="0"/>
    <n v="0"/>
    <n v="0"/>
    <n v="3"/>
    <x v="4"/>
    <x v="0"/>
  </r>
  <r>
    <s v="  UA"/>
    <x v="0"/>
    <n v="363"/>
    <s v="N843UA"/>
    <s v="DCA"/>
    <d v="1899-12-30T18:05:00"/>
    <d v="1899-12-30T18:02:00"/>
    <n v="107"/>
    <n v="95"/>
    <n v="-3"/>
    <d v="1899-12-30T18:16:00"/>
    <n v="14"/>
    <n v="0"/>
    <n v="0"/>
    <n v="0"/>
    <n v="0"/>
    <n v="0"/>
    <n v="0"/>
    <x v="1"/>
    <x v="0"/>
  </r>
  <r>
    <s v="  UA"/>
    <x v="0"/>
    <n v="371"/>
    <s v=" "/>
    <s v="SEA"/>
    <d v="1899-12-30T17:27:00"/>
    <d v="1899-12-30T00:00:00"/>
    <n v="273"/>
    <n v="0"/>
    <n v="0"/>
    <d v="1899-12-30T00:00:00"/>
    <n v="0"/>
    <n v="0"/>
    <n v="0"/>
    <n v="0"/>
    <n v="0"/>
    <n v="0"/>
    <n v="0"/>
    <x v="12"/>
    <x v="0"/>
  </r>
  <r>
    <s v="  UA"/>
    <x v="0"/>
    <n v="376"/>
    <s v="N495UA"/>
    <s v="SMF"/>
    <d v="1899-12-30T11:57:00"/>
    <d v="1899-12-30T11:53:00"/>
    <n v="276"/>
    <n v="270"/>
    <n v="-4"/>
    <d v="1899-12-30T12:11:00"/>
    <n v="18"/>
    <n v="0"/>
    <n v="0"/>
    <n v="0"/>
    <n v="0"/>
    <n v="0"/>
    <n v="0"/>
    <x v="3"/>
    <x v="0"/>
  </r>
  <r>
    <s v="  UA"/>
    <x v="0"/>
    <n v="382"/>
    <s v="N802UA"/>
    <s v="IAD"/>
    <d v="1899-12-30T08:41:00"/>
    <d v="1899-12-30T08:37:00"/>
    <n v="106"/>
    <n v="136"/>
    <n v="-4"/>
    <d v="1899-12-30T09:24:00"/>
    <n v="47"/>
    <n v="0"/>
    <n v="0"/>
    <n v="26"/>
    <n v="0"/>
    <n v="0"/>
    <n v="0"/>
    <x v="9"/>
    <x v="0"/>
  </r>
  <r>
    <s v="  UA"/>
    <x v="0"/>
    <n v="384"/>
    <s v="N584UA"/>
    <s v="PDX"/>
    <d v="1899-12-30T11:57:00"/>
    <d v="1899-12-30T11:53:00"/>
    <n v="274"/>
    <n v="265"/>
    <n v="-4"/>
    <d v="1899-12-30T12:09:00"/>
    <n v="16"/>
    <n v="0"/>
    <n v="0"/>
    <n v="0"/>
    <n v="0"/>
    <n v="0"/>
    <n v="0"/>
    <x v="3"/>
    <x v="0"/>
  </r>
  <r>
    <s v="  UA"/>
    <x v="0"/>
    <n v="395"/>
    <s v="N403UA"/>
    <s v="SAN"/>
    <d v="1899-12-30T17:54:00"/>
    <d v="1899-12-30T17:58:00"/>
    <n v="268"/>
    <n v="238"/>
    <n v="4"/>
    <d v="1899-12-30T18:11:00"/>
    <n v="13"/>
    <n v="0"/>
    <n v="0"/>
    <n v="0"/>
    <n v="0"/>
    <n v="0"/>
    <n v="4"/>
    <x v="12"/>
    <x v="0"/>
  </r>
  <r>
    <s v="  UA"/>
    <x v="0"/>
    <n v="407"/>
    <s v="N825UA"/>
    <s v="SFO"/>
    <d v="1899-12-30T16:45:00"/>
    <d v="1899-12-30T17:02:00"/>
    <n v="288"/>
    <n v="284"/>
    <n v="17"/>
    <d v="1899-12-30T17:23:00"/>
    <n v="21"/>
    <n v="0"/>
    <n v="0"/>
    <n v="0"/>
    <n v="0"/>
    <n v="0"/>
    <n v="17"/>
    <x v="2"/>
    <x v="0"/>
  </r>
  <r>
    <s v="  UA"/>
    <x v="0"/>
    <n v="409"/>
    <s v="N415UA"/>
    <s v="BOI"/>
    <d v="1899-12-30T20:49:00"/>
    <d v="1899-12-30T20:48:00"/>
    <n v="225"/>
    <n v="221"/>
    <n v="-1"/>
    <d v="1899-12-30T21:01:00"/>
    <n v="13"/>
    <n v="0"/>
    <n v="0"/>
    <n v="0"/>
    <n v="0"/>
    <n v="0"/>
    <n v="0"/>
    <x v="11"/>
    <x v="0"/>
  </r>
  <r>
    <s v="  UA"/>
    <x v="0"/>
    <n v="417"/>
    <s v="N544UA"/>
    <s v="BOS"/>
    <d v="1899-12-30T08:25:00"/>
    <d v="1899-12-30T08:30:00"/>
    <n v="137"/>
    <n v="121"/>
    <n v="5"/>
    <d v="1899-12-30T08:42:00"/>
    <n v="12"/>
    <n v="0"/>
    <n v="0"/>
    <n v="0"/>
    <n v="0"/>
    <n v="0"/>
    <n v="5"/>
    <x v="9"/>
    <x v="0"/>
  </r>
  <r>
    <s v="  UA"/>
    <x v="0"/>
    <n v="419"/>
    <s v="N501UA"/>
    <s v="IAD"/>
    <d v="1899-12-30T11:14:00"/>
    <d v="1899-12-30T11:14:00"/>
    <n v="105"/>
    <n v="103"/>
    <n v="0"/>
    <d v="1899-12-30T11:28:00"/>
    <n v="14"/>
    <n v="0"/>
    <n v="0"/>
    <n v="0"/>
    <n v="0"/>
    <n v="0"/>
    <n v="0"/>
    <x v="3"/>
    <x v="0"/>
  </r>
  <r>
    <s v="  UA"/>
    <x v="0"/>
    <n v="420"/>
    <s v="N479UA"/>
    <s v="ROC"/>
    <d v="1899-12-30T18:21:00"/>
    <d v="1899-12-30T18:23:00"/>
    <n v="104"/>
    <n v="98"/>
    <n v="2"/>
    <d v="1899-12-30T18:43:00"/>
    <n v="20"/>
    <n v="0"/>
    <n v="0"/>
    <n v="0"/>
    <n v="0"/>
    <n v="0"/>
    <n v="2"/>
    <x v="1"/>
    <x v="0"/>
  </r>
  <r>
    <s v="  UA"/>
    <x v="0"/>
    <n v="422"/>
    <s v="N586UA"/>
    <s v="MSP"/>
    <d v="1899-12-30T12:52:00"/>
    <d v="1899-12-30T12:48:00"/>
    <n v="82"/>
    <n v="78"/>
    <n v="-4"/>
    <d v="1899-12-30T12:57:00"/>
    <n v="9"/>
    <n v="0"/>
    <n v="0"/>
    <n v="0"/>
    <n v="0"/>
    <n v="0"/>
    <n v="0"/>
    <x v="5"/>
    <x v="0"/>
  </r>
  <r>
    <s v="  UA"/>
    <x v="0"/>
    <n v="423"/>
    <s v="N402UA"/>
    <s v="MCO"/>
    <d v="1899-12-30T07:54:00"/>
    <d v="1899-12-30T07:51:00"/>
    <n v="159"/>
    <n v="156"/>
    <n v="-3"/>
    <d v="1899-12-30T08:09:00"/>
    <n v="18"/>
    <n v="0"/>
    <n v="0"/>
    <n v="0"/>
    <n v="0"/>
    <n v="0"/>
    <n v="0"/>
    <x v="13"/>
    <x v="0"/>
  </r>
  <r>
    <s v="  UA"/>
    <x v="0"/>
    <n v="432"/>
    <s v="N803UA"/>
    <s v="CLT"/>
    <d v="1899-12-30T13:15:00"/>
    <d v="1899-12-30T14:11:00"/>
    <n v="113"/>
    <n v="99"/>
    <n v="56"/>
    <d v="1899-12-30T14:25:00"/>
    <n v="14"/>
    <n v="42"/>
    <n v="0"/>
    <n v="0"/>
    <n v="0"/>
    <n v="0"/>
    <n v="56"/>
    <x v="14"/>
    <x v="0"/>
  </r>
  <r>
    <s v="  UA"/>
    <x v="0"/>
    <n v="449"/>
    <s v="N570UA"/>
    <s v="SAN"/>
    <d v="1899-12-30T10:13:00"/>
    <d v="1899-12-30T10:26:00"/>
    <n v="264"/>
    <n v="244"/>
    <n v="13"/>
    <d v="1899-12-30T10:38:00"/>
    <n v="12"/>
    <n v="0"/>
    <n v="0"/>
    <n v="0"/>
    <n v="0"/>
    <n v="0"/>
    <n v="13"/>
    <x v="8"/>
    <x v="0"/>
  </r>
  <r>
    <s v="  UA"/>
    <x v="0"/>
    <n v="459"/>
    <s v="N574UA"/>
    <s v="JAC"/>
    <d v="1899-12-30T09:49:00"/>
    <d v="1899-12-30T09:49:00"/>
    <n v="202"/>
    <n v="191"/>
    <n v="0"/>
    <d v="1899-12-30T10:09:00"/>
    <n v="20"/>
    <n v="0"/>
    <n v="0"/>
    <n v="0"/>
    <n v="0"/>
    <n v="0"/>
    <n v="0"/>
    <x v="0"/>
    <x v="0"/>
  </r>
  <r>
    <s v="  UA"/>
    <x v="0"/>
    <n v="464"/>
    <s v="N855UA"/>
    <s v="DSM"/>
    <d v="1899-12-30T21:11:00"/>
    <d v="1899-12-30T22:58:00"/>
    <n v="76"/>
    <n v="76"/>
    <n v="107"/>
    <d v="1899-12-30T23:17:00"/>
    <n v="19"/>
    <n v="0"/>
    <n v="0"/>
    <n v="0"/>
    <n v="0"/>
    <n v="107"/>
    <n v="107"/>
    <x v="7"/>
    <x v="0"/>
  </r>
  <r>
    <s v="  UA"/>
    <x v="0"/>
    <n v="473"/>
    <s v="N815UA"/>
    <s v="SNA"/>
    <d v="1899-12-30T20:05:00"/>
    <d v="1899-12-30T20:02:00"/>
    <n v="271"/>
    <n v="247"/>
    <n v="-3"/>
    <d v="1899-12-30T20:15:00"/>
    <n v="13"/>
    <n v="0"/>
    <n v="0"/>
    <n v="0"/>
    <n v="0"/>
    <n v="0"/>
    <n v="0"/>
    <x v="11"/>
    <x v="0"/>
  </r>
  <r>
    <s v="  UA"/>
    <x v="0"/>
    <n v="474"/>
    <s v="N842UA"/>
    <s v="LGA"/>
    <d v="1899-12-30T13:10:00"/>
    <d v="1899-12-30T13:08:00"/>
    <n v="125"/>
    <n v="117"/>
    <n v="-2"/>
    <d v="1899-12-30T13:24:00"/>
    <n v="16"/>
    <n v="0"/>
    <n v="0"/>
    <n v="0"/>
    <n v="0"/>
    <n v="0"/>
    <n v="0"/>
    <x v="14"/>
    <x v="0"/>
  </r>
  <r>
    <s v="  UA"/>
    <x v="0"/>
    <n v="489"/>
    <s v="N425UA"/>
    <s v="RDU"/>
    <d v="1899-12-30T21:00:00"/>
    <d v="1899-12-30T21:16:00"/>
    <n v="121"/>
    <n v="114"/>
    <n v="16"/>
    <d v="1899-12-30T21:34:00"/>
    <n v="18"/>
    <n v="0"/>
    <n v="0"/>
    <n v="0"/>
    <n v="0"/>
    <n v="0"/>
    <n v="16"/>
    <x v="7"/>
    <x v="0"/>
  </r>
  <r>
    <s v="  UA"/>
    <x v="0"/>
    <n v="493"/>
    <s v="N573UA"/>
    <s v="SFO"/>
    <d v="1899-12-30T18:30:00"/>
    <d v="1899-12-30T18:29:00"/>
    <n v="290"/>
    <n v="261"/>
    <n v="-1"/>
    <d v="1899-12-30T18:39:00"/>
    <n v="10"/>
    <n v="0"/>
    <n v="0"/>
    <n v="0"/>
    <n v="0"/>
    <n v="0"/>
    <n v="0"/>
    <x v="1"/>
    <x v="0"/>
  </r>
  <r>
    <s v="  UA"/>
    <x v="0"/>
    <n v="497"/>
    <s v="N585UA"/>
    <s v="LGA"/>
    <d v="1899-12-30T19:20:00"/>
    <d v="1899-12-30T19:19:00"/>
    <n v="129"/>
    <n v="115"/>
    <n v="-1"/>
    <d v="1899-12-30T19:32:00"/>
    <n v="13"/>
    <n v="0"/>
    <n v="0"/>
    <n v="0"/>
    <n v="0"/>
    <n v="0"/>
    <n v="0"/>
    <x v="10"/>
    <x v="0"/>
  </r>
  <r>
    <s v="  UA"/>
    <x v="0"/>
    <n v="501"/>
    <s v="N838UA"/>
    <s v="LAX"/>
    <d v="1899-12-30T08:56:00"/>
    <d v="1899-12-30T08:57:00"/>
    <n v="274"/>
    <n v="266"/>
    <n v="1"/>
    <d v="1899-12-30T09:23:00"/>
    <n v="26"/>
    <n v="0"/>
    <n v="0"/>
    <n v="0"/>
    <n v="0"/>
    <n v="0"/>
    <n v="1"/>
    <x v="9"/>
    <x v="0"/>
  </r>
  <r>
    <s v="  UA"/>
    <x v="0"/>
    <n v="504"/>
    <s v="N428UA"/>
    <s v="LAX"/>
    <d v="1899-12-30T21:15:00"/>
    <d v="1899-12-30T21:14:00"/>
    <n v="275"/>
    <n v="272"/>
    <n v="-1"/>
    <d v="1899-12-30T21:34:00"/>
    <n v="20"/>
    <n v="0"/>
    <n v="0"/>
    <n v="0"/>
    <n v="0"/>
    <n v="0"/>
    <n v="0"/>
    <x v="7"/>
    <x v="0"/>
  </r>
  <r>
    <s v="  UA"/>
    <x v="0"/>
    <n v="514"/>
    <s v="N534UA"/>
    <s v="IAD"/>
    <d v="1899-12-30T21:11:00"/>
    <d v="1899-12-30T21:54:00"/>
    <n v="106"/>
    <n v="91"/>
    <n v="43"/>
    <d v="1899-12-30T22:07:00"/>
    <n v="13"/>
    <n v="0"/>
    <n v="0"/>
    <n v="0"/>
    <n v="0"/>
    <n v="28"/>
    <n v="43"/>
    <x v="7"/>
    <x v="0"/>
  </r>
  <r>
    <s v="  UA"/>
    <x v="0"/>
    <n v="515"/>
    <s v="N556UA"/>
    <s v="SMF"/>
    <d v="1899-12-30T20:55:00"/>
    <d v="1899-12-30T20:59:00"/>
    <n v="272"/>
    <n v="253"/>
    <n v="4"/>
    <d v="1899-12-30T21:09:00"/>
    <n v="10"/>
    <n v="0"/>
    <n v="0"/>
    <n v="0"/>
    <n v="0"/>
    <n v="0"/>
    <n v="4"/>
    <x v="11"/>
    <x v="0"/>
  </r>
  <r>
    <s v="  UA"/>
    <x v="0"/>
    <n v="524"/>
    <s v="N801UA"/>
    <s v="DCA"/>
    <d v="1899-12-30T19:16:00"/>
    <d v="1899-12-30T19:51:00"/>
    <n v="102"/>
    <n v="95"/>
    <n v="35"/>
    <d v="1899-12-30T20:05:00"/>
    <n v="14"/>
    <n v="7"/>
    <n v="0"/>
    <n v="0"/>
    <n v="0"/>
    <n v="21"/>
    <n v="35"/>
    <x v="10"/>
    <x v="0"/>
  </r>
  <r>
    <s v="  UA"/>
    <x v="0"/>
    <n v="532"/>
    <s v="N487UA"/>
    <s v="BOS"/>
    <d v="1899-12-30T10:19:00"/>
    <d v="1899-12-30T10:18:00"/>
    <n v="130"/>
    <n v="119"/>
    <n v="-1"/>
    <d v="1899-12-30T10:30:00"/>
    <n v="12"/>
    <n v="0"/>
    <n v="0"/>
    <n v="0"/>
    <n v="0"/>
    <n v="0"/>
    <n v="0"/>
    <x v="8"/>
    <x v="0"/>
  </r>
  <r>
    <s v="  UA"/>
    <x v="0"/>
    <n v="541"/>
    <s v="N677UA"/>
    <s v="SFO"/>
    <d v="1899-12-30T10:00:00"/>
    <d v="1899-12-30T10:02:00"/>
    <n v="290"/>
    <n v="278"/>
    <n v="2"/>
    <d v="1899-12-30T10:20:00"/>
    <n v="18"/>
    <n v="0"/>
    <n v="0"/>
    <n v="0"/>
    <n v="0"/>
    <n v="0"/>
    <n v="2"/>
    <x v="8"/>
    <x v="0"/>
  </r>
  <r>
    <s v="  UA"/>
    <x v="0"/>
    <n v="547"/>
    <s v="N521UA"/>
    <s v="DCA"/>
    <d v="1899-12-30T09:00:00"/>
    <d v="1899-12-30T08:57:00"/>
    <n v="101"/>
    <n v="108"/>
    <n v="-3"/>
    <d v="1899-12-30T09:21:00"/>
    <n v="24"/>
    <n v="0"/>
    <n v="0"/>
    <n v="0"/>
    <n v="0"/>
    <n v="0"/>
    <n v="0"/>
    <x v="0"/>
    <x v="0"/>
  </r>
  <r>
    <s v="  UA"/>
    <x v="0"/>
    <n v="548"/>
    <s v="N448UA"/>
    <s v="DFW"/>
    <d v="1899-12-30T21:14:00"/>
    <d v="1899-12-30T21:15:00"/>
    <n v="148"/>
    <n v="128"/>
    <n v="1"/>
    <d v="1899-12-30T21:29:00"/>
    <n v="14"/>
    <n v="0"/>
    <n v="0"/>
    <n v="0"/>
    <n v="0"/>
    <n v="0"/>
    <n v="1"/>
    <x v="7"/>
    <x v="0"/>
  </r>
  <r>
    <s v="  UA"/>
    <x v="0"/>
    <n v="555"/>
    <s v="N494UA"/>
    <s v="MCO"/>
    <d v="1899-12-30T09:32:00"/>
    <d v="1899-12-30T09:29:00"/>
    <n v="159"/>
    <n v="152"/>
    <n v="-3"/>
    <d v="1899-12-30T09:43:00"/>
    <n v="14"/>
    <n v="0"/>
    <n v="0"/>
    <n v="0"/>
    <n v="0"/>
    <n v="0"/>
    <n v="0"/>
    <x v="0"/>
    <x v="0"/>
  </r>
  <r>
    <s v="  UA"/>
    <x v="0"/>
    <n v="556"/>
    <s v="N851UA"/>
    <s v="DCA"/>
    <d v="1899-12-30T21:00:00"/>
    <d v="1899-12-30T22:40:00"/>
    <n v="102"/>
    <n v="86"/>
    <n v="100"/>
    <d v="1899-12-30T22:48:00"/>
    <n v="8"/>
    <n v="0"/>
    <n v="0"/>
    <n v="0"/>
    <n v="0"/>
    <n v="84"/>
    <n v="100"/>
    <x v="7"/>
    <x v="0"/>
  </r>
  <r>
    <s v="  UA"/>
    <x v="0"/>
    <n v="568"/>
    <s v="N464UA"/>
    <s v="SJU"/>
    <d v="1899-12-30T08:30:00"/>
    <d v="1899-12-30T08:31:00"/>
    <n v="273"/>
    <n v="286"/>
    <n v="1"/>
    <d v="1899-12-30T08:44:00"/>
    <n v="13"/>
    <n v="0"/>
    <n v="0"/>
    <n v="0"/>
    <n v="0"/>
    <n v="0"/>
    <n v="1"/>
    <x v="9"/>
    <x v="0"/>
  </r>
  <r>
    <s v="  UA"/>
    <x v="0"/>
    <n v="570"/>
    <s v="N828UA"/>
    <s v="CLE"/>
    <d v="1899-12-30T13:10:00"/>
    <d v="1899-12-30T14:12:00"/>
    <n v="79"/>
    <n v="76"/>
    <n v="62"/>
    <d v="1899-12-30T14:33:00"/>
    <n v="21"/>
    <n v="59"/>
    <n v="0"/>
    <n v="0"/>
    <n v="0"/>
    <n v="0"/>
    <n v="62"/>
    <x v="14"/>
    <x v="0"/>
  </r>
  <r>
    <s v="  UA"/>
    <x v="0"/>
    <n v="578"/>
    <s v="N425UA"/>
    <s v="BOS"/>
    <d v="1899-12-30T13:32:00"/>
    <d v="1899-12-30T13:28:00"/>
    <n v="138"/>
    <n v="126"/>
    <n v="-4"/>
    <d v="1899-12-30T13:46:00"/>
    <n v="18"/>
    <n v="0"/>
    <n v="0"/>
    <n v="0"/>
    <n v="0"/>
    <n v="0"/>
    <n v="0"/>
    <x v="14"/>
    <x v="0"/>
  </r>
  <r>
    <s v="  UA"/>
    <x v="0"/>
    <n v="579"/>
    <s v="N456UA"/>
    <s v="DEN"/>
    <d v="1899-12-30T08:55:00"/>
    <d v="1899-12-30T08:55:00"/>
    <n v="170"/>
    <n v="148"/>
    <n v="0"/>
    <d v="1899-12-30T09:10:00"/>
    <n v="15"/>
    <n v="0"/>
    <n v="0"/>
    <n v="0"/>
    <n v="0"/>
    <n v="0"/>
    <n v="0"/>
    <x v="9"/>
    <x v="0"/>
  </r>
  <r>
    <s v="  UA"/>
    <x v="0"/>
    <n v="582"/>
    <s v="N538UA"/>
    <s v="TPA"/>
    <d v="1899-12-30T19:24:00"/>
    <d v="1899-12-30T19:42:00"/>
    <n v="161"/>
    <n v="147"/>
    <n v="18"/>
    <d v="1899-12-30T20:04:00"/>
    <n v="22"/>
    <n v="0"/>
    <n v="0"/>
    <n v="0"/>
    <n v="0"/>
    <n v="0"/>
    <n v="18"/>
    <x v="10"/>
    <x v="0"/>
  </r>
  <r>
    <s v="  UA"/>
    <x v="0"/>
    <n v="589"/>
    <s v="N515UA"/>
    <s v="IAH"/>
    <d v="1899-12-30T09:12:00"/>
    <d v="1899-12-30T09:10:00"/>
    <n v="172"/>
    <n v="149"/>
    <n v="-2"/>
    <d v="1899-12-30T09:28:00"/>
    <n v="18"/>
    <n v="0"/>
    <n v="0"/>
    <n v="0"/>
    <n v="0"/>
    <n v="0"/>
    <n v="0"/>
    <x v="0"/>
    <x v="0"/>
  </r>
  <r>
    <s v="  UA"/>
    <x v="0"/>
    <n v="590"/>
    <s v="N415UA"/>
    <s v="BDL"/>
    <d v="1899-12-30T13:53:00"/>
    <d v="1899-12-30T13:47:00"/>
    <n v="123"/>
    <n v="110"/>
    <n v="-6"/>
    <d v="1899-12-30T13:57:00"/>
    <n v="10"/>
    <n v="0"/>
    <n v="0"/>
    <n v="0"/>
    <n v="0"/>
    <n v="0"/>
    <n v="0"/>
    <x v="14"/>
    <x v="0"/>
  </r>
  <r>
    <s v="  UA"/>
    <x v="0"/>
    <n v="601"/>
    <s v="N836UA"/>
    <s v="OMA"/>
    <d v="1899-12-30T09:50:00"/>
    <d v="1899-12-30T09:46:00"/>
    <n v="87"/>
    <n v="84"/>
    <n v="-4"/>
    <d v="1899-12-30T10:03:00"/>
    <n v="17"/>
    <n v="0"/>
    <n v="0"/>
    <n v="0"/>
    <n v="0"/>
    <n v="0"/>
    <n v="0"/>
    <x v="0"/>
    <x v="0"/>
  </r>
  <r>
    <s v="  UA"/>
    <x v="0"/>
    <n v="604"/>
    <s v="N412UA"/>
    <s v="SFO"/>
    <d v="1899-12-30T12:01:00"/>
    <d v="1899-12-30T12:24:00"/>
    <n v="288"/>
    <n v="285"/>
    <n v="23"/>
    <d v="1899-12-30T12:38:00"/>
    <n v="14"/>
    <n v="20"/>
    <n v="0"/>
    <n v="0"/>
    <n v="0"/>
    <n v="0"/>
    <n v="23"/>
    <x v="5"/>
    <x v="0"/>
  </r>
  <r>
    <s v="  UA"/>
    <x v="0"/>
    <n v="605"/>
    <s v="N519UA"/>
    <s v="DEN"/>
    <d v="1899-12-30T09:45:00"/>
    <d v="1899-12-30T09:45:00"/>
    <n v="161"/>
    <n v="156"/>
    <n v="0"/>
    <d v="1899-12-30T10:01:00"/>
    <n v="16"/>
    <n v="0"/>
    <n v="0"/>
    <n v="0"/>
    <n v="0"/>
    <n v="0"/>
    <n v="0"/>
    <x v="0"/>
    <x v="0"/>
  </r>
  <r>
    <s v="  UA"/>
    <x v="0"/>
    <n v="610"/>
    <s v="N813UA"/>
    <s v="DCA"/>
    <d v="1899-12-30T11:05:00"/>
    <d v="1899-12-30T11:02:00"/>
    <n v="107"/>
    <n v="104"/>
    <n v="-3"/>
    <d v="1899-12-30T11:18:00"/>
    <n v="16"/>
    <n v="0"/>
    <n v="0"/>
    <n v="0"/>
    <n v="0"/>
    <n v="0"/>
    <n v="0"/>
    <x v="3"/>
    <x v="0"/>
  </r>
  <r>
    <s v="  UA"/>
    <x v="0"/>
    <n v="614"/>
    <s v="N810UA"/>
    <s v="DCA"/>
    <d v="1899-12-30T13:05:00"/>
    <d v="1899-12-30T13:00:00"/>
    <n v="103"/>
    <n v="93"/>
    <n v="-5"/>
    <d v="1899-12-30T13:09:00"/>
    <n v="9"/>
    <n v="0"/>
    <n v="0"/>
    <n v="0"/>
    <n v="0"/>
    <n v="0"/>
    <n v="0"/>
    <x v="14"/>
    <x v="0"/>
  </r>
  <r>
    <s v="  UA"/>
    <x v="0"/>
    <n v="617"/>
    <s v="N854UA"/>
    <s v="SNA"/>
    <d v="1899-12-30T15:47:00"/>
    <d v="1899-12-30T15:45:00"/>
    <n v="271"/>
    <n v="253"/>
    <n v="-2"/>
    <d v="1899-12-30T15:58:00"/>
    <n v="13"/>
    <n v="0"/>
    <n v="0"/>
    <n v="0"/>
    <n v="0"/>
    <n v="0"/>
    <n v="0"/>
    <x v="15"/>
    <x v="0"/>
  </r>
  <r>
    <s v="  UA"/>
    <x v="0"/>
    <n v="619"/>
    <s v="N452UA"/>
    <s v="IAD"/>
    <d v="1899-12-30T16:32:00"/>
    <d v="1899-12-30T16:39:00"/>
    <n v="113"/>
    <n v="118"/>
    <n v="7"/>
    <d v="1899-12-30T17:20:00"/>
    <n v="41"/>
    <n v="0"/>
    <n v="0"/>
    <n v="0"/>
    <n v="0"/>
    <n v="0"/>
    <n v="7"/>
    <x v="2"/>
    <x v="0"/>
  </r>
  <r>
    <s v="  UA"/>
    <x v="0"/>
    <n v="620"/>
    <s v="N521UA"/>
    <s v="LAS"/>
    <d v="1899-12-30T14:57:00"/>
    <d v="1899-12-30T14:58:00"/>
    <n v="241"/>
    <n v="225"/>
    <n v="1"/>
    <d v="1899-12-30T15:07:00"/>
    <n v="9"/>
    <n v="0"/>
    <n v="0"/>
    <n v="0"/>
    <n v="0"/>
    <n v="0"/>
    <n v="1"/>
    <x v="4"/>
    <x v="0"/>
  </r>
  <r>
    <s v="  UA"/>
    <x v="0"/>
    <n v="626"/>
    <s v="N488UA"/>
    <s v="PHL"/>
    <d v="1899-12-30T18:08:00"/>
    <d v="1899-12-30T18:08:00"/>
    <n v="117"/>
    <n v="105"/>
    <n v="0"/>
    <d v="1899-12-30T18:22:00"/>
    <n v="14"/>
    <n v="0"/>
    <n v="0"/>
    <n v="0"/>
    <n v="0"/>
    <n v="0"/>
    <n v="0"/>
    <x v="1"/>
    <x v="0"/>
  </r>
  <r>
    <s v="  UA"/>
    <x v="0"/>
    <n v="631"/>
    <s v="N492UA"/>
    <s v="PHX"/>
    <d v="1899-12-30T09:30:00"/>
    <d v="1899-12-30T09:26:00"/>
    <n v="237"/>
    <n v="218"/>
    <n v="-4"/>
    <d v="1899-12-30T09:37:00"/>
    <n v="11"/>
    <n v="0"/>
    <n v="0"/>
    <n v="0"/>
    <n v="0"/>
    <n v="0"/>
    <n v="0"/>
    <x v="0"/>
    <x v="0"/>
  </r>
  <r>
    <s v="  UA"/>
    <x v="0"/>
    <n v="632"/>
    <s v="N855UA"/>
    <s v="TPA"/>
    <d v="1899-12-30T09:43:00"/>
    <d v="1899-12-30T10:38:00"/>
    <n v="157"/>
    <n v="148"/>
    <n v="55"/>
    <d v="1899-12-30T10:52:00"/>
    <n v="14"/>
    <n v="46"/>
    <n v="0"/>
    <n v="0"/>
    <n v="0"/>
    <n v="0"/>
    <n v="55"/>
    <x v="0"/>
    <x v="0"/>
  </r>
  <r>
    <s v="  UA"/>
    <x v="0"/>
    <n v="637"/>
    <s v="N496UA"/>
    <s v="GRR"/>
    <d v="1899-12-30T21:25:00"/>
    <d v="1899-12-30T22:59:00"/>
    <n v="53"/>
    <n v="51"/>
    <n v="94"/>
    <d v="1899-12-30T23:10:00"/>
    <n v="11"/>
    <n v="92"/>
    <n v="0"/>
    <n v="0"/>
    <n v="0"/>
    <n v="0"/>
    <n v="94"/>
    <x v="7"/>
    <x v="0"/>
  </r>
  <r>
    <s v="  UA"/>
    <x v="0"/>
    <n v="640"/>
    <s v="N822UA"/>
    <s v="PHL"/>
    <d v="1899-12-30T21:11:00"/>
    <d v="1899-12-30T21:17:00"/>
    <n v="117"/>
    <n v="103"/>
    <n v="6"/>
    <d v="1899-12-30T21:29:00"/>
    <n v="12"/>
    <n v="0"/>
    <n v="0"/>
    <n v="0"/>
    <n v="0"/>
    <n v="0"/>
    <n v="6"/>
    <x v="7"/>
    <x v="0"/>
  </r>
  <r>
    <s v="  UA"/>
    <x v="0"/>
    <n v="643"/>
    <s v="N594UA"/>
    <s v="PDX"/>
    <d v="1899-12-30T15:20:00"/>
    <d v="1899-12-30T15:19:00"/>
    <n v="274"/>
    <n v="265"/>
    <n v="-1"/>
    <d v="1899-12-30T15:32:00"/>
    <n v="13"/>
    <n v="0"/>
    <n v="0"/>
    <n v="0"/>
    <n v="0"/>
    <n v="0"/>
    <n v="0"/>
    <x v="15"/>
    <x v="0"/>
  </r>
  <r>
    <s v="  UA"/>
    <x v="0"/>
    <n v="646"/>
    <s v="N446UA"/>
    <s v="EWR"/>
    <d v="1899-12-30T13:00:00"/>
    <d v="1899-12-30T13:04:00"/>
    <n v="134"/>
    <n v="112"/>
    <n v="4"/>
    <d v="1899-12-30T13:19:00"/>
    <n v="15"/>
    <n v="0"/>
    <n v="0"/>
    <n v="0"/>
    <n v="0"/>
    <n v="0"/>
    <n v="4"/>
    <x v="14"/>
    <x v="0"/>
  </r>
  <r>
    <s v="  UA"/>
    <x v="0"/>
    <n v="650"/>
    <s v="N565UA"/>
    <s v="DEN"/>
    <d v="1899-12-30T12:13:00"/>
    <d v="1899-12-30T12:36:00"/>
    <n v="161"/>
    <n v="146"/>
    <n v="23"/>
    <d v="1899-12-30T12:50:00"/>
    <n v="14"/>
    <n v="0"/>
    <n v="0"/>
    <n v="0"/>
    <n v="0"/>
    <n v="0"/>
    <n v="23"/>
    <x v="5"/>
    <x v="0"/>
  </r>
  <r>
    <s v="  UA"/>
    <x v="0"/>
    <n v="651"/>
    <s v="N535UA"/>
    <s v="SAN"/>
    <d v="1899-12-30T20:40:00"/>
    <d v="1899-12-30T21:31:00"/>
    <n v="264"/>
    <n v="257"/>
    <n v="51"/>
    <d v="1899-12-30T21:39:00"/>
    <n v="8"/>
    <n v="0"/>
    <n v="0"/>
    <n v="0"/>
    <n v="0"/>
    <n v="44"/>
    <n v="51"/>
    <x v="11"/>
    <x v="0"/>
  </r>
  <r>
    <s v="  UA"/>
    <x v="0"/>
    <n v="656"/>
    <s v="N427UA"/>
    <s v="ALB"/>
    <d v="1899-12-30T13:14:00"/>
    <d v="1899-12-30T14:13:00"/>
    <n v="115"/>
    <n v="110"/>
    <n v="59"/>
    <d v="1899-12-30T14:33:00"/>
    <n v="20"/>
    <n v="0"/>
    <n v="0"/>
    <n v="0"/>
    <n v="0"/>
    <n v="54"/>
    <n v="59"/>
    <x v="14"/>
    <x v="0"/>
  </r>
  <r>
    <s v="  UA"/>
    <x v="0"/>
    <n v="664"/>
    <s v="N815UA"/>
    <s v="PHL"/>
    <d v="1899-12-30T14:00:00"/>
    <d v="1899-12-30T13:57:00"/>
    <n v="123"/>
    <n v="131"/>
    <n v="-3"/>
    <d v="1899-12-30T14:18:00"/>
    <n v="21"/>
    <n v="0"/>
    <n v="0"/>
    <n v="0"/>
    <n v="0"/>
    <n v="0"/>
    <n v="0"/>
    <x v="4"/>
    <x v="0"/>
  </r>
  <r>
    <s v="  UA"/>
    <x v="0"/>
    <n v="665"/>
    <s v="N475UA"/>
    <s v="SNA"/>
    <d v="1899-12-30T17:45:00"/>
    <d v="1899-12-30T17:42:00"/>
    <n v="271"/>
    <n v="256"/>
    <n v="-3"/>
    <d v="1899-12-30T18:01:00"/>
    <n v="19"/>
    <n v="0"/>
    <n v="0"/>
    <n v="0"/>
    <n v="0"/>
    <n v="0"/>
    <n v="0"/>
    <x v="12"/>
    <x v="0"/>
  </r>
  <r>
    <s v="  UA"/>
    <x v="0"/>
    <n v="671"/>
    <s v="N534UA"/>
    <s v="LAS"/>
    <d v="1899-12-30T11:55:00"/>
    <d v="1899-12-30T11:58:00"/>
    <n v="241"/>
    <n v="234"/>
    <n v="3"/>
    <d v="1899-12-30T12:16:00"/>
    <n v="18"/>
    <n v="0"/>
    <n v="0"/>
    <n v="0"/>
    <n v="0"/>
    <n v="0"/>
    <n v="3"/>
    <x v="3"/>
    <x v="0"/>
  </r>
  <r>
    <s v="  UA"/>
    <x v="0"/>
    <n v="672"/>
    <s v="N447UA"/>
    <s v="RDU"/>
    <d v="1899-12-30T13:14:00"/>
    <d v="1899-12-30T13:23:00"/>
    <n v="116"/>
    <n v="106"/>
    <n v="9"/>
    <d v="1899-12-30T13:41:00"/>
    <n v="18"/>
    <n v="0"/>
    <n v="0"/>
    <n v="0"/>
    <n v="0"/>
    <n v="0"/>
    <n v="9"/>
    <x v="14"/>
    <x v="0"/>
  </r>
  <r>
    <s v="  UA"/>
    <x v="0"/>
    <n v="675"/>
    <s v="N648UA"/>
    <s v="DEN"/>
    <d v="1899-12-30T08:00:00"/>
    <d v="1899-12-30T07:57:00"/>
    <n v="173"/>
    <n v="148"/>
    <n v="-3"/>
    <d v="1899-12-30T08:16:00"/>
    <n v="19"/>
    <n v="0"/>
    <n v="0"/>
    <n v="0"/>
    <n v="0"/>
    <n v="0"/>
    <n v="0"/>
    <x v="9"/>
    <x v="0"/>
  </r>
  <r>
    <s v="  UA"/>
    <x v="0"/>
    <n v="678"/>
    <s v="N825UA"/>
    <s v="LGA"/>
    <d v="1899-12-30T11:00:00"/>
    <d v="1899-12-30T10:56:00"/>
    <n v="125"/>
    <n v="115"/>
    <n v="-4"/>
    <d v="1899-12-30T11:08:00"/>
    <n v="12"/>
    <n v="0"/>
    <n v="0"/>
    <n v="0"/>
    <n v="0"/>
    <n v="0"/>
    <n v="0"/>
    <x v="3"/>
    <x v="0"/>
  </r>
  <r>
    <s v="  UA"/>
    <x v="0"/>
    <n v="686"/>
    <s v="N845UA"/>
    <s v="PVD"/>
    <d v="1899-12-30T13:31:00"/>
    <d v="1899-12-30T13:26:00"/>
    <n v="130"/>
    <n v="124"/>
    <n v="-5"/>
    <d v="1899-12-30T13:38:00"/>
    <n v="12"/>
    <n v="0"/>
    <n v="0"/>
    <n v="0"/>
    <n v="0"/>
    <n v="0"/>
    <n v="0"/>
    <x v="14"/>
    <x v="0"/>
  </r>
  <r>
    <s v="  UA"/>
    <x v="0"/>
    <n v="688"/>
    <s v="N536UA"/>
    <s v="LGA"/>
    <d v="1899-12-30T16:07:00"/>
    <d v="1899-12-30T16:17:00"/>
    <n v="129"/>
    <n v="120"/>
    <n v="10"/>
    <d v="1899-12-30T16:33:00"/>
    <n v="16"/>
    <n v="0"/>
    <n v="0"/>
    <n v="0"/>
    <n v="0"/>
    <n v="0"/>
    <n v="10"/>
    <x v="2"/>
    <x v="0"/>
  </r>
  <r>
    <s v="  UA"/>
    <x v="0"/>
    <n v="690"/>
    <s v="N402UA"/>
    <s v="LAX"/>
    <d v="1899-12-30T15:15:00"/>
    <d v="1899-12-30T15:14:00"/>
    <n v="270"/>
    <n v="263"/>
    <n v="-1"/>
    <d v="1899-12-30T15:38:00"/>
    <n v="24"/>
    <n v="0"/>
    <n v="0"/>
    <n v="0"/>
    <n v="0"/>
    <n v="0"/>
    <n v="0"/>
    <x v="15"/>
    <x v="0"/>
  </r>
  <r>
    <s v="  UA"/>
    <x v="0"/>
    <n v="696"/>
    <s v="N539UA"/>
    <s v="PHX"/>
    <d v="1899-12-30T21:13:00"/>
    <d v="1899-12-30T00:33:00"/>
    <n v="233"/>
    <n v="211"/>
    <n v="200"/>
    <d v="1899-12-30T00:46:00"/>
    <n v="13"/>
    <n v="70"/>
    <n v="0"/>
    <n v="0"/>
    <n v="0"/>
    <n v="108"/>
    <n v="200"/>
    <x v="7"/>
    <x v="0"/>
  </r>
  <r>
    <s v="  UA"/>
    <x v="0"/>
    <n v="701"/>
    <s v="N431UA"/>
    <s v="MCI"/>
    <d v="1899-12-30T15:09:00"/>
    <d v="1899-12-30T17:07:00"/>
    <n v="91"/>
    <n v="88"/>
    <n v="118"/>
    <d v="1899-12-30T17:25:00"/>
    <n v="18"/>
    <n v="13"/>
    <n v="0"/>
    <n v="0"/>
    <n v="0"/>
    <n v="102"/>
    <n v="118"/>
    <x v="15"/>
    <x v="0"/>
  </r>
  <r>
    <s v="  UA"/>
    <x v="0"/>
    <n v="723"/>
    <s v="N854UA"/>
    <s v="DFW"/>
    <d v="1899-12-30T09:43:00"/>
    <d v="1899-12-30T09:39:00"/>
    <n v="148"/>
    <n v="134"/>
    <n v="-4"/>
    <d v="1899-12-30T09:50:00"/>
    <n v="11"/>
    <n v="0"/>
    <n v="0"/>
    <n v="0"/>
    <n v="0"/>
    <n v="0"/>
    <n v="0"/>
    <x v="0"/>
    <x v="0"/>
  </r>
  <r>
    <s v="  UA"/>
    <x v="0"/>
    <n v="729"/>
    <s v="N520UA"/>
    <s v="LAX"/>
    <d v="1899-12-30T10:30:00"/>
    <d v="1899-12-30T10:29:00"/>
    <n v="274"/>
    <n v="258"/>
    <n v="-1"/>
    <d v="1899-12-30T10:46:00"/>
    <n v="17"/>
    <n v="0"/>
    <n v="0"/>
    <n v="0"/>
    <n v="0"/>
    <n v="0"/>
    <n v="0"/>
    <x v="8"/>
    <x v="0"/>
  </r>
  <r>
    <s v="  UA"/>
    <x v="0"/>
    <n v="741"/>
    <s v="N213UA"/>
    <s v="SFO"/>
    <d v="1899-12-30T19:12:00"/>
    <d v="1899-12-30T20:13:00"/>
    <n v="281"/>
    <n v="241"/>
    <n v="61"/>
    <d v="1899-12-30T20:23:00"/>
    <n v="10"/>
    <n v="19"/>
    <n v="0"/>
    <n v="0"/>
    <n v="0"/>
    <n v="2"/>
    <n v="61"/>
    <x v="10"/>
    <x v="0"/>
  </r>
  <r>
    <s v="  UA"/>
    <x v="0"/>
    <n v="742"/>
    <s v="N453UA"/>
    <s v="MCO"/>
    <d v="1899-12-30T16:55:00"/>
    <d v="1899-12-30T16:51:00"/>
    <n v="159"/>
    <n v="147"/>
    <n v="-4"/>
    <d v="1899-12-30T17:07:00"/>
    <n v="16"/>
    <n v="0"/>
    <n v="0"/>
    <n v="0"/>
    <n v="0"/>
    <n v="0"/>
    <n v="0"/>
    <x v="2"/>
    <x v="0"/>
  </r>
  <r>
    <s v="  UA"/>
    <x v="0"/>
    <n v="761"/>
    <s v="N847UA"/>
    <s v="SFO"/>
    <d v="1899-12-30T08:00:00"/>
    <d v="1899-12-30T07:58:00"/>
    <n v="292"/>
    <n v="288"/>
    <n v="-2"/>
    <d v="1899-12-30T08:19:00"/>
    <n v="21"/>
    <n v="0"/>
    <n v="0"/>
    <n v="0"/>
    <n v="0"/>
    <n v="0"/>
    <n v="0"/>
    <x v="9"/>
    <x v="0"/>
  </r>
  <r>
    <s v="  UA"/>
    <x v="0"/>
    <n v="774"/>
    <s v="N810UA"/>
    <s v="RIC"/>
    <d v="1899-12-30T18:06:00"/>
    <d v="1899-12-30T18:19:00"/>
    <n v="114"/>
    <n v="100"/>
    <n v="13"/>
    <d v="1899-12-30T18:31:00"/>
    <n v="12"/>
    <n v="0"/>
    <n v="0"/>
    <n v="0"/>
    <n v="0"/>
    <n v="0"/>
    <n v="13"/>
    <x v="1"/>
    <x v="0"/>
  </r>
  <r>
    <s v="  UA"/>
    <x v="0"/>
    <n v="808"/>
    <s v="N545UA"/>
    <s v="SFO"/>
    <d v="1899-12-30T13:02:00"/>
    <d v="1899-12-30T12:58:00"/>
    <n v="290"/>
    <n v="264"/>
    <n v="-4"/>
    <d v="1899-12-30T13:08:00"/>
    <n v="10"/>
    <n v="0"/>
    <n v="0"/>
    <n v="0"/>
    <n v="0"/>
    <n v="0"/>
    <n v="0"/>
    <x v="14"/>
    <x v="0"/>
  </r>
  <r>
    <s v="  UA"/>
    <x v="0"/>
    <n v="817"/>
    <s v="N586UA"/>
    <s v="SEA"/>
    <d v="1899-12-30T20:15:00"/>
    <d v="1899-12-30T20:21:00"/>
    <n v="273"/>
    <n v="263"/>
    <n v="6"/>
    <d v="1899-12-30T20:36:00"/>
    <n v="15"/>
    <n v="0"/>
    <n v="0"/>
    <n v="0"/>
    <n v="0"/>
    <n v="0"/>
    <n v="6"/>
    <x v="11"/>
    <x v="0"/>
  </r>
  <r>
    <s v="  UA"/>
    <x v="0"/>
    <n v="819"/>
    <s v="N447UA"/>
    <s v="JAX"/>
    <d v="1899-12-30T19:02:00"/>
    <d v="1899-12-30T19:01:00"/>
    <n v="138"/>
    <n v="126"/>
    <n v="-1"/>
    <d v="1899-12-30T19:14:00"/>
    <n v="13"/>
    <n v="0"/>
    <n v="0"/>
    <n v="0"/>
    <n v="0"/>
    <n v="0"/>
    <n v="0"/>
    <x v="10"/>
    <x v="0"/>
  </r>
  <r>
    <s v="  UA"/>
    <x v="0"/>
    <n v="836"/>
    <s v="N593UA"/>
    <s v="BOS"/>
    <d v="1899-12-30T18:12:00"/>
    <d v="1899-12-30T18:46:00"/>
    <n v="144"/>
    <n v="122"/>
    <n v="34"/>
    <d v="1899-12-30T19:05:00"/>
    <n v="19"/>
    <n v="0"/>
    <n v="0"/>
    <n v="0"/>
    <n v="0"/>
    <n v="0"/>
    <n v="34"/>
    <x v="1"/>
    <x v="0"/>
  </r>
  <r>
    <s v="  UA"/>
    <x v="0"/>
    <n v="839"/>
    <s v="N574UA"/>
    <s v="LAX"/>
    <d v="1899-12-30T18:40:00"/>
    <d v="1899-12-30T18:40:00"/>
    <n v="272"/>
    <n v="242"/>
    <n v="0"/>
    <d v="1899-12-30T18:56:00"/>
    <n v="16"/>
    <n v="0"/>
    <n v="0"/>
    <n v="0"/>
    <n v="0"/>
    <n v="0"/>
    <n v="0"/>
    <x v="1"/>
    <x v="0"/>
  </r>
  <r>
    <s v="  UA"/>
    <x v="0"/>
    <n v="852"/>
    <s v="N498UA"/>
    <s v="MDT"/>
    <d v="1899-12-30T10:59:00"/>
    <d v="1899-12-30T12:07:00"/>
    <n v="106"/>
    <n v="97"/>
    <n v="68"/>
    <d v="1899-12-30T12:27:00"/>
    <n v="20"/>
    <n v="59"/>
    <n v="0"/>
    <n v="0"/>
    <n v="0"/>
    <n v="0"/>
    <n v="68"/>
    <x v="8"/>
    <x v="0"/>
  </r>
  <r>
    <s v="  UA"/>
    <x v="0"/>
    <n v="859"/>
    <s v="N213UA"/>
    <s v="SFO"/>
    <d v="1899-12-30T07:15:00"/>
    <d v="1899-12-30T08:31:00"/>
    <n v="283"/>
    <n v="278"/>
    <n v="76"/>
    <d v="1899-12-30T09:06:00"/>
    <n v="35"/>
    <n v="15"/>
    <n v="0"/>
    <n v="0"/>
    <n v="0"/>
    <n v="56"/>
    <n v="76"/>
    <x v="13"/>
    <x v="0"/>
  </r>
  <r>
    <s v="  UA"/>
    <x v="0"/>
    <n v="865"/>
    <s v="N479UA"/>
    <s v="BUF"/>
    <d v="1899-12-30T13:18:00"/>
    <d v="1899-12-30T13:40:00"/>
    <n v="91"/>
    <n v="71"/>
    <n v="22"/>
    <d v="1899-12-30T13:47:00"/>
    <n v="7"/>
    <n v="0"/>
    <n v="0"/>
    <n v="0"/>
    <n v="0"/>
    <n v="0"/>
    <n v="22"/>
    <x v="14"/>
    <x v="0"/>
  </r>
  <r>
    <s v="  UA"/>
    <x v="0"/>
    <n v="882"/>
    <s v="N498UA"/>
    <s v="BOS"/>
    <d v="1899-12-30T16:08:00"/>
    <d v="1899-12-30T17:09:00"/>
    <n v="138"/>
    <n v="137"/>
    <n v="61"/>
    <d v="1899-12-30T17:23:00"/>
    <n v="14"/>
    <n v="0"/>
    <n v="7"/>
    <n v="0"/>
    <n v="0"/>
    <n v="53"/>
    <n v="61"/>
    <x v="2"/>
    <x v="0"/>
  </r>
  <r>
    <s v="  UA"/>
    <x v="0"/>
    <n v="884"/>
    <s v="N427UA"/>
    <s v="EWR"/>
    <d v="1899-12-30T19:00:00"/>
    <d v="1899-12-30T19:58:00"/>
    <n v="134"/>
    <n v="107"/>
    <n v="58"/>
    <d v="1899-12-30T20:12:00"/>
    <n v="14"/>
    <n v="17"/>
    <n v="0"/>
    <n v="0"/>
    <n v="0"/>
    <n v="14"/>
    <n v="58"/>
    <x v="10"/>
    <x v="0"/>
  </r>
  <r>
    <s v="  UA"/>
    <x v="0"/>
    <n v="907"/>
    <s v="N127UA"/>
    <s v="SFO"/>
    <d v="1899-12-30T17:26:00"/>
    <d v="1899-12-30T17:35:00"/>
    <n v="300"/>
    <n v="254"/>
    <n v="9"/>
    <d v="1899-12-30T17:51:00"/>
    <n v="16"/>
    <n v="0"/>
    <n v="0"/>
    <n v="0"/>
    <n v="0"/>
    <n v="0"/>
    <n v="9"/>
    <x v="12"/>
    <x v="0"/>
  </r>
  <r>
    <s v="  UA"/>
    <x v="0"/>
    <n v="909"/>
    <s v="N664UA"/>
    <s v="DEN"/>
    <d v="1899-12-30T15:47:00"/>
    <d v="1899-12-30T15:42:00"/>
    <n v="161"/>
    <n v="145"/>
    <n v="-5"/>
    <d v="1899-12-30T15:52:00"/>
    <n v="10"/>
    <n v="0"/>
    <n v="0"/>
    <n v="0"/>
    <n v="0"/>
    <n v="0"/>
    <n v="0"/>
    <x v="15"/>
    <x v="0"/>
  </r>
  <r>
    <s v="  UA"/>
    <x v="0"/>
    <n v="914"/>
    <s v="N845UA"/>
    <s v="LAS"/>
    <d v="1899-12-30T20:05:00"/>
    <d v="1899-12-30T20:04:00"/>
    <n v="244"/>
    <n v="220"/>
    <n v="-1"/>
    <d v="1899-12-30T20:15:00"/>
    <n v="11"/>
    <n v="0"/>
    <n v="0"/>
    <n v="0"/>
    <n v="0"/>
    <n v="0"/>
    <n v="0"/>
    <x v="11"/>
    <x v="0"/>
  </r>
  <r>
    <s v="  UA"/>
    <x v="0"/>
    <n v="929"/>
    <s v="N514UA"/>
    <s v="SEA"/>
    <d v="1899-12-30T15:35:00"/>
    <d v="1899-12-30T16:34:00"/>
    <n v="273"/>
    <n v="251"/>
    <n v="59"/>
    <d v="1899-12-30T16:44:00"/>
    <n v="10"/>
    <n v="8"/>
    <n v="0"/>
    <n v="0"/>
    <n v="0"/>
    <n v="29"/>
    <n v="59"/>
    <x v="15"/>
    <x v="0"/>
  </r>
  <r>
    <s v="  UA"/>
    <x v="0"/>
    <n v="941"/>
    <s v="N818UA"/>
    <s v="DEN"/>
    <d v="1899-12-30T17:00:00"/>
    <d v="1899-12-30T17:03:00"/>
    <n v="160"/>
    <n v="139"/>
    <n v="3"/>
    <d v="1899-12-30T17:12:00"/>
    <n v="9"/>
    <n v="0"/>
    <n v="0"/>
    <n v="0"/>
    <n v="0"/>
    <n v="0"/>
    <n v="3"/>
    <x v="12"/>
    <x v="0"/>
  </r>
  <r>
    <s v="  UA"/>
    <x v="0"/>
    <n v="943"/>
    <s v="N489UA"/>
    <s v="LAX"/>
    <d v="1899-12-30T17:45:00"/>
    <d v="1899-12-30T18:43:00"/>
    <n v="275"/>
    <n v="262"/>
    <n v="58"/>
    <d v="1899-12-30T19:01:00"/>
    <n v="18"/>
    <n v="45"/>
    <n v="0"/>
    <n v="0"/>
    <n v="0"/>
    <n v="0"/>
    <n v="58"/>
    <x v="12"/>
    <x v="0"/>
  </r>
  <r>
    <s v="  UA"/>
    <x v="0"/>
    <n v="945"/>
    <s v="N540UA"/>
    <s v="LAX"/>
    <d v="1899-12-30T11:55:00"/>
    <d v="1899-12-30T11:53:00"/>
    <n v="270"/>
    <n v="257"/>
    <n v="-2"/>
    <d v="1899-12-30T12:03:00"/>
    <n v="10"/>
    <n v="0"/>
    <n v="0"/>
    <n v="0"/>
    <n v="0"/>
    <n v="0"/>
    <n v="0"/>
    <x v="3"/>
    <x v="0"/>
  </r>
  <r>
    <s v="  UA"/>
    <x v="0"/>
    <n v="949"/>
    <s v="N780UA"/>
    <s v="DEN"/>
    <d v="1899-12-30T18:40:00"/>
    <d v="1899-12-30T18:42:00"/>
    <n v="156"/>
    <n v="152"/>
    <n v="2"/>
    <d v="1899-12-30T19:02:00"/>
    <n v="20"/>
    <n v="0"/>
    <n v="0"/>
    <n v="0"/>
    <n v="0"/>
    <n v="0"/>
    <n v="2"/>
    <x v="1"/>
    <x v="0"/>
  </r>
  <r>
    <s v="  UA"/>
    <x v="0"/>
    <n v="953"/>
    <s v="N409UA"/>
    <s v="MSY"/>
    <d v="1899-12-30T21:05:00"/>
    <d v="1899-12-30T21:33:00"/>
    <n v="144"/>
    <n v="126"/>
    <n v="28"/>
    <d v="1899-12-30T21:46:00"/>
    <n v="13"/>
    <n v="0"/>
    <n v="0"/>
    <n v="0"/>
    <n v="0"/>
    <n v="0"/>
    <n v="28"/>
    <x v="7"/>
    <x v="0"/>
  </r>
  <r>
    <s v="  UA"/>
    <x v="0"/>
    <n v="959"/>
    <s v="N412UA"/>
    <s v="PDX"/>
    <d v="1899-12-30T20:40:00"/>
    <d v="1899-12-30T23:17:00"/>
    <n v="276"/>
    <n v="264"/>
    <n v="157"/>
    <d v="1899-12-30T23:27:00"/>
    <n v="10"/>
    <n v="16"/>
    <n v="0"/>
    <n v="0"/>
    <n v="0"/>
    <n v="129"/>
    <n v="157"/>
    <x v="11"/>
    <x v="0"/>
  </r>
  <r>
    <s v="  UA"/>
    <x v="0"/>
    <n v="964"/>
    <s v="N799UA"/>
    <s v="IAD"/>
    <d v="1899-12-30T13:10:00"/>
    <d v="1899-12-30T14:00:00"/>
    <n v="111"/>
    <n v="101"/>
    <n v="50"/>
    <d v="1899-12-30T14:21:00"/>
    <n v="21"/>
    <n v="40"/>
    <n v="0"/>
    <n v="0"/>
    <n v="0"/>
    <n v="0"/>
    <n v="50"/>
    <x v="14"/>
    <x v="0"/>
  </r>
  <r>
    <s v="  UA"/>
    <x v="0"/>
    <n v="968"/>
    <s v="N439UA"/>
    <s v="BDL"/>
    <d v="1899-12-30T21:11:00"/>
    <d v="1899-12-30T21:14:00"/>
    <n v="123"/>
    <n v="113"/>
    <n v="3"/>
    <d v="1899-12-30T21:26:00"/>
    <n v="12"/>
    <n v="0"/>
    <n v="0"/>
    <n v="0"/>
    <n v="0"/>
    <n v="0"/>
    <n v="3"/>
    <x v="7"/>
    <x v="0"/>
  </r>
  <r>
    <s v="  UA"/>
    <x v="0"/>
    <n v="969"/>
    <s v="N463UA"/>
    <s v="SAN"/>
    <d v="1899-12-30T11:57:00"/>
    <d v="1899-12-30T11:55:00"/>
    <n v="263"/>
    <n v="257"/>
    <n v="-2"/>
    <d v="1899-12-30T12:11:00"/>
    <n v="16"/>
    <n v="0"/>
    <n v="0"/>
    <n v="0"/>
    <n v="0"/>
    <n v="0"/>
    <n v="0"/>
    <x v="3"/>
    <x v="0"/>
  </r>
  <r>
    <s v="  UA"/>
    <x v="0"/>
    <n v="971"/>
    <s v="N579UA"/>
    <s v="SEA"/>
    <d v="1899-12-30T09:50:00"/>
    <d v="1899-12-30T10:16:00"/>
    <n v="273"/>
    <n v="267"/>
    <n v="26"/>
    <d v="1899-12-30T10:28:00"/>
    <n v="12"/>
    <n v="20"/>
    <n v="0"/>
    <n v="0"/>
    <n v="0"/>
    <n v="0"/>
    <n v="26"/>
    <x v="0"/>
    <x v="0"/>
  </r>
  <r>
    <s v="  UA"/>
    <x v="0"/>
    <n v="973"/>
    <s v="N529UA"/>
    <s v="SFO"/>
    <d v="1899-12-30T15:00:00"/>
    <d v="1899-12-30T14:57:00"/>
    <n v="296"/>
    <n v="273"/>
    <n v="-3"/>
    <d v="1899-12-30T15:10:00"/>
    <n v="13"/>
    <n v="0"/>
    <n v="0"/>
    <n v="0"/>
    <n v="0"/>
    <n v="0"/>
    <n v="0"/>
    <x v="15"/>
    <x v="0"/>
  </r>
  <r>
    <s v="  UA"/>
    <x v="0"/>
    <n v="985"/>
    <s v="N537UA"/>
    <s v="LAX"/>
    <d v="1899-12-30T13:12:00"/>
    <d v="1899-12-30T13:07:00"/>
    <n v="273"/>
    <n v="253"/>
    <n v="-5"/>
    <d v="1899-12-30T13:16:00"/>
    <n v="9"/>
    <n v="0"/>
    <n v="0"/>
    <n v="0"/>
    <n v="0"/>
    <n v="0"/>
    <n v="0"/>
    <x v="14"/>
    <x v="0"/>
  </r>
  <r>
    <s v="  UA"/>
    <x v="0"/>
    <n v="990"/>
    <s v="N587UA"/>
    <s v="IAD"/>
    <d v="1899-12-30T18:12:00"/>
    <d v="1899-12-30T18:13:00"/>
    <n v="113"/>
    <n v="106"/>
    <n v="1"/>
    <d v="1899-12-30T18:32:00"/>
    <n v="19"/>
    <n v="0"/>
    <n v="0"/>
    <n v="0"/>
    <n v="0"/>
    <n v="0"/>
    <n v="1"/>
    <x v="1"/>
    <x v="0"/>
  </r>
  <r>
    <s v="  UA"/>
    <x v="0"/>
    <n v="998"/>
    <s v="N523UA"/>
    <s v="BOS"/>
    <d v="1899-12-30T21:05:00"/>
    <d v="1899-12-30T21:17:00"/>
    <n v="134"/>
    <n v="122"/>
    <n v="12"/>
    <d v="1899-12-30T21:32:00"/>
    <n v="15"/>
    <n v="0"/>
    <n v="0"/>
    <n v="0"/>
    <n v="0"/>
    <n v="0"/>
    <n v="12"/>
    <x v="7"/>
    <x v="0"/>
  </r>
  <r>
    <s v="  UA"/>
    <x v="0"/>
    <n v="1009"/>
    <s v="N25705"/>
    <s v="IAH"/>
    <d v="1899-12-30T19:55:00"/>
    <d v="1899-12-30T20:29:00"/>
    <n v="163"/>
    <n v="146"/>
    <n v="34"/>
    <d v="1899-12-30T20:46:00"/>
    <n v="17"/>
    <n v="0"/>
    <n v="16"/>
    <n v="0"/>
    <n v="0"/>
    <n v="1"/>
    <n v="34"/>
    <x v="10"/>
    <x v="0"/>
  </r>
  <r>
    <s v="  UA"/>
    <x v="0"/>
    <n v="1114"/>
    <s v="N76523"/>
    <s v="FLL"/>
    <d v="1899-12-30T14:50:00"/>
    <d v="1899-12-30T14:51:00"/>
    <n v="170"/>
    <n v="173"/>
    <n v="1"/>
    <d v="1899-12-30T15:03:00"/>
    <n v="12"/>
    <n v="0"/>
    <n v="0"/>
    <n v="0"/>
    <n v="0"/>
    <n v="0"/>
    <n v="1"/>
    <x v="4"/>
    <x v="0"/>
  </r>
  <r>
    <s v="  UA"/>
    <x v="0"/>
    <n v="1199"/>
    <s v="N14250"/>
    <s v="FLL"/>
    <d v="1899-12-30T08:50:00"/>
    <d v="1899-12-30T09:07:00"/>
    <n v="171"/>
    <n v="179"/>
    <n v="17"/>
    <d v="1899-12-30T09:23:00"/>
    <n v="16"/>
    <n v="6"/>
    <n v="0"/>
    <n v="8"/>
    <n v="0"/>
    <n v="11"/>
    <n v="17"/>
    <x v="9"/>
    <x v="0"/>
  </r>
  <r>
    <s v="  UA"/>
    <x v="0"/>
    <n v="1262"/>
    <s v="N26210"/>
    <s v="EWR"/>
    <d v="1899-12-30T10:00:00"/>
    <d v="1899-12-30T10:05:00"/>
    <n v="117"/>
    <n v="121"/>
    <n v="5"/>
    <d v="1899-12-30T10:15:00"/>
    <n v="10"/>
    <n v="0"/>
    <n v="0"/>
    <n v="0"/>
    <n v="0"/>
    <n v="0"/>
    <n v="5"/>
    <x v="8"/>
    <x v="0"/>
  </r>
  <r>
    <s v="  UA"/>
    <x v="0"/>
    <n v="1280"/>
    <s v="N79521"/>
    <s v="DEN"/>
    <d v="1899-12-30T19:50:00"/>
    <d v="1899-12-30T20:22:00"/>
    <n v="153"/>
    <n v="146"/>
    <n v="32"/>
    <d v="1899-12-30T20:37:00"/>
    <n v="15"/>
    <n v="25"/>
    <n v="0"/>
    <n v="0"/>
    <n v="0"/>
    <n v="0"/>
    <n v="32"/>
    <x v="10"/>
    <x v="0"/>
  </r>
  <r>
    <s v="  UA"/>
    <x v="0"/>
    <n v="1432"/>
    <s v="N12221"/>
    <s v="IAH"/>
    <d v="1899-12-30T05:30:00"/>
    <d v="1899-12-30T05:32:00"/>
    <n v="168"/>
    <n v="151"/>
    <n v="2"/>
    <d v="1899-12-30T05:49:00"/>
    <n v="17"/>
    <n v="0"/>
    <n v="0"/>
    <n v="0"/>
    <n v="0"/>
    <n v="0"/>
    <n v="2"/>
    <x v="16"/>
    <x v="0"/>
  </r>
  <r>
    <s v="  UA"/>
    <x v="0"/>
    <n v="1443"/>
    <s v="N19130"/>
    <s v="STT"/>
    <d v="1899-12-30T08:20:00"/>
    <d v="1899-12-30T08:20:00"/>
    <n v="294"/>
    <n v="275"/>
    <n v="0"/>
    <d v="1899-12-30T08:35:00"/>
    <n v="15"/>
    <n v="0"/>
    <n v="0"/>
    <n v="0"/>
    <n v="0"/>
    <n v="0"/>
    <n v="0"/>
    <x v="9"/>
    <x v="0"/>
  </r>
  <r>
    <s v="  UA"/>
    <x v="0"/>
    <n v="1493"/>
    <s v="N79402"/>
    <s v="IAH"/>
    <d v="1899-12-30T14:00:00"/>
    <d v="1899-12-30T14:22:00"/>
    <n v="166"/>
    <n v="152"/>
    <n v="22"/>
    <d v="1899-12-30T14:38:00"/>
    <n v="16"/>
    <n v="0"/>
    <n v="0"/>
    <n v="0"/>
    <n v="0"/>
    <n v="0"/>
    <n v="22"/>
    <x v="4"/>
    <x v="0"/>
  </r>
  <r>
    <s v="  UA"/>
    <x v="0"/>
    <n v="1591"/>
    <s v="N75854"/>
    <s v="IAH"/>
    <d v="1899-12-30T07:55:00"/>
    <d v="1899-12-30T07:57:00"/>
    <n v="168"/>
    <n v="157"/>
    <n v="2"/>
    <d v="1899-12-30T08:14:00"/>
    <n v="17"/>
    <n v="0"/>
    <n v="0"/>
    <n v="0"/>
    <n v="0"/>
    <n v="0"/>
    <n v="2"/>
    <x v="13"/>
    <x v="0"/>
  </r>
  <r>
    <s v="  UA"/>
    <x v="0"/>
    <n v="1610"/>
    <s v="N25705"/>
    <s v="SNA"/>
    <d v="1899-12-30T09:37:00"/>
    <d v="1899-12-30T09:35:00"/>
    <n v="255"/>
    <n v="261"/>
    <n v="-2"/>
    <d v="1899-12-30T09:43:00"/>
    <n v="8"/>
    <n v="0"/>
    <n v="0"/>
    <n v="0"/>
    <n v="0"/>
    <n v="0"/>
    <n v="0"/>
    <x v="0"/>
    <x v="0"/>
  </r>
  <r>
    <s v="  UA"/>
    <x v="0"/>
    <n v="1625"/>
    <s v="N38403"/>
    <s v="IAH"/>
    <d v="1899-12-30T18:32:00"/>
    <d v="1899-12-30T18:50:00"/>
    <n v="163"/>
    <n v="147"/>
    <n v="18"/>
    <d v="1899-12-30T19:09:00"/>
    <n v="19"/>
    <n v="0"/>
    <n v="0"/>
    <n v="0"/>
    <n v="0"/>
    <n v="0"/>
    <n v="18"/>
    <x v="1"/>
    <x v="0"/>
  </r>
  <r>
    <s v="  UA"/>
    <x v="0"/>
    <n v="1646"/>
    <s v="N77295"/>
    <s v="PIT"/>
    <d v="1899-12-30T19:35:00"/>
    <d v="1899-12-30T19:36:00"/>
    <n v="84"/>
    <n v="75"/>
    <n v="1"/>
    <d v="1899-12-30T19:47:00"/>
    <n v="11"/>
    <n v="0"/>
    <n v="0"/>
    <n v="0"/>
    <n v="0"/>
    <n v="0"/>
    <n v="1"/>
    <x v="10"/>
    <x v="0"/>
  </r>
  <r>
    <s v="  UA"/>
    <x v="0"/>
    <n v="1659"/>
    <s v="N37287"/>
    <s v="IAH"/>
    <d v="1899-12-30T12:20:00"/>
    <d v="1899-12-30T12:30:00"/>
    <n v="167"/>
    <n v="145"/>
    <n v="10"/>
    <d v="1899-12-30T12:43:00"/>
    <n v="13"/>
    <n v="0"/>
    <n v="0"/>
    <n v="0"/>
    <n v="0"/>
    <n v="0"/>
    <n v="10"/>
    <x v="5"/>
    <x v="0"/>
  </r>
  <r>
    <s v="  UA"/>
    <x v="0"/>
    <n v="1661"/>
    <s v="N76516"/>
    <s v="IAH"/>
    <d v="1899-12-30T15:15:00"/>
    <d v="1899-12-30T15:33:00"/>
    <n v="174"/>
    <n v="148"/>
    <n v="18"/>
    <d v="1899-12-30T15:43:00"/>
    <n v="10"/>
    <n v="0"/>
    <n v="0"/>
    <n v="0"/>
    <n v="0"/>
    <n v="0"/>
    <n v="18"/>
    <x v="15"/>
    <x v="0"/>
  </r>
  <r>
    <s v="  UA"/>
    <x v="0"/>
    <n v="1665"/>
    <s v="N19621"/>
    <s v="EWR"/>
    <d v="1899-12-30T18:00:00"/>
    <d v="1899-12-30T18:16:00"/>
    <n v="127"/>
    <n v="123"/>
    <n v="16"/>
    <d v="1899-12-30T18:49:00"/>
    <n v="33"/>
    <n v="0"/>
    <n v="0"/>
    <n v="0"/>
    <n v="0"/>
    <n v="0"/>
    <n v="16"/>
    <x v="1"/>
    <x v="0"/>
  </r>
  <r>
    <s v="  UA"/>
    <x v="0"/>
    <n v="1680"/>
    <s v="N39297"/>
    <s v="SFO"/>
    <d v="1899-12-30T20:30:00"/>
    <d v="1899-12-30T20:52:00"/>
    <n v="275"/>
    <n v="260"/>
    <n v="22"/>
    <d v="1899-12-30T21:03:00"/>
    <n v="11"/>
    <n v="0"/>
    <n v="0"/>
    <n v="0"/>
    <n v="0"/>
    <n v="0"/>
    <n v="22"/>
    <x v="11"/>
    <x v="0"/>
  </r>
  <r>
    <s v="  UA"/>
    <x v="0"/>
    <n v="1684"/>
    <s v="N26226"/>
    <s v="IAH"/>
    <d v="1899-12-30T10:50:00"/>
    <d v="1899-12-30T11:04:00"/>
    <n v="169"/>
    <n v="154"/>
    <n v="14"/>
    <d v="1899-12-30T11:19:00"/>
    <n v="15"/>
    <n v="0"/>
    <n v="0"/>
    <n v="0"/>
    <n v="0"/>
    <n v="0"/>
    <n v="14"/>
    <x v="8"/>
    <x v="0"/>
  </r>
  <r>
    <s v="  UA"/>
    <x v="0"/>
    <n v="1686"/>
    <s v="N19130"/>
    <s v="IAH"/>
    <d v="1899-12-30T21:00:00"/>
    <d v="1899-12-30T21:15:00"/>
    <n v="158"/>
    <n v="142"/>
    <n v="15"/>
    <d v="1899-12-30T21:30:00"/>
    <n v="15"/>
    <n v="0"/>
    <n v="0"/>
    <n v="0"/>
    <n v="0"/>
    <n v="0"/>
    <n v="15"/>
    <x v="7"/>
    <x v="0"/>
  </r>
  <r>
    <s v="  UA"/>
    <x v="0"/>
    <n v="1698"/>
    <s v="N24202"/>
    <s v="IAH"/>
    <d v="1899-12-30T06:35:00"/>
    <d v="1899-12-30T06:29:00"/>
    <n v="171"/>
    <n v="147"/>
    <n v="-6"/>
    <d v="1899-12-30T06:38:00"/>
    <n v="9"/>
    <n v="0"/>
    <n v="0"/>
    <n v="0"/>
    <n v="0"/>
    <n v="0"/>
    <n v="0"/>
    <x v="6"/>
    <x v="0"/>
  </r>
  <r>
    <s v="  UA"/>
    <x v="0"/>
    <n v="1709"/>
    <s v="N16234"/>
    <s v="MCO"/>
    <d v="1899-12-30T19:35:00"/>
    <d v="1899-12-30T19:44:00"/>
    <n v="160"/>
    <n v="151"/>
    <n v="9"/>
    <d v="1899-12-30T20:05:00"/>
    <n v="21"/>
    <n v="0"/>
    <n v="0"/>
    <n v="0"/>
    <n v="0"/>
    <n v="0"/>
    <n v="9"/>
    <x v="10"/>
    <x v="0"/>
  </r>
  <r>
    <s v="  UA"/>
    <x v="0"/>
    <n v="1717"/>
    <s v="N71411"/>
    <s v="IAH"/>
    <d v="1899-12-30T17:00:00"/>
    <d v="1899-12-30T17:08:00"/>
    <n v="173"/>
    <n v="156"/>
    <n v="8"/>
    <d v="1899-12-30T17:28:00"/>
    <n v="20"/>
    <n v="0"/>
    <n v="0"/>
    <n v="0"/>
    <n v="0"/>
    <n v="0"/>
    <n v="8"/>
    <x v="12"/>
    <x v="0"/>
  </r>
  <r>
    <s v="  UA"/>
    <x v="1"/>
    <n v="201"/>
    <s v="N215UA"/>
    <s v="HNL"/>
    <d v="1899-12-30T09:18:00"/>
    <d v="1899-12-30T09:27:00"/>
    <n v="547"/>
    <n v="515"/>
    <n v="9"/>
    <d v="1899-12-30T09:41:00"/>
    <n v="14"/>
    <n v="0"/>
    <n v="0"/>
    <n v="0"/>
    <n v="0"/>
    <n v="0"/>
    <n v="9"/>
    <x v="0"/>
    <x v="1"/>
  </r>
  <r>
    <s v="  UA"/>
    <x v="1"/>
    <n v="223"/>
    <s v="N408UA"/>
    <s v="DTW"/>
    <d v="1899-12-30T18:21:00"/>
    <d v="1899-12-30T18:19:00"/>
    <n v="81"/>
    <n v="88"/>
    <n v="-2"/>
    <d v="1899-12-30T18:37:00"/>
    <n v="18"/>
    <n v="0"/>
    <n v="0"/>
    <n v="0"/>
    <n v="0"/>
    <n v="0"/>
    <n v="0"/>
    <x v="1"/>
    <x v="1"/>
  </r>
  <r>
    <s v="  UA"/>
    <x v="1"/>
    <n v="227"/>
    <s v="N817UA"/>
    <s v="MSP"/>
    <d v="1899-12-30T06:15:00"/>
    <d v="1899-12-30T06:12:00"/>
    <n v="90"/>
    <n v="98"/>
    <n v="-3"/>
    <d v="1899-12-30T06:45:00"/>
    <n v="33"/>
    <n v="0"/>
    <n v="0"/>
    <n v="0"/>
    <n v="0"/>
    <n v="0"/>
    <n v="0"/>
    <x v="6"/>
    <x v="1"/>
  </r>
  <r>
    <s v="  UA"/>
    <x v="1"/>
    <n v="228"/>
    <s v="N814UA"/>
    <s v="BWI"/>
    <d v="1899-12-30T16:35:00"/>
    <d v="1899-12-30T16:58:00"/>
    <n v="111"/>
    <n v="108"/>
    <n v="23"/>
    <d v="1899-12-30T17:15:00"/>
    <n v="17"/>
    <n v="10"/>
    <n v="0"/>
    <n v="0"/>
    <n v="0"/>
    <n v="10"/>
    <n v="23"/>
    <x v="2"/>
    <x v="1"/>
  </r>
  <r>
    <s v="  UA"/>
    <x v="1"/>
    <n v="235"/>
    <s v="N580UA"/>
    <s v="DEN"/>
    <d v="1899-12-30T12:13:00"/>
    <d v="1899-12-30T13:59:00"/>
    <n v="161"/>
    <n v="129"/>
    <n v="106"/>
    <d v="1899-12-30T14:08:00"/>
    <n v="9"/>
    <n v="4"/>
    <n v="0"/>
    <n v="0"/>
    <n v="0"/>
    <n v="70"/>
    <n v="106"/>
    <x v="5"/>
    <x v="1"/>
  </r>
  <r>
    <s v="  UA"/>
    <x v="1"/>
    <n v="241"/>
    <s v="N440UA"/>
    <s v="SEA"/>
    <d v="1899-12-30T11:57:00"/>
    <d v="1899-12-30T11:55:00"/>
    <n v="277"/>
    <n v="256"/>
    <n v="-2"/>
    <d v="1899-12-30T12:06:00"/>
    <n v="11"/>
    <n v="0"/>
    <n v="0"/>
    <n v="0"/>
    <n v="0"/>
    <n v="0"/>
    <n v="0"/>
    <x v="3"/>
    <x v="1"/>
  </r>
  <r>
    <s v="  UA"/>
    <x v="1"/>
    <n v="244"/>
    <s v="N824UA"/>
    <s v="MDT"/>
    <d v="1899-12-30T18:30:00"/>
    <d v="1899-12-30T18:30:00"/>
    <n v="102"/>
    <n v="131"/>
    <n v="0"/>
    <d v="1899-12-30T19:09:00"/>
    <n v="39"/>
    <n v="0"/>
    <n v="0"/>
    <n v="29"/>
    <n v="0"/>
    <n v="0"/>
    <n v="0"/>
    <x v="1"/>
    <x v="1"/>
  </r>
  <r>
    <s v="  UA"/>
    <x v="1"/>
    <n v="255"/>
    <s v="N417UA"/>
    <s v="EWR"/>
    <d v="1899-12-30T16:10:00"/>
    <d v="1899-12-30T17:15:00"/>
    <n v="134"/>
    <n v="128"/>
    <n v="65"/>
    <d v="1899-12-30T17:37:00"/>
    <n v="22"/>
    <n v="0"/>
    <n v="0"/>
    <n v="4"/>
    <n v="0"/>
    <n v="55"/>
    <n v="65"/>
    <x v="2"/>
    <x v="1"/>
  </r>
  <r>
    <s v="  UA"/>
    <x v="1"/>
    <n v="279"/>
    <s v="N657UA"/>
    <s v="DEN"/>
    <d v="1899-12-30T08:00:00"/>
    <d v="1899-12-30T08:03:00"/>
    <n v="173"/>
    <n v="150"/>
    <n v="3"/>
    <d v="1899-12-30T08:28:00"/>
    <n v="25"/>
    <n v="0"/>
    <n v="0"/>
    <n v="0"/>
    <n v="0"/>
    <n v="0"/>
    <n v="3"/>
    <x v="9"/>
    <x v="1"/>
  </r>
  <r>
    <s v="  UA"/>
    <x v="1"/>
    <n v="288"/>
    <s v="N507UA"/>
    <s v="MCO"/>
    <d v="1899-12-30T14:52:00"/>
    <d v="1899-12-30T15:00:00"/>
    <n v="157"/>
    <n v="147"/>
    <n v="8"/>
    <d v="1899-12-30T15:12:00"/>
    <n v="12"/>
    <n v="0"/>
    <n v="0"/>
    <n v="0"/>
    <n v="0"/>
    <n v="0"/>
    <n v="8"/>
    <x v="4"/>
    <x v="1"/>
  </r>
  <r>
    <s v="  UA"/>
    <x v="1"/>
    <n v="295"/>
    <s v="N571UA"/>
    <s v="DEN"/>
    <d v="1899-12-30T06:00:00"/>
    <d v="1899-12-30T06:02:00"/>
    <n v="160"/>
    <n v="137"/>
    <n v="2"/>
    <d v="1899-12-30T06:14:00"/>
    <n v="12"/>
    <n v="0"/>
    <n v="0"/>
    <n v="0"/>
    <n v="0"/>
    <n v="0"/>
    <n v="2"/>
    <x v="6"/>
    <x v="1"/>
  </r>
  <r>
    <s v="  UA"/>
    <x v="1"/>
    <n v="296"/>
    <s v="N437UA"/>
    <s v="MSP"/>
    <d v="1899-12-30T14:20:00"/>
    <d v="1899-12-30T14:35:00"/>
    <n v="90"/>
    <n v="71"/>
    <n v="15"/>
    <d v="1899-12-30T14:43:00"/>
    <n v="8"/>
    <n v="0"/>
    <n v="0"/>
    <n v="0"/>
    <n v="0"/>
    <n v="0"/>
    <n v="15"/>
    <x v="4"/>
    <x v="1"/>
  </r>
  <r>
    <s v="  UA"/>
    <x v="1"/>
    <n v="302"/>
    <s v="N464UA"/>
    <s v="ALB"/>
    <d v="1899-12-30T21:09:00"/>
    <d v="1899-12-30T21:36:00"/>
    <n v="110"/>
    <n v="122"/>
    <n v="27"/>
    <d v="1899-12-30T22:00:00"/>
    <n v="24"/>
    <n v="27"/>
    <n v="0"/>
    <n v="12"/>
    <n v="0"/>
    <n v="0"/>
    <n v="27"/>
    <x v="7"/>
    <x v="1"/>
  </r>
  <r>
    <s v="  UA"/>
    <x v="1"/>
    <n v="308"/>
    <s v="N819UA"/>
    <s v="CVG"/>
    <d v="1899-12-30T18:54:00"/>
    <d v="1899-12-30T19:47:00"/>
    <n v="74"/>
    <n v="63"/>
    <n v="53"/>
    <d v="1899-12-30T20:04:00"/>
    <n v="17"/>
    <n v="10"/>
    <n v="0"/>
    <n v="0"/>
    <n v="0"/>
    <n v="32"/>
    <n v="53"/>
    <x v="1"/>
    <x v="1"/>
  </r>
  <r>
    <s v="  UA"/>
    <x v="1"/>
    <n v="318"/>
    <s v="N540UA"/>
    <s v="LAS"/>
    <d v="1899-12-30T11:57:00"/>
    <d v="1899-12-30T12:30:00"/>
    <n v="241"/>
    <n v="203"/>
    <n v="33"/>
    <d v="1899-12-30T12:41:00"/>
    <n v="11"/>
    <n v="0"/>
    <n v="0"/>
    <n v="0"/>
    <n v="0"/>
    <n v="0"/>
    <n v="33"/>
    <x v="3"/>
    <x v="1"/>
  </r>
  <r>
    <s v="  UA"/>
    <x v="1"/>
    <n v="326"/>
    <s v="N538UA"/>
    <s v="LAX"/>
    <d v="1899-12-30T08:56:00"/>
    <d v="1899-12-30T09:36:00"/>
    <n v="272"/>
    <n v="259"/>
    <n v="40"/>
    <d v="1899-12-30T09:53:00"/>
    <n v="17"/>
    <n v="7"/>
    <n v="0"/>
    <n v="0"/>
    <n v="0"/>
    <n v="20"/>
    <n v="40"/>
    <x v="9"/>
    <x v="1"/>
  </r>
  <r>
    <s v="  UA"/>
    <x v="1"/>
    <n v="328"/>
    <s v="N589UA"/>
    <s v="SFO"/>
    <d v="1899-12-30T13:02:00"/>
    <d v="1899-12-30T13:02:00"/>
    <n v="290"/>
    <n v="249"/>
    <n v="0"/>
    <d v="1899-12-30T13:11:00"/>
    <n v="9"/>
    <n v="0"/>
    <n v="0"/>
    <n v="0"/>
    <n v="0"/>
    <n v="0"/>
    <n v="0"/>
    <x v="14"/>
    <x v="1"/>
  </r>
  <r>
    <s v="  UA"/>
    <x v="1"/>
    <n v="332"/>
    <s v="N430UA"/>
    <s v="SFO"/>
    <d v="1899-12-30T08:50:00"/>
    <d v="1899-12-30T08:51:00"/>
    <n v="293"/>
    <n v="284"/>
    <n v="1"/>
    <d v="1899-12-30T09:15:00"/>
    <n v="24"/>
    <n v="0"/>
    <n v="0"/>
    <n v="0"/>
    <n v="0"/>
    <n v="0"/>
    <n v="1"/>
    <x v="9"/>
    <x v="1"/>
  </r>
  <r>
    <s v="  UA"/>
    <x v="1"/>
    <n v="334"/>
    <s v="N851UA"/>
    <s v="ATL"/>
    <d v="1899-12-30T19:20:00"/>
    <d v="1899-12-30T19:17:00"/>
    <n v="123"/>
    <n v="99"/>
    <n v="-3"/>
    <d v="1899-12-30T19:38:00"/>
    <n v="21"/>
    <n v="0"/>
    <n v="0"/>
    <n v="0"/>
    <n v="0"/>
    <n v="0"/>
    <n v="0"/>
    <x v="10"/>
    <x v="1"/>
  </r>
  <r>
    <s v="  UA"/>
    <x v="1"/>
    <n v="345"/>
    <s v="N416UA"/>
    <s v="MIA"/>
    <d v="1899-12-30T06:30:00"/>
    <d v="1899-12-30T07:13:00"/>
    <n v="191"/>
    <n v="218"/>
    <n v="43"/>
    <d v="1899-12-30T07:57:00"/>
    <n v="44"/>
    <n v="43"/>
    <n v="0"/>
    <n v="27"/>
    <n v="0"/>
    <n v="0"/>
    <n v="43"/>
    <x v="6"/>
    <x v="1"/>
  </r>
  <r>
    <s v="  UA"/>
    <x v="1"/>
    <n v="360"/>
    <s v="N801UA"/>
    <s v="IAD"/>
    <d v="1899-12-30T11:14:00"/>
    <d v="1899-12-30T11:13:00"/>
    <n v="106"/>
    <n v="97"/>
    <n v="-1"/>
    <d v="1899-12-30T11:25:00"/>
    <n v="12"/>
    <n v="0"/>
    <n v="0"/>
    <n v="0"/>
    <n v="0"/>
    <n v="0"/>
    <n v="0"/>
    <x v="3"/>
    <x v="1"/>
  </r>
  <r>
    <s v="  UA"/>
    <x v="1"/>
    <n v="363"/>
    <s v="N458UA"/>
    <s v="DCA"/>
    <d v="1899-12-30T18:05:00"/>
    <d v="1899-12-30T18:35:00"/>
    <n v="107"/>
    <n v="119"/>
    <n v="30"/>
    <d v="1899-12-30T19:04:00"/>
    <n v="29"/>
    <n v="21"/>
    <n v="0"/>
    <n v="12"/>
    <n v="0"/>
    <n v="9"/>
    <n v="30"/>
    <x v="1"/>
    <x v="1"/>
  </r>
  <r>
    <s v="  UA"/>
    <x v="1"/>
    <n v="371"/>
    <s v="N548UA"/>
    <s v="SEA"/>
    <d v="1899-12-30T17:27:00"/>
    <d v="1899-12-30T18:24:00"/>
    <n v="273"/>
    <n v="254"/>
    <n v="57"/>
    <d v="1899-12-30T18:34:00"/>
    <n v="10"/>
    <n v="29"/>
    <n v="0"/>
    <n v="0"/>
    <n v="0"/>
    <n v="9"/>
    <n v="57"/>
    <x v="12"/>
    <x v="1"/>
  </r>
  <r>
    <s v="  UA"/>
    <x v="1"/>
    <n v="376"/>
    <s v="N842UA"/>
    <s v="SMF"/>
    <d v="1899-12-30T11:57:00"/>
    <d v="1899-12-30T11:56:00"/>
    <n v="276"/>
    <n v="268"/>
    <n v="-1"/>
    <d v="1899-12-30T12:25:00"/>
    <n v="29"/>
    <n v="0"/>
    <n v="0"/>
    <n v="0"/>
    <n v="0"/>
    <n v="0"/>
    <n v="0"/>
    <x v="3"/>
    <x v="1"/>
  </r>
  <r>
    <s v="  UA"/>
    <x v="1"/>
    <n v="382"/>
    <s v="N833UA"/>
    <s v="IAD"/>
    <d v="1899-12-30T08:51:00"/>
    <d v="1899-12-30T08:57:00"/>
    <n v="106"/>
    <n v="111"/>
    <n v="6"/>
    <d v="1899-12-30T09:23:00"/>
    <n v="26"/>
    <n v="0"/>
    <n v="0"/>
    <n v="0"/>
    <n v="0"/>
    <n v="0"/>
    <n v="6"/>
    <x v="9"/>
    <x v="1"/>
  </r>
  <r>
    <s v="  UA"/>
    <x v="1"/>
    <n v="384"/>
    <s v="N539UA"/>
    <s v="PDX"/>
    <d v="1899-12-30T11:57:00"/>
    <d v="1899-12-30T12:07:00"/>
    <n v="274"/>
    <n v="258"/>
    <n v="10"/>
    <d v="1899-12-30T12:20:00"/>
    <n v="13"/>
    <n v="0"/>
    <n v="0"/>
    <n v="0"/>
    <n v="0"/>
    <n v="0"/>
    <n v="10"/>
    <x v="3"/>
    <x v="1"/>
  </r>
  <r>
    <s v="  UA"/>
    <x v="1"/>
    <n v="388"/>
    <s v="N556UA"/>
    <s v="BDL"/>
    <d v="1899-12-30T18:50:00"/>
    <d v="1899-12-30T20:16:00"/>
    <n v="122"/>
    <n v="128"/>
    <n v="86"/>
    <d v="1899-12-30T20:41:00"/>
    <n v="25"/>
    <n v="39"/>
    <n v="0"/>
    <n v="6"/>
    <n v="0"/>
    <n v="47"/>
    <n v="86"/>
    <x v="1"/>
    <x v="1"/>
  </r>
  <r>
    <s v="  UA"/>
    <x v="1"/>
    <n v="393"/>
    <s v="N803UA"/>
    <s v="PHX"/>
    <d v="1899-12-30T11:57:00"/>
    <d v="1899-12-30T11:55:00"/>
    <n v="237"/>
    <n v="199"/>
    <n v="-2"/>
    <d v="1899-12-30T12:08:00"/>
    <n v="13"/>
    <n v="0"/>
    <n v="0"/>
    <n v="0"/>
    <n v="0"/>
    <n v="0"/>
    <n v="0"/>
    <x v="3"/>
    <x v="1"/>
  </r>
  <r>
    <s v="  UA"/>
    <x v="1"/>
    <n v="395"/>
    <s v="N453UA"/>
    <s v="SAN"/>
    <d v="1899-12-30T17:55:00"/>
    <d v="1899-12-30T17:54:00"/>
    <n v="268"/>
    <n v="229"/>
    <n v="-1"/>
    <d v="1899-12-30T18:10:00"/>
    <n v="16"/>
    <n v="0"/>
    <n v="0"/>
    <n v="0"/>
    <n v="0"/>
    <n v="0"/>
    <n v="0"/>
    <x v="12"/>
    <x v="1"/>
  </r>
  <r>
    <s v="  UA"/>
    <x v="1"/>
    <n v="409"/>
    <s v="N414UA"/>
    <s v="BOI"/>
    <d v="1899-12-30T20:49:00"/>
    <d v="1899-12-30T20:57:00"/>
    <n v="225"/>
    <n v="209"/>
    <n v="8"/>
    <d v="1899-12-30T21:09:00"/>
    <n v="12"/>
    <n v="0"/>
    <n v="0"/>
    <n v="0"/>
    <n v="0"/>
    <n v="0"/>
    <n v="8"/>
    <x v="11"/>
    <x v="1"/>
  </r>
  <r>
    <s v="  UA"/>
    <x v="1"/>
    <n v="417"/>
    <s v="N522UA"/>
    <s v="BOS"/>
    <d v="1899-12-30T08:05:00"/>
    <d v="1899-12-30T08:14:00"/>
    <n v="137"/>
    <n v="129"/>
    <n v="9"/>
    <d v="1899-12-30T08:34:00"/>
    <n v="20"/>
    <n v="0"/>
    <n v="0"/>
    <n v="0"/>
    <n v="0"/>
    <n v="0"/>
    <n v="9"/>
    <x v="9"/>
    <x v="1"/>
  </r>
  <r>
    <s v="  UA"/>
    <x v="1"/>
    <n v="424"/>
    <s v="N807UA"/>
    <s v="DSM"/>
    <d v="1899-12-30T12:16:00"/>
    <d v="1899-12-30T12:27:00"/>
    <n v="73"/>
    <n v="79"/>
    <n v="11"/>
    <d v="1899-12-30T12:46:00"/>
    <n v="19"/>
    <n v="11"/>
    <n v="0"/>
    <n v="6"/>
    <n v="0"/>
    <n v="0"/>
    <n v="11"/>
    <x v="5"/>
    <x v="1"/>
  </r>
  <r>
    <s v="  UA"/>
    <x v="1"/>
    <n v="426"/>
    <s v=" "/>
    <s v="LGA"/>
    <d v="1899-12-30T21:00:00"/>
    <d v="1899-12-30T00:00:00"/>
    <n v="122"/>
    <n v="0"/>
    <n v="0"/>
    <d v="1899-12-30T00:00:00"/>
    <n v="0"/>
    <n v="0"/>
    <n v="0"/>
    <n v="0"/>
    <n v="0"/>
    <n v="0"/>
    <n v="0"/>
    <x v="7"/>
    <x v="1"/>
  </r>
  <r>
    <s v="  UA"/>
    <x v="1"/>
    <n v="430"/>
    <s v="N830UA"/>
    <s v="SNA"/>
    <d v="1899-12-30T15:49:00"/>
    <d v="1899-12-30T16:04:00"/>
    <n v="271"/>
    <n v="242"/>
    <n v="15"/>
    <d v="1899-12-30T16:17:00"/>
    <n v="13"/>
    <n v="0"/>
    <n v="0"/>
    <n v="0"/>
    <n v="0"/>
    <n v="0"/>
    <n v="15"/>
    <x v="15"/>
    <x v="1"/>
  </r>
  <r>
    <s v="  UA"/>
    <x v="1"/>
    <n v="432"/>
    <s v="N853UA"/>
    <s v="CLT"/>
    <d v="1899-12-30T13:15:00"/>
    <d v="1899-12-30T13:20:00"/>
    <n v="113"/>
    <n v="103"/>
    <n v="5"/>
    <d v="1899-12-30T13:34:00"/>
    <n v="14"/>
    <n v="0"/>
    <n v="0"/>
    <n v="0"/>
    <n v="0"/>
    <n v="0"/>
    <n v="5"/>
    <x v="14"/>
    <x v="1"/>
  </r>
  <r>
    <s v="  UA"/>
    <x v="1"/>
    <n v="442"/>
    <s v="N659UA"/>
    <s v="LAX"/>
    <d v="1899-12-30T13:00:00"/>
    <d v="1899-12-30T15:10:00"/>
    <n v="273"/>
    <n v="254"/>
    <n v="130"/>
    <d v="1899-12-30T15:27:00"/>
    <n v="17"/>
    <n v="0"/>
    <n v="0"/>
    <n v="0"/>
    <n v="0"/>
    <n v="111"/>
    <n v="130"/>
    <x v="14"/>
    <x v="1"/>
  </r>
  <r>
    <s v="  UA"/>
    <x v="1"/>
    <n v="449"/>
    <s v="N810UA"/>
    <s v="SAN"/>
    <d v="1899-12-30T10:16:00"/>
    <d v="1899-12-30T10:14:00"/>
    <n v="268"/>
    <n v="233"/>
    <n v="-2"/>
    <d v="1899-12-30T10:29:00"/>
    <n v="15"/>
    <n v="0"/>
    <n v="0"/>
    <n v="0"/>
    <n v="0"/>
    <n v="0"/>
    <n v="0"/>
    <x v="8"/>
    <x v="1"/>
  </r>
  <r>
    <s v="  UA"/>
    <x v="1"/>
    <n v="459"/>
    <s v="N558UA"/>
    <s v="JAC"/>
    <d v="1899-12-30T09:49:00"/>
    <d v="1899-12-30T11:33:00"/>
    <n v="202"/>
    <n v="169"/>
    <n v="104"/>
    <d v="1899-12-30T11:42:00"/>
    <n v="9"/>
    <n v="71"/>
    <n v="0"/>
    <n v="0"/>
    <n v="0"/>
    <n v="0"/>
    <n v="104"/>
    <x v="0"/>
    <x v="1"/>
  </r>
  <r>
    <s v="  UA"/>
    <x v="1"/>
    <n v="464"/>
    <s v="N822UA"/>
    <s v="DSM"/>
    <d v="1899-12-30T21:11:00"/>
    <d v="1899-12-30T21:10:00"/>
    <n v="76"/>
    <n v="59"/>
    <n v="-1"/>
    <d v="1899-12-30T21:18:00"/>
    <n v="8"/>
    <n v="0"/>
    <n v="0"/>
    <n v="0"/>
    <n v="0"/>
    <n v="0"/>
    <n v="0"/>
    <x v="7"/>
    <x v="1"/>
  </r>
  <r>
    <s v="  UA"/>
    <x v="1"/>
    <n v="473"/>
    <s v="N422UA"/>
    <s v="SNA"/>
    <d v="1899-12-30T20:05:00"/>
    <d v="1899-12-30T20:05:00"/>
    <n v="271"/>
    <n v="259"/>
    <n v="0"/>
    <d v="1899-12-30T20:35:00"/>
    <n v="30"/>
    <n v="0"/>
    <n v="0"/>
    <n v="0"/>
    <n v="0"/>
    <n v="0"/>
    <n v="0"/>
    <x v="11"/>
    <x v="1"/>
  </r>
  <r>
    <s v="  UA"/>
    <x v="1"/>
    <n v="478"/>
    <s v="N443UA"/>
    <s v="EWR"/>
    <d v="1899-12-30T19:00:00"/>
    <d v="1899-12-30T18:58:00"/>
    <n v="134"/>
    <n v="116"/>
    <n v="-2"/>
    <d v="1899-12-30T19:16:00"/>
    <n v="18"/>
    <n v="0"/>
    <n v="0"/>
    <n v="0"/>
    <n v="0"/>
    <n v="0"/>
    <n v="0"/>
    <x v="10"/>
    <x v="1"/>
  </r>
  <r>
    <s v="  UA"/>
    <x v="1"/>
    <n v="480"/>
    <s v="N572UA"/>
    <s v="OMA"/>
    <d v="1899-12-30T20:55:00"/>
    <d v="1899-12-30T22:03:00"/>
    <n v="90"/>
    <n v="78"/>
    <n v="68"/>
    <d v="1899-12-30T22:15:00"/>
    <n v="12"/>
    <n v="0"/>
    <n v="0"/>
    <n v="0"/>
    <n v="0"/>
    <n v="56"/>
    <n v="68"/>
    <x v="11"/>
    <x v="1"/>
  </r>
  <r>
    <s v="  UA"/>
    <x v="1"/>
    <n v="489"/>
    <s v="N826UA"/>
    <s v="RDU"/>
    <d v="1899-12-30T21:00:00"/>
    <d v="1899-12-30T21:54:00"/>
    <n v="121"/>
    <n v="98"/>
    <n v="54"/>
    <d v="1899-12-30T22:06:00"/>
    <n v="12"/>
    <n v="31"/>
    <n v="0"/>
    <n v="0"/>
    <n v="0"/>
    <n v="0"/>
    <n v="54"/>
    <x v="7"/>
    <x v="1"/>
  </r>
  <r>
    <s v="  UA"/>
    <x v="1"/>
    <n v="493"/>
    <s v="N501UA"/>
    <s v="SFO"/>
    <d v="1899-12-30T18:05:00"/>
    <d v="1899-12-30T18:04:00"/>
    <n v="290"/>
    <n v="253"/>
    <n v="-1"/>
    <d v="1899-12-30T18:16:00"/>
    <n v="12"/>
    <n v="0"/>
    <n v="0"/>
    <n v="0"/>
    <n v="0"/>
    <n v="0"/>
    <n v="0"/>
    <x v="1"/>
    <x v="1"/>
  </r>
  <r>
    <s v="  UA"/>
    <x v="1"/>
    <n v="494"/>
    <s v="N804UA"/>
    <s v="TPA"/>
    <d v="1899-12-30T14:46:00"/>
    <d v="1899-12-30T14:42:00"/>
    <n v="157"/>
    <n v="150"/>
    <n v="-4"/>
    <d v="1899-12-30T14:59:00"/>
    <n v="17"/>
    <n v="0"/>
    <n v="0"/>
    <n v="0"/>
    <n v="0"/>
    <n v="0"/>
    <n v="0"/>
    <x v="4"/>
    <x v="1"/>
  </r>
  <r>
    <s v="  UA"/>
    <x v="1"/>
    <n v="497"/>
    <s v="N467UA"/>
    <s v="LGA"/>
    <d v="1899-12-30T18:05:00"/>
    <d v="1899-12-30T19:12:00"/>
    <n v="129"/>
    <n v="115"/>
    <n v="67"/>
    <d v="1899-12-30T19:21:00"/>
    <n v="9"/>
    <n v="12"/>
    <n v="0"/>
    <n v="0"/>
    <n v="0"/>
    <n v="41"/>
    <n v="67"/>
    <x v="1"/>
    <x v="1"/>
  </r>
  <r>
    <s v="  UA"/>
    <x v="1"/>
    <n v="500"/>
    <s v="N538UA"/>
    <s v="BUF"/>
    <d v="1899-12-30T19:37:00"/>
    <d v="1899-12-30T20:07:00"/>
    <n v="91"/>
    <n v="93"/>
    <n v="30"/>
    <d v="1899-12-30T20:25:00"/>
    <n v="18"/>
    <n v="0"/>
    <n v="0"/>
    <n v="2"/>
    <n v="0"/>
    <n v="30"/>
    <n v="30"/>
    <x v="10"/>
    <x v="1"/>
  </r>
  <r>
    <s v="  UA"/>
    <x v="1"/>
    <n v="501"/>
    <s v="N443UA"/>
    <s v="LGA"/>
    <d v="1899-12-30T06:14:00"/>
    <d v="1899-12-30T06:07:00"/>
    <n v="125"/>
    <n v="113"/>
    <n v="-7"/>
    <d v="1899-12-30T06:17:00"/>
    <n v="10"/>
    <n v="0"/>
    <n v="0"/>
    <n v="0"/>
    <n v="0"/>
    <n v="0"/>
    <n v="0"/>
    <x v="6"/>
    <x v="1"/>
  </r>
  <r>
    <s v="  UA"/>
    <x v="1"/>
    <n v="507"/>
    <s v="N853UA"/>
    <s v="DFW"/>
    <d v="1899-12-30T06:29:00"/>
    <d v="1899-12-30T06:31:00"/>
    <n v="148"/>
    <n v="128"/>
    <n v="2"/>
    <d v="1899-12-30T06:44:00"/>
    <n v="13"/>
    <n v="0"/>
    <n v="0"/>
    <n v="0"/>
    <n v="0"/>
    <n v="0"/>
    <n v="2"/>
    <x v="6"/>
    <x v="1"/>
  </r>
  <r>
    <s v="  UA"/>
    <x v="1"/>
    <n v="514"/>
    <s v="N533UA"/>
    <s v="IAD"/>
    <d v="1899-12-30T21:11:00"/>
    <d v="1899-12-30T21:21:00"/>
    <n v="106"/>
    <n v="124"/>
    <n v="10"/>
    <d v="1899-12-30T22:03:00"/>
    <n v="42"/>
    <n v="10"/>
    <n v="0"/>
    <n v="18"/>
    <n v="0"/>
    <n v="0"/>
    <n v="10"/>
    <x v="7"/>
    <x v="1"/>
  </r>
  <r>
    <s v="  UA"/>
    <x v="1"/>
    <n v="518"/>
    <s v="N484UA"/>
    <s v="PDX"/>
    <d v="1899-12-30T17:55:00"/>
    <d v="1899-12-30T18:00:00"/>
    <n v="276"/>
    <n v="263"/>
    <n v="5"/>
    <d v="1899-12-30T18:15:00"/>
    <n v="15"/>
    <n v="0"/>
    <n v="0"/>
    <n v="0"/>
    <n v="0"/>
    <n v="0"/>
    <n v="5"/>
    <x v="12"/>
    <x v="1"/>
  </r>
  <r>
    <s v="  UA"/>
    <x v="1"/>
    <n v="520"/>
    <s v="N855UA"/>
    <s v="MCO"/>
    <d v="1899-12-30T08:13:00"/>
    <d v="1899-12-30T08:19:00"/>
    <n v="159"/>
    <n v="171"/>
    <n v="6"/>
    <d v="1899-12-30T08:49:00"/>
    <n v="30"/>
    <n v="6"/>
    <n v="0"/>
    <n v="12"/>
    <n v="0"/>
    <n v="0"/>
    <n v="6"/>
    <x v="9"/>
    <x v="1"/>
  </r>
  <r>
    <s v="  UA"/>
    <x v="1"/>
    <n v="521"/>
    <s v="N441UA"/>
    <s v="SAN"/>
    <d v="1899-12-30T11:57:00"/>
    <d v="1899-12-30T11:54:00"/>
    <n v="263"/>
    <n v="234"/>
    <n v="-3"/>
    <d v="1899-12-30T12:04:00"/>
    <n v="10"/>
    <n v="0"/>
    <n v="0"/>
    <n v="0"/>
    <n v="0"/>
    <n v="0"/>
    <n v="0"/>
    <x v="3"/>
    <x v="1"/>
  </r>
  <r>
    <s v="  UA"/>
    <x v="1"/>
    <n v="524"/>
    <s v="N427UA"/>
    <s v="GRR"/>
    <d v="1899-12-30T21:25:00"/>
    <d v="1899-12-30T22:13:00"/>
    <n v="53"/>
    <n v="73"/>
    <n v="48"/>
    <d v="1899-12-30T22:46:00"/>
    <n v="33"/>
    <n v="48"/>
    <n v="0"/>
    <n v="20"/>
    <n v="0"/>
    <n v="0"/>
    <n v="48"/>
    <x v="7"/>
    <x v="1"/>
  </r>
  <r>
    <s v="  UA"/>
    <x v="1"/>
    <n v="526"/>
    <s v="N584UA"/>
    <s v="BWI"/>
    <d v="1899-12-30T14:30:00"/>
    <d v="1899-12-30T14:41:00"/>
    <n v="114"/>
    <n v="109"/>
    <n v="11"/>
    <d v="1899-12-30T14:55:00"/>
    <n v="14"/>
    <n v="0"/>
    <n v="0"/>
    <n v="0"/>
    <n v="0"/>
    <n v="0"/>
    <n v="11"/>
    <x v="4"/>
    <x v="1"/>
  </r>
  <r>
    <s v="  UA"/>
    <x v="1"/>
    <n v="532"/>
    <s v="N843UA"/>
    <s v="BOS"/>
    <d v="1899-12-30T10:19:00"/>
    <d v="1899-12-30T10:19:00"/>
    <n v="130"/>
    <n v="124"/>
    <n v="0"/>
    <d v="1899-12-30T10:34:00"/>
    <n v="15"/>
    <n v="0"/>
    <n v="0"/>
    <n v="0"/>
    <n v="0"/>
    <n v="0"/>
    <n v="0"/>
    <x v="8"/>
    <x v="1"/>
  </r>
  <r>
    <s v="  UA"/>
    <x v="1"/>
    <n v="536"/>
    <s v="N844UA"/>
    <s v="LGA"/>
    <d v="1899-12-30T07:05:00"/>
    <d v="1899-12-30T07:08:00"/>
    <n v="125"/>
    <n v="171"/>
    <n v="3"/>
    <d v="1899-12-30T08:21:00"/>
    <n v="73"/>
    <n v="0"/>
    <n v="0"/>
    <n v="49"/>
    <n v="0"/>
    <n v="0"/>
    <n v="3"/>
    <x v="13"/>
    <x v="1"/>
  </r>
  <r>
    <s v="  UA"/>
    <x v="1"/>
    <n v="539"/>
    <s v="N415UA"/>
    <s v="MSY"/>
    <d v="1899-12-30T21:05:00"/>
    <d v="1899-12-30T21:14:00"/>
    <n v="144"/>
    <n v="131"/>
    <n v="9"/>
    <d v="1899-12-30T21:37:00"/>
    <n v="23"/>
    <n v="0"/>
    <n v="0"/>
    <n v="0"/>
    <n v="0"/>
    <n v="0"/>
    <n v="9"/>
    <x v="7"/>
    <x v="1"/>
  </r>
  <r>
    <s v="  UA"/>
    <x v="1"/>
    <n v="541"/>
    <s v="N670UA"/>
    <s v="SFO"/>
    <d v="1899-12-30T10:00:00"/>
    <d v="1899-12-30T10:05:00"/>
    <n v="290"/>
    <n v="294"/>
    <n v="5"/>
    <d v="1899-12-30T10:52:00"/>
    <n v="47"/>
    <n v="0"/>
    <n v="0"/>
    <n v="0"/>
    <n v="0"/>
    <n v="0"/>
    <n v="5"/>
    <x v="8"/>
    <x v="1"/>
  </r>
  <r>
    <s v="  UA"/>
    <x v="1"/>
    <n v="546"/>
    <s v="N595UA"/>
    <s v="SFO"/>
    <d v="1899-12-30T14:00:00"/>
    <d v="1899-12-30T14:26:00"/>
    <n v="287"/>
    <n v="263"/>
    <n v="26"/>
    <d v="1899-12-30T14:41:00"/>
    <n v="15"/>
    <n v="0"/>
    <n v="0"/>
    <n v="0"/>
    <n v="0"/>
    <n v="0"/>
    <n v="26"/>
    <x v="4"/>
    <x v="1"/>
  </r>
  <r>
    <s v="  UA"/>
    <x v="1"/>
    <n v="548"/>
    <s v="N475UA"/>
    <s v="DFW"/>
    <d v="1899-12-30T21:00:00"/>
    <d v="1899-12-30T21:17:00"/>
    <n v="148"/>
    <n v="115"/>
    <n v="17"/>
    <d v="1899-12-30T21:32:00"/>
    <n v="15"/>
    <n v="0"/>
    <n v="0"/>
    <n v="0"/>
    <n v="0"/>
    <n v="0"/>
    <n v="17"/>
    <x v="7"/>
    <x v="1"/>
  </r>
  <r>
    <s v="  UA"/>
    <x v="1"/>
    <n v="555"/>
    <s v="N435UA"/>
    <s v="MCO"/>
    <d v="1899-12-30T09:32:00"/>
    <d v="1899-12-30T09:33:00"/>
    <n v="159"/>
    <n v="148"/>
    <n v="1"/>
    <d v="1899-12-30T09:48:00"/>
    <n v="15"/>
    <n v="0"/>
    <n v="0"/>
    <n v="0"/>
    <n v="0"/>
    <n v="0"/>
    <n v="1"/>
    <x v="0"/>
    <x v="1"/>
  </r>
  <r>
    <s v="  UA"/>
    <x v="1"/>
    <n v="568"/>
    <s v="N496UA"/>
    <s v="SJU"/>
    <d v="1899-12-30T08:30:00"/>
    <d v="1899-12-30T09:07:00"/>
    <n v="273"/>
    <n v="282"/>
    <n v="37"/>
    <d v="1899-12-30T09:34:00"/>
    <n v="27"/>
    <n v="26"/>
    <n v="0"/>
    <n v="9"/>
    <n v="0"/>
    <n v="11"/>
    <n v="37"/>
    <x v="9"/>
    <x v="1"/>
  </r>
  <r>
    <s v="  UA"/>
    <x v="1"/>
    <n v="570"/>
    <s v="N834UA"/>
    <s v="CLE"/>
    <d v="1899-12-30T13:10:00"/>
    <d v="1899-12-30T13:07:00"/>
    <n v="79"/>
    <n v="71"/>
    <n v="-3"/>
    <d v="1899-12-30T13:17:00"/>
    <n v="10"/>
    <n v="0"/>
    <n v="0"/>
    <n v="0"/>
    <n v="0"/>
    <n v="0"/>
    <n v="0"/>
    <x v="14"/>
    <x v="1"/>
  </r>
  <r>
    <s v="  UA"/>
    <x v="1"/>
    <n v="578"/>
    <s v="N504UA"/>
    <s v="BOS"/>
    <d v="1899-12-30T13:20:00"/>
    <d v="1899-12-30T14:42:00"/>
    <n v="138"/>
    <n v="124"/>
    <n v="82"/>
    <d v="1899-12-30T14:56:00"/>
    <n v="14"/>
    <n v="0"/>
    <n v="0"/>
    <n v="0"/>
    <n v="0"/>
    <n v="68"/>
    <n v="82"/>
    <x v="14"/>
    <x v="1"/>
  </r>
  <r>
    <s v="  UA"/>
    <x v="1"/>
    <n v="579"/>
    <s v="N498UA"/>
    <s v="DEN"/>
    <d v="1899-12-30T08:55:00"/>
    <d v="1899-12-30T09:04:00"/>
    <n v="170"/>
    <n v="151"/>
    <n v="9"/>
    <d v="1899-12-30T09:29:00"/>
    <n v="25"/>
    <n v="0"/>
    <n v="0"/>
    <n v="0"/>
    <n v="0"/>
    <n v="0"/>
    <n v="9"/>
    <x v="9"/>
    <x v="1"/>
  </r>
  <r>
    <s v="  UA"/>
    <x v="1"/>
    <n v="581"/>
    <s v="N820UA"/>
    <s v="JAX"/>
    <d v="1899-12-30T19:50:00"/>
    <d v="1899-12-30T19:44:00"/>
    <n v="138"/>
    <n v="122"/>
    <n v="-6"/>
    <d v="1899-12-30T20:00:00"/>
    <n v="16"/>
    <n v="0"/>
    <n v="0"/>
    <n v="0"/>
    <n v="0"/>
    <n v="0"/>
    <n v="0"/>
    <x v="10"/>
    <x v="1"/>
  </r>
  <r>
    <s v="  UA"/>
    <x v="1"/>
    <n v="582"/>
    <s v="N540UA"/>
    <s v="TPA"/>
    <d v="1899-12-30T19:30:00"/>
    <d v="1899-12-30T21:13:00"/>
    <n v="161"/>
    <n v="135"/>
    <n v="103"/>
    <d v="1899-12-30T21:24:00"/>
    <n v="11"/>
    <n v="0"/>
    <n v="0"/>
    <n v="0"/>
    <n v="0"/>
    <n v="77"/>
    <n v="103"/>
    <x v="10"/>
    <x v="1"/>
  </r>
  <r>
    <s v="  UA"/>
    <x v="1"/>
    <n v="589"/>
    <s v="N509UA"/>
    <s v="IAH"/>
    <d v="1899-12-30T09:23:00"/>
    <d v="1899-12-30T10:17:00"/>
    <n v="172"/>
    <n v="139"/>
    <n v="54"/>
    <d v="1899-12-30T10:36:00"/>
    <n v="19"/>
    <n v="4"/>
    <n v="0"/>
    <n v="0"/>
    <n v="0"/>
    <n v="17"/>
    <n v="54"/>
    <x v="0"/>
    <x v="1"/>
  </r>
  <r>
    <s v="  UA"/>
    <x v="1"/>
    <n v="590"/>
    <s v="N422UA"/>
    <s v="BDL"/>
    <d v="1899-12-30T13:52:00"/>
    <d v="1899-12-30T14:19:00"/>
    <n v="123"/>
    <n v="117"/>
    <n v="27"/>
    <d v="1899-12-30T14:34:00"/>
    <n v="15"/>
    <n v="5"/>
    <n v="0"/>
    <n v="0"/>
    <n v="0"/>
    <n v="16"/>
    <n v="27"/>
    <x v="14"/>
    <x v="1"/>
  </r>
  <r>
    <s v="  UA"/>
    <x v="1"/>
    <n v="597"/>
    <s v="N803UA"/>
    <s v="MSP"/>
    <d v="1899-12-30T20:42:00"/>
    <d v="1899-12-30T20:38:00"/>
    <n v="87"/>
    <n v="81"/>
    <n v="-4"/>
    <d v="1899-12-30T20:50:00"/>
    <n v="12"/>
    <n v="0"/>
    <n v="0"/>
    <n v="0"/>
    <n v="0"/>
    <n v="0"/>
    <n v="0"/>
    <x v="11"/>
    <x v="1"/>
  </r>
  <r>
    <s v="  UA"/>
    <x v="1"/>
    <n v="602"/>
    <s v="N476UA"/>
    <s v="DCA"/>
    <d v="1899-12-30T06:58:00"/>
    <d v="1899-12-30T07:49:00"/>
    <n v="107"/>
    <n v="104"/>
    <n v="51"/>
    <d v="1899-12-30T08:06:00"/>
    <n v="17"/>
    <n v="48"/>
    <n v="0"/>
    <n v="0"/>
    <n v="0"/>
    <n v="0"/>
    <n v="51"/>
    <x v="6"/>
    <x v="1"/>
  </r>
  <r>
    <s v="  UA"/>
    <x v="1"/>
    <n v="604"/>
    <s v="N845UA"/>
    <s v="SFO"/>
    <d v="1899-12-30T12:07:00"/>
    <d v="1899-12-30T12:48:00"/>
    <n v="288"/>
    <n v="266"/>
    <n v="41"/>
    <d v="1899-12-30T13:04:00"/>
    <n v="16"/>
    <n v="11"/>
    <n v="0"/>
    <n v="0"/>
    <n v="0"/>
    <n v="8"/>
    <n v="41"/>
    <x v="5"/>
    <x v="1"/>
  </r>
  <r>
    <s v="  UA"/>
    <x v="1"/>
    <n v="605"/>
    <s v="N495UA"/>
    <s v="DEN"/>
    <d v="1899-12-30T09:45:00"/>
    <d v="1899-12-30T09:43:00"/>
    <n v="161"/>
    <n v="145"/>
    <n v="-2"/>
    <d v="1899-12-30T09:56:00"/>
    <n v="13"/>
    <n v="0"/>
    <n v="0"/>
    <n v="0"/>
    <n v="0"/>
    <n v="0"/>
    <n v="0"/>
    <x v="0"/>
    <x v="1"/>
  </r>
  <r>
    <s v="  UA"/>
    <x v="1"/>
    <n v="607"/>
    <s v="N479UA"/>
    <s v="SEA"/>
    <d v="1899-12-30T09:50:00"/>
    <d v="1899-12-30T09:51:00"/>
    <n v="277"/>
    <n v="264"/>
    <n v="1"/>
    <d v="1899-12-30T10:01:00"/>
    <n v="10"/>
    <n v="0"/>
    <n v="0"/>
    <n v="0"/>
    <n v="0"/>
    <n v="0"/>
    <n v="1"/>
    <x v="0"/>
    <x v="1"/>
  </r>
  <r>
    <s v="  UA"/>
    <x v="1"/>
    <n v="610"/>
    <s v="N460UA"/>
    <s v="DCA"/>
    <d v="1899-12-30T11:05:00"/>
    <d v="1899-12-30T11:03:00"/>
    <n v="107"/>
    <n v="97"/>
    <n v="-2"/>
    <d v="1899-12-30T11:18:00"/>
    <n v="15"/>
    <n v="0"/>
    <n v="0"/>
    <n v="0"/>
    <n v="0"/>
    <n v="0"/>
    <n v="0"/>
    <x v="3"/>
    <x v="1"/>
  </r>
  <r>
    <s v="  UA"/>
    <x v="1"/>
    <n v="614"/>
    <s v="N824UA"/>
    <s v="DCA"/>
    <d v="1899-12-30T13:05:00"/>
    <d v="1899-12-30T12:59:00"/>
    <n v="103"/>
    <n v="98"/>
    <n v="-6"/>
    <d v="1899-12-30T13:11:00"/>
    <n v="12"/>
    <n v="0"/>
    <n v="0"/>
    <n v="0"/>
    <n v="0"/>
    <n v="0"/>
    <n v="0"/>
    <x v="14"/>
    <x v="1"/>
  </r>
  <r>
    <s v="  UA"/>
    <x v="1"/>
    <n v="616"/>
    <s v="N820UA"/>
    <s v="DCA"/>
    <d v="1899-12-30T14:05:00"/>
    <d v="1899-12-30T14:00:00"/>
    <n v="110"/>
    <n v="107"/>
    <n v="-5"/>
    <d v="1899-12-30T14:11:00"/>
    <n v="11"/>
    <n v="0"/>
    <n v="0"/>
    <n v="0"/>
    <n v="0"/>
    <n v="0"/>
    <n v="0"/>
    <x v="4"/>
    <x v="1"/>
  </r>
  <r>
    <s v="  UA"/>
    <x v="1"/>
    <n v="617"/>
    <s v="N818UA"/>
    <s v="PHX"/>
    <d v="1899-12-30T08:20:00"/>
    <d v="1899-12-30T09:23:00"/>
    <n v="237"/>
    <n v="211"/>
    <n v="63"/>
    <d v="1899-12-30T09:47:00"/>
    <n v="24"/>
    <n v="37"/>
    <n v="0"/>
    <n v="0"/>
    <n v="0"/>
    <n v="0"/>
    <n v="63"/>
    <x v="9"/>
    <x v="1"/>
  </r>
  <r>
    <s v="  UA"/>
    <x v="1"/>
    <n v="620"/>
    <s v="N807UA"/>
    <s v="DCA"/>
    <d v="1899-12-30T16:05:00"/>
    <d v="1899-12-30T16:19:00"/>
    <n v="107"/>
    <n v="106"/>
    <n v="14"/>
    <d v="1899-12-30T16:38:00"/>
    <n v="19"/>
    <n v="0"/>
    <n v="0"/>
    <n v="0"/>
    <n v="0"/>
    <n v="0"/>
    <n v="14"/>
    <x v="2"/>
    <x v="1"/>
  </r>
  <r>
    <s v="  UA"/>
    <x v="1"/>
    <n v="625"/>
    <s v="N827UA"/>
    <s v="IAD"/>
    <d v="1899-12-30T16:15:00"/>
    <d v="1899-12-30T16:11:00"/>
    <n v="113"/>
    <n v="99"/>
    <n v="-4"/>
    <d v="1899-12-30T16:25:00"/>
    <n v="14"/>
    <n v="0"/>
    <n v="0"/>
    <n v="0"/>
    <n v="0"/>
    <n v="0"/>
    <n v="0"/>
    <x v="2"/>
    <x v="1"/>
  </r>
  <r>
    <s v="  UA"/>
    <x v="1"/>
    <n v="626"/>
    <s v="N808UA"/>
    <s v="PHL"/>
    <d v="1899-12-30T18:08:00"/>
    <d v="1899-12-30T18:25:00"/>
    <n v="117"/>
    <n v="113"/>
    <n v="17"/>
    <d v="1899-12-30T18:41:00"/>
    <n v="16"/>
    <n v="0"/>
    <n v="0"/>
    <n v="0"/>
    <n v="0"/>
    <n v="0"/>
    <n v="17"/>
    <x v="1"/>
    <x v="1"/>
  </r>
  <r>
    <s v="  UA"/>
    <x v="1"/>
    <n v="627"/>
    <s v="N504UA"/>
    <s v="PHX"/>
    <d v="1899-12-30T20:10:00"/>
    <d v="1899-12-30T21:34:00"/>
    <n v="233"/>
    <n v="206"/>
    <n v="84"/>
    <d v="1899-12-30T21:51:00"/>
    <n v="17"/>
    <n v="0"/>
    <n v="12"/>
    <n v="0"/>
    <n v="0"/>
    <n v="45"/>
    <n v="84"/>
    <x v="11"/>
    <x v="1"/>
  </r>
  <r>
    <s v="  UA"/>
    <x v="1"/>
    <n v="632"/>
    <s v="N455UA"/>
    <s v="TPA"/>
    <d v="1899-12-30T09:43:00"/>
    <d v="1899-12-30T09:42:00"/>
    <n v="157"/>
    <n v="157"/>
    <n v="-1"/>
    <d v="1899-12-30T10:04:00"/>
    <n v="22"/>
    <n v="0"/>
    <n v="0"/>
    <n v="0"/>
    <n v="0"/>
    <n v="0"/>
    <n v="0"/>
    <x v="0"/>
    <x v="1"/>
  </r>
  <r>
    <s v="  UA"/>
    <x v="1"/>
    <n v="634"/>
    <s v="N441UA"/>
    <s v="EWR"/>
    <d v="1899-12-30T06:00:00"/>
    <d v="1899-12-30T05:59:00"/>
    <n v="122"/>
    <n v="106"/>
    <n v="-1"/>
    <d v="1899-12-30T06:10:00"/>
    <n v="11"/>
    <n v="0"/>
    <n v="0"/>
    <n v="0"/>
    <n v="0"/>
    <n v="0"/>
    <n v="0"/>
    <x v="6"/>
    <x v="1"/>
  </r>
  <r>
    <s v="  UA"/>
    <x v="1"/>
    <n v="635"/>
    <s v="N481UA"/>
    <s v="SEA"/>
    <d v="1899-12-30T08:15:00"/>
    <d v="1899-12-30T08:49:00"/>
    <n v="277"/>
    <n v="270"/>
    <n v="34"/>
    <d v="1899-12-30T09:09:00"/>
    <n v="20"/>
    <n v="15"/>
    <n v="0"/>
    <n v="0"/>
    <n v="0"/>
    <n v="12"/>
    <n v="34"/>
    <x v="9"/>
    <x v="1"/>
  </r>
  <r>
    <s v="  UA"/>
    <x v="1"/>
    <n v="636"/>
    <s v="N460UA"/>
    <s v="PIT"/>
    <d v="1899-12-30T06:26:00"/>
    <d v="1899-12-30T06:26:00"/>
    <n v="84"/>
    <n v="81"/>
    <n v="0"/>
    <d v="1899-12-30T06:46:00"/>
    <n v="20"/>
    <n v="0"/>
    <n v="0"/>
    <n v="0"/>
    <n v="0"/>
    <n v="0"/>
    <n v="0"/>
    <x v="6"/>
    <x v="1"/>
  </r>
  <r>
    <s v="  UA"/>
    <x v="1"/>
    <n v="640"/>
    <s v="N425UA"/>
    <s v="PHL"/>
    <d v="1899-12-30T21:11:00"/>
    <d v="1899-12-30T22:16:00"/>
    <n v="117"/>
    <n v="104"/>
    <n v="65"/>
    <d v="1899-12-30T22:30:00"/>
    <n v="14"/>
    <n v="0"/>
    <n v="0"/>
    <n v="0"/>
    <n v="0"/>
    <n v="52"/>
    <n v="65"/>
    <x v="7"/>
    <x v="1"/>
  </r>
  <r>
    <s v="  UA"/>
    <x v="1"/>
    <n v="643"/>
    <s v="N544UA"/>
    <s v="PDX"/>
    <d v="1899-12-30T15:20:00"/>
    <d v="1899-12-30T15:33:00"/>
    <n v="274"/>
    <n v="270"/>
    <n v="13"/>
    <d v="1899-12-30T15:51:00"/>
    <n v="18"/>
    <n v="0"/>
    <n v="0"/>
    <n v="0"/>
    <n v="0"/>
    <n v="0"/>
    <n v="13"/>
    <x v="15"/>
    <x v="1"/>
  </r>
  <r>
    <s v="  UA"/>
    <x v="1"/>
    <n v="646"/>
    <s v="N482UA"/>
    <s v="EWR"/>
    <d v="1899-12-30T13:00:00"/>
    <d v="1899-12-30T12:59:00"/>
    <n v="134"/>
    <n v="119"/>
    <n v="-1"/>
    <d v="1899-12-30T13:19:00"/>
    <n v="20"/>
    <n v="0"/>
    <n v="0"/>
    <n v="0"/>
    <n v="0"/>
    <n v="0"/>
    <n v="0"/>
    <x v="14"/>
    <x v="1"/>
  </r>
  <r>
    <s v="  UA"/>
    <x v="1"/>
    <n v="651"/>
    <s v="N424UA"/>
    <s v="SAN"/>
    <d v="1899-12-30T20:32:00"/>
    <d v="1899-12-30T20:33:00"/>
    <n v="268"/>
    <n v="0"/>
    <n v="1"/>
    <d v="1899-12-30T20:48:00"/>
    <n v="15"/>
    <n v="0"/>
    <n v="0"/>
    <n v="0"/>
    <n v="0"/>
    <n v="0"/>
    <n v="1"/>
    <x v="11"/>
    <x v="1"/>
  </r>
  <r>
    <s v="  UA"/>
    <x v="1"/>
    <n v="654"/>
    <s v="N519UA"/>
    <s v="MCO"/>
    <d v="1899-12-30T06:30:00"/>
    <d v="1899-12-30T06:31:00"/>
    <n v="157"/>
    <n v="170"/>
    <n v="1"/>
    <d v="1899-12-30T07:07:00"/>
    <n v="36"/>
    <n v="0"/>
    <n v="0"/>
    <n v="0"/>
    <n v="0"/>
    <n v="0"/>
    <n v="1"/>
    <x v="6"/>
    <x v="1"/>
  </r>
  <r>
    <s v="  UA"/>
    <x v="1"/>
    <n v="656"/>
    <s v="N468UA"/>
    <s v="ALB"/>
    <d v="1899-12-30T13:14:00"/>
    <d v="1899-12-30T13:50:00"/>
    <n v="115"/>
    <n v="103"/>
    <n v="36"/>
    <d v="1899-12-30T14:02:00"/>
    <n v="12"/>
    <n v="0"/>
    <n v="0"/>
    <n v="0"/>
    <n v="0"/>
    <n v="24"/>
    <n v="36"/>
    <x v="14"/>
    <x v="1"/>
  </r>
  <r>
    <s v="  UA"/>
    <x v="1"/>
    <n v="664"/>
    <s v="N476UA"/>
    <s v="PHL"/>
    <d v="1899-12-30T13:35:00"/>
    <d v="1899-12-30T13:47:00"/>
    <n v="123"/>
    <n v="116"/>
    <n v="12"/>
    <d v="1899-12-30T13:59:00"/>
    <n v="12"/>
    <n v="0"/>
    <n v="0"/>
    <n v="0"/>
    <n v="0"/>
    <n v="0"/>
    <n v="12"/>
    <x v="14"/>
    <x v="1"/>
  </r>
  <r>
    <s v="  UA"/>
    <x v="1"/>
    <n v="665"/>
    <s v="N442UA"/>
    <s v="SNA"/>
    <d v="1899-12-30T17:45:00"/>
    <d v="1899-12-30T17:45:00"/>
    <n v="271"/>
    <n v="250"/>
    <n v="0"/>
    <d v="1899-12-30T17:56:00"/>
    <n v="11"/>
    <n v="0"/>
    <n v="0"/>
    <n v="0"/>
    <n v="0"/>
    <n v="0"/>
    <n v="0"/>
    <x v="12"/>
    <x v="1"/>
  </r>
  <r>
    <s v="  UA"/>
    <x v="1"/>
    <n v="670"/>
    <s v="N460UA"/>
    <s v="SFO"/>
    <d v="1899-12-30T16:30:00"/>
    <d v="1899-12-30T16:33:00"/>
    <n v="288"/>
    <n v="261"/>
    <n v="3"/>
    <d v="1899-12-30T16:46:00"/>
    <n v="13"/>
    <n v="0"/>
    <n v="0"/>
    <n v="0"/>
    <n v="0"/>
    <n v="0"/>
    <n v="3"/>
    <x v="2"/>
    <x v="1"/>
  </r>
  <r>
    <s v="  UA"/>
    <x v="1"/>
    <n v="672"/>
    <s v="N443UA"/>
    <s v="RDU"/>
    <d v="1899-12-30T13:14:00"/>
    <d v="1899-12-30T13:13:00"/>
    <n v="116"/>
    <n v="100"/>
    <n v="-1"/>
    <d v="1899-12-30T13:27:00"/>
    <n v="14"/>
    <n v="0"/>
    <n v="0"/>
    <n v="0"/>
    <n v="0"/>
    <n v="0"/>
    <n v="0"/>
    <x v="14"/>
    <x v="1"/>
  </r>
  <r>
    <s v="  UA"/>
    <x v="1"/>
    <n v="678"/>
    <s v="N494UA"/>
    <s v="LGA"/>
    <d v="1899-12-30T11:00:00"/>
    <d v="1899-12-30T11:22:00"/>
    <n v="125"/>
    <n v="120"/>
    <n v="22"/>
    <d v="1899-12-30T11:31:00"/>
    <n v="9"/>
    <n v="5"/>
    <n v="0"/>
    <n v="0"/>
    <n v="0"/>
    <n v="12"/>
    <n v="22"/>
    <x v="3"/>
    <x v="1"/>
  </r>
  <r>
    <s v="  UA"/>
    <x v="1"/>
    <n v="682"/>
    <s v="N851UA"/>
    <s v="LGA"/>
    <d v="1899-12-30T13:00:00"/>
    <d v="1899-12-30T13:29:00"/>
    <n v="125"/>
    <n v="121"/>
    <n v="29"/>
    <d v="1899-12-30T13:47:00"/>
    <n v="18"/>
    <n v="25"/>
    <n v="0"/>
    <n v="0"/>
    <n v="0"/>
    <n v="0"/>
    <n v="29"/>
    <x v="14"/>
    <x v="1"/>
  </r>
  <r>
    <s v="  UA"/>
    <x v="1"/>
    <n v="684"/>
    <s v="N415UA"/>
    <s v="LGA"/>
    <d v="1899-12-30T14:00:00"/>
    <d v="1899-12-30T15:49:00"/>
    <n v="125"/>
    <n v="126"/>
    <n v="109"/>
    <d v="1899-12-30T16:11:00"/>
    <n v="22"/>
    <n v="0"/>
    <n v="0"/>
    <n v="1"/>
    <n v="0"/>
    <n v="109"/>
    <n v="109"/>
    <x v="4"/>
    <x v="1"/>
  </r>
  <r>
    <s v="  UA"/>
    <x v="1"/>
    <n v="686"/>
    <s v="N844UA"/>
    <s v="PVD"/>
    <d v="1899-12-30T13:31:00"/>
    <d v="1899-12-30T13:37:00"/>
    <n v="130"/>
    <n v="117"/>
    <n v="6"/>
    <d v="1899-12-30T13:48:00"/>
    <n v="11"/>
    <n v="0"/>
    <n v="0"/>
    <n v="0"/>
    <n v="0"/>
    <n v="0"/>
    <n v="6"/>
    <x v="14"/>
    <x v="1"/>
  </r>
  <r>
    <s v="  UA"/>
    <x v="1"/>
    <n v="688"/>
    <s v=" "/>
    <s v="LGA"/>
    <d v="1899-12-30T16:08:00"/>
    <d v="1899-12-30T00:00:00"/>
    <n v="130"/>
    <n v="0"/>
    <n v="0"/>
    <d v="1899-12-30T00:00:00"/>
    <n v="0"/>
    <n v="0"/>
    <n v="0"/>
    <n v="0"/>
    <n v="0"/>
    <n v="0"/>
    <n v="0"/>
    <x v="2"/>
    <x v="1"/>
  </r>
  <r>
    <s v="  UA"/>
    <x v="1"/>
    <n v="690"/>
    <s v="N840UA"/>
    <s v="LGA"/>
    <d v="1899-12-30T17:00:00"/>
    <d v="1899-12-30T16:58:00"/>
    <n v="130"/>
    <n v="126"/>
    <n v="-2"/>
    <d v="1899-12-30T17:19:00"/>
    <n v="21"/>
    <n v="0"/>
    <n v="0"/>
    <n v="0"/>
    <n v="0"/>
    <n v="0"/>
    <n v="0"/>
    <x v="12"/>
    <x v="1"/>
  </r>
  <r>
    <s v="  UA"/>
    <x v="1"/>
    <n v="697"/>
    <s v="N501UA"/>
    <s v="LAS"/>
    <d v="1899-12-30T08:17:00"/>
    <d v="1899-12-30T08:16:00"/>
    <n v="241"/>
    <n v="243"/>
    <n v="-1"/>
    <d v="1899-12-30T08:53:00"/>
    <n v="37"/>
    <n v="0"/>
    <n v="0"/>
    <n v="0"/>
    <n v="0"/>
    <n v="0"/>
    <n v="0"/>
    <x v="9"/>
    <x v="1"/>
  </r>
  <r>
    <s v="  UA"/>
    <x v="1"/>
    <n v="701"/>
    <s v="N855UA"/>
    <s v="MCI"/>
    <d v="1899-12-30T15:09:00"/>
    <d v="1899-12-30T15:18:00"/>
    <n v="91"/>
    <n v="75"/>
    <n v="9"/>
    <d v="1899-12-30T15:34:00"/>
    <n v="16"/>
    <n v="0"/>
    <n v="0"/>
    <n v="0"/>
    <n v="0"/>
    <n v="0"/>
    <n v="9"/>
    <x v="15"/>
    <x v="1"/>
  </r>
  <r>
    <s v="  UA"/>
    <x v="1"/>
    <n v="709"/>
    <s v="N821UA"/>
    <s v="SAN"/>
    <d v="1899-12-30T08:43:00"/>
    <d v="1899-12-30T08:56:00"/>
    <n v="258"/>
    <n v="246"/>
    <n v="13"/>
    <d v="1899-12-30T09:22:00"/>
    <n v="26"/>
    <n v="0"/>
    <n v="0"/>
    <n v="0"/>
    <n v="0"/>
    <n v="0"/>
    <n v="13"/>
    <x v="9"/>
    <x v="1"/>
  </r>
  <r>
    <s v="  UA"/>
    <x v="1"/>
    <n v="711"/>
    <s v="N529UA"/>
    <s v="LAX"/>
    <d v="1899-12-30T06:40:00"/>
    <d v="1899-12-30T06:42:00"/>
    <n v="271"/>
    <n v="286"/>
    <n v="2"/>
    <d v="1899-12-30T06:52:00"/>
    <n v="10"/>
    <n v="0"/>
    <n v="0"/>
    <n v="17"/>
    <n v="0"/>
    <n v="0"/>
    <n v="2"/>
    <x v="6"/>
    <x v="1"/>
  </r>
  <r>
    <s v="  UA"/>
    <x v="1"/>
    <n v="712"/>
    <s v="N570UA"/>
    <s v="SMF"/>
    <d v="1899-12-30T21:02:00"/>
    <d v="1899-12-30T21:00:00"/>
    <n v="272"/>
    <n v="258"/>
    <n v="-2"/>
    <d v="1899-12-30T21:11:00"/>
    <n v="11"/>
    <n v="0"/>
    <n v="0"/>
    <n v="0"/>
    <n v="0"/>
    <n v="0"/>
    <n v="0"/>
    <x v="7"/>
    <x v="1"/>
  </r>
  <r>
    <s v="  UA"/>
    <x v="1"/>
    <n v="720"/>
    <s v="N586UA"/>
    <s v="LAX"/>
    <d v="1899-12-30T20:15:00"/>
    <d v="1899-12-30T20:31:00"/>
    <n v="273"/>
    <n v="267"/>
    <n v="16"/>
    <d v="1899-12-30T20:45:00"/>
    <n v="14"/>
    <n v="0"/>
    <n v="0"/>
    <n v="0"/>
    <n v="0"/>
    <n v="0"/>
    <n v="16"/>
    <x v="11"/>
    <x v="1"/>
  </r>
  <r>
    <s v="  UA"/>
    <x v="1"/>
    <n v="723"/>
    <s v="N830UA"/>
    <s v="DFW"/>
    <d v="1899-12-30T09:45:00"/>
    <d v="1899-12-30T09:53:00"/>
    <n v="148"/>
    <n v="124"/>
    <n v="8"/>
    <d v="1899-12-30T10:08:00"/>
    <n v="15"/>
    <n v="0"/>
    <n v="0"/>
    <n v="0"/>
    <n v="0"/>
    <n v="0"/>
    <n v="8"/>
    <x v="0"/>
    <x v="1"/>
  </r>
  <r>
    <s v="  UA"/>
    <x v="1"/>
    <n v="728"/>
    <s v="N841UA"/>
    <s v="ROC"/>
    <d v="1899-12-30T18:21:00"/>
    <d v="1899-12-30T18:20:00"/>
    <n v="104"/>
    <n v="98"/>
    <n v="-1"/>
    <d v="1899-12-30T18:42:00"/>
    <n v="22"/>
    <n v="0"/>
    <n v="0"/>
    <n v="0"/>
    <n v="0"/>
    <n v="0"/>
    <n v="0"/>
    <x v="1"/>
    <x v="1"/>
  </r>
  <r>
    <s v="  UA"/>
    <x v="1"/>
    <n v="729"/>
    <s v="N585UA"/>
    <s v="LAX"/>
    <d v="1899-12-30T10:30:00"/>
    <d v="1899-12-30T11:04:00"/>
    <n v="274"/>
    <n v="239"/>
    <n v="34"/>
    <d v="1899-12-30T11:19:00"/>
    <n v="15"/>
    <n v="0"/>
    <n v="0"/>
    <n v="0"/>
    <n v="0"/>
    <n v="0"/>
    <n v="34"/>
    <x v="8"/>
    <x v="1"/>
  </r>
  <r>
    <s v="  UA"/>
    <x v="1"/>
    <n v="732"/>
    <s v="N811UA"/>
    <s v="JAX"/>
    <d v="1899-12-30T13:25:00"/>
    <d v="1899-12-30T13:28:00"/>
    <n v="138"/>
    <n v="140"/>
    <n v="3"/>
    <d v="1899-12-30T13:55:00"/>
    <n v="27"/>
    <n v="0"/>
    <n v="0"/>
    <n v="0"/>
    <n v="0"/>
    <n v="0"/>
    <n v="3"/>
    <x v="14"/>
    <x v="1"/>
  </r>
  <r>
    <s v="  UA"/>
    <x v="1"/>
    <n v="741"/>
    <s v="N459UA"/>
    <s v="SFO"/>
    <d v="1899-12-30T19:12:00"/>
    <d v="1899-12-30T20:50:00"/>
    <n v="290"/>
    <n v="276"/>
    <n v="98"/>
    <d v="1899-12-30T21:04:00"/>
    <n v="14"/>
    <n v="0"/>
    <n v="0"/>
    <n v="0"/>
    <n v="0"/>
    <n v="84"/>
    <n v="98"/>
    <x v="10"/>
    <x v="1"/>
  </r>
  <r>
    <s v="  UA"/>
    <x v="1"/>
    <n v="742"/>
    <s v="N405UA"/>
    <s v="MCO"/>
    <d v="1899-12-30T16:55:00"/>
    <d v="1899-12-30T17:16:00"/>
    <n v="159"/>
    <n v="142"/>
    <n v="21"/>
    <d v="1899-12-30T17:31:00"/>
    <n v="15"/>
    <n v="0"/>
    <n v="0"/>
    <n v="0"/>
    <n v="0"/>
    <n v="0"/>
    <n v="21"/>
    <x v="2"/>
    <x v="1"/>
  </r>
  <r>
    <s v="  UA"/>
    <x v="1"/>
    <n v="761"/>
    <s v="N516UA"/>
    <s v="SFO"/>
    <d v="1899-12-30T08:00:00"/>
    <d v="1899-12-30T08:03:00"/>
    <n v="290"/>
    <n v="284"/>
    <n v="3"/>
    <d v="1899-12-30T08:36:00"/>
    <n v="33"/>
    <n v="0"/>
    <n v="0"/>
    <n v="0"/>
    <n v="0"/>
    <n v="0"/>
    <n v="3"/>
    <x v="9"/>
    <x v="1"/>
  </r>
  <r>
    <s v="  UA"/>
    <x v="1"/>
    <n v="774"/>
    <s v="N853UA"/>
    <s v="RIC"/>
    <d v="1899-12-30T18:06:00"/>
    <d v="1899-12-30T20:53:00"/>
    <n v="114"/>
    <n v="111"/>
    <n v="167"/>
    <d v="1899-12-30T21:11:00"/>
    <n v="18"/>
    <n v="121"/>
    <n v="0"/>
    <n v="0"/>
    <n v="0"/>
    <n v="43"/>
    <n v="167"/>
    <x v="1"/>
    <x v="1"/>
  </r>
  <r>
    <s v="  UA"/>
    <x v="1"/>
    <n v="792"/>
    <s v="N519UA"/>
    <s v="IAD"/>
    <d v="1899-12-30T18:12:00"/>
    <d v="1899-12-30T18:25:00"/>
    <n v="113"/>
    <n v="110"/>
    <n v="13"/>
    <d v="1899-12-30T18:44:00"/>
    <n v="19"/>
    <n v="0"/>
    <n v="0"/>
    <n v="0"/>
    <n v="0"/>
    <n v="0"/>
    <n v="13"/>
    <x v="1"/>
    <x v="1"/>
  </r>
  <r>
    <s v="  UA"/>
    <x v="1"/>
    <n v="795"/>
    <s v="N451UA"/>
    <s v="PDX"/>
    <d v="1899-12-30T08:37:00"/>
    <d v="1899-12-30T09:27:00"/>
    <n v="268"/>
    <n v="262"/>
    <n v="50"/>
    <d v="1899-12-30T09:45:00"/>
    <n v="18"/>
    <n v="9"/>
    <n v="0"/>
    <n v="0"/>
    <n v="0"/>
    <n v="35"/>
    <n v="50"/>
    <x v="9"/>
    <x v="1"/>
  </r>
  <r>
    <s v="  UA"/>
    <x v="1"/>
    <n v="816"/>
    <s v="N470UA"/>
    <s v="BDL"/>
    <d v="1899-12-30T06:10:00"/>
    <d v="1899-12-30T06:08:00"/>
    <n v="123"/>
    <n v="121"/>
    <n v="-2"/>
    <d v="1899-12-30T06:34:00"/>
    <n v="26"/>
    <n v="0"/>
    <n v="0"/>
    <n v="0"/>
    <n v="0"/>
    <n v="0"/>
    <n v="0"/>
    <x v="6"/>
    <x v="1"/>
  </r>
  <r>
    <s v="  UA"/>
    <x v="1"/>
    <n v="817"/>
    <s v="N534UA"/>
    <s v="SEA"/>
    <d v="1899-12-30T20:15:00"/>
    <d v="1899-12-30T20:16:00"/>
    <n v="273"/>
    <n v="264"/>
    <n v="1"/>
    <d v="1899-12-30T20:39:00"/>
    <n v="23"/>
    <n v="0"/>
    <n v="0"/>
    <n v="0"/>
    <n v="0"/>
    <n v="0"/>
    <n v="1"/>
    <x v="11"/>
    <x v="1"/>
  </r>
  <r>
    <s v="  UA"/>
    <x v="1"/>
    <n v="821"/>
    <s v="N809UA"/>
    <s v="SFO"/>
    <d v="1899-12-30T06:07:00"/>
    <d v="1899-12-30T06:16:00"/>
    <n v="292"/>
    <n v="262"/>
    <n v="9"/>
    <d v="1899-12-30T06:26:00"/>
    <n v="10"/>
    <n v="0"/>
    <n v="0"/>
    <n v="0"/>
    <n v="0"/>
    <n v="0"/>
    <n v="9"/>
    <x v="6"/>
    <x v="1"/>
  </r>
  <r>
    <s v="  UA"/>
    <x v="1"/>
    <n v="836"/>
    <s v="N529UA"/>
    <s v="BOS"/>
    <d v="1899-12-30T18:12:00"/>
    <d v="1899-12-30T18:46:00"/>
    <n v="144"/>
    <n v="128"/>
    <n v="34"/>
    <d v="1899-12-30T19:06:00"/>
    <n v="20"/>
    <n v="18"/>
    <n v="0"/>
    <n v="0"/>
    <n v="0"/>
    <n v="0"/>
    <n v="34"/>
    <x v="1"/>
    <x v="1"/>
  </r>
  <r>
    <s v="  UA"/>
    <x v="1"/>
    <n v="839"/>
    <s v="N593UA"/>
    <s v="LAX"/>
    <d v="1899-12-30T18:40:00"/>
    <d v="1899-12-30T18:51:00"/>
    <n v="272"/>
    <n v="251"/>
    <n v="11"/>
    <d v="1899-12-30T19:11:00"/>
    <n v="20"/>
    <n v="0"/>
    <n v="0"/>
    <n v="0"/>
    <n v="0"/>
    <n v="0"/>
    <n v="11"/>
    <x v="1"/>
    <x v="1"/>
  </r>
  <r>
    <s v="  UA"/>
    <x v="1"/>
    <n v="841"/>
    <s v="N491UA"/>
    <s v="LAX"/>
    <d v="1899-12-30T15:21:00"/>
    <d v="1899-12-30T15:51:00"/>
    <n v="270"/>
    <n v="243"/>
    <n v="30"/>
    <d v="1899-12-30T16:12:00"/>
    <n v="21"/>
    <n v="0"/>
    <n v="0"/>
    <n v="0"/>
    <n v="0"/>
    <n v="0"/>
    <n v="30"/>
    <x v="15"/>
    <x v="1"/>
  </r>
  <r>
    <s v="  UA"/>
    <x v="1"/>
    <n v="842"/>
    <s v="N447UA"/>
    <s v="LAX"/>
    <d v="1899-12-30T08:05:00"/>
    <d v="1899-12-30T08:14:00"/>
    <n v="275"/>
    <n v="257"/>
    <n v="9"/>
    <d v="1899-12-30T08:43:00"/>
    <n v="29"/>
    <n v="0"/>
    <n v="0"/>
    <n v="0"/>
    <n v="0"/>
    <n v="0"/>
    <n v="9"/>
    <x v="9"/>
    <x v="1"/>
  </r>
  <r>
    <s v="  UA"/>
    <x v="1"/>
    <n v="859"/>
    <s v="N530UA"/>
    <s v="SFO"/>
    <d v="1899-12-30T07:02:00"/>
    <d v="1899-12-30T07:06:00"/>
    <n v="290"/>
    <n v="278"/>
    <n v="4"/>
    <d v="1899-12-30T07:36:00"/>
    <n v="30"/>
    <n v="0"/>
    <n v="0"/>
    <n v="0"/>
    <n v="0"/>
    <n v="0"/>
    <n v="4"/>
    <x v="13"/>
    <x v="1"/>
  </r>
  <r>
    <s v="  UA"/>
    <x v="1"/>
    <n v="865"/>
    <s v="N841UA"/>
    <s v="BUF"/>
    <d v="1899-12-30T13:15:00"/>
    <d v="1899-12-30T13:13:00"/>
    <n v="91"/>
    <n v="77"/>
    <n v="-2"/>
    <d v="1899-12-30T13:21:00"/>
    <n v="8"/>
    <n v="0"/>
    <n v="0"/>
    <n v="0"/>
    <n v="0"/>
    <n v="0"/>
    <n v="0"/>
    <x v="14"/>
    <x v="1"/>
  </r>
  <r>
    <s v="  UA"/>
    <x v="1"/>
    <n v="882"/>
    <s v="N514UA"/>
    <s v="BOS"/>
    <d v="1899-12-30T16:03:00"/>
    <d v="1899-12-30T16:14:00"/>
    <n v="138"/>
    <n v="142"/>
    <n v="11"/>
    <d v="1899-12-30T16:33:00"/>
    <n v="19"/>
    <n v="0"/>
    <n v="0"/>
    <n v="4"/>
    <n v="0"/>
    <n v="11"/>
    <n v="11"/>
    <x v="2"/>
    <x v="1"/>
  </r>
  <r>
    <s v="  UA"/>
    <x v="1"/>
    <n v="885"/>
    <s v="N416UA"/>
    <s v="DCA"/>
    <d v="1899-12-30T15:00:00"/>
    <d v="1899-12-30T15:24:00"/>
    <n v="110"/>
    <n v="103"/>
    <n v="24"/>
    <d v="1899-12-30T15:40:00"/>
    <n v="16"/>
    <n v="0"/>
    <n v="0"/>
    <n v="0"/>
    <n v="0"/>
    <n v="17"/>
    <n v="24"/>
    <x v="15"/>
    <x v="1"/>
  </r>
  <r>
    <s v="  UA"/>
    <x v="1"/>
    <n v="907"/>
    <s v="N654UA"/>
    <s v="SFO"/>
    <d v="1899-12-30T17:26:00"/>
    <d v="1899-12-30T17:22:00"/>
    <n v="300"/>
    <n v="252"/>
    <n v="-4"/>
    <d v="1899-12-30T17:39:00"/>
    <n v="17"/>
    <n v="0"/>
    <n v="0"/>
    <n v="0"/>
    <n v="0"/>
    <n v="0"/>
    <n v="0"/>
    <x v="12"/>
    <x v="1"/>
  </r>
  <r>
    <s v="  UA"/>
    <x v="1"/>
    <n v="909"/>
    <s v="N665UA"/>
    <s v="DEN"/>
    <d v="1899-12-30T15:47:00"/>
    <d v="1899-12-30T16:36:00"/>
    <n v="161"/>
    <n v="160"/>
    <n v="49"/>
    <d v="1899-12-30T17:13:00"/>
    <n v="37"/>
    <n v="48"/>
    <n v="0"/>
    <n v="0"/>
    <n v="0"/>
    <n v="0"/>
    <n v="49"/>
    <x v="15"/>
    <x v="1"/>
  </r>
  <r>
    <s v="  UA"/>
    <x v="1"/>
    <n v="914"/>
    <s v="N406UA"/>
    <s v="LAS"/>
    <d v="1899-12-30T20:05:00"/>
    <d v="1899-12-30T20:06:00"/>
    <n v="244"/>
    <n v="219"/>
    <n v="1"/>
    <d v="1899-12-30T20:21:00"/>
    <n v="15"/>
    <n v="0"/>
    <n v="0"/>
    <n v="0"/>
    <n v="0"/>
    <n v="0"/>
    <n v="1"/>
    <x v="11"/>
    <x v="1"/>
  </r>
  <r>
    <s v="  UA"/>
    <x v="1"/>
    <n v="922"/>
    <s v="N521UA"/>
    <s v="IAD"/>
    <d v="1899-12-30T06:00:00"/>
    <d v="1899-12-30T06:08:00"/>
    <n v="105"/>
    <n v="87"/>
    <n v="8"/>
    <d v="1899-12-30T06:19:00"/>
    <n v="11"/>
    <n v="0"/>
    <n v="0"/>
    <n v="0"/>
    <n v="0"/>
    <n v="0"/>
    <n v="8"/>
    <x v="6"/>
    <x v="1"/>
  </r>
  <r>
    <s v="  UA"/>
    <x v="1"/>
    <n v="929"/>
    <s v="N515UA"/>
    <s v="SEA"/>
    <d v="1899-12-30T15:15:00"/>
    <d v="1899-12-30T15:37:00"/>
    <n v="273"/>
    <n v="258"/>
    <n v="22"/>
    <d v="1899-12-30T15:55:00"/>
    <n v="18"/>
    <n v="0"/>
    <n v="0"/>
    <n v="0"/>
    <n v="0"/>
    <n v="0"/>
    <n v="22"/>
    <x v="15"/>
    <x v="1"/>
  </r>
  <r>
    <s v="  UA"/>
    <x v="1"/>
    <n v="941"/>
    <s v="N568UA"/>
    <s v="DEN"/>
    <d v="1899-12-30T17:00:00"/>
    <d v="1899-12-30T17:10:00"/>
    <n v="160"/>
    <n v="137"/>
    <n v="10"/>
    <d v="1899-12-30T17:27:00"/>
    <n v="17"/>
    <n v="0"/>
    <n v="0"/>
    <n v="0"/>
    <n v="0"/>
    <n v="0"/>
    <n v="10"/>
    <x v="12"/>
    <x v="1"/>
  </r>
  <r>
    <s v="  UA"/>
    <x v="1"/>
    <n v="943"/>
    <s v="N452UA"/>
    <s v="LAX"/>
    <d v="1899-12-30T17:45:00"/>
    <d v="1899-12-30T17:53:00"/>
    <n v="275"/>
    <n v="246"/>
    <n v="8"/>
    <d v="1899-12-30T18:04:00"/>
    <n v="11"/>
    <n v="0"/>
    <n v="0"/>
    <n v="0"/>
    <n v="0"/>
    <n v="0"/>
    <n v="8"/>
    <x v="12"/>
    <x v="1"/>
  </r>
  <r>
    <s v="  UA"/>
    <x v="1"/>
    <n v="945"/>
    <s v="N511UA"/>
    <s v="LAX"/>
    <d v="1899-12-30T11:55:00"/>
    <d v="1899-12-30T14:17:00"/>
    <n v="270"/>
    <n v="235"/>
    <n v="142"/>
    <d v="1899-12-30T14:27:00"/>
    <n v="10"/>
    <n v="0"/>
    <n v="0"/>
    <n v="0"/>
    <n v="0"/>
    <n v="107"/>
    <n v="142"/>
    <x v="3"/>
    <x v="1"/>
  </r>
  <r>
    <s v="  UA"/>
    <x v="1"/>
    <n v="949"/>
    <s v="N775UA"/>
    <s v="DEN"/>
    <d v="1899-12-30T18:40:00"/>
    <d v="1899-12-30T19:40:00"/>
    <n v="156"/>
    <n v="132"/>
    <n v="60"/>
    <d v="1899-12-30T19:51:00"/>
    <n v="11"/>
    <n v="36"/>
    <n v="0"/>
    <n v="0"/>
    <n v="0"/>
    <n v="0"/>
    <n v="60"/>
    <x v="1"/>
    <x v="1"/>
  </r>
  <r>
    <s v="  UA"/>
    <x v="1"/>
    <n v="959"/>
    <s v="N476UA"/>
    <s v="PDX"/>
    <d v="1899-12-30T20:40:00"/>
    <d v="1899-12-30T21:36:00"/>
    <n v="276"/>
    <n v="257"/>
    <n v="56"/>
    <d v="1899-12-30T21:50:00"/>
    <n v="14"/>
    <n v="37"/>
    <n v="0"/>
    <n v="0"/>
    <n v="0"/>
    <n v="0"/>
    <n v="56"/>
    <x v="11"/>
    <x v="1"/>
  </r>
  <r>
    <s v="  UA"/>
    <x v="1"/>
    <n v="964"/>
    <s v="N786UA"/>
    <s v="IAD"/>
    <d v="1899-12-30T13:10:00"/>
    <d v="1899-12-30T13:25:00"/>
    <n v="111"/>
    <n v="109"/>
    <n v="15"/>
    <d v="1899-12-30T13:45:00"/>
    <n v="20"/>
    <n v="0"/>
    <n v="0"/>
    <n v="0"/>
    <n v="0"/>
    <n v="0"/>
    <n v="15"/>
    <x v="14"/>
    <x v="1"/>
  </r>
  <r>
    <s v="  UA"/>
    <x v="1"/>
    <n v="968"/>
    <s v="N811UA"/>
    <s v="BDL"/>
    <d v="1899-12-30T21:11:00"/>
    <d v="1899-12-30T21:15:00"/>
    <n v="123"/>
    <n v="122"/>
    <n v="4"/>
    <d v="1899-12-30T21:27:00"/>
    <n v="12"/>
    <n v="0"/>
    <n v="0"/>
    <n v="0"/>
    <n v="0"/>
    <n v="0"/>
    <n v="4"/>
    <x v="7"/>
    <x v="1"/>
  </r>
  <r>
    <s v="  UA"/>
    <x v="1"/>
    <n v="969"/>
    <s v="N839UA"/>
    <s v="OMA"/>
    <d v="1899-12-30T09:50:00"/>
    <d v="1899-12-30T09:48:00"/>
    <n v="87"/>
    <n v="78"/>
    <n v="-2"/>
    <d v="1899-12-30T10:02:00"/>
    <n v="14"/>
    <n v="0"/>
    <n v="0"/>
    <n v="0"/>
    <n v="0"/>
    <n v="0"/>
    <n v="0"/>
    <x v="0"/>
    <x v="1"/>
  </r>
  <r>
    <s v="  UA"/>
    <x v="1"/>
    <n v="973"/>
    <s v="N127UA"/>
    <s v="SFO"/>
    <d v="1899-12-30T15:01:00"/>
    <d v="1899-12-30T15:15:00"/>
    <n v="296"/>
    <n v="257"/>
    <n v="14"/>
    <d v="1899-12-30T15:32:00"/>
    <n v="17"/>
    <n v="0"/>
    <n v="0"/>
    <n v="0"/>
    <n v="0"/>
    <n v="0"/>
    <n v="14"/>
    <x v="15"/>
    <x v="1"/>
  </r>
  <r>
    <s v="  UA"/>
    <x v="1"/>
    <n v="992"/>
    <s v="N419UA"/>
    <s v="LAX"/>
    <d v="1899-12-30T14:00:00"/>
    <d v="1899-12-30T15:51:00"/>
    <n v="274"/>
    <n v="243"/>
    <n v="111"/>
    <d v="1899-12-30T16:08:00"/>
    <n v="17"/>
    <n v="18"/>
    <n v="0"/>
    <n v="0"/>
    <n v="0"/>
    <n v="62"/>
    <n v="111"/>
    <x v="4"/>
    <x v="1"/>
  </r>
  <r>
    <s v="  UA"/>
    <x v="1"/>
    <n v="998"/>
    <s v="N568UA"/>
    <s v="BOS"/>
    <d v="1899-12-30T21:05:00"/>
    <d v="1899-12-30T23:53:00"/>
    <n v="134"/>
    <n v="123"/>
    <n v="168"/>
    <d v="1899-12-30T00:04:00"/>
    <n v="11"/>
    <n v="0"/>
    <n v="0"/>
    <n v="0"/>
    <n v="0"/>
    <n v="157"/>
    <n v="168"/>
    <x v="7"/>
    <x v="1"/>
  </r>
  <r>
    <s v="  UA"/>
    <x v="1"/>
    <n v="1009"/>
    <s v="N38257"/>
    <s v="IAH"/>
    <d v="1899-12-30T19:30:00"/>
    <d v="1899-12-30T20:12:00"/>
    <n v="163"/>
    <n v="126"/>
    <n v="42"/>
    <d v="1899-12-30T20:30:00"/>
    <n v="18"/>
    <n v="0"/>
    <n v="0"/>
    <n v="0"/>
    <n v="0"/>
    <n v="0"/>
    <n v="42"/>
    <x v="10"/>
    <x v="1"/>
  </r>
  <r>
    <s v="  UA"/>
    <x v="1"/>
    <n v="1114"/>
    <s v="N24224"/>
    <s v="FLL"/>
    <d v="1899-12-30T14:35:00"/>
    <d v="1899-12-30T14:34:00"/>
    <n v="170"/>
    <n v="187"/>
    <n v="-1"/>
    <d v="1899-12-30T14:51:00"/>
    <n v="17"/>
    <n v="0"/>
    <n v="0"/>
    <n v="16"/>
    <n v="0"/>
    <n v="0"/>
    <n v="0"/>
    <x v="4"/>
    <x v="1"/>
  </r>
  <r>
    <s v="  UA"/>
    <x v="1"/>
    <n v="1199"/>
    <s v="N77295"/>
    <s v="FLL"/>
    <d v="1899-12-30T08:50:00"/>
    <d v="1899-12-30T09:24:00"/>
    <n v="171"/>
    <n v="191"/>
    <n v="34"/>
    <d v="1899-12-30T09:39:00"/>
    <n v="15"/>
    <n v="0"/>
    <n v="24"/>
    <n v="20"/>
    <n v="0"/>
    <n v="10"/>
    <n v="34"/>
    <x v="9"/>
    <x v="1"/>
  </r>
  <r>
    <s v="  UA"/>
    <x v="1"/>
    <n v="1220"/>
    <s v="N14230"/>
    <s v="EWR"/>
    <d v="1899-12-30T12:00:00"/>
    <d v="1899-12-30T12:02:00"/>
    <n v="127"/>
    <n v="131"/>
    <n v="2"/>
    <d v="1899-12-30T12:26:00"/>
    <n v="24"/>
    <n v="0"/>
    <n v="0"/>
    <n v="0"/>
    <n v="0"/>
    <n v="0"/>
    <n v="2"/>
    <x v="5"/>
    <x v="1"/>
  </r>
  <r>
    <s v="  UA"/>
    <x v="1"/>
    <n v="1221"/>
    <s v="N14645"/>
    <s v="EWR"/>
    <d v="1899-12-30T14:00:00"/>
    <d v="1899-12-30T13:58:00"/>
    <n v="141"/>
    <n v="169"/>
    <n v="-2"/>
    <d v="1899-12-30T14:51:00"/>
    <n v="53"/>
    <n v="0"/>
    <n v="0"/>
    <n v="26"/>
    <n v="0"/>
    <n v="0"/>
    <n v="0"/>
    <x v="4"/>
    <x v="1"/>
  </r>
  <r>
    <s v="  UA"/>
    <x v="1"/>
    <n v="1262"/>
    <s v="N16234"/>
    <s v="EWR"/>
    <d v="1899-12-30T10:00:00"/>
    <d v="1899-12-30T10:04:00"/>
    <n v="117"/>
    <n v="114"/>
    <n v="4"/>
    <d v="1899-12-30T10:17:00"/>
    <n v="13"/>
    <n v="0"/>
    <n v="0"/>
    <n v="0"/>
    <n v="0"/>
    <n v="0"/>
    <n v="4"/>
    <x v="8"/>
    <x v="1"/>
  </r>
  <r>
    <s v="  UA"/>
    <x v="1"/>
    <n v="1280"/>
    <s v="N76505"/>
    <s v="DEN"/>
    <d v="1899-12-30T19:50:00"/>
    <d v="1899-12-30T20:07:00"/>
    <n v="153"/>
    <n v="139"/>
    <n v="17"/>
    <d v="1899-12-30T20:20:00"/>
    <n v="13"/>
    <n v="0"/>
    <n v="0"/>
    <n v="0"/>
    <n v="0"/>
    <n v="0"/>
    <n v="17"/>
    <x v="10"/>
    <x v="1"/>
  </r>
  <r>
    <s v="  UA"/>
    <x v="1"/>
    <n v="1432"/>
    <s v="N73283"/>
    <s v="IAH"/>
    <d v="1899-12-30T05:30:00"/>
    <d v="1899-12-30T05:46:00"/>
    <n v="168"/>
    <n v="144"/>
    <n v="16"/>
    <d v="1899-12-30T05:56:00"/>
    <n v="10"/>
    <n v="0"/>
    <n v="0"/>
    <n v="0"/>
    <n v="0"/>
    <n v="0"/>
    <n v="16"/>
    <x v="16"/>
    <x v="1"/>
  </r>
  <r>
    <s v="  UA"/>
    <x v="1"/>
    <n v="1492"/>
    <s v="N62631"/>
    <s v="EWR"/>
    <d v="1899-12-30T17:00:00"/>
    <d v="1899-12-30T17:09:00"/>
    <n v="136"/>
    <n v="129"/>
    <n v="9"/>
    <d v="1899-12-30T17:29:00"/>
    <n v="20"/>
    <n v="0"/>
    <n v="0"/>
    <n v="0"/>
    <n v="0"/>
    <n v="0"/>
    <n v="9"/>
    <x v="12"/>
    <x v="1"/>
  </r>
  <r>
    <s v="  UA"/>
    <x v="1"/>
    <n v="1493"/>
    <s v="N72405"/>
    <s v="IAH"/>
    <d v="1899-12-30T14:00:00"/>
    <d v="1899-12-30T14:33:00"/>
    <n v="166"/>
    <n v="137"/>
    <n v="33"/>
    <d v="1899-12-30T14:47:00"/>
    <n v="14"/>
    <n v="0"/>
    <n v="0"/>
    <n v="0"/>
    <n v="0"/>
    <n v="0"/>
    <n v="33"/>
    <x v="4"/>
    <x v="1"/>
  </r>
  <r>
    <s v="  UA"/>
    <x v="1"/>
    <n v="1591"/>
    <s v="N76288"/>
    <s v="IAH"/>
    <d v="1899-12-30T07:55:00"/>
    <d v="1899-12-30T08:07:00"/>
    <n v="168"/>
    <n v="154"/>
    <n v="12"/>
    <d v="1899-12-30T08:25:00"/>
    <n v="18"/>
    <n v="0"/>
    <n v="0"/>
    <n v="0"/>
    <n v="0"/>
    <n v="0"/>
    <n v="12"/>
    <x v="13"/>
    <x v="1"/>
  </r>
  <r>
    <s v="  UA"/>
    <x v="1"/>
    <n v="1610"/>
    <s v="N14704"/>
    <s v="SNA"/>
    <d v="1899-12-30T09:37:00"/>
    <d v="1899-12-30T09:51:00"/>
    <n v="255"/>
    <n v="239"/>
    <n v="14"/>
    <d v="1899-12-30T10:00:00"/>
    <n v="9"/>
    <n v="0"/>
    <n v="0"/>
    <n v="0"/>
    <n v="0"/>
    <n v="0"/>
    <n v="14"/>
    <x v="0"/>
    <x v="1"/>
  </r>
  <r>
    <s v="  UA"/>
    <x v="1"/>
    <n v="1625"/>
    <s v="N16234"/>
    <s v="IAH"/>
    <d v="1899-12-30T18:30:00"/>
    <d v="1899-12-30T18:39:00"/>
    <n v="163"/>
    <n v="143"/>
    <n v="9"/>
    <d v="1899-12-30T19:06:00"/>
    <n v="27"/>
    <n v="0"/>
    <n v="0"/>
    <n v="0"/>
    <n v="0"/>
    <n v="0"/>
    <n v="9"/>
    <x v="1"/>
    <x v="1"/>
  </r>
  <r>
    <s v="  UA"/>
    <x v="1"/>
    <n v="1646"/>
    <s v="N77296"/>
    <s v="PIT"/>
    <d v="1899-12-30T20:04:00"/>
    <d v="1899-12-30T20:31:00"/>
    <n v="84"/>
    <n v="83"/>
    <n v="27"/>
    <d v="1899-12-30T20:45:00"/>
    <n v="14"/>
    <n v="14"/>
    <n v="0"/>
    <n v="0"/>
    <n v="0"/>
    <n v="12"/>
    <n v="27"/>
    <x v="11"/>
    <x v="1"/>
  </r>
  <r>
    <s v="  UA"/>
    <x v="1"/>
    <n v="1648"/>
    <s v="N17245"/>
    <s v="EWR"/>
    <d v="1899-12-30T07:00:00"/>
    <d v="1899-12-30T07:11:00"/>
    <n v="120"/>
    <n v="132"/>
    <n v="11"/>
    <d v="1899-12-30T07:38:00"/>
    <n v="27"/>
    <n v="0"/>
    <n v="11"/>
    <n v="12"/>
    <n v="0"/>
    <n v="0"/>
    <n v="11"/>
    <x v="13"/>
    <x v="1"/>
  </r>
  <r>
    <s v="  UA"/>
    <x v="1"/>
    <n v="1659"/>
    <s v="N77296"/>
    <s v="IAH"/>
    <d v="1899-12-30T12:20:00"/>
    <d v="1899-12-30T12:35:00"/>
    <n v="167"/>
    <n v="132"/>
    <n v="15"/>
    <d v="1899-12-30T12:45:00"/>
    <n v="10"/>
    <n v="0"/>
    <n v="0"/>
    <n v="0"/>
    <n v="0"/>
    <n v="0"/>
    <n v="15"/>
    <x v="5"/>
    <x v="1"/>
  </r>
  <r>
    <s v="  UA"/>
    <x v="1"/>
    <n v="1661"/>
    <s v="N17233"/>
    <s v="IAH"/>
    <d v="1899-12-30T15:15:00"/>
    <d v="1899-12-30T15:38:00"/>
    <n v="174"/>
    <n v="142"/>
    <n v="23"/>
    <d v="1899-12-30T15:58:00"/>
    <n v="20"/>
    <n v="0"/>
    <n v="0"/>
    <n v="0"/>
    <n v="0"/>
    <n v="0"/>
    <n v="23"/>
    <x v="15"/>
    <x v="1"/>
  </r>
  <r>
    <s v="  UA"/>
    <x v="1"/>
    <n v="1665"/>
    <s v="N16646"/>
    <s v="EWR"/>
    <d v="1899-12-30T18:00:00"/>
    <d v="1899-12-30T18:34:00"/>
    <n v="127"/>
    <n v="145"/>
    <n v="34"/>
    <d v="1899-12-30T19:08:00"/>
    <n v="34"/>
    <n v="0"/>
    <n v="0"/>
    <n v="35"/>
    <n v="0"/>
    <n v="17"/>
    <n v="34"/>
    <x v="1"/>
    <x v="1"/>
  </r>
  <r>
    <s v="  UA"/>
    <x v="1"/>
    <n v="1680"/>
    <s v="N76254"/>
    <s v="SFO"/>
    <d v="1899-12-30T20:30:00"/>
    <d v="1899-12-30T21:35:00"/>
    <n v="275"/>
    <n v="274"/>
    <n v="65"/>
    <d v="1899-12-30T21:46:00"/>
    <n v="11"/>
    <n v="33"/>
    <n v="0"/>
    <n v="0"/>
    <n v="0"/>
    <n v="31"/>
    <n v="65"/>
    <x v="11"/>
    <x v="1"/>
  </r>
  <r>
    <s v="  UA"/>
    <x v="1"/>
    <n v="1684"/>
    <s v="N37293"/>
    <s v="IAH"/>
    <d v="1899-12-30T10:50:00"/>
    <d v="1899-12-30T10:58:00"/>
    <n v="169"/>
    <n v="151"/>
    <n v="8"/>
    <d v="1899-12-30T11:16:00"/>
    <n v="18"/>
    <n v="0"/>
    <n v="0"/>
    <n v="0"/>
    <n v="0"/>
    <n v="0"/>
    <n v="8"/>
    <x v="8"/>
    <x v="1"/>
  </r>
  <r>
    <s v="  UA"/>
    <x v="1"/>
    <n v="1686"/>
    <s v="N15712"/>
    <s v="IAH"/>
    <d v="1899-12-30T21:00:00"/>
    <d v="1899-12-30T21:04:00"/>
    <n v="158"/>
    <n v="121"/>
    <n v="4"/>
    <d v="1899-12-30T21:18:00"/>
    <n v="14"/>
    <n v="0"/>
    <n v="0"/>
    <n v="0"/>
    <n v="0"/>
    <n v="0"/>
    <n v="4"/>
    <x v="7"/>
    <x v="1"/>
  </r>
  <r>
    <s v="  UA"/>
    <x v="1"/>
    <n v="1698"/>
    <s v="N16701"/>
    <s v="IAH"/>
    <d v="1899-12-30T06:35:00"/>
    <d v="1899-12-30T06:36:00"/>
    <n v="171"/>
    <n v="167"/>
    <n v="1"/>
    <d v="1899-12-30T06:46:00"/>
    <n v="10"/>
    <n v="0"/>
    <n v="0"/>
    <n v="0"/>
    <n v="0"/>
    <n v="0"/>
    <n v="1"/>
    <x v="6"/>
    <x v="1"/>
  </r>
  <r>
    <s v="  UA"/>
    <x v="1"/>
    <n v="1709"/>
    <s v="N35204"/>
    <s v="MCO"/>
    <d v="1899-12-30T19:35:00"/>
    <d v="1899-12-30T19:47:00"/>
    <n v="160"/>
    <n v="146"/>
    <n v="12"/>
    <d v="1899-12-30T20:02:00"/>
    <n v="15"/>
    <n v="0"/>
    <n v="0"/>
    <n v="0"/>
    <n v="0"/>
    <n v="0"/>
    <n v="12"/>
    <x v="10"/>
    <x v="1"/>
  </r>
  <r>
    <s v="  UA"/>
    <x v="1"/>
    <n v="1717"/>
    <s v="N37409"/>
    <s v="IAH"/>
    <d v="1899-12-30T17:00:00"/>
    <d v="1899-12-30T17:12:00"/>
    <n v="173"/>
    <n v="133"/>
    <n v="12"/>
    <d v="1899-12-30T17:27:00"/>
    <n v="15"/>
    <n v="0"/>
    <n v="0"/>
    <n v="0"/>
    <n v="0"/>
    <n v="0"/>
    <n v="12"/>
    <x v="12"/>
    <x v="1"/>
  </r>
  <r>
    <s v="  UA"/>
    <x v="2"/>
    <n v="201"/>
    <s v="N213UA"/>
    <s v="HNL"/>
    <d v="1899-12-30T09:20:00"/>
    <d v="1899-12-30T09:24:00"/>
    <n v="544"/>
    <n v="532"/>
    <n v="4"/>
    <d v="1899-12-30T09:37:00"/>
    <n v="13"/>
    <n v="0"/>
    <n v="0"/>
    <n v="0"/>
    <n v="0"/>
    <n v="0"/>
    <n v="4"/>
    <x v="0"/>
    <x v="2"/>
  </r>
  <r>
    <s v="  UA"/>
    <x v="2"/>
    <n v="222"/>
    <s v="N509UA"/>
    <s v="BDL"/>
    <d v="1899-12-30T18:48:00"/>
    <d v="1899-12-30T18:50:00"/>
    <n v="126"/>
    <n v="121"/>
    <n v="2"/>
    <d v="1899-12-30T19:08:00"/>
    <n v="18"/>
    <n v="0"/>
    <n v="0"/>
    <n v="0"/>
    <n v="0"/>
    <n v="0"/>
    <n v="2"/>
    <x v="1"/>
    <x v="2"/>
  </r>
  <r>
    <s v="  UA"/>
    <x v="2"/>
    <n v="234"/>
    <s v="N822UA"/>
    <s v="LGA"/>
    <d v="1899-12-30T08:25:00"/>
    <d v="1899-12-30T08:28:00"/>
    <n v="125"/>
    <n v="126"/>
    <n v="3"/>
    <d v="1899-12-30T08:53:00"/>
    <n v="25"/>
    <n v="0"/>
    <n v="0"/>
    <n v="0"/>
    <n v="0"/>
    <n v="0"/>
    <n v="3"/>
    <x v="9"/>
    <x v="2"/>
  </r>
  <r>
    <s v="  UA"/>
    <x v="2"/>
    <n v="241"/>
    <s v="N416UA"/>
    <s v="SEA"/>
    <d v="1899-12-30T11:57:00"/>
    <d v="1899-12-30T12:04:00"/>
    <n v="268"/>
    <n v="271"/>
    <n v="7"/>
    <d v="1899-12-30T12:25:00"/>
    <n v="21"/>
    <n v="0"/>
    <n v="0"/>
    <n v="0"/>
    <n v="0"/>
    <n v="0"/>
    <n v="7"/>
    <x v="3"/>
    <x v="2"/>
  </r>
  <r>
    <s v="  UA"/>
    <x v="2"/>
    <n v="242"/>
    <s v="N492UA"/>
    <s v="PVD"/>
    <d v="1899-12-30T13:27:00"/>
    <d v="1899-12-30T13:28:00"/>
    <n v="128"/>
    <n v="122"/>
    <n v="1"/>
    <d v="1899-12-30T13:39:00"/>
    <n v="11"/>
    <n v="0"/>
    <n v="0"/>
    <n v="0"/>
    <n v="0"/>
    <n v="0"/>
    <n v="1"/>
    <x v="14"/>
    <x v="2"/>
  </r>
  <r>
    <s v="  UA"/>
    <x v="2"/>
    <n v="245"/>
    <s v="N535UA"/>
    <s v="DEN"/>
    <d v="1899-12-30T08:58:00"/>
    <d v="1899-12-30T08:59:00"/>
    <n v="164"/>
    <n v="159"/>
    <n v="1"/>
    <d v="1899-12-30T09:17:00"/>
    <n v="18"/>
    <n v="0"/>
    <n v="0"/>
    <n v="0"/>
    <n v="0"/>
    <n v="0"/>
    <n v="1"/>
    <x v="9"/>
    <x v="2"/>
  </r>
  <r>
    <s v="  UA"/>
    <x v="2"/>
    <n v="246"/>
    <s v="N476UA"/>
    <s v="BUF"/>
    <d v="1899-12-30T18:00:00"/>
    <d v="1899-12-30T17:56:00"/>
    <n v="89"/>
    <n v="89"/>
    <n v="-4"/>
    <d v="1899-12-30T18:15:00"/>
    <n v="19"/>
    <n v="0"/>
    <n v="0"/>
    <n v="0"/>
    <n v="0"/>
    <n v="0"/>
    <n v="0"/>
    <x v="1"/>
    <x v="2"/>
  </r>
  <r>
    <s v="  UA"/>
    <x v="2"/>
    <n v="248"/>
    <s v="N474UA"/>
    <s v="DTW"/>
    <d v="1899-12-30T19:00:00"/>
    <d v="1899-12-30T19:00:00"/>
    <n v="85"/>
    <n v="70"/>
    <n v="0"/>
    <d v="1899-12-30T19:21:00"/>
    <n v="21"/>
    <n v="0"/>
    <n v="0"/>
    <n v="0"/>
    <n v="0"/>
    <n v="0"/>
    <n v="0"/>
    <x v="10"/>
    <x v="2"/>
  </r>
  <r>
    <s v="  UA"/>
    <x v="2"/>
    <n v="253"/>
    <s v="N530UA"/>
    <s v="BOS"/>
    <d v="1899-12-30T19:00:00"/>
    <d v="1899-12-30T19:00:00"/>
    <n v="133"/>
    <n v="134"/>
    <n v="0"/>
    <d v="1899-12-30T19:23:00"/>
    <n v="23"/>
    <n v="0"/>
    <n v="0"/>
    <n v="0"/>
    <n v="0"/>
    <n v="0"/>
    <n v="0"/>
    <x v="10"/>
    <x v="2"/>
  </r>
  <r>
    <s v="  UA"/>
    <x v="2"/>
    <n v="255"/>
    <s v="N444UA"/>
    <s v="SFO"/>
    <d v="1899-12-30T16:05:00"/>
    <d v="1899-12-30T16:02:00"/>
    <n v="282"/>
    <n v="320"/>
    <n v="-3"/>
    <d v="1899-12-30T17:15:00"/>
    <n v="73"/>
    <n v="0"/>
    <n v="0"/>
    <n v="35"/>
    <n v="0"/>
    <n v="0"/>
    <n v="0"/>
    <x v="2"/>
    <x v="2"/>
  </r>
  <r>
    <s v="  UA"/>
    <x v="2"/>
    <n v="258"/>
    <s v="N814UA"/>
    <s v="GRR"/>
    <d v="1899-12-30T19:01:00"/>
    <d v="1899-12-30T19:05:00"/>
    <n v="51"/>
    <n v="49"/>
    <n v="4"/>
    <d v="1899-12-30T19:25:00"/>
    <n v="20"/>
    <n v="0"/>
    <n v="0"/>
    <n v="0"/>
    <n v="0"/>
    <n v="0"/>
    <n v="4"/>
    <x v="10"/>
    <x v="2"/>
  </r>
  <r>
    <s v="  UA"/>
    <x v="2"/>
    <n v="262"/>
    <s v="N539UA"/>
    <s v="MCO"/>
    <d v="1899-12-30T06:54:00"/>
    <d v="1899-12-30T09:53:00"/>
    <n v="153"/>
    <n v="140"/>
    <n v="179"/>
    <d v="1899-12-30T10:13:00"/>
    <n v="20"/>
    <n v="166"/>
    <n v="0"/>
    <n v="0"/>
    <n v="0"/>
    <n v="0"/>
    <n v="179"/>
    <x v="6"/>
    <x v="2"/>
  </r>
  <r>
    <s v="  UA"/>
    <x v="2"/>
    <n v="265"/>
    <s v="N822UA"/>
    <s v="TPA"/>
    <d v="1899-12-30T14:25:00"/>
    <d v="1899-12-30T14:19:00"/>
    <n v="157"/>
    <n v="139"/>
    <n v="-6"/>
    <d v="1899-12-30T14:27:00"/>
    <n v="8"/>
    <n v="0"/>
    <n v="0"/>
    <n v="0"/>
    <n v="0"/>
    <n v="0"/>
    <n v="0"/>
    <x v="4"/>
    <x v="2"/>
  </r>
  <r>
    <s v="  UA"/>
    <x v="2"/>
    <n v="269"/>
    <s v="N468UA"/>
    <s v="MSP"/>
    <d v="1899-12-30T20:05:00"/>
    <d v="1899-12-30T20:02:00"/>
    <n v="83"/>
    <n v="84"/>
    <n v="-3"/>
    <d v="1899-12-30T20:18:00"/>
    <n v="16"/>
    <n v="0"/>
    <n v="0"/>
    <n v="0"/>
    <n v="0"/>
    <n v="0"/>
    <n v="0"/>
    <x v="11"/>
    <x v="2"/>
  </r>
  <r>
    <s v="  UA"/>
    <x v="2"/>
    <n v="278"/>
    <s v="N812UA"/>
    <s v="MDT"/>
    <d v="1899-12-30T18:30:00"/>
    <d v="1899-12-30T18:22:00"/>
    <n v="100"/>
    <n v="98"/>
    <n v="-8"/>
    <d v="1899-12-30T18:43:00"/>
    <n v="21"/>
    <n v="0"/>
    <n v="0"/>
    <n v="0"/>
    <n v="0"/>
    <n v="0"/>
    <n v="0"/>
    <x v="1"/>
    <x v="2"/>
  </r>
  <r>
    <s v="  UA"/>
    <x v="2"/>
    <n v="288"/>
    <s v="N465UA"/>
    <s v="MCO"/>
    <d v="1899-12-30T14:27:00"/>
    <d v="1899-12-30T14:25:00"/>
    <n v="159"/>
    <n v="141"/>
    <n v="-2"/>
    <d v="1899-12-30T14:38:00"/>
    <n v="13"/>
    <n v="0"/>
    <n v="0"/>
    <n v="0"/>
    <n v="0"/>
    <n v="0"/>
    <n v="0"/>
    <x v="4"/>
    <x v="2"/>
  </r>
  <r>
    <s v="  UA"/>
    <x v="2"/>
    <n v="292"/>
    <s v="N834UA"/>
    <s v="ATL"/>
    <d v="1899-12-30T06:00:00"/>
    <d v="1899-12-30T06:00:00"/>
    <n v="119"/>
    <n v="94"/>
    <n v="0"/>
    <d v="1899-12-30T06:12:00"/>
    <n v="12"/>
    <n v="0"/>
    <n v="0"/>
    <n v="0"/>
    <n v="0"/>
    <n v="0"/>
    <n v="0"/>
    <x v="6"/>
    <x v="2"/>
  </r>
  <r>
    <s v="  UA"/>
    <x v="2"/>
    <n v="296"/>
    <s v="N844UA"/>
    <s v="MSP"/>
    <d v="1899-12-30T13:20:00"/>
    <d v="1899-12-30T13:19:00"/>
    <n v="87"/>
    <n v="76"/>
    <n v="-1"/>
    <d v="1899-12-30T13:31:00"/>
    <n v="12"/>
    <n v="0"/>
    <n v="0"/>
    <n v="0"/>
    <n v="0"/>
    <n v="0"/>
    <n v="0"/>
    <x v="14"/>
    <x v="2"/>
  </r>
  <r>
    <s v="  UA"/>
    <x v="2"/>
    <n v="298"/>
    <s v="N823UA"/>
    <s v="MIA"/>
    <d v="1899-12-30T19:45:00"/>
    <d v="1899-12-30T19:41:00"/>
    <n v="187"/>
    <n v="156"/>
    <n v="-4"/>
    <d v="1899-12-30T19:55:00"/>
    <n v="14"/>
    <n v="0"/>
    <n v="0"/>
    <n v="0"/>
    <n v="0"/>
    <n v="0"/>
    <n v="0"/>
    <x v="10"/>
    <x v="2"/>
  </r>
  <r>
    <s v="  UA"/>
    <x v="2"/>
    <n v="304"/>
    <s v="N817UA"/>
    <s v="BDL"/>
    <d v="1899-12-30T06:26:00"/>
    <d v="1899-12-30T06:22:00"/>
    <n v="122"/>
    <n v="118"/>
    <n v="-4"/>
    <d v="1899-12-30T06:31:00"/>
    <n v="9"/>
    <n v="0"/>
    <n v="0"/>
    <n v="0"/>
    <n v="0"/>
    <n v="0"/>
    <n v="0"/>
    <x v="6"/>
    <x v="2"/>
  </r>
  <r>
    <s v="  UA"/>
    <x v="2"/>
    <n v="307"/>
    <s v="N594UA"/>
    <s v="LAS"/>
    <d v="1899-12-30T08:20:00"/>
    <d v="1899-12-30T08:31:00"/>
    <n v="237"/>
    <n v="221"/>
    <n v="11"/>
    <d v="1899-12-30T08:44:00"/>
    <n v="13"/>
    <n v="0"/>
    <n v="0"/>
    <n v="0"/>
    <n v="0"/>
    <n v="0"/>
    <n v="11"/>
    <x v="9"/>
    <x v="2"/>
  </r>
  <r>
    <s v="  UA"/>
    <x v="2"/>
    <n v="309"/>
    <s v="N819UA"/>
    <s v="BOS"/>
    <d v="1899-12-30T09:05:00"/>
    <d v="1899-12-30T08:59:00"/>
    <n v="128"/>
    <n v="137"/>
    <n v="-6"/>
    <d v="1899-12-30T09:19:00"/>
    <n v="20"/>
    <n v="0"/>
    <n v="0"/>
    <n v="0"/>
    <n v="0"/>
    <n v="0"/>
    <n v="0"/>
    <x v="0"/>
    <x v="2"/>
  </r>
  <r>
    <s v="  UA"/>
    <x v="2"/>
    <n v="330"/>
    <s v="N488UA"/>
    <s v="EWR"/>
    <d v="1899-12-30T16:00:00"/>
    <d v="1899-12-30T15:56:00"/>
    <n v="131"/>
    <n v="146"/>
    <n v="-4"/>
    <d v="1899-12-30T16:30:00"/>
    <n v="34"/>
    <n v="0"/>
    <n v="0"/>
    <n v="0"/>
    <n v="0"/>
    <n v="0"/>
    <n v="0"/>
    <x v="2"/>
    <x v="2"/>
  </r>
  <r>
    <s v="  UA"/>
    <x v="2"/>
    <n v="331"/>
    <s v="N818UA"/>
    <s v="DFW"/>
    <d v="1899-12-30T20:50:00"/>
    <d v="1899-12-30T20:49:00"/>
    <n v="146"/>
    <n v="131"/>
    <n v="-1"/>
    <d v="1899-12-30T21:03:00"/>
    <n v="14"/>
    <n v="0"/>
    <n v="0"/>
    <n v="0"/>
    <n v="0"/>
    <n v="0"/>
    <n v="0"/>
    <x v="11"/>
    <x v="2"/>
  </r>
  <r>
    <s v="  UA"/>
    <x v="2"/>
    <n v="333"/>
    <s v="N824UA"/>
    <s v="MSY"/>
    <d v="1899-12-30T09:30:00"/>
    <d v="1899-12-30T09:26:00"/>
    <n v="140"/>
    <n v="116"/>
    <n v="-4"/>
    <d v="1899-12-30T09:35:00"/>
    <n v="9"/>
    <n v="0"/>
    <n v="0"/>
    <n v="0"/>
    <n v="0"/>
    <n v="0"/>
    <n v="0"/>
    <x v="0"/>
    <x v="2"/>
  </r>
  <r>
    <s v="  UA"/>
    <x v="2"/>
    <n v="340"/>
    <s v="N834UA"/>
    <s v="DFW"/>
    <d v="1899-12-30T13:20:00"/>
    <d v="1899-12-30T13:19:00"/>
    <n v="151"/>
    <n v="129"/>
    <n v="-1"/>
    <d v="1899-12-30T13:32:00"/>
    <n v="13"/>
    <n v="0"/>
    <n v="0"/>
    <n v="0"/>
    <n v="0"/>
    <n v="0"/>
    <n v="0"/>
    <x v="14"/>
    <x v="2"/>
  </r>
  <r>
    <s v="  UA"/>
    <x v="2"/>
    <n v="344"/>
    <s v="N456UA"/>
    <s v="BWI"/>
    <d v="1899-12-30T19:50:00"/>
    <d v="1899-12-30T19:46:00"/>
    <n v="108"/>
    <n v="97"/>
    <n v="-4"/>
    <d v="1899-12-30T20:01:00"/>
    <n v="15"/>
    <n v="0"/>
    <n v="0"/>
    <n v="0"/>
    <n v="0"/>
    <n v="0"/>
    <n v="0"/>
    <x v="10"/>
    <x v="2"/>
  </r>
  <r>
    <s v="  UA"/>
    <x v="2"/>
    <n v="345"/>
    <s v="N460UA"/>
    <s v="PHX"/>
    <d v="1899-12-30T09:27:00"/>
    <d v="1899-12-30T09:23:00"/>
    <n v="227"/>
    <n v="208"/>
    <n v="-4"/>
    <d v="1899-12-30T09:37:00"/>
    <n v="14"/>
    <n v="0"/>
    <n v="0"/>
    <n v="0"/>
    <n v="0"/>
    <n v="0"/>
    <n v="0"/>
    <x v="0"/>
    <x v="2"/>
  </r>
  <r>
    <s v="  UA"/>
    <x v="2"/>
    <n v="350"/>
    <s v="N507UA"/>
    <s v="MCO"/>
    <d v="1899-12-30T17:06:00"/>
    <d v="1899-12-30T16:58:00"/>
    <n v="159"/>
    <n v="161"/>
    <n v="-8"/>
    <d v="1899-12-30T17:28:00"/>
    <n v="30"/>
    <n v="0"/>
    <n v="0"/>
    <n v="0"/>
    <n v="0"/>
    <n v="0"/>
    <n v="0"/>
    <x v="12"/>
    <x v="2"/>
  </r>
  <r>
    <s v="  UA"/>
    <x v="2"/>
    <n v="360"/>
    <s v="N803UA"/>
    <s v="IAD"/>
    <d v="1899-12-30T11:23:00"/>
    <d v="1899-12-30T11:20:00"/>
    <n v="106"/>
    <n v="96"/>
    <n v="-3"/>
    <d v="1899-12-30T11:31:00"/>
    <n v="11"/>
    <n v="0"/>
    <n v="0"/>
    <n v="0"/>
    <n v="0"/>
    <n v="0"/>
    <n v="0"/>
    <x v="3"/>
    <x v="2"/>
  </r>
  <r>
    <s v="  UA"/>
    <x v="2"/>
    <n v="365"/>
    <s v="N855UA"/>
    <s v="DSM"/>
    <d v="1899-12-30T15:00:00"/>
    <d v="1899-12-30T15:01:00"/>
    <n v="75"/>
    <n v="60"/>
    <n v="1"/>
    <d v="1899-12-30T15:11:00"/>
    <n v="10"/>
    <n v="0"/>
    <n v="0"/>
    <n v="0"/>
    <n v="0"/>
    <n v="0"/>
    <n v="1"/>
    <x v="15"/>
    <x v="2"/>
  </r>
  <r>
    <s v="  UA"/>
    <x v="2"/>
    <n v="374"/>
    <s v="N462UA"/>
    <s v="LGA"/>
    <d v="1899-12-30T19:00:00"/>
    <d v="1899-12-30T19:29:00"/>
    <n v="125"/>
    <n v="104"/>
    <n v="29"/>
    <d v="1899-12-30T19:41:00"/>
    <n v="12"/>
    <n v="0"/>
    <n v="0"/>
    <n v="0"/>
    <n v="0"/>
    <n v="0"/>
    <n v="29"/>
    <x v="10"/>
    <x v="2"/>
  </r>
  <r>
    <s v="  UA"/>
    <x v="2"/>
    <n v="376"/>
    <s v="N497UA"/>
    <s v="PHL"/>
    <d v="1899-12-30T06:06:00"/>
    <d v="1899-12-30T06:03:00"/>
    <n v="119"/>
    <n v="116"/>
    <n v="-3"/>
    <d v="1899-12-30T06:19:00"/>
    <n v="16"/>
    <n v="0"/>
    <n v="0"/>
    <n v="0"/>
    <n v="0"/>
    <n v="0"/>
    <n v="0"/>
    <x v="6"/>
    <x v="2"/>
  </r>
  <r>
    <s v="  UA"/>
    <x v="2"/>
    <n v="381"/>
    <s v="N425UA"/>
    <s v="SMF"/>
    <d v="1899-12-30T09:55:00"/>
    <d v="1899-12-30T09:55:00"/>
    <n v="270"/>
    <n v="253"/>
    <n v="0"/>
    <d v="1899-12-30T10:08:00"/>
    <n v="13"/>
    <n v="0"/>
    <n v="0"/>
    <n v="0"/>
    <n v="0"/>
    <n v="0"/>
    <n v="0"/>
    <x v="0"/>
    <x v="2"/>
  </r>
  <r>
    <s v="  UA"/>
    <x v="2"/>
    <n v="382"/>
    <s v="N526UA"/>
    <s v="IAD"/>
    <d v="1899-12-30T08:43:00"/>
    <d v="1899-12-30T08:44:00"/>
    <n v="108"/>
    <n v="102"/>
    <n v="1"/>
    <d v="1899-12-30T08:58:00"/>
    <n v="14"/>
    <n v="0"/>
    <n v="0"/>
    <n v="0"/>
    <n v="0"/>
    <n v="0"/>
    <n v="1"/>
    <x v="9"/>
    <x v="2"/>
  </r>
  <r>
    <s v="  UA"/>
    <x v="2"/>
    <n v="391"/>
    <s v="N494UA"/>
    <s v="RDU"/>
    <d v="1899-12-30T19:45:00"/>
    <d v="1899-12-30T19:54:00"/>
    <n v="117"/>
    <n v="103"/>
    <n v="9"/>
    <d v="1899-12-30T20:11:00"/>
    <n v="17"/>
    <n v="0"/>
    <n v="0"/>
    <n v="0"/>
    <n v="0"/>
    <n v="0"/>
    <n v="9"/>
    <x v="10"/>
    <x v="2"/>
  </r>
  <r>
    <s v="  UA"/>
    <x v="2"/>
    <n v="393"/>
    <s v="N469UA"/>
    <s v="PHX"/>
    <d v="1899-12-30T11:57:00"/>
    <d v="1899-12-30T12:00:00"/>
    <n v="232"/>
    <n v="224"/>
    <n v="3"/>
    <d v="1899-12-30T12:25:00"/>
    <n v="25"/>
    <n v="0"/>
    <n v="0"/>
    <n v="0"/>
    <n v="0"/>
    <n v="0"/>
    <n v="3"/>
    <x v="3"/>
    <x v="2"/>
  </r>
  <r>
    <s v="  UA"/>
    <x v="2"/>
    <n v="395"/>
    <s v="N458UA"/>
    <s v="SAN"/>
    <d v="1899-12-30T17:40:00"/>
    <d v="1899-12-30T17:54:00"/>
    <n v="253"/>
    <n v="250"/>
    <n v="14"/>
    <d v="1899-12-30T18:09:00"/>
    <n v="15"/>
    <n v="0"/>
    <n v="0"/>
    <n v="0"/>
    <n v="0"/>
    <n v="0"/>
    <n v="14"/>
    <x v="12"/>
    <x v="2"/>
  </r>
  <r>
    <s v="  UA"/>
    <x v="2"/>
    <n v="398"/>
    <s v="N411UA"/>
    <s v="PDX"/>
    <d v="1899-12-30T11:58:00"/>
    <d v="1899-12-30T11:55:00"/>
    <n v="268"/>
    <n v="266"/>
    <n v="-3"/>
    <d v="1899-12-30T12:15:00"/>
    <n v="20"/>
    <n v="0"/>
    <n v="0"/>
    <n v="0"/>
    <n v="0"/>
    <n v="0"/>
    <n v="0"/>
    <x v="3"/>
    <x v="2"/>
  </r>
  <r>
    <s v="  UA"/>
    <x v="2"/>
    <n v="408"/>
    <s v="N541UA"/>
    <s v="PHX"/>
    <d v="1899-12-30T18:09:00"/>
    <d v="1899-12-30T18:06:00"/>
    <n v="235"/>
    <n v="229"/>
    <n v="-3"/>
    <d v="1899-12-30T18:33:00"/>
    <n v="27"/>
    <n v="0"/>
    <n v="0"/>
    <n v="0"/>
    <n v="0"/>
    <n v="0"/>
    <n v="0"/>
    <x v="1"/>
    <x v="2"/>
  </r>
  <r>
    <s v="  UA"/>
    <x v="2"/>
    <n v="409"/>
    <s v="N515UA"/>
    <s v="LAX"/>
    <d v="1899-12-30T13:01:00"/>
    <d v="1899-12-30T12:56:00"/>
    <n v="266"/>
    <n v="246"/>
    <n v="-5"/>
    <d v="1899-12-30T13:05:00"/>
    <n v="9"/>
    <n v="0"/>
    <n v="0"/>
    <n v="0"/>
    <n v="0"/>
    <n v="0"/>
    <n v="0"/>
    <x v="14"/>
    <x v="2"/>
  </r>
  <r>
    <s v="  UA"/>
    <x v="2"/>
    <n v="420"/>
    <s v="N841UA"/>
    <s v="ROC"/>
    <d v="1899-12-30T18:44:00"/>
    <d v="1899-12-30T18:50:00"/>
    <n v="96"/>
    <n v="106"/>
    <n v="6"/>
    <d v="1899-12-30T19:10:00"/>
    <n v="20"/>
    <n v="6"/>
    <n v="0"/>
    <n v="10"/>
    <n v="0"/>
    <n v="0"/>
    <n v="6"/>
    <x v="1"/>
    <x v="2"/>
  </r>
  <r>
    <s v="  UA"/>
    <x v="2"/>
    <n v="425"/>
    <s v="N665UA"/>
    <s v="SEA"/>
    <d v="1899-12-30T20:50:00"/>
    <d v="1899-12-30T21:19:00"/>
    <n v="265"/>
    <n v="254"/>
    <n v="29"/>
    <d v="1899-12-30T21:38:00"/>
    <n v="19"/>
    <n v="0"/>
    <n v="0"/>
    <n v="0"/>
    <n v="0"/>
    <n v="18"/>
    <n v="29"/>
    <x v="11"/>
    <x v="2"/>
  </r>
  <r>
    <s v="  UA"/>
    <x v="2"/>
    <n v="432"/>
    <s v="N812UA"/>
    <s v="CLT"/>
    <d v="1899-12-30T13:10:00"/>
    <d v="1899-12-30T13:08:00"/>
    <n v="109"/>
    <n v="101"/>
    <n v="-2"/>
    <d v="1899-12-30T13:29:00"/>
    <n v="21"/>
    <n v="0"/>
    <n v="0"/>
    <n v="0"/>
    <n v="0"/>
    <n v="0"/>
    <n v="0"/>
    <x v="14"/>
    <x v="2"/>
  </r>
  <r>
    <s v="  UA"/>
    <x v="2"/>
    <n v="436"/>
    <s v="N419UA"/>
    <s v="EWR"/>
    <d v="1899-12-30T15:00:00"/>
    <d v="1899-12-30T14:54:00"/>
    <n v="131"/>
    <n v="143"/>
    <n v="-6"/>
    <d v="1899-12-30T15:25:00"/>
    <n v="31"/>
    <n v="0"/>
    <n v="0"/>
    <n v="0"/>
    <n v="0"/>
    <n v="0"/>
    <n v="0"/>
    <x v="15"/>
    <x v="2"/>
  </r>
  <r>
    <s v="  UA"/>
    <x v="2"/>
    <n v="442"/>
    <s v="N832UA"/>
    <s v="BDL"/>
    <d v="1899-12-30T16:50:00"/>
    <d v="1899-12-30T16:41:00"/>
    <n v="121"/>
    <n v="117"/>
    <n v="-9"/>
    <d v="1899-12-30T16:52:00"/>
    <n v="11"/>
    <n v="0"/>
    <n v="0"/>
    <n v="0"/>
    <n v="0"/>
    <n v="0"/>
    <n v="0"/>
    <x v="2"/>
    <x v="2"/>
  </r>
  <r>
    <s v="  UA"/>
    <x v="2"/>
    <n v="449"/>
    <s v="N467UA"/>
    <s v="SAN"/>
    <d v="1899-12-30T09:59:00"/>
    <d v="1899-12-30T09:59:00"/>
    <n v="261"/>
    <n v="241"/>
    <n v="0"/>
    <d v="1899-12-30T10:12:00"/>
    <n v="13"/>
    <n v="0"/>
    <n v="0"/>
    <n v="0"/>
    <n v="0"/>
    <n v="0"/>
    <n v="0"/>
    <x v="0"/>
    <x v="2"/>
  </r>
  <r>
    <s v="  UA"/>
    <x v="2"/>
    <n v="450"/>
    <s v="N492UA"/>
    <s v="TPA"/>
    <d v="1899-12-30T19:59:00"/>
    <d v="1899-12-30T19:55:00"/>
    <n v="157"/>
    <n v="147"/>
    <n v="-4"/>
    <d v="1899-12-30T20:12:00"/>
    <n v="17"/>
    <n v="0"/>
    <n v="0"/>
    <n v="0"/>
    <n v="0"/>
    <n v="0"/>
    <n v="0"/>
    <x v="10"/>
    <x v="2"/>
  </r>
  <r>
    <s v="  UA"/>
    <x v="2"/>
    <n v="455"/>
    <s v="N402UA"/>
    <s v="MSP"/>
    <d v="1899-12-30T21:05:00"/>
    <d v="1899-12-30T21:00:00"/>
    <n v="84"/>
    <n v="89"/>
    <n v="-5"/>
    <d v="1899-12-30T21:14:00"/>
    <n v="14"/>
    <n v="0"/>
    <n v="0"/>
    <n v="0"/>
    <n v="0"/>
    <n v="0"/>
    <n v="0"/>
    <x v="7"/>
    <x v="2"/>
  </r>
  <r>
    <s v="  UA"/>
    <x v="2"/>
    <n v="456"/>
    <s v="N516UA"/>
    <s v="DEN"/>
    <d v="1899-12-30T11:57:00"/>
    <d v="1899-12-30T11:55:00"/>
    <n v="162"/>
    <n v="158"/>
    <n v="-2"/>
    <d v="1899-12-30T12:19:00"/>
    <n v="24"/>
    <n v="0"/>
    <n v="0"/>
    <n v="0"/>
    <n v="0"/>
    <n v="0"/>
    <n v="0"/>
    <x v="3"/>
    <x v="2"/>
  </r>
  <r>
    <s v="  UA"/>
    <x v="2"/>
    <n v="473"/>
    <s v="N427UA"/>
    <s v="SNA"/>
    <d v="1899-12-30T20:05:00"/>
    <d v="1899-12-30T20:02:00"/>
    <n v="269"/>
    <n v="274"/>
    <n v="-3"/>
    <d v="1899-12-30T20:29:00"/>
    <n v="27"/>
    <n v="0"/>
    <n v="0"/>
    <n v="0"/>
    <n v="0"/>
    <n v="0"/>
    <n v="0"/>
    <x v="11"/>
    <x v="2"/>
  </r>
  <r>
    <s v="  UA"/>
    <x v="2"/>
    <n v="476"/>
    <s v="N435UA"/>
    <s v="BWI"/>
    <d v="1899-12-30T13:12:00"/>
    <d v="1899-12-30T13:12:00"/>
    <n v="108"/>
    <n v="106"/>
    <n v="0"/>
    <d v="1899-12-30T13:30:00"/>
    <n v="18"/>
    <n v="0"/>
    <n v="0"/>
    <n v="0"/>
    <n v="0"/>
    <n v="0"/>
    <n v="0"/>
    <x v="14"/>
    <x v="2"/>
  </r>
  <r>
    <s v="  UA"/>
    <x v="2"/>
    <n v="493"/>
    <s v="N484UA"/>
    <s v="SFO"/>
    <d v="1899-12-30T18:39:00"/>
    <d v="1899-12-30T18:39:00"/>
    <n v="282"/>
    <n v="267"/>
    <n v="0"/>
    <d v="1899-12-30T18:58:00"/>
    <n v="19"/>
    <n v="0"/>
    <n v="0"/>
    <n v="0"/>
    <n v="0"/>
    <n v="0"/>
    <n v="0"/>
    <x v="1"/>
    <x v="2"/>
  </r>
  <r>
    <s v="  UA"/>
    <x v="2"/>
    <n v="499"/>
    <s v="N589UA"/>
    <s v="SFO"/>
    <d v="1899-12-30T14:05:00"/>
    <d v="1899-12-30T14:01:00"/>
    <n v="278"/>
    <n v="296"/>
    <n v="-4"/>
    <d v="1899-12-30T14:43:00"/>
    <n v="42"/>
    <n v="0"/>
    <n v="0"/>
    <n v="0"/>
    <n v="0"/>
    <n v="0"/>
    <n v="0"/>
    <x v="4"/>
    <x v="2"/>
  </r>
  <r>
    <s v="  UA"/>
    <x v="2"/>
    <n v="502"/>
    <s v="N840UA"/>
    <s v="LGA"/>
    <d v="1899-12-30T18:00:00"/>
    <d v="1899-12-30T18:00:00"/>
    <n v="125"/>
    <n v="117"/>
    <n v="0"/>
    <d v="1899-12-30T18:22:00"/>
    <n v="22"/>
    <n v="0"/>
    <n v="0"/>
    <n v="0"/>
    <n v="0"/>
    <n v="0"/>
    <n v="0"/>
    <x v="1"/>
    <x v="2"/>
  </r>
  <r>
    <s v="  UA"/>
    <x v="2"/>
    <n v="514"/>
    <s v="N419UA"/>
    <s v="IAD"/>
    <d v="1899-12-30T21:20:00"/>
    <d v="1899-12-30T21:13:00"/>
    <n v="99"/>
    <n v="96"/>
    <n v="-7"/>
    <d v="1899-12-30T21:27:00"/>
    <n v="14"/>
    <n v="0"/>
    <n v="0"/>
    <n v="0"/>
    <n v="0"/>
    <n v="0"/>
    <n v="0"/>
    <x v="7"/>
    <x v="2"/>
  </r>
  <r>
    <s v="  UA"/>
    <x v="2"/>
    <n v="519"/>
    <s v="N846UA"/>
    <s v="CMH"/>
    <d v="1899-12-30T19:45:00"/>
    <d v="1899-12-30T19:44:00"/>
    <n v="73"/>
    <n v="60"/>
    <n v="-1"/>
    <d v="1899-12-30T19:59:00"/>
    <n v="15"/>
    <n v="0"/>
    <n v="0"/>
    <n v="0"/>
    <n v="0"/>
    <n v="0"/>
    <n v="0"/>
    <x v="10"/>
    <x v="2"/>
  </r>
  <r>
    <s v="  UA"/>
    <x v="2"/>
    <n v="521"/>
    <s v="N577UA"/>
    <s v="SAN"/>
    <d v="1899-12-30T11:57:00"/>
    <d v="1899-12-30T11:55:00"/>
    <n v="264"/>
    <n v="236"/>
    <n v="-2"/>
    <d v="1899-12-30T12:09:00"/>
    <n v="14"/>
    <n v="0"/>
    <n v="0"/>
    <n v="0"/>
    <n v="0"/>
    <n v="0"/>
    <n v="0"/>
    <x v="3"/>
    <x v="2"/>
  </r>
  <r>
    <s v="  UA"/>
    <x v="2"/>
    <n v="524"/>
    <s v="N407UA"/>
    <s v="BOS"/>
    <d v="1899-12-30T06:46:00"/>
    <d v="1899-12-30T06:44:00"/>
    <n v="131"/>
    <n v="136"/>
    <n v="-2"/>
    <d v="1899-12-30T07:02:00"/>
    <n v="18"/>
    <n v="0"/>
    <n v="0"/>
    <n v="0"/>
    <n v="0"/>
    <n v="0"/>
    <n v="0"/>
    <x v="6"/>
    <x v="2"/>
  </r>
  <r>
    <s v="  UA"/>
    <x v="2"/>
    <n v="530"/>
    <s v="N451UA"/>
    <s v="MSP"/>
    <d v="1899-12-30T06:00:00"/>
    <d v="1899-12-30T05:57:00"/>
    <n v="93"/>
    <n v="92"/>
    <n v="-3"/>
    <d v="1899-12-30T06:20:00"/>
    <n v="23"/>
    <n v="0"/>
    <n v="0"/>
    <n v="0"/>
    <n v="0"/>
    <n v="0"/>
    <n v="0"/>
    <x v="6"/>
    <x v="2"/>
  </r>
  <r>
    <s v="  UA"/>
    <x v="2"/>
    <n v="531"/>
    <s v="N538UA"/>
    <s v="LAX"/>
    <d v="1899-12-30T10:35:00"/>
    <d v="1899-12-30T10:33:00"/>
    <n v="275"/>
    <n v="265"/>
    <n v="-2"/>
    <d v="1899-12-30T10:56:00"/>
    <n v="23"/>
    <n v="0"/>
    <n v="0"/>
    <n v="0"/>
    <n v="0"/>
    <n v="0"/>
    <n v="0"/>
    <x v="8"/>
    <x v="2"/>
  </r>
  <r>
    <s v="  UA"/>
    <x v="2"/>
    <n v="532"/>
    <s v="N480UA"/>
    <s v="BOS"/>
    <d v="1899-12-30T11:01:00"/>
    <d v="1899-12-30T10:58:00"/>
    <n v="135"/>
    <n v="126"/>
    <n v="-3"/>
    <d v="1899-12-30T11:09:00"/>
    <n v="11"/>
    <n v="0"/>
    <n v="0"/>
    <n v="0"/>
    <n v="0"/>
    <n v="0"/>
    <n v="0"/>
    <x v="3"/>
    <x v="2"/>
  </r>
  <r>
    <s v="  UA"/>
    <x v="2"/>
    <n v="536"/>
    <s v="N587UA"/>
    <s v="LGA"/>
    <d v="1899-12-30T07:00:00"/>
    <d v="1899-12-30T07:03:00"/>
    <n v="122"/>
    <n v="117"/>
    <n v="3"/>
    <d v="1899-12-30T07:17:00"/>
    <n v="14"/>
    <n v="0"/>
    <n v="0"/>
    <n v="0"/>
    <n v="0"/>
    <n v="0"/>
    <n v="3"/>
    <x v="13"/>
    <x v="2"/>
  </r>
  <r>
    <s v="  UA"/>
    <x v="2"/>
    <n v="544"/>
    <s v="N521UA"/>
    <s v="LAS"/>
    <d v="1899-12-30T11:57:00"/>
    <d v="1899-12-30T11:55:00"/>
    <n v="237"/>
    <n v="227"/>
    <n v="-2"/>
    <d v="1899-12-30T12:14:00"/>
    <n v="19"/>
    <n v="0"/>
    <n v="0"/>
    <n v="0"/>
    <n v="0"/>
    <n v="0"/>
    <n v="0"/>
    <x v="3"/>
    <x v="2"/>
  </r>
  <r>
    <s v="  UA"/>
    <x v="2"/>
    <n v="550"/>
    <s v="N427UA"/>
    <s v="SJU"/>
    <d v="1899-12-30T08:30:00"/>
    <d v="1899-12-30T08:28:00"/>
    <n v="273"/>
    <n v="255"/>
    <n v="-2"/>
    <d v="1899-12-30T08:48:00"/>
    <n v="20"/>
    <n v="0"/>
    <n v="0"/>
    <n v="0"/>
    <n v="0"/>
    <n v="0"/>
    <n v="0"/>
    <x v="9"/>
    <x v="2"/>
  </r>
  <r>
    <s v="  UA"/>
    <x v="2"/>
    <n v="557"/>
    <s v="N501UA"/>
    <s v="LAS"/>
    <d v="1899-12-30T17:55:00"/>
    <d v="1899-12-30T17:52:00"/>
    <n v="237"/>
    <n v="222"/>
    <n v="-3"/>
    <d v="1899-12-30T18:12:00"/>
    <n v="20"/>
    <n v="0"/>
    <n v="0"/>
    <n v="0"/>
    <n v="0"/>
    <n v="0"/>
    <n v="0"/>
    <x v="12"/>
    <x v="2"/>
  </r>
  <r>
    <s v="  UA"/>
    <x v="2"/>
    <n v="566"/>
    <s v="N830UA"/>
    <s v="ATL"/>
    <d v="1899-12-30T18:00:00"/>
    <d v="1899-12-30T17:56:00"/>
    <n v="112"/>
    <n v="119"/>
    <n v="-4"/>
    <d v="1899-12-30T18:20:00"/>
    <n v="24"/>
    <n v="0"/>
    <n v="0"/>
    <n v="0"/>
    <n v="0"/>
    <n v="0"/>
    <n v="0"/>
    <x v="1"/>
    <x v="2"/>
  </r>
  <r>
    <s v="  UA"/>
    <x v="2"/>
    <n v="570"/>
    <s v="N422UA"/>
    <s v="CLE"/>
    <d v="1899-12-30T13:19:00"/>
    <d v="1899-12-30T13:18:00"/>
    <n v="73"/>
    <n v="116"/>
    <n v="-1"/>
    <d v="1899-12-30T14:20:00"/>
    <n v="62"/>
    <n v="0"/>
    <n v="0"/>
    <n v="42"/>
    <n v="0"/>
    <n v="0"/>
    <n v="0"/>
    <x v="14"/>
    <x v="2"/>
  </r>
  <r>
    <s v="  UA"/>
    <x v="2"/>
    <n v="577"/>
    <s v="N807UA"/>
    <s v="MSP"/>
    <d v="1899-12-30T08:48:00"/>
    <d v="1899-12-30T08:47:00"/>
    <n v="85"/>
    <n v="81"/>
    <n v="-1"/>
    <d v="1899-12-30T09:00:00"/>
    <n v="13"/>
    <n v="0"/>
    <n v="0"/>
    <n v="0"/>
    <n v="0"/>
    <n v="0"/>
    <n v="0"/>
    <x v="9"/>
    <x v="2"/>
  </r>
  <r>
    <s v="  UA"/>
    <x v="2"/>
    <n v="589"/>
    <s v="N493UA"/>
    <s v="IAH"/>
    <d v="1899-12-30T09:27:00"/>
    <d v="1899-12-30T09:31:00"/>
    <n v="164"/>
    <n v="167"/>
    <n v="4"/>
    <d v="1899-12-30T09:55:00"/>
    <n v="24"/>
    <n v="0"/>
    <n v="0"/>
    <n v="0"/>
    <n v="0"/>
    <n v="0"/>
    <n v="4"/>
    <x v="0"/>
    <x v="2"/>
  </r>
  <r>
    <s v="  UA"/>
    <x v="2"/>
    <n v="590"/>
    <s v="N456UA"/>
    <s v="BDL"/>
    <d v="1899-12-30T13:39:00"/>
    <d v="1899-12-30T13:43:00"/>
    <n v="122"/>
    <n v="120"/>
    <n v="4"/>
    <d v="1899-12-30T13:52:00"/>
    <n v="9"/>
    <n v="0"/>
    <n v="0"/>
    <n v="0"/>
    <n v="0"/>
    <n v="0"/>
    <n v="4"/>
    <x v="14"/>
    <x v="2"/>
  </r>
  <r>
    <s v="  UA"/>
    <x v="2"/>
    <n v="602"/>
    <s v="N832UA"/>
    <s v="DCA"/>
    <d v="1899-12-30T07:00:00"/>
    <d v="1899-12-30T07:03:00"/>
    <n v="108"/>
    <n v="98"/>
    <n v="3"/>
    <d v="1899-12-30T07:15:00"/>
    <n v="12"/>
    <n v="0"/>
    <n v="0"/>
    <n v="0"/>
    <n v="0"/>
    <n v="0"/>
    <n v="3"/>
    <x v="13"/>
    <x v="2"/>
  </r>
  <r>
    <s v="  UA"/>
    <x v="2"/>
    <n v="605"/>
    <s v="N851UA"/>
    <s v="DEN"/>
    <d v="1899-12-30T09:48:00"/>
    <d v="1899-12-30T09:48:00"/>
    <n v="162"/>
    <n v="163"/>
    <n v="0"/>
    <d v="1899-12-30T10:13:00"/>
    <n v="25"/>
    <n v="0"/>
    <n v="0"/>
    <n v="0"/>
    <n v="0"/>
    <n v="0"/>
    <n v="0"/>
    <x v="0"/>
    <x v="2"/>
  </r>
  <r>
    <s v="  UA"/>
    <x v="2"/>
    <n v="609"/>
    <s v="N497UA"/>
    <s v="SFO"/>
    <d v="1899-12-30T11:57:00"/>
    <d v="1899-12-30T11:54:00"/>
    <n v="282"/>
    <n v="298"/>
    <n v="-3"/>
    <d v="1899-12-30T12:22:00"/>
    <n v="28"/>
    <n v="0"/>
    <n v="0"/>
    <n v="0"/>
    <n v="0"/>
    <n v="0"/>
    <n v="0"/>
    <x v="3"/>
    <x v="2"/>
  </r>
  <r>
    <s v="  UA"/>
    <x v="2"/>
    <n v="610"/>
    <s v="N841UA"/>
    <s v="DCA"/>
    <d v="1899-12-30T11:00:00"/>
    <d v="1899-12-30T10:51:00"/>
    <n v="105"/>
    <n v="100"/>
    <n v="-9"/>
    <d v="1899-12-30T11:03:00"/>
    <n v="12"/>
    <n v="0"/>
    <n v="0"/>
    <n v="0"/>
    <n v="0"/>
    <n v="0"/>
    <n v="0"/>
    <x v="3"/>
    <x v="2"/>
  </r>
  <r>
    <s v="  UA"/>
    <x v="2"/>
    <n v="611"/>
    <s v="N551UA"/>
    <s v="SFO"/>
    <d v="1899-12-30T13:05:00"/>
    <d v="1899-12-30T13:17:00"/>
    <n v="284"/>
    <n v="284"/>
    <n v="12"/>
    <d v="1899-12-30T13:47:00"/>
    <n v="30"/>
    <n v="0"/>
    <n v="0"/>
    <n v="0"/>
    <n v="0"/>
    <n v="0"/>
    <n v="12"/>
    <x v="14"/>
    <x v="2"/>
  </r>
  <r>
    <s v="  UA"/>
    <x v="2"/>
    <n v="614"/>
    <s v="N468UA"/>
    <s v="DCA"/>
    <d v="1899-12-30T13:05:00"/>
    <d v="1899-12-30T13:11:00"/>
    <n v="105"/>
    <n v="111"/>
    <n v="6"/>
    <d v="1899-12-30T13:32:00"/>
    <n v="21"/>
    <n v="0"/>
    <n v="0"/>
    <n v="0"/>
    <n v="0"/>
    <n v="0"/>
    <n v="6"/>
    <x v="14"/>
    <x v="2"/>
  </r>
  <r>
    <s v="  UA"/>
    <x v="2"/>
    <n v="617"/>
    <s v="N418UA"/>
    <s v="SNA"/>
    <d v="1899-12-30T15:23:00"/>
    <d v="1899-12-30T15:20:00"/>
    <n v="268"/>
    <n v="251"/>
    <n v="-3"/>
    <d v="1899-12-30T15:32:00"/>
    <n v="12"/>
    <n v="0"/>
    <n v="0"/>
    <n v="0"/>
    <n v="0"/>
    <n v="0"/>
    <n v="0"/>
    <x v="15"/>
    <x v="2"/>
  </r>
  <r>
    <s v="  UA"/>
    <x v="2"/>
    <n v="618"/>
    <s v="N556UA"/>
    <s v="DCA"/>
    <d v="1899-12-30T15:00:00"/>
    <d v="1899-12-30T15:01:00"/>
    <n v="104"/>
    <n v="104"/>
    <n v="1"/>
    <d v="1899-12-30T15:18:00"/>
    <n v="17"/>
    <n v="0"/>
    <n v="0"/>
    <n v="0"/>
    <n v="0"/>
    <n v="0"/>
    <n v="1"/>
    <x v="15"/>
    <x v="2"/>
  </r>
  <r>
    <s v="  UA"/>
    <x v="2"/>
    <n v="619"/>
    <s v="N853UA"/>
    <s v="IAD"/>
    <d v="1899-12-30T16:23:00"/>
    <d v="1899-12-30T16:25:00"/>
    <n v="109"/>
    <n v="97"/>
    <n v="2"/>
    <d v="1899-12-30T16:39:00"/>
    <n v="14"/>
    <n v="0"/>
    <n v="0"/>
    <n v="0"/>
    <n v="0"/>
    <n v="0"/>
    <n v="2"/>
    <x v="2"/>
    <x v="2"/>
  </r>
  <r>
    <s v="  UA"/>
    <x v="2"/>
    <n v="620"/>
    <s v="N463UA"/>
    <s v="DCA"/>
    <d v="1899-12-30T16:03:00"/>
    <d v="1899-12-30T16:00:00"/>
    <n v="105"/>
    <n v="96"/>
    <n v="-3"/>
    <d v="1899-12-30T16:12:00"/>
    <n v="12"/>
    <n v="0"/>
    <n v="0"/>
    <n v="0"/>
    <n v="0"/>
    <n v="0"/>
    <n v="0"/>
    <x v="2"/>
    <x v="2"/>
  </r>
  <r>
    <s v="  UA"/>
    <x v="2"/>
    <n v="624"/>
    <s v="N446UA"/>
    <s v="DCA"/>
    <d v="1899-12-30T18:05:00"/>
    <d v="1899-12-30T18:00:00"/>
    <n v="105"/>
    <n v="101"/>
    <n v="-5"/>
    <d v="1899-12-30T18:17:00"/>
    <n v="17"/>
    <n v="0"/>
    <n v="0"/>
    <n v="0"/>
    <n v="0"/>
    <n v="0"/>
    <n v="0"/>
    <x v="1"/>
    <x v="2"/>
  </r>
  <r>
    <s v="  UA"/>
    <x v="2"/>
    <n v="626"/>
    <s v="N594UA"/>
    <s v="PHL"/>
    <d v="1899-12-30T18:10:00"/>
    <d v="1899-12-30T18:11:00"/>
    <n v="119"/>
    <n v="148"/>
    <n v="1"/>
    <d v="1899-12-30T18:31:00"/>
    <n v="20"/>
    <n v="0"/>
    <n v="0"/>
    <n v="30"/>
    <n v="0"/>
    <n v="0"/>
    <n v="1"/>
    <x v="1"/>
    <x v="2"/>
  </r>
  <r>
    <s v="  UA"/>
    <x v="2"/>
    <n v="629"/>
    <s v="N432UA"/>
    <s v="DCA"/>
    <d v="1899-12-30T21:00:00"/>
    <d v="1899-12-30T20:56:00"/>
    <n v="105"/>
    <n v="95"/>
    <n v="-4"/>
    <d v="1899-12-30T21:13:00"/>
    <n v="17"/>
    <n v="0"/>
    <n v="0"/>
    <n v="0"/>
    <n v="0"/>
    <n v="0"/>
    <n v="0"/>
    <x v="7"/>
    <x v="2"/>
  </r>
  <r>
    <s v="  UA"/>
    <x v="2"/>
    <n v="632"/>
    <s v="N573UA"/>
    <s v="TPA"/>
    <d v="1899-12-30T09:30:00"/>
    <d v="1899-12-30T09:30:00"/>
    <n v="157"/>
    <n v="138"/>
    <n v="0"/>
    <d v="1899-12-30T09:47:00"/>
    <n v="17"/>
    <n v="0"/>
    <n v="0"/>
    <n v="0"/>
    <n v="0"/>
    <n v="0"/>
    <n v="0"/>
    <x v="0"/>
    <x v="2"/>
  </r>
  <r>
    <s v="  UA"/>
    <x v="2"/>
    <n v="634"/>
    <s v="N411UA"/>
    <s v="EWR"/>
    <d v="1899-12-30T06:00:00"/>
    <d v="1899-12-30T05:59:00"/>
    <n v="118"/>
    <n v="121"/>
    <n v="-1"/>
    <d v="1899-12-30T06:11:00"/>
    <n v="12"/>
    <n v="0"/>
    <n v="0"/>
    <n v="0"/>
    <n v="0"/>
    <n v="0"/>
    <n v="0"/>
    <x v="6"/>
    <x v="2"/>
  </r>
  <r>
    <s v="  UA"/>
    <x v="2"/>
    <n v="635"/>
    <s v="N572UA"/>
    <s v="SEA"/>
    <d v="1899-12-30T08:25:00"/>
    <d v="1899-12-30T09:44:00"/>
    <n v="265"/>
    <n v="266"/>
    <n v="79"/>
    <d v="1899-12-30T10:01:00"/>
    <n v="17"/>
    <n v="0"/>
    <n v="0"/>
    <n v="1"/>
    <n v="0"/>
    <n v="79"/>
    <n v="79"/>
    <x v="9"/>
    <x v="2"/>
  </r>
  <r>
    <s v="  UA"/>
    <x v="2"/>
    <n v="640"/>
    <s v="N458UA"/>
    <s v="MCO"/>
    <d v="1899-12-30T09:30:00"/>
    <d v="1899-12-30T09:33:00"/>
    <n v="155"/>
    <n v="135"/>
    <n v="3"/>
    <d v="1899-12-30T09:46:00"/>
    <n v="13"/>
    <n v="0"/>
    <n v="0"/>
    <n v="0"/>
    <n v="0"/>
    <n v="0"/>
    <n v="3"/>
    <x v="0"/>
    <x v="2"/>
  </r>
  <r>
    <s v="  UA"/>
    <x v="2"/>
    <n v="643"/>
    <s v="N490UA"/>
    <s v="PDX"/>
    <d v="1899-12-30T15:20:00"/>
    <d v="1899-12-30T15:18:00"/>
    <n v="268"/>
    <n v="261"/>
    <n v="-2"/>
    <d v="1899-12-30T15:29:00"/>
    <n v="11"/>
    <n v="0"/>
    <n v="0"/>
    <n v="0"/>
    <n v="0"/>
    <n v="0"/>
    <n v="0"/>
    <x v="15"/>
    <x v="2"/>
  </r>
  <r>
    <s v="  UA"/>
    <x v="2"/>
    <n v="646"/>
    <s v="N478UA"/>
    <s v="EWR"/>
    <d v="1899-12-30T13:00:00"/>
    <d v="1899-12-30T13:01:00"/>
    <n v="133"/>
    <n v="126"/>
    <n v="1"/>
    <d v="1899-12-30T13:18:00"/>
    <n v="17"/>
    <n v="0"/>
    <n v="0"/>
    <n v="0"/>
    <n v="0"/>
    <n v="0"/>
    <n v="1"/>
    <x v="14"/>
    <x v="2"/>
  </r>
  <r>
    <s v="  UA"/>
    <x v="2"/>
    <n v="649"/>
    <s v="N578UA"/>
    <s v="PDX"/>
    <d v="1899-12-30T08:10:00"/>
    <d v="1899-12-30T08:17:00"/>
    <n v="260"/>
    <n v="257"/>
    <n v="7"/>
    <d v="1899-12-30T08:28:00"/>
    <n v="11"/>
    <n v="0"/>
    <n v="0"/>
    <n v="0"/>
    <n v="0"/>
    <n v="0"/>
    <n v="7"/>
    <x v="9"/>
    <x v="2"/>
  </r>
  <r>
    <s v="  UA"/>
    <x v="2"/>
    <n v="650"/>
    <s v="N466UA"/>
    <s v="OMA"/>
    <d v="1899-12-30T09:55:00"/>
    <d v="1899-12-30T09:57:00"/>
    <n v="90"/>
    <n v="85"/>
    <n v="2"/>
    <d v="1899-12-30T10:15:00"/>
    <n v="18"/>
    <n v="0"/>
    <n v="0"/>
    <n v="0"/>
    <n v="0"/>
    <n v="0"/>
    <n v="2"/>
    <x v="0"/>
    <x v="2"/>
  </r>
  <r>
    <s v="  UA"/>
    <x v="2"/>
    <n v="656"/>
    <s v="N494UA"/>
    <s v="ALB"/>
    <d v="1899-12-30T13:15:00"/>
    <d v="1899-12-30T13:09:00"/>
    <n v="114"/>
    <n v="109"/>
    <n v="-6"/>
    <d v="1899-12-30T13:19:00"/>
    <n v="10"/>
    <n v="0"/>
    <n v="0"/>
    <n v="0"/>
    <n v="0"/>
    <n v="0"/>
    <n v="0"/>
    <x v="14"/>
    <x v="2"/>
  </r>
  <r>
    <s v="  UA"/>
    <x v="2"/>
    <n v="658"/>
    <s v="N842UA"/>
    <s v="PHL"/>
    <d v="1899-12-30T16:10:00"/>
    <d v="1899-12-30T17:27:00"/>
    <n v="116"/>
    <n v="110"/>
    <n v="77"/>
    <d v="1899-12-30T17:43:00"/>
    <n v="16"/>
    <n v="53"/>
    <n v="0"/>
    <n v="0"/>
    <n v="0"/>
    <n v="18"/>
    <n v="77"/>
    <x v="2"/>
    <x v="2"/>
  </r>
  <r>
    <s v="  UA"/>
    <x v="2"/>
    <n v="661"/>
    <s v="N846UA"/>
    <s v="LAX"/>
    <d v="1899-12-30T09:02:00"/>
    <d v="1899-12-30T09:00:00"/>
    <n v="265"/>
    <n v="267"/>
    <n v="-2"/>
    <d v="1899-12-30T09:19:00"/>
    <n v="19"/>
    <n v="0"/>
    <n v="0"/>
    <n v="0"/>
    <n v="0"/>
    <n v="0"/>
    <n v="0"/>
    <x v="0"/>
    <x v="2"/>
  </r>
  <r>
    <s v="  UA"/>
    <x v="2"/>
    <n v="664"/>
    <s v="N504UA"/>
    <s v="PHL"/>
    <d v="1899-12-30T13:33:00"/>
    <d v="1899-12-30T13:33:00"/>
    <n v="119"/>
    <n v="124"/>
    <n v="0"/>
    <d v="1899-12-30T13:56:00"/>
    <n v="23"/>
    <n v="0"/>
    <n v="0"/>
    <n v="0"/>
    <n v="0"/>
    <n v="0"/>
    <n v="0"/>
    <x v="14"/>
    <x v="2"/>
  </r>
  <r>
    <s v="  UA"/>
    <x v="2"/>
    <n v="665"/>
    <s v="N460UA"/>
    <s v="SNA"/>
    <d v="1899-12-30T17:34:00"/>
    <d v="1899-12-30T17:55:00"/>
    <n v="268"/>
    <n v="243"/>
    <n v="21"/>
    <d v="1899-12-30T18:07:00"/>
    <n v="12"/>
    <n v="0"/>
    <n v="0"/>
    <n v="0"/>
    <n v="0"/>
    <n v="0"/>
    <n v="21"/>
    <x v="12"/>
    <x v="2"/>
  </r>
  <r>
    <s v="  UA"/>
    <x v="2"/>
    <n v="668"/>
    <s v="N435UA"/>
    <s v="DCA"/>
    <d v="1899-12-30T06:00:00"/>
    <d v="1899-12-30T05:58:00"/>
    <n v="106"/>
    <n v="113"/>
    <n v="-2"/>
    <d v="1899-12-30T06:23:00"/>
    <n v="25"/>
    <n v="0"/>
    <n v="0"/>
    <n v="0"/>
    <n v="0"/>
    <n v="0"/>
    <n v="0"/>
    <x v="6"/>
    <x v="2"/>
  </r>
  <r>
    <s v="  UA"/>
    <x v="2"/>
    <n v="675"/>
    <s v="N660UA"/>
    <s v="DEN"/>
    <d v="1899-12-30T08:02:00"/>
    <d v="1899-12-30T08:01:00"/>
    <n v="168"/>
    <n v="143"/>
    <n v="-1"/>
    <d v="1899-12-30T08:16:00"/>
    <n v="15"/>
    <n v="0"/>
    <n v="0"/>
    <n v="0"/>
    <n v="0"/>
    <n v="0"/>
    <n v="0"/>
    <x v="9"/>
    <x v="2"/>
  </r>
  <r>
    <s v="  UA"/>
    <x v="2"/>
    <n v="676"/>
    <s v="N853UA"/>
    <s v="LGA"/>
    <d v="1899-12-30T09:30:00"/>
    <d v="1899-12-30T10:10:00"/>
    <n v="122"/>
    <n v="118"/>
    <n v="40"/>
    <d v="1899-12-30T10:24:00"/>
    <n v="14"/>
    <n v="0"/>
    <n v="0"/>
    <n v="0"/>
    <n v="0"/>
    <n v="36"/>
    <n v="40"/>
    <x v="0"/>
    <x v="2"/>
  </r>
  <r>
    <s v="  UA"/>
    <x v="2"/>
    <n v="678"/>
    <s v="N840UA"/>
    <s v="LGA"/>
    <d v="1899-12-30T11:00:00"/>
    <d v="1899-12-30T11:00:00"/>
    <n v="125"/>
    <n v="117"/>
    <n v="0"/>
    <d v="1899-12-30T11:11:00"/>
    <n v="11"/>
    <n v="0"/>
    <n v="0"/>
    <n v="0"/>
    <n v="0"/>
    <n v="0"/>
    <n v="0"/>
    <x v="3"/>
    <x v="2"/>
  </r>
  <r>
    <s v="  UA"/>
    <x v="2"/>
    <n v="681"/>
    <s v="N469UA"/>
    <s v="LAX"/>
    <d v="1899-12-30T20:45:00"/>
    <d v="1899-12-30T20:43:00"/>
    <n v="265"/>
    <n v="243"/>
    <n v="-2"/>
    <d v="1899-12-30T20:58:00"/>
    <n v="15"/>
    <n v="0"/>
    <n v="0"/>
    <n v="0"/>
    <n v="0"/>
    <n v="0"/>
    <n v="0"/>
    <x v="11"/>
    <x v="2"/>
  </r>
  <r>
    <s v="  UA"/>
    <x v="2"/>
    <n v="682"/>
    <s v="N823UA"/>
    <s v="LGA"/>
    <d v="1899-12-30T12:54:00"/>
    <d v="1899-12-30T12:48:00"/>
    <n v="125"/>
    <n v="117"/>
    <n v="-6"/>
    <d v="1899-12-30T13:00:00"/>
    <n v="12"/>
    <n v="0"/>
    <n v="0"/>
    <n v="0"/>
    <n v="0"/>
    <n v="0"/>
    <n v="0"/>
    <x v="5"/>
    <x v="2"/>
  </r>
  <r>
    <s v="  UA"/>
    <x v="2"/>
    <n v="684"/>
    <s v="N804UA"/>
    <s v="LGA"/>
    <d v="1899-12-30T14:05:00"/>
    <d v="1899-12-30T14:02:00"/>
    <n v="125"/>
    <n v="120"/>
    <n v="-3"/>
    <d v="1899-12-30T14:15:00"/>
    <n v="13"/>
    <n v="0"/>
    <n v="0"/>
    <n v="0"/>
    <n v="0"/>
    <n v="0"/>
    <n v="0"/>
    <x v="4"/>
    <x v="2"/>
  </r>
  <r>
    <s v="  UA"/>
    <x v="2"/>
    <n v="686"/>
    <s v="N844UA"/>
    <s v="LGA"/>
    <d v="1899-12-30T06:00:00"/>
    <d v="1899-12-30T06:01:00"/>
    <n v="123"/>
    <n v="126"/>
    <n v="1"/>
    <d v="1899-12-30T06:22:00"/>
    <n v="21"/>
    <n v="0"/>
    <n v="0"/>
    <n v="0"/>
    <n v="0"/>
    <n v="0"/>
    <n v="1"/>
    <x v="6"/>
    <x v="2"/>
  </r>
  <r>
    <s v="  UA"/>
    <x v="2"/>
    <n v="690"/>
    <s v="N434UA"/>
    <s v="LGA"/>
    <d v="1899-12-30T17:05:00"/>
    <d v="1899-12-30T17:18:00"/>
    <n v="125"/>
    <n v="119"/>
    <n v="13"/>
    <d v="1899-12-30T17:38:00"/>
    <n v="20"/>
    <n v="0"/>
    <n v="0"/>
    <n v="0"/>
    <n v="0"/>
    <n v="0"/>
    <n v="13"/>
    <x v="12"/>
    <x v="2"/>
  </r>
  <r>
    <s v="  UA"/>
    <x v="2"/>
    <n v="693"/>
    <s v="N815UA"/>
    <s v="LGA"/>
    <d v="1899-12-30T14:54:00"/>
    <d v="1899-12-30T14:54:00"/>
    <n v="125"/>
    <n v="112"/>
    <n v="0"/>
    <d v="1899-12-30T15:05:00"/>
    <n v="11"/>
    <n v="0"/>
    <n v="0"/>
    <n v="0"/>
    <n v="0"/>
    <n v="0"/>
    <n v="0"/>
    <x v="4"/>
    <x v="2"/>
  </r>
  <r>
    <s v="  UA"/>
    <x v="2"/>
    <n v="709"/>
    <s v="N828UA"/>
    <s v="SAN"/>
    <d v="1899-12-30T08:48:00"/>
    <d v="1899-12-30T09:53:00"/>
    <n v="264"/>
    <n v="243"/>
    <n v="65"/>
    <d v="1899-12-30T10:10:00"/>
    <n v="17"/>
    <n v="29"/>
    <n v="0"/>
    <n v="0"/>
    <n v="0"/>
    <n v="15"/>
    <n v="65"/>
    <x v="9"/>
    <x v="2"/>
  </r>
  <r>
    <s v="  UA"/>
    <x v="2"/>
    <n v="711"/>
    <s v="N474UA"/>
    <s v="LAX"/>
    <d v="1899-12-30T07:04:00"/>
    <d v="1899-12-30T08:23:00"/>
    <n v="265"/>
    <n v="268"/>
    <n v="79"/>
    <d v="1899-12-30T08:47:00"/>
    <n v="24"/>
    <n v="79"/>
    <n v="0"/>
    <n v="3"/>
    <n v="0"/>
    <n v="0"/>
    <n v="79"/>
    <x v="13"/>
    <x v="2"/>
  </r>
  <r>
    <s v="  UA"/>
    <x v="2"/>
    <n v="722"/>
    <s v="N819UA"/>
    <s v="RDU"/>
    <d v="1899-12-30T16:41:00"/>
    <d v="1899-12-30T16:40:00"/>
    <n v="110"/>
    <n v="115"/>
    <n v="-1"/>
    <d v="1899-12-30T16:59:00"/>
    <n v="19"/>
    <n v="0"/>
    <n v="0"/>
    <n v="0"/>
    <n v="0"/>
    <n v="0"/>
    <n v="0"/>
    <x v="2"/>
    <x v="2"/>
  </r>
  <r>
    <s v="  UA"/>
    <x v="2"/>
    <n v="732"/>
    <s v="N402UA"/>
    <s v="JAX"/>
    <d v="1899-12-30T13:44:00"/>
    <d v="1899-12-30T13:42:00"/>
    <n v="136"/>
    <n v="116"/>
    <n v="-2"/>
    <d v="1899-12-30T13:54:00"/>
    <n v="12"/>
    <n v="0"/>
    <n v="0"/>
    <n v="0"/>
    <n v="0"/>
    <n v="0"/>
    <n v="0"/>
    <x v="14"/>
    <x v="2"/>
  </r>
  <r>
    <s v="  UA"/>
    <x v="2"/>
    <n v="741"/>
    <s v="N477UA"/>
    <s v="SFO"/>
    <d v="1899-12-30T19:16:00"/>
    <d v="1899-12-30T19:12:00"/>
    <n v="282"/>
    <n v="256"/>
    <n v="-4"/>
    <d v="1899-12-30T19:30:00"/>
    <n v="18"/>
    <n v="0"/>
    <n v="0"/>
    <n v="0"/>
    <n v="0"/>
    <n v="0"/>
    <n v="0"/>
    <x v="10"/>
    <x v="2"/>
  </r>
  <r>
    <s v="  UA"/>
    <x v="2"/>
    <n v="759"/>
    <s v="N820UA"/>
    <s v="SFO"/>
    <d v="1899-12-30T09:02:00"/>
    <d v="1899-12-30T09:19:00"/>
    <n v="282"/>
    <n v="312"/>
    <n v="17"/>
    <d v="1899-12-30T09:54:00"/>
    <n v="35"/>
    <n v="0"/>
    <n v="0"/>
    <n v="47"/>
    <n v="0"/>
    <n v="0"/>
    <n v="17"/>
    <x v="0"/>
    <x v="2"/>
  </r>
  <r>
    <s v="  UA"/>
    <x v="2"/>
    <n v="761"/>
    <s v="N482UA"/>
    <s v="SFO"/>
    <d v="1899-12-30T08:11:00"/>
    <d v="1899-12-30T08:43:00"/>
    <n v="282"/>
    <n v="300"/>
    <n v="32"/>
    <d v="1899-12-30T09:16:00"/>
    <n v="33"/>
    <n v="0"/>
    <n v="0"/>
    <n v="50"/>
    <n v="0"/>
    <n v="0"/>
    <n v="32"/>
    <x v="9"/>
    <x v="2"/>
  </r>
  <r>
    <s v="  UA"/>
    <x v="2"/>
    <n v="762"/>
    <s v="N523UA"/>
    <s v="LGA"/>
    <d v="1899-12-30T21:00:00"/>
    <d v="1899-12-30T21:00:00"/>
    <n v="118"/>
    <n v="115"/>
    <n v="0"/>
    <d v="1899-12-30T21:17:00"/>
    <n v="17"/>
    <n v="0"/>
    <n v="0"/>
    <n v="0"/>
    <n v="0"/>
    <n v="0"/>
    <n v="0"/>
    <x v="7"/>
    <x v="2"/>
  </r>
  <r>
    <s v="  UA"/>
    <x v="2"/>
    <n v="769"/>
    <s v="N676UA"/>
    <s v="SFO"/>
    <d v="1899-12-30T10:00:00"/>
    <d v="1899-12-30T10:33:00"/>
    <n v="290"/>
    <n v="272"/>
    <n v="33"/>
    <d v="1899-12-30T10:46:00"/>
    <n v="13"/>
    <n v="0"/>
    <n v="0"/>
    <n v="15"/>
    <n v="0"/>
    <n v="0"/>
    <n v="33"/>
    <x v="8"/>
    <x v="2"/>
  </r>
  <r>
    <s v="  UA"/>
    <x v="2"/>
    <n v="774"/>
    <s v="N836UA"/>
    <s v="RIC"/>
    <d v="1899-12-30T18:03:00"/>
    <d v="1899-12-30T18:00:00"/>
    <n v="114"/>
    <n v="104"/>
    <n v="-3"/>
    <d v="1899-12-30T18:15:00"/>
    <n v="15"/>
    <n v="0"/>
    <n v="0"/>
    <n v="0"/>
    <n v="0"/>
    <n v="0"/>
    <n v="0"/>
    <x v="1"/>
    <x v="2"/>
  </r>
  <r>
    <s v="  UA"/>
    <x v="2"/>
    <n v="793"/>
    <s v="N588UA"/>
    <s v="LAX"/>
    <d v="1899-12-30T15:20:00"/>
    <d v="1899-12-30T15:16:00"/>
    <n v="270"/>
    <n v="253"/>
    <n v="-4"/>
    <d v="1899-12-30T15:27:00"/>
    <n v="11"/>
    <n v="0"/>
    <n v="0"/>
    <n v="0"/>
    <n v="0"/>
    <n v="0"/>
    <n v="0"/>
    <x v="15"/>
    <x v="2"/>
  </r>
  <r>
    <s v="  UA"/>
    <x v="2"/>
    <n v="839"/>
    <s v="N563UA"/>
    <s v="LAX"/>
    <d v="1899-12-30T18:41:00"/>
    <d v="1899-12-30T19:01:00"/>
    <n v="262"/>
    <n v="254"/>
    <n v="20"/>
    <d v="1899-12-30T19:20:00"/>
    <n v="19"/>
    <n v="0"/>
    <n v="0"/>
    <n v="0"/>
    <n v="0"/>
    <n v="0"/>
    <n v="20"/>
    <x v="1"/>
    <x v="2"/>
  </r>
  <r>
    <s v="  UA"/>
    <x v="2"/>
    <n v="842"/>
    <s v="N464UA"/>
    <s v="LAX"/>
    <d v="1899-12-30T08:14:00"/>
    <d v="1899-12-30T08:28:00"/>
    <n v="269"/>
    <n v="249"/>
    <n v="14"/>
    <d v="1899-12-30T08:41:00"/>
    <n v="13"/>
    <n v="0"/>
    <n v="0"/>
    <n v="0"/>
    <n v="0"/>
    <n v="0"/>
    <n v="14"/>
    <x v="9"/>
    <x v="2"/>
  </r>
  <r>
    <s v="  UA"/>
    <x v="2"/>
    <n v="859"/>
    <s v="N491UA"/>
    <s v="SFO"/>
    <d v="1899-12-30T07:04:00"/>
    <d v="1899-12-30T07:01:00"/>
    <n v="288"/>
    <n v="272"/>
    <n v="-3"/>
    <d v="1899-12-30T07:13:00"/>
    <n v="12"/>
    <n v="0"/>
    <n v="0"/>
    <n v="0"/>
    <n v="0"/>
    <n v="0"/>
    <n v="0"/>
    <x v="13"/>
    <x v="2"/>
  </r>
  <r>
    <s v="  UA"/>
    <x v="2"/>
    <n v="882"/>
    <s v="N569UA"/>
    <s v="BOS"/>
    <d v="1899-12-30T16:05:00"/>
    <d v="1899-12-30T16:02:00"/>
    <n v="142"/>
    <n v="127"/>
    <n v="-3"/>
    <d v="1899-12-30T16:12:00"/>
    <n v="10"/>
    <n v="0"/>
    <n v="0"/>
    <n v="0"/>
    <n v="0"/>
    <n v="0"/>
    <n v="0"/>
    <x v="2"/>
    <x v="2"/>
  </r>
  <r>
    <s v="  UA"/>
    <x v="2"/>
    <n v="884"/>
    <s v="N422UA"/>
    <s v="EWR"/>
    <d v="1899-12-30T19:00:00"/>
    <d v="1899-12-30T19:40:00"/>
    <n v="131"/>
    <n v="112"/>
    <n v="40"/>
    <d v="1899-12-30T19:55:00"/>
    <n v="15"/>
    <n v="21"/>
    <n v="0"/>
    <n v="0"/>
    <n v="0"/>
    <n v="0"/>
    <n v="40"/>
    <x v="10"/>
    <x v="2"/>
  </r>
  <r>
    <s v="  UA"/>
    <x v="2"/>
    <n v="896"/>
    <s v="N585UA"/>
    <s v="BOS"/>
    <d v="1899-12-30T13:15:00"/>
    <d v="1899-12-30T13:13:00"/>
    <n v="140"/>
    <n v="133"/>
    <n v="-2"/>
    <d v="1899-12-30T13:25:00"/>
    <n v="12"/>
    <n v="0"/>
    <n v="0"/>
    <n v="0"/>
    <n v="0"/>
    <n v="0"/>
    <n v="0"/>
    <x v="14"/>
    <x v="2"/>
  </r>
  <r>
    <s v="  UA"/>
    <x v="2"/>
    <n v="904"/>
    <s v="N403UA"/>
    <s v="CVG"/>
    <d v="1899-12-30T19:01:00"/>
    <d v="1899-12-30T19:10:00"/>
    <n v="71"/>
    <n v="62"/>
    <n v="9"/>
    <d v="1899-12-30T19:27:00"/>
    <n v="17"/>
    <n v="0"/>
    <n v="0"/>
    <n v="0"/>
    <n v="0"/>
    <n v="0"/>
    <n v="9"/>
    <x v="10"/>
    <x v="2"/>
  </r>
  <r>
    <s v="  UA"/>
    <x v="2"/>
    <n v="907"/>
    <s v="N656UA"/>
    <s v="SFO"/>
    <d v="1899-12-30T17:21:00"/>
    <d v="1899-12-30T17:48:00"/>
    <n v="295"/>
    <n v="261"/>
    <n v="27"/>
    <d v="1899-12-30T18:13:00"/>
    <n v="25"/>
    <n v="0"/>
    <n v="0"/>
    <n v="0"/>
    <n v="0"/>
    <n v="0"/>
    <n v="27"/>
    <x v="12"/>
    <x v="2"/>
  </r>
  <r>
    <s v="  UA"/>
    <x v="2"/>
    <n v="909"/>
    <s v="N553UA"/>
    <s v="DEN"/>
    <d v="1899-12-30T15:23:00"/>
    <d v="1899-12-30T15:21:00"/>
    <n v="164"/>
    <n v="153"/>
    <n v="-2"/>
    <d v="1899-12-30T15:34:00"/>
    <n v="13"/>
    <n v="0"/>
    <n v="0"/>
    <n v="0"/>
    <n v="0"/>
    <n v="0"/>
    <n v="0"/>
    <x v="15"/>
    <x v="2"/>
  </r>
  <r>
    <s v="  UA"/>
    <x v="2"/>
    <n v="929"/>
    <s v="N448UA"/>
    <s v="SEA"/>
    <d v="1899-12-30T15:30:00"/>
    <d v="1899-12-30T15:33:00"/>
    <n v="268"/>
    <n v="264"/>
    <n v="3"/>
    <d v="1899-12-30T15:43:00"/>
    <n v="10"/>
    <n v="0"/>
    <n v="0"/>
    <n v="0"/>
    <n v="0"/>
    <n v="0"/>
    <n v="3"/>
    <x v="15"/>
    <x v="2"/>
  </r>
  <r>
    <s v="  UA"/>
    <x v="2"/>
    <n v="941"/>
    <s v="N536UA"/>
    <s v="DEN"/>
    <d v="1899-12-30T17:03:00"/>
    <d v="1899-12-30T17:02:00"/>
    <n v="160"/>
    <n v="150"/>
    <n v="-1"/>
    <d v="1899-12-30T17:16:00"/>
    <n v="14"/>
    <n v="0"/>
    <n v="0"/>
    <n v="0"/>
    <n v="0"/>
    <n v="0"/>
    <n v="0"/>
    <x v="12"/>
    <x v="2"/>
  </r>
  <r>
    <s v="  UA"/>
    <x v="2"/>
    <n v="943"/>
    <s v="N514UA"/>
    <s v="LAX"/>
    <d v="1899-12-30T17:32:00"/>
    <d v="1899-12-30T17:52:00"/>
    <n v="268"/>
    <n v="237"/>
    <n v="20"/>
    <d v="1899-12-30T18:03:00"/>
    <n v="11"/>
    <n v="0"/>
    <n v="0"/>
    <n v="0"/>
    <n v="0"/>
    <n v="0"/>
    <n v="20"/>
    <x v="12"/>
    <x v="2"/>
  </r>
  <r>
    <s v="  UA"/>
    <x v="2"/>
    <n v="945"/>
    <s v="N571UA"/>
    <s v="LAX"/>
    <d v="1899-12-30T11:57:00"/>
    <d v="1899-12-30T12:02:00"/>
    <n v="262"/>
    <n v="259"/>
    <n v="5"/>
    <d v="1899-12-30T12:23:00"/>
    <n v="21"/>
    <n v="0"/>
    <n v="0"/>
    <n v="0"/>
    <n v="0"/>
    <n v="0"/>
    <n v="5"/>
    <x v="3"/>
    <x v="2"/>
  </r>
  <r>
    <s v="  UA"/>
    <x v="2"/>
    <n v="949"/>
    <s v="N774UA"/>
    <s v="DEN"/>
    <d v="1899-12-30T18:41:00"/>
    <d v="1899-12-30T18:46:00"/>
    <n v="165"/>
    <n v="148"/>
    <n v="5"/>
    <d v="1899-12-30T19:05:00"/>
    <n v="19"/>
    <n v="0"/>
    <n v="0"/>
    <n v="0"/>
    <n v="0"/>
    <n v="0"/>
    <n v="5"/>
    <x v="1"/>
    <x v="2"/>
  </r>
  <r>
    <s v="  UA"/>
    <x v="2"/>
    <n v="959"/>
    <s v="N481UA"/>
    <s v="PDX"/>
    <d v="1899-12-30T20:30:00"/>
    <d v="1899-12-30T20:28:00"/>
    <n v="268"/>
    <n v="249"/>
    <n v="-2"/>
    <d v="1899-12-30T20:43:00"/>
    <n v="15"/>
    <n v="0"/>
    <n v="0"/>
    <n v="0"/>
    <n v="0"/>
    <n v="0"/>
    <n v="0"/>
    <x v="11"/>
    <x v="2"/>
  </r>
  <r>
    <s v="  UA"/>
    <x v="2"/>
    <n v="964"/>
    <s v="N228UA"/>
    <s v="IAD"/>
    <d v="1899-12-30T13:15:00"/>
    <d v="1899-12-30T13:14:00"/>
    <n v="112"/>
    <n v="111"/>
    <n v="-1"/>
    <d v="1899-12-30T13:34:00"/>
    <n v="20"/>
    <n v="0"/>
    <n v="0"/>
    <n v="0"/>
    <n v="0"/>
    <n v="0"/>
    <n v="0"/>
    <x v="14"/>
    <x v="2"/>
  </r>
  <r>
    <s v="  UA"/>
    <x v="2"/>
    <n v="971"/>
    <s v="N805UA"/>
    <s v="SFO"/>
    <d v="1899-12-30T05:58:00"/>
    <d v="1899-12-30T05:59:00"/>
    <n v="282"/>
    <n v="281"/>
    <n v="1"/>
    <d v="1899-12-30T06:15:00"/>
    <n v="16"/>
    <n v="0"/>
    <n v="0"/>
    <n v="0"/>
    <n v="0"/>
    <n v="0"/>
    <n v="1"/>
    <x v="16"/>
    <x v="2"/>
  </r>
  <r>
    <s v="  UA"/>
    <x v="2"/>
    <n v="973"/>
    <s v="N587UA"/>
    <s v="SFO"/>
    <d v="1899-12-30T14:55:00"/>
    <d v="1899-12-30T15:08:00"/>
    <n v="294"/>
    <n v="265"/>
    <n v="13"/>
    <d v="1899-12-30T15:21:00"/>
    <n v="13"/>
    <n v="0"/>
    <n v="0"/>
    <n v="0"/>
    <n v="0"/>
    <n v="0"/>
    <n v="13"/>
    <x v="4"/>
    <x v="2"/>
  </r>
  <r>
    <s v="  UA"/>
    <x v="2"/>
    <n v="990"/>
    <s v="N548UA"/>
    <s v="IAD"/>
    <d v="1899-12-30T18:13:00"/>
    <d v="1899-12-30T18:11:00"/>
    <n v="114"/>
    <n v="102"/>
    <n v="-2"/>
    <d v="1899-12-30T18:30:00"/>
    <n v="19"/>
    <n v="0"/>
    <n v="0"/>
    <n v="0"/>
    <n v="0"/>
    <n v="0"/>
    <n v="0"/>
    <x v="1"/>
    <x v="2"/>
  </r>
  <r>
    <s v="  UA"/>
    <x v="2"/>
    <n v="998"/>
    <s v="N442UA"/>
    <s v="BOS"/>
    <d v="1899-12-30T21:01:00"/>
    <d v="1899-12-30T20:56:00"/>
    <n v="132"/>
    <n v="130"/>
    <n v="-5"/>
    <d v="1899-12-30T21:16:00"/>
    <n v="20"/>
    <n v="0"/>
    <n v="0"/>
    <n v="0"/>
    <n v="0"/>
    <n v="0"/>
    <n v="0"/>
    <x v="7"/>
    <x v="2"/>
  </r>
  <r>
    <s v="  UA"/>
    <x v="2"/>
    <n v="1102"/>
    <s v="N33714"/>
    <s v="MCO"/>
    <d v="1899-12-30T19:40:00"/>
    <d v="1899-12-30T20:02:00"/>
    <n v="155"/>
    <n v="156"/>
    <n v="22"/>
    <d v="1899-12-30T20:23:00"/>
    <n v="21"/>
    <n v="10"/>
    <n v="0"/>
    <n v="1"/>
    <n v="0"/>
    <n v="12"/>
    <n v="22"/>
    <x v="10"/>
    <x v="2"/>
  </r>
  <r>
    <s v="  UA"/>
    <x v="2"/>
    <n v="1103"/>
    <s v="N76529"/>
    <s v="SNA"/>
    <d v="1899-12-30T09:50:00"/>
    <d v="1899-12-30T10:18:00"/>
    <n v="265"/>
    <n v="267"/>
    <n v="28"/>
    <d v="1899-12-30T10:31:00"/>
    <n v="13"/>
    <n v="6"/>
    <n v="0"/>
    <n v="2"/>
    <n v="0"/>
    <n v="22"/>
    <n v="28"/>
    <x v="0"/>
    <x v="2"/>
  </r>
  <r>
    <s v="  UA"/>
    <x v="2"/>
    <n v="1189"/>
    <s v="N37290"/>
    <s v="IAH"/>
    <d v="1899-12-30T15:25:00"/>
    <d v="1899-12-30T15:32:00"/>
    <n v="174"/>
    <n v="137"/>
    <n v="7"/>
    <d v="1899-12-30T15:39:00"/>
    <n v="7"/>
    <n v="0"/>
    <n v="0"/>
    <n v="0"/>
    <n v="0"/>
    <n v="0"/>
    <n v="7"/>
    <x v="15"/>
    <x v="2"/>
  </r>
  <r>
    <s v="  UA"/>
    <x v="2"/>
    <n v="1221"/>
    <s v="N24702"/>
    <s v="IAH"/>
    <d v="1899-12-30T07:00:00"/>
    <d v="1899-12-30T06:54:00"/>
    <n v="168"/>
    <n v="144"/>
    <n v="-6"/>
    <d v="1899-12-30T07:05:00"/>
    <n v="11"/>
    <n v="0"/>
    <n v="0"/>
    <n v="0"/>
    <n v="0"/>
    <n v="0"/>
    <n v="0"/>
    <x v="13"/>
    <x v="2"/>
  </r>
  <r>
    <s v="  UA"/>
    <x v="2"/>
    <n v="1259"/>
    <s v="N24729"/>
    <s v="CLE"/>
    <d v="1899-12-30T18:15:00"/>
    <d v="1899-12-30T18:18:00"/>
    <n v="77"/>
    <n v="86"/>
    <n v="3"/>
    <d v="1899-12-30T18:51:00"/>
    <n v="33"/>
    <n v="0"/>
    <n v="0"/>
    <n v="0"/>
    <n v="0"/>
    <n v="0"/>
    <n v="3"/>
    <x v="1"/>
    <x v="2"/>
  </r>
  <r>
    <s v="  UA"/>
    <x v="2"/>
    <n v="1282"/>
    <s v="N37253"/>
    <s v="SFO"/>
    <d v="1899-12-30T20:30:00"/>
    <d v="1899-12-30T20:36:00"/>
    <n v="275"/>
    <n v="269"/>
    <n v="6"/>
    <d v="1899-12-30T20:55:00"/>
    <n v="19"/>
    <n v="0"/>
    <n v="0"/>
    <n v="0"/>
    <n v="0"/>
    <n v="0"/>
    <n v="6"/>
    <x v="11"/>
    <x v="2"/>
  </r>
  <r>
    <s v="  UA"/>
    <x v="2"/>
    <n v="1290"/>
    <s v="N57869"/>
    <s v="IAH"/>
    <d v="1899-12-30T17:05:00"/>
    <d v="1899-12-30T17:08:00"/>
    <n v="173"/>
    <n v="147"/>
    <n v="3"/>
    <d v="1899-12-30T17:26:00"/>
    <n v="18"/>
    <n v="0"/>
    <n v="0"/>
    <n v="0"/>
    <n v="0"/>
    <n v="0"/>
    <n v="3"/>
    <x v="12"/>
    <x v="2"/>
  </r>
  <r>
    <s v="  UA"/>
    <x v="2"/>
    <n v="1296"/>
    <s v="N13716"/>
    <s v="DEN"/>
    <d v="1899-12-30T20:00:00"/>
    <d v="1899-12-30T20:05:00"/>
    <n v="156"/>
    <n v="146"/>
    <n v="5"/>
    <d v="1899-12-30T20:20:00"/>
    <n v="15"/>
    <n v="0"/>
    <n v="0"/>
    <n v="0"/>
    <n v="0"/>
    <n v="0"/>
    <n v="5"/>
    <x v="11"/>
    <x v="2"/>
  </r>
  <r>
    <s v="  UA"/>
    <x v="2"/>
    <n v="1550"/>
    <s v="N27205"/>
    <s v="EWR"/>
    <d v="1899-12-30T13:39:00"/>
    <d v="1899-12-30T13:44:00"/>
    <n v="140"/>
    <n v="130"/>
    <n v="5"/>
    <d v="1899-12-30T14:04:00"/>
    <n v="20"/>
    <n v="0"/>
    <n v="0"/>
    <n v="0"/>
    <n v="0"/>
    <n v="0"/>
    <n v="5"/>
    <x v="14"/>
    <x v="2"/>
  </r>
  <r>
    <s v="  UA"/>
    <x v="2"/>
    <n v="1562"/>
    <s v="N36247"/>
    <s v="EWR"/>
    <d v="1899-12-30T07:00:00"/>
    <d v="1899-12-30T07:00:00"/>
    <n v="120"/>
    <n v="112"/>
    <n v="0"/>
    <d v="1899-12-30T07:09:00"/>
    <n v="9"/>
    <n v="0"/>
    <n v="0"/>
    <n v="0"/>
    <n v="0"/>
    <n v="0"/>
    <n v="0"/>
    <x v="13"/>
    <x v="2"/>
  </r>
  <r>
    <s v="  UA"/>
    <x v="2"/>
    <n v="1570"/>
    <s v="N26215"/>
    <s v="EWR"/>
    <d v="1899-12-30T07:00:00"/>
    <d v="1899-12-30T06:57:00"/>
    <n v="120"/>
    <n v="119"/>
    <n v="-3"/>
    <d v="1899-12-30T07:10:00"/>
    <n v="13"/>
    <n v="0"/>
    <n v="0"/>
    <n v="0"/>
    <n v="0"/>
    <n v="0"/>
    <n v="0"/>
    <x v="13"/>
    <x v="2"/>
  </r>
  <r>
    <s v="  UA"/>
    <x v="2"/>
    <n v="1574"/>
    <s v="N13248"/>
    <s v="EWR"/>
    <d v="1899-12-30T12:00:00"/>
    <d v="1899-12-30T11:54:00"/>
    <n v="127"/>
    <n v="143"/>
    <n v="-6"/>
    <d v="1899-12-30T12:24:00"/>
    <n v="30"/>
    <n v="0"/>
    <n v="0"/>
    <n v="0"/>
    <n v="0"/>
    <n v="0"/>
    <n v="0"/>
    <x v="5"/>
    <x v="2"/>
  </r>
  <r>
    <s v="  UA"/>
    <x v="2"/>
    <n v="1577"/>
    <s v="N16709"/>
    <s v="EWR"/>
    <d v="1899-12-30T17:00:00"/>
    <d v="1899-12-30T17:00:00"/>
    <n v="135"/>
    <n v="139"/>
    <n v="0"/>
    <d v="1899-12-30T17:31:00"/>
    <n v="31"/>
    <n v="0"/>
    <n v="0"/>
    <n v="0"/>
    <n v="0"/>
    <n v="0"/>
    <n v="0"/>
    <x v="12"/>
    <x v="2"/>
  </r>
  <r>
    <s v="  UA"/>
    <x v="2"/>
    <n v="1579"/>
    <s v="N87513"/>
    <s v="EWR"/>
    <d v="1899-12-30T18:00:00"/>
    <d v="1899-12-30T18:08:00"/>
    <n v="126"/>
    <n v="129"/>
    <n v="8"/>
    <d v="1899-12-30T18:19:00"/>
    <n v="11"/>
    <n v="0"/>
    <n v="0"/>
    <n v="0"/>
    <n v="0"/>
    <n v="0"/>
    <n v="8"/>
    <x v="1"/>
    <x v="2"/>
  </r>
  <r>
    <s v="  UA"/>
    <x v="2"/>
    <n v="1625"/>
    <s v="N37253"/>
    <s v="CLE"/>
    <d v="1899-12-30T07:00:00"/>
    <d v="1899-12-30T07:45:00"/>
    <n v="77"/>
    <n v="68"/>
    <n v="45"/>
    <d v="1899-12-30T07:53:00"/>
    <n v="8"/>
    <n v="36"/>
    <n v="0"/>
    <n v="0"/>
    <n v="0"/>
    <n v="0"/>
    <n v="45"/>
    <x v="13"/>
    <x v="2"/>
  </r>
  <r>
    <s v="  UA"/>
    <x v="2"/>
    <n v="1647"/>
    <s v="N76526"/>
    <s v="IAH"/>
    <d v="1899-12-30T19:15:00"/>
    <d v="1899-12-30T19:21:00"/>
    <n v="163"/>
    <n v="138"/>
    <n v="6"/>
    <d v="1899-12-30T19:33:00"/>
    <n v="12"/>
    <n v="0"/>
    <n v="0"/>
    <n v="0"/>
    <n v="0"/>
    <n v="0"/>
    <n v="6"/>
    <x v="10"/>
    <x v="2"/>
  </r>
  <r>
    <s v="  UA"/>
    <x v="2"/>
    <n v="1676"/>
    <s v="N24702"/>
    <s v="IAH"/>
    <d v="1899-12-30T14:00:00"/>
    <d v="1899-12-30T14:01:00"/>
    <n v="166"/>
    <n v="143"/>
    <n v="1"/>
    <d v="1899-12-30T14:12:00"/>
    <n v="11"/>
    <n v="0"/>
    <n v="0"/>
    <n v="0"/>
    <n v="0"/>
    <n v="0"/>
    <n v="1"/>
    <x v="4"/>
    <x v="2"/>
  </r>
  <r>
    <s v="  UA"/>
    <x v="2"/>
    <n v="1693"/>
    <s v="N73278"/>
    <s v="IAH"/>
    <d v="1899-12-30T12:10:00"/>
    <d v="1899-12-30T12:12:00"/>
    <n v="167"/>
    <n v="161"/>
    <n v="2"/>
    <d v="1899-12-30T12:28:00"/>
    <n v="16"/>
    <n v="0"/>
    <n v="0"/>
    <n v="0"/>
    <n v="0"/>
    <n v="0"/>
    <n v="2"/>
    <x v="5"/>
    <x v="2"/>
  </r>
  <r>
    <s v="  UA"/>
    <x v="2"/>
    <n v="1696"/>
    <s v="N39297"/>
    <s v="EWR"/>
    <d v="1899-12-30T10:00:00"/>
    <d v="1899-12-30T10:01:00"/>
    <n v="117"/>
    <n v="136"/>
    <n v="1"/>
    <d v="1899-12-30T10:33:00"/>
    <n v="32"/>
    <n v="0"/>
    <n v="0"/>
    <n v="20"/>
    <n v="0"/>
    <n v="0"/>
    <n v="1"/>
    <x v="8"/>
    <x v="2"/>
  </r>
  <r>
    <s v="  UA"/>
    <x v="2"/>
    <n v="1710"/>
    <s v="N57868"/>
    <s v="IAH"/>
    <d v="1899-12-30T08:00:00"/>
    <d v="1899-12-30T08:01:00"/>
    <n v="172"/>
    <n v="151"/>
    <n v="1"/>
    <d v="1899-12-30T08:22:00"/>
    <n v="21"/>
    <n v="0"/>
    <n v="0"/>
    <n v="0"/>
    <n v="0"/>
    <n v="0"/>
    <n v="1"/>
    <x v="9"/>
    <x v="2"/>
  </r>
  <r>
    <s v="  UA"/>
    <x v="2"/>
    <n v="1715"/>
    <s v="N14242"/>
    <s v="PIT"/>
    <d v="1899-12-30T18:35:00"/>
    <d v="1899-12-30T18:51:00"/>
    <n v="84"/>
    <n v="79"/>
    <n v="16"/>
    <d v="1899-12-30T19:09:00"/>
    <n v="18"/>
    <n v="0"/>
    <n v="0"/>
    <n v="0"/>
    <n v="0"/>
    <n v="0"/>
    <n v="16"/>
    <x v="1"/>
    <x v="2"/>
  </r>
  <r>
    <s v="  UA"/>
    <x v="2"/>
    <n v="1716"/>
    <s v="N77296"/>
    <s v="FLL"/>
    <d v="1899-12-30T08:50:00"/>
    <d v="1899-12-30T09:20:00"/>
    <n v="171"/>
    <n v="158"/>
    <n v="30"/>
    <d v="1899-12-30T09:28:00"/>
    <n v="8"/>
    <n v="2"/>
    <n v="0"/>
    <n v="0"/>
    <n v="0"/>
    <n v="15"/>
    <n v="30"/>
    <x v="9"/>
    <x v="2"/>
  </r>
  <r>
    <s v="  UA"/>
    <x v="2"/>
    <n v="1727"/>
    <s v="N77525"/>
    <s v="IAH"/>
    <d v="1899-12-30T10:56:00"/>
    <d v="1899-12-30T11:05:00"/>
    <n v="169"/>
    <n v="147"/>
    <n v="9"/>
    <d v="1899-12-30T11:12:00"/>
    <n v="7"/>
    <n v="0"/>
    <n v="0"/>
    <n v="0"/>
    <n v="0"/>
    <n v="0"/>
    <n v="9"/>
    <x v="8"/>
    <x v="2"/>
  </r>
  <r>
    <s v="  UA"/>
    <x v="2"/>
    <n v="1729"/>
    <s v="N37267"/>
    <s v="IAH"/>
    <d v="1899-12-30T21:00:00"/>
    <d v="1899-12-30T21:02:00"/>
    <n v="158"/>
    <n v="143"/>
    <n v="2"/>
    <d v="1899-12-30T21:15:00"/>
    <n v="13"/>
    <n v="0"/>
    <n v="0"/>
    <n v="0"/>
    <n v="0"/>
    <n v="0"/>
    <n v="2"/>
    <x v="7"/>
    <x v="2"/>
  </r>
  <r>
    <s v="  UA"/>
    <x v="2"/>
    <n v="1730"/>
    <s v="N17719"/>
    <s v="IAH"/>
    <d v="1899-12-30T05:25:00"/>
    <d v="1899-12-30T05:21:00"/>
    <n v="168"/>
    <n v="138"/>
    <n v="-4"/>
    <d v="1899-12-30T05:30:00"/>
    <n v="9"/>
    <n v="0"/>
    <n v="0"/>
    <n v="0"/>
    <n v="0"/>
    <n v="0"/>
    <n v="0"/>
    <x v="16"/>
    <x v="2"/>
  </r>
  <r>
    <s v="  UA"/>
    <x v="3"/>
    <n v="201"/>
    <s v="N215UA"/>
    <s v="HNL"/>
    <d v="1899-12-30T09:20:00"/>
    <d v="1899-12-30T09:27:00"/>
    <n v="544"/>
    <n v="532"/>
    <n v="7"/>
    <d v="1899-12-30T09:45:00"/>
    <n v="18"/>
    <n v="0"/>
    <n v="0"/>
    <n v="0"/>
    <n v="0"/>
    <n v="0"/>
    <n v="7"/>
    <x v="0"/>
    <x v="3"/>
  </r>
  <r>
    <s v="  UA"/>
    <x v="3"/>
    <n v="222"/>
    <s v="N818UA"/>
    <s v="BDL"/>
    <d v="1899-12-30T18:48:00"/>
    <d v="1899-12-30T19:07:00"/>
    <n v="126"/>
    <n v="114"/>
    <n v="19"/>
    <d v="1899-12-30T19:20:00"/>
    <n v="13"/>
    <n v="0"/>
    <n v="0"/>
    <n v="0"/>
    <n v="0"/>
    <n v="0"/>
    <n v="19"/>
    <x v="1"/>
    <x v="3"/>
  </r>
  <r>
    <s v="  UA"/>
    <x v="3"/>
    <n v="226"/>
    <s v="N476UA"/>
    <s v="PHX"/>
    <d v="1899-12-30T09:27:00"/>
    <d v="1899-12-30T09:26:00"/>
    <n v="227"/>
    <n v="184"/>
    <n v="-1"/>
    <d v="1899-12-30T09:36:00"/>
    <n v="10"/>
    <n v="0"/>
    <n v="0"/>
    <n v="0"/>
    <n v="0"/>
    <n v="0"/>
    <n v="0"/>
    <x v="0"/>
    <x v="3"/>
  </r>
  <r>
    <s v="  UA"/>
    <x v="3"/>
    <n v="241"/>
    <s v="N433UA"/>
    <s v="SEA"/>
    <d v="1899-12-30T11:57:00"/>
    <d v="1899-12-30T11:55:00"/>
    <n v="268"/>
    <n v="271"/>
    <n v="-2"/>
    <d v="1899-12-30T12:10:00"/>
    <n v="15"/>
    <n v="0"/>
    <n v="0"/>
    <n v="0"/>
    <n v="0"/>
    <n v="0"/>
    <n v="0"/>
    <x v="3"/>
    <x v="3"/>
  </r>
  <r>
    <s v="  UA"/>
    <x v="3"/>
    <n v="242"/>
    <s v="N494UA"/>
    <s v="PVD"/>
    <d v="1899-12-30T13:27:00"/>
    <d v="1899-12-30T13:44:00"/>
    <n v="128"/>
    <n v="123"/>
    <n v="17"/>
    <d v="1899-12-30T13:55:00"/>
    <n v="11"/>
    <n v="0"/>
    <n v="0"/>
    <n v="0"/>
    <n v="0"/>
    <n v="0"/>
    <n v="17"/>
    <x v="14"/>
    <x v="3"/>
  </r>
  <r>
    <s v="  UA"/>
    <x v="3"/>
    <n v="245"/>
    <s v="N506UA"/>
    <s v="DEN"/>
    <d v="1899-12-30T08:56:00"/>
    <d v="1899-12-30T08:59:00"/>
    <n v="164"/>
    <n v="141"/>
    <n v="3"/>
    <d v="1899-12-30T09:12:00"/>
    <n v="13"/>
    <n v="0"/>
    <n v="0"/>
    <n v="0"/>
    <n v="0"/>
    <n v="0"/>
    <n v="3"/>
    <x v="9"/>
    <x v="3"/>
  </r>
  <r>
    <s v="  UA"/>
    <x v="3"/>
    <n v="246"/>
    <s v="N476UA"/>
    <s v="BUF"/>
    <d v="1899-12-30T18:00:00"/>
    <d v="1899-12-30T18:34:00"/>
    <n v="89"/>
    <n v="94"/>
    <n v="34"/>
    <d v="1899-12-30T18:56:00"/>
    <n v="22"/>
    <n v="21"/>
    <n v="0"/>
    <n v="5"/>
    <n v="0"/>
    <n v="13"/>
    <n v="34"/>
    <x v="1"/>
    <x v="3"/>
  </r>
  <r>
    <s v="  UA"/>
    <x v="3"/>
    <n v="248"/>
    <s v="N491UA"/>
    <s v="DTW"/>
    <d v="1899-12-30T19:00:00"/>
    <d v="1899-12-30T18:59:00"/>
    <n v="85"/>
    <n v="80"/>
    <n v="-1"/>
    <d v="1899-12-30T19:20:00"/>
    <n v="21"/>
    <n v="0"/>
    <n v="0"/>
    <n v="0"/>
    <n v="0"/>
    <n v="0"/>
    <n v="0"/>
    <x v="10"/>
    <x v="3"/>
  </r>
  <r>
    <s v="  UA"/>
    <x v="3"/>
    <n v="253"/>
    <s v="N592UA"/>
    <s v="BOS"/>
    <d v="1899-12-30T19:00:00"/>
    <d v="1899-12-30T19:00:00"/>
    <n v="133"/>
    <n v="142"/>
    <n v="0"/>
    <d v="1899-12-30T19:24:00"/>
    <n v="24"/>
    <n v="0"/>
    <n v="0"/>
    <n v="0"/>
    <n v="0"/>
    <n v="0"/>
    <n v="0"/>
    <x v="10"/>
    <x v="3"/>
  </r>
  <r>
    <s v="  UA"/>
    <x v="3"/>
    <n v="255"/>
    <s v="N422UA"/>
    <s v="SFO"/>
    <d v="1899-12-30T16:05:00"/>
    <d v="1899-12-30T17:09:00"/>
    <n v="282"/>
    <n v="253"/>
    <n v="64"/>
    <d v="1899-12-30T17:28:00"/>
    <n v="19"/>
    <n v="35"/>
    <n v="0"/>
    <n v="0"/>
    <n v="0"/>
    <n v="0"/>
    <n v="64"/>
    <x v="2"/>
    <x v="3"/>
  </r>
  <r>
    <s v="  UA"/>
    <x v="3"/>
    <n v="258"/>
    <s v="N821UA"/>
    <s v="GRR"/>
    <d v="1899-12-30T19:01:00"/>
    <d v="1899-12-30T18:58:00"/>
    <n v="51"/>
    <n v="44"/>
    <n v="-3"/>
    <d v="1899-12-30T19:12:00"/>
    <n v="14"/>
    <n v="0"/>
    <n v="0"/>
    <n v="0"/>
    <n v="0"/>
    <n v="0"/>
    <n v="0"/>
    <x v="10"/>
    <x v="3"/>
  </r>
  <r>
    <s v="  UA"/>
    <x v="3"/>
    <n v="262"/>
    <s v="N470UA"/>
    <s v="MCO"/>
    <d v="1899-12-30T07:00:00"/>
    <d v="1899-12-30T06:58:00"/>
    <n v="155"/>
    <n v="156"/>
    <n v="-2"/>
    <d v="1899-12-30T07:11:00"/>
    <n v="13"/>
    <n v="0"/>
    <n v="0"/>
    <n v="0"/>
    <n v="0"/>
    <n v="0"/>
    <n v="0"/>
    <x v="13"/>
    <x v="3"/>
  </r>
  <r>
    <s v="  UA"/>
    <x v="3"/>
    <n v="265"/>
    <s v="N829UA"/>
    <s v="TPA"/>
    <d v="1899-12-30T14:15:00"/>
    <d v="1899-12-30T14:10:00"/>
    <n v="157"/>
    <n v="144"/>
    <n v="-5"/>
    <d v="1899-12-30T14:22:00"/>
    <n v="12"/>
    <n v="0"/>
    <n v="0"/>
    <n v="0"/>
    <n v="0"/>
    <n v="0"/>
    <n v="0"/>
    <x v="4"/>
    <x v="3"/>
  </r>
  <r>
    <s v="  UA"/>
    <x v="3"/>
    <n v="278"/>
    <s v="N836UA"/>
    <s v="MDT"/>
    <d v="1899-12-30T18:30:00"/>
    <d v="1899-12-30T18:18:00"/>
    <n v="100"/>
    <n v="90"/>
    <n v="-12"/>
    <d v="1899-12-30T18:31:00"/>
    <n v="13"/>
    <n v="0"/>
    <n v="0"/>
    <n v="0"/>
    <n v="0"/>
    <n v="0"/>
    <n v="0"/>
    <x v="1"/>
    <x v="3"/>
  </r>
  <r>
    <s v="  UA"/>
    <x v="3"/>
    <n v="288"/>
    <s v="N470UA"/>
    <s v="MCO"/>
    <d v="1899-12-30T14:25:00"/>
    <d v="1899-12-30T16:11:00"/>
    <n v="159"/>
    <n v="143"/>
    <n v="106"/>
    <d v="1899-12-30T16:29:00"/>
    <n v="18"/>
    <n v="90"/>
    <n v="0"/>
    <n v="0"/>
    <n v="0"/>
    <n v="0"/>
    <n v="106"/>
    <x v="4"/>
    <x v="3"/>
  </r>
  <r>
    <s v="  UA"/>
    <x v="3"/>
    <n v="291"/>
    <s v="N806UA"/>
    <s v="IAD"/>
    <d v="1899-12-30T11:22:00"/>
    <d v="1899-12-30T11:14:00"/>
    <n v="106"/>
    <n v="100"/>
    <n v="-8"/>
    <d v="1899-12-30T11:28:00"/>
    <n v="14"/>
    <n v="0"/>
    <n v="0"/>
    <n v="0"/>
    <n v="0"/>
    <n v="0"/>
    <n v="0"/>
    <x v="3"/>
    <x v="3"/>
  </r>
  <r>
    <s v="  UA"/>
    <x v="3"/>
    <n v="292"/>
    <s v="N821UA"/>
    <s v="ATL"/>
    <d v="1899-12-30T06:00:00"/>
    <d v="1899-12-30T05:57:00"/>
    <n v="119"/>
    <n v="103"/>
    <n v="-3"/>
    <d v="1899-12-30T06:09:00"/>
    <n v="12"/>
    <n v="0"/>
    <n v="0"/>
    <n v="0"/>
    <n v="0"/>
    <n v="0"/>
    <n v="0"/>
    <x v="6"/>
    <x v="3"/>
  </r>
  <r>
    <s v="  UA"/>
    <x v="3"/>
    <n v="296"/>
    <s v="N840UA"/>
    <s v="MSP"/>
    <d v="1899-12-30T13:20:00"/>
    <d v="1899-12-30T13:17:00"/>
    <n v="87"/>
    <n v="85"/>
    <n v="-3"/>
    <d v="1899-12-30T13:34:00"/>
    <n v="17"/>
    <n v="0"/>
    <n v="0"/>
    <n v="0"/>
    <n v="0"/>
    <n v="0"/>
    <n v="0"/>
    <x v="14"/>
    <x v="3"/>
  </r>
  <r>
    <s v="  UA"/>
    <x v="3"/>
    <n v="298"/>
    <s v="N823UA"/>
    <s v="MIA"/>
    <d v="1899-12-30T19:45:00"/>
    <d v="1899-12-30T19:39:00"/>
    <n v="187"/>
    <n v="159"/>
    <n v="-6"/>
    <d v="1899-12-30T19:52:00"/>
    <n v="13"/>
    <n v="0"/>
    <n v="0"/>
    <n v="0"/>
    <n v="0"/>
    <n v="0"/>
    <n v="0"/>
    <x v="10"/>
    <x v="3"/>
  </r>
  <r>
    <s v="  UA"/>
    <x v="3"/>
    <n v="304"/>
    <s v="N804UA"/>
    <s v="BDL"/>
    <d v="1899-12-30T06:26:00"/>
    <d v="1899-12-30T06:20:00"/>
    <n v="122"/>
    <n v="125"/>
    <n v="-6"/>
    <d v="1899-12-30T06:34:00"/>
    <n v="14"/>
    <n v="0"/>
    <n v="0"/>
    <n v="0"/>
    <n v="0"/>
    <n v="0"/>
    <n v="0"/>
    <x v="6"/>
    <x v="3"/>
  </r>
  <r>
    <s v="  UA"/>
    <x v="3"/>
    <n v="307"/>
    <s v="N558UA"/>
    <s v="LAS"/>
    <d v="1899-12-30T08:20:00"/>
    <d v="1899-12-30T08:17:00"/>
    <n v="237"/>
    <n v="199"/>
    <n v="-3"/>
    <d v="1899-12-30T08:27:00"/>
    <n v="10"/>
    <n v="0"/>
    <n v="0"/>
    <n v="0"/>
    <n v="0"/>
    <n v="0"/>
    <n v="0"/>
    <x v="9"/>
    <x v="3"/>
  </r>
  <r>
    <s v="  UA"/>
    <x v="3"/>
    <n v="309"/>
    <s v="N843UA"/>
    <s v="BOS"/>
    <d v="1899-12-30T09:05:00"/>
    <d v="1899-12-30T08:59:00"/>
    <n v="128"/>
    <n v="120"/>
    <n v="-6"/>
    <d v="1899-12-30T09:10:00"/>
    <n v="11"/>
    <n v="0"/>
    <n v="0"/>
    <n v="0"/>
    <n v="0"/>
    <n v="0"/>
    <n v="0"/>
    <x v="0"/>
    <x v="3"/>
  </r>
  <r>
    <s v="  UA"/>
    <x v="3"/>
    <n v="330"/>
    <s v="N824UA"/>
    <s v="EWR"/>
    <d v="1899-12-30T16:00:00"/>
    <d v="1899-12-30T16:36:00"/>
    <n v="131"/>
    <n v="114"/>
    <n v="36"/>
    <d v="1899-12-30T16:45:00"/>
    <n v="9"/>
    <n v="13"/>
    <n v="0"/>
    <n v="0"/>
    <n v="0"/>
    <n v="6"/>
    <n v="36"/>
    <x v="2"/>
    <x v="3"/>
  </r>
  <r>
    <s v="  UA"/>
    <x v="3"/>
    <n v="331"/>
    <s v="N441UA"/>
    <s v="DFW"/>
    <d v="1899-12-30T20:50:00"/>
    <d v="1899-12-30T20:49:00"/>
    <n v="146"/>
    <n v="133"/>
    <n v="-1"/>
    <d v="1899-12-30T21:15:00"/>
    <n v="26"/>
    <n v="0"/>
    <n v="0"/>
    <n v="0"/>
    <n v="0"/>
    <n v="0"/>
    <n v="0"/>
    <x v="11"/>
    <x v="3"/>
  </r>
  <r>
    <s v="  UA"/>
    <x v="3"/>
    <n v="333"/>
    <s v="N846UA"/>
    <s v="MSY"/>
    <d v="1899-12-30T09:30:00"/>
    <d v="1899-12-30T09:27:00"/>
    <n v="140"/>
    <n v="123"/>
    <n v="-3"/>
    <d v="1899-12-30T09:40:00"/>
    <n v="13"/>
    <n v="0"/>
    <n v="0"/>
    <n v="0"/>
    <n v="0"/>
    <n v="0"/>
    <n v="0"/>
    <x v="0"/>
    <x v="3"/>
  </r>
  <r>
    <s v="  UA"/>
    <x v="3"/>
    <n v="337"/>
    <s v="N402UA"/>
    <s v="DCA"/>
    <d v="1899-12-30T17:05:00"/>
    <d v="1899-12-30T16:58:00"/>
    <n v="105"/>
    <n v="104"/>
    <n v="-7"/>
    <d v="1899-12-30T17:14:00"/>
    <n v="16"/>
    <n v="0"/>
    <n v="0"/>
    <n v="0"/>
    <n v="0"/>
    <n v="0"/>
    <n v="0"/>
    <x v="12"/>
    <x v="3"/>
  </r>
  <r>
    <s v="  UA"/>
    <x v="3"/>
    <n v="340"/>
    <s v="N460UA"/>
    <s v="DFW"/>
    <d v="1899-12-30T13:20:00"/>
    <d v="1899-12-30T13:53:00"/>
    <n v="151"/>
    <n v="119"/>
    <n v="33"/>
    <d v="1899-12-30T14:01:00"/>
    <n v="8"/>
    <n v="0"/>
    <n v="0"/>
    <n v="0"/>
    <n v="0"/>
    <n v="0"/>
    <n v="33"/>
    <x v="14"/>
    <x v="3"/>
  </r>
  <r>
    <s v="  UA"/>
    <x v="3"/>
    <n v="344"/>
    <s v="N587UA"/>
    <s v="BWI"/>
    <d v="1899-12-30T19:50:00"/>
    <d v="1899-12-30T19:47:00"/>
    <n v="107"/>
    <n v="100"/>
    <n v="-3"/>
    <d v="1899-12-30T20:01:00"/>
    <n v="14"/>
    <n v="0"/>
    <n v="0"/>
    <n v="0"/>
    <n v="0"/>
    <n v="0"/>
    <n v="0"/>
    <x v="10"/>
    <x v="3"/>
  </r>
  <r>
    <s v="  UA"/>
    <x v="3"/>
    <n v="350"/>
    <s v="N506UA"/>
    <s v="MCO"/>
    <d v="1899-12-30T17:06:00"/>
    <d v="1899-12-30T17:01:00"/>
    <n v="159"/>
    <n v="141"/>
    <n v="-5"/>
    <d v="1899-12-30T17:17:00"/>
    <n v="16"/>
    <n v="0"/>
    <n v="0"/>
    <n v="0"/>
    <n v="0"/>
    <n v="0"/>
    <n v="0"/>
    <x v="12"/>
    <x v="3"/>
  </r>
  <r>
    <s v="  UA"/>
    <x v="3"/>
    <n v="352"/>
    <s v="N823UA"/>
    <s v="BDL"/>
    <d v="1899-12-30T13:33:00"/>
    <d v="1899-12-30T13:25:00"/>
    <n v="122"/>
    <n v="108"/>
    <n v="-8"/>
    <d v="1899-12-30T13:35:00"/>
    <n v="10"/>
    <n v="0"/>
    <n v="0"/>
    <n v="0"/>
    <n v="0"/>
    <n v="0"/>
    <n v="0"/>
    <x v="14"/>
    <x v="3"/>
  </r>
  <r>
    <s v="  UA"/>
    <x v="3"/>
    <n v="365"/>
    <s v="N848UA"/>
    <s v="DSM"/>
    <d v="1899-12-30T15:00:00"/>
    <d v="1899-12-30T14:59:00"/>
    <n v="75"/>
    <n v="74"/>
    <n v="-1"/>
    <d v="1899-12-30T15:13:00"/>
    <n v="14"/>
    <n v="0"/>
    <n v="0"/>
    <n v="0"/>
    <n v="0"/>
    <n v="0"/>
    <n v="0"/>
    <x v="15"/>
    <x v="3"/>
  </r>
  <r>
    <s v="  UA"/>
    <x v="3"/>
    <n v="374"/>
    <s v="N841UA"/>
    <s v="LGA"/>
    <d v="1899-12-30T19:00:00"/>
    <d v="1899-12-30T18:56:00"/>
    <n v="125"/>
    <n v="120"/>
    <n v="-4"/>
    <d v="1899-12-30T19:10:00"/>
    <n v="14"/>
    <n v="0"/>
    <n v="0"/>
    <n v="0"/>
    <n v="0"/>
    <n v="0"/>
    <n v="0"/>
    <x v="10"/>
    <x v="3"/>
  </r>
  <r>
    <s v="  UA"/>
    <x v="3"/>
    <n v="376"/>
    <s v="N471UA"/>
    <s v="PHL"/>
    <d v="1899-12-30T06:00:00"/>
    <d v="1899-12-30T05:54:00"/>
    <n v="119"/>
    <n v="113"/>
    <n v="-6"/>
    <d v="1899-12-30T06:06:00"/>
    <n v="12"/>
    <n v="0"/>
    <n v="0"/>
    <n v="0"/>
    <n v="0"/>
    <n v="0"/>
    <n v="0"/>
    <x v="6"/>
    <x v="3"/>
  </r>
  <r>
    <s v="  UA"/>
    <x v="3"/>
    <n v="381"/>
    <s v="N474UA"/>
    <s v="SMF"/>
    <d v="1899-12-30T09:55:00"/>
    <d v="1899-12-30T10:34:00"/>
    <n v="270"/>
    <n v="240"/>
    <n v="39"/>
    <d v="1899-12-30T10:43:00"/>
    <n v="9"/>
    <n v="0"/>
    <n v="0"/>
    <n v="0"/>
    <n v="0"/>
    <n v="0"/>
    <n v="39"/>
    <x v="0"/>
    <x v="3"/>
  </r>
  <r>
    <s v="  UA"/>
    <x v="3"/>
    <n v="382"/>
    <s v="N832UA"/>
    <s v="IAD"/>
    <d v="1899-12-30T08:43:00"/>
    <d v="1899-12-30T08:44:00"/>
    <n v="108"/>
    <n v="92"/>
    <n v="1"/>
    <d v="1899-12-30T08:53:00"/>
    <n v="9"/>
    <n v="0"/>
    <n v="0"/>
    <n v="0"/>
    <n v="0"/>
    <n v="0"/>
    <n v="1"/>
    <x v="9"/>
    <x v="3"/>
  </r>
  <r>
    <s v="  UA"/>
    <x v="3"/>
    <n v="391"/>
    <s v="N815UA"/>
    <s v="RDU"/>
    <d v="1899-12-30T19:45:00"/>
    <d v="1899-12-30T19:45:00"/>
    <n v="117"/>
    <n v="102"/>
    <n v="0"/>
    <d v="1899-12-30T20:00:00"/>
    <n v="15"/>
    <n v="0"/>
    <n v="0"/>
    <n v="0"/>
    <n v="0"/>
    <n v="0"/>
    <n v="0"/>
    <x v="10"/>
    <x v="3"/>
  </r>
  <r>
    <s v="  UA"/>
    <x v="3"/>
    <n v="393"/>
    <s v="N490UA"/>
    <s v="PHX"/>
    <d v="1899-12-30T11:57:00"/>
    <d v="1899-12-30T11:59:00"/>
    <n v="232"/>
    <n v="197"/>
    <n v="2"/>
    <d v="1899-12-30T12:12:00"/>
    <n v="13"/>
    <n v="0"/>
    <n v="0"/>
    <n v="0"/>
    <n v="0"/>
    <n v="0"/>
    <n v="2"/>
    <x v="3"/>
    <x v="3"/>
  </r>
  <r>
    <s v="  UA"/>
    <x v="3"/>
    <n v="395"/>
    <s v="N410UA"/>
    <s v="SAN"/>
    <d v="1899-12-30T17:50:00"/>
    <d v="1899-12-30T17:49:00"/>
    <n v="253"/>
    <n v="216"/>
    <n v="-1"/>
    <d v="1899-12-30T18:01:00"/>
    <n v="12"/>
    <n v="0"/>
    <n v="0"/>
    <n v="0"/>
    <n v="0"/>
    <n v="0"/>
    <n v="0"/>
    <x v="12"/>
    <x v="3"/>
  </r>
  <r>
    <s v="  UA"/>
    <x v="3"/>
    <n v="398"/>
    <s v="N432UA"/>
    <s v="PDX"/>
    <d v="1899-12-30T11:58:00"/>
    <d v="1899-12-30T11:56:00"/>
    <n v="268"/>
    <n v="252"/>
    <n v="-2"/>
    <d v="1899-12-30T12:06:00"/>
    <n v="10"/>
    <n v="0"/>
    <n v="0"/>
    <n v="0"/>
    <n v="0"/>
    <n v="0"/>
    <n v="0"/>
    <x v="3"/>
    <x v="3"/>
  </r>
  <r>
    <s v="  UA"/>
    <x v="3"/>
    <n v="408"/>
    <s v="N558UA"/>
    <s v="PHX"/>
    <d v="1899-12-30T17:59:00"/>
    <d v="1899-12-30T18:02:00"/>
    <n v="235"/>
    <n v="197"/>
    <n v="3"/>
    <d v="1899-12-30T18:18:00"/>
    <n v="16"/>
    <n v="0"/>
    <n v="0"/>
    <n v="0"/>
    <n v="0"/>
    <n v="0"/>
    <n v="3"/>
    <x v="12"/>
    <x v="3"/>
  </r>
  <r>
    <s v="  UA"/>
    <x v="3"/>
    <n v="409"/>
    <s v="N448UA"/>
    <s v="LAX"/>
    <d v="1899-12-30T13:05:00"/>
    <d v="1899-12-30T13:53:00"/>
    <n v="269"/>
    <n v="231"/>
    <n v="48"/>
    <d v="1899-12-30T14:08:00"/>
    <n v="15"/>
    <n v="0"/>
    <n v="0"/>
    <n v="0"/>
    <n v="0"/>
    <n v="0"/>
    <n v="48"/>
    <x v="14"/>
    <x v="3"/>
  </r>
  <r>
    <s v="  UA"/>
    <x v="3"/>
    <n v="420"/>
    <s v="N435UA"/>
    <s v="ROC"/>
    <d v="1899-12-30T18:44:00"/>
    <d v="1899-12-30T18:40:00"/>
    <n v="96"/>
    <n v="105"/>
    <n v="-4"/>
    <d v="1899-12-30T19:00:00"/>
    <n v="20"/>
    <n v="0"/>
    <n v="0"/>
    <n v="0"/>
    <n v="0"/>
    <n v="0"/>
    <n v="0"/>
    <x v="1"/>
    <x v="3"/>
  </r>
  <r>
    <s v="  UA"/>
    <x v="3"/>
    <n v="425"/>
    <s v="N523UA"/>
    <s v="SEA"/>
    <d v="1899-12-30T20:50:00"/>
    <d v="1899-12-30T20:52:00"/>
    <n v="265"/>
    <n v="293"/>
    <n v="2"/>
    <d v="1899-12-30T21:23:00"/>
    <n v="31"/>
    <n v="0"/>
    <n v="0"/>
    <n v="30"/>
    <n v="0"/>
    <n v="0"/>
    <n v="2"/>
    <x v="11"/>
    <x v="3"/>
  </r>
  <r>
    <s v="  UA"/>
    <x v="3"/>
    <n v="432"/>
    <s v="N836UA"/>
    <s v="CLT"/>
    <d v="1899-12-30T13:10:00"/>
    <d v="1899-12-30T13:07:00"/>
    <n v="109"/>
    <n v="96"/>
    <n v="-3"/>
    <d v="1899-12-30T13:22:00"/>
    <n v="15"/>
    <n v="0"/>
    <n v="0"/>
    <n v="0"/>
    <n v="0"/>
    <n v="0"/>
    <n v="0"/>
    <x v="14"/>
    <x v="3"/>
  </r>
  <r>
    <s v="  UA"/>
    <x v="3"/>
    <n v="436"/>
    <s v="N419UA"/>
    <s v="EWR"/>
    <d v="1899-12-30T15:00:00"/>
    <d v="1899-12-30T14:52:00"/>
    <n v="131"/>
    <n v="106"/>
    <n v="-8"/>
    <d v="1899-12-30T15:01:00"/>
    <n v="9"/>
    <n v="0"/>
    <n v="0"/>
    <n v="0"/>
    <n v="0"/>
    <n v="0"/>
    <n v="0"/>
    <x v="15"/>
    <x v="3"/>
  </r>
  <r>
    <s v="  UA"/>
    <x v="3"/>
    <n v="442"/>
    <s v="N511UA"/>
    <s v="BDL"/>
    <d v="1899-12-30T16:52:00"/>
    <d v="1899-12-30T16:48:00"/>
    <n v="120"/>
    <n v="112"/>
    <n v="-4"/>
    <d v="1899-12-30T17:00:00"/>
    <n v="12"/>
    <n v="0"/>
    <n v="0"/>
    <n v="0"/>
    <n v="0"/>
    <n v="0"/>
    <n v="0"/>
    <x v="2"/>
    <x v="3"/>
  </r>
  <r>
    <s v="  UA"/>
    <x v="3"/>
    <n v="449"/>
    <s v="N468UA"/>
    <s v="SAN"/>
    <d v="1899-12-30T10:00:00"/>
    <d v="1899-12-30T10:13:00"/>
    <n v="261"/>
    <n v="220"/>
    <n v="13"/>
    <d v="1899-12-30T10:27:00"/>
    <n v="14"/>
    <n v="0"/>
    <n v="0"/>
    <n v="0"/>
    <n v="0"/>
    <n v="0"/>
    <n v="13"/>
    <x v="8"/>
    <x v="3"/>
  </r>
  <r>
    <s v="  UA"/>
    <x v="3"/>
    <n v="450"/>
    <s v="N565UA"/>
    <s v="TPA"/>
    <d v="1899-12-30T19:59:00"/>
    <d v="1899-12-30T19:56:00"/>
    <n v="157"/>
    <n v="138"/>
    <n v="-3"/>
    <d v="1899-12-30T20:08:00"/>
    <n v="12"/>
    <n v="0"/>
    <n v="0"/>
    <n v="0"/>
    <n v="0"/>
    <n v="0"/>
    <n v="0"/>
    <x v="10"/>
    <x v="3"/>
  </r>
  <r>
    <s v="  UA"/>
    <x v="3"/>
    <n v="456"/>
    <s v="N434UA"/>
    <s v="DEN"/>
    <d v="1899-12-30T11:30:00"/>
    <d v="1899-12-30T11:26:00"/>
    <n v="162"/>
    <n v="128"/>
    <n v="-4"/>
    <d v="1899-12-30T11:34:00"/>
    <n v="8"/>
    <n v="0"/>
    <n v="0"/>
    <n v="0"/>
    <n v="0"/>
    <n v="0"/>
    <n v="0"/>
    <x v="3"/>
    <x v="3"/>
  </r>
  <r>
    <s v="  UA"/>
    <x v="3"/>
    <n v="473"/>
    <s v="N484UA"/>
    <s v="SNA"/>
    <d v="1899-12-30T20:05:00"/>
    <d v="1899-12-30T20:05:00"/>
    <n v="269"/>
    <n v="236"/>
    <n v="0"/>
    <d v="1899-12-30T20:18:00"/>
    <n v="13"/>
    <n v="0"/>
    <n v="0"/>
    <n v="0"/>
    <n v="0"/>
    <n v="0"/>
    <n v="0"/>
    <x v="11"/>
    <x v="3"/>
  </r>
  <r>
    <s v="  UA"/>
    <x v="3"/>
    <n v="476"/>
    <s v="N841UA"/>
    <s v="BWI"/>
    <d v="1899-12-30T13:12:00"/>
    <d v="1899-12-30T13:10:00"/>
    <n v="108"/>
    <n v="108"/>
    <n v="-2"/>
    <d v="1899-12-30T13:25:00"/>
    <n v="15"/>
    <n v="0"/>
    <n v="0"/>
    <n v="0"/>
    <n v="0"/>
    <n v="0"/>
    <n v="0"/>
    <x v="14"/>
    <x v="3"/>
  </r>
  <r>
    <s v="  UA"/>
    <x v="3"/>
    <n v="482"/>
    <s v="N494UA"/>
    <s v="MSP"/>
    <d v="1899-12-30T20:05:00"/>
    <d v="1899-12-30T19:59:00"/>
    <n v="83"/>
    <n v="77"/>
    <n v="-6"/>
    <d v="1899-12-30T20:09:00"/>
    <n v="10"/>
    <n v="0"/>
    <n v="0"/>
    <n v="0"/>
    <n v="0"/>
    <n v="0"/>
    <n v="0"/>
    <x v="11"/>
    <x v="3"/>
  </r>
  <r>
    <s v="  UA"/>
    <x v="3"/>
    <n v="493"/>
    <s v="N427UA"/>
    <s v="SFO"/>
    <d v="1899-12-30T18:32:00"/>
    <d v="1899-12-30T20:26:00"/>
    <n v="282"/>
    <n v="245"/>
    <n v="114"/>
    <d v="1899-12-30T20:36:00"/>
    <n v="10"/>
    <n v="77"/>
    <n v="0"/>
    <n v="0"/>
    <n v="0"/>
    <n v="0"/>
    <n v="114"/>
    <x v="1"/>
    <x v="3"/>
  </r>
  <r>
    <s v="  UA"/>
    <x v="3"/>
    <n v="499"/>
    <s v="N405UA"/>
    <s v="SFO"/>
    <d v="1899-12-30T14:05:00"/>
    <d v="1899-12-30T13:59:00"/>
    <n v="282"/>
    <n v="251"/>
    <n v="-6"/>
    <d v="1899-12-30T14:11:00"/>
    <n v="12"/>
    <n v="0"/>
    <n v="0"/>
    <n v="0"/>
    <n v="0"/>
    <n v="0"/>
    <n v="0"/>
    <x v="4"/>
    <x v="3"/>
  </r>
  <r>
    <s v="  UA"/>
    <x v="3"/>
    <n v="502"/>
    <s v="N516UA"/>
    <s v="LGA"/>
    <d v="1899-12-30T18:01:00"/>
    <d v="1899-12-30T18:03:00"/>
    <n v="124"/>
    <n v="118"/>
    <n v="2"/>
    <d v="1899-12-30T18:16:00"/>
    <n v="13"/>
    <n v="0"/>
    <n v="0"/>
    <n v="0"/>
    <n v="0"/>
    <n v="0"/>
    <n v="2"/>
    <x v="1"/>
    <x v="3"/>
  </r>
  <r>
    <s v="  UA"/>
    <x v="3"/>
    <n v="514"/>
    <s v="N457UA"/>
    <s v="IAD"/>
    <d v="1899-12-30T21:20:00"/>
    <d v="1899-12-30T21:17:00"/>
    <n v="99"/>
    <n v="97"/>
    <n v="-3"/>
    <d v="1899-12-30T21:33:00"/>
    <n v="16"/>
    <n v="0"/>
    <n v="0"/>
    <n v="0"/>
    <n v="0"/>
    <n v="0"/>
    <n v="0"/>
    <x v="7"/>
    <x v="3"/>
  </r>
  <r>
    <s v="  UA"/>
    <x v="3"/>
    <n v="519"/>
    <s v="N475UA"/>
    <s v="CMH"/>
    <d v="1899-12-30T19:45:00"/>
    <d v="1899-12-30T19:42:00"/>
    <n v="73"/>
    <n v="64"/>
    <n v="-3"/>
    <d v="1899-12-30T19:57:00"/>
    <n v="15"/>
    <n v="0"/>
    <n v="0"/>
    <n v="0"/>
    <n v="0"/>
    <n v="0"/>
    <n v="0"/>
    <x v="10"/>
    <x v="3"/>
  </r>
  <r>
    <s v="  UA"/>
    <x v="3"/>
    <n v="521"/>
    <s v="N509UA"/>
    <s v="SAN"/>
    <d v="1899-12-30T11:57:00"/>
    <d v="1899-12-30T11:57:00"/>
    <n v="264"/>
    <n v="229"/>
    <n v="0"/>
    <d v="1899-12-30T12:19:00"/>
    <n v="22"/>
    <n v="0"/>
    <n v="0"/>
    <n v="0"/>
    <n v="0"/>
    <n v="0"/>
    <n v="0"/>
    <x v="3"/>
    <x v="3"/>
  </r>
  <r>
    <s v="  UA"/>
    <x v="3"/>
    <n v="524"/>
    <s v="N524UA"/>
    <s v="BOS"/>
    <d v="1899-12-30T06:46:00"/>
    <d v="1899-12-30T06:42:00"/>
    <n v="131"/>
    <n v="114"/>
    <n v="-4"/>
    <d v="1899-12-30T06:52:00"/>
    <n v="10"/>
    <n v="0"/>
    <n v="0"/>
    <n v="0"/>
    <n v="0"/>
    <n v="0"/>
    <n v="0"/>
    <x v="6"/>
    <x v="3"/>
  </r>
  <r>
    <s v="  UA"/>
    <x v="3"/>
    <n v="531"/>
    <s v="N543UA"/>
    <s v="LAX"/>
    <d v="1899-12-30T10:35:00"/>
    <d v="1899-12-30T10:38:00"/>
    <n v="275"/>
    <n v="227"/>
    <n v="3"/>
    <d v="1899-12-30T10:49:00"/>
    <n v="11"/>
    <n v="0"/>
    <n v="0"/>
    <n v="0"/>
    <n v="0"/>
    <n v="0"/>
    <n v="3"/>
    <x v="8"/>
    <x v="3"/>
  </r>
  <r>
    <s v="  UA"/>
    <x v="3"/>
    <n v="532"/>
    <s v="N442UA"/>
    <s v="BOS"/>
    <d v="1899-12-30T11:01:00"/>
    <d v="1899-12-30T10:59:00"/>
    <n v="135"/>
    <n v="119"/>
    <n v="-2"/>
    <d v="1899-12-30T11:06:00"/>
    <n v="7"/>
    <n v="0"/>
    <n v="0"/>
    <n v="0"/>
    <n v="0"/>
    <n v="0"/>
    <n v="0"/>
    <x v="3"/>
    <x v="3"/>
  </r>
  <r>
    <s v="  UA"/>
    <x v="3"/>
    <n v="536"/>
    <s v="N521UA"/>
    <s v="LGA"/>
    <d v="1899-12-30T07:00:00"/>
    <d v="1899-12-30T06:58:00"/>
    <n v="122"/>
    <n v="106"/>
    <n v="-2"/>
    <d v="1899-12-30T07:12:00"/>
    <n v="14"/>
    <n v="0"/>
    <n v="0"/>
    <n v="0"/>
    <n v="0"/>
    <n v="0"/>
    <n v="0"/>
    <x v="13"/>
    <x v="3"/>
  </r>
  <r>
    <s v="  UA"/>
    <x v="3"/>
    <n v="544"/>
    <s v="N553UA"/>
    <s v="LAS"/>
    <d v="1899-12-30T11:57:00"/>
    <d v="1899-12-30T12:12:00"/>
    <n v="237"/>
    <n v="206"/>
    <n v="15"/>
    <d v="1899-12-30T12:25:00"/>
    <n v="13"/>
    <n v="0"/>
    <n v="0"/>
    <n v="0"/>
    <n v="0"/>
    <n v="0"/>
    <n v="15"/>
    <x v="3"/>
    <x v="3"/>
  </r>
  <r>
    <s v="  UA"/>
    <x v="3"/>
    <n v="557"/>
    <s v="N519UA"/>
    <s v="LAS"/>
    <d v="1899-12-30T17:55:00"/>
    <d v="1899-12-30T18:56:00"/>
    <n v="237"/>
    <n v="203"/>
    <n v="61"/>
    <d v="1899-12-30T19:11:00"/>
    <n v="15"/>
    <n v="21"/>
    <n v="0"/>
    <n v="0"/>
    <n v="0"/>
    <n v="6"/>
    <n v="61"/>
    <x v="12"/>
    <x v="3"/>
  </r>
  <r>
    <s v="  UA"/>
    <x v="3"/>
    <n v="566"/>
    <s v="N485UA"/>
    <s v="ATL"/>
    <d v="1899-12-30T18:00:00"/>
    <d v="1899-12-30T17:56:00"/>
    <n v="112"/>
    <n v="94"/>
    <n v="-4"/>
    <d v="1899-12-30T18:08:00"/>
    <n v="12"/>
    <n v="0"/>
    <n v="0"/>
    <n v="0"/>
    <n v="0"/>
    <n v="0"/>
    <n v="0"/>
    <x v="1"/>
    <x v="3"/>
  </r>
  <r>
    <s v="  UA"/>
    <x v="3"/>
    <n v="570"/>
    <s v="N462UA"/>
    <s v="CLE"/>
    <d v="1899-12-30T13:19:00"/>
    <d v="1899-12-30T13:16:00"/>
    <n v="73"/>
    <n v="74"/>
    <n v="-3"/>
    <d v="1899-12-30T13:29:00"/>
    <n v="13"/>
    <n v="0"/>
    <n v="0"/>
    <n v="0"/>
    <n v="0"/>
    <n v="0"/>
    <n v="0"/>
    <x v="14"/>
    <x v="3"/>
  </r>
  <r>
    <s v="  UA"/>
    <x v="3"/>
    <n v="577"/>
    <s v="N492UA"/>
    <s v="MSP"/>
    <d v="1899-12-30T08:49:00"/>
    <d v="1899-12-30T08:46:00"/>
    <n v="85"/>
    <n v="68"/>
    <n v="-3"/>
    <d v="1899-12-30T08:53:00"/>
    <n v="7"/>
    <n v="0"/>
    <n v="0"/>
    <n v="0"/>
    <n v="0"/>
    <n v="0"/>
    <n v="0"/>
    <x v="9"/>
    <x v="3"/>
  </r>
  <r>
    <s v="  UA"/>
    <x v="3"/>
    <n v="589"/>
    <s v="N581UA"/>
    <s v="IAH"/>
    <d v="1899-12-30T09:27:00"/>
    <d v="1899-12-30T10:07:00"/>
    <n v="164"/>
    <n v="134"/>
    <n v="40"/>
    <d v="1899-12-30T10:21:00"/>
    <n v="14"/>
    <n v="0"/>
    <n v="0"/>
    <n v="0"/>
    <n v="0"/>
    <n v="0"/>
    <n v="40"/>
    <x v="0"/>
    <x v="3"/>
  </r>
  <r>
    <s v="  UA"/>
    <x v="3"/>
    <n v="597"/>
    <s v="N487UA"/>
    <s v="MSP"/>
    <d v="1899-12-30T21:05:00"/>
    <d v="1899-12-30T21:02:00"/>
    <n v="84"/>
    <n v="79"/>
    <n v="-3"/>
    <d v="1899-12-30T21:17:00"/>
    <n v="15"/>
    <n v="0"/>
    <n v="0"/>
    <n v="0"/>
    <n v="0"/>
    <n v="0"/>
    <n v="0"/>
    <x v="7"/>
    <x v="3"/>
  </r>
  <r>
    <s v="  UA"/>
    <x v="3"/>
    <n v="604"/>
    <s v="N837UA"/>
    <s v="LGA"/>
    <d v="1899-12-30T17:05:00"/>
    <d v="1899-12-30T17:01:00"/>
    <n v="125"/>
    <n v="112"/>
    <n v="-4"/>
    <d v="1899-12-30T17:15:00"/>
    <n v="14"/>
    <n v="0"/>
    <n v="0"/>
    <n v="0"/>
    <n v="0"/>
    <n v="0"/>
    <n v="0"/>
    <x v="12"/>
    <x v="3"/>
  </r>
  <r>
    <s v="  UA"/>
    <x v="3"/>
    <n v="605"/>
    <s v="N451UA"/>
    <s v="DEN"/>
    <d v="1899-12-30T09:48:00"/>
    <d v="1899-12-30T09:44:00"/>
    <n v="162"/>
    <n v="136"/>
    <n v="-4"/>
    <d v="1899-12-30T09:57:00"/>
    <n v="13"/>
    <n v="0"/>
    <n v="0"/>
    <n v="0"/>
    <n v="0"/>
    <n v="0"/>
    <n v="0"/>
    <x v="0"/>
    <x v="3"/>
  </r>
  <r>
    <s v="  UA"/>
    <x v="3"/>
    <n v="607"/>
    <s v="N475UA"/>
    <s v="LAX"/>
    <d v="1899-12-30T09:02:00"/>
    <d v="1899-12-30T09:01:00"/>
    <n v="265"/>
    <n v="242"/>
    <n v="-1"/>
    <d v="1899-12-30T09:14:00"/>
    <n v="13"/>
    <n v="0"/>
    <n v="0"/>
    <n v="0"/>
    <n v="0"/>
    <n v="0"/>
    <n v="0"/>
    <x v="0"/>
    <x v="3"/>
  </r>
  <r>
    <s v="  UA"/>
    <x v="3"/>
    <n v="609"/>
    <s v="N471UA"/>
    <s v="SFO"/>
    <d v="1899-12-30T11:57:00"/>
    <d v="1899-12-30T12:00:00"/>
    <n v="282"/>
    <n v="257"/>
    <n v="3"/>
    <d v="1899-12-30T12:17:00"/>
    <n v="17"/>
    <n v="0"/>
    <n v="0"/>
    <n v="0"/>
    <n v="0"/>
    <n v="0"/>
    <n v="3"/>
    <x v="3"/>
    <x v="3"/>
  </r>
  <r>
    <s v="  UA"/>
    <x v="3"/>
    <n v="610"/>
    <s v="N814UA"/>
    <s v="DCA"/>
    <d v="1899-12-30T11:00:00"/>
    <d v="1899-12-30T10:59:00"/>
    <n v="105"/>
    <n v="95"/>
    <n v="-1"/>
    <d v="1899-12-30T11:14:00"/>
    <n v="15"/>
    <n v="0"/>
    <n v="0"/>
    <n v="0"/>
    <n v="0"/>
    <n v="0"/>
    <n v="0"/>
    <x v="3"/>
    <x v="3"/>
  </r>
  <r>
    <s v="  UA"/>
    <x v="3"/>
    <n v="611"/>
    <s v="N669UA"/>
    <s v="SFO"/>
    <d v="1899-12-30T13:05:00"/>
    <d v="1899-12-30T13:03:00"/>
    <n v="284"/>
    <n v="244"/>
    <n v="-2"/>
    <d v="1899-12-30T13:15:00"/>
    <n v="12"/>
    <n v="0"/>
    <n v="0"/>
    <n v="0"/>
    <n v="0"/>
    <n v="0"/>
    <n v="0"/>
    <x v="14"/>
    <x v="3"/>
  </r>
  <r>
    <s v="  UA"/>
    <x v="3"/>
    <n v="614"/>
    <s v="N424UA"/>
    <s v="DCA"/>
    <d v="1899-12-30T13:05:00"/>
    <d v="1899-12-30T14:59:00"/>
    <n v="105"/>
    <n v="100"/>
    <n v="114"/>
    <d v="1899-12-30T15:13:00"/>
    <n v="14"/>
    <n v="109"/>
    <n v="0"/>
    <n v="0"/>
    <n v="0"/>
    <n v="0"/>
    <n v="114"/>
    <x v="14"/>
    <x v="3"/>
  </r>
  <r>
    <s v="  UA"/>
    <x v="3"/>
    <n v="617"/>
    <s v="N849UA"/>
    <s v="SNA"/>
    <d v="1899-12-30T15:23:00"/>
    <d v="1899-12-30T16:29:00"/>
    <n v="268"/>
    <n v="221"/>
    <n v="66"/>
    <d v="1899-12-30T16:39:00"/>
    <n v="10"/>
    <n v="2"/>
    <n v="0"/>
    <n v="0"/>
    <n v="0"/>
    <n v="17"/>
    <n v="66"/>
    <x v="15"/>
    <x v="3"/>
  </r>
  <r>
    <s v="  UA"/>
    <x v="3"/>
    <n v="618"/>
    <s v=" "/>
    <s v="DCA"/>
    <d v="1899-12-30T15:05:00"/>
    <d v="1899-12-30T00:00:00"/>
    <n v="105"/>
    <n v="0"/>
    <n v="0"/>
    <d v="1899-12-30T00:00:00"/>
    <n v="0"/>
    <n v="0"/>
    <n v="0"/>
    <n v="0"/>
    <n v="0"/>
    <n v="0"/>
    <n v="0"/>
    <x v="15"/>
    <x v="3"/>
  </r>
  <r>
    <s v="  UA"/>
    <x v="3"/>
    <n v="620"/>
    <s v="N457UA"/>
    <s v="DCA"/>
    <d v="1899-12-30T16:03:00"/>
    <d v="1899-12-30T16:04:00"/>
    <n v="105"/>
    <n v="99"/>
    <n v="1"/>
    <d v="1899-12-30T16:21:00"/>
    <n v="17"/>
    <n v="0"/>
    <n v="0"/>
    <n v="0"/>
    <n v="0"/>
    <n v="0"/>
    <n v="1"/>
    <x v="2"/>
    <x v="3"/>
  </r>
  <r>
    <s v="  UA"/>
    <x v="3"/>
    <n v="624"/>
    <s v="N454UA"/>
    <s v="DCA"/>
    <d v="1899-12-30T18:05:00"/>
    <d v="1899-12-30T18:02:00"/>
    <n v="105"/>
    <n v="110"/>
    <n v="-3"/>
    <d v="1899-12-30T18:19:00"/>
    <n v="17"/>
    <n v="0"/>
    <n v="0"/>
    <n v="0"/>
    <n v="0"/>
    <n v="0"/>
    <n v="0"/>
    <x v="1"/>
    <x v="3"/>
  </r>
  <r>
    <s v="  UA"/>
    <x v="3"/>
    <n v="626"/>
    <s v="N541UA"/>
    <s v="PHL"/>
    <d v="1899-12-30T18:10:00"/>
    <d v="1899-12-30T18:14:00"/>
    <n v="119"/>
    <n v="108"/>
    <n v="4"/>
    <d v="1899-12-30T18:35:00"/>
    <n v="21"/>
    <n v="0"/>
    <n v="0"/>
    <n v="0"/>
    <n v="0"/>
    <n v="0"/>
    <n v="4"/>
    <x v="1"/>
    <x v="3"/>
  </r>
  <r>
    <s v="  UA"/>
    <x v="3"/>
    <n v="629"/>
    <s v="N414UA"/>
    <s v="DCA"/>
    <d v="1899-12-30T21:00:00"/>
    <d v="1899-12-30T20:59:00"/>
    <n v="105"/>
    <n v="90"/>
    <n v="-1"/>
    <d v="1899-12-30T21:10:00"/>
    <n v="11"/>
    <n v="0"/>
    <n v="0"/>
    <n v="0"/>
    <n v="0"/>
    <n v="0"/>
    <n v="0"/>
    <x v="7"/>
    <x v="3"/>
  </r>
  <r>
    <s v="  UA"/>
    <x v="3"/>
    <n v="632"/>
    <s v="N576UA"/>
    <s v="TPA"/>
    <d v="1899-12-30T09:30:00"/>
    <d v="1899-12-30T09:30:00"/>
    <n v="157"/>
    <n v="145"/>
    <n v="0"/>
    <d v="1899-12-30T09:44:00"/>
    <n v="14"/>
    <n v="0"/>
    <n v="0"/>
    <n v="0"/>
    <n v="0"/>
    <n v="0"/>
    <n v="0"/>
    <x v="0"/>
    <x v="3"/>
  </r>
  <r>
    <s v="  UA"/>
    <x v="3"/>
    <n v="634"/>
    <s v="N498UA"/>
    <s v="EWR"/>
    <d v="1899-12-30T06:00:00"/>
    <d v="1899-12-30T05:58:00"/>
    <n v="118"/>
    <n v="111"/>
    <n v="-2"/>
    <d v="1899-12-30T06:11:00"/>
    <n v="13"/>
    <n v="0"/>
    <n v="0"/>
    <n v="0"/>
    <n v="0"/>
    <n v="0"/>
    <n v="0"/>
    <x v="6"/>
    <x v="3"/>
  </r>
  <r>
    <s v="  UA"/>
    <x v="3"/>
    <n v="635"/>
    <s v="N556UA"/>
    <s v="SEA"/>
    <d v="1899-12-30T08:25:00"/>
    <d v="1899-12-30T08:26:00"/>
    <n v="265"/>
    <n v="262"/>
    <n v="1"/>
    <d v="1899-12-30T08:38:00"/>
    <n v="12"/>
    <n v="0"/>
    <n v="0"/>
    <n v="0"/>
    <n v="0"/>
    <n v="0"/>
    <n v="1"/>
    <x v="9"/>
    <x v="3"/>
  </r>
  <r>
    <s v="  UA"/>
    <x v="3"/>
    <n v="643"/>
    <s v="N465UA"/>
    <s v="PDX"/>
    <d v="1899-12-30T15:20:00"/>
    <d v="1899-12-30T16:17:00"/>
    <n v="268"/>
    <n v="254"/>
    <n v="57"/>
    <d v="1899-12-30T16:26:00"/>
    <n v="9"/>
    <n v="0"/>
    <n v="0"/>
    <n v="0"/>
    <n v="0"/>
    <n v="43"/>
    <n v="57"/>
    <x v="15"/>
    <x v="3"/>
  </r>
  <r>
    <s v="  UA"/>
    <x v="3"/>
    <n v="646"/>
    <s v="N455UA"/>
    <s v="EWR"/>
    <d v="1899-12-30T13:00:00"/>
    <d v="1899-12-30T12:56:00"/>
    <n v="133"/>
    <n v="120"/>
    <n v="-4"/>
    <d v="1899-12-30T13:10:00"/>
    <n v="14"/>
    <n v="0"/>
    <n v="0"/>
    <n v="0"/>
    <n v="0"/>
    <n v="0"/>
    <n v="0"/>
    <x v="14"/>
    <x v="3"/>
  </r>
  <r>
    <s v="  UA"/>
    <x v="3"/>
    <n v="649"/>
    <s v="N410UA"/>
    <s v="PDX"/>
    <d v="1899-12-30T08:10:00"/>
    <d v="1899-12-30T08:04:00"/>
    <n v="263"/>
    <n v="255"/>
    <n v="-6"/>
    <d v="1899-12-30T08:14:00"/>
    <n v="10"/>
    <n v="0"/>
    <n v="0"/>
    <n v="0"/>
    <n v="0"/>
    <n v="0"/>
    <n v="0"/>
    <x v="9"/>
    <x v="3"/>
  </r>
  <r>
    <s v="  UA"/>
    <x v="3"/>
    <n v="656"/>
    <s v="N821UA"/>
    <s v="ALB"/>
    <d v="1899-12-30T13:15:00"/>
    <d v="1899-12-30T13:13:00"/>
    <n v="114"/>
    <n v="105"/>
    <n v="-2"/>
    <d v="1899-12-30T13:25:00"/>
    <n v="12"/>
    <n v="0"/>
    <n v="0"/>
    <n v="0"/>
    <n v="0"/>
    <n v="0"/>
    <n v="0"/>
    <x v="14"/>
    <x v="3"/>
  </r>
  <r>
    <s v="  UA"/>
    <x v="3"/>
    <n v="658"/>
    <s v="N843UA"/>
    <s v="PHL"/>
    <d v="1899-12-30T16:10:00"/>
    <d v="1899-12-30T16:06:00"/>
    <n v="116"/>
    <n v="117"/>
    <n v="-4"/>
    <d v="1899-12-30T16:25:00"/>
    <n v="19"/>
    <n v="0"/>
    <n v="0"/>
    <n v="0"/>
    <n v="0"/>
    <n v="0"/>
    <n v="0"/>
    <x v="2"/>
    <x v="3"/>
  </r>
  <r>
    <s v="  UA"/>
    <x v="3"/>
    <n v="664"/>
    <s v="N844UA"/>
    <s v="PHL"/>
    <d v="1899-12-30T13:33:00"/>
    <d v="1899-12-30T13:31:00"/>
    <n v="119"/>
    <n v="113"/>
    <n v="-2"/>
    <d v="1899-12-30T13:44:00"/>
    <n v="13"/>
    <n v="0"/>
    <n v="0"/>
    <n v="0"/>
    <n v="0"/>
    <n v="0"/>
    <n v="0"/>
    <x v="14"/>
    <x v="3"/>
  </r>
  <r>
    <s v="  UA"/>
    <x v="3"/>
    <n v="665"/>
    <s v="N814UA"/>
    <s v="SNA"/>
    <d v="1899-12-30T17:34:00"/>
    <d v="1899-12-30T17:34:00"/>
    <n v="268"/>
    <n v="218"/>
    <n v="0"/>
    <d v="1899-12-30T17:44:00"/>
    <n v="10"/>
    <n v="0"/>
    <n v="0"/>
    <n v="0"/>
    <n v="0"/>
    <n v="0"/>
    <n v="0"/>
    <x v="12"/>
    <x v="3"/>
  </r>
  <r>
    <s v="  UA"/>
    <x v="3"/>
    <n v="668"/>
    <s v="N431UA"/>
    <s v="DCA"/>
    <d v="1899-12-30T06:00:00"/>
    <d v="1899-12-30T05:57:00"/>
    <n v="106"/>
    <n v="106"/>
    <n v="-3"/>
    <d v="1899-12-30T06:17:00"/>
    <n v="20"/>
    <n v="0"/>
    <n v="0"/>
    <n v="0"/>
    <n v="0"/>
    <n v="0"/>
    <n v="0"/>
    <x v="6"/>
    <x v="3"/>
  </r>
  <r>
    <s v="  UA"/>
    <x v="3"/>
    <n v="672"/>
    <s v="N829UA"/>
    <s v="LGA"/>
    <d v="1899-12-30T08:00:00"/>
    <d v="1899-12-30T07:55:00"/>
    <n v="125"/>
    <n v="111"/>
    <n v="-5"/>
    <d v="1899-12-30T08:08:00"/>
    <n v="13"/>
    <n v="0"/>
    <n v="0"/>
    <n v="0"/>
    <n v="0"/>
    <n v="0"/>
    <n v="0"/>
    <x v="9"/>
    <x v="3"/>
  </r>
  <r>
    <s v="  UA"/>
    <x v="3"/>
    <n v="675"/>
    <s v="N648UA"/>
    <s v="DEN"/>
    <d v="1899-12-30T08:02:00"/>
    <d v="1899-12-30T07:57:00"/>
    <n v="168"/>
    <n v="128"/>
    <n v="-5"/>
    <d v="1899-12-30T08:09:00"/>
    <n v="12"/>
    <n v="0"/>
    <n v="0"/>
    <n v="0"/>
    <n v="0"/>
    <n v="0"/>
    <n v="0"/>
    <x v="9"/>
    <x v="3"/>
  </r>
  <r>
    <s v="  UA"/>
    <x v="3"/>
    <n v="678"/>
    <s v="N830UA"/>
    <s v="LGA"/>
    <d v="1899-12-30T11:00:00"/>
    <d v="1899-12-30T10:53:00"/>
    <n v="125"/>
    <n v="108"/>
    <n v="-7"/>
    <d v="1899-12-30T11:04:00"/>
    <n v="11"/>
    <n v="0"/>
    <n v="0"/>
    <n v="0"/>
    <n v="0"/>
    <n v="0"/>
    <n v="0"/>
    <x v="3"/>
    <x v="3"/>
  </r>
  <r>
    <s v="  UA"/>
    <x v="3"/>
    <n v="681"/>
    <s v="N490UA"/>
    <s v="LAX"/>
    <d v="1899-12-30T20:45:00"/>
    <d v="1899-12-30T20:53:00"/>
    <n v="265"/>
    <n v="224"/>
    <n v="8"/>
    <d v="1899-12-30T21:00:00"/>
    <n v="7"/>
    <n v="0"/>
    <n v="0"/>
    <n v="0"/>
    <n v="0"/>
    <n v="0"/>
    <n v="8"/>
    <x v="11"/>
    <x v="3"/>
  </r>
  <r>
    <s v="  UA"/>
    <x v="3"/>
    <n v="682"/>
    <s v="N498UA"/>
    <s v="LGA"/>
    <d v="1899-12-30T12:54:00"/>
    <d v="1899-12-30T12:51:00"/>
    <n v="125"/>
    <n v="116"/>
    <n v="-3"/>
    <d v="1899-12-30T13:03:00"/>
    <n v="12"/>
    <n v="0"/>
    <n v="0"/>
    <n v="0"/>
    <n v="0"/>
    <n v="0"/>
    <n v="0"/>
    <x v="5"/>
    <x v="3"/>
  </r>
  <r>
    <s v="  UA"/>
    <x v="3"/>
    <n v="684"/>
    <s v="N812UA"/>
    <s v="LGA"/>
    <d v="1899-12-30T14:05:00"/>
    <d v="1899-12-30T14:00:00"/>
    <n v="125"/>
    <n v="119"/>
    <n v="-5"/>
    <d v="1899-12-30T14:15:00"/>
    <n v="15"/>
    <n v="0"/>
    <n v="0"/>
    <n v="0"/>
    <n v="0"/>
    <n v="0"/>
    <n v="0"/>
    <x v="4"/>
    <x v="3"/>
  </r>
  <r>
    <s v="  UA"/>
    <x v="3"/>
    <n v="686"/>
    <s v="N425UA"/>
    <s v="LGA"/>
    <d v="1899-12-30T06:00:00"/>
    <d v="1899-12-30T05:52:00"/>
    <n v="123"/>
    <n v="103"/>
    <n v="-8"/>
    <d v="1899-12-30T06:01:00"/>
    <n v="9"/>
    <n v="0"/>
    <n v="0"/>
    <n v="0"/>
    <n v="0"/>
    <n v="0"/>
    <n v="0"/>
    <x v="6"/>
    <x v="3"/>
  </r>
  <r>
    <s v="  UA"/>
    <x v="3"/>
    <n v="690"/>
    <s v="N830UA"/>
    <s v="LGA"/>
    <d v="1899-12-30T17:30:00"/>
    <d v="1899-12-30T17:26:00"/>
    <n v="125"/>
    <n v="120"/>
    <n v="-4"/>
    <d v="1899-12-30T17:45:00"/>
    <n v="19"/>
    <n v="0"/>
    <n v="0"/>
    <n v="0"/>
    <n v="0"/>
    <n v="0"/>
    <n v="0"/>
    <x v="12"/>
    <x v="3"/>
  </r>
  <r>
    <s v="  UA"/>
    <x v="3"/>
    <n v="693"/>
    <s v="N572UA"/>
    <s v="LGA"/>
    <d v="1899-12-30T14:54:00"/>
    <d v="1899-12-30T14:49:00"/>
    <n v="124"/>
    <n v="110"/>
    <n v="-5"/>
    <d v="1899-12-30T15:01:00"/>
    <n v="12"/>
    <n v="0"/>
    <n v="0"/>
    <n v="0"/>
    <n v="0"/>
    <n v="0"/>
    <n v="0"/>
    <x v="4"/>
    <x v="3"/>
  </r>
  <r>
    <s v="  UA"/>
    <x v="3"/>
    <n v="709"/>
    <s v="N561UA"/>
    <s v="SAN"/>
    <d v="1899-12-30T08:38:00"/>
    <d v="1899-12-30T08:35:00"/>
    <n v="262"/>
    <n v="220"/>
    <n v="-3"/>
    <d v="1899-12-30T08:45:00"/>
    <n v="10"/>
    <n v="0"/>
    <n v="0"/>
    <n v="0"/>
    <n v="0"/>
    <n v="0"/>
    <n v="0"/>
    <x v="9"/>
    <x v="3"/>
  </r>
  <r>
    <s v="  UA"/>
    <x v="3"/>
    <n v="711"/>
    <s v="N825UA"/>
    <s v="LAX"/>
    <d v="1899-12-30T06:54:00"/>
    <d v="1899-12-30T06:52:00"/>
    <n v="265"/>
    <n v="232"/>
    <n v="-2"/>
    <d v="1899-12-30T07:04:00"/>
    <n v="12"/>
    <n v="0"/>
    <n v="0"/>
    <n v="0"/>
    <n v="0"/>
    <n v="0"/>
    <n v="0"/>
    <x v="6"/>
    <x v="3"/>
  </r>
  <r>
    <s v="  UA"/>
    <x v="3"/>
    <n v="722"/>
    <s v="N498UA"/>
    <s v="RDU"/>
    <d v="1899-12-30T16:41:00"/>
    <d v="1899-12-30T19:27:00"/>
    <n v="110"/>
    <n v="107"/>
    <n v="166"/>
    <d v="1899-12-30T19:49:00"/>
    <n v="22"/>
    <n v="144"/>
    <n v="0"/>
    <n v="0"/>
    <n v="0"/>
    <n v="19"/>
    <n v="166"/>
    <x v="2"/>
    <x v="3"/>
  </r>
  <r>
    <s v="  UA"/>
    <x v="3"/>
    <n v="728"/>
    <s v="N801UA"/>
    <s v="IAD"/>
    <d v="1899-12-30T16:24:00"/>
    <d v="1899-12-30T16:20:00"/>
    <n v="109"/>
    <n v="97"/>
    <n v="-4"/>
    <d v="1899-12-30T16:36:00"/>
    <n v="16"/>
    <n v="0"/>
    <n v="0"/>
    <n v="0"/>
    <n v="0"/>
    <n v="0"/>
    <n v="0"/>
    <x v="2"/>
    <x v="3"/>
  </r>
  <r>
    <s v="  UA"/>
    <x v="3"/>
    <n v="732"/>
    <s v="N425UA"/>
    <s v="JAX"/>
    <d v="1899-12-30T13:52:00"/>
    <d v="1899-12-30T14:00:00"/>
    <n v="136"/>
    <n v="131"/>
    <n v="8"/>
    <d v="1899-12-30T14:15:00"/>
    <n v="15"/>
    <n v="0"/>
    <n v="0"/>
    <n v="0"/>
    <n v="0"/>
    <n v="0"/>
    <n v="8"/>
    <x v="14"/>
    <x v="3"/>
  </r>
  <r>
    <s v="  UA"/>
    <x v="3"/>
    <n v="741"/>
    <s v="N462UA"/>
    <s v="SFO"/>
    <d v="1899-12-30T19:16:00"/>
    <d v="1899-12-30T19:13:00"/>
    <n v="282"/>
    <n v="255"/>
    <n v="-3"/>
    <d v="1899-12-30T19:27:00"/>
    <n v="14"/>
    <n v="0"/>
    <n v="0"/>
    <n v="0"/>
    <n v="0"/>
    <n v="0"/>
    <n v="0"/>
    <x v="10"/>
    <x v="3"/>
  </r>
  <r>
    <s v="  UA"/>
    <x v="3"/>
    <n v="759"/>
    <s v="N446UA"/>
    <s v="SFO"/>
    <d v="1899-12-30T09:03:00"/>
    <d v="1899-12-30T09:04:00"/>
    <n v="282"/>
    <n v="249"/>
    <n v="1"/>
    <d v="1899-12-30T09:16:00"/>
    <n v="12"/>
    <n v="0"/>
    <n v="0"/>
    <n v="0"/>
    <n v="0"/>
    <n v="0"/>
    <n v="1"/>
    <x v="0"/>
    <x v="3"/>
  </r>
  <r>
    <s v="  UA"/>
    <x v="3"/>
    <n v="761"/>
    <s v="N493UA"/>
    <s v="SFO"/>
    <d v="1899-12-30T08:15:00"/>
    <d v="1899-12-30T08:14:00"/>
    <n v="282"/>
    <n v="262"/>
    <n v="-1"/>
    <d v="1899-12-30T08:24:00"/>
    <n v="10"/>
    <n v="0"/>
    <n v="0"/>
    <n v="0"/>
    <n v="0"/>
    <n v="0"/>
    <n v="0"/>
    <x v="9"/>
    <x v="3"/>
  </r>
  <r>
    <s v="  UA"/>
    <x v="3"/>
    <n v="762"/>
    <s v="N403UA"/>
    <s v="LGA"/>
    <d v="1899-12-30T21:00:00"/>
    <d v="1899-12-30T20:56:00"/>
    <n v="119"/>
    <n v="119"/>
    <n v="-4"/>
    <d v="1899-12-30T21:18:00"/>
    <n v="22"/>
    <n v="0"/>
    <n v="0"/>
    <n v="0"/>
    <n v="0"/>
    <n v="0"/>
    <n v="0"/>
    <x v="7"/>
    <x v="3"/>
  </r>
  <r>
    <s v="  UA"/>
    <x v="3"/>
    <n v="769"/>
    <s v="N664UA"/>
    <s v="SFO"/>
    <d v="1899-12-30T10:00:00"/>
    <d v="1899-12-30T10:02:00"/>
    <n v="290"/>
    <n v="238"/>
    <n v="2"/>
    <d v="1899-12-30T10:13:00"/>
    <n v="11"/>
    <n v="0"/>
    <n v="0"/>
    <n v="0"/>
    <n v="0"/>
    <n v="0"/>
    <n v="2"/>
    <x v="8"/>
    <x v="3"/>
  </r>
  <r>
    <s v="  UA"/>
    <x v="3"/>
    <n v="774"/>
    <s v="N840UA"/>
    <s v="RIC"/>
    <d v="1899-12-30T18:03:00"/>
    <d v="1899-12-30T17:53:00"/>
    <n v="114"/>
    <n v="108"/>
    <n v="-10"/>
    <d v="1899-12-30T18:12:00"/>
    <n v="19"/>
    <n v="0"/>
    <n v="0"/>
    <n v="0"/>
    <n v="0"/>
    <n v="0"/>
    <n v="0"/>
    <x v="1"/>
    <x v="3"/>
  </r>
  <r>
    <s v="  UA"/>
    <x v="3"/>
    <n v="793"/>
    <s v="N595UA"/>
    <s v="LAX"/>
    <d v="1899-12-30T15:20:00"/>
    <d v="1899-12-30T15:17:00"/>
    <n v="270"/>
    <n v="223"/>
    <n v="-3"/>
    <d v="1899-12-30T15:27:00"/>
    <n v="10"/>
    <n v="0"/>
    <n v="0"/>
    <n v="0"/>
    <n v="0"/>
    <n v="0"/>
    <n v="0"/>
    <x v="15"/>
    <x v="3"/>
  </r>
  <r>
    <s v="  UA"/>
    <x v="3"/>
    <n v="839"/>
    <s v="N579UA"/>
    <s v="LAX"/>
    <d v="1899-12-30T18:41:00"/>
    <d v="1899-12-30T18:40:00"/>
    <n v="262"/>
    <n v="236"/>
    <n v="-1"/>
    <d v="1899-12-30T18:57:00"/>
    <n v="17"/>
    <n v="0"/>
    <n v="0"/>
    <n v="0"/>
    <n v="0"/>
    <n v="0"/>
    <n v="0"/>
    <x v="1"/>
    <x v="3"/>
  </r>
  <r>
    <s v="  UA"/>
    <x v="3"/>
    <n v="842"/>
    <s v="N414UA"/>
    <s v="LAX"/>
    <d v="1899-12-30T08:10:00"/>
    <d v="1899-12-30T08:09:00"/>
    <n v="269"/>
    <n v="228"/>
    <n v="-1"/>
    <d v="1899-12-30T08:17:00"/>
    <n v="8"/>
    <n v="0"/>
    <n v="0"/>
    <n v="0"/>
    <n v="0"/>
    <n v="0"/>
    <n v="0"/>
    <x v="9"/>
    <x v="3"/>
  </r>
  <r>
    <s v="  UA"/>
    <x v="3"/>
    <n v="882"/>
    <s v="N589UA"/>
    <s v="BOS"/>
    <d v="1899-12-30T16:05:00"/>
    <d v="1899-12-30T16:01:00"/>
    <n v="142"/>
    <n v="120"/>
    <n v="-4"/>
    <d v="1899-12-30T16:10:00"/>
    <n v="9"/>
    <n v="0"/>
    <n v="0"/>
    <n v="0"/>
    <n v="0"/>
    <n v="0"/>
    <n v="0"/>
    <x v="2"/>
    <x v="3"/>
  </r>
  <r>
    <s v="  UA"/>
    <x v="3"/>
    <n v="884"/>
    <s v="N406UA"/>
    <s v="EWR"/>
    <d v="1899-12-30T19:00:00"/>
    <d v="1899-12-30T18:53:00"/>
    <n v="131"/>
    <n v="114"/>
    <n v="-7"/>
    <d v="1899-12-30T19:08:00"/>
    <n v="15"/>
    <n v="0"/>
    <n v="0"/>
    <n v="0"/>
    <n v="0"/>
    <n v="0"/>
    <n v="0"/>
    <x v="10"/>
    <x v="3"/>
  </r>
  <r>
    <s v="  UA"/>
    <x v="3"/>
    <n v="896"/>
    <s v="N514UA"/>
    <s v="BOS"/>
    <d v="1899-12-30T13:19:00"/>
    <d v="1899-12-30T13:46:00"/>
    <n v="140"/>
    <n v="134"/>
    <n v="27"/>
    <d v="1899-12-30T14:10:00"/>
    <n v="24"/>
    <n v="21"/>
    <n v="0"/>
    <n v="0"/>
    <n v="0"/>
    <n v="0"/>
    <n v="27"/>
    <x v="14"/>
    <x v="3"/>
  </r>
  <r>
    <s v="  UA"/>
    <x v="3"/>
    <n v="904"/>
    <s v="N835UA"/>
    <s v="CVG"/>
    <d v="1899-12-30T19:01:00"/>
    <d v="1899-12-30T18:56:00"/>
    <n v="71"/>
    <n v="57"/>
    <n v="-5"/>
    <d v="1899-12-30T19:11:00"/>
    <n v="15"/>
    <n v="0"/>
    <n v="0"/>
    <n v="0"/>
    <n v="0"/>
    <n v="0"/>
    <n v="0"/>
    <x v="10"/>
    <x v="3"/>
  </r>
  <r>
    <s v="  UA"/>
    <x v="3"/>
    <n v="907"/>
    <s v="N652UA"/>
    <s v="SFO"/>
    <d v="1899-12-30T17:21:00"/>
    <d v="1899-12-30T17:28:00"/>
    <n v="295"/>
    <n v="245"/>
    <n v="7"/>
    <d v="1899-12-30T17:41:00"/>
    <n v="13"/>
    <n v="0"/>
    <n v="0"/>
    <n v="0"/>
    <n v="0"/>
    <n v="0"/>
    <n v="7"/>
    <x v="12"/>
    <x v="3"/>
  </r>
  <r>
    <s v="  UA"/>
    <x v="3"/>
    <n v="909"/>
    <s v="N521UA"/>
    <s v="DEN"/>
    <d v="1899-12-30T15:23:00"/>
    <d v="1899-12-30T15:21:00"/>
    <n v="164"/>
    <n v="133"/>
    <n v="-2"/>
    <d v="1899-12-30T15:30:00"/>
    <n v="9"/>
    <n v="0"/>
    <n v="0"/>
    <n v="0"/>
    <n v="0"/>
    <n v="0"/>
    <n v="0"/>
    <x v="15"/>
    <x v="3"/>
  </r>
  <r>
    <s v="  UA"/>
    <x v="3"/>
    <n v="914"/>
    <s v="N815UA"/>
    <s v="DCA"/>
    <d v="1899-12-30T08:15:00"/>
    <d v="1899-12-30T08:12:00"/>
    <n v="105"/>
    <n v="99"/>
    <n v="-3"/>
    <d v="1899-12-30T08:29:00"/>
    <n v="17"/>
    <n v="0"/>
    <n v="0"/>
    <n v="0"/>
    <n v="0"/>
    <n v="0"/>
    <n v="0"/>
    <x v="9"/>
    <x v="3"/>
  </r>
  <r>
    <s v="  UA"/>
    <x v="3"/>
    <n v="929"/>
    <s v="N481UA"/>
    <s v="SEA"/>
    <d v="1899-12-30T15:30:00"/>
    <d v="1899-12-30T15:28:00"/>
    <n v="268"/>
    <n v="268"/>
    <n v="-2"/>
    <d v="1899-12-30T15:37:00"/>
    <n v="9"/>
    <n v="0"/>
    <n v="0"/>
    <n v="0"/>
    <n v="0"/>
    <n v="0"/>
    <n v="0"/>
    <x v="15"/>
    <x v="3"/>
  </r>
  <r>
    <s v="  UA"/>
    <x v="3"/>
    <n v="941"/>
    <s v="N566UA"/>
    <s v="DEN"/>
    <d v="1899-12-30T17:03:00"/>
    <d v="1899-12-30T17:41:00"/>
    <n v="160"/>
    <n v="142"/>
    <n v="38"/>
    <d v="1899-12-30T17:54:00"/>
    <n v="13"/>
    <n v="5"/>
    <n v="0"/>
    <n v="0"/>
    <n v="0"/>
    <n v="15"/>
    <n v="38"/>
    <x v="12"/>
    <x v="3"/>
  </r>
  <r>
    <s v="  UA"/>
    <x v="3"/>
    <n v="943"/>
    <s v="N520UA"/>
    <s v="LAX"/>
    <d v="1899-12-30T17:35:00"/>
    <d v="1899-12-30T17:35:00"/>
    <n v="268"/>
    <n v="224"/>
    <n v="0"/>
    <d v="1899-12-30T17:47:00"/>
    <n v="12"/>
    <n v="0"/>
    <n v="0"/>
    <n v="0"/>
    <n v="0"/>
    <n v="0"/>
    <n v="0"/>
    <x v="12"/>
    <x v="3"/>
  </r>
  <r>
    <s v="  UA"/>
    <x v="3"/>
    <n v="945"/>
    <s v="N504UA"/>
    <s v="LAX"/>
    <d v="1899-12-30T11:57:00"/>
    <d v="1899-12-30T12:01:00"/>
    <n v="262"/>
    <n v="230"/>
    <n v="4"/>
    <d v="1899-12-30T12:16:00"/>
    <n v="15"/>
    <n v="0"/>
    <n v="0"/>
    <n v="0"/>
    <n v="0"/>
    <n v="0"/>
    <n v="4"/>
    <x v="3"/>
    <x v="3"/>
  </r>
  <r>
    <s v="  UA"/>
    <x v="3"/>
    <n v="949"/>
    <s v="N778UA"/>
    <s v="DEN"/>
    <d v="1899-12-30T18:41:00"/>
    <d v="1899-12-30T18:41:00"/>
    <n v="165"/>
    <n v="131"/>
    <n v="0"/>
    <d v="1899-12-30T18:54:00"/>
    <n v="13"/>
    <n v="0"/>
    <n v="0"/>
    <n v="0"/>
    <n v="0"/>
    <n v="0"/>
    <n v="0"/>
    <x v="1"/>
    <x v="3"/>
  </r>
  <r>
    <s v="  UA"/>
    <x v="3"/>
    <n v="959"/>
    <s v="N430UA"/>
    <s v="PDX"/>
    <d v="1899-12-30T20:30:00"/>
    <d v="1899-12-30T20:29:00"/>
    <n v="268"/>
    <n v="256"/>
    <n v="-1"/>
    <d v="1899-12-30T20:40:00"/>
    <n v="11"/>
    <n v="0"/>
    <n v="0"/>
    <n v="0"/>
    <n v="0"/>
    <n v="0"/>
    <n v="0"/>
    <x v="11"/>
    <x v="3"/>
  </r>
  <r>
    <s v="  UA"/>
    <x v="3"/>
    <n v="964"/>
    <s v="N221UA"/>
    <s v="IAD"/>
    <d v="1899-12-30T13:15:00"/>
    <d v="1899-12-30T13:10:00"/>
    <n v="112"/>
    <n v="106"/>
    <n v="-5"/>
    <d v="1899-12-30T13:32:00"/>
    <n v="22"/>
    <n v="0"/>
    <n v="0"/>
    <n v="0"/>
    <n v="0"/>
    <n v="0"/>
    <n v="0"/>
    <x v="14"/>
    <x v="3"/>
  </r>
  <r>
    <s v="  UA"/>
    <x v="3"/>
    <n v="971"/>
    <s v="N488UA"/>
    <s v="SFO"/>
    <d v="1899-12-30T06:00:00"/>
    <d v="1899-12-30T05:58:00"/>
    <n v="282"/>
    <n v="234"/>
    <n v="-2"/>
    <d v="1899-12-30T06:07:00"/>
    <n v="9"/>
    <n v="0"/>
    <n v="0"/>
    <n v="0"/>
    <n v="0"/>
    <n v="0"/>
    <n v="0"/>
    <x v="6"/>
    <x v="3"/>
  </r>
  <r>
    <s v="  UA"/>
    <x v="3"/>
    <n v="973"/>
    <s v="N578UA"/>
    <s v="SFO"/>
    <d v="1899-12-30T14:55:00"/>
    <d v="1899-12-30T14:59:00"/>
    <n v="294"/>
    <n v="250"/>
    <n v="4"/>
    <d v="1899-12-30T15:10:00"/>
    <n v="11"/>
    <n v="0"/>
    <n v="0"/>
    <n v="0"/>
    <n v="0"/>
    <n v="0"/>
    <n v="4"/>
    <x v="4"/>
    <x v="3"/>
  </r>
  <r>
    <s v="  UA"/>
    <x v="3"/>
    <n v="987"/>
    <s v="N801UA"/>
    <s v="DCA"/>
    <d v="1899-12-30T07:00:00"/>
    <d v="1899-12-30T06:52:00"/>
    <n v="108"/>
    <n v="97"/>
    <n v="-8"/>
    <d v="1899-12-30T07:05:00"/>
    <n v="13"/>
    <n v="0"/>
    <n v="0"/>
    <n v="0"/>
    <n v="0"/>
    <n v="0"/>
    <n v="0"/>
    <x v="13"/>
    <x v="3"/>
  </r>
  <r>
    <s v="  UA"/>
    <x v="3"/>
    <n v="990"/>
    <s v="N412UA"/>
    <s v="IAD"/>
    <d v="1899-12-30T18:13:00"/>
    <d v="1899-12-30T18:13:00"/>
    <n v="114"/>
    <n v="105"/>
    <n v="0"/>
    <d v="1899-12-30T18:31:00"/>
    <n v="18"/>
    <n v="0"/>
    <n v="0"/>
    <n v="0"/>
    <n v="0"/>
    <n v="0"/>
    <n v="0"/>
    <x v="1"/>
    <x v="3"/>
  </r>
  <r>
    <s v="  UA"/>
    <x v="3"/>
    <n v="998"/>
    <s v="N812UA"/>
    <s v="BOS"/>
    <d v="1899-12-30T21:01:00"/>
    <d v="1899-12-30T20:56:00"/>
    <n v="132"/>
    <n v="137"/>
    <n v="-5"/>
    <d v="1899-12-30T21:22:00"/>
    <n v="26"/>
    <n v="0"/>
    <n v="0"/>
    <n v="0"/>
    <n v="0"/>
    <n v="0"/>
    <n v="0"/>
    <x v="7"/>
    <x v="3"/>
  </r>
  <r>
    <s v="  UA"/>
    <x v="3"/>
    <n v="1102"/>
    <s v="N15710"/>
    <s v="MCO"/>
    <d v="1899-12-30T19:40:00"/>
    <d v="1899-12-30T19:37:00"/>
    <n v="155"/>
    <n v="132"/>
    <n v="-3"/>
    <d v="1899-12-30T19:45:00"/>
    <n v="8"/>
    <n v="0"/>
    <n v="0"/>
    <n v="0"/>
    <n v="0"/>
    <n v="0"/>
    <n v="0"/>
    <x v="10"/>
    <x v="3"/>
  </r>
  <r>
    <s v="  UA"/>
    <x v="3"/>
    <n v="1103"/>
    <s v="N33714"/>
    <s v="SNA"/>
    <d v="1899-12-30T09:45:00"/>
    <d v="1899-12-30T09:46:00"/>
    <n v="265"/>
    <n v="252"/>
    <n v="1"/>
    <d v="1899-12-30T10:03:00"/>
    <n v="17"/>
    <n v="0"/>
    <n v="0"/>
    <n v="0"/>
    <n v="0"/>
    <n v="0"/>
    <n v="1"/>
    <x v="0"/>
    <x v="3"/>
  </r>
  <r>
    <s v="  UA"/>
    <x v="3"/>
    <n v="1189"/>
    <s v="N27610"/>
    <s v="IAH"/>
    <d v="1899-12-30T15:20:00"/>
    <d v="1899-12-30T15:19:00"/>
    <n v="174"/>
    <n v="144"/>
    <n v="-1"/>
    <d v="1899-12-30T15:32:00"/>
    <n v="13"/>
    <n v="0"/>
    <n v="0"/>
    <n v="0"/>
    <n v="0"/>
    <n v="0"/>
    <n v="0"/>
    <x v="15"/>
    <x v="3"/>
  </r>
  <r>
    <s v="  UA"/>
    <x v="3"/>
    <n v="1221"/>
    <s v="N13718"/>
    <s v="IAH"/>
    <d v="1899-12-30T07:00:00"/>
    <d v="1899-12-30T06:52:00"/>
    <n v="168"/>
    <n v="147"/>
    <n v="-8"/>
    <d v="1899-12-30T07:02:00"/>
    <n v="10"/>
    <n v="0"/>
    <n v="0"/>
    <n v="0"/>
    <n v="0"/>
    <n v="0"/>
    <n v="0"/>
    <x v="13"/>
    <x v="3"/>
  </r>
  <r>
    <s v="  UA"/>
    <x v="3"/>
    <n v="1259"/>
    <s v="N16632"/>
    <s v="CLE"/>
    <d v="1899-12-30T18:15:00"/>
    <d v="1899-12-30T20:58:00"/>
    <n v="77"/>
    <n v="77"/>
    <n v="163"/>
    <d v="1899-12-30T21:19:00"/>
    <n v="21"/>
    <n v="163"/>
    <n v="0"/>
    <n v="0"/>
    <n v="0"/>
    <n v="0"/>
    <n v="163"/>
    <x v="1"/>
    <x v="3"/>
  </r>
  <r>
    <s v="  UA"/>
    <x v="3"/>
    <n v="1282"/>
    <s v="N27205"/>
    <s v="SFO"/>
    <d v="1899-12-30T20:30:00"/>
    <d v="1899-12-30T21:11:00"/>
    <n v="275"/>
    <n v="260"/>
    <n v="41"/>
    <d v="1899-12-30T21:26:00"/>
    <n v="15"/>
    <n v="1"/>
    <n v="0"/>
    <n v="0"/>
    <n v="0"/>
    <n v="25"/>
    <n v="41"/>
    <x v="11"/>
    <x v="3"/>
  </r>
  <r>
    <s v="  UA"/>
    <x v="3"/>
    <n v="1290"/>
    <s v="N77865"/>
    <s v="IAH"/>
    <d v="1899-12-30T17:05:00"/>
    <d v="1899-12-30T17:20:00"/>
    <n v="173"/>
    <n v="141"/>
    <n v="15"/>
    <d v="1899-12-30T17:35:00"/>
    <n v="15"/>
    <n v="0"/>
    <n v="0"/>
    <n v="0"/>
    <n v="0"/>
    <n v="0"/>
    <n v="15"/>
    <x v="12"/>
    <x v="3"/>
  </r>
  <r>
    <s v="  UA"/>
    <x v="3"/>
    <n v="1296"/>
    <s v="N27722"/>
    <s v="DEN"/>
    <d v="1899-12-30T20:00:00"/>
    <d v="1899-12-30T20:12:00"/>
    <n v="156"/>
    <n v="130"/>
    <n v="12"/>
    <d v="1899-12-30T20:21:00"/>
    <n v="9"/>
    <n v="0"/>
    <n v="0"/>
    <n v="0"/>
    <n v="0"/>
    <n v="0"/>
    <n v="12"/>
    <x v="11"/>
    <x v="3"/>
  </r>
  <r>
    <s v="  UA"/>
    <x v="3"/>
    <n v="1550"/>
    <s v="N17619"/>
    <s v="EWR"/>
    <d v="1899-12-30T13:39:00"/>
    <d v="1899-12-30T13:31:00"/>
    <n v="140"/>
    <n v="126"/>
    <n v="-8"/>
    <d v="1899-12-30T13:56:00"/>
    <n v="25"/>
    <n v="0"/>
    <n v="0"/>
    <n v="0"/>
    <n v="0"/>
    <n v="0"/>
    <n v="0"/>
    <x v="14"/>
    <x v="3"/>
  </r>
  <r>
    <s v="  UA"/>
    <x v="3"/>
    <n v="1570"/>
    <s v="N77258"/>
    <s v="EWR"/>
    <d v="1899-12-30T07:00:00"/>
    <d v="1899-12-30T07:01:00"/>
    <n v="120"/>
    <n v="124"/>
    <n v="1"/>
    <d v="1899-12-30T07:15:00"/>
    <n v="14"/>
    <n v="0"/>
    <n v="0"/>
    <n v="0"/>
    <n v="0"/>
    <n v="0"/>
    <n v="1"/>
    <x v="13"/>
    <x v="3"/>
  </r>
  <r>
    <s v="  UA"/>
    <x v="3"/>
    <n v="1574"/>
    <s v="N17229"/>
    <s v="EWR"/>
    <d v="1899-12-30T12:00:00"/>
    <d v="1899-12-30T11:51:00"/>
    <n v="127"/>
    <n v="117"/>
    <n v="-9"/>
    <d v="1899-12-30T12:03:00"/>
    <n v="12"/>
    <n v="0"/>
    <n v="0"/>
    <n v="0"/>
    <n v="0"/>
    <n v="0"/>
    <n v="0"/>
    <x v="5"/>
    <x v="3"/>
  </r>
  <r>
    <s v="  UA"/>
    <x v="3"/>
    <n v="1577"/>
    <s v="N36444"/>
    <s v="EWR"/>
    <d v="1899-12-30T17:00:00"/>
    <d v="1899-12-30T16:58:00"/>
    <n v="135"/>
    <n v="133"/>
    <n v="-2"/>
    <d v="1899-12-30T17:19:00"/>
    <n v="21"/>
    <n v="0"/>
    <n v="0"/>
    <n v="0"/>
    <n v="0"/>
    <n v="0"/>
    <n v="0"/>
    <x v="12"/>
    <x v="3"/>
  </r>
  <r>
    <s v="  UA"/>
    <x v="3"/>
    <n v="1579"/>
    <s v="N37298"/>
    <s v="EWR"/>
    <d v="1899-12-30T18:00:00"/>
    <d v="1899-12-30T18:10:00"/>
    <n v="126"/>
    <n v="120"/>
    <n v="10"/>
    <d v="1899-12-30T18:28:00"/>
    <n v="18"/>
    <n v="0"/>
    <n v="0"/>
    <n v="0"/>
    <n v="0"/>
    <n v="0"/>
    <n v="10"/>
    <x v="1"/>
    <x v="3"/>
  </r>
  <r>
    <s v="  UA"/>
    <x v="3"/>
    <n v="1625"/>
    <s v="N18223"/>
    <s v="CLE"/>
    <d v="1899-12-30T07:00:00"/>
    <d v="1899-12-30T07:05:00"/>
    <n v="77"/>
    <n v="71"/>
    <n v="5"/>
    <d v="1899-12-30T07:16:00"/>
    <n v="11"/>
    <n v="0"/>
    <n v="0"/>
    <n v="0"/>
    <n v="0"/>
    <n v="0"/>
    <n v="5"/>
    <x v="13"/>
    <x v="3"/>
  </r>
  <r>
    <s v="  UA"/>
    <x v="3"/>
    <n v="1647"/>
    <s v="N17233"/>
    <s v="IAH"/>
    <d v="1899-12-30T19:15:00"/>
    <d v="1899-12-30T19:43:00"/>
    <n v="163"/>
    <n v="130"/>
    <n v="28"/>
    <d v="1899-12-30T19:51:00"/>
    <n v="8"/>
    <n v="0"/>
    <n v="0"/>
    <n v="0"/>
    <n v="0"/>
    <n v="0"/>
    <n v="28"/>
    <x v="10"/>
    <x v="3"/>
  </r>
  <r>
    <s v="  UA"/>
    <x v="3"/>
    <n v="1676"/>
    <s v="N13718"/>
    <s v="IAH"/>
    <d v="1899-12-30T14:00:00"/>
    <d v="1899-12-30T13:53:00"/>
    <n v="166"/>
    <n v="147"/>
    <n v="-7"/>
    <d v="1899-12-30T14:09:00"/>
    <n v="16"/>
    <n v="0"/>
    <n v="0"/>
    <n v="0"/>
    <n v="0"/>
    <n v="0"/>
    <n v="0"/>
    <x v="4"/>
    <x v="3"/>
  </r>
  <r>
    <s v="  UA"/>
    <x v="3"/>
    <n v="1693"/>
    <s v="N14704"/>
    <s v="IAH"/>
    <d v="1899-12-30T12:10:00"/>
    <d v="1899-12-30T12:06:00"/>
    <n v="167"/>
    <n v="152"/>
    <n v="-4"/>
    <d v="1899-12-30T12:22:00"/>
    <n v="16"/>
    <n v="0"/>
    <n v="0"/>
    <n v="0"/>
    <n v="0"/>
    <n v="0"/>
    <n v="0"/>
    <x v="5"/>
    <x v="3"/>
  </r>
  <r>
    <s v="  UA"/>
    <x v="3"/>
    <n v="1696"/>
    <s v="N16646"/>
    <s v="EWR"/>
    <d v="1899-12-30T10:00:00"/>
    <d v="1899-12-30T09:51:00"/>
    <n v="117"/>
    <n v="111"/>
    <n v="-9"/>
    <d v="1899-12-30T10:02:00"/>
    <n v="11"/>
    <n v="0"/>
    <n v="0"/>
    <n v="0"/>
    <n v="0"/>
    <n v="0"/>
    <n v="0"/>
    <x v="8"/>
    <x v="3"/>
  </r>
  <r>
    <s v="  UA"/>
    <x v="3"/>
    <n v="1710"/>
    <s v="N76504"/>
    <s v="IAH"/>
    <d v="1899-12-30T08:00:00"/>
    <d v="1899-12-30T07:55:00"/>
    <n v="172"/>
    <n v="144"/>
    <n v="-5"/>
    <d v="1899-12-30T08:06:00"/>
    <n v="11"/>
    <n v="0"/>
    <n v="0"/>
    <n v="0"/>
    <n v="0"/>
    <n v="0"/>
    <n v="0"/>
    <x v="9"/>
    <x v="3"/>
  </r>
  <r>
    <s v="  UA"/>
    <x v="3"/>
    <n v="1715"/>
    <s v="N17229"/>
    <s v="PIT"/>
    <d v="1899-12-30T18:35:00"/>
    <d v="1899-12-30T18:30:00"/>
    <n v="84"/>
    <n v="77"/>
    <n v="-5"/>
    <d v="1899-12-30T18:44:00"/>
    <n v="14"/>
    <n v="0"/>
    <n v="0"/>
    <n v="0"/>
    <n v="0"/>
    <n v="0"/>
    <n v="0"/>
    <x v="1"/>
    <x v="3"/>
  </r>
  <r>
    <s v="  UA"/>
    <x v="3"/>
    <n v="1716"/>
    <s v="N78285"/>
    <s v="FLL"/>
    <d v="1899-12-30T08:50:00"/>
    <d v="1899-12-30T10:15:00"/>
    <n v="171"/>
    <n v="176"/>
    <n v="85"/>
    <d v="1899-12-30T10:27:00"/>
    <n v="12"/>
    <n v="15"/>
    <n v="0"/>
    <n v="5"/>
    <n v="0"/>
    <n v="70"/>
    <n v="85"/>
    <x v="9"/>
    <x v="3"/>
  </r>
  <r>
    <s v="  UA"/>
    <x v="3"/>
    <n v="1727"/>
    <s v="N75426"/>
    <s v="IAH"/>
    <d v="1899-12-30T10:56:00"/>
    <d v="1899-12-30T11:03:00"/>
    <n v="169"/>
    <n v="136"/>
    <n v="7"/>
    <d v="1899-12-30T11:11:00"/>
    <n v="8"/>
    <n v="0"/>
    <n v="0"/>
    <n v="0"/>
    <n v="0"/>
    <n v="0"/>
    <n v="7"/>
    <x v="8"/>
    <x v="3"/>
  </r>
  <r>
    <s v="  UA"/>
    <x v="3"/>
    <n v="1729"/>
    <s v="N75436"/>
    <s v="IAH"/>
    <d v="1899-12-30T21:00:00"/>
    <d v="1899-12-30T21:01:00"/>
    <n v="158"/>
    <n v="129"/>
    <n v="1"/>
    <d v="1899-12-30T21:16:00"/>
    <n v="15"/>
    <n v="0"/>
    <n v="0"/>
    <n v="0"/>
    <n v="0"/>
    <n v="0"/>
    <n v="1"/>
    <x v="7"/>
    <x v="3"/>
  </r>
  <r>
    <s v="  UA"/>
    <x v="3"/>
    <n v="1730"/>
    <s v="N73256"/>
    <s v="IAH"/>
    <d v="1899-12-30T05:25:00"/>
    <d v="1899-12-30T05:30:00"/>
    <n v="168"/>
    <n v="157"/>
    <n v="5"/>
    <d v="1899-12-30T05:40:00"/>
    <n v="10"/>
    <n v="0"/>
    <n v="0"/>
    <n v="0"/>
    <n v="0"/>
    <n v="0"/>
    <n v="5"/>
    <x v="16"/>
    <x v="3"/>
  </r>
  <r>
    <s v="  UA"/>
    <x v="4"/>
    <n v="201"/>
    <s v="N214UA"/>
    <s v="HNL"/>
    <d v="1899-12-30T09:20:00"/>
    <d v="1899-12-30T09:19:00"/>
    <n v="544"/>
    <n v="532"/>
    <n v="-1"/>
    <d v="1899-12-30T09:38:00"/>
    <n v="19"/>
    <n v="0"/>
    <n v="0"/>
    <n v="0"/>
    <n v="0"/>
    <n v="0"/>
    <n v="0"/>
    <x v="0"/>
    <x v="4"/>
  </r>
  <r>
    <s v="  UA"/>
    <x v="4"/>
    <n v="222"/>
    <s v="N823UA"/>
    <s v="BDL"/>
    <d v="1899-12-30T18:48:00"/>
    <d v="1899-12-30T18:48:00"/>
    <n v="126"/>
    <n v="110"/>
    <n v="0"/>
    <d v="1899-12-30T19:00:00"/>
    <n v="12"/>
    <n v="0"/>
    <n v="0"/>
    <n v="0"/>
    <n v="0"/>
    <n v="0"/>
    <n v="0"/>
    <x v="1"/>
    <x v="4"/>
  </r>
  <r>
    <s v="  UA"/>
    <x v="4"/>
    <n v="234"/>
    <s v="N830UA"/>
    <s v="LGA"/>
    <d v="1899-12-30T08:30:00"/>
    <d v="1899-12-30T08:24:00"/>
    <n v="125"/>
    <n v="116"/>
    <n v="-6"/>
    <d v="1899-12-30T08:35:00"/>
    <n v="11"/>
    <n v="0"/>
    <n v="0"/>
    <n v="0"/>
    <n v="0"/>
    <n v="0"/>
    <n v="0"/>
    <x v="9"/>
    <x v="4"/>
  </r>
  <r>
    <s v="  UA"/>
    <x v="4"/>
    <n v="241"/>
    <s v="N424UA"/>
    <s v="SEA"/>
    <d v="1899-12-30T11:57:00"/>
    <d v="1899-12-30T12:01:00"/>
    <n v="268"/>
    <n v="271"/>
    <n v="4"/>
    <d v="1899-12-30T12:17:00"/>
    <n v="16"/>
    <n v="0"/>
    <n v="0"/>
    <n v="0"/>
    <n v="0"/>
    <n v="0"/>
    <n v="4"/>
    <x v="3"/>
    <x v="4"/>
  </r>
  <r>
    <s v="  UA"/>
    <x v="4"/>
    <n v="242"/>
    <s v="N808UA"/>
    <s v="PVD"/>
    <d v="1899-12-30T13:27:00"/>
    <d v="1899-12-30T13:20:00"/>
    <n v="128"/>
    <n v="115"/>
    <n v="-7"/>
    <d v="1899-12-30T13:30:00"/>
    <n v="10"/>
    <n v="0"/>
    <n v="0"/>
    <n v="0"/>
    <n v="0"/>
    <n v="0"/>
    <n v="0"/>
    <x v="14"/>
    <x v="4"/>
  </r>
  <r>
    <s v="  UA"/>
    <x v="4"/>
    <n v="245"/>
    <s v="N585UA"/>
    <s v="DEN"/>
    <d v="1899-12-30T08:58:00"/>
    <d v="1899-12-30T08:56:00"/>
    <n v="164"/>
    <n v="148"/>
    <n v="-2"/>
    <d v="1899-12-30T09:12:00"/>
    <n v="16"/>
    <n v="0"/>
    <n v="0"/>
    <n v="0"/>
    <n v="0"/>
    <n v="0"/>
    <n v="0"/>
    <x v="9"/>
    <x v="4"/>
  </r>
  <r>
    <s v="  UA"/>
    <x v="4"/>
    <n v="246"/>
    <s v="N479UA"/>
    <s v="BUF"/>
    <d v="1899-12-30T18:00:00"/>
    <d v="1899-12-30T17:57:00"/>
    <n v="89"/>
    <n v="80"/>
    <n v="-3"/>
    <d v="1899-12-30T18:09:00"/>
    <n v="12"/>
    <n v="0"/>
    <n v="0"/>
    <n v="0"/>
    <n v="0"/>
    <n v="0"/>
    <n v="0"/>
    <x v="1"/>
    <x v="4"/>
  </r>
  <r>
    <s v="  UA"/>
    <x v="4"/>
    <n v="248"/>
    <s v="N476UA"/>
    <s v="DTW"/>
    <d v="1899-12-30T19:00:00"/>
    <d v="1899-12-30T18:57:00"/>
    <n v="85"/>
    <n v="62"/>
    <n v="-3"/>
    <d v="1899-12-30T19:07:00"/>
    <n v="10"/>
    <n v="0"/>
    <n v="0"/>
    <n v="0"/>
    <n v="0"/>
    <n v="0"/>
    <n v="0"/>
    <x v="10"/>
    <x v="4"/>
  </r>
  <r>
    <s v="  UA"/>
    <x v="4"/>
    <n v="253"/>
    <s v="N422UA"/>
    <s v="BOS"/>
    <d v="1899-12-30T19:00:00"/>
    <d v="1899-12-30T18:56:00"/>
    <n v="135"/>
    <n v="122"/>
    <n v="-4"/>
    <d v="1899-12-30T19:08:00"/>
    <n v="12"/>
    <n v="0"/>
    <n v="0"/>
    <n v="0"/>
    <n v="0"/>
    <n v="0"/>
    <n v="0"/>
    <x v="10"/>
    <x v="4"/>
  </r>
  <r>
    <s v="  UA"/>
    <x v="4"/>
    <n v="255"/>
    <s v="N832UA"/>
    <s v="SFO"/>
    <d v="1899-12-30T16:05:00"/>
    <d v="1899-12-30T16:07:00"/>
    <n v="282"/>
    <n v="272"/>
    <n v="2"/>
    <d v="1899-12-30T16:21:00"/>
    <n v="14"/>
    <n v="0"/>
    <n v="0"/>
    <n v="0"/>
    <n v="0"/>
    <n v="0"/>
    <n v="2"/>
    <x v="2"/>
    <x v="4"/>
  </r>
  <r>
    <s v="  UA"/>
    <x v="4"/>
    <n v="258"/>
    <s v="N425UA"/>
    <s v="GRR"/>
    <d v="1899-12-30T19:01:00"/>
    <d v="1899-12-30T19:09:00"/>
    <n v="51"/>
    <n v="39"/>
    <n v="8"/>
    <d v="1899-12-30T19:21:00"/>
    <n v="12"/>
    <n v="0"/>
    <n v="0"/>
    <n v="0"/>
    <n v="0"/>
    <n v="0"/>
    <n v="8"/>
    <x v="10"/>
    <x v="4"/>
  </r>
  <r>
    <s v="  UA"/>
    <x v="4"/>
    <n v="262"/>
    <s v="N453UA"/>
    <s v="MCO"/>
    <d v="1899-12-30T07:00:00"/>
    <d v="1899-12-30T06:55:00"/>
    <n v="155"/>
    <n v="138"/>
    <n v="-5"/>
    <d v="1899-12-30T07:10:00"/>
    <n v="15"/>
    <n v="0"/>
    <n v="0"/>
    <n v="0"/>
    <n v="0"/>
    <n v="0"/>
    <n v="0"/>
    <x v="13"/>
    <x v="4"/>
  </r>
  <r>
    <s v="  UA"/>
    <x v="4"/>
    <n v="265"/>
    <s v="N509UA"/>
    <s v="TPA"/>
    <d v="1899-12-30T14:15:00"/>
    <d v="1899-12-30T14:14:00"/>
    <n v="157"/>
    <n v="143"/>
    <n v="-1"/>
    <d v="1899-12-30T14:25:00"/>
    <n v="11"/>
    <n v="0"/>
    <n v="0"/>
    <n v="0"/>
    <n v="0"/>
    <n v="0"/>
    <n v="0"/>
    <x v="4"/>
    <x v="4"/>
  </r>
  <r>
    <s v="  UA"/>
    <x v="4"/>
    <n v="278"/>
    <s v="N837UA"/>
    <s v="MDT"/>
    <d v="1899-12-30T18:30:00"/>
    <d v="1899-12-30T18:29:00"/>
    <n v="100"/>
    <n v="87"/>
    <n v="-1"/>
    <d v="1899-12-30T18:45:00"/>
    <n v="16"/>
    <n v="0"/>
    <n v="0"/>
    <n v="0"/>
    <n v="0"/>
    <n v="0"/>
    <n v="0"/>
    <x v="1"/>
    <x v="4"/>
  </r>
  <r>
    <s v="  UA"/>
    <x v="4"/>
    <n v="288"/>
    <s v="N459UA"/>
    <s v="MCO"/>
    <d v="1899-12-30T14:25:00"/>
    <d v="1899-12-30T14:38:00"/>
    <n v="159"/>
    <n v="149"/>
    <n v="13"/>
    <d v="1899-12-30T14:50:00"/>
    <n v="12"/>
    <n v="0"/>
    <n v="0"/>
    <n v="0"/>
    <n v="0"/>
    <n v="0"/>
    <n v="13"/>
    <x v="4"/>
    <x v="4"/>
  </r>
  <r>
    <s v="  UA"/>
    <x v="4"/>
    <n v="292"/>
    <s v="N809UA"/>
    <s v="ATL"/>
    <d v="1899-12-30T06:00:00"/>
    <d v="1899-12-30T05:52:00"/>
    <n v="119"/>
    <n v="107"/>
    <n v="-8"/>
    <d v="1899-12-30T06:08:00"/>
    <n v="16"/>
    <n v="0"/>
    <n v="0"/>
    <n v="0"/>
    <n v="0"/>
    <n v="0"/>
    <n v="0"/>
    <x v="6"/>
    <x v="4"/>
  </r>
  <r>
    <s v="  UA"/>
    <x v="4"/>
    <n v="296"/>
    <s v="N834UA"/>
    <s v="MSP"/>
    <d v="1899-12-30T13:20:00"/>
    <d v="1899-12-30T13:13:00"/>
    <n v="87"/>
    <n v="73"/>
    <n v="-7"/>
    <d v="1899-12-30T13:22:00"/>
    <n v="9"/>
    <n v="0"/>
    <n v="0"/>
    <n v="0"/>
    <n v="0"/>
    <n v="0"/>
    <n v="0"/>
    <x v="14"/>
    <x v="4"/>
  </r>
  <r>
    <s v="  UA"/>
    <x v="4"/>
    <n v="298"/>
    <s v="N471UA"/>
    <s v="MIA"/>
    <d v="1899-12-30T19:51:00"/>
    <d v="1899-12-30T19:46:00"/>
    <n v="187"/>
    <n v="167"/>
    <n v="-5"/>
    <d v="1899-12-30T19:58:00"/>
    <n v="12"/>
    <n v="0"/>
    <n v="0"/>
    <n v="0"/>
    <n v="0"/>
    <n v="0"/>
    <n v="0"/>
    <x v="10"/>
    <x v="4"/>
  </r>
  <r>
    <s v="  UA"/>
    <x v="4"/>
    <n v="304"/>
    <s v="N824UA"/>
    <s v="BDL"/>
    <d v="1899-12-30T06:30:00"/>
    <d v="1899-12-30T06:24:00"/>
    <n v="122"/>
    <n v="116"/>
    <n v="-6"/>
    <d v="1899-12-30T06:34:00"/>
    <n v="10"/>
    <n v="0"/>
    <n v="0"/>
    <n v="0"/>
    <n v="0"/>
    <n v="0"/>
    <n v="0"/>
    <x v="6"/>
    <x v="4"/>
  </r>
  <r>
    <s v="  UA"/>
    <x v="4"/>
    <n v="307"/>
    <s v="N501UA"/>
    <s v="LAS"/>
    <d v="1899-12-30T08:20:00"/>
    <d v="1899-12-30T08:20:00"/>
    <n v="237"/>
    <n v="214"/>
    <n v="0"/>
    <d v="1899-12-30T08:34:00"/>
    <n v="14"/>
    <n v="0"/>
    <n v="0"/>
    <n v="0"/>
    <n v="0"/>
    <n v="0"/>
    <n v="0"/>
    <x v="9"/>
    <x v="4"/>
  </r>
  <r>
    <s v="  UA"/>
    <x v="4"/>
    <n v="309"/>
    <s v="N818UA"/>
    <s v="BOS"/>
    <d v="1899-12-30T09:05:00"/>
    <d v="1899-12-30T09:27:00"/>
    <n v="128"/>
    <n v="118"/>
    <n v="22"/>
    <d v="1899-12-30T09:36:00"/>
    <n v="9"/>
    <n v="0"/>
    <n v="0"/>
    <n v="0"/>
    <n v="0"/>
    <n v="0"/>
    <n v="22"/>
    <x v="0"/>
    <x v="4"/>
  </r>
  <r>
    <s v="  UA"/>
    <x v="4"/>
    <n v="320"/>
    <s v="N493UA"/>
    <s v="BWI"/>
    <d v="1899-12-30T19:50:00"/>
    <d v="1899-12-30T19:49:00"/>
    <n v="108"/>
    <n v="94"/>
    <n v="-1"/>
    <d v="1899-12-30T20:00:00"/>
    <n v="11"/>
    <n v="0"/>
    <n v="0"/>
    <n v="0"/>
    <n v="0"/>
    <n v="0"/>
    <n v="0"/>
    <x v="10"/>
    <x v="4"/>
  </r>
  <r>
    <s v="  UA"/>
    <x v="4"/>
    <n v="330"/>
    <s v="N848UA"/>
    <s v="EWR"/>
    <d v="1899-12-30T16:00:00"/>
    <d v="1899-12-30T16:05:00"/>
    <n v="131"/>
    <n v="120"/>
    <n v="5"/>
    <d v="1899-12-30T16:23:00"/>
    <n v="18"/>
    <n v="0"/>
    <n v="0"/>
    <n v="0"/>
    <n v="0"/>
    <n v="0"/>
    <n v="5"/>
    <x v="2"/>
    <x v="4"/>
  </r>
  <r>
    <s v="  UA"/>
    <x v="4"/>
    <n v="331"/>
    <s v="N825UA"/>
    <s v="DFW"/>
    <d v="1899-12-30T20:50:00"/>
    <d v="1899-12-30T20:48:00"/>
    <n v="146"/>
    <n v="119"/>
    <n v="-2"/>
    <d v="1899-12-30T20:59:00"/>
    <n v="11"/>
    <n v="0"/>
    <n v="0"/>
    <n v="0"/>
    <n v="0"/>
    <n v="0"/>
    <n v="0"/>
    <x v="11"/>
    <x v="4"/>
  </r>
  <r>
    <s v="  UA"/>
    <x v="4"/>
    <n v="333"/>
    <s v="N835UA"/>
    <s v="MSY"/>
    <d v="1899-12-30T09:30:00"/>
    <d v="1899-12-30T09:28:00"/>
    <n v="140"/>
    <n v="142"/>
    <n v="-2"/>
    <d v="1899-12-30T09:51:00"/>
    <n v="23"/>
    <n v="0"/>
    <n v="0"/>
    <n v="0"/>
    <n v="0"/>
    <n v="0"/>
    <n v="0"/>
    <x v="0"/>
    <x v="4"/>
  </r>
  <r>
    <s v="  UA"/>
    <x v="4"/>
    <n v="337"/>
    <s v="N477UA"/>
    <s v="DCA"/>
    <d v="1899-12-30T17:05:00"/>
    <d v="1899-12-30T16:56:00"/>
    <n v="105"/>
    <n v="98"/>
    <n v="-9"/>
    <d v="1899-12-30T17:14:00"/>
    <n v="18"/>
    <n v="0"/>
    <n v="0"/>
    <n v="0"/>
    <n v="0"/>
    <n v="0"/>
    <n v="0"/>
    <x v="12"/>
    <x v="4"/>
  </r>
  <r>
    <s v="  UA"/>
    <x v="4"/>
    <n v="340"/>
    <s v="N809UA"/>
    <s v="DFW"/>
    <d v="1899-12-30T13:20:00"/>
    <d v="1899-12-30T13:16:00"/>
    <n v="151"/>
    <n v="121"/>
    <n v="-4"/>
    <d v="1899-12-30T13:31:00"/>
    <n v="15"/>
    <n v="0"/>
    <n v="0"/>
    <n v="0"/>
    <n v="0"/>
    <n v="0"/>
    <n v="0"/>
    <x v="14"/>
    <x v="4"/>
  </r>
  <r>
    <s v="  UA"/>
    <x v="4"/>
    <n v="350"/>
    <s v="N515UA"/>
    <s v="MCO"/>
    <d v="1899-12-30T17:06:00"/>
    <d v="1899-12-30T17:02:00"/>
    <n v="159"/>
    <n v="146"/>
    <n v="-4"/>
    <d v="1899-12-30T17:22:00"/>
    <n v="20"/>
    <n v="0"/>
    <n v="0"/>
    <n v="0"/>
    <n v="0"/>
    <n v="0"/>
    <n v="0"/>
    <x v="12"/>
    <x v="4"/>
  </r>
  <r>
    <s v="  UA"/>
    <x v="4"/>
    <n v="360"/>
    <s v="N840UA"/>
    <s v="IAD"/>
    <d v="1899-12-30T11:22:00"/>
    <d v="1899-12-30T11:22:00"/>
    <n v="106"/>
    <n v="94"/>
    <n v="0"/>
    <d v="1899-12-30T11:34:00"/>
    <n v="12"/>
    <n v="0"/>
    <n v="0"/>
    <n v="0"/>
    <n v="0"/>
    <n v="0"/>
    <n v="0"/>
    <x v="3"/>
    <x v="4"/>
  </r>
  <r>
    <s v="  UA"/>
    <x v="4"/>
    <n v="365"/>
    <s v="N457UA"/>
    <s v="DSM"/>
    <d v="1899-12-30T15:01:00"/>
    <d v="1899-12-30T15:00:00"/>
    <n v="75"/>
    <n v="71"/>
    <n v="-1"/>
    <d v="1899-12-30T15:11:00"/>
    <n v="11"/>
    <n v="0"/>
    <n v="0"/>
    <n v="0"/>
    <n v="0"/>
    <n v="0"/>
    <n v="0"/>
    <x v="15"/>
    <x v="4"/>
  </r>
  <r>
    <s v="  UA"/>
    <x v="4"/>
    <n v="373"/>
    <s v="N574UA"/>
    <s v="JAC"/>
    <d v="1899-12-30T09:46:00"/>
    <d v="1899-12-30T09:43:00"/>
    <n v="193"/>
    <n v="178"/>
    <n v="-3"/>
    <d v="1899-12-30T09:53:00"/>
    <n v="10"/>
    <n v="0"/>
    <n v="0"/>
    <n v="0"/>
    <n v="0"/>
    <n v="0"/>
    <n v="0"/>
    <x v="0"/>
    <x v="4"/>
  </r>
  <r>
    <s v="  UA"/>
    <x v="4"/>
    <n v="374"/>
    <s v="N852UA"/>
    <s v="LGA"/>
    <d v="1899-12-30T19:00:00"/>
    <d v="1899-12-30T18:56:00"/>
    <n v="125"/>
    <n v="105"/>
    <n v="-4"/>
    <d v="1899-12-30T19:10:00"/>
    <n v="14"/>
    <n v="0"/>
    <n v="0"/>
    <n v="0"/>
    <n v="0"/>
    <n v="0"/>
    <n v="0"/>
    <x v="10"/>
    <x v="4"/>
  </r>
  <r>
    <s v="  UA"/>
    <x v="4"/>
    <n v="376"/>
    <s v="N465UA"/>
    <s v="PHL"/>
    <d v="1899-12-30T06:00:00"/>
    <d v="1899-12-30T05:53:00"/>
    <n v="119"/>
    <n v="110"/>
    <n v="-7"/>
    <d v="1899-12-30T06:03:00"/>
    <n v="10"/>
    <n v="0"/>
    <n v="0"/>
    <n v="0"/>
    <n v="0"/>
    <n v="0"/>
    <n v="0"/>
    <x v="6"/>
    <x v="4"/>
  </r>
  <r>
    <s v="  UA"/>
    <x v="4"/>
    <n v="381"/>
    <s v="N485UA"/>
    <s v="SMF"/>
    <d v="1899-12-30T09:55:00"/>
    <d v="1899-12-30T09:53:00"/>
    <n v="270"/>
    <n v="253"/>
    <n v="-2"/>
    <d v="1899-12-30T10:05:00"/>
    <n v="12"/>
    <n v="0"/>
    <n v="0"/>
    <n v="0"/>
    <n v="0"/>
    <n v="0"/>
    <n v="0"/>
    <x v="0"/>
    <x v="4"/>
  </r>
  <r>
    <s v="  UA"/>
    <x v="4"/>
    <n v="382"/>
    <s v="N553UA"/>
    <s v="IAD"/>
    <d v="1899-12-30T08:43:00"/>
    <d v="1899-12-30T08:42:00"/>
    <n v="108"/>
    <n v="105"/>
    <n v="-1"/>
    <d v="1899-12-30T09:01:00"/>
    <n v="19"/>
    <n v="0"/>
    <n v="0"/>
    <n v="0"/>
    <n v="0"/>
    <n v="0"/>
    <n v="0"/>
    <x v="9"/>
    <x v="4"/>
  </r>
  <r>
    <s v="  UA"/>
    <x v="4"/>
    <n v="391"/>
    <s v="N850UA"/>
    <s v="RDU"/>
    <d v="1899-12-30T19:45:00"/>
    <d v="1899-12-30T19:41:00"/>
    <n v="117"/>
    <n v="101"/>
    <n v="-4"/>
    <d v="1899-12-30T19:55:00"/>
    <n v="14"/>
    <n v="0"/>
    <n v="0"/>
    <n v="0"/>
    <n v="0"/>
    <n v="0"/>
    <n v="0"/>
    <x v="10"/>
    <x v="4"/>
  </r>
  <r>
    <s v="  UA"/>
    <x v="4"/>
    <n v="393"/>
    <s v="N481UA"/>
    <s v="PHX"/>
    <d v="1899-12-30T11:57:00"/>
    <d v="1899-12-30T11:56:00"/>
    <n v="232"/>
    <n v="210"/>
    <n v="-1"/>
    <d v="1899-12-30T12:14:00"/>
    <n v="18"/>
    <n v="0"/>
    <n v="0"/>
    <n v="0"/>
    <n v="0"/>
    <n v="0"/>
    <n v="0"/>
    <x v="3"/>
    <x v="4"/>
  </r>
  <r>
    <s v="  UA"/>
    <x v="4"/>
    <n v="395"/>
    <s v="N452UA"/>
    <s v="SAN"/>
    <d v="1899-12-30T17:50:00"/>
    <d v="1899-12-30T17:47:00"/>
    <n v="253"/>
    <n v="240"/>
    <n v="-3"/>
    <d v="1899-12-30T18:01:00"/>
    <n v="14"/>
    <n v="0"/>
    <n v="0"/>
    <n v="0"/>
    <n v="0"/>
    <n v="0"/>
    <n v="0"/>
    <x v="12"/>
    <x v="4"/>
  </r>
  <r>
    <s v="  UA"/>
    <x v="4"/>
    <n v="398"/>
    <s v="N492UA"/>
    <s v="PDX"/>
    <d v="1899-12-30T11:58:00"/>
    <d v="1899-12-30T11:56:00"/>
    <n v="268"/>
    <n v="262"/>
    <n v="-2"/>
    <d v="1899-12-30T12:09:00"/>
    <n v="13"/>
    <n v="0"/>
    <n v="0"/>
    <n v="0"/>
    <n v="0"/>
    <n v="0"/>
    <n v="0"/>
    <x v="3"/>
    <x v="4"/>
  </r>
  <r>
    <s v="  UA"/>
    <x v="4"/>
    <n v="408"/>
    <s v="N526UA"/>
    <s v="PHX"/>
    <d v="1899-12-30T17:59:00"/>
    <d v="1899-12-30T18:03:00"/>
    <n v="235"/>
    <n v="205"/>
    <n v="4"/>
    <d v="1899-12-30T18:18:00"/>
    <n v="15"/>
    <n v="0"/>
    <n v="0"/>
    <n v="0"/>
    <n v="0"/>
    <n v="0"/>
    <n v="4"/>
    <x v="12"/>
    <x v="4"/>
  </r>
  <r>
    <s v="  UA"/>
    <x v="4"/>
    <n v="409"/>
    <s v="N483UA"/>
    <s v="LAX"/>
    <d v="1899-12-30T13:05:00"/>
    <d v="1899-12-30T13:01:00"/>
    <n v="269"/>
    <n v="237"/>
    <n v="-4"/>
    <d v="1899-12-30T13:10:00"/>
    <n v="9"/>
    <n v="0"/>
    <n v="0"/>
    <n v="0"/>
    <n v="0"/>
    <n v="0"/>
    <n v="0"/>
    <x v="14"/>
    <x v="4"/>
  </r>
  <r>
    <s v="  UA"/>
    <x v="4"/>
    <n v="411"/>
    <s v="N481UA"/>
    <s v="LAX"/>
    <d v="1899-12-30T20:45:00"/>
    <d v="1899-12-30T20:41:00"/>
    <n v="265"/>
    <n v="245"/>
    <n v="-4"/>
    <d v="1899-12-30T20:52:00"/>
    <n v="11"/>
    <n v="0"/>
    <n v="0"/>
    <n v="0"/>
    <n v="0"/>
    <n v="0"/>
    <n v="0"/>
    <x v="11"/>
    <x v="4"/>
  </r>
  <r>
    <s v="  UA"/>
    <x v="4"/>
    <n v="420"/>
    <s v="N470UA"/>
    <s v="ROC"/>
    <d v="1899-12-30T18:44:00"/>
    <d v="1899-12-30T19:12:00"/>
    <n v="96"/>
    <n v="90"/>
    <n v="28"/>
    <d v="1899-12-30T19:23:00"/>
    <n v="11"/>
    <n v="0"/>
    <n v="0"/>
    <n v="0"/>
    <n v="0"/>
    <n v="22"/>
    <n v="28"/>
    <x v="1"/>
    <x v="4"/>
  </r>
  <r>
    <s v="  UA"/>
    <x v="4"/>
    <n v="425"/>
    <s v="N537UA"/>
    <s v="SEA"/>
    <d v="1899-12-30T20:50:00"/>
    <d v="1899-12-30T21:03:00"/>
    <n v="265"/>
    <n v="282"/>
    <n v="13"/>
    <d v="1899-12-30T21:27:00"/>
    <n v="24"/>
    <n v="13"/>
    <n v="0"/>
    <n v="17"/>
    <n v="0"/>
    <n v="0"/>
    <n v="13"/>
    <x v="11"/>
    <x v="4"/>
  </r>
  <r>
    <s v="  UA"/>
    <x v="4"/>
    <n v="432"/>
    <s v="N823UA"/>
    <s v="CLT"/>
    <d v="1899-12-30T13:10:00"/>
    <d v="1899-12-30T13:54:00"/>
    <n v="109"/>
    <n v="104"/>
    <n v="44"/>
    <d v="1899-12-30T14:14:00"/>
    <n v="20"/>
    <n v="39"/>
    <n v="0"/>
    <n v="0"/>
    <n v="0"/>
    <n v="0"/>
    <n v="44"/>
    <x v="14"/>
    <x v="4"/>
  </r>
  <r>
    <s v="  UA"/>
    <x v="4"/>
    <n v="436"/>
    <s v="N405UA"/>
    <s v="EWR"/>
    <d v="1899-12-30T15:00:00"/>
    <d v="1899-12-30T15:40:00"/>
    <n v="131"/>
    <n v="138"/>
    <n v="40"/>
    <d v="1899-12-30T16:20:00"/>
    <n v="40"/>
    <n v="0"/>
    <n v="0"/>
    <n v="47"/>
    <n v="0"/>
    <n v="0"/>
    <n v="40"/>
    <x v="15"/>
    <x v="4"/>
  </r>
  <r>
    <s v="  UA"/>
    <x v="4"/>
    <n v="442"/>
    <s v="N818UA"/>
    <s v="BDL"/>
    <d v="1899-12-30T16:50:00"/>
    <d v="1899-12-30T16:44:00"/>
    <n v="121"/>
    <n v="108"/>
    <n v="-6"/>
    <d v="1899-12-30T16:53:00"/>
    <n v="9"/>
    <n v="0"/>
    <n v="0"/>
    <n v="0"/>
    <n v="0"/>
    <n v="0"/>
    <n v="0"/>
    <x v="2"/>
    <x v="4"/>
  </r>
  <r>
    <s v="  UA"/>
    <x v="4"/>
    <n v="449"/>
    <s v="N435UA"/>
    <s v="SAN"/>
    <d v="1899-12-30T10:00:00"/>
    <d v="1899-12-30T09:55:00"/>
    <n v="261"/>
    <n v="235"/>
    <n v="-5"/>
    <d v="1899-12-30T10:13:00"/>
    <n v="18"/>
    <n v="0"/>
    <n v="0"/>
    <n v="0"/>
    <n v="0"/>
    <n v="0"/>
    <n v="0"/>
    <x v="8"/>
    <x v="4"/>
  </r>
  <r>
    <s v="  UA"/>
    <x v="4"/>
    <n v="450"/>
    <s v="N570UA"/>
    <s v="TPA"/>
    <d v="1899-12-30T19:59:00"/>
    <d v="1899-12-30T20:02:00"/>
    <n v="157"/>
    <n v="141"/>
    <n v="3"/>
    <d v="1899-12-30T20:16:00"/>
    <n v="14"/>
    <n v="0"/>
    <n v="0"/>
    <n v="0"/>
    <n v="0"/>
    <n v="0"/>
    <n v="3"/>
    <x v="10"/>
    <x v="4"/>
  </r>
  <r>
    <s v="  UA"/>
    <x v="4"/>
    <n v="456"/>
    <s v="N514UA"/>
    <s v="DEN"/>
    <d v="1899-12-30T11:57:00"/>
    <d v="1899-12-30T11:56:00"/>
    <n v="162"/>
    <n v="146"/>
    <n v="-1"/>
    <d v="1899-12-30T12:15:00"/>
    <n v="19"/>
    <n v="0"/>
    <n v="0"/>
    <n v="0"/>
    <n v="0"/>
    <n v="0"/>
    <n v="0"/>
    <x v="3"/>
    <x v="4"/>
  </r>
  <r>
    <s v="  UA"/>
    <x v="4"/>
    <n v="473"/>
    <s v="N464UA"/>
    <s v="SNA"/>
    <d v="1899-12-30T20:05:00"/>
    <d v="1899-12-30T19:58:00"/>
    <n v="269"/>
    <n v="242"/>
    <n v="-7"/>
    <d v="1899-12-30T20:10:00"/>
    <n v="12"/>
    <n v="0"/>
    <n v="0"/>
    <n v="0"/>
    <n v="0"/>
    <n v="0"/>
    <n v="0"/>
    <x v="11"/>
    <x v="4"/>
  </r>
  <r>
    <s v="  UA"/>
    <x v="4"/>
    <n v="476"/>
    <s v="N827UA"/>
    <s v="BWI"/>
    <d v="1899-12-30T13:12:00"/>
    <d v="1899-12-30T13:24:00"/>
    <n v="108"/>
    <n v="100"/>
    <n v="12"/>
    <d v="1899-12-30T13:37:00"/>
    <n v="13"/>
    <n v="0"/>
    <n v="0"/>
    <n v="0"/>
    <n v="0"/>
    <n v="0"/>
    <n v="12"/>
    <x v="14"/>
    <x v="4"/>
  </r>
  <r>
    <s v="  UA"/>
    <x v="4"/>
    <n v="493"/>
    <s v="N467UA"/>
    <s v="SFO"/>
    <d v="1899-12-30T18:32:00"/>
    <d v="1899-12-30T18:30:00"/>
    <n v="282"/>
    <n v="270"/>
    <n v="-2"/>
    <d v="1899-12-30T18:47:00"/>
    <n v="17"/>
    <n v="0"/>
    <n v="0"/>
    <n v="0"/>
    <n v="0"/>
    <n v="0"/>
    <n v="0"/>
    <x v="1"/>
    <x v="4"/>
  </r>
  <r>
    <s v="  UA"/>
    <x v="4"/>
    <n v="499"/>
    <s v="N453UA"/>
    <s v="SFO"/>
    <d v="1899-12-30T14:05:00"/>
    <d v="1899-12-30T14:05:00"/>
    <n v="282"/>
    <n v="269"/>
    <n v="0"/>
    <d v="1899-12-30T14:15:00"/>
    <n v="10"/>
    <n v="0"/>
    <n v="0"/>
    <n v="0"/>
    <n v="0"/>
    <n v="0"/>
    <n v="0"/>
    <x v="4"/>
    <x v="4"/>
  </r>
  <r>
    <s v="  UA"/>
    <x v="4"/>
    <n v="502"/>
    <s v="N839UA"/>
    <s v="LGA"/>
    <d v="1899-12-30T18:00:00"/>
    <d v="1899-12-30T17:58:00"/>
    <n v="125"/>
    <n v="106"/>
    <n v="-2"/>
    <d v="1899-12-30T18:12:00"/>
    <n v="14"/>
    <n v="0"/>
    <n v="0"/>
    <n v="0"/>
    <n v="0"/>
    <n v="0"/>
    <n v="0"/>
    <x v="1"/>
    <x v="4"/>
  </r>
  <r>
    <s v="  UA"/>
    <x v="4"/>
    <n v="514"/>
    <s v="N405UA"/>
    <s v="IAD"/>
    <d v="1899-12-30T21:20:00"/>
    <d v="1899-12-30T21:29:00"/>
    <n v="99"/>
    <n v="89"/>
    <n v="9"/>
    <d v="1899-12-30T21:44:00"/>
    <n v="15"/>
    <n v="0"/>
    <n v="0"/>
    <n v="0"/>
    <n v="0"/>
    <n v="0"/>
    <n v="9"/>
    <x v="7"/>
    <x v="4"/>
  </r>
  <r>
    <s v="  UA"/>
    <x v="4"/>
    <n v="519"/>
    <s v="N420UA"/>
    <s v="CMH"/>
    <d v="1899-12-30T19:45:00"/>
    <d v="1899-12-30T19:37:00"/>
    <n v="73"/>
    <n v="63"/>
    <n v="-8"/>
    <d v="1899-12-30T19:49:00"/>
    <n v="12"/>
    <n v="0"/>
    <n v="0"/>
    <n v="0"/>
    <n v="0"/>
    <n v="0"/>
    <n v="0"/>
    <x v="10"/>
    <x v="4"/>
  </r>
  <r>
    <s v="  UA"/>
    <x v="4"/>
    <n v="521"/>
    <s v="N559UA"/>
    <s v="SAN"/>
    <d v="1899-12-30T11:57:00"/>
    <d v="1899-12-30T12:08:00"/>
    <n v="264"/>
    <n v="246"/>
    <n v="11"/>
    <d v="1899-12-30T12:31:00"/>
    <n v="23"/>
    <n v="0"/>
    <n v="0"/>
    <n v="0"/>
    <n v="0"/>
    <n v="0"/>
    <n v="11"/>
    <x v="3"/>
    <x v="4"/>
  </r>
  <r>
    <s v="  UA"/>
    <x v="4"/>
    <n v="524"/>
    <s v="N543UA"/>
    <s v="BOS"/>
    <d v="1899-12-30T06:46:00"/>
    <d v="1899-12-30T06:40:00"/>
    <n v="131"/>
    <n v="122"/>
    <n v="-6"/>
    <d v="1899-12-30T06:51:00"/>
    <n v="11"/>
    <n v="0"/>
    <n v="0"/>
    <n v="0"/>
    <n v="0"/>
    <n v="0"/>
    <n v="0"/>
    <x v="6"/>
    <x v="4"/>
  </r>
  <r>
    <s v="  UA"/>
    <x v="4"/>
    <n v="530"/>
    <s v="N474UA"/>
    <s v="MSP"/>
    <d v="1899-12-30T06:00:00"/>
    <d v="1899-12-30T05:52:00"/>
    <n v="93"/>
    <n v="90"/>
    <n v="-8"/>
    <d v="1899-12-30T06:06:00"/>
    <n v="14"/>
    <n v="0"/>
    <n v="0"/>
    <n v="0"/>
    <n v="0"/>
    <n v="0"/>
    <n v="0"/>
    <x v="6"/>
    <x v="4"/>
  </r>
  <r>
    <s v="  UA"/>
    <x v="4"/>
    <n v="531"/>
    <s v="N593UA"/>
    <s v="LAX"/>
    <d v="1899-12-30T10:35:00"/>
    <d v="1899-12-30T10:33:00"/>
    <n v="275"/>
    <n v="256"/>
    <n v="-2"/>
    <d v="1899-12-30T10:45:00"/>
    <n v="12"/>
    <n v="0"/>
    <n v="0"/>
    <n v="0"/>
    <n v="0"/>
    <n v="0"/>
    <n v="0"/>
    <x v="8"/>
    <x v="4"/>
  </r>
  <r>
    <s v="  UA"/>
    <x v="4"/>
    <n v="532"/>
    <s v="N486UA"/>
    <s v="BOS"/>
    <d v="1899-12-30T11:01:00"/>
    <d v="1899-12-30T11:02:00"/>
    <n v="135"/>
    <n v="120"/>
    <n v="1"/>
    <d v="1899-12-30T11:12:00"/>
    <n v="10"/>
    <n v="0"/>
    <n v="0"/>
    <n v="0"/>
    <n v="0"/>
    <n v="0"/>
    <n v="1"/>
    <x v="3"/>
    <x v="4"/>
  </r>
  <r>
    <s v="  UA"/>
    <x v="4"/>
    <n v="536"/>
    <s v="N834UA"/>
    <s v="LGA"/>
    <d v="1899-12-30T07:00:00"/>
    <d v="1899-12-30T06:54:00"/>
    <n v="123"/>
    <n v="115"/>
    <n v="-6"/>
    <d v="1899-12-30T07:04:00"/>
    <n v="10"/>
    <n v="0"/>
    <n v="0"/>
    <n v="0"/>
    <n v="0"/>
    <n v="0"/>
    <n v="0"/>
    <x v="13"/>
    <x v="4"/>
  </r>
  <r>
    <s v="  UA"/>
    <x v="4"/>
    <n v="544"/>
    <s v="N511UA"/>
    <s v="LAS"/>
    <d v="1899-12-30T11:57:00"/>
    <d v="1899-12-30T11:54:00"/>
    <n v="237"/>
    <n v="231"/>
    <n v="-3"/>
    <d v="1899-12-30T12:12:00"/>
    <n v="18"/>
    <n v="0"/>
    <n v="0"/>
    <n v="0"/>
    <n v="0"/>
    <n v="0"/>
    <n v="0"/>
    <x v="3"/>
    <x v="4"/>
  </r>
  <r>
    <s v="  UA"/>
    <x v="4"/>
    <n v="557"/>
    <s v="N579UA"/>
    <s v="LAS"/>
    <d v="1899-12-30T17:55:00"/>
    <d v="1899-12-30T18:05:00"/>
    <n v="237"/>
    <n v="230"/>
    <n v="10"/>
    <d v="1899-12-30T18:26:00"/>
    <n v="21"/>
    <n v="0"/>
    <n v="0"/>
    <n v="0"/>
    <n v="0"/>
    <n v="0"/>
    <n v="10"/>
    <x v="12"/>
    <x v="4"/>
  </r>
  <r>
    <s v="  UA"/>
    <x v="4"/>
    <n v="566"/>
    <s v="N478UA"/>
    <s v="ATL"/>
    <d v="1899-12-30T18:00:00"/>
    <d v="1899-12-30T17:59:00"/>
    <n v="112"/>
    <n v="119"/>
    <n v="-1"/>
    <d v="1899-12-30T18:25:00"/>
    <n v="26"/>
    <n v="0"/>
    <n v="0"/>
    <n v="0"/>
    <n v="0"/>
    <n v="0"/>
    <n v="0"/>
    <x v="1"/>
    <x v="4"/>
  </r>
  <r>
    <s v="  UA"/>
    <x v="4"/>
    <n v="570"/>
    <s v="N416UA"/>
    <s v="CLE"/>
    <d v="1899-12-30T13:19:00"/>
    <d v="1899-12-30T13:20:00"/>
    <n v="73"/>
    <n v="64"/>
    <n v="1"/>
    <d v="1899-12-30T13:31:00"/>
    <n v="11"/>
    <n v="0"/>
    <n v="0"/>
    <n v="0"/>
    <n v="0"/>
    <n v="0"/>
    <n v="1"/>
    <x v="14"/>
    <x v="4"/>
  </r>
  <r>
    <s v="  UA"/>
    <x v="4"/>
    <n v="577"/>
    <s v="N460UA"/>
    <s v="MSP"/>
    <d v="1899-12-30T08:48:00"/>
    <d v="1899-12-30T08:46:00"/>
    <n v="85"/>
    <n v="78"/>
    <n v="-2"/>
    <d v="1899-12-30T09:00:00"/>
    <n v="14"/>
    <n v="0"/>
    <n v="0"/>
    <n v="0"/>
    <n v="0"/>
    <n v="0"/>
    <n v="0"/>
    <x v="9"/>
    <x v="4"/>
  </r>
  <r>
    <s v="  UA"/>
    <x v="4"/>
    <n v="589"/>
    <s v="N587UA"/>
    <s v="IAH"/>
    <d v="1899-12-30T09:27:00"/>
    <d v="1899-12-30T09:25:00"/>
    <n v="164"/>
    <n v="146"/>
    <n v="-2"/>
    <d v="1899-12-30T09:38:00"/>
    <n v="13"/>
    <n v="0"/>
    <n v="0"/>
    <n v="0"/>
    <n v="0"/>
    <n v="0"/>
    <n v="0"/>
    <x v="0"/>
    <x v="4"/>
  </r>
  <r>
    <s v="  UA"/>
    <x v="4"/>
    <n v="590"/>
    <s v="N568UA"/>
    <s v="BDL"/>
    <d v="1899-12-30T13:33:00"/>
    <d v="1899-12-30T13:35:00"/>
    <n v="121"/>
    <n v="117"/>
    <n v="2"/>
    <d v="1899-12-30T13:45:00"/>
    <n v="10"/>
    <n v="0"/>
    <n v="0"/>
    <n v="0"/>
    <n v="0"/>
    <n v="0"/>
    <n v="2"/>
    <x v="14"/>
    <x v="4"/>
  </r>
  <r>
    <s v="  UA"/>
    <x v="4"/>
    <n v="597"/>
    <s v="N808UA"/>
    <s v="MSP"/>
    <d v="1899-12-30T20:05:00"/>
    <d v="1899-12-30T19:54:00"/>
    <n v="83"/>
    <n v="75"/>
    <n v="-11"/>
    <d v="1899-12-30T20:07:00"/>
    <n v="13"/>
    <n v="0"/>
    <n v="0"/>
    <n v="0"/>
    <n v="0"/>
    <n v="0"/>
    <n v="0"/>
    <x v="11"/>
    <x v="4"/>
  </r>
  <r>
    <s v="  UA"/>
    <x v="4"/>
    <n v="602"/>
    <s v="N420UA"/>
    <s v="DCA"/>
    <d v="1899-12-30T07:00:00"/>
    <d v="1899-12-30T06:55:00"/>
    <n v="108"/>
    <n v="98"/>
    <n v="-5"/>
    <d v="1899-12-30T07:11:00"/>
    <n v="16"/>
    <n v="0"/>
    <n v="0"/>
    <n v="0"/>
    <n v="0"/>
    <n v="0"/>
    <n v="0"/>
    <x v="13"/>
    <x v="4"/>
  </r>
  <r>
    <s v="  UA"/>
    <x v="4"/>
    <n v="604"/>
    <s v="N474UA"/>
    <s v="LGA"/>
    <d v="1899-12-30T17:05:00"/>
    <d v="1899-12-30T17:04:00"/>
    <n v="125"/>
    <n v="105"/>
    <n v="-1"/>
    <d v="1899-12-30T17:20:00"/>
    <n v="16"/>
    <n v="0"/>
    <n v="0"/>
    <n v="0"/>
    <n v="0"/>
    <n v="0"/>
    <n v="0"/>
    <x v="12"/>
    <x v="4"/>
  </r>
  <r>
    <s v="  UA"/>
    <x v="4"/>
    <n v="605"/>
    <s v="N447UA"/>
    <s v="DEN"/>
    <d v="1899-12-30T09:48:00"/>
    <d v="1899-12-30T09:51:00"/>
    <n v="162"/>
    <n v="140"/>
    <n v="3"/>
    <d v="1899-12-30T10:04:00"/>
    <n v="13"/>
    <n v="0"/>
    <n v="0"/>
    <n v="0"/>
    <n v="0"/>
    <n v="0"/>
    <n v="3"/>
    <x v="0"/>
    <x v="4"/>
  </r>
  <r>
    <s v="  UA"/>
    <x v="4"/>
    <n v="609"/>
    <s v="N465UA"/>
    <s v="SFO"/>
    <d v="1899-12-30T11:57:00"/>
    <d v="1899-12-30T11:58:00"/>
    <n v="282"/>
    <n v="261"/>
    <n v="1"/>
    <d v="1899-12-30T12:16:00"/>
    <n v="18"/>
    <n v="0"/>
    <n v="0"/>
    <n v="0"/>
    <n v="0"/>
    <n v="0"/>
    <n v="1"/>
    <x v="3"/>
    <x v="4"/>
  </r>
  <r>
    <s v="  UA"/>
    <x v="4"/>
    <n v="610"/>
    <s v="N836UA"/>
    <s v="DCA"/>
    <d v="1899-12-30T11:00:00"/>
    <d v="1899-12-30T10:50:00"/>
    <n v="105"/>
    <n v="97"/>
    <n v="-10"/>
    <d v="1899-12-30T11:02:00"/>
    <n v="12"/>
    <n v="0"/>
    <n v="0"/>
    <n v="0"/>
    <n v="0"/>
    <n v="0"/>
    <n v="0"/>
    <x v="3"/>
    <x v="4"/>
  </r>
  <r>
    <s v="  UA"/>
    <x v="4"/>
    <n v="614"/>
    <s v="N852UA"/>
    <s v="DCA"/>
    <d v="1899-12-30T13:05:00"/>
    <d v="1899-12-30T13:07:00"/>
    <n v="105"/>
    <n v="99"/>
    <n v="2"/>
    <d v="1899-12-30T13:21:00"/>
    <n v="14"/>
    <n v="0"/>
    <n v="0"/>
    <n v="0"/>
    <n v="0"/>
    <n v="0"/>
    <n v="2"/>
    <x v="14"/>
    <x v="4"/>
  </r>
  <r>
    <s v="  UA"/>
    <x v="4"/>
    <n v="615"/>
    <s v="N482UA"/>
    <s v="PHX"/>
    <d v="1899-12-30T09:27:00"/>
    <d v="1899-12-30T09:28:00"/>
    <n v="227"/>
    <n v="204"/>
    <n v="1"/>
    <d v="1899-12-30T09:42:00"/>
    <n v="14"/>
    <n v="0"/>
    <n v="0"/>
    <n v="0"/>
    <n v="0"/>
    <n v="0"/>
    <n v="1"/>
    <x v="0"/>
    <x v="4"/>
  </r>
  <r>
    <s v="  UA"/>
    <x v="4"/>
    <n v="616"/>
    <s v="N850UA"/>
    <s v="DCA"/>
    <d v="1899-12-30T14:05:00"/>
    <d v="1899-12-30T14:01:00"/>
    <n v="105"/>
    <n v="103"/>
    <n v="-4"/>
    <d v="1899-12-30T14:20:00"/>
    <n v="19"/>
    <n v="0"/>
    <n v="0"/>
    <n v="0"/>
    <n v="0"/>
    <n v="0"/>
    <n v="0"/>
    <x v="4"/>
    <x v="4"/>
  </r>
  <r>
    <s v="  UA"/>
    <x v="4"/>
    <n v="617"/>
    <s v="N403UA"/>
    <s v="SNA"/>
    <d v="1899-12-30T15:23:00"/>
    <d v="1899-12-30T15:24:00"/>
    <n v="268"/>
    <n v="242"/>
    <n v="1"/>
    <d v="1899-12-30T15:35:00"/>
    <n v="11"/>
    <n v="0"/>
    <n v="0"/>
    <n v="0"/>
    <n v="0"/>
    <n v="0"/>
    <n v="1"/>
    <x v="15"/>
    <x v="4"/>
  </r>
  <r>
    <s v="  UA"/>
    <x v="4"/>
    <n v="618"/>
    <s v="N847UA"/>
    <s v="DCA"/>
    <d v="1899-12-30T15:05:00"/>
    <d v="1899-12-30T14:56:00"/>
    <n v="105"/>
    <n v="96"/>
    <n v="-9"/>
    <d v="1899-12-30T15:12:00"/>
    <n v="16"/>
    <n v="0"/>
    <n v="0"/>
    <n v="0"/>
    <n v="0"/>
    <n v="0"/>
    <n v="0"/>
    <x v="15"/>
    <x v="4"/>
  </r>
  <r>
    <s v="  UA"/>
    <x v="4"/>
    <n v="619"/>
    <s v="N436UA"/>
    <s v="IAD"/>
    <d v="1899-12-30T16:16:00"/>
    <d v="1899-12-30T16:14:00"/>
    <n v="109"/>
    <n v="101"/>
    <n v="-2"/>
    <d v="1899-12-30T16:32:00"/>
    <n v="18"/>
    <n v="0"/>
    <n v="0"/>
    <n v="0"/>
    <n v="0"/>
    <n v="0"/>
    <n v="0"/>
    <x v="2"/>
    <x v="4"/>
  </r>
  <r>
    <s v="  UA"/>
    <x v="4"/>
    <n v="620"/>
    <s v="N473UA"/>
    <s v="DCA"/>
    <d v="1899-12-30T16:03:00"/>
    <d v="1899-12-30T15:58:00"/>
    <n v="105"/>
    <n v="108"/>
    <n v="-5"/>
    <d v="1899-12-30T16:15:00"/>
    <n v="17"/>
    <n v="0"/>
    <n v="0"/>
    <n v="0"/>
    <n v="0"/>
    <n v="0"/>
    <n v="0"/>
    <x v="2"/>
    <x v="4"/>
  </r>
  <r>
    <s v="  UA"/>
    <x v="4"/>
    <n v="624"/>
    <s v="N495UA"/>
    <s v="DCA"/>
    <d v="1899-12-30T18:05:00"/>
    <d v="1899-12-30T17:59:00"/>
    <n v="105"/>
    <n v="100"/>
    <n v="-6"/>
    <d v="1899-12-30T18:16:00"/>
    <n v="17"/>
    <n v="0"/>
    <n v="0"/>
    <n v="0"/>
    <n v="0"/>
    <n v="0"/>
    <n v="0"/>
    <x v="1"/>
    <x v="4"/>
  </r>
  <r>
    <s v="  UA"/>
    <x v="4"/>
    <n v="626"/>
    <s v="N539UA"/>
    <s v="PHL"/>
    <d v="1899-12-30T18:10:00"/>
    <d v="1899-12-30T19:03:00"/>
    <n v="119"/>
    <n v="104"/>
    <n v="53"/>
    <d v="1899-12-30T19:20:00"/>
    <n v="17"/>
    <n v="0"/>
    <n v="0"/>
    <n v="0"/>
    <n v="0"/>
    <n v="38"/>
    <n v="53"/>
    <x v="1"/>
    <x v="4"/>
  </r>
  <r>
    <s v="  UA"/>
    <x v="4"/>
    <n v="629"/>
    <s v="N484UA"/>
    <s v="DCA"/>
    <d v="1899-12-30T21:00:00"/>
    <d v="1899-12-30T20:58:00"/>
    <n v="105"/>
    <n v="91"/>
    <n v="-2"/>
    <d v="1899-12-30T21:11:00"/>
    <n v="13"/>
    <n v="0"/>
    <n v="0"/>
    <n v="0"/>
    <n v="0"/>
    <n v="0"/>
    <n v="0"/>
    <x v="7"/>
    <x v="4"/>
  </r>
  <r>
    <s v="  UA"/>
    <x v="4"/>
    <n v="632"/>
    <s v="N541UA"/>
    <s v="TPA"/>
    <d v="1899-12-30T09:30:00"/>
    <d v="1899-12-30T10:08:00"/>
    <n v="157"/>
    <n v="146"/>
    <n v="38"/>
    <d v="1899-12-30T10:25:00"/>
    <n v="17"/>
    <n v="0"/>
    <n v="0"/>
    <n v="0"/>
    <n v="0"/>
    <n v="27"/>
    <n v="38"/>
    <x v="0"/>
    <x v="4"/>
  </r>
  <r>
    <s v="  UA"/>
    <x v="4"/>
    <n v="634"/>
    <s v="N827UA"/>
    <s v="EWR"/>
    <d v="1899-12-30T06:00:00"/>
    <d v="1899-12-30T05:51:00"/>
    <n v="118"/>
    <n v="109"/>
    <n v="-9"/>
    <d v="1899-12-30T06:02:00"/>
    <n v="11"/>
    <n v="0"/>
    <n v="0"/>
    <n v="0"/>
    <n v="0"/>
    <n v="0"/>
    <n v="0"/>
    <x v="6"/>
    <x v="4"/>
  </r>
  <r>
    <s v="  UA"/>
    <x v="4"/>
    <n v="635"/>
    <s v="N540UA"/>
    <s v="SEA"/>
    <d v="1899-12-30T08:25:00"/>
    <d v="1899-12-30T08:25:00"/>
    <n v="265"/>
    <n v="252"/>
    <n v="0"/>
    <d v="1899-12-30T08:36:00"/>
    <n v="11"/>
    <n v="0"/>
    <n v="0"/>
    <n v="0"/>
    <n v="0"/>
    <n v="0"/>
    <n v="0"/>
    <x v="9"/>
    <x v="4"/>
  </r>
  <r>
    <s v="  UA"/>
    <x v="4"/>
    <n v="640"/>
    <s v="N838UA"/>
    <s v="PHL"/>
    <d v="1899-12-30T21:05:00"/>
    <d v="1899-12-30T21:02:00"/>
    <n v="113"/>
    <n v="114"/>
    <n v="-3"/>
    <d v="1899-12-30T21:24:00"/>
    <n v="22"/>
    <n v="0"/>
    <n v="0"/>
    <n v="0"/>
    <n v="0"/>
    <n v="0"/>
    <n v="0"/>
    <x v="7"/>
    <x v="4"/>
  </r>
  <r>
    <s v="  UA"/>
    <x v="4"/>
    <n v="643"/>
    <s v="N430UA"/>
    <s v="PDX"/>
    <d v="1899-12-30T15:20:00"/>
    <d v="1899-12-30T15:17:00"/>
    <n v="268"/>
    <n v="260"/>
    <n v="-3"/>
    <d v="1899-12-30T15:26:00"/>
    <n v="9"/>
    <n v="0"/>
    <n v="0"/>
    <n v="0"/>
    <n v="0"/>
    <n v="0"/>
    <n v="0"/>
    <x v="15"/>
    <x v="4"/>
  </r>
  <r>
    <s v="  UA"/>
    <x v="4"/>
    <n v="646"/>
    <s v="N434UA"/>
    <s v="EWR"/>
    <d v="1899-12-30T13:00:00"/>
    <d v="1899-12-30T13:58:00"/>
    <n v="133"/>
    <n v="148"/>
    <n v="58"/>
    <d v="1899-12-30T14:42:00"/>
    <n v="44"/>
    <n v="0"/>
    <n v="0"/>
    <n v="73"/>
    <n v="0"/>
    <n v="0"/>
    <n v="58"/>
    <x v="14"/>
    <x v="4"/>
  </r>
  <r>
    <s v="  UA"/>
    <x v="4"/>
    <n v="649"/>
    <s v="N478UA"/>
    <s v="PDX"/>
    <d v="1899-12-30T08:10:00"/>
    <d v="1899-12-30T08:08:00"/>
    <n v="263"/>
    <n v="266"/>
    <n v="-2"/>
    <d v="1899-12-30T08:21:00"/>
    <n v="13"/>
    <n v="0"/>
    <n v="0"/>
    <n v="0"/>
    <n v="0"/>
    <n v="0"/>
    <n v="0"/>
    <x v="9"/>
    <x v="4"/>
  </r>
  <r>
    <s v="  UA"/>
    <x v="4"/>
    <n v="650"/>
    <s v="N454UA"/>
    <s v="OMA"/>
    <d v="1899-12-30T09:55:00"/>
    <d v="1899-12-30T09:53:00"/>
    <n v="90"/>
    <n v="81"/>
    <n v="-2"/>
    <d v="1899-12-30T10:07:00"/>
    <n v="14"/>
    <n v="0"/>
    <n v="0"/>
    <n v="0"/>
    <n v="0"/>
    <n v="0"/>
    <n v="0"/>
    <x v="0"/>
    <x v="4"/>
  </r>
  <r>
    <s v="  UA"/>
    <x v="4"/>
    <n v="656"/>
    <s v="N425UA"/>
    <s v="ALB"/>
    <d v="1899-12-30T13:15:00"/>
    <d v="1899-12-30T13:07:00"/>
    <n v="114"/>
    <n v="121"/>
    <n v="-8"/>
    <d v="1899-12-30T13:28:00"/>
    <n v="21"/>
    <n v="0"/>
    <n v="0"/>
    <n v="0"/>
    <n v="0"/>
    <n v="0"/>
    <n v="0"/>
    <x v="14"/>
    <x v="4"/>
  </r>
  <r>
    <s v="  UA"/>
    <x v="4"/>
    <n v="661"/>
    <s v="N476UA"/>
    <s v="LAX"/>
    <d v="1899-12-30T09:02:00"/>
    <d v="1899-12-30T09:02:00"/>
    <n v="265"/>
    <n v="254"/>
    <n v="0"/>
    <d v="1899-12-30T09:20:00"/>
    <n v="18"/>
    <n v="0"/>
    <n v="0"/>
    <n v="0"/>
    <n v="0"/>
    <n v="0"/>
    <n v="0"/>
    <x v="0"/>
    <x v="4"/>
  </r>
  <r>
    <s v="  UA"/>
    <x v="4"/>
    <n v="664"/>
    <s v="N581UA"/>
    <s v="PHL"/>
    <d v="1899-12-30T13:33:00"/>
    <d v="1899-12-30T14:45:00"/>
    <n v="119"/>
    <n v="116"/>
    <n v="72"/>
    <d v="1899-12-30T14:59:00"/>
    <n v="14"/>
    <n v="0"/>
    <n v="0"/>
    <n v="0"/>
    <n v="0"/>
    <n v="69"/>
    <n v="72"/>
    <x v="14"/>
    <x v="4"/>
  </r>
  <r>
    <s v="  UA"/>
    <x v="4"/>
    <n v="665"/>
    <s v="N841UA"/>
    <s v="SNA"/>
    <d v="1899-12-30T17:34:00"/>
    <d v="1899-12-30T17:30:00"/>
    <n v="268"/>
    <n v="238"/>
    <n v="-4"/>
    <d v="1899-12-30T17:39:00"/>
    <n v="9"/>
    <n v="0"/>
    <n v="0"/>
    <n v="0"/>
    <n v="0"/>
    <n v="0"/>
    <n v="0"/>
    <x v="12"/>
    <x v="4"/>
  </r>
  <r>
    <s v="  UA"/>
    <x v="4"/>
    <n v="668"/>
    <s v="N492UA"/>
    <s v="DCA"/>
    <d v="1899-12-30T06:00:00"/>
    <d v="1899-12-30T05:54:00"/>
    <n v="106"/>
    <n v="103"/>
    <n v="-6"/>
    <d v="1899-12-30T06:06:00"/>
    <n v="12"/>
    <n v="0"/>
    <n v="0"/>
    <n v="0"/>
    <n v="0"/>
    <n v="0"/>
    <n v="0"/>
    <x v="6"/>
    <x v="4"/>
  </r>
  <r>
    <s v="  UA"/>
    <x v="4"/>
    <n v="672"/>
    <s v="N459UA"/>
    <s v="LGA"/>
    <d v="1899-12-30T08:00:00"/>
    <d v="1899-12-30T07:54:00"/>
    <n v="125"/>
    <n v="113"/>
    <n v="-6"/>
    <d v="1899-12-30T08:07:00"/>
    <n v="13"/>
    <n v="0"/>
    <n v="0"/>
    <n v="0"/>
    <n v="0"/>
    <n v="0"/>
    <n v="0"/>
    <x v="9"/>
    <x v="4"/>
  </r>
  <r>
    <s v="  UA"/>
    <x v="4"/>
    <n v="675"/>
    <s v="N649UA"/>
    <s v="DEN"/>
    <d v="1899-12-30T08:02:00"/>
    <d v="1899-12-30T08:02:00"/>
    <n v="168"/>
    <n v="139"/>
    <n v="0"/>
    <d v="1899-12-30T08:16:00"/>
    <n v="14"/>
    <n v="0"/>
    <n v="0"/>
    <n v="0"/>
    <n v="0"/>
    <n v="0"/>
    <n v="0"/>
    <x v="9"/>
    <x v="4"/>
  </r>
  <r>
    <s v="  UA"/>
    <x v="4"/>
    <n v="678"/>
    <s v="N842UA"/>
    <s v="LGA"/>
    <d v="1899-12-30T11:00:00"/>
    <d v="1899-12-30T10:55:00"/>
    <n v="125"/>
    <n v="136"/>
    <n v="-5"/>
    <d v="1899-12-30T11:26:00"/>
    <n v="31"/>
    <n v="0"/>
    <n v="0"/>
    <n v="0"/>
    <n v="0"/>
    <n v="0"/>
    <n v="0"/>
    <x v="3"/>
    <x v="4"/>
  </r>
  <r>
    <s v="  UA"/>
    <x v="4"/>
    <n v="680"/>
    <s v="N837UA"/>
    <s v="LGA"/>
    <d v="1899-12-30T12:25:00"/>
    <d v="1899-12-30T12:19:00"/>
    <n v="125"/>
    <n v="120"/>
    <n v="-6"/>
    <d v="1899-12-30T12:38:00"/>
    <n v="19"/>
    <n v="0"/>
    <n v="0"/>
    <n v="0"/>
    <n v="0"/>
    <n v="0"/>
    <n v="0"/>
    <x v="5"/>
    <x v="4"/>
  </r>
  <r>
    <s v="  UA"/>
    <x v="4"/>
    <n v="682"/>
    <s v="N420UA"/>
    <s v="LGA"/>
    <d v="1899-12-30T13:00:00"/>
    <d v="1899-12-30T12:57:00"/>
    <n v="125"/>
    <n v="105"/>
    <n v="-3"/>
    <d v="1899-12-30T13:04:00"/>
    <n v="7"/>
    <n v="0"/>
    <n v="0"/>
    <n v="0"/>
    <n v="0"/>
    <n v="0"/>
    <n v="0"/>
    <x v="14"/>
    <x v="4"/>
  </r>
  <r>
    <s v="  UA"/>
    <x v="4"/>
    <n v="684"/>
    <s v="N825UA"/>
    <s v="LGA"/>
    <d v="1899-12-30T14:05:00"/>
    <d v="1899-12-30T14:00:00"/>
    <n v="125"/>
    <n v="125"/>
    <n v="-5"/>
    <d v="1899-12-30T14:25:00"/>
    <n v="25"/>
    <n v="0"/>
    <n v="0"/>
    <n v="0"/>
    <n v="0"/>
    <n v="0"/>
    <n v="0"/>
    <x v="4"/>
    <x v="4"/>
  </r>
  <r>
    <s v="  UA"/>
    <x v="4"/>
    <n v="686"/>
    <s v="N425UA"/>
    <s v="LGA"/>
    <d v="1899-12-30T06:00:00"/>
    <d v="1899-12-30T05:54:00"/>
    <n v="123"/>
    <n v="115"/>
    <n v="-6"/>
    <d v="1899-12-30T06:07:00"/>
    <n v="13"/>
    <n v="0"/>
    <n v="0"/>
    <n v="0"/>
    <n v="0"/>
    <n v="0"/>
    <n v="0"/>
    <x v="6"/>
    <x v="4"/>
  </r>
  <r>
    <s v="  UA"/>
    <x v="4"/>
    <n v="688"/>
    <s v="N431UA"/>
    <s v="LGA"/>
    <d v="1899-12-30T15:54:00"/>
    <d v="1899-12-30T15:50:00"/>
    <n v="125"/>
    <n v="115"/>
    <n v="-4"/>
    <d v="1899-12-30T16:04:00"/>
    <n v="14"/>
    <n v="0"/>
    <n v="0"/>
    <n v="0"/>
    <n v="0"/>
    <n v="0"/>
    <n v="0"/>
    <x v="15"/>
    <x v="4"/>
  </r>
  <r>
    <s v="  UA"/>
    <x v="4"/>
    <n v="690"/>
    <s v="N842UA"/>
    <s v="LGA"/>
    <d v="1899-12-30T17:30:00"/>
    <d v="1899-12-30T17:24:00"/>
    <n v="125"/>
    <n v="111"/>
    <n v="-6"/>
    <d v="1899-12-30T17:37:00"/>
    <n v="13"/>
    <n v="0"/>
    <n v="0"/>
    <n v="0"/>
    <n v="0"/>
    <n v="0"/>
    <n v="0"/>
    <x v="12"/>
    <x v="4"/>
  </r>
  <r>
    <s v="  UA"/>
    <x v="4"/>
    <n v="693"/>
    <s v="N830UA"/>
    <s v="LGA"/>
    <d v="1899-12-30T14:54:00"/>
    <d v="1899-12-30T14:49:00"/>
    <n v="125"/>
    <n v="106"/>
    <n v="-5"/>
    <d v="1899-12-30T15:02:00"/>
    <n v="13"/>
    <n v="0"/>
    <n v="0"/>
    <n v="0"/>
    <n v="0"/>
    <n v="0"/>
    <n v="0"/>
    <x v="4"/>
    <x v="4"/>
  </r>
  <r>
    <s v="  UA"/>
    <x v="4"/>
    <n v="709"/>
    <s v="N537UA"/>
    <s v="SAN"/>
    <d v="1899-12-30T08:38:00"/>
    <d v="1899-12-30T08:37:00"/>
    <n v="262"/>
    <n v="241"/>
    <n v="-1"/>
    <d v="1899-12-30T08:51:00"/>
    <n v="14"/>
    <n v="0"/>
    <n v="0"/>
    <n v="0"/>
    <n v="0"/>
    <n v="0"/>
    <n v="0"/>
    <x v="9"/>
    <x v="4"/>
  </r>
  <r>
    <s v="  UA"/>
    <x v="4"/>
    <n v="711"/>
    <s v="N404UA"/>
    <s v="LAX"/>
    <d v="1899-12-30T07:04:00"/>
    <d v="1899-12-30T06:57:00"/>
    <n v="265"/>
    <n v="237"/>
    <n v="-7"/>
    <d v="1899-12-30T07:07:00"/>
    <n v="10"/>
    <n v="0"/>
    <n v="0"/>
    <n v="0"/>
    <n v="0"/>
    <n v="0"/>
    <n v="0"/>
    <x v="13"/>
    <x v="4"/>
  </r>
  <r>
    <s v="  UA"/>
    <x v="4"/>
    <n v="722"/>
    <s v="N836UA"/>
    <s v="RDU"/>
    <d v="1899-12-30T16:41:00"/>
    <d v="1899-12-30T16:39:00"/>
    <n v="110"/>
    <n v="101"/>
    <n v="-2"/>
    <d v="1899-12-30T16:52:00"/>
    <n v="13"/>
    <n v="0"/>
    <n v="0"/>
    <n v="0"/>
    <n v="0"/>
    <n v="0"/>
    <n v="0"/>
    <x v="2"/>
    <x v="4"/>
  </r>
  <r>
    <s v="  UA"/>
    <x v="4"/>
    <n v="732"/>
    <s v="N456UA"/>
    <s v="JAX"/>
    <d v="1899-12-30T13:44:00"/>
    <d v="1899-12-30T13:38:00"/>
    <n v="136"/>
    <n v="118"/>
    <n v="-6"/>
    <d v="1899-12-30T13:50:00"/>
    <n v="12"/>
    <n v="0"/>
    <n v="0"/>
    <n v="0"/>
    <n v="0"/>
    <n v="0"/>
    <n v="0"/>
    <x v="14"/>
    <x v="4"/>
  </r>
  <r>
    <s v="  UA"/>
    <x v="4"/>
    <n v="741"/>
    <s v="N402UA"/>
    <s v="SFO"/>
    <d v="1899-12-30T19:16:00"/>
    <d v="1899-12-30T19:16:00"/>
    <n v="282"/>
    <n v="268"/>
    <n v="0"/>
    <d v="1899-12-30T19:28:00"/>
    <n v="12"/>
    <n v="0"/>
    <n v="0"/>
    <n v="0"/>
    <n v="0"/>
    <n v="0"/>
    <n v="0"/>
    <x v="10"/>
    <x v="4"/>
  </r>
  <r>
    <s v="  UA"/>
    <x v="4"/>
    <n v="752"/>
    <s v="N415UA"/>
    <s v="MSP"/>
    <d v="1899-12-30T21:05:00"/>
    <d v="1899-12-30T20:58:00"/>
    <n v="84"/>
    <n v="72"/>
    <n v="-7"/>
    <d v="1899-12-30T21:09:00"/>
    <n v="11"/>
    <n v="0"/>
    <n v="0"/>
    <n v="0"/>
    <n v="0"/>
    <n v="0"/>
    <n v="0"/>
    <x v="7"/>
    <x v="4"/>
  </r>
  <r>
    <s v="  UA"/>
    <x v="4"/>
    <n v="759"/>
    <s v="N475UA"/>
    <s v="SFO"/>
    <d v="1899-12-30T09:02:00"/>
    <d v="1899-12-30T08:58:00"/>
    <n v="282"/>
    <n v="266"/>
    <n v="-4"/>
    <d v="1899-12-30T09:15:00"/>
    <n v="17"/>
    <n v="0"/>
    <n v="0"/>
    <n v="0"/>
    <n v="0"/>
    <n v="0"/>
    <n v="0"/>
    <x v="0"/>
    <x v="4"/>
  </r>
  <r>
    <s v="  UA"/>
    <x v="4"/>
    <n v="761"/>
    <s v="N487UA"/>
    <s v="SFO"/>
    <d v="1899-12-30T08:12:00"/>
    <d v="1899-12-30T08:10:00"/>
    <n v="282"/>
    <n v="279"/>
    <n v="-2"/>
    <d v="1899-12-30T08:24:00"/>
    <n v="14"/>
    <n v="0"/>
    <n v="0"/>
    <n v="0"/>
    <n v="0"/>
    <n v="0"/>
    <n v="0"/>
    <x v="9"/>
    <x v="4"/>
  </r>
  <r>
    <s v="  UA"/>
    <x v="4"/>
    <n v="762"/>
    <s v="N847UA"/>
    <s v="LGA"/>
    <d v="1899-12-30T21:00:00"/>
    <d v="1899-12-30T20:56:00"/>
    <n v="119"/>
    <n v="141"/>
    <n v="-4"/>
    <d v="1899-12-30T21:41:00"/>
    <n v="45"/>
    <n v="0"/>
    <n v="0"/>
    <n v="18"/>
    <n v="0"/>
    <n v="0"/>
    <n v="0"/>
    <x v="7"/>
    <x v="4"/>
  </r>
  <r>
    <s v="  UA"/>
    <x v="4"/>
    <n v="769"/>
    <s v="N672UA"/>
    <s v="SFO"/>
    <d v="1899-12-30T10:00:00"/>
    <d v="1899-12-30T09:57:00"/>
    <n v="290"/>
    <n v="254"/>
    <n v="-3"/>
    <d v="1899-12-30T10:11:00"/>
    <n v="14"/>
    <n v="0"/>
    <n v="0"/>
    <n v="0"/>
    <n v="0"/>
    <n v="0"/>
    <n v="0"/>
    <x v="8"/>
    <x v="4"/>
  </r>
  <r>
    <s v="  UA"/>
    <x v="4"/>
    <n v="774"/>
    <s v="N834UA"/>
    <s v="RIC"/>
    <d v="1899-12-30T18:03:00"/>
    <d v="1899-12-30T17:57:00"/>
    <n v="114"/>
    <n v="104"/>
    <n v="-6"/>
    <d v="1899-12-30T18:11:00"/>
    <n v="14"/>
    <n v="0"/>
    <n v="0"/>
    <n v="0"/>
    <n v="0"/>
    <n v="0"/>
    <n v="0"/>
    <x v="1"/>
    <x v="4"/>
  </r>
  <r>
    <s v="  UA"/>
    <x v="4"/>
    <n v="784"/>
    <s v="N403UA"/>
    <s v="DCA"/>
    <d v="1899-12-30T10:02:00"/>
    <d v="1899-12-30T09:58:00"/>
    <n v="105"/>
    <n v="106"/>
    <n v="-4"/>
    <d v="1899-12-30T10:18:00"/>
    <n v="20"/>
    <n v="0"/>
    <n v="0"/>
    <n v="0"/>
    <n v="0"/>
    <n v="0"/>
    <n v="0"/>
    <x v="8"/>
    <x v="4"/>
  </r>
  <r>
    <s v="  UA"/>
    <x v="4"/>
    <n v="793"/>
    <s v="N538UA"/>
    <s v="LAX"/>
    <d v="1899-12-30T15:20:00"/>
    <d v="1899-12-30T15:59:00"/>
    <n v="270"/>
    <n v="244"/>
    <n v="39"/>
    <d v="1899-12-30T16:12:00"/>
    <n v="13"/>
    <n v="0"/>
    <n v="0"/>
    <n v="0"/>
    <n v="0"/>
    <n v="0"/>
    <n v="39"/>
    <x v="15"/>
    <x v="4"/>
  </r>
  <r>
    <s v="  UA"/>
    <x v="4"/>
    <n v="832"/>
    <s v="N841UA"/>
    <s v="DCA"/>
    <d v="1899-12-30T12:05:00"/>
    <d v="1899-12-30T12:01:00"/>
    <n v="105"/>
    <n v="94"/>
    <n v="-4"/>
    <d v="1899-12-30T12:13:00"/>
    <n v="12"/>
    <n v="0"/>
    <n v="0"/>
    <n v="0"/>
    <n v="0"/>
    <n v="0"/>
    <n v="0"/>
    <x v="5"/>
    <x v="4"/>
  </r>
  <r>
    <s v="  UA"/>
    <x v="4"/>
    <n v="836"/>
    <s v="N501UA"/>
    <s v="BOS"/>
    <d v="1899-12-30T17:35:00"/>
    <d v="1899-12-30T17:32:00"/>
    <n v="139"/>
    <n v="122"/>
    <n v="-3"/>
    <d v="1899-12-30T17:50:00"/>
    <n v="18"/>
    <n v="0"/>
    <n v="0"/>
    <n v="0"/>
    <n v="0"/>
    <n v="0"/>
    <n v="0"/>
    <x v="12"/>
    <x v="4"/>
  </r>
  <r>
    <s v="  UA"/>
    <x v="4"/>
    <n v="839"/>
    <s v="N426UA"/>
    <s v="LAX"/>
    <d v="1899-12-30T18:41:00"/>
    <d v="1899-12-30T18:38:00"/>
    <n v="265"/>
    <n v="255"/>
    <n v="-3"/>
    <d v="1899-12-30T18:56:00"/>
    <n v="18"/>
    <n v="0"/>
    <n v="0"/>
    <n v="0"/>
    <n v="0"/>
    <n v="0"/>
    <n v="0"/>
    <x v="1"/>
    <x v="4"/>
  </r>
  <r>
    <s v="  UA"/>
    <x v="4"/>
    <n v="842"/>
    <s v="N415UA"/>
    <s v="LAX"/>
    <d v="1899-12-30T08:10:00"/>
    <d v="1899-12-30T08:30:00"/>
    <n v="269"/>
    <n v="244"/>
    <n v="20"/>
    <d v="1899-12-30T08:40:00"/>
    <n v="10"/>
    <n v="0"/>
    <n v="0"/>
    <n v="0"/>
    <n v="0"/>
    <n v="0"/>
    <n v="20"/>
    <x v="9"/>
    <x v="4"/>
  </r>
  <r>
    <s v="  UA"/>
    <x v="4"/>
    <n v="859"/>
    <s v="N821UA"/>
    <s v="SFO"/>
    <d v="1899-12-30T07:04:00"/>
    <d v="1899-12-30T07:00:00"/>
    <n v="288"/>
    <n v="273"/>
    <n v="-4"/>
    <d v="1899-12-30T07:19:00"/>
    <n v="19"/>
    <n v="0"/>
    <n v="0"/>
    <n v="0"/>
    <n v="0"/>
    <n v="0"/>
    <n v="0"/>
    <x v="13"/>
    <x v="4"/>
  </r>
  <r>
    <s v="  UA"/>
    <x v="4"/>
    <n v="871"/>
    <s v="N808UA"/>
    <s v="DCA"/>
    <d v="1899-12-30T08:05:00"/>
    <d v="1899-12-30T08:10:00"/>
    <n v="105"/>
    <n v="98"/>
    <n v="5"/>
    <d v="1899-12-30T08:23:00"/>
    <n v="13"/>
    <n v="0"/>
    <n v="0"/>
    <n v="0"/>
    <n v="0"/>
    <n v="0"/>
    <n v="5"/>
    <x v="9"/>
    <x v="4"/>
  </r>
  <r>
    <s v="  UA"/>
    <x v="4"/>
    <n v="882"/>
    <s v="N521UA"/>
    <s v="BOS"/>
    <d v="1899-12-30T16:05:00"/>
    <d v="1899-12-30T16:19:00"/>
    <n v="142"/>
    <n v="127"/>
    <n v="14"/>
    <d v="1899-12-30T16:28:00"/>
    <n v="9"/>
    <n v="0"/>
    <n v="0"/>
    <n v="0"/>
    <n v="0"/>
    <n v="0"/>
    <n v="14"/>
    <x v="2"/>
    <x v="4"/>
  </r>
  <r>
    <s v="  UA"/>
    <x v="4"/>
    <n v="884"/>
    <s v="N497UA"/>
    <s v="EWR"/>
    <d v="1899-12-30T19:00:00"/>
    <d v="1899-12-30T18:59:00"/>
    <n v="131"/>
    <n v="105"/>
    <n v="-1"/>
    <d v="1899-12-30T19:10:00"/>
    <n v="11"/>
    <n v="0"/>
    <n v="0"/>
    <n v="0"/>
    <n v="0"/>
    <n v="0"/>
    <n v="0"/>
    <x v="10"/>
    <x v="4"/>
  </r>
  <r>
    <s v="  UA"/>
    <x v="4"/>
    <n v="896"/>
    <s v="N528UA"/>
    <s v="BOS"/>
    <d v="1899-12-30T13:19:00"/>
    <d v="1899-12-30T13:15:00"/>
    <n v="140"/>
    <n v="117"/>
    <n v="-4"/>
    <d v="1899-12-30T13:26:00"/>
    <n v="11"/>
    <n v="0"/>
    <n v="0"/>
    <n v="0"/>
    <n v="0"/>
    <n v="0"/>
    <n v="0"/>
    <x v="14"/>
    <x v="4"/>
  </r>
  <r>
    <s v="  UA"/>
    <x v="4"/>
    <n v="904"/>
    <s v="N827UA"/>
    <s v="CVG"/>
    <d v="1899-12-30T19:01:00"/>
    <d v="1899-12-30T18:57:00"/>
    <n v="71"/>
    <n v="67"/>
    <n v="-4"/>
    <d v="1899-12-30T19:16:00"/>
    <n v="19"/>
    <n v="0"/>
    <n v="0"/>
    <n v="0"/>
    <n v="0"/>
    <n v="0"/>
    <n v="0"/>
    <x v="10"/>
    <x v="4"/>
  </r>
  <r>
    <s v="  UA"/>
    <x v="4"/>
    <n v="907"/>
    <s v="N647UA"/>
    <s v="SFO"/>
    <d v="1899-12-30T17:21:00"/>
    <d v="1899-12-30T17:20:00"/>
    <n v="295"/>
    <n v="268"/>
    <n v="-1"/>
    <d v="1899-12-30T17:33:00"/>
    <n v="13"/>
    <n v="0"/>
    <n v="0"/>
    <n v="0"/>
    <n v="0"/>
    <n v="0"/>
    <n v="0"/>
    <x v="12"/>
    <x v="4"/>
  </r>
  <r>
    <s v="  UA"/>
    <x v="4"/>
    <n v="909"/>
    <s v="N573UA"/>
    <s v="DEN"/>
    <d v="1899-12-30T15:23:00"/>
    <d v="1899-12-30T17:57:00"/>
    <n v="164"/>
    <n v="155"/>
    <n v="154"/>
    <d v="1899-12-30T18:21:00"/>
    <n v="24"/>
    <n v="88"/>
    <n v="0"/>
    <n v="0"/>
    <n v="0"/>
    <n v="57"/>
    <n v="154"/>
    <x v="15"/>
    <x v="4"/>
  </r>
  <r>
    <s v="  UA"/>
    <x v="4"/>
    <n v="922"/>
    <s v="N419UA"/>
    <s v="IAD"/>
    <d v="1899-12-30T06:05:00"/>
    <d v="1899-12-30T06:01:00"/>
    <n v="101"/>
    <n v="95"/>
    <n v="-4"/>
    <d v="1899-12-30T06:11:00"/>
    <n v="10"/>
    <n v="0"/>
    <n v="0"/>
    <n v="0"/>
    <n v="0"/>
    <n v="0"/>
    <n v="0"/>
    <x v="6"/>
    <x v="4"/>
  </r>
  <r>
    <s v="  UA"/>
    <x v="4"/>
    <n v="929"/>
    <s v="N446UA"/>
    <s v="SEA"/>
    <d v="1899-12-30T15:30:00"/>
    <d v="1899-12-30T15:27:00"/>
    <n v="268"/>
    <n v="269"/>
    <n v="-3"/>
    <d v="1899-12-30T15:40:00"/>
    <n v="13"/>
    <n v="0"/>
    <n v="0"/>
    <n v="0"/>
    <n v="0"/>
    <n v="0"/>
    <n v="0"/>
    <x v="15"/>
    <x v="4"/>
  </r>
  <r>
    <s v="  UA"/>
    <x v="4"/>
    <n v="939"/>
    <s v="N551UA"/>
    <s v="SFO"/>
    <d v="1899-12-30T13:05:00"/>
    <d v="1899-12-30T13:07:00"/>
    <n v="284"/>
    <n v="258"/>
    <n v="2"/>
    <d v="1899-12-30T13:18:00"/>
    <n v="11"/>
    <n v="0"/>
    <n v="0"/>
    <n v="0"/>
    <n v="0"/>
    <n v="0"/>
    <n v="2"/>
    <x v="14"/>
    <x v="4"/>
  </r>
  <r>
    <s v="  UA"/>
    <x v="4"/>
    <n v="941"/>
    <s v="N578UA"/>
    <s v="DEN"/>
    <d v="1899-12-30T17:03:00"/>
    <d v="1899-12-30T18:09:00"/>
    <n v="160"/>
    <n v="144"/>
    <n v="66"/>
    <d v="1899-12-30T18:28:00"/>
    <n v="19"/>
    <n v="21"/>
    <n v="0"/>
    <n v="0"/>
    <n v="0"/>
    <n v="29"/>
    <n v="66"/>
    <x v="12"/>
    <x v="4"/>
  </r>
  <r>
    <s v="  UA"/>
    <x v="4"/>
    <n v="943"/>
    <s v="N574UA"/>
    <s v="LAX"/>
    <d v="1899-12-30T17:32:00"/>
    <d v="1899-12-30T17:32:00"/>
    <n v="268"/>
    <n v="245"/>
    <n v="0"/>
    <d v="1899-12-30T17:45:00"/>
    <n v="13"/>
    <n v="0"/>
    <n v="0"/>
    <n v="0"/>
    <n v="0"/>
    <n v="0"/>
    <n v="0"/>
    <x v="12"/>
    <x v="4"/>
  </r>
  <r>
    <s v="  UA"/>
    <x v="4"/>
    <n v="945"/>
    <s v="N414UA"/>
    <s v="LAX"/>
    <d v="1899-12-30T11:57:00"/>
    <d v="1899-12-30T11:55:00"/>
    <n v="265"/>
    <n v="246"/>
    <n v="-2"/>
    <d v="1899-12-30T12:11:00"/>
    <n v="16"/>
    <n v="0"/>
    <n v="0"/>
    <n v="0"/>
    <n v="0"/>
    <n v="0"/>
    <n v="0"/>
    <x v="3"/>
    <x v="4"/>
  </r>
  <r>
    <s v="  UA"/>
    <x v="4"/>
    <n v="949"/>
    <s v="N777UA"/>
    <s v="DEN"/>
    <d v="1899-12-30T18:41:00"/>
    <d v="1899-12-30T18:34:00"/>
    <n v="165"/>
    <n v="146"/>
    <n v="-7"/>
    <d v="1899-12-30T18:52:00"/>
    <n v="18"/>
    <n v="0"/>
    <n v="0"/>
    <n v="0"/>
    <n v="0"/>
    <n v="0"/>
    <n v="0"/>
    <x v="1"/>
    <x v="4"/>
  </r>
  <r>
    <s v="  UA"/>
    <x v="4"/>
    <n v="959"/>
    <s v="N444UA"/>
    <s v="PDX"/>
    <d v="1899-12-30T20:30:00"/>
    <d v="1899-12-30T20:27:00"/>
    <n v="268"/>
    <n v="269"/>
    <n v="-3"/>
    <d v="1899-12-30T20:42:00"/>
    <n v="15"/>
    <n v="0"/>
    <n v="0"/>
    <n v="0"/>
    <n v="0"/>
    <n v="0"/>
    <n v="0"/>
    <x v="11"/>
    <x v="4"/>
  </r>
  <r>
    <s v="  UA"/>
    <x v="4"/>
    <n v="964"/>
    <s v="N209UA"/>
    <s v="IAD"/>
    <d v="1899-12-30T13:15:00"/>
    <d v="1899-12-30T18:10:00"/>
    <n v="112"/>
    <n v="106"/>
    <n v="295"/>
    <d v="1899-12-30T18:33:00"/>
    <n v="23"/>
    <n v="8"/>
    <n v="0"/>
    <n v="0"/>
    <n v="0"/>
    <n v="281"/>
    <n v="295"/>
    <x v="14"/>
    <x v="4"/>
  </r>
  <r>
    <s v="  UA"/>
    <x v="4"/>
    <n v="971"/>
    <s v="N838UA"/>
    <s v="SFO"/>
    <d v="1899-12-30T06:00:00"/>
    <d v="1899-12-30T06:00:00"/>
    <n v="282"/>
    <n v="262"/>
    <n v="0"/>
    <d v="1899-12-30T06:13:00"/>
    <n v="13"/>
    <n v="0"/>
    <n v="0"/>
    <n v="0"/>
    <n v="0"/>
    <n v="0"/>
    <n v="0"/>
    <x v="6"/>
    <x v="4"/>
  </r>
  <r>
    <s v="  UA"/>
    <x v="4"/>
    <n v="973"/>
    <s v="N571UA"/>
    <s v="SFO"/>
    <d v="1899-12-30T14:55:00"/>
    <d v="1899-12-30T15:11:00"/>
    <n v="294"/>
    <n v="269"/>
    <n v="16"/>
    <d v="1899-12-30T15:22:00"/>
    <n v="11"/>
    <n v="0"/>
    <n v="0"/>
    <n v="0"/>
    <n v="0"/>
    <n v="0"/>
    <n v="16"/>
    <x v="4"/>
    <x v="4"/>
  </r>
  <r>
    <s v="  UA"/>
    <x v="4"/>
    <n v="990"/>
    <s v=" "/>
    <s v="IAD"/>
    <d v="1899-12-30T18:13:00"/>
    <d v="1899-12-30T00:00:00"/>
    <n v="114"/>
    <n v="0"/>
    <n v="0"/>
    <d v="1899-12-30T00:00:00"/>
    <n v="0"/>
    <n v="0"/>
    <n v="0"/>
    <n v="0"/>
    <n v="0"/>
    <n v="0"/>
    <n v="0"/>
    <x v="1"/>
    <x v="4"/>
  </r>
  <r>
    <s v="  UA"/>
    <x v="4"/>
    <n v="1102"/>
    <s v="N23721"/>
    <s v="MCO"/>
    <d v="1899-12-30T19:40:00"/>
    <d v="1899-12-30T19:36:00"/>
    <n v="155"/>
    <n v="136"/>
    <n v="-4"/>
    <d v="1899-12-30T19:46:00"/>
    <n v="10"/>
    <n v="0"/>
    <n v="0"/>
    <n v="0"/>
    <n v="0"/>
    <n v="0"/>
    <n v="0"/>
    <x v="10"/>
    <x v="4"/>
  </r>
  <r>
    <s v="  UA"/>
    <x v="4"/>
    <n v="1103"/>
    <s v="N15710"/>
    <s v="SNA"/>
    <d v="1899-12-30T09:45:00"/>
    <d v="1899-12-30T09:48:00"/>
    <n v="265"/>
    <n v="259"/>
    <n v="3"/>
    <d v="1899-12-30T10:02:00"/>
    <n v="14"/>
    <n v="0"/>
    <n v="0"/>
    <n v="0"/>
    <n v="0"/>
    <n v="0"/>
    <n v="3"/>
    <x v="0"/>
    <x v="4"/>
  </r>
  <r>
    <s v="  UA"/>
    <x v="4"/>
    <n v="1189"/>
    <s v="N76502"/>
    <s v="IAH"/>
    <d v="1899-12-30T15:20:00"/>
    <d v="1899-12-30T15:25:00"/>
    <n v="174"/>
    <n v="141"/>
    <n v="5"/>
    <d v="1899-12-30T15:33:00"/>
    <n v="8"/>
    <n v="0"/>
    <n v="0"/>
    <n v="0"/>
    <n v="0"/>
    <n v="0"/>
    <n v="5"/>
    <x v="15"/>
    <x v="4"/>
  </r>
  <r>
    <s v="  UA"/>
    <x v="4"/>
    <n v="1221"/>
    <s v="N17719"/>
    <s v="IAH"/>
    <d v="1899-12-30T07:00:00"/>
    <d v="1899-12-30T06:56:00"/>
    <n v="168"/>
    <n v="161"/>
    <n v="-4"/>
    <d v="1899-12-30T07:14:00"/>
    <n v="18"/>
    <n v="0"/>
    <n v="0"/>
    <n v="0"/>
    <n v="0"/>
    <n v="0"/>
    <n v="0"/>
    <x v="13"/>
    <x v="4"/>
  </r>
  <r>
    <s v="  UA"/>
    <x v="4"/>
    <n v="1259"/>
    <s v="N27610"/>
    <s v="CLE"/>
    <d v="1899-12-30T18:15:00"/>
    <d v="1899-12-30T18:06:00"/>
    <n v="77"/>
    <n v="73"/>
    <n v="-9"/>
    <d v="1899-12-30T18:26:00"/>
    <n v="20"/>
    <n v="0"/>
    <n v="0"/>
    <n v="0"/>
    <n v="0"/>
    <n v="0"/>
    <n v="0"/>
    <x v="1"/>
    <x v="4"/>
  </r>
  <r>
    <s v="  UA"/>
    <x v="4"/>
    <n v="1282"/>
    <s v="N54241"/>
    <s v="SFO"/>
    <d v="1899-12-30T20:30:00"/>
    <d v="1899-12-30T20:31:00"/>
    <n v="275"/>
    <n v="278"/>
    <n v="1"/>
    <d v="1899-12-30T20:44:00"/>
    <n v="13"/>
    <n v="0"/>
    <n v="0"/>
    <n v="0"/>
    <n v="0"/>
    <n v="0"/>
    <n v="1"/>
    <x v="11"/>
    <x v="4"/>
  </r>
  <r>
    <s v="  UA"/>
    <x v="4"/>
    <n v="1290"/>
    <s v="N77867"/>
    <s v="IAH"/>
    <d v="1899-12-30T17:05:00"/>
    <d v="1899-12-30T17:16:00"/>
    <n v="173"/>
    <n v="143"/>
    <n v="11"/>
    <d v="1899-12-30T17:28:00"/>
    <n v="12"/>
    <n v="0"/>
    <n v="0"/>
    <n v="0"/>
    <n v="0"/>
    <n v="0"/>
    <n v="11"/>
    <x v="12"/>
    <x v="4"/>
  </r>
  <r>
    <s v="  UA"/>
    <x v="4"/>
    <n v="1296"/>
    <s v="N16732"/>
    <s v="DEN"/>
    <d v="1899-12-30T20:00:00"/>
    <d v="1899-12-30T19:59:00"/>
    <n v="156"/>
    <n v="152"/>
    <n v="-1"/>
    <d v="1899-12-30T20:09:00"/>
    <n v="10"/>
    <n v="0"/>
    <n v="0"/>
    <n v="0"/>
    <n v="0"/>
    <n v="0"/>
    <n v="0"/>
    <x v="11"/>
    <x v="4"/>
  </r>
  <r>
    <s v="  UA"/>
    <x v="4"/>
    <n v="1550"/>
    <s v="N37253"/>
    <s v="EWR"/>
    <d v="1899-12-30T13:39:00"/>
    <d v="1899-12-30T14:33:00"/>
    <n v="140"/>
    <n v="118"/>
    <n v="54"/>
    <d v="1899-12-30T14:53:00"/>
    <n v="20"/>
    <n v="0"/>
    <n v="0"/>
    <n v="32"/>
    <n v="0"/>
    <n v="0"/>
    <n v="54"/>
    <x v="14"/>
    <x v="4"/>
  </r>
  <r>
    <s v="  UA"/>
    <x v="4"/>
    <n v="1570"/>
    <s v="N16701"/>
    <s v="EWR"/>
    <d v="1899-12-30T07:00:00"/>
    <d v="1899-12-30T06:59:00"/>
    <n v="120"/>
    <n v="113"/>
    <n v="-1"/>
    <d v="1899-12-30T07:13:00"/>
    <n v="14"/>
    <n v="0"/>
    <n v="0"/>
    <n v="0"/>
    <n v="0"/>
    <n v="0"/>
    <n v="0"/>
    <x v="13"/>
    <x v="4"/>
  </r>
  <r>
    <s v="  UA"/>
    <x v="4"/>
    <n v="1574"/>
    <s v="N26226"/>
    <s v="EWR"/>
    <d v="1899-12-30T12:00:00"/>
    <d v="1899-12-30T12:23:00"/>
    <n v="127"/>
    <n v="170"/>
    <n v="23"/>
    <d v="1899-12-30T13:33:00"/>
    <n v="70"/>
    <n v="0"/>
    <n v="0"/>
    <n v="66"/>
    <n v="0"/>
    <n v="0"/>
    <n v="23"/>
    <x v="5"/>
    <x v="4"/>
  </r>
  <r>
    <s v="  UA"/>
    <x v="4"/>
    <n v="1577"/>
    <s v="N76269"/>
    <s v="EWR"/>
    <d v="1899-12-30T17:00:00"/>
    <d v="1899-12-30T16:58:00"/>
    <n v="135"/>
    <n v="117"/>
    <n v="-2"/>
    <d v="1899-12-30T17:15:00"/>
    <n v="17"/>
    <n v="0"/>
    <n v="0"/>
    <n v="0"/>
    <n v="0"/>
    <n v="0"/>
    <n v="0"/>
    <x v="12"/>
    <x v="4"/>
  </r>
  <r>
    <s v="  UA"/>
    <x v="4"/>
    <n v="1579"/>
    <s v="N36280"/>
    <s v="EWR"/>
    <d v="1899-12-30T18:00:00"/>
    <d v="1899-12-30T17:59:00"/>
    <n v="126"/>
    <n v="112"/>
    <n v="-1"/>
    <d v="1899-12-30T18:16:00"/>
    <n v="17"/>
    <n v="0"/>
    <n v="0"/>
    <n v="0"/>
    <n v="0"/>
    <n v="0"/>
    <n v="0"/>
    <x v="1"/>
    <x v="4"/>
  </r>
  <r>
    <s v="  UA"/>
    <x v="4"/>
    <n v="1625"/>
    <s v="N14228"/>
    <s v="CLE"/>
    <d v="1899-12-30T07:00:00"/>
    <d v="1899-12-30T06:52:00"/>
    <n v="77"/>
    <n v="67"/>
    <n v="-8"/>
    <d v="1899-12-30T07:02:00"/>
    <n v="10"/>
    <n v="0"/>
    <n v="0"/>
    <n v="0"/>
    <n v="0"/>
    <n v="0"/>
    <n v="0"/>
    <x v="13"/>
    <x v="4"/>
  </r>
  <r>
    <s v="  UA"/>
    <x v="4"/>
    <n v="1647"/>
    <s v="N24702"/>
    <s v="IAH"/>
    <d v="1899-12-30T19:15:00"/>
    <d v="1899-12-30T19:10:00"/>
    <n v="163"/>
    <n v="137"/>
    <n v="-5"/>
    <d v="1899-12-30T19:20:00"/>
    <n v="10"/>
    <n v="0"/>
    <n v="0"/>
    <n v="0"/>
    <n v="0"/>
    <n v="0"/>
    <n v="0"/>
    <x v="10"/>
    <x v="4"/>
  </r>
  <r>
    <s v="  UA"/>
    <x v="4"/>
    <n v="1676"/>
    <s v="N75432"/>
    <s v="IAH"/>
    <d v="1899-12-30T14:00:00"/>
    <d v="1899-12-30T14:03:00"/>
    <n v="166"/>
    <n v="151"/>
    <n v="3"/>
    <d v="1899-12-30T14:18:00"/>
    <n v="15"/>
    <n v="0"/>
    <n v="0"/>
    <n v="0"/>
    <n v="0"/>
    <n v="0"/>
    <n v="3"/>
    <x v="4"/>
    <x v="4"/>
  </r>
  <r>
    <s v="  UA"/>
    <x v="4"/>
    <n v="1693"/>
    <s v="N11612"/>
    <s v="IAH"/>
    <d v="1899-12-30T12:10:00"/>
    <d v="1899-12-30T12:02:00"/>
    <n v="167"/>
    <n v="169"/>
    <n v="-8"/>
    <d v="1899-12-30T12:24:00"/>
    <n v="22"/>
    <n v="0"/>
    <n v="0"/>
    <n v="0"/>
    <n v="0"/>
    <n v="0"/>
    <n v="0"/>
    <x v="5"/>
    <x v="4"/>
  </r>
  <r>
    <s v="  UA"/>
    <x v="4"/>
    <n v="1696"/>
    <s v="N37277"/>
    <s v="EWR"/>
    <d v="1899-12-30T10:00:00"/>
    <d v="1899-12-30T09:56:00"/>
    <n v="117"/>
    <n v="115"/>
    <n v="-4"/>
    <d v="1899-12-30T10:08:00"/>
    <n v="12"/>
    <n v="0"/>
    <n v="0"/>
    <n v="0"/>
    <n v="0"/>
    <n v="0"/>
    <n v="0"/>
    <x v="8"/>
    <x v="4"/>
  </r>
  <r>
    <s v="  UA"/>
    <x v="4"/>
    <n v="1710"/>
    <s v="N57870"/>
    <s v="IAH"/>
    <d v="1899-12-30T08:00:00"/>
    <d v="1899-12-30T07:54:00"/>
    <n v="172"/>
    <n v="143"/>
    <n v="-6"/>
    <d v="1899-12-30T08:07:00"/>
    <n v="13"/>
    <n v="0"/>
    <n v="0"/>
    <n v="0"/>
    <n v="0"/>
    <n v="0"/>
    <n v="0"/>
    <x v="9"/>
    <x v="4"/>
  </r>
  <r>
    <s v="  UA"/>
    <x v="4"/>
    <n v="1715"/>
    <s v="N33286"/>
    <s v="PIT"/>
    <d v="1899-12-30T18:35:00"/>
    <d v="1899-12-30T18:26:00"/>
    <n v="84"/>
    <n v="78"/>
    <n v="-9"/>
    <d v="1899-12-30T18:43:00"/>
    <n v="17"/>
    <n v="0"/>
    <n v="0"/>
    <n v="0"/>
    <n v="0"/>
    <n v="0"/>
    <n v="0"/>
    <x v="1"/>
    <x v="4"/>
  </r>
  <r>
    <s v="  UA"/>
    <x v="4"/>
    <n v="1716"/>
    <s v="N17229"/>
    <s v="FLL"/>
    <d v="1899-12-30T08:50:00"/>
    <d v="1899-12-30T09:00:00"/>
    <n v="171"/>
    <n v="171"/>
    <n v="10"/>
    <d v="1899-12-30T09:14:00"/>
    <n v="14"/>
    <n v="0"/>
    <n v="0"/>
    <n v="0"/>
    <n v="0"/>
    <n v="0"/>
    <n v="10"/>
    <x v="9"/>
    <x v="4"/>
  </r>
  <r>
    <s v="  UA"/>
    <x v="4"/>
    <n v="1727"/>
    <s v="N39728"/>
    <s v="IAH"/>
    <d v="1899-12-30T10:56:00"/>
    <d v="1899-12-30T10:50:00"/>
    <n v="169"/>
    <n v="137"/>
    <n v="-6"/>
    <d v="1899-12-30T11:01:00"/>
    <n v="11"/>
    <n v="0"/>
    <n v="0"/>
    <n v="0"/>
    <n v="0"/>
    <n v="0"/>
    <n v="0"/>
    <x v="8"/>
    <x v="4"/>
  </r>
  <r>
    <s v="  UA"/>
    <x v="4"/>
    <n v="1729"/>
    <s v="N29717"/>
    <s v="IAH"/>
    <d v="1899-12-30T21:00:00"/>
    <d v="1899-12-30T20:54:00"/>
    <n v="158"/>
    <n v="149"/>
    <n v="-6"/>
    <d v="1899-12-30T21:09:00"/>
    <n v="15"/>
    <n v="0"/>
    <n v="0"/>
    <n v="0"/>
    <n v="0"/>
    <n v="0"/>
    <n v="0"/>
    <x v="7"/>
    <x v="4"/>
  </r>
  <r>
    <s v="  UA"/>
    <x v="4"/>
    <n v="1730"/>
    <s v="N13248"/>
    <s v="IAH"/>
    <d v="1899-12-30T05:25:00"/>
    <d v="1899-12-30T05:24:00"/>
    <n v="168"/>
    <n v="139"/>
    <n v="-1"/>
    <d v="1899-12-30T05:34:00"/>
    <n v="10"/>
    <n v="0"/>
    <n v="0"/>
    <n v="0"/>
    <n v="0"/>
    <n v="0"/>
    <n v="0"/>
    <x v="16"/>
    <x v="4"/>
  </r>
  <r>
    <s v="  UA"/>
    <x v="5"/>
    <n v="201"/>
    <s v="N213UA"/>
    <s v="HNL"/>
    <d v="1899-12-30T09:20:00"/>
    <d v="1899-12-30T09:43:00"/>
    <n v="544"/>
    <n v="535"/>
    <n v="23"/>
    <d v="1899-12-30T09:56:00"/>
    <n v="13"/>
    <n v="0"/>
    <n v="0"/>
    <n v="0"/>
    <n v="0"/>
    <n v="0"/>
    <n v="23"/>
    <x v="0"/>
    <x v="5"/>
  </r>
  <r>
    <s v="  UA"/>
    <x v="5"/>
    <n v="222"/>
    <s v="N513UA"/>
    <s v="BDL"/>
    <d v="1899-12-30T18:48:00"/>
    <d v="1899-12-30T18:41:00"/>
    <n v="126"/>
    <n v="120"/>
    <n v="-7"/>
    <d v="1899-12-30T19:02:00"/>
    <n v="21"/>
    <n v="0"/>
    <n v="0"/>
    <n v="0"/>
    <n v="0"/>
    <n v="0"/>
    <n v="0"/>
    <x v="1"/>
    <x v="5"/>
  </r>
  <r>
    <s v="  UA"/>
    <x v="5"/>
    <n v="234"/>
    <s v="N847UA"/>
    <s v="LGA"/>
    <d v="1899-12-30T08:30:00"/>
    <d v="1899-12-30T08:22:00"/>
    <n v="125"/>
    <n v="106"/>
    <n v="-8"/>
    <d v="1899-12-30T08:35:00"/>
    <n v="13"/>
    <n v="0"/>
    <n v="0"/>
    <n v="0"/>
    <n v="0"/>
    <n v="0"/>
    <n v="0"/>
    <x v="9"/>
    <x v="5"/>
  </r>
  <r>
    <s v="  UA"/>
    <x v="5"/>
    <n v="241"/>
    <s v="N471UA"/>
    <s v="SEA"/>
    <d v="1899-12-30T11:57:00"/>
    <d v="1899-12-30T11:53:00"/>
    <n v="268"/>
    <n v="261"/>
    <n v="-4"/>
    <d v="1899-12-30T12:06:00"/>
    <n v="13"/>
    <n v="0"/>
    <n v="0"/>
    <n v="0"/>
    <n v="0"/>
    <n v="0"/>
    <n v="0"/>
    <x v="3"/>
    <x v="5"/>
  </r>
  <r>
    <s v="  UA"/>
    <x v="5"/>
    <n v="242"/>
    <s v="N829UA"/>
    <s v="PVD"/>
    <d v="1899-12-30T13:27:00"/>
    <d v="1899-12-30T13:22:00"/>
    <n v="128"/>
    <n v="119"/>
    <n v="-5"/>
    <d v="1899-12-30T13:37:00"/>
    <n v="15"/>
    <n v="0"/>
    <n v="0"/>
    <n v="0"/>
    <n v="0"/>
    <n v="0"/>
    <n v="0"/>
    <x v="14"/>
    <x v="5"/>
  </r>
  <r>
    <s v="  UA"/>
    <x v="5"/>
    <n v="245"/>
    <s v="N534UA"/>
    <s v="DEN"/>
    <d v="1899-12-30T08:58:00"/>
    <d v="1899-12-30T09:25:00"/>
    <n v="164"/>
    <n v="148"/>
    <n v="27"/>
    <d v="1899-12-30T09:33:00"/>
    <n v="8"/>
    <n v="0"/>
    <n v="0"/>
    <n v="0"/>
    <n v="0"/>
    <n v="0"/>
    <n v="27"/>
    <x v="9"/>
    <x v="5"/>
  </r>
  <r>
    <s v="  UA"/>
    <x v="5"/>
    <n v="246"/>
    <s v="N497UA"/>
    <s v="BUF"/>
    <d v="1899-12-30T18:00:00"/>
    <d v="1899-12-30T17:58:00"/>
    <n v="89"/>
    <n v="74"/>
    <n v="-2"/>
    <d v="1899-12-30T18:11:00"/>
    <n v="13"/>
    <n v="0"/>
    <n v="0"/>
    <n v="0"/>
    <n v="0"/>
    <n v="0"/>
    <n v="0"/>
    <x v="1"/>
    <x v="5"/>
  </r>
  <r>
    <s v="  UA"/>
    <x v="5"/>
    <n v="248"/>
    <s v="N479UA"/>
    <s v="DTW"/>
    <d v="1899-12-30T19:00:00"/>
    <d v="1899-12-30T18:55:00"/>
    <n v="85"/>
    <n v="62"/>
    <n v="-5"/>
    <d v="1899-12-30T19:07:00"/>
    <n v="12"/>
    <n v="0"/>
    <n v="0"/>
    <n v="0"/>
    <n v="0"/>
    <n v="0"/>
    <n v="0"/>
    <x v="10"/>
    <x v="5"/>
  </r>
  <r>
    <s v="  UA"/>
    <x v="5"/>
    <n v="253"/>
    <s v="N460UA"/>
    <s v="BOS"/>
    <d v="1899-12-30T19:00:00"/>
    <d v="1899-12-30T18:57:00"/>
    <n v="135"/>
    <n v="116"/>
    <n v="-3"/>
    <d v="1899-12-30T19:10:00"/>
    <n v="13"/>
    <n v="0"/>
    <n v="0"/>
    <n v="0"/>
    <n v="0"/>
    <n v="0"/>
    <n v="0"/>
    <x v="10"/>
    <x v="5"/>
  </r>
  <r>
    <s v="  UA"/>
    <x v="5"/>
    <n v="255"/>
    <s v="N804UA"/>
    <s v="SFO"/>
    <d v="1899-12-30T16:05:00"/>
    <d v="1899-12-30T16:07:00"/>
    <n v="282"/>
    <n v="281"/>
    <n v="2"/>
    <d v="1899-12-30T16:20:00"/>
    <n v="13"/>
    <n v="0"/>
    <n v="0"/>
    <n v="0"/>
    <n v="0"/>
    <n v="0"/>
    <n v="2"/>
    <x v="2"/>
    <x v="5"/>
  </r>
  <r>
    <s v="  UA"/>
    <x v="5"/>
    <n v="258"/>
    <s v="N845UA"/>
    <s v="GRR"/>
    <d v="1899-12-30T19:01:00"/>
    <d v="1899-12-30T19:00:00"/>
    <n v="51"/>
    <n v="38"/>
    <n v="-1"/>
    <d v="1899-12-30T19:11:00"/>
    <n v="11"/>
    <n v="0"/>
    <n v="0"/>
    <n v="0"/>
    <n v="0"/>
    <n v="0"/>
    <n v="0"/>
    <x v="10"/>
    <x v="5"/>
  </r>
  <r>
    <s v="  UA"/>
    <x v="5"/>
    <n v="262"/>
    <s v="N491UA"/>
    <s v="MCO"/>
    <d v="1899-12-30T07:00:00"/>
    <d v="1899-12-30T07:00:00"/>
    <n v="155"/>
    <n v="160"/>
    <n v="0"/>
    <d v="1899-12-30T07:23:00"/>
    <n v="23"/>
    <n v="0"/>
    <n v="0"/>
    <n v="0"/>
    <n v="0"/>
    <n v="0"/>
    <n v="0"/>
    <x v="13"/>
    <x v="5"/>
  </r>
  <r>
    <s v="  UA"/>
    <x v="5"/>
    <n v="265"/>
    <s v="N530UA"/>
    <s v="TPA"/>
    <d v="1899-12-30T14:15:00"/>
    <d v="1899-12-30T14:10:00"/>
    <n v="157"/>
    <n v="144"/>
    <n v="-5"/>
    <d v="1899-12-30T14:20:00"/>
    <n v="10"/>
    <n v="0"/>
    <n v="0"/>
    <n v="0"/>
    <n v="0"/>
    <n v="0"/>
    <n v="0"/>
    <x v="4"/>
    <x v="5"/>
  </r>
  <r>
    <s v="  UA"/>
    <x v="5"/>
    <n v="278"/>
    <s v="N822UA"/>
    <s v="MDT"/>
    <d v="1899-12-30T18:30:00"/>
    <d v="1899-12-30T18:39:00"/>
    <n v="100"/>
    <n v="90"/>
    <n v="9"/>
    <d v="1899-12-30T18:53:00"/>
    <n v="14"/>
    <n v="0"/>
    <n v="0"/>
    <n v="0"/>
    <n v="0"/>
    <n v="0"/>
    <n v="9"/>
    <x v="1"/>
    <x v="5"/>
  </r>
  <r>
    <s v="  UA"/>
    <x v="5"/>
    <n v="288"/>
    <s v="N440UA"/>
    <s v="MCO"/>
    <d v="1899-12-30T14:25:00"/>
    <d v="1899-12-30T14:18:00"/>
    <n v="159"/>
    <n v="163"/>
    <n v="-7"/>
    <d v="1899-12-30T14:36:00"/>
    <n v="18"/>
    <n v="0"/>
    <n v="0"/>
    <n v="0"/>
    <n v="0"/>
    <n v="0"/>
    <n v="0"/>
    <x v="4"/>
    <x v="5"/>
  </r>
  <r>
    <s v="  UA"/>
    <x v="5"/>
    <n v="292"/>
    <s v="N840UA"/>
    <s v="ATL"/>
    <d v="1899-12-30T06:00:00"/>
    <d v="1899-12-30T05:52:00"/>
    <n v="119"/>
    <n v="105"/>
    <n v="-8"/>
    <d v="1899-12-30T06:02:00"/>
    <n v="10"/>
    <n v="0"/>
    <n v="0"/>
    <n v="0"/>
    <n v="0"/>
    <n v="0"/>
    <n v="0"/>
    <x v="6"/>
    <x v="5"/>
  </r>
  <r>
    <s v="  UA"/>
    <x v="5"/>
    <n v="296"/>
    <s v="N464UA"/>
    <s v="MSP"/>
    <d v="1899-12-30T13:20:00"/>
    <d v="1899-12-30T13:22:00"/>
    <n v="87"/>
    <n v="76"/>
    <n v="2"/>
    <d v="1899-12-30T13:35:00"/>
    <n v="13"/>
    <n v="0"/>
    <n v="0"/>
    <n v="0"/>
    <n v="0"/>
    <n v="0"/>
    <n v="2"/>
    <x v="14"/>
    <x v="5"/>
  </r>
  <r>
    <s v="  UA"/>
    <x v="5"/>
    <n v="298"/>
    <s v="N463UA"/>
    <s v="MIA"/>
    <d v="1899-12-30T20:00:00"/>
    <d v="1899-12-30T19:57:00"/>
    <n v="187"/>
    <n v="180"/>
    <n v="-3"/>
    <d v="1899-12-30T20:08:00"/>
    <n v="11"/>
    <n v="0"/>
    <n v="0"/>
    <n v="0"/>
    <n v="0"/>
    <n v="0"/>
    <n v="0"/>
    <x v="11"/>
    <x v="5"/>
  </r>
  <r>
    <s v="  UA"/>
    <x v="5"/>
    <n v="304"/>
    <s v="N848UA"/>
    <s v="BDL"/>
    <d v="1899-12-30T06:30:00"/>
    <d v="1899-12-30T06:21:00"/>
    <n v="122"/>
    <n v="107"/>
    <n v="-9"/>
    <d v="1899-12-30T06:31:00"/>
    <n v="10"/>
    <n v="0"/>
    <n v="0"/>
    <n v="0"/>
    <n v="0"/>
    <n v="0"/>
    <n v="0"/>
    <x v="6"/>
    <x v="5"/>
  </r>
  <r>
    <s v="  UA"/>
    <x v="5"/>
    <n v="307"/>
    <s v="N593UA"/>
    <s v="LAS"/>
    <d v="1899-12-30T08:20:00"/>
    <d v="1899-12-30T08:27:00"/>
    <n v="237"/>
    <n v="226"/>
    <n v="7"/>
    <d v="1899-12-30T08:39:00"/>
    <n v="12"/>
    <n v="0"/>
    <n v="0"/>
    <n v="0"/>
    <n v="0"/>
    <n v="0"/>
    <n v="7"/>
    <x v="9"/>
    <x v="5"/>
  </r>
  <r>
    <s v="  UA"/>
    <x v="5"/>
    <n v="309"/>
    <s v="N827UA"/>
    <s v="BOS"/>
    <d v="1899-12-30T09:05:00"/>
    <d v="1899-12-30T09:01:00"/>
    <n v="128"/>
    <n v="112"/>
    <n v="-4"/>
    <d v="1899-12-30T09:11:00"/>
    <n v="10"/>
    <n v="0"/>
    <n v="0"/>
    <n v="0"/>
    <n v="0"/>
    <n v="0"/>
    <n v="0"/>
    <x v="0"/>
    <x v="5"/>
  </r>
  <r>
    <s v="  UA"/>
    <x v="5"/>
    <n v="320"/>
    <s v="N836UA"/>
    <s v="BWI"/>
    <d v="1899-12-30T19:50:00"/>
    <d v="1899-12-30T19:45:00"/>
    <n v="108"/>
    <n v="90"/>
    <n v="-5"/>
    <d v="1899-12-30T19:56:00"/>
    <n v="11"/>
    <n v="0"/>
    <n v="0"/>
    <n v="0"/>
    <n v="0"/>
    <n v="0"/>
    <n v="0"/>
    <x v="10"/>
    <x v="5"/>
  </r>
  <r>
    <s v="  UA"/>
    <x v="5"/>
    <n v="330"/>
    <s v="N837UA"/>
    <s v="EWR"/>
    <d v="1899-12-30T16:00:00"/>
    <d v="1899-12-30T15:58:00"/>
    <n v="131"/>
    <n v="124"/>
    <n v="-2"/>
    <d v="1899-12-30T16:21:00"/>
    <n v="23"/>
    <n v="0"/>
    <n v="0"/>
    <n v="0"/>
    <n v="0"/>
    <n v="0"/>
    <n v="0"/>
    <x v="2"/>
    <x v="5"/>
  </r>
  <r>
    <s v="  UA"/>
    <x v="5"/>
    <n v="331"/>
    <s v="N850UA"/>
    <s v="DFW"/>
    <d v="1899-12-30T20:50:00"/>
    <d v="1899-12-30T20:47:00"/>
    <n v="146"/>
    <n v="123"/>
    <n v="-3"/>
    <d v="1899-12-30T20:55:00"/>
    <n v="8"/>
    <n v="0"/>
    <n v="0"/>
    <n v="0"/>
    <n v="0"/>
    <n v="0"/>
    <n v="0"/>
    <x v="11"/>
    <x v="5"/>
  </r>
  <r>
    <s v="  UA"/>
    <x v="5"/>
    <n v="333"/>
    <s v="N833UA"/>
    <s v="MSY"/>
    <d v="1899-12-30T09:38:00"/>
    <d v="1899-12-30T09:32:00"/>
    <n v="140"/>
    <n v="128"/>
    <n v="-6"/>
    <d v="1899-12-30T09:42:00"/>
    <n v="10"/>
    <n v="0"/>
    <n v="0"/>
    <n v="0"/>
    <n v="0"/>
    <n v="0"/>
    <n v="0"/>
    <x v="0"/>
    <x v="5"/>
  </r>
  <r>
    <s v="  UA"/>
    <x v="5"/>
    <n v="337"/>
    <s v="N598UA"/>
    <s v="DCA"/>
    <d v="1899-12-30T17:05:00"/>
    <d v="1899-12-30T17:57:00"/>
    <n v="104"/>
    <n v="104"/>
    <n v="52"/>
    <d v="1899-12-30T18:17:00"/>
    <n v="20"/>
    <n v="52"/>
    <n v="0"/>
    <n v="0"/>
    <n v="0"/>
    <n v="0"/>
    <n v="52"/>
    <x v="12"/>
    <x v="5"/>
  </r>
  <r>
    <s v="  UA"/>
    <x v="5"/>
    <n v="340"/>
    <s v="N852UA"/>
    <s v="DFW"/>
    <d v="1899-12-30T13:20:00"/>
    <d v="1899-12-30T13:17:00"/>
    <n v="151"/>
    <n v="127"/>
    <n v="-3"/>
    <d v="1899-12-30T13:28:00"/>
    <n v="11"/>
    <n v="0"/>
    <n v="0"/>
    <n v="0"/>
    <n v="0"/>
    <n v="0"/>
    <n v="0"/>
    <x v="14"/>
    <x v="5"/>
  </r>
  <r>
    <s v="  UA"/>
    <x v="5"/>
    <n v="350"/>
    <s v="N506UA"/>
    <s v="MCO"/>
    <d v="1899-12-30T17:06:00"/>
    <d v="1899-12-30T17:05:00"/>
    <n v="159"/>
    <n v="152"/>
    <n v="-1"/>
    <d v="1899-12-30T17:19:00"/>
    <n v="14"/>
    <n v="0"/>
    <n v="0"/>
    <n v="0"/>
    <n v="0"/>
    <n v="0"/>
    <n v="0"/>
    <x v="12"/>
    <x v="5"/>
  </r>
  <r>
    <s v="  UA"/>
    <x v="5"/>
    <n v="360"/>
    <s v="N808UA"/>
    <s v="IAD"/>
    <d v="1899-12-30T11:22:00"/>
    <d v="1899-12-30T11:14:00"/>
    <n v="106"/>
    <n v="86"/>
    <n v="-8"/>
    <d v="1899-12-30T11:24:00"/>
    <n v="10"/>
    <n v="0"/>
    <n v="0"/>
    <n v="0"/>
    <n v="0"/>
    <n v="0"/>
    <n v="0"/>
    <x v="3"/>
    <x v="5"/>
  </r>
  <r>
    <s v="  UA"/>
    <x v="5"/>
    <n v="365"/>
    <s v="N456UA"/>
    <s v="DSM"/>
    <d v="1899-12-30T15:01:00"/>
    <d v="1899-12-30T15:06:00"/>
    <n v="75"/>
    <n v="70"/>
    <n v="5"/>
    <d v="1899-12-30T15:18:00"/>
    <n v="12"/>
    <n v="0"/>
    <n v="0"/>
    <n v="0"/>
    <n v="0"/>
    <n v="0"/>
    <n v="5"/>
    <x v="15"/>
    <x v="5"/>
  </r>
  <r>
    <s v="  UA"/>
    <x v="5"/>
    <n v="373"/>
    <s v="N556UA"/>
    <s v="JAC"/>
    <d v="1899-12-30T09:46:00"/>
    <d v="1899-12-30T09:45:00"/>
    <n v="193"/>
    <n v="178"/>
    <n v="-1"/>
    <d v="1899-12-30T09:54:00"/>
    <n v="9"/>
    <n v="0"/>
    <n v="0"/>
    <n v="0"/>
    <n v="0"/>
    <n v="0"/>
    <n v="0"/>
    <x v="0"/>
    <x v="5"/>
  </r>
  <r>
    <s v="  UA"/>
    <x v="5"/>
    <n v="374"/>
    <s v="N830UA"/>
    <s v="LGA"/>
    <d v="1899-12-30T19:00:00"/>
    <d v="1899-12-30T18:51:00"/>
    <n v="125"/>
    <n v="108"/>
    <n v="-9"/>
    <d v="1899-12-30T19:02:00"/>
    <n v="11"/>
    <n v="0"/>
    <n v="0"/>
    <n v="0"/>
    <n v="0"/>
    <n v="0"/>
    <n v="0"/>
    <x v="10"/>
    <x v="5"/>
  </r>
  <r>
    <s v="  UA"/>
    <x v="5"/>
    <n v="376"/>
    <s v="N485UA"/>
    <s v="PHL"/>
    <d v="1899-12-30T06:00:00"/>
    <d v="1899-12-30T05:56:00"/>
    <n v="119"/>
    <n v="121"/>
    <n v="-4"/>
    <d v="1899-12-30T06:16:00"/>
    <n v="20"/>
    <n v="0"/>
    <n v="0"/>
    <n v="0"/>
    <n v="0"/>
    <n v="0"/>
    <n v="0"/>
    <x v="6"/>
    <x v="5"/>
  </r>
  <r>
    <s v="  UA"/>
    <x v="5"/>
    <n v="381"/>
    <s v="N498UA"/>
    <s v="SMF"/>
    <d v="1899-12-30T09:55:00"/>
    <d v="1899-12-30T09:53:00"/>
    <n v="270"/>
    <n v="278"/>
    <n v="-2"/>
    <d v="1899-12-30T10:12:00"/>
    <n v="19"/>
    <n v="0"/>
    <n v="0"/>
    <n v="0"/>
    <n v="0"/>
    <n v="0"/>
    <n v="0"/>
    <x v="0"/>
    <x v="5"/>
  </r>
  <r>
    <s v="  UA"/>
    <x v="5"/>
    <n v="382"/>
    <s v="N536UA"/>
    <s v="IAD"/>
    <d v="1899-12-30T08:43:00"/>
    <d v="1899-12-30T08:43:00"/>
    <n v="108"/>
    <n v="107"/>
    <n v="0"/>
    <d v="1899-12-30T09:05:00"/>
    <n v="22"/>
    <n v="0"/>
    <n v="0"/>
    <n v="0"/>
    <n v="0"/>
    <n v="0"/>
    <n v="0"/>
    <x v="9"/>
    <x v="5"/>
  </r>
  <r>
    <s v="  UA"/>
    <x v="5"/>
    <n v="391"/>
    <s v="N452UA"/>
    <s v="RDU"/>
    <d v="1899-12-30T19:45:00"/>
    <d v="1899-12-30T19:34:00"/>
    <n v="117"/>
    <n v="110"/>
    <n v="-11"/>
    <d v="1899-12-30T19:52:00"/>
    <n v="18"/>
    <n v="0"/>
    <n v="0"/>
    <n v="0"/>
    <n v="0"/>
    <n v="0"/>
    <n v="0"/>
    <x v="10"/>
    <x v="5"/>
  </r>
  <r>
    <s v="  UA"/>
    <x v="5"/>
    <n v="393"/>
    <s v="N430UA"/>
    <s v="PHX"/>
    <d v="1899-12-30T11:57:00"/>
    <d v="1899-12-30T11:56:00"/>
    <n v="232"/>
    <n v="240"/>
    <n v="-1"/>
    <d v="1899-12-30T12:29:00"/>
    <n v="33"/>
    <n v="0"/>
    <n v="0"/>
    <n v="0"/>
    <n v="0"/>
    <n v="0"/>
    <n v="0"/>
    <x v="3"/>
    <x v="5"/>
  </r>
  <r>
    <s v="  UA"/>
    <x v="5"/>
    <n v="395"/>
    <s v="N473UA"/>
    <s v="SAN"/>
    <d v="1899-12-30T17:50:00"/>
    <d v="1899-12-30T18:30:00"/>
    <n v="253"/>
    <n v="252"/>
    <n v="40"/>
    <d v="1899-12-30T18:45:00"/>
    <n v="15"/>
    <n v="39"/>
    <n v="0"/>
    <n v="0"/>
    <n v="0"/>
    <n v="0"/>
    <n v="40"/>
    <x v="12"/>
    <x v="5"/>
  </r>
  <r>
    <s v="  UA"/>
    <x v="5"/>
    <n v="398"/>
    <s v="N461UA"/>
    <s v="PDX"/>
    <d v="1899-12-30T11:58:00"/>
    <d v="1899-12-30T11:54:00"/>
    <n v="268"/>
    <n v="305"/>
    <n v="-4"/>
    <d v="1899-12-30T12:28:00"/>
    <n v="34"/>
    <n v="0"/>
    <n v="0"/>
    <n v="33"/>
    <n v="0"/>
    <n v="0"/>
    <n v="0"/>
    <x v="3"/>
    <x v="5"/>
  </r>
  <r>
    <s v="  UA"/>
    <x v="5"/>
    <n v="409"/>
    <s v="N486UA"/>
    <s v="LAX"/>
    <d v="1899-12-30T13:05:00"/>
    <d v="1899-12-30T13:03:00"/>
    <n v="269"/>
    <n v="276"/>
    <n v="-2"/>
    <d v="1899-12-30T13:31:00"/>
    <n v="28"/>
    <n v="0"/>
    <n v="0"/>
    <n v="0"/>
    <n v="0"/>
    <n v="0"/>
    <n v="0"/>
    <x v="14"/>
    <x v="5"/>
  </r>
  <r>
    <s v="  UA"/>
    <x v="5"/>
    <n v="411"/>
    <s v="N430UA"/>
    <s v="LAX"/>
    <d v="1899-12-30T20:45:00"/>
    <d v="1899-12-30T21:11:00"/>
    <n v="265"/>
    <n v="263"/>
    <n v="26"/>
    <d v="1899-12-30T21:25:00"/>
    <n v="14"/>
    <n v="24"/>
    <n v="0"/>
    <n v="0"/>
    <n v="0"/>
    <n v="0"/>
    <n v="26"/>
    <x v="11"/>
    <x v="5"/>
  </r>
  <r>
    <s v="  UA"/>
    <x v="5"/>
    <n v="420"/>
    <s v="N475UA"/>
    <s v="ROC"/>
    <d v="1899-12-30T18:44:00"/>
    <d v="1899-12-30T18:42:00"/>
    <n v="96"/>
    <n v="93"/>
    <n v="-2"/>
    <d v="1899-12-30T18:59:00"/>
    <n v="17"/>
    <n v="0"/>
    <n v="0"/>
    <n v="0"/>
    <n v="0"/>
    <n v="0"/>
    <n v="0"/>
    <x v="1"/>
    <x v="5"/>
  </r>
  <r>
    <s v="  UA"/>
    <x v="5"/>
    <n v="425"/>
    <s v="N566UA"/>
    <s v="SEA"/>
    <d v="1899-12-30T20:50:00"/>
    <d v="1899-12-30T20:53:00"/>
    <n v="265"/>
    <n v="245"/>
    <n v="3"/>
    <d v="1899-12-30T21:02:00"/>
    <n v="9"/>
    <n v="0"/>
    <n v="0"/>
    <n v="0"/>
    <n v="0"/>
    <n v="0"/>
    <n v="3"/>
    <x v="11"/>
    <x v="5"/>
  </r>
  <r>
    <s v="  UA"/>
    <x v="5"/>
    <n v="430"/>
    <s v="N568UA"/>
    <s v="PHX"/>
    <d v="1899-12-30T17:59:00"/>
    <d v="1899-12-30T18:33:00"/>
    <n v="235"/>
    <n v="230"/>
    <n v="34"/>
    <d v="1899-12-30T18:51:00"/>
    <n v="18"/>
    <n v="0"/>
    <n v="0"/>
    <n v="0"/>
    <n v="0"/>
    <n v="29"/>
    <n v="34"/>
    <x v="12"/>
    <x v="5"/>
  </r>
  <r>
    <s v="  UA"/>
    <x v="5"/>
    <n v="432"/>
    <s v="N822UA"/>
    <s v="CLT"/>
    <d v="1899-12-30T13:10:00"/>
    <d v="1899-12-30T13:04:00"/>
    <n v="109"/>
    <n v="97"/>
    <n v="-6"/>
    <d v="1899-12-30T13:17:00"/>
    <n v="13"/>
    <n v="0"/>
    <n v="0"/>
    <n v="0"/>
    <n v="0"/>
    <n v="0"/>
    <n v="0"/>
    <x v="14"/>
    <x v="5"/>
  </r>
  <r>
    <s v="  UA"/>
    <x v="5"/>
    <n v="436"/>
    <s v="N482UA"/>
    <s v="EWR"/>
    <d v="1899-12-30T15:00:00"/>
    <d v="1899-12-30T15:03:00"/>
    <n v="131"/>
    <n v="114"/>
    <n v="3"/>
    <d v="1899-12-30T15:22:00"/>
    <n v="19"/>
    <n v="0"/>
    <n v="0"/>
    <n v="0"/>
    <n v="0"/>
    <n v="0"/>
    <n v="3"/>
    <x v="15"/>
    <x v="5"/>
  </r>
  <r>
    <s v="  UA"/>
    <x v="5"/>
    <n v="442"/>
    <s v="N834UA"/>
    <s v="BDL"/>
    <d v="1899-12-30T16:50:00"/>
    <d v="1899-12-30T16:46:00"/>
    <n v="121"/>
    <n v="107"/>
    <n v="-4"/>
    <d v="1899-12-30T16:57:00"/>
    <n v="11"/>
    <n v="0"/>
    <n v="0"/>
    <n v="0"/>
    <n v="0"/>
    <n v="0"/>
    <n v="0"/>
    <x v="2"/>
    <x v="5"/>
  </r>
  <r>
    <s v="  UA"/>
    <x v="5"/>
    <n v="449"/>
    <s v="N495UA"/>
    <s v="SAN"/>
    <d v="1899-12-30T10:00:00"/>
    <d v="1899-12-30T09:57:00"/>
    <n v="261"/>
    <n v="266"/>
    <n v="-3"/>
    <d v="1899-12-30T10:17:00"/>
    <n v="20"/>
    <n v="0"/>
    <n v="0"/>
    <n v="0"/>
    <n v="0"/>
    <n v="0"/>
    <n v="0"/>
    <x v="8"/>
    <x v="5"/>
  </r>
  <r>
    <s v="  UA"/>
    <x v="5"/>
    <n v="450"/>
    <s v="N501UA"/>
    <s v="TPA"/>
    <d v="1899-12-30T19:59:00"/>
    <d v="1899-12-30T19:55:00"/>
    <n v="157"/>
    <n v="144"/>
    <n v="-4"/>
    <d v="1899-12-30T20:04:00"/>
    <n v="9"/>
    <n v="0"/>
    <n v="0"/>
    <n v="0"/>
    <n v="0"/>
    <n v="0"/>
    <n v="0"/>
    <x v="10"/>
    <x v="5"/>
  </r>
  <r>
    <s v="  UA"/>
    <x v="5"/>
    <n v="456"/>
    <s v="N524UA"/>
    <s v="DEN"/>
    <d v="1899-12-30T11:57:00"/>
    <d v="1899-12-30T11:56:00"/>
    <n v="162"/>
    <n v="163"/>
    <n v="-1"/>
    <d v="1899-12-30T12:23:00"/>
    <n v="27"/>
    <n v="0"/>
    <n v="0"/>
    <n v="0"/>
    <n v="0"/>
    <n v="0"/>
    <n v="0"/>
    <x v="3"/>
    <x v="5"/>
  </r>
  <r>
    <s v="  UA"/>
    <x v="5"/>
    <n v="463"/>
    <s v="N488UA"/>
    <s v="MSP"/>
    <d v="1899-12-30T22:00:00"/>
    <d v="1899-12-30T21:48:00"/>
    <n v="84"/>
    <n v="68"/>
    <n v="-12"/>
    <d v="1899-12-30T21:57:00"/>
    <n v="9"/>
    <n v="0"/>
    <n v="0"/>
    <n v="0"/>
    <n v="0"/>
    <n v="0"/>
    <n v="0"/>
    <x v="17"/>
    <x v="5"/>
  </r>
  <r>
    <s v="  UA"/>
    <x v="5"/>
    <n v="473"/>
    <s v="N829UA"/>
    <s v="SNA"/>
    <d v="1899-12-30T20:05:00"/>
    <d v="1899-12-30T20:00:00"/>
    <n v="269"/>
    <n v="255"/>
    <n v="-5"/>
    <d v="1899-12-30T20:14:00"/>
    <n v="14"/>
    <n v="0"/>
    <n v="0"/>
    <n v="0"/>
    <n v="0"/>
    <n v="0"/>
    <n v="0"/>
    <x v="11"/>
    <x v="5"/>
  </r>
  <r>
    <s v="  UA"/>
    <x v="5"/>
    <n v="476"/>
    <s v="N828UA"/>
    <s v="BWI"/>
    <d v="1899-12-30T13:12:00"/>
    <d v="1899-12-30T13:09:00"/>
    <n v="108"/>
    <n v="104"/>
    <n v="-3"/>
    <d v="1899-12-30T13:26:00"/>
    <n v="17"/>
    <n v="0"/>
    <n v="0"/>
    <n v="0"/>
    <n v="0"/>
    <n v="0"/>
    <n v="0"/>
    <x v="14"/>
    <x v="5"/>
  </r>
  <r>
    <s v="  UA"/>
    <x v="5"/>
    <n v="493"/>
    <s v="N427UA"/>
    <s v="SFO"/>
    <d v="1899-12-30T18:32:00"/>
    <d v="1899-12-30T18:30:00"/>
    <n v="282"/>
    <n v="282"/>
    <n v="-2"/>
    <d v="1899-12-30T18:47:00"/>
    <n v="17"/>
    <n v="0"/>
    <n v="0"/>
    <n v="0"/>
    <n v="0"/>
    <n v="0"/>
    <n v="0"/>
    <x v="1"/>
    <x v="5"/>
  </r>
  <r>
    <s v="  UA"/>
    <x v="5"/>
    <n v="499"/>
    <s v="N491UA"/>
    <s v="SFO"/>
    <d v="1899-12-30T14:05:00"/>
    <d v="1899-12-30T14:00:00"/>
    <n v="282"/>
    <n v="271"/>
    <n v="-5"/>
    <d v="1899-12-30T14:10:00"/>
    <n v="10"/>
    <n v="0"/>
    <n v="0"/>
    <n v="0"/>
    <n v="0"/>
    <n v="0"/>
    <n v="0"/>
    <x v="4"/>
    <x v="5"/>
  </r>
  <r>
    <s v="  UA"/>
    <x v="5"/>
    <n v="502"/>
    <s v="N814UA"/>
    <s v="LGA"/>
    <d v="1899-12-30T18:00:00"/>
    <d v="1899-12-30T17:56:00"/>
    <n v="125"/>
    <n v="120"/>
    <n v="-4"/>
    <d v="1899-12-30T18:12:00"/>
    <n v="16"/>
    <n v="0"/>
    <n v="0"/>
    <n v="0"/>
    <n v="0"/>
    <n v="0"/>
    <n v="0"/>
    <x v="1"/>
    <x v="5"/>
  </r>
  <r>
    <s v="  UA"/>
    <x v="5"/>
    <n v="510"/>
    <s v="N847UA"/>
    <s v="MSY"/>
    <d v="1899-12-30T21:35:00"/>
    <d v="1899-12-30T21:35:00"/>
    <n v="138"/>
    <n v="145"/>
    <n v="0"/>
    <d v="1899-12-30T21:52:00"/>
    <n v="17"/>
    <n v="0"/>
    <n v="0"/>
    <n v="0"/>
    <n v="0"/>
    <n v="0"/>
    <n v="0"/>
    <x v="7"/>
    <x v="5"/>
  </r>
  <r>
    <s v="  UA"/>
    <x v="5"/>
    <n v="514"/>
    <s v="N482UA"/>
    <s v="IAD"/>
    <d v="1899-12-30T21:20:00"/>
    <d v="1899-12-30T21:22:00"/>
    <n v="99"/>
    <n v="94"/>
    <n v="2"/>
    <d v="1899-12-30T21:35:00"/>
    <n v="13"/>
    <n v="0"/>
    <n v="0"/>
    <n v="0"/>
    <n v="0"/>
    <n v="0"/>
    <n v="2"/>
    <x v="7"/>
    <x v="5"/>
  </r>
  <r>
    <s v="  UA"/>
    <x v="5"/>
    <n v="519"/>
    <s v="N474UA"/>
    <s v="CMH"/>
    <d v="1899-12-30T19:38:00"/>
    <d v="1899-12-30T19:29:00"/>
    <n v="73"/>
    <n v="66"/>
    <n v="-9"/>
    <d v="1899-12-30T19:42:00"/>
    <n v="13"/>
    <n v="0"/>
    <n v="0"/>
    <n v="0"/>
    <n v="0"/>
    <n v="0"/>
    <n v="0"/>
    <x v="10"/>
    <x v="5"/>
  </r>
  <r>
    <s v="  UA"/>
    <x v="5"/>
    <n v="521"/>
    <s v="N526UA"/>
    <s v="SAN"/>
    <d v="1899-12-30T11:57:00"/>
    <d v="1899-12-30T12:59:00"/>
    <n v="264"/>
    <n v="254"/>
    <n v="62"/>
    <d v="1899-12-30T13:13:00"/>
    <n v="14"/>
    <n v="0"/>
    <n v="0"/>
    <n v="0"/>
    <n v="0"/>
    <n v="52"/>
    <n v="62"/>
    <x v="3"/>
    <x v="5"/>
  </r>
  <r>
    <s v="  UA"/>
    <x v="5"/>
    <n v="524"/>
    <s v="N580UA"/>
    <s v="BOS"/>
    <d v="1899-12-30T06:46:00"/>
    <d v="1899-12-30T07:13:00"/>
    <n v="131"/>
    <n v="123"/>
    <n v="27"/>
    <d v="1899-12-30T07:25:00"/>
    <n v="12"/>
    <n v="19"/>
    <n v="0"/>
    <n v="0"/>
    <n v="0"/>
    <n v="0"/>
    <n v="27"/>
    <x v="6"/>
    <x v="5"/>
  </r>
  <r>
    <s v="  UA"/>
    <x v="5"/>
    <n v="530"/>
    <s v="N458UA"/>
    <s v="MSP"/>
    <d v="1899-12-30T06:00:00"/>
    <d v="1899-12-30T05:54:00"/>
    <n v="93"/>
    <n v="92"/>
    <n v="-6"/>
    <d v="1899-12-30T06:11:00"/>
    <n v="17"/>
    <n v="0"/>
    <n v="0"/>
    <n v="0"/>
    <n v="0"/>
    <n v="0"/>
    <n v="0"/>
    <x v="6"/>
    <x v="5"/>
  </r>
  <r>
    <s v="  UA"/>
    <x v="5"/>
    <n v="531"/>
    <s v="N581UA"/>
    <s v="LAX"/>
    <d v="1899-12-30T10:35:00"/>
    <d v="1899-12-30T10:37:00"/>
    <n v="275"/>
    <n v="245"/>
    <n v="2"/>
    <d v="1899-12-30T10:45:00"/>
    <n v="8"/>
    <n v="0"/>
    <n v="0"/>
    <n v="0"/>
    <n v="0"/>
    <n v="0"/>
    <n v="2"/>
    <x v="8"/>
    <x v="5"/>
  </r>
  <r>
    <s v="  UA"/>
    <x v="5"/>
    <n v="532"/>
    <s v="N484UA"/>
    <s v="BOS"/>
    <d v="1899-12-30T11:01:00"/>
    <d v="1899-12-30T10:54:00"/>
    <n v="135"/>
    <n v="114"/>
    <n v="-7"/>
    <d v="1899-12-30T11:07:00"/>
    <n v="13"/>
    <n v="0"/>
    <n v="0"/>
    <n v="0"/>
    <n v="0"/>
    <n v="0"/>
    <n v="0"/>
    <x v="3"/>
    <x v="5"/>
  </r>
  <r>
    <s v="  UA"/>
    <x v="5"/>
    <n v="536"/>
    <s v="N822UA"/>
    <s v="LGA"/>
    <d v="1899-12-30T07:00:00"/>
    <d v="1899-12-30T06:54:00"/>
    <n v="123"/>
    <n v="165"/>
    <n v="-6"/>
    <d v="1899-12-30T07:54:00"/>
    <n v="60"/>
    <n v="0"/>
    <n v="0"/>
    <n v="36"/>
    <n v="0"/>
    <n v="0"/>
    <n v="0"/>
    <x v="13"/>
    <x v="5"/>
  </r>
  <r>
    <s v="  UA"/>
    <x v="5"/>
    <n v="544"/>
    <s v="N839UA"/>
    <s v="LAS"/>
    <d v="1899-12-30T11:57:00"/>
    <d v="1899-12-30T11:53:00"/>
    <n v="238"/>
    <n v="240"/>
    <n v="-4"/>
    <d v="1899-12-30T12:11:00"/>
    <n v="18"/>
    <n v="0"/>
    <n v="0"/>
    <n v="0"/>
    <n v="0"/>
    <n v="0"/>
    <n v="0"/>
    <x v="3"/>
    <x v="5"/>
  </r>
  <r>
    <s v="  UA"/>
    <x v="5"/>
    <n v="557"/>
    <s v="N563UA"/>
    <s v="LAS"/>
    <d v="1899-12-30T17:55:00"/>
    <d v="1899-12-30T18:03:00"/>
    <n v="237"/>
    <n v="229"/>
    <n v="8"/>
    <d v="1899-12-30T18:17:00"/>
    <n v="14"/>
    <n v="0"/>
    <n v="0"/>
    <n v="0"/>
    <n v="0"/>
    <n v="0"/>
    <n v="8"/>
    <x v="12"/>
    <x v="5"/>
  </r>
  <r>
    <s v="  UA"/>
    <x v="5"/>
    <n v="566"/>
    <s v="N464UA"/>
    <s v="ATL"/>
    <d v="1899-12-30T18:00:00"/>
    <d v="1899-12-30T17:54:00"/>
    <n v="112"/>
    <n v="108"/>
    <n v="-6"/>
    <d v="1899-12-30T18:10:00"/>
    <n v="16"/>
    <n v="0"/>
    <n v="0"/>
    <n v="0"/>
    <n v="0"/>
    <n v="0"/>
    <n v="0"/>
    <x v="1"/>
    <x v="5"/>
  </r>
  <r>
    <s v="  UA"/>
    <x v="5"/>
    <n v="570"/>
    <s v="N416UA"/>
    <s v="CLE"/>
    <d v="1899-12-30T13:19:00"/>
    <d v="1899-12-30T13:20:00"/>
    <n v="73"/>
    <n v="79"/>
    <n v="1"/>
    <d v="1899-12-30T13:42:00"/>
    <n v="22"/>
    <n v="0"/>
    <n v="0"/>
    <n v="0"/>
    <n v="0"/>
    <n v="0"/>
    <n v="1"/>
    <x v="14"/>
    <x v="5"/>
  </r>
  <r>
    <s v="  UA"/>
    <x v="5"/>
    <n v="577"/>
    <s v="N818UA"/>
    <s v="MSP"/>
    <d v="1899-12-30T08:48:00"/>
    <d v="1899-12-30T08:42:00"/>
    <n v="85"/>
    <n v="72"/>
    <n v="-6"/>
    <d v="1899-12-30T08:52:00"/>
    <n v="10"/>
    <n v="0"/>
    <n v="0"/>
    <n v="0"/>
    <n v="0"/>
    <n v="0"/>
    <n v="0"/>
    <x v="9"/>
    <x v="5"/>
  </r>
  <r>
    <s v="  UA"/>
    <x v="5"/>
    <n v="589"/>
    <s v="N575UA"/>
    <s v="IAH"/>
    <d v="1899-12-30T09:27:00"/>
    <d v="1899-12-30T10:16:00"/>
    <n v="164"/>
    <n v="146"/>
    <n v="49"/>
    <d v="1899-12-30T10:30:00"/>
    <n v="14"/>
    <n v="0"/>
    <n v="0"/>
    <n v="0"/>
    <n v="0"/>
    <n v="31"/>
    <n v="49"/>
    <x v="0"/>
    <x v="5"/>
  </r>
  <r>
    <s v="  UA"/>
    <x v="5"/>
    <n v="590"/>
    <s v="N571UA"/>
    <s v="BDL"/>
    <d v="1899-12-30T13:40:00"/>
    <d v="1899-12-30T13:34:00"/>
    <n v="121"/>
    <n v="104"/>
    <n v="-6"/>
    <d v="1899-12-30T13:43:00"/>
    <n v="9"/>
    <n v="0"/>
    <n v="0"/>
    <n v="0"/>
    <n v="0"/>
    <n v="0"/>
    <n v="0"/>
    <x v="14"/>
    <x v="5"/>
  </r>
  <r>
    <s v="  UA"/>
    <x v="5"/>
    <n v="597"/>
    <s v="N854UA"/>
    <s v="MSP"/>
    <d v="1899-12-30T20:05:00"/>
    <d v="1899-12-30T20:04:00"/>
    <n v="83"/>
    <n v="76"/>
    <n v="-1"/>
    <d v="1899-12-30T20:16:00"/>
    <n v="12"/>
    <n v="0"/>
    <n v="0"/>
    <n v="0"/>
    <n v="0"/>
    <n v="0"/>
    <n v="0"/>
    <x v="11"/>
    <x v="5"/>
  </r>
  <r>
    <s v="  UA"/>
    <x v="5"/>
    <n v="602"/>
    <s v="N460UA"/>
    <s v="DCA"/>
    <d v="1899-12-30T07:00:00"/>
    <d v="1899-12-30T06:53:00"/>
    <n v="108"/>
    <n v="94"/>
    <n v="-7"/>
    <d v="1899-12-30T07:09:00"/>
    <n v="16"/>
    <n v="0"/>
    <n v="0"/>
    <n v="0"/>
    <n v="0"/>
    <n v="0"/>
    <n v="0"/>
    <x v="13"/>
    <x v="5"/>
  </r>
  <r>
    <s v="  UA"/>
    <x v="5"/>
    <n v="604"/>
    <s v="N823UA"/>
    <s v="LGA"/>
    <d v="1899-12-30T17:05:00"/>
    <d v="1899-12-30T17:02:00"/>
    <n v="125"/>
    <n v="120"/>
    <n v="-3"/>
    <d v="1899-12-30T17:23:00"/>
    <n v="21"/>
    <n v="0"/>
    <n v="0"/>
    <n v="0"/>
    <n v="0"/>
    <n v="0"/>
    <n v="0"/>
    <x v="12"/>
    <x v="5"/>
  </r>
  <r>
    <s v="  UA"/>
    <x v="5"/>
    <n v="605"/>
    <s v="N478UA"/>
    <s v="DEN"/>
    <d v="1899-12-30T09:48:00"/>
    <d v="1899-12-30T09:48:00"/>
    <n v="162"/>
    <n v="153"/>
    <n v="0"/>
    <d v="1899-12-30T10:01:00"/>
    <n v="13"/>
    <n v="0"/>
    <n v="0"/>
    <n v="0"/>
    <n v="0"/>
    <n v="0"/>
    <n v="0"/>
    <x v="0"/>
    <x v="5"/>
  </r>
  <r>
    <s v="  UA"/>
    <x v="5"/>
    <n v="609"/>
    <s v="N485UA"/>
    <s v="SFO"/>
    <d v="1899-12-30T11:57:00"/>
    <d v="1899-12-30T11:59:00"/>
    <n v="282"/>
    <n v="292"/>
    <n v="2"/>
    <d v="1899-12-30T12:26:00"/>
    <n v="27"/>
    <n v="0"/>
    <n v="0"/>
    <n v="0"/>
    <n v="0"/>
    <n v="0"/>
    <n v="2"/>
    <x v="3"/>
    <x v="5"/>
  </r>
  <r>
    <s v="  UA"/>
    <x v="5"/>
    <n v="610"/>
    <s v="N834UA"/>
    <s v="DCA"/>
    <d v="1899-12-30T11:00:00"/>
    <d v="1899-12-30T10:53:00"/>
    <n v="105"/>
    <n v="101"/>
    <n v="-7"/>
    <d v="1899-12-30T11:10:00"/>
    <n v="17"/>
    <n v="0"/>
    <n v="0"/>
    <n v="0"/>
    <n v="0"/>
    <n v="0"/>
    <n v="0"/>
    <x v="3"/>
    <x v="5"/>
  </r>
  <r>
    <s v="  UA"/>
    <x v="5"/>
    <n v="614"/>
    <s v="N460UA"/>
    <s v="DCA"/>
    <d v="1899-12-30T13:05:00"/>
    <d v="1899-12-30T12:57:00"/>
    <n v="105"/>
    <n v="92"/>
    <n v="-8"/>
    <d v="1899-12-30T13:11:00"/>
    <n v="14"/>
    <n v="0"/>
    <n v="0"/>
    <n v="0"/>
    <n v="0"/>
    <n v="0"/>
    <n v="0"/>
    <x v="14"/>
    <x v="5"/>
  </r>
  <r>
    <s v="  UA"/>
    <x v="5"/>
    <n v="615"/>
    <s v="N494UA"/>
    <s v="PHX"/>
    <d v="1899-12-30T09:27:00"/>
    <d v="1899-12-30T09:26:00"/>
    <n v="227"/>
    <n v="220"/>
    <n v="-1"/>
    <d v="1899-12-30T09:37:00"/>
    <n v="11"/>
    <n v="0"/>
    <n v="0"/>
    <n v="0"/>
    <n v="0"/>
    <n v="0"/>
    <n v="0"/>
    <x v="0"/>
    <x v="5"/>
  </r>
  <r>
    <s v="  UA"/>
    <x v="5"/>
    <n v="616"/>
    <s v="N452UA"/>
    <s v="DCA"/>
    <d v="1899-12-30T14:05:00"/>
    <d v="1899-12-30T14:02:00"/>
    <n v="105"/>
    <n v="90"/>
    <n v="-3"/>
    <d v="1899-12-30T14:15:00"/>
    <n v="13"/>
    <n v="0"/>
    <n v="0"/>
    <n v="0"/>
    <n v="0"/>
    <n v="0"/>
    <n v="0"/>
    <x v="4"/>
    <x v="5"/>
  </r>
  <r>
    <s v="  UA"/>
    <x v="5"/>
    <n v="617"/>
    <s v="N489UA"/>
    <s v="SNA"/>
    <d v="1899-12-30T15:23:00"/>
    <d v="1899-12-30T15:18:00"/>
    <n v="268"/>
    <n v="264"/>
    <n v="-5"/>
    <d v="1899-12-30T15:35:00"/>
    <n v="17"/>
    <n v="0"/>
    <n v="0"/>
    <n v="0"/>
    <n v="0"/>
    <n v="0"/>
    <n v="0"/>
    <x v="15"/>
    <x v="5"/>
  </r>
  <r>
    <s v="  UA"/>
    <x v="5"/>
    <n v="618"/>
    <s v="N812UA"/>
    <s v="DCA"/>
    <d v="1899-12-30T15:05:00"/>
    <d v="1899-12-30T14:54:00"/>
    <n v="105"/>
    <n v="111"/>
    <n v="-11"/>
    <d v="1899-12-30T15:18:00"/>
    <n v="24"/>
    <n v="0"/>
    <n v="0"/>
    <n v="0"/>
    <n v="0"/>
    <n v="0"/>
    <n v="0"/>
    <x v="15"/>
    <x v="5"/>
  </r>
  <r>
    <s v="  UA"/>
    <x v="5"/>
    <n v="619"/>
    <s v="N828UA"/>
    <s v="IAD"/>
    <d v="1899-12-30T16:14:00"/>
    <d v="1899-12-30T18:37:00"/>
    <n v="109"/>
    <n v="93"/>
    <n v="143"/>
    <d v="1899-12-30T18:52:00"/>
    <n v="15"/>
    <n v="0"/>
    <n v="0"/>
    <n v="9"/>
    <n v="0"/>
    <n v="118"/>
    <n v="143"/>
    <x v="2"/>
    <x v="5"/>
  </r>
  <r>
    <s v="  UA"/>
    <x v="5"/>
    <n v="620"/>
    <s v="N407UA"/>
    <s v="DCA"/>
    <d v="1899-12-30T16:03:00"/>
    <d v="1899-12-30T15:59:00"/>
    <n v="105"/>
    <n v="102"/>
    <n v="-4"/>
    <d v="1899-12-30T16:11:00"/>
    <n v="12"/>
    <n v="0"/>
    <n v="0"/>
    <n v="0"/>
    <n v="0"/>
    <n v="0"/>
    <n v="0"/>
    <x v="2"/>
    <x v="5"/>
  </r>
  <r>
    <s v="  UA"/>
    <x v="5"/>
    <n v="624"/>
    <s v="N415UA"/>
    <s v="DCA"/>
    <d v="1899-12-30T18:05:00"/>
    <d v="1899-12-30T18:14:00"/>
    <n v="105"/>
    <n v="96"/>
    <n v="9"/>
    <d v="1899-12-30T18:30:00"/>
    <n v="16"/>
    <n v="0"/>
    <n v="0"/>
    <n v="0"/>
    <n v="0"/>
    <n v="0"/>
    <n v="9"/>
    <x v="1"/>
    <x v="5"/>
  </r>
  <r>
    <s v="  UA"/>
    <x v="5"/>
    <n v="626"/>
    <s v="N593UA"/>
    <s v="PHL"/>
    <d v="1899-12-30T18:10:00"/>
    <d v="1899-12-30T18:11:00"/>
    <n v="119"/>
    <n v="107"/>
    <n v="1"/>
    <d v="1899-12-30T18:26:00"/>
    <n v="15"/>
    <n v="0"/>
    <n v="0"/>
    <n v="0"/>
    <n v="0"/>
    <n v="0"/>
    <n v="1"/>
    <x v="1"/>
    <x v="5"/>
  </r>
  <r>
    <s v="  UA"/>
    <x v="5"/>
    <n v="629"/>
    <s v="N812UA"/>
    <s v="DCA"/>
    <d v="1899-12-30T21:00:00"/>
    <d v="1899-12-30T20:51:00"/>
    <n v="105"/>
    <n v="99"/>
    <n v="-9"/>
    <d v="1899-12-30T21:03:00"/>
    <n v="12"/>
    <n v="0"/>
    <n v="0"/>
    <n v="0"/>
    <n v="0"/>
    <n v="0"/>
    <n v="0"/>
    <x v="7"/>
    <x v="5"/>
  </r>
  <r>
    <s v="  UA"/>
    <x v="5"/>
    <n v="632"/>
    <s v="N539UA"/>
    <s v="TPA"/>
    <d v="1899-12-30T09:30:00"/>
    <d v="1899-12-30T09:28:00"/>
    <n v="157"/>
    <n v="156"/>
    <n v="-2"/>
    <d v="1899-12-30T09:44:00"/>
    <n v="16"/>
    <n v="0"/>
    <n v="0"/>
    <n v="0"/>
    <n v="0"/>
    <n v="0"/>
    <n v="0"/>
    <x v="0"/>
    <x v="5"/>
  </r>
  <r>
    <s v="  UA"/>
    <x v="5"/>
    <n v="634"/>
    <s v="N828UA"/>
    <s v="EWR"/>
    <d v="1899-12-30T06:00:00"/>
    <d v="1899-12-30T05:50:00"/>
    <n v="118"/>
    <n v="101"/>
    <n v="-10"/>
    <d v="1899-12-30T06:00:00"/>
    <n v="10"/>
    <n v="0"/>
    <n v="0"/>
    <n v="0"/>
    <n v="0"/>
    <n v="0"/>
    <n v="0"/>
    <x v="6"/>
    <x v="5"/>
  </r>
  <r>
    <s v="  UA"/>
    <x v="5"/>
    <n v="635"/>
    <s v="N584UA"/>
    <s v="SEA"/>
    <d v="1899-12-30T08:25:00"/>
    <d v="1899-12-30T08:46:00"/>
    <n v="265"/>
    <n v="256"/>
    <n v="21"/>
    <d v="1899-12-30T08:57:00"/>
    <n v="11"/>
    <n v="0"/>
    <n v="0"/>
    <n v="0"/>
    <n v="0"/>
    <n v="0"/>
    <n v="21"/>
    <x v="9"/>
    <x v="5"/>
  </r>
  <r>
    <s v="  UA"/>
    <x v="5"/>
    <n v="640"/>
    <s v="N839UA"/>
    <s v="PHL"/>
    <d v="1899-12-30T21:05:00"/>
    <d v="1899-12-30T20:57:00"/>
    <n v="113"/>
    <n v="99"/>
    <n v="-8"/>
    <d v="1899-12-30T21:09:00"/>
    <n v="12"/>
    <n v="0"/>
    <n v="0"/>
    <n v="0"/>
    <n v="0"/>
    <n v="0"/>
    <n v="0"/>
    <x v="7"/>
    <x v="5"/>
  </r>
  <r>
    <s v="  UA"/>
    <x v="5"/>
    <n v="643"/>
    <s v="N444UA"/>
    <s v="PDX"/>
    <d v="1899-12-30T15:20:00"/>
    <d v="1899-12-30T15:21:00"/>
    <n v="268"/>
    <n v="264"/>
    <n v="1"/>
    <d v="1899-12-30T15:30:00"/>
    <n v="9"/>
    <n v="0"/>
    <n v="0"/>
    <n v="0"/>
    <n v="0"/>
    <n v="0"/>
    <n v="1"/>
    <x v="15"/>
    <x v="5"/>
  </r>
  <r>
    <s v="  UA"/>
    <x v="5"/>
    <n v="646"/>
    <s v="N840UA"/>
    <s v="EWR"/>
    <d v="1899-12-30T13:00:00"/>
    <d v="1899-12-30T13:23:00"/>
    <n v="133"/>
    <n v="133"/>
    <n v="23"/>
    <d v="1899-12-30T14:00:00"/>
    <n v="37"/>
    <n v="0"/>
    <n v="0"/>
    <n v="23"/>
    <n v="0"/>
    <n v="0"/>
    <n v="23"/>
    <x v="14"/>
    <x v="5"/>
  </r>
  <r>
    <s v="  UA"/>
    <x v="5"/>
    <n v="649"/>
    <s v="N473UA"/>
    <s v="PDX"/>
    <d v="1899-12-30T08:10:00"/>
    <d v="1899-12-30T08:07:00"/>
    <n v="263"/>
    <n v="276"/>
    <n v="-3"/>
    <d v="1899-12-30T08:21:00"/>
    <n v="14"/>
    <n v="0"/>
    <n v="0"/>
    <n v="0"/>
    <n v="0"/>
    <n v="0"/>
    <n v="0"/>
    <x v="9"/>
    <x v="5"/>
  </r>
  <r>
    <s v="  UA"/>
    <x v="5"/>
    <n v="650"/>
    <s v="N468UA"/>
    <s v="OMA"/>
    <d v="1899-12-30T09:55:00"/>
    <d v="1899-12-30T09:53:00"/>
    <n v="90"/>
    <n v="88"/>
    <n v="-2"/>
    <d v="1899-12-30T10:09:00"/>
    <n v="16"/>
    <n v="0"/>
    <n v="0"/>
    <n v="0"/>
    <n v="0"/>
    <n v="0"/>
    <n v="0"/>
    <x v="0"/>
    <x v="5"/>
  </r>
  <r>
    <s v="  UA"/>
    <x v="5"/>
    <n v="656"/>
    <s v="N845UA"/>
    <s v="ALB"/>
    <d v="1899-12-30T13:15:00"/>
    <d v="1899-12-30T13:09:00"/>
    <n v="114"/>
    <n v="99"/>
    <n v="-6"/>
    <d v="1899-12-30T13:23:00"/>
    <n v="14"/>
    <n v="0"/>
    <n v="0"/>
    <n v="0"/>
    <n v="0"/>
    <n v="0"/>
    <n v="0"/>
    <x v="14"/>
    <x v="5"/>
  </r>
  <r>
    <s v="  UA"/>
    <x v="5"/>
    <n v="661"/>
    <s v="N479UA"/>
    <s v="LAX"/>
    <d v="1899-12-30T09:02:00"/>
    <d v="1899-12-30T09:01:00"/>
    <n v="265"/>
    <n v="258"/>
    <n v="-1"/>
    <d v="1899-12-30T09:10:00"/>
    <n v="9"/>
    <n v="0"/>
    <n v="0"/>
    <n v="0"/>
    <n v="0"/>
    <n v="0"/>
    <n v="0"/>
    <x v="0"/>
    <x v="5"/>
  </r>
  <r>
    <s v="  UA"/>
    <x v="5"/>
    <n v="664"/>
    <s v="N558UA"/>
    <s v="PHL"/>
    <d v="1899-12-30T13:33:00"/>
    <d v="1899-12-30T13:28:00"/>
    <n v="119"/>
    <n v="117"/>
    <n v="-5"/>
    <d v="1899-12-30T13:44:00"/>
    <n v="16"/>
    <n v="0"/>
    <n v="0"/>
    <n v="0"/>
    <n v="0"/>
    <n v="0"/>
    <n v="0"/>
    <x v="14"/>
    <x v="5"/>
  </r>
  <r>
    <s v="  UA"/>
    <x v="5"/>
    <n v="665"/>
    <s v="N455UA"/>
    <s v="SNA"/>
    <d v="1899-12-30T17:34:00"/>
    <d v="1899-12-30T17:30:00"/>
    <n v="268"/>
    <n v="268"/>
    <n v="-4"/>
    <d v="1899-12-30T17:45:00"/>
    <n v="15"/>
    <n v="0"/>
    <n v="0"/>
    <n v="0"/>
    <n v="0"/>
    <n v="0"/>
    <n v="0"/>
    <x v="12"/>
    <x v="5"/>
  </r>
  <r>
    <s v="  UA"/>
    <x v="5"/>
    <n v="668"/>
    <s v="N830UA"/>
    <s v="DCA"/>
    <d v="1899-12-30T06:00:00"/>
    <d v="1899-12-30T05:57:00"/>
    <n v="106"/>
    <n v="93"/>
    <n v="-3"/>
    <d v="1899-12-30T06:09:00"/>
    <n v="12"/>
    <n v="0"/>
    <n v="0"/>
    <n v="0"/>
    <n v="0"/>
    <n v="0"/>
    <n v="0"/>
    <x v="6"/>
    <x v="5"/>
  </r>
  <r>
    <s v="  UA"/>
    <x v="5"/>
    <n v="672"/>
    <s v="N440UA"/>
    <s v="LGA"/>
    <d v="1899-12-30T08:00:00"/>
    <d v="1899-12-30T07:57:00"/>
    <n v="125"/>
    <n v="115"/>
    <n v="-3"/>
    <d v="1899-12-30T08:14:00"/>
    <n v="17"/>
    <n v="0"/>
    <n v="0"/>
    <n v="0"/>
    <n v="0"/>
    <n v="0"/>
    <n v="0"/>
    <x v="9"/>
    <x v="5"/>
  </r>
  <r>
    <s v="  UA"/>
    <x v="5"/>
    <n v="675"/>
    <s v="N568UA"/>
    <s v="DEN"/>
    <d v="1899-12-30T08:02:00"/>
    <d v="1899-12-30T08:00:00"/>
    <n v="168"/>
    <n v="153"/>
    <n v="-2"/>
    <d v="1899-12-30T08:11:00"/>
    <n v="11"/>
    <n v="0"/>
    <n v="0"/>
    <n v="0"/>
    <n v="0"/>
    <n v="0"/>
    <n v="0"/>
    <x v="9"/>
    <x v="5"/>
  </r>
  <r>
    <s v="  UA"/>
    <x v="5"/>
    <n v="678"/>
    <s v="N842UA"/>
    <s v="LGA"/>
    <d v="1899-12-30T11:00:00"/>
    <d v="1899-12-30T10:51:00"/>
    <n v="125"/>
    <n v="113"/>
    <n v="-9"/>
    <d v="1899-12-30T11:05:00"/>
    <n v="14"/>
    <n v="0"/>
    <n v="0"/>
    <n v="0"/>
    <n v="0"/>
    <n v="0"/>
    <n v="0"/>
    <x v="3"/>
    <x v="5"/>
  </r>
  <r>
    <s v="  UA"/>
    <x v="5"/>
    <n v="680"/>
    <s v="N830UA"/>
    <s v="LGA"/>
    <d v="1899-12-30T12:25:00"/>
    <d v="1899-12-30T12:18:00"/>
    <n v="125"/>
    <n v="116"/>
    <n v="-7"/>
    <d v="1899-12-30T12:30:00"/>
    <n v="12"/>
    <n v="0"/>
    <n v="0"/>
    <n v="0"/>
    <n v="0"/>
    <n v="0"/>
    <n v="0"/>
    <x v="5"/>
    <x v="5"/>
  </r>
  <r>
    <s v="  UA"/>
    <x v="5"/>
    <n v="682"/>
    <s v="N474UA"/>
    <s v="LGA"/>
    <d v="1899-12-30T13:00:00"/>
    <d v="1899-12-30T12:55:00"/>
    <n v="125"/>
    <n v="106"/>
    <n v="-5"/>
    <d v="1899-12-30T13:05:00"/>
    <n v="10"/>
    <n v="0"/>
    <n v="0"/>
    <n v="0"/>
    <n v="0"/>
    <n v="0"/>
    <n v="0"/>
    <x v="14"/>
    <x v="5"/>
  </r>
  <r>
    <s v="  UA"/>
    <x v="5"/>
    <n v="684"/>
    <s v="N850UA"/>
    <s v="LGA"/>
    <d v="1899-12-30T14:05:00"/>
    <d v="1899-12-30T13:59:00"/>
    <n v="125"/>
    <n v="112"/>
    <n v="-6"/>
    <d v="1899-12-30T14:13:00"/>
    <n v="14"/>
    <n v="0"/>
    <n v="0"/>
    <n v="0"/>
    <n v="0"/>
    <n v="0"/>
    <n v="0"/>
    <x v="4"/>
    <x v="5"/>
  </r>
  <r>
    <s v="  UA"/>
    <x v="5"/>
    <n v="686"/>
    <s v="N845UA"/>
    <s v="LGA"/>
    <d v="1899-12-30T06:00:00"/>
    <d v="1899-12-30T05:55:00"/>
    <n v="123"/>
    <n v="123"/>
    <n v="-5"/>
    <d v="1899-12-30T06:13:00"/>
    <n v="18"/>
    <n v="0"/>
    <n v="0"/>
    <n v="0"/>
    <n v="0"/>
    <n v="0"/>
    <n v="0"/>
    <x v="6"/>
    <x v="5"/>
  </r>
  <r>
    <s v="  UA"/>
    <x v="5"/>
    <n v="688"/>
    <s v="N414UA"/>
    <s v="LGA"/>
    <d v="1899-12-30T15:54:00"/>
    <d v="1899-12-30T15:49:00"/>
    <n v="125"/>
    <n v="108"/>
    <n v="-5"/>
    <d v="1899-12-30T15:59:00"/>
    <n v="10"/>
    <n v="0"/>
    <n v="0"/>
    <n v="0"/>
    <n v="0"/>
    <n v="0"/>
    <n v="0"/>
    <x v="15"/>
    <x v="5"/>
  </r>
  <r>
    <s v="  UA"/>
    <x v="5"/>
    <n v="690"/>
    <s v="N842UA"/>
    <s v="LGA"/>
    <d v="1899-12-30T17:30:00"/>
    <d v="1899-12-30T17:24:00"/>
    <n v="125"/>
    <n v="113"/>
    <n v="-6"/>
    <d v="1899-12-30T17:37:00"/>
    <n v="13"/>
    <n v="0"/>
    <n v="0"/>
    <n v="0"/>
    <n v="0"/>
    <n v="0"/>
    <n v="0"/>
    <x v="12"/>
    <x v="5"/>
  </r>
  <r>
    <s v="  UA"/>
    <x v="5"/>
    <n v="693"/>
    <s v="N847UA"/>
    <s v="LGA"/>
    <d v="1899-12-30T14:54:00"/>
    <d v="1899-12-30T15:01:00"/>
    <n v="125"/>
    <n v="120"/>
    <n v="7"/>
    <d v="1899-12-30T15:13:00"/>
    <n v="12"/>
    <n v="0"/>
    <n v="0"/>
    <n v="0"/>
    <n v="0"/>
    <n v="0"/>
    <n v="7"/>
    <x v="4"/>
    <x v="5"/>
  </r>
  <r>
    <s v="  UA"/>
    <x v="5"/>
    <n v="708"/>
    <s v="N823UA"/>
    <s v="DCA"/>
    <d v="1899-12-30T12:05:00"/>
    <d v="1899-12-30T11:59:00"/>
    <n v="105"/>
    <n v="102"/>
    <n v="-6"/>
    <d v="1899-12-30T12:20:00"/>
    <n v="21"/>
    <n v="0"/>
    <n v="0"/>
    <n v="0"/>
    <n v="0"/>
    <n v="0"/>
    <n v="0"/>
    <x v="5"/>
    <x v="5"/>
  </r>
  <r>
    <s v="  UA"/>
    <x v="5"/>
    <n v="709"/>
    <s v="N511UA"/>
    <s v="SAN"/>
    <d v="1899-12-30T08:30:00"/>
    <d v="1899-12-30T08:35:00"/>
    <n v="262"/>
    <n v="255"/>
    <n v="5"/>
    <d v="1899-12-30T08:47:00"/>
    <n v="12"/>
    <n v="0"/>
    <n v="0"/>
    <n v="0"/>
    <n v="0"/>
    <n v="0"/>
    <n v="5"/>
    <x v="9"/>
    <x v="5"/>
  </r>
  <r>
    <s v="  UA"/>
    <x v="5"/>
    <n v="711"/>
    <s v="N412UA"/>
    <s v="LAX"/>
    <d v="1899-12-30T07:04:00"/>
    <d v="1899-12-30T07:03:00"/>
    <n v="265"/>
    <n v="269"/>
    <n v="-1"/>
    <d v="1899-12-30T07:18:00"/>
    <n v="15"/>
    <n v="0"/>
    <n v="0"/>
    <n v="0"/>
    <n v="0"/>
    <n v="0"/>
    <n v="0"/>
    <x v="13"/>
    <x v="5"/>
  </r>
  <r>
    <s v="  UA"/>
    <x v="5"/>
    <n v="722"/>
    <s v="N439UA"/>
    <s v="RDU"/>
    <d v="1899-12-30T16:41:00"/>
    <d v="1899-12-30T16:38:00"/>
    <n v="110"/>
    <n v="101"/>
    <n v="-3"/>
    <d v="1899-12-30T16:51:00"/>
    <n v="13"/>
    <n v="0"/>
    <n v="0"/>
    <n v="0"/>
    <n v="0"/>
    <n v="0"/>
    <n v="0"/>
    <x v="2"/>
    <x v="5"/>
  </r>
  <r>
    <s v="  UA"/>
    <x v="5"/>
    <n v="732"/>
    <s v="N467UA"/>
    <s v="JAX"/>
    <d v="1899-12-30T13:44:00"/>
    <d v="1899-12-30T13:37:00"/>
    <n v="136"/>
    <n v="130"/>
    <n v="-7"/>
    <d v="1899-12-30T13:48:00"/>
    <n v="11"/>
    <n v="0"/>
    <n v="0"/>
    <n v="0"/>
    <n v="0"/>
    <n v="0"/>
    <n v="0"/>
    <x v="14"/>
    <x v="5"/>
  </r>
  <r>
    <s v="  UA"/>
    <x v="5"/>
    <n v="741"/>
    <s v="N664UA"/>
    <s v="SFO"/>
    <d v="1899-12-30T19:15:00"/>
    <d v="1899-12-30T19:09:00"/>
    <n v="278"/>
    <n v="266"/>
    <n v="-6"/>
    <d v="1899-12-30T19:18:00"/>
    <n v="9"/>
    <n v="0"/>
    <n v="0"/>
    <n v="0"/>
    <n v="0"/>
    <n v="0"/>
    <n v="0"/>
    <x v="10"/>
    <x v="5"/>
  </r>
  <r>
    <s v="  UA"/>
    <x v="5"/>
    <n v="752"/>
    <s v="N457UA"/>
    <s v="MSP"/>
    <d v="1899-12-30T21:05:00"/>
    <d v="1899-12-30T21:01:00"/>
    <n v="84"/>
    <n v="81"/>
    <n v="-4"/>
    <d v="1899-12-30T21:18:00"/>
    <n v="17"/>
    <n v="0"/>
    <n v="0"/>
    <n v="0"/>
    <n v="0"/>
    <n v="0"/>
    <n v="0"/>
    <x v="7"/>
    <x v="5"/>
  </r>
  <r>
    <s v="  UA"/>
    <x v="5"/>
    <n v="759"/>
    <s v="N420UA"/>
    <s v="SFO"/>
    <d v="1899-12-30T09:02:00"/>
    <d v="1899-12-30T08:59:00"/>
    <n v="282"/>
    <n v="275"/>
    <n v="-3"/>
    <d v="1899-12-30T09:14:00"/>
    <n v="15"/>
    <n v="0"/>
    <n v="0"/>
    <n v="0"/>
    <n v="0"/>
    <n v="0"/>
    <n v="0"/>
    <x v="0"/>
    <x v="5"/>
  </r>
  <r>
    <s v="  UA"/>
    <x v="5"/>
    <n v="761"/>
    <s v="N415UA"/>
    <s v="SFO"/>
    <d v="1899-12-30T08:12:00"/>
    <d v="1899-12-30T08:06:00"/>
    <n v="282"/>
    <n v="301"/>
    <n v="-6"/>
    <d v="1899-12-30T08:25:00"/>
    <n v="19"/>
    <n v="0"/>
    <n v="0"/>
    <n v="0"/>
    <n v="0"/>
    <n v="0"/>
    <n v="0"/>
    <x v="9"/>
    <x v="5"/>
  </r>
  <r>
    <s v="  UA"/>
    <x v="5"/>
    <n v="769"/>
    <s v="N674UA"/>
    <s v="SFO"/>
    <d v="1899-12-30T10:00:00"/>
    <d v="1899-12-30T09:59:00"/>
    <n v="290"/>
    <n v="281"/>
    <n v="-1"/>
    <d v="1899-12-30T10:13:00"/>
    <n v="14"/>
    <n v="0"/>
    <n v="0"/>
    <n v="0"/>
    <n v="0"/>
    <n v="0"/>
    <n v="0"/>
    <x v="8"/>
    <x v="5"/>
  </r>
  <r>
    <s v="  UA"/>
    <x v="5"/>
    <n v="774"/>
    <s v="N426UA"/>
    <s v="RIC"/>
    <d v="1899-12-30T18:03:00"/>
    <d v="1899-12-30T18:01:00"/>
    <n v="114"/>
    <n v="116"/>
    <n v="-2"/>
    <d v="1899-12-30T18:24:00"/>
    <n v="23"/>
    <n v="0"/>
    <n v="0"/>
    <n v="0"/>
    <n v="0"/>
    <n v="0"/>
    <n v="0"/>
    <x v="1"/>
    <x v="5"/>
  </r>
  <r>
    <s v="  UA"/>
    <x v="5"/>
    <n v="784"/>
    <s v="N837UA"/>
    <s v="DCA"/>
    <d v="1899-12-30T10:02:00"/>
    <d v="1899-12-30T09:53:00"/>
    <n v="105"/>
    <n v="93"/>
    <n v="-9"/>
    <d v="1899-12-30T10:09:00"/>
    <n v="16"/>
    <n v="0"/>
    <n v="0"/>
    <n v="0"/>
    <n v="0"/>
    <n v="0"/>
    <n v="0"/>
    <x v="8"/>
    <x v="5"/>
  </r>
  <r>
    <s v="  UA"/>
    <x v="5"/>
    <n v="793"/>
    <s v="N597UA"/>
    <s v="LAX"/>
    <d v="1899-12-30T15:20:00"/>
    <d v="1899-12-30T15:23:00"/>
    <n v="270"/>
    <n v="263"/>
    <n v="3"/>
    <d v="1899-12-30T15:33:00"/>
    <n v="10"/>
    <n v="0"/>
    <n v="0"/>
    <n v="0"/>
    <n v="0"/>
    <n v="0"/>
    <n v="3"/>
    <x v="15"/>
    <x v="5"/>
  </r>
  <r>
    <s v="  UA"/>
    <x v="5"/>
    <n v="836"/>
    <s v="N402UA"/>
    <s v="BOS"/>
    <d v="1899-12-30T17:35:00"/>
    <d v="1899-12-30T17:51:00"/>
    <n v="139"/>
    <n v="113"/>
    <n v="16"/>
    <d v="1899-12-30T18:01:00"/>
    <n v="10"/>
    <n v="0"/>
    <n v="0"/>
    <n v="0"/>
    <n v="0"/>
    <n v="0"/>
    <n v="16"/>
    <x v="12"/>
    <x v="5"/>
  </r>
  <r>
    <s v="  UA"/>
    <x v="5"/>
    <n v="839"/>
    <s v="N403UA"/>
    <s v="LAX"/>
    <d v="1899-12-30T18:41:00"/>
    <d v="1899-12-30T18:38:00"/>
    <n v="265"/>
    <n v="274"/>
    <n v="-3"/>
    <d v="1899-12-30T18:55:00"/>
    <n v="17"/>
    <n v="0"/>
    <n v="0"/>
    <n v="0"/>
    <n v="0"/>
    <n v="0"/>
    <n v="0"/>
    <x v="1"/>
    <x v="5"/>
  </r>
  <r>
    <s v="  UA"/>
    <x v="5"/>
    <n v="842"/>
    <s v="N443UA"/>
    <s v="LAX"/>
    <d v="1899-12-30T08:10:00"/>
    <d v="1899-12-30T08:03:00"/>
    <n v="269"/>
    <n v="260"/>
    <n v="-7"/>
    <d v="1899-12-30T08:15:00"/>
    <n v="12"/>
    <n v="0"/>
    <n v="0"/>
    <n v="0"/>
    <n v="0"/>
    <n v="0"/>
    <n v="0"/>
    <x v="9"/>
    <x v="5"/>
  </r>
  <r>
    <s v="  UA"/>
    <x v="5"/>
    <n v="859"/>
    <s v="N425UA"/>
    <s v="SFO"/>
    <d v="1899-12-30T07:04:00"/>
    <d v="1899-12-30T06:57:00"/>
    <n v="288"/>
    <n v="283"/>
    <n v="-7"/>
    <d v="1899-12-30T07:14:00"/>
    <n v="17"/>
    <n v="0"/>
    <n v="0"/>
    <n v="0"/>
    <n v="0"/>
    <n v="0"/>
    <n v="0"/>
    <x v="13"/>
    <x v="5"/>
  </r>
  <r>
    <s v="  UA"/>
    <x v="5"/>
    <n v="871"/>
    <s v="N829UA"/>
    <s v="DCA"/>
    <d v="1899-12-30T08:05:00"/>
    <d v="1899-12-30T08:02:00"/>
    <n v="105"/>
    <n v="100"/>
    <n v="-3"/>
    <d v="1899-12-30T08:22:00"/>
    <n v="20"/>
    <n v="0"/>
    <n v="0"/>
    <n v="0"/>
    <n v="0"/>
    <n v="0"/>
    <n v="0"/>
    <x v="9"/>
    <x v="5"/>
  </r>
  <r>
    <s v="  UA"/>
    <x v="5"/>
    <n v="882"/>
    <s v="N551UA"/>
    <s v="BOS"/>
    <d v="1899-12-30T16:05:00"/>
    <d v="1899-12-30T16:03:00"/>
    <n v="142"/>
    <n v="118"/>
    <n v="-2"/>
    <d v="1899-12-30T16:13:00"/>
    <n v="10"/>
    <n v="0"/>
    <n v="0"/>
    <n v="0"/>
    <n v="0"/>
    <n v="0"/>
    <n v="0"/>
    <x v="2"/>
    <x v="5"/>
  </r>
  <r>
    <s v="  UA"/>
    <x v="5"/>
    <n v="884"/>
    <s v="N466UA"/>
    <s v="EWR"/>
    <d v="1899-12-30T19:00:00"/>
    <d v="1899-12-30T18:55:00"/>
    <n v="131"/>
    <n v="109"/>
    <n v="-5"/>
    <d v="1899-12-30T19:09:00"/>
    <n v="14"/>
    <n v="0"/>
    <n v="0"/>
    <n v="0"/>
    <n v="0"/>
    <n v="0"/>
    <n v="0"/>
    <x v="10"/>
    <x v="5"/>
  </r>
  <r>
    <s v="  UA"/>
    <x v="5"/>
    <n v="896"/>
    <s v="N565UA"/>
    <s v="BOS"/>
    <d v="1899-12-30T13:19:00"/>
    <d v="1899-12-30T13:19:00"/>
    <n v="140"/>
    <n v="117"/>
    <n v="0"/>
    <d v="1899-12-30T13:32:00"/>
    <n v="13"/>
    <n v="0"/>
    <n v="0"/>
    <n v="0"/>
    <n v="0"/>
    <n v="0"/>
    <n v="0"/>
    <x v="14"/>
    <x v="5"/>
  </r>
  <r>
    <s v="  UA"/>
    <x v="5"/>
    <n v="904"/>
    <s v="N827UA"/>
    <s v="CVG"/>
    <d v="1899-12-30T19:01:00"/>
    <d v="1899-12-30T19:50:00"/>
    <n v="71"/>
    <n v="63"/>
    <n v="49"/>
    <d v="1899-12-30T20:05:00"/>
    <n v="15"/>
    <n v="0"/>
    <n v="0"/>
    <n v="41"/>
    <n v="0"/>
    <n v="0"/>
    <n v="49"/>
    <x v="10"/>
    <x v="5"/>
  </r>
  <r>
    <s v="  UA"/>
    <x v="5"/>
    <n v="907"/>
    <s v="N433UA"/>
    <s v="SFO"/>
    <d v="1899-12-30T17:21:00"/>
    <d v="1899-12-30T17:25:00"/>
    <n v="298"/>
    <n v="277"/>
    <n v="4"/>
    <d v="1899-12-30T17:38:00"/>
    <n v="13"/>
    <n v="0"/>
    <n v="0"/>
    <n v="0"/>
    <n v="0"/>
    <n v="0"/>
    <n v="4"/>
    <x v="12"/>
    <x v="5"/>
  </r>
  <r>
    <s v="  UA"/>
    <x v="5"/>
    <n v="909"/>
    <s v="N579UA"/>
    <s v="DEN"/>
    <d v="1899-12-30T15:15:00"/>
    <d v="1899-12-30T15:15:00"/>
    <n v="164"/>
    <n v="151"/>
    <n v="0"/>
    <d v="1899-12-30T15:26:00"/>
    <n v="11"/>
    <n v="0"/>
    <n v="0"/>
    <n v="0"/>
    <n v="0"/>
    <n v="0"/>
    <n v="0"/>
    <x v="15"/>
    <x v="5"/>
  </r>
  <r>
    <s v="  UA"/>
    <x v="5"/>
    <n v="922"/>
    <s v="N404UA"/>
    <s v="IAD"/>
    <d v="1899-12-30T06:05:00"/>
    <d v="1899-12-30T05:58:00"/>
    <n v="101"/>
    <n v="91"/>
    <n v="-7"/>
    <d v="1899-12-30T06:11:00"/>
    <n v="13"/>
    <n v="0"/>
    <n v="0"/>
    <n v="0"/>
    <n v="0"/>
    <n v="0"/>
    <n v="0"/>
    <x v="6"/>
    <x v="5"/>
  </r>
  <r>
    <s v="  UA"/>
    <x v="5"/>
    <n v="929"/>
    <s v="N419UA"/>
    <s v="SEA"/>
    <d v="1899-12-30T15:30:00"/>
    <d v="1899-12-30T15:26:00"/>
    <n v="268"/>
    <n v="265"/>
    <n v="-4"/>
    <d v="1899-12-30T15:38:00"/>
    <n v="12"/>
    <n v="0"/>
    <n v="0"/>
    <n v="0"/>
    <n v="0"/>
    <n v="0"/>
    <n v="0"/>
    <x v="15"/>
    <x v="5"/>
  </r>
  <r>
    <s v="  UA"/>
    <x v="5"/>
    <n v="939"/>
    <s v="N544UA"/>
    <s v="SFO"/>
    <d v="1899-12-30T13:05:00"/>
    <d v="1899-12-30T13:07:00"/>
    <n v="284"/>
    <n v="277"/>
    <n v="2"/>
    <d v="1899-12-30T13:21:00"/>
    <n v="14"/>
    <n v="0"/>
    <n v="0"/>
    <n v="0"/>
    <n v="0"/>
    <n v="0"/>
    <n v="2"/>
    <x v="14"/>
    <x v="5"/>
  </r>
  <r>
    <s v="  UA"/>
    <x v="5"/>
    <n v="941"/>
    <s v="N559UA"/>
    <s v="DEN"/>
    <d v="1899-12-30T17:03:00"/>
    <d v="1899-12-30T17:31:00"/>
    <n v="160"/>
    <n v="146"/>
    <n v="28"/>
    <d v="1899-12-30T17:42:00"/>
    <n v="11"/>
    <n v="0"/>
    <n v="0"/>
    <n v="0"/>
    <n v="0"/>
    <n v="0"/>
    <n v="28"/>
    <x v="12"/>
    <x v="5"/>
  </r>
  <r>
    <s v="  UA"/>
    <x v="5"/>
    <n v="943"/>
    <s v="N556UA"/>
    <s v="LAX"/>
    <d v="1899-12-30T17:32:00"/>
    <d v="1899-12-30T17:32:00"/>
    <n v="268"/>
    <n v="258"/>
    <n v="0"/>
    <d v="1899-12-30T17:41:00"/>
    <n v="9"/>
    <n v="0"/>
    <n v="0"/>
    <n v="0"/>
    <n v="0"/>
    <n v="0"/>
    <n v="0"/>
    <x v="12"/>
    <x v="5"/>
  </r>
  <r>
    <s v="  UA"/>
    <x v="5"/>
    <n v="945"/>
    <s v="N470UA"/>
    <s v="LAX"/>
    <d v="1899-12-30T11:57:00"/>
    <d v="1899-12-30T11:55:00"/>
    <n v="265"/>
    <n v="263"/>
    <n v="-2"/>
    <d v="1899-12-30T12:07:00"/>
    <n v="12"/>
    <n v="0"/>
    <n v="0"/>
    <n v="0"/>
    <n v="0"/>
    <n v="0"/>
    <n v="0"/>
    <x v="3"/>
    <x v="5"/>
  </r>
  <r>
    <s v="  UA"/>
    <x v="5"/>
    <n v="949"/>
    <s v="N778UA"/>
    <s v="DEN"/>
    <d v="1899-12-30T18:41:00"/>
    <d v="1899-12-30T18:42:00"/>
    <n v="165"/>
    <n v="150"/>
    <n v="1"/>
    <d v="1899-12-30T19:00:00"/>
    <n v="18"/>
    <n v="0"/>
    <n v="0"/>
    <n v="0"/>
    <n v="0"/>
    <n v="0"/>
    <n v="1"/>
    <x v="1"/>
    <x v="5"/>
  </r>
  <r>
    <s v="  UA"/>
    <x v="5"/>
    <n v="959"/>
    <s v="N493UA"/>
    <s v="PDX"/>
    <d v="1899-12-30T20:30:00"/>
    <d v="1899-12-30T20:31:00"/>
    <n v="268"/>
    <n v="256"/>
    <n v="1"/>
    <d v="1899-12-30T20:42:00"/>
    <n v="11"/>
    <n v="0"/>
    <n v="0"/>
    <n v="0"/>
    <n v="0"/>
    <n v="0"/>
    <n v="1"/>
    <x v="11"/>
    <x v="5"/>
  </r>
  <r>
    <s v="  UA"/>
    <x v="5"/>
    <n v="964"/>
    <s v="N226UA"/>
    <s v="IAD"/>
    <d v="1899-12-30T13:15:00"/>
    <d v="1899-12-30T13:11:00"/>
    <n v="112"/>
    <n v="103"/>
    <n v="-4"/>
    <d v="1899-12-30T13:31:00"/>
    <n v="20"/>
    <n v="0"/>
    <n v="0"/>
    <n v="0"/>
    <n v="0"/>
    <n v="0"/>
    <n v="0"/>
    <x v="14"/>
    <x v="5"/>
  </r>
  <r>
    <s v="  UA"/>
    <x v="5"/>
    <n v="971"/>
    <s v="N496UA"/>
    <s v="SFO"/>
    <d v="1899-12-30T06:00:00"/>
    <d v="1899-12-30T05:56:00"/>
    <n v="282"/>
    <n v="268"/>
    <n v="-4"/>
    <d v="1899-12-30T06:06:00"/>
    <n v="10"/>
    <n v="0"/>
    <n v="0"/>
    <n v="0"/>
    <n v="0"/>
    <n v="0"/>
    <n v="0"/>
    <x v="6"/>
    <x v="5"/>
  </r>
  <r>
    <s v="  UA"/>
    <x v="5"/>
    <n v="973"/>
    <s v="N574UA"/>
    <s v="SFO"/>
    <d v="1899-12-30T14:55:00"/>
    <d v="1899-12-30T16:59:00"/>
    <n v="294"/>
    <n v="283"/>
    <n v="124"/>
    <d v="1899-12-30T17:21:00"/>
    <n v="22"/>
    <n v="8"/>
    <n v="0"/>
    <n v="0"/>
    <n v="0"/>
    <n v="105"/>
    <n v="124"/>
    <x v="4"/>
    <x v="5"/>
  </r>
  <r>
    <s v="  UA"/>
    <x v="5"/>
    <n v="992"/>
    <s v="N585UA"/>
    <s v="IAD"/>
    <d v="1899-12-30T18:13:00"/>
    <d v="1899-12-30T18:10:00"/>
    <n v="114"/>
    <n v="113"/>
    <n v="-3"/>
    <d v="1899-12-30T18:28:00"/>
    <n v="18"/>
    <n v="0"/>
    <n v="0"/>
    <n v="0"/>
    <n v="0"/>
    <n v="0"/>
    <n v="0"/>
    <x v="1"/>
    <x v="5"/>
  </r>
  <r>
    <s v="  UA"/>
    <x v="5"/>
    <n v="998"/>
    <s v="N825UA"/>
    <s v="BOS"/>
    <d v="1899-12-30T21:01:00"/>
    <d v="1899-12-30T20:54:00"/>
    <n v="132"/>
    <n v="114"/>
    <n v="-7"/>
    <d v="1899-12-30T21:05:00"/>
    <n v="11"/>
    <n v="0"/>
    <n v="0"/>
    <n v="0"/>
    <n v="0"/>
    <n v="0"/>
    <n v="0"/>
    <x v="7"/>
    <x v="5"/>
  </r>
  <r>
    <s v="  UA"/>
    <x v="5"/>
    <n v="1102"/>
    <s v="N13718"/>
    <s v="MCO"/>
    <d v="1899-12-30T19:40:00"/>
    <d v="1899-12-30T19:33:00"/>
    <n v="155"/>
    <n v="151"/>
    <n v="-7"/>
    <d v="1899-12-30T19:46:00"/>
    <n v="13"/>
    <n v="0"/>
    <n v="0"/>
    <n v="0"/>
    <n v="0"/>
    <n v="0"/>
    <n v="0"/>
    <x v="10"/>
    <x v="5"/>
  </r>
  <r>
    <s v="  UA"/>
    <x v="5"/>
    <n v="1103"/>
    <s v="N23721"/>
    <s v="SNA"/>
    <d v="1899-12-30T09:45:00"/>
    <d v="1899-12-30T09:42:00"/>
    <n v="265"/>
    <n v="259"/>
    <n v="-3"/>
    <d v="1899-12-30T09:49:00"/>
    <n v="7"/>
    <n v="0"/>
    <n v="0"/>
    <n v="0"/>
    <n v="0"/>
    <n v="0"/>
    <n v="0"/>
    <x v="0"/>
    <x v="5"/>
  </r>
  <r>
    <s v="  UA"/>
    <x v="5"/>
    <n v="1189"/>
    <s v="N77258"/>
    <s v="IAH"/>
    <d v="1899-12-30T15:20:00"/>
    <d v="1899-12-30T15:24:00"/>
    <n v="174"/>
    <n v="150"/>
    <n v="4"/>
    <d v="1899-12-30T15:35:00"/>
    <n v="11"/>
    <n v="0"/>
    <n v="0"/>
    <n v="0"/>
    <n v="0"/>
    <n v="0"/>
    <n v="4"/>
    <x v="15"/>
    <x v="5"/>
  </r>
  <r>
    <s v="  UA"/>
    <x v="5"/>
    <n v="1221"/>
    <s v="N13248"/>
    <s v="IAH"/>
    <d v="1899-12-30T07:00:00"/>
    <d v="1899-12-30T06:55:00"/>
    <n v="168"/>
    <n v="159"/>
    <n v="-5"/>
    <d v="1899-12-30T07:19:00"/>
    <n v="24"/>
    <n v="0"/>
    <n v="0"/>
    <n v="0"/>
    <n v="0"/>
    <n v="0"/>
    <n v="0"/>
    <x v="13"/>
    <x v="5"/>
  </r>
  <r>
    <s v="  UA"/>
    <x v="5"/>
    <n v="1259"/>
    <s v="N14628"/>
    <s v="CLE"/>
    <d v="1899-12-30T18:15:00"/>
    <d v="1899-12-30T18:07:00"/>
    <n v="77"/>
    <n v="66"/>
    <n v="-8"/>
    <d v="1899-12-30T18:25:00"/>
    <n v="18"/>
    <n v="0"/>
    <n v="0"/>
    <n v="0"/>
    <n v="0"/>
    <n v="0"/>
    <n v="0"/>
    <x v="1"/>
    <x v="5"/>
  </r>
  <r>
    <s v="  UA"/>
    <x v="5"/>
    <n v="1282"/>
    <s v="N11206"/>
    <s v="SFO"/>
    <d v="1899-12-30T20:30:00"/>
    <d v="1899-12-30T21:16:00"/>
    <n v="275"/>
    <n v="278"/>
    <n v="46"/>
    <d v="1899-12-30T21:28:00"/>
    <n v="12"/>
    <n v="43"/>
    <n v="0"/>
    <n v="3"/>
    <n v="0"/>
    <n v="3"/>
    <n v="46"/>
    <x v="11"/>
    <x v="5"/>
  </r>
  <r>
    <s v="  UA"/>
    <x v="5"/>
    <n v="1290"/>
    <s v="N33292"/>
    <s v="IAH"/>
    <d v="1899-12-30T17:05:00"/>
    <d v="1899-12-30T17:01:00"/>
    <n v="173"/>
    <n v="145"/>
    <n v="-4"/>
    <d v="1899-12-30T17:14:00"/>
    <n v="13"/>
    <n v="0"/>
    <n v="0"/>
    <n v="0"/>
    <n v="0"/>
    <n v="0"/>
    <n v="0"/>
    <x v="12"/>
    <x v="5"/>
  </r>
  <r>
    <s v="  UA"/>
    <x v="5"/>
    <n v="1296"/>
    <s v="N21723"/>
    <s v="DEN"/>
    <d v="1899-12-30T20:00:00"/>
    <d v="1899-12-30T19:56:00"/>
    <n v="156"/>
    <n v="146"/>
    <n v="-4"/>
    <d v="1899-12-30T20:10:00"/>
    <n v="14"/>
    <n v="0"/>
    <n v="0"/>
    <n v="0"/>
    <n v="0"/>
    <n v="0"/>
    <n v="0"/>
    <x v="11"/>
    <x v="5"/>
  </r>
  <r>
    <s v="  UA"/>
    <x v="5"/>
    <n v="1550"/>
    <s v="N16701"/>
    <s v="EWR"/>
    <d v="1899-12-30T13:39:00"/>
    <d v="1899-12-30T14:06:00"/>
    <n v="140"/>
    <n v="152"/>
    <n v="27"/>
    <d v="1899-12-30T14:52:00"/>
    <n v="46"/>
    <n v="27"/>
    <n v="0"/>
    <n v="12"/>
    <n v="0"/>
    <n v="0"/>
    <n v="27"/>
    <x v="14"/>
    <x v="5"/>
  </r>
  <r>
    <s v="  UA"/>
    <x v="5"/>
    <n v="1574"/>
    <s v="N18243"/>
    <s v="EWR"/>
    <d v="1899-12-30T12:00:00"/>
    <d v="1899-12-30T12:00:00"/>
    <n v="127"/>
    <n v="122"/>
    <n v="0"/>
    <d v="1899-12-30T12:26:00"/>
    <n v="26"/>
    <n v="0"/>
    <n v="0"/>
    <n v="0"/>
    <n v="0"/>
    <n v="0"/>
    <n v="0"/>
    <x v="5"/>
    <x v="5"/>
  </r>
  <r>
    <s v="  UA"/>
    <x v="5"/>
    <n v="1577"/>
    <s v="N24702"/>
    <s v="EWR"/>
    <d v="1899-12-30T17:00:00"/>
    <d v="1899-12-30T16:58:00"/>
    <n v="135"/>
    <n v="121"/>
    <n v="-2"/>
    <d v="1899-12-30T17:13:00"/>
    <n v="15"/>
    <n v="0"/>
    <n v="0"/>
    <n v="0"/>
    <n v="0"/>
    <n v="0"/>
    <n v="0"/>
    <x v="12"/>
    <x v="5"/>
  </r>
  <r>
    <s v="  UA"/>
    <x v="5"/>
    <n v="1579"/>
    <s v="N73259"/>
    <s v="EWR"/>
    <d v="1899-12-30T18:00:00"/>
    <d v="1899-12-30T18:03:00"/>
    <n v="126"/>
    <n v="131"/>
    <n v="3"/>
    <d v="1899-12-30T18:16:00"/>
    <n v="13"/>
    <n v="0"/>
    <n v="0"/>
    <n v="0"/>
    <n v="0"/>
    <n v="0"/>
    <n v="3"/>
    <x v="1"/>
    <x v="5"/>
  </r>
  <r>
    <s v="  UA"/>
    <x v="5"/>
    <n v="1625"/>
    <s v="N17229"/>
    <s v="CLE"/>
    <d v="1899-12-30T07:00:00"/>
    <d v="1899-12-30T06:53:00"/>
    <n v="77"/>
    <n v="59"/>
    <n v="-7"/>
    <d v="1899-12-30T07:04:00"/>
    <n v="11"/>
    <n v="0"/>
    <n v="0"/>
    <n v="0"/>
    <n v="0"/>
    <n v="0"/>
    <n v="0"/>
    <x v="13"/>
    <x v="5"/>
  </r>
  <r>
    <s v="  UA"/>
    <x v="5"/>
    <n v="1647"/>
    <s v="N73283"/>
    <s v="IAH"/>
    <d v="1899-12-30T19:15:00"/>
    <d v="1899-12-30T19:13:00"/>
    <n v="163"/>
    <n v="141"/>
    <n v="-2"/>
    <d v="1899-12-30T19:25:00"/>
    <n v="12"/>
    <n v="0"/>
    <n v="0"/>
    <n v="0"/>
    <n v="0"/>
    <n v="0"/>
    <n v="0"/>
    <x v="10"/>
    <x v="5"/>
  </r>
  <r>
    <s v="  UA"/>
    <x v="5"/>
    <n v="1676"/>
    <s v="N76519"/>
    <s v="IAH"/>
    <d v="1899-12-30T14:00:00"/>
    <d v="1899-12-30T14:03:00"/>
    <n v="166"/>
    <n v="139"/>
    <n v="3"/>
    <d v="1899-12-30T14:12:00"/>
    <n v="9"/>
    <n v="0"/>
    <n v="0"/>
    <n v="0"/>
    <n v="0"/>
    <n v="0"/>
    <n v="3"/>
    <x v="4"/>
    <x v="5"/>
  </r>
  <r>
    <s v="  UA"/>
    <x v="5"/>
    <n v="1693"/>
    <s v="N33266"/>
    <s v="IAH"/>
    <d v="1899-12-30T12:10:00"/>
    <d v="1899-12-30T12:55:00"/>
    <n v="167"/>
    <n v="150"/>
    <n v="45"/>
    <d v="1899-12-30T13:10:00"/>
    <n v="15"/>
    <n v="28"/>
    <n v="0"/>
    <n v="0"/>
    <n v="0"/>
    <n v="0"/>
    <n v="45"/>
    <x v="5"/>
    <x v="5"/>
  </r>
  <r>
    <s v="  UA"/>
    <x v="5"/>
    <n v="1696"/>
    <s v="N76269"/>
    <s v="EWR"/>
    <d v="1899-12-30T10:00:00"/>
    <d v="1899-12-30T09:59:00"/>
    <n v="117"/>
    <n v="114"/>
    <n v="-1"/>
    <d v="1899-12-30T10:16:00"/>
    <n v="17"/>
    <n v="0"/>
    <n v="0"/>
    <n v="0"/>
    <n v="0"/>
    <n v="0"/>
    <n v="0"/>
    <x v="8"/>
    <x v="5"/>
  </r>
  <r>
    <s v="  UA"/>
    <x v="5"/>
    <n v="1710"/>
    <s v="N75851"/>
    <s v="IAH"/>
    <d v="1899-12-30T08:00:00"/>
    <d v="1899-12-30T08:01:00"/>
    <n v="172"/>
    <n v="152"/>
    <n v="1"/>
    <d v="1899-12-30T08:18:00"/>
    <n v="17"/>
    <n v="0"/>
    <n v="0"/>
    <n v="0"/>
    <n v="0"/>
    <n v="0"/>
    <n v="1"/>
    <x v="9"/>
    <x v="5"/>
  </r>
  <r>
    <s v="  UA"/>
    <x v="5"/>
    <n v="1715"/>
    <s v="N24224"/>
    <s v="PIT"/>
    <d v="1899-12-30T18:35:00"/>
    <d v="1899-12-30T18:29:00"/>
    <n v="84"/>
    <n v="76"/>
    <n v="-6"/>
    <d v="1899-12-30T18:40:00"/>
    <n v="11"/>
    <n v="0"/>
    <n v="0"/>
    <n v="0"/>
    <n v="0"/>
    <n v="0"/>
    <n v="0"/>
    <x v="1"/>
    <x v="5"/>
  </r>
  <r>
    <s v="  UA"/>
    <x v="5"/>
    <n v="1716"/>
    <s v="N33286"/>
    <s v="FLL"/>
    <d v="1899-12-30T08:50:00"/>
    <d v="1899-12-30T08:51:00"/>
    <n v="171"/>
    <n v="188"/>
    <n v="1"/>
    <d v="1899-12-30T09:09:00"/>
    <n v="18"/>
    <n v="0"/>
    <n v="0"/>
    <n v="18"/>
    <n v="0"/>
    <n v="0"/>
    <n v="1"/>
    <x v="9"/>
    <x v="5"/>
  </r>
  <r>
    <s v="  UA"/>
    <x v="5"/>
    <n v="1727"/>
    <s v="N62631"/>
    <s v="IAH"/>
    <d v="1899-12-30T10:56:00"/>
    <d v="1899-12-30T10:45:00"/>
    <n v="169"/>
    <n v="162"/>
    <n v="-11"/>
    <d v="1899-12-30T11:10:00"/>
    <n v="25"/>
    <n v="0"/>
    <n v="0"/>
    <n v="0"/>
    <n v="0"/>
    <n v="0"/>
    <n v="0"/>
    <x v="8"/>
    <x v="5"/>
  </r>
  <r>
    <s v="  UA"/>
    <x v="5"/>
    <n v="1729"/>
    <s v="N33262"/>
    <s v="IAH"/>
    <d v="1899-12-30T21:00:00"/>
    <d v="1899-12-30T20:56:00"/>
    <n v="158"/>
    <n v="141"/>
    <n v="-4"/>
    <d v="1899-12-30T21:06:00"/>
    <n v="10"/>
    <n v="0"/>
    <n v="0"/>
    <n v="0"/>
    <n v="0"/>
    <n v="0"/>
    <n v="0"/>
    <x v="7"/>
    <x v="5"/>
  </r>
  <r>
    <s v="  UA"/>
    <x v="5"/>
    <n v="1730"/>
    <s v="N14231"/>
    <s v="IAH"/>
    <d v="1899-12-30T05:25:00"/>
    <d v="1899-12-30T05:26:00"/>
    <n v="168"/>
    <n v="163"/>
    <n v="1"/>
    <d v="1899-12-30T05:36:00"/>
    <n v="10"/>
    <n v="0"/>
    <n v="0"/>
    <n v="0"/>
    <n v="0"/>
    <n v="0"/>
    <n v="1"/>
    <x v="16"/>
    <x v="5"/>
  </r>
  <r>
    <s v="  UA"/>
    <x v="6"/>
    <n v="201"/>
    <s v="N215UA"/>
    <s v="HNL"/>
    <d v="1899-12-30T09:19:00"/>
    <d v="1899-12-30T09:17:00"/>
    <n v="544"/>
    <n v="522"/>
    <n v="-2"/>
    <d v="1899-12-30T09:41:00"/>
    <n v="24"/>
    <n v="0"/>
    <n v="0"/>
    <n v="0"/>
    <n v="0"/>
    <n v="0"/>
    <n v="0"/>
    <x v="0"/>
    <x v="6"/>
  </r>
  <r>
    <s v="  UA"/>
    <x v="6"/>
    <n v="231"/>
    <s v="N441UA"/>
    <s v="BUF"/>
    <d v="1899-12-30T20:45:00"/>
    <d v="1899-12-30T20:48:00"/>
    <n v="89"/>
    <n v="79"/>
    <n v="3"/>
    <d v="1899-12-30T21:02:00"/>
    <n v="14"/>
    <n v="0"/>
    <n v="0"/>
    <n v="0"/>
    <n v="0"/>
    <n v="0"/>
    <n v="3"/>
    <x v="11"/>
    <x v="6"/>
  </r>
  <r>
    <s v="  UA"/>
    <x v="6"/>
    <n v="233"/>
    <s v="N847UA"/>
    <s v="DTW"/>
    <d v="1899-12-30T20:29:00"/>
    <d v="1899-12-30T20:26:00"/>
    <n v="70"/>
    <n v="53"/>
    <n v="-3"/>
    <d v="1899-12-30T20:34:00"/>
    <n v="8"/>
    <n v="0"/>
    <n v="0"/>
    <n v="0"/>
    <n v="0"/>
    <n v="0"/>
    <n v="0"/>
    <x v="11"/>
    <x v="6"/>
  </r>
  <r>
    <s v="  UA"/>
    <x v="6"/>
    <n v="234"/>
    <s v="N844UA"/>
    <s v="SEA"/>
    <d v="1899-12-30T18:05:00"/>
    <d v="1899-12-30T18:08:00"/>
    <n v="268"/>
    <n v="251"/>
    <n v="3"/>
    <d v="1899-12-30T18:23:00"/>
    <n v="15"/>
    <n v="0"/>
    <n v="0"/>
    <n v="0"/>
    <n v="0"/>
    <n v="0"/>
    <n v="3"/>
    <x v="1"/>
    <x v="6"/>
  </r>
  <r>
    <s v="  UA"/>
    <x v="6"/>
    <n v="235"/>
    <s v="N567UA"/>
    <s v="LAS"/>
    <d v="1899-12-30T18:20:00"/>
    <d v="1899-12-30T18:21:00"/>
    <n v="237"/>
    <n v="224"/>
    <n v="1"/>
    <d v="1899-12-30T18:38:00"/>
    <n v="17"/>
    <n v="0"/>
    <n v="0"/>
    <n v="0"/>
    <n v="0"/>
    <n v="0"/>
    <n v="1"/>
    <x v="1"/>
    <x v="6"/>
  </r>
  <r>
    <s v="  UA"/>
    <x v="6"/>
    <n v="241"/>
    <s v="N814UA"/>
    <s v="SEA"/>
    <d v="1899-12-30T12:00:00"/>
    <d v="1899-12-30T12:00:00"/>
    <n v="268"/>
    <n v="251"/>
    <n v="0"/>
    <d v="1899-12-30T12:15:00"/>
    <n v="15"/>
    <n v="0"/>
    <n v="0"/>
    <n v="0"/>
    <n v="0"/>
    <n v="0"/>
    <n v="0"/>
    <x v="5"/>
    <x v="6"/>
  </r>
  <r>
    <s v="  UA"/>
    <x v="6"/>
    <n v="242"/>
    <s v="N817UA"/>
    <s v="SFO"/>
    <d v="1899-12-30T09:02:00"/>
    <d v="1899-12-30T08:55:00"/>
    <n v="288"/>
    <n v="271"/>
    <n v="-7"/>
    <d v="1899-12-30T09:04:00"/>
    <n v="9"/>
    <n v="0"/>
    <n v="0"/>
    <n v="0"/>
    <n v="0"/>
    <n v="0"/>
    <n v="0"/>
    <x v="0"/>
    <x v="6"/>
  </r>
  <r>
    <s v="  UA"/>
    <x v="6"/>
    <n v="243"/>
    <s v="N423UA"/>
    <s v="MDT"/>
    <d v="1899-12-30T19:20:00"/>
    <d v="1899-12-30T20:34:00"/>
    <n v="105"/>
    <n v="100"/>
    <n v="74"/>
    <d v="1899-12-30T20:51:00"/>
    <n v="17"/>
    <n v="69"/>
    <n v="0"/>
    <n v="0"/>
    <n v="0"/>
    <n v="0"/>
    <n v="74"/>
    <x v="10"/>
    <x v="6"/>
  </r>
  <r>
    <s v="  UA"/>
    <x v="6"/>
    <n v="245"/>
    <s v="N497UA"/>
    <s v="DEN"/>
    <d v="1899-12-30T08:58:00"/>
    <d v="1899-12-30T08:55:00"/>
    <n v="162"/>
    <n v="152"/>
    <n v="-3"/>
    <d v="1899-12-30T09:06:00"/>
    <n v="11"/>
    <n v="0"/>
    <n v="0"/>
    <n v="0"/>
    <n v="0"/>
    <n v="0"/>
    <n v="0"/>
    <x v="9"/>
    <x v="6"/>
  </r>
  <r>
    <s v="  UA"/>
    <x v="6"/>
    <n v="253"/>
    <s v="N431UA"/>
    <s v="BOS"/>
    <d v="1899-12-30T19:32:00"/>
    <d v="1899-12-30T19:28:00"/>
    <n v="133"/>
    <n v="114"/>
    <n v="-4"/>
    <d v="1899-12-30T19:43:00"/>
    <n v="15"/>
    <n v="0"/>
    <n v="0"/>
    <n v="0"/>
    <n v="0"/>
    <n v="0"/>
    <n v="0"/>
    <x v="10"/>
    <x v="6"/>
  </r>
  <r>
    <s v="  UA"/>
    <x v="6"/>
    <n v="254"/>
    <s v="N851UA"/>
    <s v="DCA"/>
    <d v="1899-12-30T19:15:00"/>
    <d v="1899-12-30T19:10:00"/>
    <n v="102"/>
    <n v="92"/>
    <n v="-5"/>
    <d v="1899-12-30T19:20:00"/>
    <n v="10"/>
    <n v="0"/>
    <n v="0"/>
    <n v="0"/>
    <n v="0"/>
    <n v="0"/>
    <n v="0"/>
    <x v="10"/>
    <x v="6"/>
  </r>
  <r>
    <s v="  UA"/>
    <x v="6"/>
    <n v="255"/>
    <s v="N581UA"/>
    <s v="SFO"/>
    <d v="1899-12-30T16:02:00"/>
    <d v="1899-12-30T16:33:00"/>
    <n v="283"/>
    <n v="250"/>
    <n v="31"/>
    <d v="1899-12-30T16:44:00"/>
    <n v="11"/>
    <n v="0"/>
    <n v="0"/>
    <n v="0"/>
    <n v="0"/>
    <n v="0"/>
    <n v="31"/>
    <x v="2"/>
    <x v="6"/>
  </r>
  <r>
    <s v="  UA"/>
    <x v="6"/>
    <n v="258"/>
    <s v="N445UA"/>
    <s v="GRR"/>
    <d v="1899-12-30T19:54:00"/>
    <d v="1899-12-30T20:12:00"/>
    <n v="51"/>
    <n v="38"/>
    <n v="18"/>
    <d v="1899-12-30T20:21:00"/>
    <n v="9"/>
    <n v="0"/>
    <n v="0"/>
    <n v="0"/>
    <n v="0"/>
    <n v="0"/>
    <n v="18"/>
    <x v="10"/>
    <x v="6"/>
  </r>
  <r>
    <s v="  UA"/>
    <x v="6"/>
    <n v="262"/>
    <s v="N476UA"/>
    <s v="MCO"/>
    <d v="1899-12-30T07:00:00"/>
    <d v="1899-12-30T06:58:00"/>
    <n v="155"/>
    <n v="145"/>
    <n v="-2"/>
    <d v="1899-12-30T07:10:00"/>
    <n v="12"/>
    <n v="0"/>
    <n v="0"/>
    <n v="0"/>
    <n v="0"/>
    <n v="0"/>
    <n v="0"/>
    <x v="13"/>
    <x v="6"/>
  </r>
  <r>
    <s v="  UA"/>
    <x v="6"/>
    <n v="265"/>
    <s v="N432UA"/>
    <s v="TPA"/>
    <d v="1899-12-30T14:31:00"/>
    <d v="1899-12-30T14:29:00"/>
    <n v="159"/>
    <n v="141"/>
    <n v="-2"/>
    <d v="1899-12-30T14:39:00"/>
    <n v="10"/>
    <n v="0"/>
    <n v="0"/>
    <n v="0"/>
    <n v="0"/>
    <n v="0"/>
    <n v="0"/>
    <x v="4"/>
    <x v="6"/>
  </r>
  <r>
    <s v="  UA"/>
    <x v="6"/>
    <n v="278"/>
    <s v="N566UA"/>
    <s v="PHL"/>
    <d v="1899-12-30T19:25:00"/>
    <d v="1899-12-30T19:23:00"/>
    <n v="119"/>
    <n v="103"/>
    <n v="-2"/>
    <d v="1899-12-30T19:38:00"/>
    <n v="15"/>
    <n v="0"/>
    <n v="0"/>
    <n v="0"/>
    <n v="0"/>
    <n v="0"/>
    <n v="0"/>
    <x v="10"/>
    <x v="6"/>
  </r>
  <r>
    <s v="  UA"/>
    <x v="6"/>
    <n v="283"/>
    <s v="N832UA"/>
    <s v="PVD"/>
    <d v="1899-12-30T14:16:00"/>
    <d v="1899-12-30T14:13:00"/>
    <n v="128"/>
    <n v="118"/>
    <n v="-3"/>
    <d v="1899-12-30T14:25:00"/>
    <n v="12"/>
    <n v="0"/>
    <n v="0"/>
    <n v="0"/>
    <n v="0"/>
    <n v="0"/>
    <n v="0"/>
    <x v="4"/>
    <x v="6"/>
  </r>
  <r>
    <s v="  UA"/>
    <x v="6"/>
    <n v="288"/>
    <s v="N476UA"/>
    <s v="MCO"/>
    <d v="1899-12-30T14:05:00"/>
    <d v="1899-12-30T13:58:00"/>
    <n v="159"/>
    <n v="144"/>
    <n v="-7"/>
    <d v="1899-12-30T14:09:00"/>
    <n v="11"/>
    <n v="0"/>
    <n v="0"/>
    <n v="0"/>
    <n v="0"/>
    <n v="0"/>
    <n v="0"/>
    <x v="4"/>
    <x v="6"/>
  </r>
  <r>
    <s v="  UA"/>
    <x v="6"/>
    <n v="294"/>
    <s v="N434UA"/>
    <s v="SAN"/>
    <d v="1899-12-30T18:40:00"/>
    <d v="1899-12-30T18:40:00"/>
    <n v="253"/>
    <n v="253"/>
    <n v="0"/>
    <d v="1899-12-30T18:53:00"/>
    <n v="13"/>
    <n v="0"/>
    <n v="0"/>
    <n v="0"/>
    <n v="0"/>
    <n v="0"/>
    <n v="0"/>
    <x v="1"/>
    <x v="6"/>
  </r>
  <r>
    <s v="  UA"/>
    <x v="6"/>
    <n v="302"/>
    <s v="N836UA"/>
    <s v="ALB"/>
    <d v="1899-12-30T19:25:00"/>
    <d v="1899-12-30T19:21:00"/>
    <n v="107"/>
    <n v="99"/>
    <n v="-4"/>
    <d v="1899-12-30T19:34:00"/>
    <n v="13"/>
    <n v="0"/>
    <n v="0"/>
    <n v="0"/>
    <n v="0"/>
    <n v="0"/>
    <n v="0"/>
    <x v="10"/>
    <x v="6"/>
  </r>
  <r>
    <s v="  UA"/>
    <x v="6"/>
    <n v="304"/>
    <s v="N595UA"/>
    <s v="SFO"/>
    <d v="1899-12-30T13:02:00"/>
    <d v="1899-12-30T12:58:00"/>
    <n v="278"/>
    <n v="256"/>
    <n v="-4"/>
    <d v="1899-12-30T13:09:00"/>
    <n v="11"/>
    <n v="0"/>
    <n v="0"/>
    <n v="0"/>
    <n v="0"/>
    <n v="0"/>
    <n v="0"/>
    <x v="14"/>
    <x v="6"/>
  </r>
  <r>
    <s v="  UA"/>
    <x v="6"/>
    <n v="307"/>
    <s v="N827UA"/>
    <s v="BDL"/>
    <d v="1899-12-30T20:05:00"/>
    <d v="1899-12-30T20:02:00"/>
    <n v="118"/>
    <n v="114"/>
    <n v="-3"/>
    <d v="1899-12-30T20:20:00"/>
    <n v="18"/>
    <n v="0"/>
    <n v="0"/>
    <n v="0"/>
    <n v="0"/>
    <n v="0"/>
    <n v="0"/>
    <x v="11"/>
    <x v="6"/>
  </r>
  <r>
    <s v="  UA"/>
    <x v="6"/>
    <n v="309"/>
    <s v="N845UA"/>
    <s v="BOS"/>
    <d v="1899-12-30T08:40:00"/>
    <d v="1899-12-30T08:35:00"/>
    <n v="128"/>
    <n v="118"/>
    <n v="-5"/>
    <d v="1899-12-30T08:45:00"/>
    <n v="10"/>
    <n v="0"/>
    <n v="0"/>
    <n v="0"/>
    <n v="0"/>
    <n v="0"/>
    <n v="0"/>
    <x v="9"/>
    <x v="6"/>
  </r>
  <r>
    <s v="  UA"/>
    <x v="6"/>
    <n v="320"/>
    <s v="N447UA"/>
    <s v="BWI"/>
    <d v="1899-12-30T20:12:00"/>
    <d v="1899-12-30T20:09:00"/>
    <n v="108"/>
    <n v="93"/>
    <n v="-3"/>
    <d v="1899-12-30T20:18:00"/>
    <n v="9"/>
    <n v="0"/>
    <n v="0"/>
    <n v="0"/>
    <n v="0"/>
    <n v="0"/>
    <n v="0"/>
    <x v="11"/>
    <x v="6"/>
  </r>
  <r>
    <s v="  UA"/>
    <x v="6"/>
    <n v="326"/>
    <s v="N409UA"/>
    <s v="CVG"/>
    <d v="1899-12-30T19:35:00"/>
    <d v="1899-12-30T19:29:00"/>
    <n v="71"/>
    <n v="61"/>
    <n v="-6"/>
    <d v="1899-12-30T19:43:00"/>
    <n v="14"/>
    <n v="0"/>
    <n v="0"/>
    <n v="0"/>
    <n v="0"/>
    <n v="0"/>
    <n v="0"/>
    <x v="10"/>
    <x v="6"/>
  </r>
  <r>
    <s v="  UA"/>
    <x v="6"/>
    <n v="331"/>
    <s v="N479UA"/>
    <s v="SEA"/>
    <d v="1899-12-30T10:02:00"/>
    <d v="1899-12-30T10:02:00"/>
    <n v="267"/>
    <n v="262"/>
    <n v="0"/>
    <d v="1899-12-30T10:20:00"/>
    <n v="18"/>
    <n v="0"/>
    <n v="0"/>
    <n v="0"/>
    <n v="0"/>
    <n v="0"/>
    <n v="0"/>
    <x v="8"/>
    <x v="6"/>
  </r>
  <r>
    <s v="  UA"/>
    <x v="6"/>
    <n v="340"/>
    <s v="N494UA"/>
    <s v="DFW"/>
    <d v="1899-12-30T13:35:00"/>
    <d v="1899-12-30T13:30:00"/>
    <n v="151"/>
    <n v="130"/>
    <n v="-5"/>
    <d v="1899-12-30T13:38:00"/>
    <n v="8"/>
    <n v="0"/>
    <n v="0"/>
    <n v="0"/>
    <n v="0"/>
    <n v="0"/>
    <n v="0"/>
    <x v="14"/>
    <x v="6"/>
  </r>
  <r>
    <s v="  UA"/>
    <x v="6"/>
    <n v="348"/>
    <s v="N552UA"/>
    <s v="MCO"/>
    <d v="1899-12-30T08:40:00"/>
    <d v="1899-12-30T08:40:00"/>
    <n v="153"/>
    <n v="144"/>
    <n v="0"/>
    <d v="1899-12-30T08:56:00"/>
    <n v="16"/>
    <n v="0"/>
    <n v="0"/>
    <n v="0"/>
    <n v="0"/>
    <n v="0"/>
    <n v="0"/>
    <x v="9"/>
    <x v="6"/>
  </r>
  <r>
    <s v="  UA"/>
    <x v="6"/>
    <n v="350"/>
    <s v="N584UA"/>
    <s v="MCO"/>
    <d v="1899-12-30T17:05:00"/>
    <d v="1899-12-30T17:28:00"/>
    <n v="159"/>
    <n v="144"/>
    <n v="23"/>
    <d v="1899-12-30T17:42:00"/>
    <n v="14"/>
    <n v="0"/>
    <n v="0"/>
    <n v="0"/>
    <n v="0"/>
    <n v="0"/>
    <n v="23"/>
    <x v="12"/>
    <x v="6"/>
  </r>
  <r>
    <s v="  UA"/>
    <x v="6"/>
    <n v="365"/>
    <s v="N474UA"/>
    <s v="SNA"/>
    <d v="1899-12-30T09:50:00"/>
    <d v="1899-12-30T09:48:00"/>
    <n v="268"/>
    <n v="262"/>
    <n v="-2"/>
    <d v="1899-12-30T10:01:00"/>
    <n v="13"/>
    <n v="0"/>
    <n v="0"/>
    <n v="0"/>
    <n v="0"/>
    <n v="0"/>
    <n v="0"/>
    <x v="0"/>
    <x v="6"/>
  </r>
  <r>
    <s v="  UA"/>
    <x v="6"/>
    <n v="373"/>
    <s v="N570UA"/>
    <s v="JAC"/>
    <d v="1899-12-30T09:54:00"/>
    <d v="1899-12-30T09:51:00"/>
    <n v="189"/>
    <n v="189"/>
    <n v="-3"/>
    <d v="1899-12-30T10:13:00"/>
    <n v="22"/>
    <n v="0"/>
    <n v="0"/>
    <n v="0"/>
    <n v="0"/>
    <n v="0"/>
    <n v="0"/>
    <x v="0"/>
    <x v="6"/>
  </r>
  <r>
    <s v="  UA"/>
    <x v="6"/>
    <n v="377"/>
    <s v="N446UA"/>
    <s v="ATL"/>
    <d v="1899-12-30T19:30:00"/>
    <d v="1899-12-30T20:17:00"/>
    <n v="112"/>
    <n v="92"/>
    <n v="47"/>
    <d v="1899-12-30T20:25:00"/>
    <n v="8"/>
    <n v="27"/>
    <n v="0"/>
    <n v="0"/>
    <n v="0"/>
    <n v="0"/>
    <n v="47"/>
    <x v="10"/>
    <x v="6"/>
  </r>
  <r>
    <s v="  UA"/>
    <x v="6"/>
    <n v="381"/>
    <s v="N827UA"/>
    <s v="SMF"/>
    <d v="1899-12-30T09:52:00"/>
    <d v="1899-12-30T09:46:00"/>
    <n v="270"/>
    <n v="264"/>
    <n v="-6"/>
    <d v="1899-12-30T10:05:00"/>
    <n v="19"/>
    <n v="0"/>
    <n v="0"/>
    <n v="0"/>
    <n v="0"/>
    <n v="0"/>
    <n v="0"/>
    <x v="0"/>
    <x v="6"/>
  </r>
  <r>
    <s v="  UA"/>
    <x v="6"/>
    <n v="382"/>
    <s v="N498UA"/>
    <s v="IAD"/>
    <d v="1899-12-30T08:40:00"/>
    <d v="1899-12-30T08:36:00"/>
    <n v="108"/>
    <n v="105"/>
    <n v="-4"/>
    <d v="1899-12-30T09:03:00"/>
    <n v="27"/>
    <n v="0"/>
    <n v="0"/>
    <n v="0"/>
    <n v="0"/>
    <n v="0"/>
    <n v="0"/>
    <x v="9"/>
    <x v="6"/>
  </r>
  <r>
    <s v="  UA"/>
    <x v="6"/>
    <n v="390"/>
    <s v="N470UA"/>
    <s v="CMH"/>
    <d v="1899-12-30T16:10:00"/>
    <d v="1899-12-30T15:59:00"/>
    <n v="71"/>
    <n v="72"/>
    <n v="-11"/>
    <d v="1899-12-30T16:16:00"/>
    <n v="17"/>
    <n v="0"/>
    <n v="0"/>
    <n v="0"/>
    <n v="0"/>
    <n v="0"/>
    <n v="0"/>
    <x v="2"/>
    <x v="6"/>
  </r>
  <r>
    <s v="  UA"/>
    <x v="6"/>
    <n v="393"/>
    <s v="N830UA"/>
    <s v="PHX"/>
    <d v="1899-12-30T11:57:00"/>
    <d v="1899-12-30T11:54:00"/>
    <n v="232"/>
    <n v="233"/>
    <n v="-3"/>
    <d v="1899-12-30T12:12:00"/>
    <n v="18"/>
    <n v="0"/>
    <n v="0"/>
    <n v="0"/>
    <n v="0"/>
    <n v="0"/>
    <n v="0"/>
    <x v="3"/>
    <x v="6"/>
  </r>
  <r>
    <s v="  UA"/>
    <x v="6"/>
    <n v="397"/>
    <s v="N556UA"/>
    <s v="DTW"/>
    <d v="1899-12-30T16:10:00"/>
    <d v="1899-12-30T16:05:00"/>
    <n v="90"/>
    <n v="69"/>
    <n v="-5"/>
    <d v="1899-12-30T16:18:00"/>
    <n v="13"/>
    <n v="0"/>
    <n v="0"/>
    <n v="0"/>
    <n v="0"/>
    <n v="0"/>
    <n v="0"/>
    <x v="2"/>
    <x v="6"/>
  </r>
  <r>
    <s v="  UA"/>
    <x v="6"/>
    <n v="398"/>
    <s v="N511UA"/>
    <s v="PDX"/>
    <d v="1899-12-30T11:57:00"/>
    <d v="1899-12-30T11:53:00"/>
    <n v="273"/>
    <n v="254"/>
    <n v="-4"/>
    <d v="1899-12-30T12:17:00"/>
    <n v="24"/>
    <n v="0"/>
    <n v="0"/>
    <n v="0"/>
    <n v="0"/>
    <n v="0"/>
    <n v="0"/>
    <x v="3"/>
    <x v="6"/>
  </r>
  <r>
    <s v="  UA"/>
    <x v="6"/>
    <n v="399"/>
    <s v="N428UA"/>
    <s v="PDX"/>
    <d v="1899-12-30T18:15:00"/>
    <d v="1899-12-30T18:09:00"/>
    <n v="268"/>
    <n v="245"/>
    <n v="-6"/>
    <d v="1899-12-30T18:26:00"/>
    <n v="17"/>
    <n v="0"/>
    <n v="0"/>
    <n v="0"/>
    <n v="0"/>
    <n v="0"/>
    <n v="0"/>
    <x v="1"/>
    <x v="6"/>
  </r>
  <r>
    <s v="  UA"/>
    <x v="6"/>
    <n v="403"/>
    <s v="N849UA"/>
    <s v="PHL"/>
    <d v="1899-12-30T14:05:00"/>
    <d v="1899-12-30T13:59:00"/>
    <n v="119"/>
    <n v="121"/>
    <n v="-6"/>
    <d v="1899-12-30T14:22:00"/>
    <n v="23"/>
    <n v="0"/>
    <n v="0"/>
    <n v="0"/>
    <n v="0"/>
    <n v="0"/>
    <n v="0"/>
    <x v="4"/>
    <x v="6"/>
  </r>
  <r>
    <s v="  UA"/>
    <x v="6"/>
    <n v="408"/>
    <s v="N850UA"/>
    <s v="PHX"/>
    <d v="1899-12-30T18:10:00"/>
    <d v="1899-12-30T18:34:00"/>
    <n v="236"/>
    <n v="255"/>
    <n v="24"/>
    <d v="1899-12-30T18:57:00"/>
    <n v="23"/>
    <n v="24"/>
    <n v="0"/>
    <n v="19"/>
    <n v="0"/>
    <n v="0"/>
    <n v="24"/>
    <x v="1"/>
    <x v="6"/>
  </r>
  <r>
    <s v="  UA"/>
    <x v="6"/>
    <n v="409"/>
    <s v="N574UA"/>
    <s v="LAX"/>
    <d v="1899-12-30T13:10:00"/>
    <d v="1899-12-30T13:04:00"/>
    <n v="268"/>
    <n v="264"/>
    <n v="-6"/>
    <d v="1899-12-30T13:14:00"/>
    <n v="10"/>
    <n v="0"/>
    <n v="0"/>
    <n v="0"/>
    <n v="0"/>
    <n v="0"/>
    <n v="0"/>
    <x v="14"/>
    <x v="6"/>
  </r>
  <r>
    <s v="  UA"/>
    <x v="6"/>
    <n v="415"/>
    <s v="N408UA"/>
    <s v="ROC"/>
    <d v="1899-12-30T20:27:00"/>
    <d v="1899-12-30T20:36:00"/>
    <n v="102"/>
    <n v="84"/>
    <n v="9"/>
    <d v="1899-12-30T20:45:00"/>
    <n v="9"/>
    <n v="0"/>
    <n v="0"/>
    <n v="0"/>
    <n v="0"/>
    <n v="0"/>
    <n v="9"/>
    <x v="11"/>
    <x v="6"/>
  </r>
  <r>
    <s v="  UA"/>
    <x v="6"/>
    <n v="417"/>
    <s v="N446UA"/>
    <s v="PDX"/>
    <d v="1899-12-30T09:40:00"/>
    <d v="1899-12-30T09:36:00"/>
    <n v="269"/>
    <n v="256"/>
    <n v="-4"/>
    <d v="1899-12-30T09:50:00"/>
    <n v="14"/>
    <n v="0"/>
    <n v="0"/>
    <n v="0"/>
    <n v="0"/>
    <n v="0"/>
    <n v="0"/>
    <x v="0"/>
    <x v="6"/>
  </r>
  <r>
    <s v="  UA"/>
    <x v="6"/>
    <n v="420"/>
    <s v="N504UA"/>
    <s v="PHL"/>
    <d v="1899-12-30T16:11:00"/>
    <d v="1899-12-30T16:04:00"/>
    <n v="120"/>
    <n v="110"/>
    <n v="-7"/>
    <d v="1899-12-30T16:20:00"/>
    <n v="16"/>
    <n v="0"/>
    <n v="0"/>
    <n v="0"/>
    <n v="0"/>
    <n v="0"/>
    <n v="0"/>
    <x v="2"/>
    <x v="6"/>
  </r>
  <r>
    <s v="  UA"/>
    <x v="6"/>
    <n v="425"/>
    <s v="N457UA"/>
    <s v="TPA"/>
    <d v="1899-12-30T08:24:00"/>
    <d v="1899-12-30T08:22:00"/>
    <n v="155"/>
    <n v="179"/>
    <n v="-2"/>
    <d v="1899-12-30T09:07:00"/>
    <n v="45"/>
    <n v="0"/>
    <n v="0"/>
    <n v="22"/>
    <n v="0"/>
    <n v="0"/>
    <n v="0"/>
    <x v="9"/>
    <x v="6"/>
  </r>
  <r>
    <s v="  UA"/>
    <x v="6"/>
    <n v="432"/>
    <s v="N813UA"/>
    <s v="CLT"/>
    <d v="1899-12-30T12:57:00"/>
    <d v="1899-12-30T12:51:00"/>
    <n v="109"/>
    <n v="93"/>
    <n v="-6"/>
    <d v="1899-12-30T13:03:00"/>
    <n v="12"/>
    <n v="0"/>
    <n v="0"/>
    <n v="0"/>
    <n v="0"/>
    <n v="0"/>
    <n v="0"/>
    <x v="5"/>
    <x v="6"/>
  </r>
  <r>
    <s v="  UA"/>
    <x v="6"/>
    <n v="449"/>
    <s v="N415UA"/>
    <s v="SAN"/>
    <d v="1899-12-30T09:53:00"/>
    <d v="1899-12-30T09:52:00"/>
    <n v="264"/>
    <n v="271"/>
    <n v="-1"/>
    <d v="1899-12-30T10:12:00"/>
    <n v="20"/>
    <n v="0"/>
    <n v="0"/>
    <n v="0"/>
    <n v="0"/>
    <n v="0"/>
    <n v="0"/>
    <x v="0"/>
    <x v="6"/>
  </r>
  <r>
    <s v="  UA"/>
    <x v="6"/>
    <n v="466"/>
    <s v="N455UA"/>
    <s v="SEA"/>
    <d v="1899-12-30T15:24:00"/>
    <d v="1899-12-30T15:20:00"/>
    <n v="268"/>
    <n v="257"/>
    <n v="-4"/>
    <d v="1899-12-30T15:31:00"/>
    <n v="11"/>
    <n v="0"/>
    <n v="0"/>
    <n v="0"/>
    <n v="0"/>
    <n v="0"/>
    <n v="0"/>
    <x v="15"/>
    <x v="6"/>
  </r>
  <r>
    <s v="  UA"/>
    <x v="6"/>
    <n v="493"/>
    <s v="N463UA"/>
    <s v="SFO"/>
    <d v="1899-12-30T18:30:00"/>
    <d v="1899-12-30T18:37:00"/>
    <n v="282"/>
    <n v="251"/>
    <n v="7"/>
    <d v="1899-12-30T18:46:00"/>
    <n v="9"/>
    <n v="0"/>
    <n v="0"/>
    <n v="0"/>
    <n v="0"/>
    <n v="0"/>
    <n v="7"/>
    <x v="1"/>
    <x v="6"/>
  </r>
  <r>
    <s v="  UA"/>
    <x v="6"/>
    <n v="500"/>
    <s v="N484UA"/>
    <s v="LAX"/>
    <d v="1899-12-30T19:20:00"/>
    <d v="1899-12-30T19:31:00"/>
    <n v="266"/>
    <n v="266"/>
    <n v="11"/>
    <d v="1899-12-30T19:46:00"/>
    <n v="15"/>
    <n v="0"/>
    <n v="0"/>
    <n v="0"/>
    <n v="0"/>
    <n v="0"/>
    <n v="11"/>
    <x v="10"/>
    <x v="6"/>
  </r>
  <r>
    <s v="  UA"/>
    <x v="6"/>
    <n v="502"/>
    <s v="N578UA"/>
    <s v="LGA"/>
    <d v="1899-12-30T19:21:00"/>
    <d v="1899-12-30T19:26:00"/>
    <n v="124"/>
    <n v="106"/>
    <n v="5"/>
    <d v="1899-12-30T19:42:00"/>
    <n v="16"/>
    <n v="0"/>
    <n v="0"/>
    <n v="0"/>
    <n v="0"/>
    <n v="0"/>
    <n v="5"/>
    <x v="10"/>
    <x v="6"/>
  </r>
  <r>
    <s v="  UA"/>
    <x v="6"/>
    <n v="514"/>
    <s v="N528UA"/>
    <s v="IAD"/>
    <d v="1899-12-30T19:20:00"/>
    <d v="1899-12-30T19:23:00"/>
    <n v="114"/>
    <n v="91"/>
    <n v="3"/>
    <d v="1899-12-30T19:36:00"/>
    <n v="13"/>
    <n v="0"/>
    <n v="0"/>
    <n v="0"/>
    <n v="0"/>
    <n v="0"/>
    <n v="3"/>
    <x v="10"/>
    <x v="6"/>
  </r>
  <r>
    <s v="  UA"/>
    <x v="6"/>
    <n v="519"/>
    <s v="N489UA"/>
    <s v="CMH"/>
    <d v="1899-12-30T19:50:00"/>
    <d v="1899-12-30T20:59:00"/>
    <n v="73"/>
    <n v="70"/>
    <n v="69"/>
    <d v="1899-12-30T21:20:00"/>
    <n v="21"/>
    <n v="21"/>
    <n v="0"/>
    <n v="0"/>
    <n v="0"/>
    <n v="45"/>
    <n v="69"/>
    <x v="10"/>
    <x v="6"/>
  </r>
  <r>
    <s v="  UA"/>
    <x v="6"/>
    <n v="521"/>
    <s v="N822UA"/>
    <s v="SAN"/>
    <d v="1899-12-30T11:57:00"/>
    <d v="1899-12-30T11:50:00"/>
    <n v="267"/>
    <n v="255"/>
    <n v="-7"/>
    <d v="1899-12-30T12:00:00"/>
    <n v="10"/>
    <n v="0"/>
    <n v="0"/>
    <n v="0"/>
    <n v="0"/>
    <n v="0"/>
    <n v="0"/>
    <x v="3"/>
    <x v="6"/>
  </r>
  <r>
    <s v="  UA"/>
    <x v="6"/>
    <n v="531"/>
    <s v="N540UA"/>
    <s v="LAX"/>
    <d v="1899-12-30T10:35:00"/>
    <d v="1899-12-30T10:32:00"/>
    <n v="272"/>
    <n v="259"/>
    <n v="-3"/>
    <d v="1899-12-30T10:45:00"/>
    <n v="13"/>
    <n v="0"/>
    <n v="0"/>
    <n v="0"/>
    <n v="0"/>
    <n v="0"/>
    <n v="0"/>
    <x v="8"/>
    <x v="6"/>
  </r>
  <r>
    <s v="  UA"/>
    <x v="6"/>
    <n v="543"/>
    <s v="N823UA"/>
    <s v="SNA"/>
    <d v="1899-12-30T15:17:00"/>
    <d v="1899-12-30T15:15:00"/>
    <n v="268"/>
    <n v="256"/>
    <n v="-2"/>
    <d v="1899-12-30T15:24:00"/>
    <n v="9"/>
    <n v="0"/>
    <n v="0"/>
    <n v="0"/>
    <n v="0"/>
    <n v="0"/>
    <n v="0"/>
    <x v="15"/>
    <x v="6"/>
  </r>
  <r>
    <s v="  UA"/>
    <x v="6"/>
    <n v="544"/>
    <s v="N464UA"/>
    <s v="LAS"/>
    <d v="1899-12-30T11:57:00"/>
    <d v="1899-12-30T11:53:00"/>
    <n v="238"/>
    <n v="250"/>
    <n v="-4"/>
    <d v="1899-12-30T12:22:00"/>
    <n v="29"/>
    <n v="0"/>
    <n v="0"/>
    <n v="0"/>
    <n v="0"/>
    <n v="0"/>
    <n v="0"/>
    <x v="3"/>
    <x v="6"/>
  </r>
  <r>
    <s v="  UA"/>
    <x v="6"/>
    <n v="547"/>
    <s v="N460UA"/>
    <s v="LAS"/>
    <d v="1899-12-30T10:00:00"/>
    <d v="1899-12-30T09:54:00"/>
    <n v="238"/>
    <n v="249"/>
    <n v="-6"/>
    <d v="1899-12-30T10:20:00"/>
    <n v="26"/>
    <n v="0"/>
    <n v="0"/>
    <n v="0"/>
    <n v="0"/>
    <n v="0"/>
    <n v="0"/>
    <x v="8"/>
    <x v="6"/>
  </r>
  <r>
    <s v="  UA"/>
    <x v="6"/>
    <n v="568"/>
    <s v="N445UA"/>
    <s v="SJU"/>
    <d v="1899-12-30T08:45:00"/>
    <d v="1899-12-30T08:41:00"/>
    <n v="270"/>
    <n v="273"/>
    <n v="-4"/>
    <d v="1899-12-30T09:00:00"/>
    <n v="19"/>
    <n v="0"/>
    <n v="0"/>
    <n v="0"/>
    <n v="0"/>
    <n v="0"/>
    <n v="0"/>
    <x v="9"/>
    <x v="6"/>
  </r>
  <r>
    <s v="  UA"/>
    <x v="6"/>
    <n v="570"/>
    <s v="N419UA"/>
    <s v="CLE"/>
    <d v="1899-12-30T13:12:00"/>
    <d v="1899-12-30T13:06:00"/>
    <n v="73"/>
    <n v="58"/>
    <n v="-6"/>
    <d v="1899-12-30T13:16:00"/>
    <n v="10"/>
    <n v="0"/>
    <n v="0"/>
    <n v="0"/>
    <n v="0"/>
    <n v="0"/>
    <n v="0"/>
    <x v="14"/>
    <x v="6"/>
  </r>
  <r>
    <s v="  UA"/>
    <x v="6"/>
    <n v="586"/>
    <s v="N491UA"/>
    <s v="MIA"/>
    <d v="1899-12-30T19:15:00"/>
    <d v="1899-12-30T19:29:00"/>
    <n v="187"/>
    <n v="161"/>
    <n v="14"/>
    <d v="1899-12-30T19:40:00"/>
    <n v="11"/>
    <n v="0"/>
    <n v="0"/>
    <n v="0"/>
    <n v="0"/>
    <n v="0"/>
    <n v="14"/>
    <x v="10"/>
    <x v="6"/>
  </r>
  <r>
    <s v="  UA"/>
    <x v="6"/>
    <n v="589"/>
    <s v="N571UA"/>
    <s v="IAH"/>
    <d v="1899-12-30T09:31:00"/>
    <d v="1899-12-30T09:31:00"/>
    <n v="164"/>
    <n v="147"/>
    <n v="0"/>
    <d v="1899-12-30T09:44:00"/>
    <n v="13"/>
    <n v="0"/>
    <n v="0"/>
    <n v="0"/>
    <n v="0"/>
    <n v="0"/>
    <n v="0"/>
    <x v="0"/>
    <x v="6"/>
  </r>
  <r>
    <s v="  UA"/>
    <x v="6"/>
    <n v="605"/>
    <s v="N820UA"/>
    <s v="DEN"/>
    <d v="1899-12-30T09:47:00"/>
    <d v="1899-12-30T09:44:00"/>
    <n v="160"/>
    <n v="154"/>
    <n v="-3"/>
    <d v="1899-12-30T09:59:00"/>
    <n v="15"/>
    <n v="0"/>
    <n v="0"/>
    <n v="0"/>
    <n v="0"/>
    <n v="0"/>
    <n v="0"/>
    <x v="0"/>
    <x v="6"/>
  </r>
  <r>
    <s v="  UA"/>
    <x v="6"/>
    <n v="609"/>
    <s v="N483UA"/>
    <s v="SFO"/>
    <d v="1899-12-30T11:57:00"/>
    <d v="1899-12-30T11:56:00"/>
    <n v="295"/>
    <n v="264"/>
    <n v="-1"/>
    <d v="1899-12-30T12:11:00"/>
    <n v="15"/>
    <n v="0"/>
    <n v="0"/>
    <n v="0"/>
    <n v="0"/>
    <n v="0"/>
    <n v="0"/>
    <x v="3"/>
    <x v="6"/>
  </r>
  <r>
    <s v="  UA"/>
    <x v="6"/>
    <n v="612"/>
    <s v="N448UA"/>
    <s v="MCO"/>
    <d v="1899-12-30T10:55:00"/>
    <d v="1899-12-30T10:55:00"/>
    <n v="149"/>
    <n v="138"/>
    <n v="0"/>
    <d v="1899-12-30T11:04:00"/>
    <n v="9"/>
    <n v="0"/>
    <n v="0"/>
    <n v="0"/>
    <n v="0"/>
    <n v="0"/>
    <n v="0"/>
    <x v="8"/>
    <x v="6"/>
  </r>
  <r>
    <s v="  UA"/>
    <x v="6"/>
    <n v="616"/>
    <s v="N444UA"/>
    <s v="DCA"/>
    <d v="1899-12-30T13:33:00"/>
    <d v="1899-12-30T13:28:00"/>
    <n v="110"/>
    <n v="101"/>
    <n v="-5"/>
    <d v="1899-12-30T13:44:00"/>
    <n v="16"/>
    <n v="0"/>
    <n v="0"/>
    <n v="0"/>
    <n v="0"/>
    <n v="0"/>
    <n v="0"/>
    <x v="14"/>
    <x v="6"/>
  </r>
  <r>
    <s v="  UA"/>
    <x v="6"/>
    <n v="619"/>
    <s v="N804UA"/>
    <s v="IAD"/>
    <d v="1899-12-30T16:01:00"/>
    <d v="1899-12-30T16:00:00"/>
    <n v="109"/>
    <n v="97"/>
    <n v="-1"/>
    <d v="1899-12-30T16:17:00"/>
    <n v="17"/>
    <n v="0"/>
    <n v="0"/>
    <n v="0"/>
    <n v="0"/>
    <n v="0"/>
    <n v="0"/>
    <x v="2"/>
    <x v="6"/>
  </r>
  <r>
    <s v="  UA"/>
    <x v="6"/>
    <n v="620"/>
    <s v="N466UA"/>
    <s v="DCA"/>
    <d v="1899-12-30T16:15:00"/>
    <d v="1899-12-30T16:08:00"/>
    <n v="105"/>
    <n v="91"/>
    <n v="-7"/>
    <d v="1899-12-30T16:23:00"/>
    <n v="15"/>
    <n v="0"/>
    <n v="0"/>
    <n v="0"/>
    <n v="0"/>
    <n v="0"/>
    <n v="0"/>
    <x v="2"/>
    <x v="6"/>
  </r>
  <r>
    <s v="  UA"/>
    <x v="6"/>
    <n v="623"/>
    <s v="N212UA"/>
    <s v="OGG"/>
    <d v="1899-12-30T09:55:00"/>
    <d v="1899-12-30T09:55:00"/>
    <n v="555"/>
    <n v="515"/>
    <n v="0"/>
    <d v="1899-12-30T10:14:00"/>
    <n v="19"/>
    <n v="0"/>
    <n v="0"/>
    <n v="0"/>
    <n v="0"/>
    <n v="0"/>
    <n v="0"/>
    <x v="0"/>
    <x v="6"/>
  </r>
  <r>
    <s v="  UA"/>
    <x v="6"/>
    <n v="632"/>
    <s v="N488UA"/>
    <s v="TPA"/>
    <d v="1899-12-30T11:00:00"/>
    <d v="1899-12-30T10:58:00"/>
    <n v="157"/>
    <n v="143"/>
    <n v="-2"/>
    <d v="1899-12-30T11:12:00"/>
    <n v="14"/>
    <n v="0"/>
    <n v="0"/>
    <n v="0"/>
    <n v="0"/>
    <n v="0"/>
    <n v="0"/>
    <x v="3"/>
    <x v="6"/>
  </r>
  <r>
    <s v="  UA"/>
    <x v="6"/>
    <n v="643"/>
    <s v="N852UA"/>
    <s v="DFW"/>
    <d v="1899-12-30T19:00:00"/>
    <d v="1899-12-30T18:59:00"/>
    <n v="150"/>
    <n v="134"/>
    <n v="-1"/>
    <d v="1899-12-30T19:07:00"/>
    <n v="8"/>
    <n v="0"/>
    <n v="0"/>
    <n v="0"/>
    <n v="0"/>
    <n v="0"/>
    <n v="0"/>
    <x v="10"/>
    <x v="6"/>
  </r>
  <r>
    <s v="  UA"/>
    <x v="6"/>
    <n v="646"/>
    <s v="N416UA"/>
    <s v="EWR"/>
    <d v="1899-12-30T13:00:00"/>
    <d v="1899-12-30T13:02:00"/>
    <n v="133"/>
    <n v="114"/>
    <n v="2"/>
    <d v="1899-12-30T13:18:00"/>
    <n v="16"/>
    <n v="0"/>
    <n v="0"/>
    <n v="0"/>
    <n v="0"/>
    <n v="0"/>
    <n v="2"/>
    <x v="14"/>
    <x v="6"/>
  </r>
  <r>
    <s v="  UA"/>
    <x v="6"/>
    <n v="648"/>
    <s v="N562UA"/>
    <s v="LGA"/>
    <d v="1899-12-30T16:15:00"/>
    <d v="1899-12-30T19:14:00"/>
    <n v="124"/>
    <n v="100"/>
    <n v="179"/>
    <d v="1899-12-30T19:26:00"/>
    <n v="12"/>
    <n v="0"/>
    <n v="0"/>
    <n v="155"/>
    <n v="0"/>
    <n v="0"/>
    <n v="179"/>
    <x v="2"/>
    <x v="6"/>
  </r>
  <r>
    <s v="  UA"/>
    <x v="6"/>
    <n v="675"/>
    <s v="N528UA"/>
    <s v="DEN"/>
    <d v="1899-12-30T08:00:00"/>
    <d v="1899-12-30T08:01:00"/>
    <n v="169"/>
    <n v="158"/>
    <n v="1"/>
    <d v="1899-12-30T08:10:00"/>
    <n v="9"/>
    <n v="0"/>
    <n v="0"/>
    <n v="0"/>
    <n v="0"/>
    <n v="0"/>
    <n v="1"/>
    <x v="9"/>
    <x v="6"/>
  </r>
  <r>
    <s v="  UA"/>
    <x v="6"/>
    <n v="678"/>
    <s v="N834UA"/>
    <s v="LGA"/>
    <d v="1899-12-30T11:00:00"/>
    <d v="1899-12-30T10:53:00"/>
    <n v="125"/>
    <n v="106"/>
    <n v="-7"/>
    <d v="1899-12-30T11:06:00"/>
    <n v="13"/>
    <n v="0"/>
    <n v="0"/>
    <n v="0"/>
    <n v="0"/>
    <n v="0"/>
    <n v="0"/>
    <x v="3"/>
    <x v="6"/>
  </r>
  <r>
    <s v="  UA"/>
    <x v="6"/>
    <n v="682"/>
    <s v="N812UA"/>
    <s v="LGA"/>
    <d v="1899-12-30T13:30:00"/>
    <d v="1899-12-30T13:29:00"/>
    <n v="125"/>
    <n v="116"/>
    <n v="-1"/>
    <d v="1899-12-30T13:45:00"/>
    <n v="16"/>
    <n v="0"/>
    <n v="0"/>
    <n v="0"/>
    <n v="0"/>
    <n v="0"/>
    <n v="0"/>
    <x v="14"/>
    <x v="6"/>
  </r>
  <r>
    <s v="  UA"/>
    <x v="6"/>
    <n v="692"/>
    <s v="N418UA"/>
    <s v="MSP"/>
    <d v="1899-12-30T18:05:00"/>
    <d v="1899-12-30T18:03:00"/>
    <n v="88"/>
    <n v="78"/>
    <n v="-2"/>
    <d v="1899-12-30T18:17:00"/>
    <n v="14"/>
    <n v="0"/>
    <n v="0"/>
    <n v="0"/>
    <n v="0"/>
    <n v="0"/>
    <n v="0"/>
    <x v="1"/>
    <x v="6"/>
  </r>
  <r>
    <s v="  UA"/>
    <x v="6"/>
    <n v="722"/>
    <s v="N458UA"/>
    <s v="RDU"/>
    <d v="1899-12-30T16:32:00"/>
    <d v="1899-12-30T16:27:00"/>
    <n v="117"/>
    <n v="95"/>
    <n v="-5"/>
    <d v="1899-12-30T16:40:00"/>
    <n v="13"/>
    <n v="0"/>
    <n v="0"/>
    <n v="0"/>
    <n v="0"/>
    <n v="0"/>
    <n v="0"/>
    <x v="2"/>
    <x v="6"/>
  </r>
  <r>
    <s v="  UA"/>
    <x v="6"/>
    <n v="725"/>
    <s v="N837UA"/>
    <s v="PHX"/>
    <d v="1899-12-30T09:40:00"/>
    <d v="1899-12-30T09:37:00"/>
    <n v="232"/>
    <n v="225"/>
    <n v="-3"/>
    <d v="1899-12-30T09:49:00"/>
    <n v="12"/>
    <n v="0"/>
    <n v="0"/>
    <n v="0"/>
    <n v="0"/>
    <n v="0"/>
    <n v="0"/>
    <x v="0"/>
    <x v="6"/>
  </r>
  <r>
    <s v="  UA"/>
    <x v="6"/>
    <n v="730"/>
    <s v="N488UA"/>
    <s v="DSM"/>
    <d v="1899-12-30T18:48:00"/>
    <d v="1899-12-30T18:46:00"/>
    <n v="74"/>
    <n v="77"/>
    <n v="-2"/>
    <d v="1899-12-30T19:00:00"/>
    <n v="14"/>
    <n v="0"/>
    <n v="0"/>
    <n v="0"/>
    <n v="0"/>
    <n v="0"/>
    <n v="0"/>
    <x v="1"/>
    <x v="6"/>
  </r>
  <r>
    <s v="  UA"/>
    <x v="6"/>
    <n v="732"/>
    <s v="N424UA"/>
    <s v="JAX"/>
    <d v="1899-12-30T14:02:00"/>
    <d v="1899-12-30T13:59:00"/>
    <n v="136"/>
    <n v="135"/>
    <n v="-3"/>
    <d v="1899-12-30T14:16:00"/>
    <n v="17"/>
    <n v="0"/>
    <n v="0"/>
    <n v="0"/>
    <n v="0"/>
    <n v="0"/>
    <n v="0"/>
    <x v="4"/>
    <x v="6"/>
  </r>
  <r>
    <s v="  UA"/>
    <x v="6"/>
    <n v="761"/>
    <s v="N477UA"/>
    <s v="SFO"/>
    <d v="1899-12-30T08:12:00"/>
    <d v="1899-12-30T08:08:00"/>
    <n v="288"/>
    <n v="282"/>
    <n v="-4"/>
    <d v="1899-12-30T08:18:00"/>
    <n v="10"/>
    <n v="0"/>
    <n v="0"/>
    <n v="0"/>
    <n v="0"/>
    <n v="0"/>
    <n v="0"/>
    <x v="9"/>
    <x v="6"/>
  </r>
  <r>
    <s v="  UA"/>
    <x v="6"/>
    <n v="769"/>
    <s v="N676UA"/>
    <s v="SFO"/>
    <d v="1899-12-30T09:57:00"/>
    <d v="1899-12-30T09:59:00"/>
    <n v="293"/>
    <n v="279"/>
    <n v="2"/>
    <d v="1899-12-30T10:24:00"/>
    <n v="25"/>
    <n v="0"/>
    <n v="0"/>
    <n v="0"/>
    <n v="0"/>
    <n v="0"/>
    <n v="2"/>
    <x v="0"/>
    <x v="6"/>
  </r>
  <r>
    <s v="  UA"/>
    <x v="6"/>
    <n v="775"/>
    <s v="N463UA"/>
    <s v="DEN"/>
    <d v="1899-12-30T11:57:00"/>
    <d v="1899-12-30T11:54:00"/>
    <n v="157"/>
    <n v="154"/>
    <n v="-3"/>
    <d v="1899-12-30T12:05:00"/>
    <n v="11"/>
    <n v="0"/>
    <n v="0"/>
    <n v="0"/>
    <n v="0"/>
    <n v="0"/>
    <n v="0"/>
    <x v="3"/>
    <x v="6"/>
  </r>
  <r>
    <s v="  UA"/>
    <x v="6"/>
    <n v="793"/>
    <s v="N537UA"/>
    <s v="LAX"/>
    <d v="1899-12-30T15:12:00"/>
    <d v="1899-12-30T15:19:00"/>
    <n v="268"/>
    <n v="253"/>
    <n v="7"/>
    <d v="1899-12-30T15:33:00"/>
    <n v="14"/>
    <n v="0"/>
    <n v="0"/>
    <n v="0"/>
    <n v="0"/>
    <n v="0"/>
    <n v="7"/>
    <x v="15"/>
    <x v="6"/>
  </r>
  <r>
    <s v="  UA"/>
    <x v="6"/>
    <n v="829"/>
    <s v="N835UA"/>
    <s v="MSP"/>
    <d v="1899-12-30T20:51:00"/>
    <d v="1899-12-30T20:43:00"/>
    <n v="84"/>
    <n v="72"/>
    <n v="-8"/>
    <d v="1899-12-30T20:52:00"/>
    <n v="9"/>
    <n v="0"/>
    <n v="0"/>
    <n v="0"/>
    <n v="0"/>
    <n v="0"/>
    <n v="0"/>
    <x v="11"/>
    <x v="6"/>
  </r>
  <r>
    <s v="  UA"/>
    <x v="6"/>
    <n v="839"/>
    <s v="N570UA"/>
    <s v="LAX"/>
    <d v="1899-12-30T18:10:00"/>
    <d v="1899-12-30T18:08:00"/>
    <n v="262"/>
    <n v="257"/>
    <n v="-2"/>
    <d v="1899-12-30T18:25:00"/>
    <n v="17"/>
    <n v="0"/>
    <n v="0"/>
    <n v="0"/>
    <n v="0"/>
    <n v="0"/>
    <n v="0"/>
    <x v="1"/>
    <x v="6"/>
  </r>
  <r>
    <s v="  UA"/>
    <x v="6"/>
    <n v="842"/>
    <s v="N423UA"/>
    <s v="LAX"/>
    <d v="1899-12-30T08:10:00"/>
    <d v="1899-12-30T08:07:00"/>
    <n v="270"/>
    <n v="260"/>
    <n v="-3"/>
    <d v="1899-12-30T08:16:00"/>
    <n v="9"/>
    <n v="0"/>
    <n v="0"/>
    <n v="0"/>
    <n v="0"/>
    <n v="0"/>
    <n v="0"/>
    <x v="9"/>
    <x v="6"/>
  </r>
  <r>
    <s v="  UA"/>
    <x v="6"/>
    <n v="859"/>
    <s v="N808UA"/>
    <s v="SFO"/>
    <d v="1899-12-30T07:05:00"/>
    <d v="1899-12-30T07:11:00"/>
    <n v="288"/>
    <n v="273"/>
    <n v="6"/>
    <d v="1899-12-30T07:24:00"/>
    <n v="13"/>
    <n v="0"/>
    <n v="0"/>
    <n v="0"/>
    <n v="0"/>
    <n v="0"/>
    <n v="6"/>
    <x v="13"/>
    <x v="6"/>
  </r>
  <r>
    <s v="  UA"/>
    <x v="6"/>
    <n v="884"/>
    <s v="N402UA"/>
    <s v="EWR"/>
    <d v="1899-12-30T19:15:00"/>
    <d v="1899-12-30T19:10:00"/>
    <n v="122"/>
    <n v="101"/>
    <n v="-5"/>
    <d v="1899-12-30T19:19:00"/>
    <n v="9"/>
    <n v="0"/>
    <n v="0"/>
    <n v="0"/>
    <n v="0"/>
    <n v="0"/>
    <n v="0"/>
    <x v="10"/>
    <x v="6"/>
  </r>
  <r>
    <s v="  UA"/>
    <x v="6"/>
    <n v="896"/>
    <s v="N514UA"/>
    <s v="BOS"/>
    <d v="1899-12-30T13:27:00"/>
    <d v="1899-12-30T13:21:00"/>
    <n v="130"/>
    <n v="123"/>
    <n v="-6"/>
    <d v="1899-12-30T13:33:00"/>
    <n v="12"/>
    <n v="0"/>
    <n v="0"/>
    <n v="0"/>
    <n v="0"/>
    <n v="0"/>
    <n v="0"/>
    <x v="14"/>
    <x v="6"/>
  </r>
  <r>
    <s v="  UA"/>
    <x v="6"/>
    <n v="907"/>
    <s v="N663UA"/>
    <s v="SFO"/>
    <d v="1899-12-30T17:30:00"/>
    <d v="1899-12-30T17:45:00"/>
    <n v="290"/>
    <n v="256"/>
    <n v="15"/>
    <d v="1899-12-30T17:58:00"/>
    <n v="13"/>
    <n v="0"/>
    <n v="0"/>
    <n v="0"/>
    <n v="0"/>
    <n v="0"/>
    <n v="15"/>
    <x v="12"/>
    <x v="6"/>
  </r>
  <r>
    <s v="  UA"/>
    <x v="6"/>
    <n v="909"/>
    <s v="N522UA"/>
    <s v="DEN"/>
    <d v="1899-12-30T15:12:00"/>
    <d v="1899-12-30T15:10:00"/>
    <n v="156"/>
    <n v="154"/>
    <n v="-2"/>
    <d v="1899-12-30T15:22:00"/>
    <n v="12"/>
    <n v="0"/>
    <n v="0"/>
    <n v="0"/>
    <n v="0"/>
    <n v="0"/>
    <n v="0"/>
    <x v="15"/>
    <x v="6"/>
  </r>
  <r>
    <s v="  UA"/>
    <x v="6"/>
    <n v="915"/>
    <s v="N587UA"/>
    <s v="SFO"/>
    <d v="1899-12-30T19:17:00"/>
    <d v="1899-12-30T19:20:00"/>
    <n v="282"/>
    <n v="254"/>
    <n v="3"/>
    <d v="1899-12-30T19:33:00"/>
    <n v="13"/>
    <n v="0"/>
    <n v="0"/>
    <n v="0"/>
    <n v="0"/>
    <n v="0"/>
    <n v="3"/>
    <x v="10"/>
    <x v="6"/>
  </r>
  <r>
    <s v="  UA"/>
    <x v="6"/>
    <n v="922"/>
    <s v="N414UA"/>
    <s v="IAD"/>
    <d v="1899-12-30T06:00:00"/>
    <d v="1899-12-30T05:55:00"/>
    <n v="101"/>
    <n v="91"/>
    <n v="-5"/>
    <d v="1899-12-30T06:05:00"/>
    <n v="10"/>
    <n v="0"/>
    <n v="0"/>
    <n v="0"/>
    <n v="0"/>
    <n v="0"/>
    <n v="0"/>
    <x v="6"/>
    <x v="6"/>
  </r>
  <r>
    <s v="  UA"/>
    <x v="6"/>
    <n v="945"/>
    <s v="N513UA"/>
    <s v="LAX"/>
    <d v="1899-12-30T12:00:00"/>
    <d v="1899-12-30T12:00:00"/>
    <n v="273"/>
    <n v="277"/>
    <n v="0"/>
    <d v="1899-12-30T12:23:00"/>
    <n v="23"/>
    <n v="0"/>
    <n v="0"/>
    <n v="0"/>
    <n v="0"/>
    <n v="0"/>
    <n v="0"/>
    <x v="5"/>
    <x v="6"/>
  </r>
  <r>
    <s v="  UA"/>
    <x v="6"/>
    <n v="949"/>
    <s v="N771UA"/>
    <s v="DEN"/>
    <d v="1899-12-30T18:20:00"/>
    <d v="1899-12-30T18:17:00"/>
    <n v="165"/>
    <n v="147"/>
    <n v="-3"/>
    <d v="1899-12-30T18:35:00"/>
    <n v="18"/>
    <n v="0"/>
    <n v="0"/>
    <n v="0"/>
    <n v="0"/>
    <n v="0"/>
    <n v="0"/>
    <x v="1"/>
    <x v="6"/>
  </r>
  <r>
    <s v="  UA"/>
    <x v="6"/>
    <n v="964"/>
    <s v="N209UA"/>
    <s v="IAD"/>
    <d v="1899-12-30T13:17:00"/>
    <d v="1899-12-30T13:16:00"/>
    <n v="112"/>
    <n v="100"/>
    <n v="-1"/>
    <d v="1899-12-30T13:35:00"/>
    <n v="19"/>
    <n v="0"/>
    <n v="0"/>
    <n v="0"/>
    <n v="0"/>
    <n v="0"/>
    <n v="0"/>
    <x v="14"/>
    <x v="6"/>
  </r>
  <r>
    <s v="  UA"/>
    <x v="6"/>
    <n v="973"/>
    <s v="N524UA"/>
    <s v="SFO"/>
    <d v="1899-12-30T15:12:00"/>
    <d v="1899-12-30T15:13:00"/>
    <n v="288"/>
    <n v="256"/>
    <n v="1"/>
    <d v="1899-12-30T15:23:00"/>
    <n v="10"/>
    <n v="0"/>
    <n v="0"/>
    <n v="0"/>
    <n v="0"/>
    <n v="0"/>
    <n v="1"/>
    <x v="15"/>
    <x v="6"/>
  </r>
  <r>
    <s v="  UA"/>
    <x v="6"/>
    <n v="990"/>
    <s v="N813UA"/>
    <s v="IAD"/>
    <d v="1899-12-30T18:15:00"/>
    <d v="1899-12-30T18:15:00"/>
    <n v="114"/>
    <n v="99"/>
    <n v="0"/>
    <d v="1899-12-30T18:30:00"/>
    <n v="15"/>
    <n v="0"/>
    <n v="0"/>
    <n v="0"/>
    <n v="0"/>
    <n v="0"/>
    <n v="0"/>
    <x v="1"/>
    <x v="6"/>
  </r>
  <r>
    <s v="  UA"/>
    <x v="6"/>
    <n v="1102"/>
    <s v="N23707"/>
    <s v="MCO"/>
    <d v="1899-12-30T19:40:00"/>
    <d v="1899-12-30T19:43:00"/>
    <n v="155"/>
    <n v="151"/>
    <n v="3"/>
    <d v="1899-12-30T19:55:00"/>
    <n v="12"/>
    <n v="0"/>
    <n v="0"/>
    <n v="0"/>
    <n v="0"/>
    <n v="0"/>
    <n v="3"/>
    <x v="10"/>
    <x v="6"/>
  </r>
  <r>
    <s v="  UA"/>
    <x v="6"/>
    <n v="1189"/>
    <s v="N33294"/>
    <s v="IAH"/>
    <d v="1899-12-30T15:20:00"/>
    <d v="1899-12-30T15:13:00"/>
    <n v="174"/>
    <n v="155"/>
    <n v="-7"/>
    <d v="1899-12-30T15:26:00"/>
    <n v="13"/>
    <n v="0"/>
    <n v="0"/>
    <n v="0"/>
    <n v="0"/>
    <n v="0"/>
    <n v="0"/>
    <x v="15"/>
    <x v="6"/>
  </r>
  <r>
    <s v="  UA"/>
    <x v="6"/>
    <n v="1221"/>
    <s v="N13716"/>
    <s v="IAH"/>
    <d v="1899-12-30T07:00:00"/>
    <d v="1899-12-30T06:56:00"/>
    <n v="168"/>
    <n v="153"/>
    <n v="-4"/>
    <d v="1899-12-30T07:06:00"/>
    <n v="10"/>
    <n v="0"/>
    <n v="0"/>
    <n v="0"/>
    <n v="0"/>
    <n v="0"/>
    <n v="0"/>
    <x v="13"/>
    <x v="6"/>
  </r>
  <r>
    <s v="  UA"/>
    <x v="6"/>
    <n v="1290"/>
    <s v="N57855"/>
    <s v="IAH"/>
    <d v="1899-12-30T17:16:00"/>
    <d v="1899-12-30T17:08:00"/>
    <n v="173"/>
    <n v="151"/>
    <n v="-8"/>
    <d v="1899-12-30T17:23:00"/>
    <n v="15"/>
    <n v="0"/>
    <n v="0"/>
    <n v="0"/>
    <n v="0"/>
    <n v="0"/>
    <n v="0"/>
    <x v="12"/>
    <x v="6"/>
  </r>
  <r>
    <s v="  UA"/>
    <x v="6"/>
    <n v="1296"/>
    <s v="N13718"/>
    <s v="DEN"/>
    <d v="1899-12-30T19:15:00"/>
    <d v="1899-12-30T19:20:00"/>
    <n v="156"/>
    <n v="154"/>
    <n v="5"/>
    <d v="1899-12-30T19:30:00"/>
    <n v="10"/>
    <n v="0"/>
    <n v="0"/>
    <n v="0"/>
    <n v="0"/>
    <n v="0"/>
    <n v="5"/>
    <x v="10"/>
    <x v="6"/>
  </r>
  <r>
    <s v="  UA"/>
    <x v="6"/>
    <n v="1555"/>
    <s v="N16703"/>
    <s v="STT"/>
    <d v="1899-12-30T08:25:00"/>
    <d v="1899-12-30T08:22:00"/>
    <n v="294"/>
    <n v="278"/>
    <n v="-3"/>
    <d v="1899-12-30T08:38:00"/>
    <n v="16"/>
    <n v="0"/>
    <n v="0"/>
    <n v="0"/>
    <n v="0"/>
    <n v="0"/>
    <n v="0"/>
    <x v="9"/>
    <x v="6"/>
  </r>
  <r>
    <s v="  UA"/>
    <x v="6"/>
    <n v="1574"/>
    <s v="N14628"/>
    <s v="EWR"/>
    <d v="1899-12-30T12:00:00"/>
    <d v="1899-12-30T11:50:00"/>
    <n v="127"/>
    <n v="136"/>
    <n v="-10"/>
    <d v="1899-12-30T12:22:00"/>
    <n v="32"/>
    <n v="0"/>
    <n v="0"/>
    <n v="0"/>
    <n v="0"/>
    <n v="0"/>
    <n v="0"/>
    <x v="5"/>
    <x v="6"/>
  </r>
  <r>
    <s v="  UA"/>
    <x v="6"/>
    <n v="1577"/>
    <s v="N14629"/>
    <s v="EWR"/>
    <d v="1899-12-30T17:00:00"/>
    <d v="1899-12-30T16:58:00"/>
    <n v="136"/>
    <n v="112"/>
    <n v="-2"/>
    <d v="1899-12-30T17:09:00"/>
    <n v="11"/>
    <n v="0"/>
    <n v="0"/>
    <n v="0"/>
    <n v="0"/>
    <n v="0"/>
    <n v="0"/>
    <x v="12"/>
    <x v="6"/>
  </r>
  <r>
    <s v="  UA"/>
    <x v="6"/>
    <n v="1625"/>
    <s v="N24729"/>
    <s v="CLE"/>
    <d v="1899-12-30T07:00:00"/>
    <d v="1899-12-30T06:52:00"/>
    <n v="77"/>
    <n v="61"/>
    <n v="-8"/>
    <d v="1899-12-30T07:00:00"/>
    <n v="8"/>
    <n v="0"/>
    <n v="0"/>
    <n v="0"/>
    <n v="0"/>
    <n v="0"/>
    <n v="0"/>
    <x v="13"/>
    <x v="6"/>
  </r>
  <r>
    <s v="  UA"/>
    <x v="6"/>
    <n v="1647"/>
    <s v="N57869"/>
    <s v="IAH"/>
    <d v="1899-12-30T19:15:00"/>
    <d v="1899-12-30T19:10:00"/>
    <n v="163"/>
    <n v="150"/>
    <n v="-5"/>
    <d v="1899-12-30T19:24:00"/>
    <n v="14"/>
    <n v="0"/>
    <n v="0"/>
    <n v="0"/>
    <n v="0"/>
    <n v="0"/>
    <n v="0"/>
    <x v="10"/>
    <x v="6"/>
  </r>
  <r>
    <s v="  UA"/>
    <x v="6"/>
    <n v="1676"/>
    <s v="N33286"/>
    <s v="IAH"/>
    <d v="1899-12-30T14:00:00"/>
    <d v="1899-12-30T13:57:00"/>
    <n v="166"/>
    <n v="145"/>
    <n v="-3"/>
    <d v="1899-12-30T14:05:00"/>
    <n v="8"/>
    <n v="0"/>
    <n v="0"/>
    <n v="0"/>
    <n v="0"/>
    <n v="0"/>
    <n v="0"/>
    <x v="4"/>
    <x v="6"/>
  </r>
  <r>
    <s v="  UA"/>
    <x v="6"/>
    <n v="1693"/>
    <s v="N35271"/>
    <s v="IAH"/>
    <d v="1899-12-30T12:10:00"/>
    <d v="1899-12-30T12:11:00"/>
    <n v="167"/>
    <n v="155"/>
    <n v="1"/>
    <d v="1899-12-30T12:23:00"/>
    <n v="12"/>
    <n v="0"/>
    <n v="0"/>
    <n v="0"/>
    <n v="0"/>
    <n v="0"/>
    <n v="1"/>
    <x v="5"/>
    <x v="6"/>
  </r>
  <r>
    <s v="  UA"/>
    <x v="6"/>
    <n v="1696"/>
    <s v="N13718"/>
    <s v="EWR"/>
    <d v="1899-12-30T10:00:00"/>
    <d v="1899-12-30T10:05:00"/>
    <n v="117"/>
    <n v="124"/>
    <n v="5"/>
    <d v="1899-12-30T10:29:00"/>
    <n v="24"/>
    <n v="0"/>
    <n v="0"/>
    <n v="0"/>
    <n v="0"/>
    <n v="0"/>
    <n v="5"/>
    <x v="8"/>
    <x v="6"/>
  </r>
  <r>
    <s v="  UA"/>
    <x v="6"/>
    <n v="1710"/>
    <s v="N73278"/>
    <s v="IAH"/>
    <d v="1899-12-30T08:00:00"/>
    <d v="1899-12-30T08:13:00"/>
    <n v="172"/>
    <n v="156"/>
    <n v="13"/>
    <d v="1899-12-30T08:23:00"/>
    <n v="10"/>
    <n v="0"/>
    <n v="0"/>
    <n v="0"/>
    <n v="0"/>
    <n v="0"/>
    <n v="13"/>
    <x v="9"/>
    <x v="6"/>
  </r>
  <r>
    <s v="  UA"/>
    <x v="6"/>
    <n v="1715"/>
    <s v="N76502"/>
    <s v="PIT"/>
    <d v="1899-12-30T18:35:00"/>
    <d v="1899-12-30T18:32:00"/>
    <n v="84"/>
    <n v="69"/>
    <n v="-3"/>
    <d v="1899-12-30T18:42:00"/>
    <n v="10"/>
    <n v="0"/>
    <n v="0"/>
    <n v="0"/>
    <n v="0"/>
    <n v="0"/>
    <n v="0"/>
    <x v="1"/>
    <x v="6"/>
  </r>
  <r>
    <s v="  UA"/>
    <x v="6"/>
    <n v="1716"/>
    <s v="N24224"/>
    <s v="FLL"/>
    <d v="1899-12-30T08:50:00"/>
    <d v="1899-12-30T08:43:00"/>
    <n v="171"/>
    <n v="180"/>
    <n v="-7"/>
    <d v="1899-12-30T08:58:00"/>
    <n v="15"/>
    <n v="0"/>
    <n v="0"/>
    <n v="0"/>
    <n v="0"/>
    <n v="0"/>
    <n v="0"/>
    <x v="9"/>
    <x v="6"/>
  </r>
  <r>
    <s v="  UA"/>
    <x v="6"/>
    <n v="1727"/>
    <s v="N16709"/>
    <s v="IAH"/>
    <d v="1899-12-30T10:56:00"/>
    <d v="1899-12-30T10:51:00"/>
    <n v="169"/>
    <n v="145"/>
    <n v="-5"/>
    <d v="1899-12-30T11:00:00"/>
    <n v="9"/>
    <n v="0"/>
    <n v="0"/>
    <n v="0"/>
    <n v="0"/>
    <n v="0"/>
    <n v="0"/>
    <x v="8"/>
    <x v="6"/>
  </r>
  <r>
    <s v="  UA"/>
    <x v="6"/>
    <n v="1730"/>
    <s v="N57868"/>
    <s v="IAH"/>
    <d v="1899-12-30T05:25:00"/>
    <d v="1899-12-30T05:28:00"/>
    <n v="168"/>
    <n v="156"/>
    <n v="3"/>
    <d v="1899-12-30T05:40:00"/>
    <n v="12"/>
    <n v="0"/>
    <n v="0"/>
    <n v="0"/>
    <n v="0"/>
    <n v="0"/>
    <n v="3"/>
    <x v="16"/>
    <x v="6"/>
  </r>
  <r>
    <s v="  UA"/>
    <x v="7"/>
    <n v="201"/>
    <s v="N211UA"/>
    <s v="HNL"/>
    <d v="1899-12-30T09:21:00"/>
    <d v="1899-12-30T09:27:00"/>
    <n v="544"/>
    <n v="517"/>
    <n v="6"/>
    <d v="1899-12-30T09:49:00"/>
    <n v="22"/>
    <n v="0"/>
    <n v="0"/>
    <n v="0"/>
    <n v="0"/>
    <n v="0"/>
    <n v="6"/>
    <x v="0"/>
    <x v="0"/>
  </r>
  <r>
    <s v="  UA"/>
    <x v="7"/>
    <n v="228"/>
    <s v="N541UA"/>
    <s v="BDL"/>
    <d v="1899-12-30T18:45:00"/>
    <d v="1899-12-30T18:58:00"/>
    <n v="126"/>
    <n v="115"/>
    <n v="13"/>
    <d v="1899-12-30T19:16:00"/>
    <n v="18"/>
    <n v="0"/>
    <n v="0"/>
    <n v="0"/>
    <n v="0"/>
    <n v="0"/>
    <n v="13"/>
    <x v="1"/>
    <x v="0"/>
  </r>
  <r>
    <s v="  UA"/>
    <x v="7"/>
    <n v="241"/>
    <s v="N441UA"/>
    <s v="SEA"/>
    <d v="1899-12-30T11:57:00"/>
    <d v="1899-12-30T11:55:00"/>
    <n v="268"/>
    <n v="246"/>
    <n v="-2"/>
    <d v="1899-12-30T12:15:00"/>
    <n v="20"/>
    <n v="0"/>
    <n v="0"/>
    <n v="0"/>
    <n v="0"/>
    <n v="0"/>
    <n v="0"/>
    <x v="3"/>
    <x v="0"/>
  </r>
  <r>
    <s v="  UA"/>
    <x v="7"/>
    <n v="246"/>
    <s v="N457UA"/>
    <s v="BUF"/>
    <d v="1899-12-30T18:00:00"/>
    <d v="1899-12-30T17:58:00"/>
    <n v="89"/>
    <n v="83"/>
    <n v="-2"/>
    <d v="1899-12-30T18:17:00"/>
    <n v="19"/>
    <n v="0"/>
    <n v="0"/>
    <n v="0"/>
    <n v="0"/>
    <n v="0"/>
    <n v="0"/>
    <x v="1"/>
    <x v="0"/>
  </r>
  <r>
    <s v="  UA"/>
    <x v="7"/>
    <n v="248"/>
    <s v="N462UA"/>
    <s v="DTW"/>
    <d v="1899-12-30T18:49:00"/>
    <d v="1899-12-30T19:03:00"/>
    <n v="85"/>
    <n v="64"/>
    <n v="14"/>
    <d v="1899-12-30T19:15:00"/>
    <n v="12"/>
    <n v="0"/>
    <n v="0"/>
    <n v="0"/>
    <n v="0"/>
    <n v="0"/>
    <n v="14"/>
    <x v="1"/>
    <x v="0"/>
  </r>
  <r>
    <s v="  UA"/>
    <x v="7"/>
    <n v="253"/>
    <s v="N486UA"/>
    <s v="BOS"/>
    <d v="1899-12-30T19:06:00"/>
    <d v="1899-12-30T19:02:00"/>
    <n v="135"/>
    <n v="118"/>
    <n v="-4"/>
    <d v="1899-12-30T19:12:00"/>
    <n v="10"/>
    <n v="0"/>
    <n v="0"/>
    <n v="0"/>
    <n v="0"/>
    <n v="0"/>
    <n v="0"/>
    <x v="10"/>
    <x v="0"/>
  </r>
  <r>
    <s v="  UA"/>
    <x v="7"/>
    <n v="255"/>
    <s v="N598UA"/>
    <s v="SFO"/>
    <d v="1899-12-30T16:05:00"/>
    <d v="1899-12-30T16:11:00"/>
    <n v="284"/>
    <n v="256"/>
    <n v="6"/>
    <d v="1899-12-30T16:27:00"/>
    <n v="16"/>
    <n v="0"/>
    <n v="0"/>
    <n v="0"/>
    <n v="0"/>
    <n v="0"/>
    <n v="6"/>
    <x v="2"/>
    <x v="0"/>
  </r>
  <r>
    <s v="  UA"/>
    <x v="7"/>
    <n v="258"/>
    <s v="N833UA"/>
    <s v="GRR"/>
    <d v="1899-12-30T19:03:00"/>
    <d v="1899-12-30T19:00:00"/>
    <n v="51"/>
    <n v="42"/>
    <n v="-3"/>
    <d v="1899-12-30T19:11:00"/>
    <n v="11"/>
    <n v="0"/>
    <n v="0"/>
    <n v="0"/>
    <n v="0"/>
    <n v="0"/>
    <n v="0"/>
    <x v="10"/>
    <x v="0"/>
  </r>
  <r>
    <s v="  UA"/>
    <x v="7"/>
    <n v="262"/>
    <s v="N481UA"/>
    <s v="MCO"/>
    <d v="1899-12-30T07:00:00"/>
    <d v="1899-12-30T06:56:00"/>
    <n v="155"/>
    <n v="149"/>
    <n v="-4"/>
    <d v="1899-12-30T07:09:00"/>
    <n v="13"/>
    <n v="0"/>
    <n v="0"/>
    <n v="0"/>
    <n v="0"/>
    <n v="0"/>
    <n v="0"/>
    <x v="13"/>
    <x v="0"/>
  </r>
  <r>
    <s v="  UA"/>
    <x v="7"/>
    <n v="265"/>
    <s v="N419UA"/>
    <s v="TPA"/>
    <d v="1899-12-30T14:15:00"/>
    <d v="1899-12-30T14:11:00"/>
    <n v="159"/>
    <n v="147"/>
    <n v="-4"/>
    <d v="1899-12-30T14:24:00"/>
    <n v="13"/>
    <n v="0"/>
    <n v="0"/>
    <n v="0"/>
    <n v="0"/>
    <n v="0"/>
    <n v="0"/>
    <x v="4"/>
    <x v="0"/>
  </r>
  <r>
    <s v="  UA"/>
    <x v="7"/>
    <n v="278"/>
    <s v="N497UA"/>
    <s v="MDT"/>
    <d v="1899-12-30T18:25:00"/>
    <d v="1899-12-30T18:21:00"/>
    <n v="105"/>
    <n v="86"/>
    <n v="-4"/>
    <d v="1899-12-30T18:35:00"/>
    <n v="14"/>
    <n v="0"/>
    <n v="0"/>
    <n v="0"/>
    <n v="0"/>
    <n v="0"/>
    <n v="0"/>
    <x v="1"/>
    <x v="0"/>
  </r>
  <r>
    <s v="  UA"/>
    <x v="7"/>
    <n v="288"/>
    <s v="N594UA"/>
    <s v="MCO"/>
    <d v="1899-12-30T14:30:00"/>
    <d v="1899-12-30T14:24:00"/>
    <n v="157"/>
    <n v="142"/>
    <n v="-6"/>
    <d v="1899-12-30T14:37:00"/>
    <n v="13"/>
    <n v="0"/>
    <n v="0"/>
    <n v="0"/>
    <n v="0"/>
    <n v="0"/>
    <n v="0"/>
    <x v="4"/>
    <x v="0"/>
  </r>
  <r>
    <s v="  UA"/>
    <x v="7"/>
    <n v="296"/>
    <s v="N466UA"/>
    <s v="MSP"/>
    <d v="1899-12-30T13:19:00"/>
    <d v="1899-12-30T13:23:00"/>
    <n v="87"/>
    <n v="76"/>
    <n v="4"/>
    <d v="1899-12-30T13:34:00"/>
    <n v="11"/>
    <n v="0"/>
    <n v="0"/>
    <n v="0"/>
    <n v="0"/>
    <n v="0"/>
    <n v="4"/>
    <x v="14"/>
    <x v="0"/>
  </r>
  <r>
    <s v="  UA"/>
    <x v="7"/>
    <n v="298"/>
    <s v="N847UA"/>
    <s v="MIA"/>
    <d v="1899-12-30T19:44:00"/>
    <d v="1899-12-30T19:39:00"/>
    <n v="187"/>
    <n v="164"/>
    <n v="-5"/>
    <d v="1899-12-30T19:51:00"/>
    <n v="12"/>
    <n v="0"/>
    <n v="0"/>
    <n v="0"/>
    <n v="0"/>
    <n v="0"/>
    <n v="0"/>
    <x v="10"/>
    <x v="0"/>
  </r>
  <r>
    <s v="  UA"/>
    <x v="7"/>
    <n v="304"/>
    <s v="N549UA"/>
    <s v="SFO"/>
    <d v="1899-12-30T13:05:00"/>
    <d v="1899-12-30T13:03:00"/>
    <n v="284"/>
    <n v="227"/>
    <n v="-2"/>
    <d v="1899-12-30T13:13:00"/>
    <n v="10"/>
    <n v="0"/>
    <n v="0"/>
    <n v="0"/>
    <n v="0"/>
    <n v="0"/>
    <n v="0"/>
    <x v="14"/>
    <x v="0"/>
  </r>
  <r>
    <s v="  UA"/>
    <x v="7"/>
    <n v="309"/>
    <s v="N493UA"/>
    <s v="SFO"/>
    <d v="1899-12-30T08:10:00"/>
    <d v="1899-12-30T08:09:00"/>
    <n v="286"/>
    <n v="250"/>
    <n v="-1"/>
    <d v="1899-12-30T08:23:00"/>
    <n v="14"/>
    <n v="0"/>
    <n v="0"/>
    <n v="0"/>
    <n v="0"/>
    <n v="0"/>
    <n v="0"/>
    <x v="9"/>
    <x v="0"/>
  </r>
  <r>
    <s v="  UA"/>
    <x v="7"/>
    <n v="320"/>
    <s v="N803UA"/>
    <s v="BWI"/>
    <d v="1899-12-30T20:22:00"/>
    <d v="1899-12-30T20:23:00"/>
    <n v="112"/>
    <n v="103"/>
    <n v="1"/>
    <d v="1899-12-30T20:35:00"/>
    <n v="12"/>
    <n v="0"/>
    <n v="0"/>
    <n v="0"/>
    <n v="0"/>
    <n v="0"/>
    <n v="1"/>
    <x v="11"/>
    <x v="0"/>
  </r>
  <r>
    <s v="  UA"/>
    <x v="7"/>
    <n v="330"/>
    <s v="N418UA"/>
    <s v="EWR"/>
    <d v="1899-12-30T16:00:00"/>
    <d v="1899-12-30T15:59:00"/>
    <n v="131"/>
    <n v="104"/>
    <n v="-1"/>
    <d v="1899-12-30T16:08:00"/>
    <n v="9"/>
    <n v="0"/>
    <n v="0"/>
    <n v="0"/>
    <n v="0"/>
    <n v="0"/>
    <n v="0"/>
    <x v="2"/>
    <x v="0"/>
  </r>
  <r>
    <s v="  UA"/>
    <x v="7"/>
    <n v="331"/>
    <s v="N444UA"/>
    <s v="SEA"/>
    <d v="1899-12-30T09:56:00"/>
    <d v="1899-12-30T09:53:00"/>
    <n v="267"/>
    <n v="249"/>
    <n v="-3"/>
    <d v="1899-12-30T10:09:00"/>
    <n v="16"/>
    <n v="0"/>
    <n v="0"/>
    <n v="0"/>
    <n v="0"/>
    <n v="0"/>
    <n v="0"/>
    <x v="0"/>
    <x v="0"/>
  </r>
  <r>
    <s v="  UA"/>
    <x v="7"/>
    <n v="333"/>
    <s v="N498UA"/>
    <s v="MSY"/>
    <d v="1899-12-30T09:37:00"/>
    <d v="1899-12-30T09:59:00"/>
    <n v="140"/>
    <n v="140"/>
    <n v="22"/>
    <d v="1899-12-30T10:21:00"/>
    <n v="22"/>
    <n v="22"/>
    <n v="0"/>
    <n v="0"/>
    <n v="0"/>
    <n v="0"/>
    <n v="22"/>
    <x v="0"/>
    <x v="0"/>
  </r>
  <r>
    <s v="  UA"/>
    <x v="7"/>
    <n v="340"/>
    <s v="N834UA"/>
    <s v="DFW"/>
    <d v="1899-12-30T13:20:00"/>
    <d v="1899-12-30T13:16:00"/>
    <n v="151"/>
    <n v="144"/>
    <n v="-4"/>
    <d v="1899-12-30T13:30:00"/>
    <n v="14"/>
    <n v="0"/>
    <n v="0"/>
    <n v="0"/>
    <n v="0"/>
    <n v="0"/>
    <n v="0"/>
    <x v="14"/>
    <x v="0"/>
  </r>
  <r>
    <s v="  UA"/>
    <x v="7"/>
    <n v="341"/>
    <s v="N426UA"/>
    <s v="DFW"/>
    <d v="1899-12-30T20:50:00"/>
    <d v="1899-12-30T20:49:00"/>
    <n v="146"/>
    <n v="138"/>
    <n v="-1"/>
    <d v="1899-12-30T20:58:00"/>
    <n v="9"/>
    <n v="0"/>
    <n v="0"/>
    <n v="0"/>
    <n v="0"/>
    <n v="0"/>
    <n v="0"/>
    <x v="11"/>
    <x v="0"/>
  </r>
  <r>
    <s v="  UA"/>
    <x v="7"/>
    <n v="348"/>
    <s v="N581UA"/>
    <s v="MCO"/>
    <d v="1899-12-30T08:20:00"/>
    <d v="1899-12-30T08:20:00"/>
    <n v="157"/>
    <n v="144"/>
    <n v="0"/>
    <d v="1899-12-30T08:33:00"/>
    <n v="13"/>
    <n v="0"/>
    <n v="0"/>
    <n v="0"/>
    <n v="0"/>
    <n v="0"/>
    <n v="0"/>
    <x v="9"/>
    <x v="0"/>
  </r>
  <r>
    <s v="  UA"/>
    <x v="7"/>
    <n v="360"/>
    <s v="N423UA"/>
    <s v="IAD"/>
    <d v="1899-12-30T11:25:00"/>
    <d v="1899-12-30T11:24:00"/>
    <n v="109"/>
    <n v="89"/>
    <n v="-1"/>
    <d v="1899-12-30T11:33:00"/>
    <n v="9"/>
    <n v="0"/>
    <n v="0"/>
    <n v="0"/>
    <n v="0"/>
    <n v="0"/>
    <n v="0"/>
    <x v="3"/>
    <x v="0"/>
  </r>
  <r>
    <s v="  UA"/>
    <x v="7"/>
    <n v="368"/>
    <s v="N839UA"/>
    <s v="LGA"/>
    <d v="1899-12-30T14:05:00"/>
    <d v="1899-12-30T14:03:00"/>
    <n v="125"/>
    <n v="106"/>
    <n v="-2"/>
    <d v="1899-12-30T14:14:00"/>
    <n v="11"/>
    <n v="0"/>
    <n v="0"/>
    <n v="0"/>
    <n v="0"/>
    <n v="0"/>
    <n v="0"/>
    <x v="4"/>
    <x v="0"/>
  </r>
  <r>
    <s v="  UA"/>
    <x v="7"/>
    <n v="373"/>
    <s v="N572UA"/>
    <s v="JAC"/>
    <d v="1899-12-30T09:37:00"/>
    <d v="1899-12-30T09:34:00"/>
    <n v="195"/>
    <n v="170"/>
    <n v="-3"/>
    <d v="1899-12-30T09:48:00"/>
    <n v="14"/>
    <n v="0"/>
    <n v="0"/>
    <n v="0"/>
    <n v="0"/>
    <n v="0"/>
    <n v="0"/>
    <x v="0"/>
    <x v="0"/>
  </r>
  <r>
    <s v="  UA"/>
    <x v="7"/>
    <n v="374"/>
    <s v="N445UA"/>
    <s v="LGA"/>
    <d v="1899-12-30T19:00:00"/>
    <d v="1899-12-30T19:01:00"/>
    <n v="125"/>
    <n v="108"/>
    <n v="1"/>
    <d v="1899-12-30T19:17:00"/>
    <n v="16"/>
    <n v="0"/>
    <n v="0"/>
    <n v="0"/>
    <n v="0"/>
    <n v="0"/>
    <n v="1"/>
    <x v="10"/>
    <x v="0"/>
  </r>
  <r>
    <s v="  UA"/>
    <x v="7"/>
    <n v="381"/>
    <s v="N832UA"/>
    <s v="SMF"/>
    <d v="1899-12-30T10:02:00"/>
    <d v="1899-12-30T10:00:00"/>
    <n v="270"/>
    <n v="240"/>
    <n v="-2"/>
    <d v="1899-12-30T10:17:00"/>
    <n v="17"/>
    <n v="0"/>
    <n v="0"/>
    <n v="0"/>
    <n v="0"/>
    <n v="0"/>
    <n v="0"/>
    <x v="8"/>
    <x v="0"/>
  </r>
  <r>
    <s v="  UA"/>
    <x v="7"/>
    <n v="382"/>
    <s v="N839UA"/>
    <s v="IAD"/>
    <d v="1899-12-30T08:43:00"/>
    <d v="1899-12-30T08:38:00"/>
    <n v="108"/>
    <n v="93"/>
    <n v="-5"/>
    <d v="1899-12-30T08:51:00"/>
    <n v="13"/>
    <n v="0"/>
    <n v="0"/>
    <n v="0"/>
    <n v="0"/>
    <n v="0"/>
    <n v="0"/>
    <x v="9"/>
    <x v="0"/>
  </r>
  <r>
    <s v="  UA"/>
    <x v="7"/>
    <n v="393"/>
    <s v="N489UA"/>
    <s v="PHX"/>
    <d v="1899-12-30T11:57:00"/>
    <d v="1899-12-30T11:53:00"/>
    <n v="232"/>
    <n v="215"/>
    <n v="-4"/>
    <d v="1899-12-30T12:12:00"/>
    <n v="19"/>
    <n v="0"/>
    <n v="0"/>
    <n v="0"/>
    <n v="0"/>
    <n v="0"/>
    <n v="0"/>
    <x v="3"/>
    <x v="0"/>
  </r>
  <r>
    <s v="  UA"/>
    <x v="7"/>
    <n v="395"/>
    <s v="N407UA"/>
    <s v="SAN"/>
    <d v="1899-12-30T17:56:00"/>
    <d v="1899-12-30T18:01:00"/>
    <n v="253"/>
    <n v="228"/>
    <n v="5"/>
    <d v="1899-12-30T18:19:00"/>
    <n v="18"/>
    <n v="0"/>
    <n v="0"/>
    <n v="0"/>
    <n v="0"/>
    <n v="0"/>
    <n v="5"/>
    <x v="12"/>
    <x v="0"/>
  </r>
  <r>
    <s v="  UA"/>
    <x v="7"/>
    <n v="398"/>
    <s v="N664UA"/>
    <s v="SFO"/>
    <d v="1899-12-30T11:00:00"/>
    <d v="1899-12-30T10:57:00"/>
    <n v="284"/>
    <n v="237"/>
    <n v="-3"/>
    <d v="1899-12-30T11:09:00"/>
    <n v="12"/>
    <n v="0"/>
    <n v="0"/>
    <n v="0"/>
    <n v="0"/>
    <n v="0"/>
    <n v="0"/>
    <x v="3"/>
    <x v="0"/>
  </r>
  <r>
    <s v="  UA"/>
    <x v="7"/>
    <n v="409"/>
    <s v="N536UA"/>
    <s v="LAX"/>
    <d v="1899-12-30T13:10:00"/>
    <d v="1899-12-30T13:24:00"/>
    <n v="268"/>
    <n v="246"/>
    <n v="14"/>
    <d v="1899-12-30T13:45:00"/>
    <n v="21"/>
    <n v="0"/>
    <n v="0"/>
    <n v="0"/>
    <n v="0"/>
    <n v="0"/>
    <n v="14"/>
    <x v="14"/>
    <x v="0"/>
  </r>
  <r>
    <s v="  UA"/>
    <x v="7"/>
    <n v="411"/>
    <s v="N839UA"/>
    <s v="LAX"/>
    <d v="1899-12-30T20:45:00"/>
    <d v="1899-12-30T20:38:00"/>
    <n v="265"/>
    <n v="228"/>
    <n v="-7"/>
    <d v="1899-12-30T20:52:00"/>
    <n v="14"/>
    <n v="0"/>
    <n v="0"/>
    <n v="0"/>
    <n v="0"/>
    <n v="0"/>
    <n v="0"/>
    <x v="11"/>
    <x v="0"/>
  </r>
  <r>
    <s v="  UA"/>
    <x v="7"/>
    <n v="417"/>
    <s v="N408UA"/>
    <s v="PDX"/>
    <d v="1899-12-30T10:00:00"/>
    <d v="1899-12-30T09:55:00"/>
    <n v="269"/>
    <n v="249"/>
    <n v="-5"/>
    <d v="1899-12-30T10:13:00"/>
    <n v="18"/>
    <n v="0"/>
    <n v="0"/>
    <n v="0"/>
    <n v="0"/>
    <n v="0"/>
    <n v="0"/>
    <x v="8"/>
    <x v="0"/>
  </r>
  <r>
    <s v="  UA"/>
    <x v="7"/>
    <n v="420"/>
    <s v="N461UA"/>
    <s v="ROC"/>
    <d v="1899-12-30T18:42:00"/>
    <d v="1899-12-30T18:41:00"/>
    <n v="98"/>
    <n v="83"/>
    <n v="-1"/>
    <d v="1899-12-30T18:53:00"/>
    <n v="12"/>
    <n v="0"/>
    <n v="0"/>
    <n v="0"/>
    <n v="0"/>
    <n v="0"/>
    <n v="0"/>
    <x v="1"/>
    <x v="0"/>
  </r>
  <r>
    <s v="  UA"/>
    <x v="7"/>
    <n v="425"/>
    <s v="N479UA"/>
    <s v="TPA"/>
    <d v="1899-12-30T09:26:00"/>
    <d v="1899-12-30T09:21:00"/>
    <n v="157"/>
    <n v="142"/>
    <n v="-5"/>
    <d v="1899-12-30T09:31:00"/>
    <n v="10"/>
    <n v="0"/>
    <n v="0"/>
    <n v="0"/>
    <n v="0"/>
    <n v="0"/>
    <n v="0"/>
    <x v="0"/>
    <x v="0"/>
  </r>
  <r>
    <s v="  UA"/>
    <x v="7"/>
    <n v="430"/>
    <s v="N572UA"/>
    <s v="PHX"/>
    <d v="1899-12-30T17:59:00"/>
    <d v="1899-12-30T17:56:00"/>
    <n v="235"/>
    <n v="199"/>
    <n v="-3"/>
    <d v="1899-12-30T18:15:00"/>
    <n v="19"/>
    <n v="0"/>
    <n v="0"/>
    <n v="0"/>
    <n v="0"/>
    <n v="0"/>
    <n v="0"/>
    <x v="12"/>
    <x v="0"/>
  </r>
  <r>
    <s v="  UA"/>
    <x v="7"/>
    <n v="432"/>
    <s v="N845UA"/>
    <s v="CLT"/>
    <d v="1899-12-30T13:15:00"/>
    <d v="1899-12-30T13:10:00"/>
    <n v="109"/>
    <n v="116"/>
    <n v="-5"/>
    <d v="1899-12-30T13:37:00"/>
    <n v="27"/>
    <n v="0"/>
    <n v="0"/>
    <n v="0"/>
    <n v="0"/>
    <n v="0"/>
    <n v="0"/>
    <x v="14"/>
    <x v="0"/>
  </r>
  <r>
    <s v="  UA"/>
    <x v="7"/>
    <n v="436"/>
    <s v="N476UA"/>
    <s v="EWR"/>
    <d v="1899-12-30T15:00:00"/>
    <d v="1899-12-30T14:58:00"/>
    <n v="131"/>
    <n v="125"/>
    <n v="-2"/>
    <d v="1899-12-30T15:08:00"/>
    <n v="10"/>
    <n v="0"/>
    <n v="0"/>
    <n v="0"/>
    <n v="0"/>
    <n v="0"/>
    <n v="0"/>
    <x v="15"/>
    <x v="0"/>
  </r>
  <r>
    <s v="  UA"/>
    <x v="7"/>
    <n v="442"/>
    <s v="N404UA"/>
    <s v="DCA"/>
    <d v="1899-12-30T19:05:00"/>
    <d v="1899-12-30T19:04:00"/>
    <n v="111"/>
    <n v="95"/>
    <n v="-1"/>
    <d v="1899-12-30T19:18:00"/>
    <n v="14"/>
    <n v="0"/>
    <n v="0"/>
    <n v="0"/>
    <n v="0"/>
    <n v="0"/>
    <n v="0"/>
    <x v="10"/>
    <x v="0"/>
  </r>
  <r>
    <s v="  UA"/>
    <x v="7"/>
    <n v="449"/>
    <s v="N459UA"/>
    <s v="SAN"/>
    <d v="1899-12-30T09:56:00"/>
    <d v="1899-12-30T09:53:00"/>
    <n v="262"/>
    <n v="236"/>
    <n v="-3"/>
    <d v="1899-12-30T10:10:00"/>
    <n v="17"/>
    <n v="0"/>
    <n v="0"/>
    <n v="0"/>
    <n v="0"/>
    <n v="0"/>
    <n v="0"/>
    <x v="0"/>
    <x v="0"/>
  </r>
  <r>
    <s v="  UA"/>
    <x v="7"/>
    <n v="450"/>
    <s v="N526UA"/>
    <s v="TPA"/>
    <d v="1899-12-30T19:56:00"/>
    <d v="1899-12-30T20:02:00"/>
    <n v="160"/>
    <n v="143"/>
    <n v="6"/>
    <d v="1899-12-30T20:14:00"/>
    <n v="12"/>
    <n v="0"/>
    <n v="0"/>
    <n v="0"/>
    <n v="0"/>
    <n v="0"/>
    <n v="6"/>
    <x v="10"/>
    <x v="0"/>
  </r>
  <r>
    <s v="  UA"/>
    <x v="7"/>
    <n v="456"/>
    <s v="N460UA"/>
    <s v="DEN"/>
    <d v="1899-12-30T11:30:00"/>
    <d v="1899-12-30T11:37:00"/>
    <n v="162"/>
    <n v="134"/>
    <n v="7"/>
    <d v="1899-12-30T11:46:00"/>
    <n v="9"/>
    <n v="0"/>
    <n v="0"/>
    <n v="0"/>
    <n v="0"/>
    <n v="0"/>
    <n v="7"/>
    <x v="3"/>
    <x v="0"/>
  </r>
  <r>
    <s v="  UA"/>
    <x v="7"/>
    <n v="459"/>
    <s v="N408UA"/>
    <s v="DCA"/>
    <d v="1899-12-30T21:00:00"/>
    <d v="1899-12-30T20:59:00"/>
    <n v="105"/>
    <n v="91"/>
    <n v="-1"/>
    <d v="1899-12-30T21:11:00"/>
    <n v="12"/>
    <n v="0"/>
    <n v="0"/>
    <n v="0"/>
    <n v="0"/>
    <n v="0"/>
    <n v="0"/>
    <x v="7"/>
    <x v="0"/>
  </r>
  <r>
    <s v="  UA"/>
    <x v="7"/>
    <n v="468"/>
    <s v="N845UA"/>
    <s v="CVG"/>
    <d v="1899-12-30T19:04:00"/>
    <d v="1899-12-30T18:55:00"/>
    <n v="71"/>
    <n v="69"/>
    <n v="-9"/>
    <d v="1899-12-30T19:11:00"/>
    <n v="16"/>
    <n v="0"/>
    <n v="0"/>
    <n v="0"/>
    <n v="0"/>
    <n v="0"/>
    <n v="0"/>
    <x v="10"/>
    <x v="0"/>
  </r>
  <r>
    <s v="  UA"/>
    <x v="7"/>
    <n v="473"/>
    <s v="N444UA"/>
    <s v="SNA"/>
    <d v="1899-12-30T20:05:00"/>
    <d v="1899-12-30T20:06:00"/>
    <n v="267"/>
    <n v="206"/>
    <n v="1"/>
    <d v="1899-12-30T20:15:00"/>
    <n v="9"/>
    <n v="0"/>
    <n v="0"/>
    <n v="0"/>
    <n v="0"/>
    <n v="0"/>
    <n v="1"/>
    <x v="11"/>
    <x v="0"/>
  </r>
  <r>
    <s v="  UA"/>
    <x v="7"/>
    <n v="476"/>
    <s v="N833UA"/>
    <s v="BWI"/>
    <d v="1899-12-30T13:10:00"/>
    <d v="1899-12-30T13:04:00"/>
    <n v="112"/>
    <n v="97"/>
    <n v="-6"/>
    <d v="1899-12-30T13:20:00"/>
    <n v="16"/>
    <n v="0"/>
    <n v="0"/>
    <n v="0"/>
    <n v="0"/>
    <n v="0"/>
    <n v="0"/>
    <x v="14"/>
    <x v="0"/>
  </r>
  <r>
    <s v="  UA"/>
    <x v="7"/>
    <n v="493"/>
    <s v="N522UA"/>
    <s v="SFO"/>
    <d v="1899-12-30T18:30:00"/>
    <d v="1899-12-30T18:37:00"/>
    <n v="284"/>
    <n v="220"/>
    <n v="7"/>
    <d v="1899-12-30T18:45:00"/>
    <n v="8"/>
    <n v="0"/>
    <n v="0"/>
    <n v="0"/>
    <n v="0"/>
    <n v="0"/>
    <n v="7"/>
    <x v="1"/>
    <x v="0"/>
  </r>
  <r>
    <s v="  UA"/>
    <x v="7"/>
    <n v="494"/>
    <s v="N455UA"/>
    <s v="SAN"/>
    <d v="1899-12-30T16:00:00"/>
    <d v="1899-12-30T16:00:00"/>
    <n v="255"/>
    <n v="210"/>
    <n v="0"/>
    <d v="1899-12-30T16:09:00"/>
    <n v="9"/>
    <n v="0"/>
    <n v="0"/>
    <n v="0"/>
    <n v="0"/>
    <n v="0"/>
    <n v="0"/>
    <x v="2"/>
    <x v="0"/>
  </r>
  <r>
    <s v="  UA"/>
    <x v="7"/>
    <n v="502"/>
    <s v="N413UA"/>
    <s v="LGA"/>
    <d v="1899-12-30T18:00:00"/>
    <d v="1899-12-30T17:57:00"/>
    <n v="125"/>
    <n v="127"/>
    <n v="-3"/>
    <d v="1899-12-30T18:16:00"/>
    <n v="19"/>
    <n v="0"/>
    <n v="0"/>
    <n v="0"/>
    <n v="0"/>
    <n v="0"/>
    <n v="0"/>
    <x v="1"/>
    <x v="0"/>
  </r>
  <r>
    <s v="  UA"/>
    <x v="7"/>
    <n v="514"/>
    <s v="N409UA"/>
    <s v="IAD"/>
    <d v="1899-12-30T21:19:00"/>
    <d v="1899-12-30T21:10:00"/>
    <n v="99"/>
    <n v="84"/>
    <n v="-9"/>
    <d v="1899-12-30T21:18:00"/>
    <n v="8"/>
    <n v="0"/>
    <n v="0"/>
    <n v="0"/>
    <n v="0"/>
    <n v="0"/>
    <n v="0"/>
    <x v="7"/>
    <x v="0"/>
  </r>
  <r>
    <s v="  UA"/>
    <x v="7"/>
    <n v="519"/>
    <s v="N451UA"/>
    <s v="MSP"/>
    <d v="1899-12-30T14:20:00"/>
    <d v="1899-12-30T16:20:00"/>
    <n v="81"/>
    <n v="67"/>
    <n v="120"/>
    <d v="1899-12-30T16:31:00"/>
    <n v="11"/>
    <n v="0"/>
    <n v="0"/>
    <n v="0"/>
    <n v="0"/>
    <n v="106"/>
    <n v="120"/>
    <x v="4"/>
    <x v="0"/>
  </r>
  <r>
    <s v="  UA"/>
    <x v="7"/>
    <n v="521"/>
    <s v="N575UA"/>
    <s v="SAN"/>
    <d v="1899-12-30T11:55:00"/>
    <d v="1899-12-30T11:53:00"/>
    <n v="264"/>
    <n v="210"/>
    <n v="-2"/>
    <d v="1899-12-30T12:05:00"/>
    <n v="12"/>
    <n v="0"/>
    <n v="0"/>
    <n v="0"/>
    <n v="0"/>
    <n v="0"/>
    <n v="0"/>
    <x v="3"/>
    <x v="0"/>
  </r>
  <r>
    <s v="  UA"/>
    <x v="7"/>
    <n v="530"/>
    <s v="N812UA"/>
    <s v="MSY"/>
    <d v="1899-12-30T14:51:00"/>
    <d v="1899-12-30T14:46:00"/>
    <n v="144"/>
    <n v="134"/>
    <n v="-5"/>
    <d v="1899-12-30T14:57:00"/>
    <n v="11"/>
    <n v="0"/>
    <n v="0"/>
    <n v="0"/>
    <n v="0"/>
    <n v="0"/>
    <n v="0"/>
    <x v="4"/>
    <x v="0"/>
  </r>
  <r>
    <s v="  UA"/>
    <x v="7"/>
    <n v="531"/>
    <s v="N523UA"/>
    <s v="LAX"/>
    <d v="1899-12-30T10:00:00"/>
    <d v="1899-12-30T10:01:00"/>
    <n v="279"/>
    <n v="229"/>
    <n v="1"/>
    <d v="1899-12-30T10:21:00"/>
    <n v="20"/>
    <n v="0"/>
    <n v="0"/>
    <n v="0"/>
    <n v="0"/>
    <n v="0"/>
    <n v="1"/>
    <x v="8"/>
    <x v="0"/>
  </r>
  <r>
    <s v="  UA"/>
    <x v="7"/>
    <n v="536"/>
    <s v="N807UA"/>
    <s v="LAX"/>
    <d v="1899-12-30T07:56:00"/>
    <d v="1899-12-30T07:56:00"/>
    <n v="265"/>
    <n v="251"/>
    <n v="0"/>
    <d v="1899-12-30T08:22:00"/>
    <n v="26"/>
    <n v="0"/>
    <n v="0"/>
    <n v="0"/>
    <n v="0"/>
    <n v="0"/>
    <n v="0"/>
    <x v="13"/>
    <x v="0"/>
  </r>
  <r>
    <s v="  UA"/>
    <x v="7"/>
    <n v="544"/>
    <s v="N529UA"/>
    <s v="LAS"/>
    <d v="1899-12-30T11:57:00"/>
    <d v="1899-12-30T12:20:00"/>
    <n v="237"/>
    <n v="212"/>
    <n v="23"/>
    <d v="1899-12-30T12:34:00"/>
    <n v="14"/>
    <n v="0"/>
    <n v="0"/>
    <n v="0"/>
    <n v="0"/>
    <n v="0"/>
    <n v="23"/>
    <x v="3"/>
    <x v="0"/>
  </r>
  <r>
    <s v="  UA"/>
    <x v="7"/>
    <n v="546"/>
    <s v="N463UA"/>
    <s v="SEA"/>
    <d v="1899-12-30T15:55:00"/>
    <d v="1899-12-30T15:54:00"/>
    <n v="268"/>
    <n v="238"/>
    <n v="-1"/>
    <d v="1899-12-30T16:03:00"/>
    <n v="9"/>
    <n v="0"/>
    <n v="0"/>
    <n v="0"/>
    <n v="0"/>
    <n v="0"/>
    <n v="0"/>
    <x v="15"/>
    <x v="0"/>
  </r>
  <r>
    <s v="  UA"/>
    <x v="7"/>
    <n v="557"/>
    <s v="N574UA"/>
    <s v="LAS"/>
    <d v="1899-12-30T17:45:00"/>
    <d v="1899-12-30T18:52:00"/>
    <n v="237"/>
    <n v="195"/>
    <n v="67"/>
    <d v="1899-12-30T19:03:00"/>
    <n v="11"/>
    <n v="0"/>
    <n v="0"/>
    <n v="0"/>
    <n v="0"/>
    <n v="25"/>
    <n v="67"/>
    <x v="12"/>
    <x v="0"/>
  </r>
  <r>
    <s v="  UA"/>
    <x v="7"/>
    <n v="566"/>
    <s v="N481UA"/>
    <s v="ATL"/>
    <d v="1899-12-30T18:00:00"/>
    <d v="1899-12-30T17:58:00"/>
    <n v="112"/>
    <n v="116"/>
    <n v="-2"/>
    <d v="1899-12-30T18:14:00"/>
    <n v="16"/>
    <n v="0"/>
    <n v="0"/>
    <n v="0"/>
    <n v="0"/>
    <n v="0"/>
    <n v="0"/>
    <x v="1"/>
    <x v="0"/>
  </r>
  <r>
    <s v="  UA"/>
    <x v="7"/>
    <n v="568"/>
    <s v="N426UA"/>
    <s v="SJU"/>
    <d v="1899-12-30T08:40:00"/>
    <d v="1899-12-30T08:42:00"/>
    <n v="270"/>
    <n v="268"/>
    <n v="2"/>
    <d v="1899-12-30T08:55:00"/>
    <n v="13"/>
    <n v="0"/>
    <n v="0"/>
    <n v="0"/>
    <n v="0"/>
    <n v="0"/>
    <n v="2"/>
    <x v="9"/>
    <x v="0"/>
  </r>
  <r>
    <s v="  UA"/>
    <x v="7"/>
    <n v="570"/>
    <s v="N424UA"/>
    <s v="CLE"/>
    <d v="1899-12-30T13:10:00"/>
    <d v="1899-12-30T13:08:00"/>
    <n v="73"/>
    <n v="61"/>
    <n v="-2"/>
    <d v="1899-12-30T13:18:00"/>
    <n v="10"/>
    <n v="0"/>
    <n v="0"/>
    <n v="0"/>
    <n v="0"/>
    <n v="0"/>
    <n v="0"/>
    <x v="14"/>
    <x v="0"/>
  </r>
  <r>
    <s v="  UA"/>
    <x v="7"/>
    <n v="576"/>
    <s v="N835UA"/>
    <s v="DEN"/>
    <d v="1899-12-30T08:58:00"/>
    <d v="1899-12-30T08:51:00"/>
    <n v="162"/>
    <n v="161"/>
    <n v="-7"/>
    <d v="1899-12-30T09:04:00"/>
    <n v="13"/>
    <n v="0"/>
    <n v="0"/>
    <n v="0"/>
    <n v="0"/>
    <n v="0"/>
    <n v="0"/>
    <x v="9"/>
    <x v="0"/>
  </r>
  <r>
    <s v="  UA"/>
    <x v="7"/>
    <n v="578"/>
    <s v="N422UA"/>
    <s v="DSM"/>
    <d v="1899-12-30T20:15:00"/>
    <d v="1899-12-30T20:14:00"/>
    <n v="76"/>
    <n v="68"/>
    <n v="-1"/>
    <d v="1899-12-30T20:31:00"/>
    <n v="17"/>
    <n v="0"/>
    <n v="0"/>
    <n v="0"/>
    <n v="0"/>
    <n v="0"/>
    <n v="0"/>
    <x v="11"/>
    <x v="0"/>
  </r>
  <r>
    <s v="  UA"/>
    <x v="7"/>
    <n v="580"/>
    <s v="N836UA"/>
    <s v="BDL"/>
    <d v="1899-12-30T21:10:00"/>
    <d v="1899-12-30T21:03:00"/>
    <n v="125"/>
    <n v="110"/>
    <n v="-7"/>
    <d v="1899-12-30T21:14:00"/>
    <n v="11"/>
    <n v="0"/>
    <n v="0"/>
    <n v="0"/>
    <n v="0"/>
    <n v="0"/>
    <n v="0"/>
    <x v="7"/>
    <x v="0"/>
  </r>
  <r>
    <s v="  UA"/>
    <x v="7"/>
    <n v="589"/>
    <s v="N556UA"/>
    <s v="IAH"/>
    <d v="1899-12-30T09:30:00"/>
    <d v="1899-12-30T09:33:00"/>
    <n v="164"/>
    <n v="152"/>
    <n v="3"/>
    <d v="1899-12-30T09:46:00"/>
    <n v="13"/>
    <n v="0"/>
    <n v="0"/>
    <n v="0"/>
    <n v="0"/>
    <n v="0"/>
    <n v="3"/>
    <x v="0"/>
    <x v="0"/>
  </r>
  <r>
    <s v="  UA"/>
    <x v="7"/>
    <n v="590"/>
    <s v="N571UA"/>
    <s v="BDL"/>
    <d v="1899-12-30T13:33:00"/>
    <d v="1899-12-30T13:31:00"/>
    <n v="121"/>
    <n v="113"/>
    <n v="-2"/>
    <d v="1899-12-30T13:46:00"/>
    <n v="15"/>
    <n v="0"/>
    <n v="0"/>
    <n v="0"/>
    <n v="0"/>
    <n v="0"/>
    <n v="0"/>
    <x v="14"/>
    <x v="0"/>
  </r>
  <r>
    <s v="  UA"/>
    <x v="7"/>
    <n v="605"/>
    <s v="N470UA"/>
    <s v="DEN"/>
    <d v="1899-12-30T09:45:00"/>
    <d v="1899-12-30T09:43:00"/>
    <n v="162"/>
    <n v="143"/>
    <n v="-2"/>
    <d v="1899-12-30T09:58:00"/>
    <n v="15"/>
    <n v="0"/>
    <n v="0"/>
    <n v="0"/>
    <n v="0"/>
    <n v="0"/>
    <n v="0"/>
    <x v="0"/>
    <x v="0"/>
  </r>
  <r>
    <s v="  UA"/>
    <x v="7"/>
    <n v="609"/>
    <s v="N490UA"/>
    <s v="SFO"/>
    <d v="1899-12-30T12:02:00"/>
    <d v="1899-12-30T12:05:00"/>
    <n v="282"/>
    <n v="241"/>
    <n v="3"/>
    <d v="1899-12-30T12:26:00"/>
    <n v="21"/>
    <n v="0"/>
    <n v="0"/>
    <n v="0"/>
    <n v="0"/>
    <n v="0"/>
    <n v="3"/>
    <x v="5"/>
    <x v="0"/>
  </r>
  <r>
    <s v="  UA"/>
    <x v="7"/>
    <n v="610"/>
    <s v="N407UA"/>
    <s v="DCA"/>
    <d v="1899-12-30T11:00:00"/>
    <d v="1899-12-30T10:59:00"/>
    <n v="105"/>
    <n v="96"/>
    <n v="-1"/>
    <d v="1899-12-30T11:15:00"/>
    <n v="16"/>
    <n v="0"/>
    <n v="0"/>
    <n v="0"/>
    <n v="0"/>
    <n v="0"/>
    <n v="0"/>
    <x v="3"/>
    <x v="0"/>
  </r>
  <r>
    <s v="  UA"/>
    <x v="7"/>
    <n v="612"/>
    <s v="N578UA"/>
    <s v="MCO"/>
    <d v="1899-12-30T10:44:00"/>
    <d v="1899-12-30T10:44:00"/>
    <n v="157"/>
    <n v="147"/>
    <n v="0"/>
    <d v="1899-12-30T11:02:00"/>
    <n v="18"/>
    <n v="0"/>
    <n v="0"/>
    <n v="0"/>
    <n v="0"/>
    <n v="0"/>
    <n v="0"/>
    <x v="8"/>
    <x v="0"/>
  </r>
  <r>
    <s v="  UA"/>
    <x v="7"/>
    <n v="614"/>
    <s v="N561UA"/>
    <s v="DCA"/>
    <d v="1899-12-30T13:16:00"/>
    <d v="1899-12-30T13:17:00"/>
    <n v="104"/>
    <n v="96"/>
    <n v="1"/>
    <d v="1899-12-30T13:33:00"/>
    <n v="16"/>
    <n v="0"/>
    <n v="0"/>
    <n v="0"/>
    <n v="0"/>
    <n v="0"/>
    <n v="1"/>
    <x v="14"/>
    <x v="0"/>
  </r>
  <r>
    <s v="  UA"/>
    <x v="7"/>
    <n v="617"/>
    <s v="N465UA"/>
    <s v="SNA"/>
    <d v="1899-12-30T15:20:00"/>
    <d v="1899-12-30T15:20:00"/>
    <n v="268"/>
    <n v="228"/>
    <n v="0"/>
    <d v="1899-12-30T15:32:00"/>
    <n v="12"/>
    <n v="0"/>
    <n v="0"/>
    <n v="0"/>
    <n v="0"/>
    <n v="0"/>
    <n v="0"/>
    <x v="15"/>
    <x v="0"/>
  </r>
  <r>
    <s v="  UA"/>
    <x v="7"/>
    <n v="618"/>
    <s v="N803UA"/>
    <s v="DCA"/>
    <d v="1899-12-30T15:00:00"/>
    <d v="1899-12-30T14:55:00"/>
    <n v="105"/>
    <n v="90"/>
    <n v="-5"/>
    <d v="1899-12-30T15:06:00"/>
    <n v="11"/>
    <n v="0"/>
    <n v="0"/>
    <n v="0"/>
    <n v="0"/>
    <n v="0"/>
    <n v="0"/>
    <x v="15"/>
    <x v="0"/>
  </r>
  <r>
    <s v="  UA"/>
    <x v="7"/>
    <n v="619"/>
    <s v="N842UA"/>
    <s v="IAD"/>
    <d v="1899-12-30T16:13:00"/>
    <d v="1899-12-30T16:13:00"/>
    <n v="109"/>
    <n v="110"/>
    <n v="0"/>
    <d v="1899-12-30T16:39:00"/>
    <n v="26"/>
    <n v="0"/>
    <n v="0"/>
    <n v="0"/>
    <n v="0"/>
    <n v="0"/>
    <n v="0"/>
    <x v="2"/>
    <x v="0"/>
  </r>
  <r>
    <s v="  UA"/>
    <x v="7"/>
    <n v="624"/>
    <s v="N424UA"/>
    <s v="DCA"/>
    <d v="1899-12-30T18:05:00"/>
    <d v="1899-12-30T18:04:00"/>
    <n v="105"/>
    <n v="95"/>
    <n v="-1"/>
    <d v="1899-12-30T18:17:00"/>
    <n v="13"/>
    <n v="0"/>
    <n v="0"/>
    <n v="0"/>
    <n v="0"/>
    <n v="0"/>
    <n v="0"/>
    <x v="1"/>
    <x v="0"/>
  </r>
  <r>
    <s v="  UA"/>
    <x v="7"/>
    <n v="626"/>
    <s v="N521UA"/>
    <s v="PHL"/>
    <d v="1899-12-30T18:10:00"/>
    <d v="1899-12-30T18:20:00"/>
    <n v="119"/>
    <n v="104"/>
    <n v="10"/>
    <d v="1899-12-30T18:33:00"/>
    <n v="13"/>
    <n v="0"/>
    <n v="0"/>
    <n v="0"/>
    <n v="0"/>
    <n v="0"/>
    <n v="10"/>
    <x v="1"/>
    <x v="0"/>
  </r>
  <r>
    <s v="  UA"/>
    <x v="7"/>
    <n v="640"/>
    <s v="N812UA"/>
    <s v="PHL"/>
    <d v="1899-12-30T21:06:00"/>
    <d v="1899-12-30T21:48:00"/>
    <n v="113"/>
    <n v="101"/>
    <n v="42"/>
    <d v="1899-12-30T21:59:00"/>
    <n v="11"/>
    <n v="16"/>
    <n v="0"/>
    <n v="0"/>
    <n v="0"/>
    <n v="14"/>
    <n v="42"/>
    <x v="7"/>
    <x v="0"/>
  </r>
  <r>
    <s v="  UA"/>
    <x v="7"/>
    <n v="643"/>
    <s v="N416UA"/>
    <s v="PDX"/>
    <d v="1899-12-30T15:55:00"/>
    <d v="1899-12-30T16:36:00"/>
    <n v="267"/>
    <n v="236"/>
    <n v="41"/>
    <d v="1899-12-30T16:48:00"/>
    <n v="12"/>
    <n v="0"/>
    <n v="0"/>
    <n v="0"/>
    <n v="0"/>
    <n v="0"/>
    <n v="41"/>
    <x v="15"/>
    <x v="0"/>
  </r>
  <r>
    <s v="  UA"/>
    <x v="7"/>
    <n v="646"/>
    <s v="N473UA"/>
    <s v="EWR"/>
    <d v="1899-12-30T13:00:00"/>
    <d v="1899-12-30T12:58:00"/>
    <n v="133"/>
    <n v="119"/>
    <n v="-2"/>
    <d v="1899-12-30T13:17:00"/>
    <n v="19"/>
    <n v="0"/>
    <n v="0"/>
    <n v="0"/>
    <n v="0"/>
    <n v="0"/>
    <n v="0"/>
    <x v="14"/>
    <x v="0"/>
  </r>
  <r>
    <s v="  UA"/>
    <x v="7"/>
    <n v="664"/>
    <s v="N566UA"/>
    <s v="PHL"/>
    <d v="1899-12-30T13:34:00"/>
    <d v="1899-12-30T13:32:00"/>
    <n v="119"/>
    <n v="104"/>
    <n v="-2"/>
    <d v="1899-12-30T13:44:00"/>
    <n v="12"/>
    <n v="0"/>
    <n v="0"/>
    <n v="0"/>
    <n v="0"/>
    <n v="0"/>
    <n v="0"/>
    <x v="14"/>
    <x v="0"/>
  </r>
  <r>
    <s v="  UA"/>
    <x v="7"/>
    <n v="665"/>
    <s v="N436UA"/>
    <s v="SNA"/>
    <d v="1899-12-30T17:45:00"/>
    <d v="1899-12-30T17:44:00"/>
    <n v="258"/>
    <n v="226"/>
    <n v="-1"/>
    <d v="1899-12-30T17:54:00"/>
    <n v="10"/>
    <n v="0"/>
    <n v="0"/>
    <n v="0"/>
    <n v="0"/>
    <n v="0"/>
    <n v="0"/>
    <x v="12"/>
    <x v="0"/>
  </r>
  <r>
    <s v="  UA"/>
    <x v="7"/>
    <n v="675"/>
    <s v="N657UA"/>
    <s v="DEN"/>
    <d v="1899-12-30T08:01:00"/>
    <d v="1899-12-30T07:59:00"/>
    <n v="166"/>
    <n v="151"/>
    <n v="-2"/>
    <d v="1899-12-30T08:20:00"/>
    <n v="21"/>
    <n v="0"/>
    <n v="0"/>
    <n v="0"/>
    <n v="0"/>
    <n v="0"/>
    <n v="0"/>
    <x v="9"/>
    <x v="0"/>
  </r>
  <r>
    <s v="  UA"/>
    <x v="7"/>
    <n v="678"/>
    <s v="N851UA"/>
    <s v="LGA"/>
    <d v="1899-12-30T11:00:00"/>
    <d v="1899-12-30T11:00:00"/>
    <n v="125"/>
    <n v="105"/>
    <n v="0"/>
    <d v="1899-12-30T11:13:00"/>
    <n v="13"/>
    <n v="0"/>
    <n v="0"/>
    <n v="0"/>
    <n v="0"/>
    <n v="0"/>
    <n v="0"/>
    <x v="3"/>
    <x v="0"/>
  </r>
  <r>
    <s v="  UA"/>
    <x v="7"/>
    <n v="682"/>
    <s v="N847UA"/>
    <s v="LGA"/>
    <d v="1899-12-30T13:00:00"/>
    <d v="1899-12-30T13:00:00"/>
    <n v="125"/>
    <n v="99"/>
    <n v="0"/>
    <d v="1899-12-30T13:11:00"/>
    <n v="11"/>
    <n v="0"/>
    <n v="0"/>
    <n v="0"/>
    <n v="0"/>
    <n v="0"/>
    <n v="0"/>
    <x v="14"/>
    <x v="0"/>
  </r>
  <r>
    <s v="  UA"/>
    <x v="7"/>
    <n v="686"/>
    <s v="N433UA"/>
    <s v="LGA"/>
    <d v="1899-12-30T14:54:00"/>
    <d v="1899-12-30T14:50:00"/>
    <n v="125"/>
    <n v="112"/>
    <n v="-4"/>
    <d v="1899-12-30T15:03:00"/>
    <n v="13"/>
    <n v="0"/>
    <n v="0"/>
    <n v="0"/>
    <n v="0"/>
    <n v="0"/>
    <n v="0"/>
    <x v="4"/>
    <x v="0"/>
  </r>
  <r>
    <s v="  UA"/>
    <x v="7"/>
    <n v="688"/>
    <s v="N828UA"/>
    <s v="LGA"/>
    <d v="1899-12-30T15:54:00"/>
    <d v="1899-12-30T15:50:00"/>
    <n v="125"/>
    <n v="107"/>
    <n v="-4"/>
    <d v="1899-12-30T16:01:00"/>
    <n v="11"/>
    <n v="0"/>
    <n v="0"/>
    <n v="0"/>
    <n v="0"/>
    <n v="0"/>
    <n v="0"/>
    <x v="15"/>
    <x v="0"/>
  </r>
  <r>
    <s v="  UA"/>
    <x v="7"/>
    <n v="725"/>
    <s v="N483UA"/>
    <s v="PHX"/>
    <d v="1899-12-30T09:37:00"/>
    <d v="1899-12-30T09:35:00"/>
    <n v="232"/>
    <n v="209"/>
    <n v="-2"/>
    <d v="1899-12-30T09:47:00"/>
    <n v="12"/>
    <n v="0"/>
    <n v="0"/>
    <n v="0"/>
    <n v="0"/>
    <n v="0"/>
    <n v="0"/>
    <x v="0"/>
    <x v="0"/>
  </r>
  <r>
    <s v="  UA"/>
    <x v="7"/>
    <n v="734"/>
    <s v="N458UA"/>
    <s v="PIT"/>
    <d v="1899-12-30T13:10:00"/>
    <d v="1899-12-30T14:46:00"/>
    <n v="82"/>
    <n v="69"/>
    <n v="96"/>
    <d v="1899-12-30T14:59:00"/>
    <n v="13"/>
    <n v="42"/>
    <n v="0"/>
    <n v="0"/>
    <n v="0"/>
    <n v="41"/>
    <n v="96"/>
    <x v="14"/>
    <x v="0"/>
  </r>
  <r>
    <s v="  UA"/>
    <x v="7"/>
    <n v="741"/>
    <s v="N573UA"/>
    <s v="SFO"/>
    <d v="1899-12-30T19:05:00"/>
    <d v="1899-12-30T19:03:00"/>
    <n v="278"/>
    <n v="230"/>
    <n v="-2"/>
    <d v="1899-12-30T19:14:00"/>
    <n v="11"/>
    <n v="0"/>
    <n v="0"/>
    <n v="0"/>
    <n v="0"/>
    <n v="0"/>
    <n v="0"/>
    <x v="10"/>
    <x v="0"/>
  </r>
  <r>
    <s v="  UA"/>
    <x v="7"/>
    <n v="752"/>
    <s v="N433UA"/>
    <s v="MSP"/>
    <d v="1899-12-30T21:05:00"/>
    <d v="1899-12-30T21:08:00"/>
    <n v="84"/>
    <n v="72"/>
    <n v="3"/>
    <d v="1899-12-30T21:17:00"/>
    <n v="9"/>
    <n v="0"/>
    <n v="0"/>
    <n v="0"/>
    <n v="0"/>
    <n v="0"/>
    <n v="3"/>
    <x v="7"/>
    <x v="0"/>
  </r>
  <r>
    <s v="  UA"/>
    <x v="7"/>
    <n v="759"/>
    <s v="N447UA"/>
    <s v="SFO"/>
    <d v="1899-12-30T08:57:00"/>
    <d v="1899-12-30T08:57:00"/>
    <n v="288"/>
    <n v="242"/>
    <n v="0"/>
    <d v="1899-12-30T09:07:00"/>
    <n v="10"/>
    <n v="0"/>
    <n v="0"/>
    <n v="0"/>
    <n v="0"/>
    <n v="0"/>
    <n v="0"/>
    <x v="9"/>
    <x v="0"/>
  </r>
  <r>
    <s v="  UA"/>
    <x v="7"/>
    <n v="762"/>
    <s v="N815UA"/>
    <s v="LGA"/>
    <d v="1899-12-30T21:00:00"/>
    <d v="1899-12-30T21:34:00"/>
    <n v="119"/>
    <n v="102"/>
    <n v="34"/>
    <d v="1899-12-30T21:46:00"/>
    <n v="12"/>
    <n v="17"/>
    <n v="0"/>
    <n v="0"/>
    <n v="0"/>
    <n v="0"/>
    <n v="34"/>
    <x v="7"/>
    <x v="0"/>
  </r>
  <r>
    <s v="  UA"/>
    <x v="7"/>
    <n v="769"/>
    <s v="N568UA"/>
    <s v="SFO"/>
    <d v="1899-12-30T09:57:00"/>
    <d v="1899-12-30T09:58:00"/>
    <n v="293"/>
    <n v="243"/>
    <n v="1"/>
    <d v="1899-12-30T10:19:00"/>
    <n v="21"/>
    <n v="0"/>
    <n v="0"/>
    <n v="0"/>
    <n v="0"/>
    <n v="0"/>
    <n v="1"/>
    <x v="0"/>
    <x v="0"/>
  </r>
  <r>
    <s v="  UA"/>
    <x v="7"/>
    <n v="774"/>
    <s v="N454UA"/>
    <s v="RIC"/>
    <d v="1899-12-30T18:05:00"/>
    <d v="1899-12-30T18:27:00"/>
    <n v="114"/>
    <n v="107"/>
    <n v="22"/>
    <d v="1899-12-30T18:42:00"/>
    <n v="15"/>
    <n v="0"/>
    <n v="0"/>
    <n v="0"/>
    <n v="0"/>
    <n v="15"/>
    <n v="22"/>
    <x v="1"/>
    <x v="0"/>
  </r>
  <r>
    <s v="  UA"/>
    <x v="7"/>
    <n v="783"/>
    <s v="N410UA"/>
    <s v="MSP"/>
    <d v="1899-12-30T17:55:00"/>
    <d v="1899-12-30T17:49:00"/>
    <n v="88"/>
    <n v="84"/>
    <n v="-6"/>
    <d v="1899-12-30T18:13:00"/>
    <n v="24"/>
    <n v="0"/>
    <n v="0"/>
    <n v="0"/>
    <n v="0"/>
    <n v="0"/>
    <n v="0"/>
    <x v="12"/>
    <x v="0"/>
  </r>
  <r>
    <s v="  UA"/>
    <x v="7"/>
    <n v="784"/>
    <s v="N418UA"/>
    <s v="DCA"/>
    <d v="1899-12-30T10:05:00"/>
    <d v="1899-12-30T10:04:00"/>
    <n v="105"/>
    <n v="103"/>
    <n v="-1"/>
    <d v="1899-12-30T10:23:00"/>
    <n v="19"/>
    <n v="0"/>
    <n v="0"/>
    <n v="0"/>
    <n v="0"/>
    <n v="0"/>
    <n v="0"/>
    <x v="8"/>
    <x v="0"/>
  </r>
  <r>
    <s v="  UA"/>
    <x v="7"/>
    <n v="793"/>
    <s v="N543UA"/>
    <s v="LAX"/>
    <d v="1899-12-30T15:26:00"/>
    <d v="1899-12-30T16:28:00"/>
    <n v="270"/>
    <n v="225"/>
    <n v="62"/>
    <d v="1899-12-30T16:37:00"/>
    <n v="9"/>
    <n v="13"/>
    <n v="0"/>
    <n v="0"/>
    <n v="0"/>
    <n v="4"/>
    <n v="62"/>
    <x v="15"/>
    <x v="0"/>
  </r>
  <r>
    <s v="  UA"/>
    <x v="7"/>
    <n v="817"/>
    <s v="N516UA"/>
    <s v="SEA"/>
    <d v="1899-12-30T20:45:00"/>
    <d v="1899-12-30T20:43:00"/>
    <n v="270"/>
    <n v="246"/>
    <n v="-2"/>
    <d v="1899-12-30T20:53:00"/>
    <n v="10"/>
    <n v="0"/>
    <n v="0"/>
    <n v="0"/>
    <n v="0"/>
    <n v="0"/>
    <n v="0"/>
    <x v="11"/>
    <x v="0"/>
  </r>
  <r>
    <s v="  UA"/>
    <x v="7"/>
    <n v="818"/>
    <s v="N569UA"/>
    <s v="MCO"/>
    <d v="1899-12-30T17:10:00"/>
    <d v="1899-12-30T17:08:00"/>
    <n v="159"/>
    <n v="148"/>
    <n v="-2"/>
    <d v="1899-12-30T17:26:00"/>
    <n v="18"/>
    <n v="0"/>
    <n v="0"/>
    <n v="0"/>
    <n v="0"/>
    <n v="0"/>
    <n v="0"/>
    <x v="12"/>
    <x v="0"/>
  </r>
  <r>
    <s v="  UA"/>
    <x v="7"/>
    <n v="836"/>
    <s v="N585UA"/>
    <s v="BOS"/>
    <d v="1899-12-30T17:35:00"/>
    <d v="1899-12-30T17:34:00"/>
    <n v="139"/>
    <n v="116"/>
    <n v="-1"/>
    <d v="1899-12-30T17:44:00"/>
    <n v="10"/>
    <n v="0"/>
    <n v="0"/>
    <n v="0"/>
    <n v="0"/>
    <n v="0"/>
    <n v="0"/>
    <x v="12"/>
    <x v="0"/>
  </r>
  <r>
    <s v="  UA"/>
    <x v="7"/>
    <n v="839"/>
    <s v="N483UA"/>
    <s v="LAX"/>
    <d v="1899-12-30T18:41:00"/>
    <d v="1899-12-30T18:38:00"/>
    <n v="270"/>
    <n v="235"/>
    <n v="-3"/>
    <d v="1899-12-30T18:57:00"/>
    <n v="19"/>
    <n v="0"/>
    <n v="0"/>
    <n v="0"/>
    <n v="0"/>
    <n v="0"/>
    <n v="0"/>
    <x v="1"/>
    <x v="0"/>
  </r>
  <r>
    <s v="  UA"/>
    <x v="7"/>
    <n v="842"/>
    <s v="N445UA"/>
    <s v="LAX"/>
    <d v="1899-12-30T09:00:00"/>
    <d v="1899-12-30T08:56:00"/>
    <n v="265"/>
    <n v="235"/>
    <n v="-4"/>
    <d v="1899-12-30T09:08:00"/>
    <n v="12"/>
    <n v="0"/>
    <n v="0"/>
    <n v="0"/>
    <n v="0"/>
    <n v="0"/>
    <n v="0"/>
    <x v="0"/>
    <x v="0"/>
  </r>
  <r>
    <s v="  UA"/>
    <x v="7"/>
    <n v="859"/>
    <s v="N453UA"/>
    <s v="SFO"/>
    <d v="1899-12-30T07:05:00"/>
    <d v="1899-12-30T07:04:00"/>
    <n v="282"/>
    <n v="250"/>
    <n v="-1"/>
    <d v="1899-12-30T07:18:00"/>
    <n v="14"/>
    <n v="0"/>
    <n v="0"/>
    <n v="0"/>
    <n v="0"/>
    <n v="0"/>
    <n v="0"/>
    <x v="13"/>
    <x v="0"/>
  </r>
  <r>
    <s v="  UA"/>
    <x v="7"/>
    <n v="882"/>
    <s v="N534UA"/>
    <s v="BOS"/>
    <d v="1899-12-30T16:05:00"/>
    <d v="1899-12-30T16:04:00"/>
    <n v="142"/>
    <n v="141"/>
    <n v="-1"/>
    <d v="1899-12-30T16:21:00"/>
    <n v="17"/>
    <n v="0"/>
    <n v="0"/>
    <n v="0"/>
    <n v="0"/>
    <n v="0"/>
    <n v="0"/>
    <x v="2"/>
    <x v="0"/>
  </r>
  <r>
    <s v="  UA"/>
    <x v="7"/>
    <n v="884"/>
    <s v="N472UA"/>
    <s v="EWR"/>
    <d v="1899-12-30T19:00:00"/>
    <d v="1899-12-30T18:56:00"/>
    <n v="131"/>
    <n v="114"/>
    <n v="-4"/>
    <d v="1899-12-30T19:10:00"/>
    <n v="14"/>
    <n v="0"/>
    <n v="0"/>
    <n v="0"/>
    <n v="0"/>
    <n v="0"/>
    <n v="0"/>
    <x v="10"/>
    <x v="0"/>
  </r>
  <r>
    <s v="  UA"/>
    <x v="7"/>
    <n v="896"/>
    <s v="N817UA"/>
    <s v="BOS"/>
    <d v="1899-12-30T13:20:00"/>
    <d v="1899-12-30T13:17:00"/>
    <n v="131"/>
    <n v="114"/>
    <n v="-3"/>
    <d v="1899-12-30T13:28:00"/>
    <n v="11"/>
    <n v="0"/>
    <n v="0"/>
    <n v="0"/>
    <n v="0"/>
    <n v="0"/>
    <n v="0"/>
    <x v="14"/>
    <x v="0"/>
  </r>
  <r>
    <s v="  UA"/>
    <x v="7"/>
    <n v="907"/>
    <s v="N661UA"/>
    <s v="SFO"/>
    <d v="1899-12-30T17:31:00"/>
    <d v="1899-12-30T17:38:00"/>
    <n v="294"/>
    <n v="230"/>
    <n v="7"/>
    <d v="1899-12-30T17:49:00"/>
    <n v="11"/>
    <n v="0"/>
    <n v="0"/>
    <n v="0"/>
    <n v="0"/>
    <n v="0"/>
    <n v="7"/>
    <x v="12"/>
    <x v="0"/>
  </r>
  <r>
    <s v="  UA"/>
    <x v="7"/>
    <n v="909"/>
    <s v="N579UA"/>
    <s v="DEN"/>
    <d v="1899-12-30T15:10:00"/>
    <d v="1899-12-30T15:07:00"/>
    <n v="165"/>
    <n v="133"/>
    <n v="-3"/>
    <d v="1899-12-30T15:19:00"/>
    <n v="12"/>
    <n v="0"/>
    <n v="0"/>
    <n v="0"/>
    <n v="0"/>
    <n v="0"/>
    <n v="0"/>
    <x v="15"/>
    <x v="0"/>
  </r>
  <r>
    <s v="  UA"/>
    <x v="7"/>
    <n v="941"/>
    <s v="N537UA"/>
    <s v="DEN"/>
    <d v="1899-12-30T17:04:00"/>
    <d v="1899-12-30T17:06:00"/>
    <n v="160"/>
    <n v="131"/>
    <n v="2"/>
    <d v="1899-12-30T17:20:00"/>
    <n v="14"/>
    <n v="0"/>
    <n v="0"/>
    <n v="0"/>
    <n v="0"/>
    <n v="0"/>
    <n v="2"/>
    <x v="12"/>
    <x v="0"/>
  </r>
  <r>
    <s v="  UA"/>
    <x v="7"/>
    <n v="943"/>
    <s v="N851UA"/>
    <s v="LAX"/>
    <d v="1899-12-30T17:32:00"/>
    <d v="1899-12-30T17:38:00"/>
    <n v="265"/>
    <n v="235"/>
    <n v="6"/>
    <d v="1899-12-30T17:51:00"/>
    <n v="13"/>
    <n v="0"/>
    <n v="0"/>
    <n v="0"/>
    <n v="0"/>
    <n v="0"/>
    <n v="6"/>
    <x v="12"/>
    <x v="0"/>
  </r>
  <r>
    <s v="  UA"/>
    <x v="7"/>
    <n v="945"/>
    <s v="N565UA"/>
    <s v="LAX"/>
    <d v="1899-12-30T11:55:00"/>
    <d v="1899-12-30T11:55:00"/>
    <n v="273"/>
    <n v="223"/>
    <n v="0"/>
    <d v="1899-12-30T12:09:00"/>
    <n v="14"/>
    <n v="0"/>
    <n v="0"/>
    <n v="0"/>
    <n v="0"/>
    <n v="0"/>
    <n v="0"/>
    <x v="3"/>
    <x v="0"/>
  </r>
  <r>
    <s v="  UA"/>
    <x v="7"/>
    <n v="949"/>
    <s v="N779UA"/>
    <s v="DEN"/>
    <d v="1899-12-30T18:45:00"/>
    <d v="1899-12-30T21:38:00"/>
    <n v="165"/>
    <n v="125"/>
    <n v="173"/>
    <d v="1899-12-30T21:54:00"/>
    <n v="16"/>
    <n v="133"/>
    <n v="0"/>
    <n v="0"/>
    <n v="0"/>
    <n v="0"/>
    <n v="173"/>
    <x v="1"/>
    <x v="0"/>
  </r>
  <r>
    <s v="  UA"/>
    <x v="7"/>
    <n v="959"/>
    <s v="N507UA"/>
    <s v="PDX"/>
    <d v="1899-12-30T20:25:00"/>
    <d v="1899-12-30T20:48:00"/>
    <n v="270"/>
    <n v="254"/>
    <n v="23"/>
    <d v="1899-12-30T21:08:00"/>
    <n v="20"/>
    <n v="0"/>
    <n v="0"/>
    <n v="0"/>
    <n v="0"/>
    <n v="0"/>
    <n v="23"/>
    <x v="11"/>
    <x v="0"/>
  </r>
  <r>
    <s v="  UA"/>
    <x v="7"/>
    <n v="964"/>
    <s v="N223UA"/>
    <s v="IAD"/>
    <d v="1899-12-30T13:15:00"/>
    <d v="1899-12-30T13:14:00"/>
    <n v="112"/>
    <n v="108"/>
    <n v="-1"/>
    <d v="1899-12-30T13:35:00"/>
    <n v="21"/>
    <n v="0"/>
    <n v="0"/>
    <n v="0"/>
    <n v="0"/>
    <n v="0"/>
    <n v="0"/>
    <x v="14"/>
    <x v="0"/>
  </r>
  <r>
    <s v="  UA"/>
    <x v="7"/>
    <n v="973"/>
    <s v="N212UA"/>
    <s v="SFO"/>
    <d v="1899-12-30T15:05:00"/>
    <d v="1899-12-30T15:07:00"/>
    <n v="277"/>
    <n v="233"/>
    <n v="2"/>
    <d v="1899-12-30T15:21:00"/>
    <n v="14"/>
    <n v="0"/>
    <n v="0"/>
    <n v="0"/>
    <n v="0"/>
    <n v="0"/>
    <n v="2"/>
    <x v="15"/>
    <x v="0"/>
  </r>
  <r>
    <s v="  UA"/>
    <x v="7"/>
    <n v="980"/>
    <s v="N409UA"/>
    <s v="MIA"/>
    <d v="1899-12-30T13:06:00"/>
    <d v="1899-12-30T13:03:00"/>
    <n v="184"/>
    <n v="172"/>
    <n v="-3"/>
    <d v="1899-12-30T13:18:00"/>
    <n v="15"/>
    <n v="0"/>
    <n v="0"/>
    <n v="0"/>
    <n v="0"/>
    <n v="0"/>
    <n v="0"/>
    <x v="14"/>
    <x v="0"/>
  </r>
  <r>
    <s v="  UA"/>
    <x v="7"/>
    <n v="990"/>
    <s v="N493UA"/>
    <s v="IAD"/>
    <d v="1899-12-30T18:09:00"/>
    <d v="1899-12-30T18:07:00"/>
    <n v="114"/>
    <n v="103"/>
    <n v="-2"/>
    <d v="1899-12-30T18:24:00"/>
    <n v="17"/>
    <n v="0"/>
    <n v="0"/>
    <n v="0"/>
    <n v="0"/>
    <n v="0"/>
    <n v="0"/>
    <x v="1"/>
    <x v="0"/>
  </r>
  <r>
    <s v="  UA"/>
    <x v="7"/>
    <n v="997"/>
    <s v="N809UA"/>
    <s v="MSP"/>
    <d v="1899-12-30T20:15:00"/>
    <d v="1899-12-30T20:10:00"/>
    <n v="82"/>
    <n v="72"/>
    <n v="-5"/>
    <d v="1899-12-30T20:24:00"/>
    <n v="14"/>
    <n v="0"/>
    <n v="0"/>
    <n v="0"/>
    <n v="0"/>
    <n v="0"/>
    <n v="0"/>
    <x v="11"/>
    <x v="0"/>
  </r>
  <r>
    <s v="  UA"/>
    <x v="7"/>
    <n v="1102"/>
    <s v="N16703"/>
    <s v="MCO"/>
    <d v="1899-12-30T19:40:00"/>
    <d v="1899-12-30T20:22:00"/>
    <n v="155"/>
    <n v="143"/>
    <n v="42"/>
    <d v="1899-12-30T20:36:00"/>
    <n v="14"/>
    <n v="1"/>
    <n v="0"/>
    <n v="0"/>
    <n v="0"/>
    <n v="29"/>
    <n v="42"/>
    <x v="10"/>
    <x v="0"/>
  </r>
  <r>
    <s v="  UA"/>
    <x v="7"/>
    <n v="1103"/>
    <s v="N16732"/>
    <s v="SNA"/>
    <d v="1899-12-30T09:45:00"/>
    <d v="1899-12-30T10:39:00"/>
    <n v="265"/>
    <n v="236"/>
    <n v="54"/>
    <d v="1899-12-30T10:51:00"/>
    <n v="12"/>
    <n v="8"/>
    <n v="0"/>
    <n v="0"/>
    <n v="0"/>
    <n v="17"/>
    <n v="54"/>
    <x v="0"/>
    <x v="0"/>
  </r>
  <r>
    <s v="  UA"/>
    <x v="7"/>
    <n v="1189"/>
    <s v="N73251"/>
    <s v="IAH"/>
    <d v="1899-12-30T15:20:00"/>
    <d v="1899-12-30T15:24:00"/>
    <n v="174"/>
    <n v="169"/>
    <n v="4"/>
    <d v="1899-12-30T15:37:00"/>
    <n v="13"/>
    <n v="0"/>
    <n v="0"/>
    <n v="0"/>
    <n v="0"/>
    <n v="0"/>
    <n v="4"/>
    <x v="15"/>
    <x v="0"/>
  </r>
  <r>
    <s v="  UA"/>
    <x v="7"/>
    <n v="1221"/>
    <s v="N23708"/>
    <s v="IAH"/>
    <d v="1899-12-30T07:00:00"/>
    <d v="1899-12-30T07:06:00"/>
    <n v="168"/>
    <n v="154"/>
    <n v="6"/>
    <d v="1899-12-30T07:13:00"/>
    <n v="7"/>
    <n v="0"/>
    <n v="0"/>
    <n v="0"/>
    <n v="0"/>
    <n v="0"/>
    <n v="6"/>
    <x v="13"/>
    <x v="0"/>
  </r>
  <r>
    <s v="  UA"/>
    <x v="7"/>
    <n v="1259"/>
    <s v="N17619"/>
    <s v="CLE"/>
    <d v="1899-12-30T18:15:00"/>
    <d v="1899-12-30T18:18:00"/>
    <n v="77"/>
    <n v="58"/>
    <n v="3"/>
    <d v="1899-12-30T18:29:00"/>
    <n v="11"/>
    <n v="0"/>
    <n v="0"/>
    <n v="0"/>
    <n v="0"/>
    <n v="0"/>
    <n v="3"/>
    <x v="1"/>
    <x v="0"/>
  </r>
  <r>
    <s v="  UA"/>
    <x v="7"/>
    <n v="1282"/>
    <s v="N12225"/>
    <s v="SFO"/>
    <d v="1899-12-30T20:30:00"/>
    <d v="1899-12-30T20:37:00"/>
    <n v="275"/>
    <n v="230"/>
    <n v="7"/>
    <d v="1899-12-30T20:47:00"/>
    <n v="10"/>
    <n v="0"/>
    <n v="0"/>
    <n v="0"/>
    <n v="0"/>
    <n v="0"/>
    <n v="7"/>
    <x v="11"/>
    <x v="0"/>
  </r>
  <r>
    <s v="  UA"/>
    <x v="7"/>
    <n v="1290"/>
    <s v="N35407"/>
    <s v="IAH"/>
    <d v="1899-12-30T17:05:00"/>
    <d v="1899-12-30T17:08:00"/>
    <n v="173"/>
    <n v="155"/>
    <n v="3"/>
    <d v="1899-12-30T17:19:00"/>
    <n v="11"/>
    <n v="0"/>
    <n v="0"/>
    <n v="0"/>
    <n v="0"/>
    <n v="0"/>
    <n v="3"/>
    <x v="12"/>
    <x v="0"/>
  </r>
  <r>
    <s v="  UA"/>
    <x v="7"/>
    <n v="1296"/>
    <s v="N16732"/>
    <s v="DEN"/>
    <d v="1899-12-30T20:00:00"/>
    <d v="1899-12-30T20:15:00"/>
    <n v="156"/>
    <n v="138"/>
    <n v="15"/>
    <d v="1899-12-30T20:30:00"/>
    <n v="15"/>
    <n v="0"/>
    <n v="0"/>
    <n v="0"/>
    <n v="0"/>
    <n v="0"/>
    <n v="15"/>
    <x v="11"/>
    <x v="0"/>
  </r>
  <r>
    <s v="  UA"/>
    <x v="7"/>
    <n v="1550"/>
    <s v="N16713"/>
    <s v="EWR"/>
    <d v="1899-12-30T14:00:00"/>
    <d v="1899-12-30T13:58:00"/>
    <n v="140"/>
    <n v="107"/>
    <n v="-2"/>
    <d v="1899-12-30T14:07:00"/>
    <n v="9"/>
    <n v="0"/>
    <n v="0"/>
    <n v="0"/>
    <n v="0"/>
    <n v="0"/>
    <n v="0"/>
    <x v="4"/>
    <x v="0"/>
  </r>
  <r>
    <s v="  UA"/>
    <x v="7"/>
    <n v="1555"/>
    <s v="N16703"/>
    <s v="STT"/>
    <d v="1899-12-30T08:18:00"/>
    <d v="1899-12-30T08:16:00"/>
    <n v="294"/>
    <n v="259"/>
    <n v="-2"/>
    <d v="1899-12-30T08:31:00"/>
    <n v="15"/>
    <n v="0"/>
    <n v="0"/>
    <n v="0"/>
    <n v="0"/>
    <n v="0"/>
    <n v="0"/>
    <x v="9"/>
    <x v="0"/>
  </r>
  <r>
    <s v="  UA"/>
    <x v="7"/>
    <n v="1570"/>
    <s v="N15710"/>
    <s v="EWR"/>
    <d v="1899-12-30T07:00:00"/>
    <d v="1899-12-30T07:04:00"/>
    <n v="120"/>
    <n v="153"/>
    <n v="4"/>
    <d v="1899-12-30T07:53:00"/>
    <n v="49"/>
    <n v="0"/>
    <n v="0"/>
    <n v="37"/>
    <n v="0"/>
    <n v="0"/>
    <n v="4"/>
    <x v="13"/>
    <x v="0"/>
  </r>
  <r>
    <s v="  UA"/>
    <x v="7"/>
    <n v="1574"/>
    <s v="N18220"/>
    <s v="EWR"/>
    <d v="1899-12-30T12:00:00"/>
    <d v="1899-12-30T12:03:00"/>
    <n v="127"/>
    <n v="114"/>
    <n v="3"/>
    <d v="1899-12-30T12:21:00"/>
    <n v="18"/>
    <n v="0"/>
    <n v="0"/>
    <n v="0"/>
    <n v="0"/>
    <n v="0"/>
    <n v="3"/>
    <x v="5"/>
    <x v="0"/>
  </r>
  <r>
    <s v="  UA"/>
    <x v="7"/>
    <n v="1577"/>
    <s v="N73270"/>
    <s v="EWR"/>
    <d v="1899-12-30T17:00:00"/>
    <d v="1899-12-30T17:04:00"/>
    <n v="135"/>
    <n v="118"/>
    <n v="4"/>
    <d v="1899-12-30T17:18:00"/>
    <n v="14"/>
    <n v="0"/>
    <n v="0"/>
    <n v="0"/>
    <n v="0"/>
    <n v="0"/>
    <n v="4"/>
    <x v="12"/>
    <x v="0"/>
  </r>
  <r>
    <s v="  UA"/>
    <x v="7"/>
    <n v="1579"/>
    <s v="N14214"/>
    <s v="EWR"/>
    <d v="1899-12-30T18:24:00"/>
    <d v="1899-12-30T18:27:00"/>
    <n v="126"/>
    <n v="105"/>
    <n v="3"/>
    <d v="1899-12-30T18:37:00"/>
    <n v="10"/>
    <n v="0"/>
    <n v="0"/>
    <n v="0"/>
    <n v="0"/>
    <n v="0"/>
    <n v="3"/>
    <x v="1"/>
    <x v="0"/>
  </r>
  <r>
    <s v="  UA"/>
    <x v="7"/>
    <n v="1625"/>
    <s v="N87513"/>
    <s v="CLE"/>
    <d v="1899-12-30T06:00:00"/>
    <d v="1899-12-30T06:03:00"/>
    <n v="77"/>
    <n v="60"/>
    <n v="3"/>
    <d v="1899-12-30T06:12:00"/>
    <n v="9"/>
    <n v="0"/>
    <n v="0"/>
    <n v="0"/>
    <n v="0"/>
    <n v="0"/>
    <n v="3"/>
    <x v="6"/>
    <x v="0"/>
  </r>
  <r>
    <s v="  UA"/>
    <x v="7"/>
    <n v="1647"/>
    <s v="N53441"/>
    <s v="IAH"/>
    <d v="1899-12-30T19:15:00"/>
    <d v="1899-12-30T19:16:00"/>
    <n v="163"/>
    <n v="166"/>
    <n v="1"/>
    <d v="1899-12-30T19:32:00"/>
    <n v="16"/>
    <n v="0"/>
    <n v="0"/>
    <n v="0"/>
    <n v="0"/>
    <n v="0"/>
    <n v="1"/>
    <x v="10"/>
    <x v="0"/>
  </r>
  <r>
    <s v="  UA"/>
    <x v="7"/>
    <n v="1676"/>
    <s v="N37408"/>
    <s v="IAH"/>
    <d v="1899-12-30T14:00:00"/>
    <d v="1899-12-30T14:16:00"/>
    <n v="166"/>
    <n v="150"/>
    <n v="16"/>
    <d v="1899-12-30T14:29:00"/>
    <n v="13"/>
    <n v="0"/>
    <n v="0"/>
    <n v="0"/>
    <n v="0"/>
    <n v="0"/>
    <n v="16"/>
    <x v="4"/>
    <x v="0"/>
  </r>
  <r>
    <s v="  UA"/>
    <x v="7"/>
    <n v="1693"/>
    <s v="N27213"/>
    <s v="IAH"/>
    <d v="1899-12-30T12:10:00"/>
    <d v="1899-12-30T12:21:00"/>
    <n v="167"/>
    <n v="150"/>
    <n v="11"/>
    <d v="1899-12-30T12:31:00"/>
    <n v="10"/>
    <n v="0"/>
    <n v="0"/>
    <n v="0"/>
    <n v="0"/>
    <n v="0"/>
    <n v="11"/>
    <x v="5"/>
    <x v="0"/>
  </r>
  <r>
    <s v="  UA"/>
    <x v="7"/>
    <n v="1696"/>
    <s v="N73270"/>
    <s v="EWR"/>
    <d v="1899-12-30T10:00:00"/>
    <d v="1899-12-30T10:00:00"/>
    <n v="117"/>
    <n v="112"/>
    <n v="0"/>
    <d v="1899-12-30T10:18:00"/>
    <n v="18"/>
    <n v="0"/>
    <n v="0"/>
    <n v="0"/>
    <n v="0"/>
    <n v="0"/>
    <n v="0"/>
    <x v="8"/>
    <x v="0"/>
  </r>
  <r>
    <s v="  UA"/>
    <x v="7"/>
    <n v="1710"/>
    <s v="N87527"/>
    <s v="IAH"/>
    <d v="1899-12-30T08:00:00"/>
    <d v="1899-12-30T08:08:00"/>
    <n v="172"/>
    <n v="164"/>
    <n v="8"/>
    <d v="1899-12-30T08:19:00"/>
    <n v="11"/>
    <n v="0"/>
    <n v="0"/>
    <n v="0"/>
    <n v="0"/>
    <n v="0"/>
    <n v="8"/>
    <x v="9"/>
    <x v="0"/>
  </r>
  <r>
    <s v="  UA"/>
    <x v="7"/>
    <n v="1715"/>
    <s v="N35204"/>
    <s v="PIT"/>
    <d v="1899-12-30T18:35:00"/>
    <d v="1899-12-30T18:36:00"/>
    <n v="84"/>
    <n v="85"/>
    <n v="1"/>
    <d v="1899-12-30T18:53:00"/>
    <n v="17"/>
    <n v="0"/>
    <n v="0"/>
    <n v="0"/>
    <n v="0"/>
    <n v="0"/>
    <n v="1"/>
    <x v="1"/>
    <x v="0"/>
  </r>
  <r>
    <s v="  UA"/>
    <x v="7"/>
    <n v="1716"/>
    <s v="N76502"/>
    <s v="FLL"/>
    <d v="1899-12-30T08:50:00"/>
    <d v="1899-12-30T08:49:00"/>
    <n v="171"/>
    <n v="164"/>
    <n v="-1"/>
    <d v="1899-12-30T09:00:00"/>
    <n v="11"/>
    <n v="0"/>
    <n v="0"/>
    <n v="0"/>
    <n v="0"/>
    <n v="0"/>
    <n v="0"/>
    <x v="9"/>
    <x v="0"/>
  </r>
  <r>
    <s v="  UA"/>
    <x v="7"/>
    <n v="1727"/>
    <s v="N23707"/>
    <s v="IAH"/>
    <d v="1899-12-30T10:56:00"/>
    <d v="1899-12-30T16:53:00"/>
    <n v="169"/>
    <n v="151"/>
    <n v="357"/>
    <d v="1899-12-30T17:02:00"/>
    <n v="9"/>
    <n v="339"/>
    <n v="0"/>
    <n v="0"/>
    <n v="0"/>
    <n v="0"/>
    <n v="357"/>
    <x v="8"/>
    <x v="0"/>
  </r>
  <r>
    <s v="  UA"/>
    <x v="7"/>
    <n v="1729"/>
    <s v="N76526"/>
    <s v="IAH"/>
    <d v="1899-12-30T21:00:00"/>
    <d v="1899-12-30T20:59:00"/>
    <n v="158"/>
    <n v="166"/>
    <n v="-1"/>
    <d v="1899-12-30T21:14:00"/>
    <n v="15"/>
    <n v="0"/>
    <n v="0"/>
    <n v="0"/>
    <n v="0"/>
    <n v="0"/>
    <n v="0"/>
    <x v="7"/>
    <x v="0"/>
  </r>
  <r>
    <s v="  UA"/>
    <x v="7"/>
    <n v="1730"/>
    <s v="N77430"/>
    <s v="IAH"/>
    <d v="1899-12-30T05:25:00"/>
    <d v="1899-12-30T05:26:00"/>
    <n v="168"/>
    <n v="152"/>
    <n v="1"/>
    <d v="1899-12-30T05:34:00"/>
    <n v="8"/>
    <n v="0"/>
    <n v="0"/>
    <n v="0"/>
    <n v="0"/>
    <n v="0"/>
    <n v="1"/>
    <x v="16"/>
    <x v="0"/>
  </r>
  <r>
    <s v="  UA"/>
    <x v="8"/>
    <n v="201"/>
    <s v="N210UA"/>
    <s v="HNL"/>
    <d v="1899-12-30T09:20:00"/>
    <d v="1899-12-30T09:54:00"/>
    <n v="544"/>
    <n v="493"/>
    <n v="34"/>
    <d v="1899-12-30T10:08:00"/>
    <n v="14"/>
    <n v="0"/>
    <n v="0"/>
    <n v="0"/>
    <n v="0"/>
    <n v="0"/>
    <n v="34"/>
    <x v="0"/>
    <x v="1"/>
  </r>
  <r>
    <s v="  UA"/>
    <x v="8"/>
    <n v="222"/>
    <s v="N593UA"/>
    <s v="BDL"/>
    <d v="1899-12-30T18:48:00"/>
    <d v="1899-12-30T18:47:00"/>
    <n v="126"/>
    <n v="124"/>
    <n v="-1"/>
    <d v="1899-12-30T18:57:00"/>
    <n v="10"/>
    <n v="0"/>
    <n v="0"/>
    <n v="0"/>
    <n v="0"/>
    <n v="0"/>
    <n v="0"/>
    <x v="1"/>
    <x v="1"/>
  </r>
  <r>
    <s v="  UA"/>
    <x v="8"/>
    <n v="234"/>
    <s v="N833UA"/>
    <s v="LGA"/>
    <d v="1899-12-30T08:30:00"/>
    <d v="1899-12-30T08:27:00"/>
    <n v="125"/>
    <n v="114"/>
    <n v="-3"/>
    <d v="1899-12-30T08:43:00"/>
    <n v="16"/>
    <n v="0"/>
    <n v="0"/>
    <n v="0"/>
    <n v="0"/>
    <n v="0"/>
    <n v="0"/>
    <x v="9"/>
    <x v="1"/>
  </r>
  <r>
    <s v="  UA"/>
    <x v="8"/>
    <n v="241"/>
    <s v="N419UA"/>
    <s v="SEA"/>
    <d v="1899-12-30T11:57:00"/>
    <d v="1899-12-30T11:57:00"/>
    <n v="268"/>
    <n v="260"/>
    <n v="0"/>
    <d v="1899-12-30T12:08:00"/>
    <n v="11"/>
    <n v="0"/>
    <n v="0"/>
    <n v="0"/>
    <n v="0"/>
    <n v="0"/>
    <n v="0"/>
    <x v="3"/>
    <x v="1"/>
  </r>
  <r>
    <s v="  UA"/>
    <x v="8"/>
    <n v="242"/>
    <s v="N816UA"/>
    <s v="PVD"/>
    <d v="1899-12-30T13:27:00"/>
    <d v="1899-12-30T13:37:00"/>
    <n v="128"/>
    <n v="115"/>
    <n v="10"/>
    <d v="1899-12-30T13:47:00"/>
    <n v="10"/>
    <n v="0"/>
    <n v="0"/>
    <n v="0"/>
    <n v="0"/>
    <n v="0"/>
    <n v="10"/>
    <x v="14"/>
    <x v="1"/>
  </r>
  <r>
    <s v="  UA"/>
    <x v="8"/>
    <n v="245"/>
    <s v="N588UA"/>
    <s v="DEN"/>
    <d v="1899-12-30T08:58:00"/>
    <d v="1899-12-30T09:00:00"/>
    <n v="164"/>
    <n v="139"/>
    <n v="2"/>
    <d v="1899-12-30T09:15:00"/>
    <n v="15"/>
    <n v="0"/>
    <n v="0"/>
    <n v="0"/>
    <n v="0"/>
    <n v="0"/>
    <n v="2"/>
    <x v="9"/>
    <x v="1"/>
  </r>
  <r>
    <s v="  UA"/>
    <x v="8"/>
    <n v="246"/>
    <s v="N495UA"/>
    <s v="BUF"/>
    <d v="1899-12-30T18:00:00"/>
    <d v="1899-12-30T18:04:00"/>
    <n v="89"/>
    <n v="84"/>
    <n v="4"/>
    <d v="1899-12-30T18:23:00"/>
    <n v="19"/>
    <n v="0"/>
    <n v="0"/>
    <n v="0"/>
    <n v="0"/>
    <n v="0"/>
    <n v="4"/>
    <x v="1"/>
    <x v="1"/>
  </r>
  <r>
    <s v="  UA"/>
    <x v="8"/>
    <n v="248"/>
    <s v="N484UA"/>
    <s v="DTW"/>
    <d v="1899-12-30T19:00:00"/>
    <d v="1899-12-30T18:58:00"/>
    <n v="85"/>
    <n v="64"/>
    <n v="-2"/>
    <d v="1899-12-30T19:11:00"/>
    <n v="13"/>
    <n v="0"/>
    <n v="0"/>
    <n v="0"/>
    <n v="0"/>
    <n v="0"/>
    <n v="0"/>
    <x v="10"/>
    <x v="1"/>
  </r>
  <r>
    <s v="  UA"/>
    <x v="8"/>
    <n v="253"/>
    <s v="N457UA"/>
    <s v="BOS"/>
    <d v="1899-12-30T19:00:00"/>
    <d v="1899-12-30T18:55:00"/>
    <n v="135"/>
    <n v="126"/>
    <n v="-5"/>
    <d v="1899-12-30T19:13:00"/>
    <n v="18"/>
    <n v="0"/>
    <n v="0"/>
    <n v="0"/>
    <n v="0"/>
    <n v="0"/>
    <n v="0"/>
    <x v="10"/>
    <x v="1"/>
  </r>
  <r>
    <s v="  UA"/>
    <x v="8"/>
    <n v="255"/>
    <s v="N836UA"/>
    <s v="SFO"/>
    <d v="1899-12-30T16:05:00"/>
    <d v="1899-12-30T16:04:00"/>
    <n v="282"/>
    <n v="290"/>
    <n v="-1"/>
    <d v="1899-12-30T16:25:00"/>
    <n v="21"/>
    <n v="0"/>
    <n v="0"/>
    <n v="0"/>
    <n v="0"/>
    <n v="0"/>
    <n v="0"/>
    <x v="2"/>
    <x v="1"/>
  </r>
  <r>
    <s v="  UA"/>
    <x v="8"/>
    <n v="258"/>
    <s v="N469UA"/>
    <s v="GRR"/>
    <d v="1899-12-30T19:01:00"/>
    <d v="1899-12-30T18:55:00"/>
    <n v="51"/>
    <n v="45"/>
    <n v="-6"/>
    <d v="1899-12-30T19:07:00"/>
    <n v="12"/>
    <n v="0"/>
    <n v="0"/>
    <n v="0"/>
    <n v="0"/>
    <n v="0"/>
    <n v="0"/>
    <x v="10"/>
    <x v="1"/>
  </r>
  <r>
    <s v="  UA"/>
    <x v="8"/>
    <n v="262"/>
    <s v="N489UA"/>
    <s v="MCO"/>
    <d v="1899-12-30T07:00:00"/>
    <d v="1899-12-30T06:56:00"/>
    <n v="155"/>
    <n v="167"/>
    <n v="-4"/>
    <d v="1899-12-30T07:39:00"/>
    <n v="43"/>
    <n v="0"/>
    <n v="0"/>
    <n v="0"/>
    <n v="0"/>
    <n v="0"/>
    <n v="0"/>
    <x v="13"/>
    <x v="1"/>
  </r>
  <r>
    <s v="  UA"/>
    <x v="8"/>
    <n v="265"/>
    <s v="N489UA"/>
    <s v="TPA"/>
    <d v="1899-12-30T14:15:00"/>
    <d v="1899-12-30T14:09:00"/>
    <n v="157"/>
    <n v="138"/>
    <n v="-6"/>
    <d v="1899-12-30T14:23:00"/>
    <n v="14"/>
    <n v="0"/>
    <n v="0"/>
    <n v="0"/>
    <n v="0"/>
    <n v="0"/>
    <n v="0"/>
    <x v="4"/>
    <x v="1"/>
  </r>
  <r>
    <s v="  UA"/>
    <x v="8"/>
    <n v="278"/>
    <s v="N825UA"/>
    <s v="MDT"/>
    <d v="1899-12-30T18:30:00"/>
    <d v="1899-12-30T18:26:00"/>
    <n v="100"/>
    <n v="82"/>
    <n v="-4"/>
    <d v="1899-12-30T18:38:00"/>
    <n v="12"/>
    <n v="0"/>
    <n v="0"/>
    <n v="0"/>
    <n v="0"/>
    <n v="0"/>
    <n v="0"/>
    <x v="1"/>
    <x v="1"/>
  </r>
  <r>
    <s v="  UA"/>
    <x v="8"/>
    <n v="288"/>
    <s v="N462UA"/>
    <s v="MCO"/>
    <d v="1899-12-30T14:25:00"/>
    <d v="1899-12-30T14:24:00"/>
    <n v="159"/>
    <n v="134"/>
    <n v="-1"/>
    <d v="1899-12-30T14:36:00"/>
    <n v="12"/>
    <n v="0"/>
    <n v="0"/>
    <n v="0"/>
    <n v="0"/>
    <n v="0"/>
    <n v="0"/>
    <x v="4"/>
    <x v="1"/>
  </r>
  <r>
    <s v="  UA"/>
    <x v="8"/>
    <n v="292"/>
    <s v="N801UA"/>
    <s v="ATL"/>
    <d v="1899-12-30T06:00:00"/>
    <d v="1899-12-30T05:59:00"/>
    <n v="119"/>
    <n v="121"/>
    <n v="-1"/>
    <d v="1899-12-30T06:25:00"/>
    <n v="26"/>
    <n v="0"/>
    <n v="0"/>
    <n v="0"/>
    <n v="0"/>
    <n v="0"/>
    <n v="0"/>
    <x v="6"/>
    <x v="1"/>
  </r>
  <r>
    <s v="  UA"/>
    <x v="8"/>
    <n v="296"/>
    <s v="N801UA"/>
    <s v="MSP"/>
    <d v="1899-12-30T13:20:00"/>
    <d v="1899-12-30T13:16:00"/>
    <n v="87"/>
    <n v="75"/>
    <n v="-4"/>
    <d v="1899-12-30T13:29:00"/>
    <n v="13"/>
    <n v="0"/>
    <n v="0"/>
    <n v="0"/>
    <n v="0"/>
    <n v="0"/>
    <n v="0"/>
    <x v="14"/>
    <x v="1"/>
  </r>
  <r>
    <s v="  UA"/>
    <x v="8"/>
    <n v="298"/>
    <s v="N844UA"/>
    <s v="MIA"/>
    <d v="1899-12-30T19:45:00"/>
    <d v="1899-12-30T19:47:00"/>
    <n v="187"/>
    <n v="167"/>
    <n v="2"/>
    <d v="1899-12-30T20:03:00"/>
    <n v="16"/>
    <n v="0"/>
    <n v="0"/>
    <n v="0"/>
    <n v="0"/>
    <n v="0"/>
    <n v="2"/>
    <x v="10"/>
    <x v="1"/>
  </r>
  <r>
    <s v="  UA"/>
    <x v="8"/>
    <n v="304"/>
    <s v="N846UA"/>
    <s v="BDL"/>
    <d v="1899-12-30T06:26:00"/>
    <d v="1899-12-30T06:23:00"/>
    <n v="122"/>
    <n v="110"/>
    <n v="-3"/>
    <d v="1899-12-30T06:33:00"/>
    <n v="10"/>
    <n v="0"/>
    <n v="0"/>
    <n v="0"/>
    <n v="0"/>
    <n v="0"/>
    <n v="0"/>
    <x v="6"/>
    <x v="1"/>
  </r>
  <r>
    <s v="  UA"/>
    <x v="8"/>
    <n v="307"/>
    <s v="N513UA"/>
    <s v="LAS"/>
    <d v="1899-12-30T08:20:00"/>
    <d v="1899-12-30T08:20:00"/>
    <n v="237"/>
    <n v="203"/>
    <n v="0"/>
    <d v="1899-12-30T08:43:00"/>
    <n v="23"/>
    <n v="0"/>
    <n v="0"/>
    <n v="0"/>
    <n v="0"/>
    <n v="0"/>
    <n v="0"/>
    <x v="9"/>
    <x v="1"/>
  </r>
  <r>
    <s v="  UA"/>
    <x v="8"/>
    <n v="309"/>
    <s v="N836UA"/>
    <s v="BOS"/>
    <d v="1899-12-30T09:05:00"/>
    <d v="1899-12-30T09:03:00"/>
    <n v="128"/>
    <n v="123"/>
    <n v="-2"/>
    <d v="1899-12-30T09:17:00"/>
    <n v="14"/>
    <n v="0"/>
    <n v="0"/>
    <n v="0"/>
    <n v="0"/>
    <n v="0"/>
    <n v="0"/>
    <x v="0"/>
    <x v="1"/>
  </r>
  <r>
    <s v="  UA"/>
    <x v="8"/>
    <n v="320"/>
    <s v="N478UA"/>
    <s v="BWI"/>
    <d v="1899-12-30T19:50:00"/>
    <d v="1899-12-30T19:55:00"/>
    <n v="108"/>
    <n v="93"/>
    <n v="5"/>
    <d v="1899-12-30T20:10:00"/>
    <n v="15"/>
    <n v="0"/>
    <n v="0"/>
    <n v="0"/>
    <n v="0"/>
    <n v="0"/>
    <n v="5"/>
    <x v="10"/>
    <x v="1"/>
  </r>
  <r>
    <s v="  UA"/>
    <x v="8"/>
    <n v="330"/>
    <s v="N446UA"/>
    <s v="EWR"/>
    <d v="1899-12-30T16:00:00"/>
    <d v="1899-12-30T16:00:00"/>
    <n v="131"/>
    <n v="120"/>
    <n v="0"/>
    <d v="1899-12-30T16:08:00"/>
    <n v="8"/>
    <n v="0"/>
    <n v="0"/>
    <n v="0"/>
    <n v="0"/>
    <n v="0"/>
    <n v="0"/>
    <x v="2"/>
    <x v="1"/>
  </r>
  <r>
    <s v="  UA"/>
    <x v="8"/>
    <n v="331"/>
    <s v="N809UA"/>
    <s v="DFW"/>
    <d v="1899-12-30T20:50:00"/>
    <d v="1899-12-30T20:51:00"/>
    <n v="146"/>
    <n v="157"/>
    <n v="1"/>
    <d v="1899-12-30T21:11:00"/>
    <n v="20"/>
    <n v="0"/>
    <n v="0"/>
    <n v="0"/>
    <n v="0"/>
    <n v="0"/>
    <n v="1"/>
    <x v="11"/>
    <x v="1"/>
  </r>
  <r>
    <s v="  UA"/>
    <x v="8"/>
    <n v="333"/>
    <s v="N497UA"/>
    <s v="MSY"/>
    <d v="1899-12-30T09:38:00"/>
    <d v="1899-12-30T09:35:00"/>
    <n v="140"/>
    <n v="131"/>
    <n v="-3"/>
    <d v="1899-12-30T09:47:00"/>
    <n v="12"/>
    <n v="0"/>
    <n v="0"/>
    <n v="0"/>
    <n v="0"/>
    <n v="0"/>
    <n v="0"/>
    <x v="0"/>
    <x v="1"/>
  </r>
  <r>
    <s v="  UA"/>
    <x v="8"/>
    <n v="337"/>
    <s v="N839UA"/>
    <s v="IAD"/>
    <d v="1899-12-30T16:14:00"/>
    <d v="1899-12-30T16:13:00"/>
    <n v="109"/>
    <n v="109"/>
    <n v="-1"/>
    <d v="1899-12-30T16:39:00"/>
    <n v="26"/>
    <n v="0"/>
    <n v="0"/>
    <n v="0"/>
    <n v="0"/>
    <n v="0"/>
    <n v="0"/>
    <x v="2"/>
    <x v="1"/>
  </r>
  <r>
    <s v="  UA"/>
    <x v="8"/>
    <n v="340"/>
    <s v="N439UA"/>
    <s v="DFW"/>
    <d v="1899-12-30T13:20:00"/>
    <d v="1899-12-30T13:16:00"/>
    <n v="151"/>
    <n v="148"/>
    <n v="-4"/>
    <d v="1899-12-30T13:33:00"/>
    <n v="17"/>
    <n v="0"/>
    <n v="0"/>
    <n v="0"/>
    <n v="0"/>
    <n v="0"/>
    <n v="0"/>
    <x v="14"/>
    <x v="1"/>
  </r>
  <r>
    <s v="  UA"/>
    <x v="8"/>
    <n v="350"/>
    <s v="N562UA"/>
    <s v="MCO"/>
    <d v="1899-12-30T17:06:00"/>
    <d v="1899-12-30T17:01:00"/>
    <n v="159"/>
    <n v="139"/>
    <n v="-5"/>
    <d v="1899-12-30T17:15:00"/>
    <n v="14"/>
    <n v="0"/>
    <n v="0"/>
    <n v="0"/>
    <n v="0"/>
    <n v="0"/>
    <n v="0"/>
    <x v="12"/>
    <x v="1"/>
  </r>
  <r>
    <s v="  UA"/>
    <x v="8"/>
    <n v="360"/>
    <s v="N828UA"/>
    <s v="IAD"/>
    <d v="1899-12-30T11:22:00"/>
    <d v="1899-12-30T11:18:00"/>
    <n v="106"/>
    <n v="94"/>
    <n v="-4"/>
    <d v="1899-12-30T11:30:00"/>
    <n v="12"/>
    <n v="0"/>
    <n v="0"/>
    <n v="0"/>
    <n v="0"/>
    <n v="0"/>
    <n v="0"/>
    <x v="3"/>
    <x v="1"/>
  </r>
  <r>
    <s v="  UA"/>
    <x v="8"/>
    <n v="365"/>
    <s v="N817UA"/>
    <s v="DSM"/>
    <d v="1899-12-30T15:00:00"/>
    <d v="1899-12-30T14:56:00"/>
    <n v="75"/>
    <n v="59"/>
    <n v="-4"/>
    <d v="1899-12-30T15:06:00"/>
    <n v="10"/>
    <n v="0"/>
    <n v="0"/>
    <n v="0"/>
    <n v="0"/>
    <n v="0"/>
    <n v="0"/>
    <x v="15"/>
    <x v="1"/>
  </r>
  <r>
    <s v="  UA"/>
    <x v="8"/>
    <n v="373"/>
    <s v="N563UA"/>
    <s v="JAC"/>
    <d v="1899-12-30T09:46:00"/>
    <d v="1899-12-30T09:43:00"/>
    <n v="193"/>
    <n v="175"/>
    <n v="-3"/>
    <d v="1899-12-30T09:55:00"/>
    <n v="12"/>
    <n v="0"/>
    <n v="0"/>
    <n v="0"/>
    <n v="0"/>
    <n v="0"/>
    <n v="0"/>
    <x v="0"/>
    <x v="1"/>
  </r>
  <r>
    <s v="  UA"/>
    <x v="8"/>
    <n v="376"/>
    <s v="N467UA"/>
    <s v="PHL"/>
    <d v="1899-12-30T06:00:00"/>
    <d v="1899-12-30T05:59:00"/>
    <n v="119"/>
    <n v="109"/>
    <n v="-1"/>
    <d v="1899-12-30T06:11:00"/>
    <n v="12"/>
    <n v="0"/>
    <n v="0"/>
    <n v="0"/>
    <n v="0"/>
    <n v="0"/>
    <n v="0"/>
    <x v="6"/>
    <x v="1"/>
  </r>
  <r>
    <s v="  UA"/>
    <x v="8"/>
    <n v="381"/>
    <s v="N448UA"/>
    <s v="SMF"/>
    <d v="1899-12-30T09:55:00"/>
    <d v="1899-12-30T09:53:00"/>
    <n v="270"/>
    <n v="249"/>
    <n v="-2"/>
    <d v="1899-12-30T10:11:00"/>
    <n v="18"/>
    <n v="0"/>
    <n v="0"/>
    <n v="0"/>
    <n v="0"/>
    <n v="0"/>
    <n v="0"/>
    <x v="0"/>
    <x v="1"/>
  </r>
  <r>
    <s v="  UA"/>
    <x v="8"/>
    <n v="382"/>
    <s v="N529UA"/>
    <s v="IAD"/>
    <d v="1899-12-30T08:43:00"/>
    <d v="1899-12-30T08:38:00"/>
    <n v="108"/>
    <n v="102"/>
    <n v="-5"/>
    <d v="1899-12-30T08:58:00"/>
    <n v="20"/>
    <n v="0"/>
    <n v="0"/>
    <n v="0"/>
    <n v="0"/>
    <n v="0"/>
    <n v="0"/>
    <x v="9"/>
    <x v="1"/>
  </r>
  <r>
    <s v="  UA"/>
    <x v="8"/>
    <n v="391"/>
    <s v="N850UA"/>
    <s v="RDU"/>
    <d v="1899-12-30T19:45:00"/>
    <d v="1899-12-30T19:57:00"/>
    <n v="117"/>
    <n v="113"/>
    <n v="12"/>
    <d v="1899-12-30T20:23:00"/>
    <n v="26"/>
    <n v="0"/>
    <n v="0"/>
    <n v="0"/>
    <n v="0"/>
    <n v="0"/>
    <n v="12"/>
    <x v="10"/>
    <x v="1"/>
  </r>
  <r>
    <s v="  UA"/>
    <x v="8"/>
    <n v="393"/>
    <s v="N488UA"/>
    <s v="PHX"/>
    <d v="1899-12-30T11:57:00"/>
    <d v="1899-12-30T11:55:00"/>
    <n v="232"/>
    <n v="196"/>
    <n v="-2"/>
    <d v="1899-12-30T12:05:00"/>
    <n v="10"/>
    <n v="0"/>
    <n v="0"/>
    <n v="0"/>
    <n v="0"/>
    <n v="0"/>
    <n v="0"/>
    <x v="3"/>
    <x v="1"/>
  </r>
  <r>
    <s v="  UA"/>
    <x v="8"/>
    <n v="395"/>
    <s v="N435UA"/>
    <s v="SAN"/>
    <d v="1899-12-30T17:50:00"/>
    <d v="1899-12-30T17:55:00"/>
    <n v="253"/>
    <n v="246"/>
    <n v="5"/>
    <d v="1899-12-30T18:26:00"/>
    <n v="31"/>
    <n v="0"/>
    <n v="0"/>
    <n v="0"/>
    <n v="0"/>
    <n v="0"/>
    <n v="5"/>
    <x v="12"/>
    <x v="1"/>
  </r>
  <r>
    <s v="  UA"/>
    <x v="8"/>
    <n v="398"/>
    <s v="N424UA"/>
    <s v="PDX"/>
    <d v="1899-12-30T11:58:00"/>
    <d v="1899-12-30T11:57:00"/>
    <n v="268"/>
    <n v="260"/>
    <n v="-1"/>
    <d v="1899-12-30T12:11:00"/>
    <n v="14"/>
    <n v="0"/>
    <n v="0"/>
    <n v="0"/>
    <n v="0"/>
    <n v="0"/>
    <n v="0"/>
    <x v="3"/>
    <x v="1"/>
  </r>
  <r>
    <s v="  UA"/>
    <x v="8"/>
    <n v="401"/>
    <s v="N544UA"/>
    <s v="DCA"/>
    <d v="1899-12-30T17:05:00"/>
    <d v="1899-12-30T17:00:00"/>
    <n v="104"/>
    <n v="100"/>
    <n v="-5"/>
    <d v="1899-12-30T17:16:00"/>
    <n v="16"/>
    <n v="0"/>
    <n v="0"/>
    <n v="0"/>
    <n v="0"/>
    <n v="0"/>
    <n v="0"/>
    <x v="12"/>
    <x v="1"/>
  </r>
  <r>
    <s v="  UA"/>
    <x v="8"/>
    <n v="408"/>
    <s v="N501UA"/>
    <s v="PHX"/>
    <d v="1899-12-30T17:59:00"/>
    <d v="1899-12-30T18:04:00"/>
    <n v="235"/>
    <n v="195"/>
    <n v="5"/>
    <d v="1899-12-30T18:24:00"/>
    <n v="20"/>
    <n v="0"/>
    <n v="0"/>
    <n v="0"/>
    <n v="0"/>
    <n v="0"/>
    <n v="5"/>
    <x v="12"/>
    <x v="1"/>
  </r>
  <r>
    <s v="  UA"/>
    <x v="8"/>
    <n v="409"/>
    <s v="N460UA"/>
    <s v="LAX"/>
    <d v="1899-12-30T13:05:00"/>
    <d v="1899-12-30T13:01:00"/>
    <n v="269"/>
    <n v="227"/>
    <n v="-4"/>
    <d v="1899-12-30T13:11:00"/>
    <n v="10"/>
    <n v="0"/>
    <n v="0"/>
    <n v="0"/>
    <n v="0"/>
    <n v="0"/>
    <n v="0"/>
    <x v="14"/>
    <x v="1"/>
  </r>
  <r>
    <s v="  UA"/>
    <x v="8"/>
    <n v="411"/>
    <s v="N515UA"/>
    <s v="LAX"/>
    <d v="1899-12-30T20:45:00"/>
    <d v="1899-12-30T20:46:00"/>
    <n v="265"/>
    <n v="223"/>
    <n v="1"/>
    <d v="1899-12-30T20:55:00"/>
    <n v="9"/>
    <n v="0"/>
    <n v="0"/>
    <n v="0"/>
    <n v="0"/>
    <n v="0"/>
    <n v="1"/>
    <x v="11"/>
    <x v="1"/>
  </r>
  <r>
    <s v="  UA"/>
    <x v="8"/>
    <n v="420"/>
    <s v="N470UA"/>
    <s v="ROC"/>
    <d v="1899-12-30T18:44:00"/>
    <d v="1899-12-30T18:51:00"/>
    <n v="96"/>
    <n v="97"/>
    <n v="7"/>
    <d v="1899-12-30T19:06:00"/>
    <n v="15"/>
    <n v="0"/>
    <n v="0"/>
    <n v="0"/>
    <n v="0"/>
    <n v="0"/>
    <n v="7"/>
    <x v="1"/>
    <x v="1"/>
  </r>
  <r>
    <s v="  UA"/>
    <x v="8"/>
    <n v="425"/>
    <s v="N523UA"/>
    <s v="SEA"/>
    <d v="1899-12-30T20:50:00"/>
    <d v="1899-12-30T20:50:00"/>
    <n v="265"/>
    <n v="255"/>
    <n v="0"/>
    <d v="1899-12-30T21:00:00"/>
    <n v="10"/>
    <n v="0"/>
    <n v="0"/>
    <n v="0"/>
    <n v="0"/>
    <n v="0"/>
    <n v="0"/>
    <x v="11"/>
    <x v="1"/>
  </r>
  <r>
    <s v="  UA"/>
    <x v="8"/>
    <n v="432"/>
    <s v="N466UA"/>
    <s v="CLT"/>
    <d v="1899-12-30T13:10:00"/>
    <d v="1899-12-30T13:09:00"/>
    <n v="109"/>
    <n v="104"/>
    <n v="-1"/>
    <d v="1899-12-30T13:25:00"/>
    <n v="16"/>
    <n v="0"/>
    <n v="0"/>
    <n v="0"/>
    <n v="0"/>
    <n v="0"/>
    <n v="0"/>
    <x v="14"/>
    <x v="1"/>
  </r>
  <r>
    <s v="  UA"/>
    <x v="8"/>
    <n v="436"/>
    <s v="N409UA"/>
    <s v="EWR"/>
    <d v="1899-12-30T15:00:00"/>
    <d v="1899-12-30T15:15:00"/>
    <n v="131"/>
    <n v="126"/>
    <n v="15"/>
    <d v="1899-12-30T15:25:00"/>
    <n v="10"/>
    <n v="0"/>
    <n v="0"/>
    <n v="0"/>
    <n v="0"/>
    <n v="0"/>
    <n v="15"/>
    <x v="15"/>
    <x v="1"/>
  </r>
  <r>
    <s v="  UA"/>
    <x v="8"/>
    <n v="442"/>
    <s v="N845UA"/>
    <s v="BDL"/>
    <d v="1899-12-30T16:50:00"/>
    <d v="1899-12-30T16:44:00"/>
    <n v="121"/>
    <n v="110"/>
    <n v="-6"/>
    <d v="1899-12-30T16:54:00"/>
    <n v="10"/>
    <n v="0"/>
    <n v="0"/>
    <n v="0"/>
    <n v="0"/>
    <n v="0"/>
    <n v="0"/>
    <x v="2"/>
    <x v="1"/>
  </r>
  <r>
    <s v="  UA"/>
    <x v="8"/>
    <n v="449"/>
    <s v="N461UA"/>
    <s v="SAN"/>
    <d v="1899-12-30T10:00:00"/>
    <d v="1899-12-30T10:06:00"/>
    <n v="261"/>
    <n v="264"/>
    <n v="6"/>
    <d v="1899-12-30T10:19:00"/>
    <n v="13"/>
    <n v="0"/>
    <n v="0"/>
    <n v="0"/>
    <n v="0"/>
    <n v="0"/>
    <n v="6"/>
    <x v="8"/>
    <x v="1"/>
  </r>
  <r>
    <s v="  UA"/>
    <x v="8"/>
    <n v="450"/>
    <s v="N507UA"/>
    <s v="TPA"/>
    <d v="1899-12-30T19:59:00"/>
    <d v="1899-12-30T19:55:00"/>
    <n v="157"/>
    <n v="137"/>
    <n v="-4"/>
    <d v="1899-12-30T20:07:00"/>
    <n v="12"/>
    <n v="0"/>
    <n v="0"/>
    <n v="0"/>
    <n v="0"/>
    <n v="0"/>
    <n v="0"/>
    <x v="10"/>
    <x v="1"/>
  </r>
  <r>
    <s v="  UA"/>
    <x v="8"/>
    <n v="456"/>
    <s v="N841UA"/>
    <s v="DEN"/>
    <d v="1899-12-30T11:57:00"/>
    <d v="1899-12-30T11:56:00"/>
    <n v="162"/>
    <n v="139"/>
    <n v="-1"/>
    <d v="1899-12-30T12:08:00"/>
    <n v="12"/>
    <n v="0"/>
    <n v="0"/>
    <n v="0"/>
    <n v="0"/>
    <n v="0"/>
    <n v="0"/>
    <x v="3"/>
    <x v="1"/>
  </r>
  <r>
    <s v="  UA"/>
    <x v="8"/>
    <n v="473"/>
    <s v="N436UA"/>
    <s v="SNA"/>
    <d v="1899-12-30T20:05:00"/>
    <d v="1899-12-30T19:58:00"/>
    <n v="269"/>
    <n v="227"/>
    <n v="-7"/>
    <d v="1899-12-30T20:09:00"/>
    <n v="11"/>
    <n v="0"/>
    <n v="0"/>
    <n v="0"/>
    <n v="0"/>
    <n v="0"/>
    <n v="0"/>
    <x v="11"/>
    <x v="1"/>
  </r>
  <r>
    <s v="  UA"/>
    <x v="8"/>
    <n v="476"/>
    <s v="N805UA"/>
    <s v="BWI"/>
    <d v="1899-12-30T13:12:00"/>
    <d v="1899-12-30T13:09:00"/>
    <n v="108"/>
    <n v="90"/>
    <n v="-3"/>
    <d v="1899-12-30T13:21:00"/>
    <n v="12"/>
    <n v="0"/>
    <n v="0"/>
    <n v="0"/>
    <n v="0"/>
    <n v="0"/>
    <n v="0"/>
    <x v="14"/>
    <x v="1"/>
  </r>
  <r>
    <s v="  UA"/>
    <x v="8"/>
    <n v="493"/>
    <s v="N410UA"/>
    <s v="SFO"/>
    <d v="1899-12-30T18:45:00"/>
    <d v="1899-12-30T18:44:00"/>
    <n v="282"/>
    <n v="266"/>
    <n v="-1"/>
    <d v="1899-12-30T19:07:00"/>
    <n v="23"/>
    <n v="0"/>
    <n v="0"/>
    <n v="0"/>
    <n v="0"/>
    <n v="0"/>
    <n v="0"/>
    <x v="1"/>
    <x v="1"/>
  </r>
  <r>
    <s v="  UA"/>
    <x v="8"/>
    <n v="499"/>
    <s v="N540UA"/>
    <s v="SFO"/>
    <d v="1899-12-30T14:11:00"/>
    <d v="1899-12-30T14:18:00"/>
    <n v="278"/>
    <n v="256"/>
    <n v="7"/>
    <d v="1899-12-30T14:35:00"/>
    <n v="17"/>
    <n v="0"/>
    <n v="0"/>
    <n v="0"/>
    <n v="0"/>
    <n v="0"/>
    <n v="7"/>
    <x v="4"/>
    <x v="1"/>
  </r>
  <r>
    <s v="  UA"/>
    <x v="8"/>
    <n v="501"/>
    <s v="N561UA"/>
    <s v="LGA"/>
    <d v="1899-12-30T06:20:00"/>
    <d v="1899-12-30T06:16:00"/>
    <n v="122"/>
    <n v="109"/>
    <n v="-4"/>
    <d v="1899-12-30T06:29:00"/>
    <n v="13"/>
    <n v="0"/>
    <n v="0"/>
    <n v="0"/>
    <n v="0"/>
    <n v="0"/>
    <n v="0"/>
    <x v="6"/>
    <x v="1"/>
  </r>
  <r>
    <s v="  UA"/>
    <x v="8"/>
    <n v="502"/>
    <s v="N818UA"/>
    <s v="LGA"/>
    <d v="1899-12-30T17:54:00"/>
    <d v="1899-12-30T18:03:00"/>
    <n v="125"/>
    <n v="117"/>
    <n v="9"/>
    <d v="1899-12-30T18:17:00"/>
    <n v="14"/>
    <n v="0"/>
    <n v="0"/>
    <n v="0"/>
    <n v="0"/>
    <n v="0"/>
    <n v="9"/>
    <x v="12"/>
    <x v="1"/>
  </r>
  <r>
    <s v="  UA"/>
    <x v="8"/>
    <n v="514"/>
    <s v="N448UA"/>
    <s v="IAD"/>
    <d v="1899-12-30T21:20:00"/>
    <d v="1899-12-30T21:15:00"/>
    <n v="99"/>
    <n v="90"/>
    <n v="-5"/>
    <d v="1899-12-30T21:29:00"/>
    <n v="14"/>
    <n v="0"/>
    <n v="0"/>
    <n v="0"/>
    <n v="0"/>
    <n v="0"/>
    <n v="0"/>
    <x v="7"/>
    <x v="1"/>
  </r>
  <r>
    <s v="  UA"/>
    <x v="8"/>
    <n v="519"/>
    <s v="N414UA"/>
    <s v="CMH"/>
    <d v="1899-12-30T19:45:00"/>
    <d v="1899-12-30T19:44:00"/>
    <n v="73"/>
    <n v="68"/>
    <n v="-1"/>
    <d v="1899-12-30T20:03:00"/>
    <n v="19"/>
    <n v="0"/>
    <n v="0"/>
    <n v="0"/>
    <n v="0"/>
    <n v="0"/>
    <n v="0"/>
    <x v="10"/>
    <x v="1"/>
  </r>
  <r>
    <s v="  UA"/>
    <x v="8"/>
    <n v="521"/>
    <s v="N522UA"/>
    <s v="SAN"/>
    <d v="1899-12-30T11:57:00"/>
    <d v="1899-12-30T11:51:00"/>
    <n v="264"/>
    <n v="226"/>
    <n v="-6"/>
    <d v="1899-12-30T12:04:00"/>
    <n v="13"/>
    <n v="0"/>
    <n v="0"/>
    <n v="0"/>
    <n v="0"/>
    <n v="0"/>
    <n v="0"/>
    <x v="3"/>
    <x v="1"/>
  </r>
  <r>
    <s v="  UA"/>
    <x v="8"/>
    <n v="524"/>
    <s v="N577UA"/>
    <s v="BOS"/>
    <d v="1899-12-30T06:46:00"/>
    <d v="1899-12-30T06:44:00"/>
    <n v="131"/>
    <n v="122"/>
    <n v="-2"/>
    <d v="1899-12-30T06:55:00"/>
    <n v="11"/>
    <n v="0"/>
    <n v="0"/>
    <n v="0"/>
    <n v="0"/>
    <n v="0"/>
    <n v="0"/>
    <x v="6"/>
    <x v="1"/>
  </r>
  <r>
    <s v="  UA"/>
    <x v="8"/>
    <n v="530"/>
    <s v="N427UA"/>
    <s v="MSP"/>
    <d v="1899-12-30T06:00:00"/>
    <d v="1899-12-30T06:00:00"/>
    <n v="93"/>
    <n v="83"/>
    <n v="0"/>
    <d v="1899-12-30T06:14:00"/>
    <n v="14"/>
    <n v="0"/>
    <n v="0"/>
    <n v="0"/>
    <n v="0"/>
    <n v="0"/>
    <n v="0"/>
    <x v="6"/>
    <x v="1"/>
  </r>
  <r>
    <s v="  UA"/>
    <x v="8"/>
    <n v="531"/>
    <s v="N537UA"/>
    <s v="LAX"/>
    <d v="1899-12-30T10:35:00"/>
    <d v="1899-12-30T10:35:00"/>
    <n v="275"/>
    <n v="231"/>
    <n v="0"/>
    <d v="1899-12-30T10:45:00"/>
    <n v="10"/>
    <n v="0"/>
    <n v="0"/>
    <n v="0"/>
    <n v="0"/>
    <n v="0"/>
    <n v="0"/>
    <x v="8"/>
    <x v="1"/>
  </r>
  <r>
    <s v="  UA"/>
    <x v="8"/>
    <n v="532"/>
    <s v="N404UA"/>
    <s v="BOS"/>
    <d v="1899-12-30T11:01:00"/>
    <d v="1899-12-30T10:59:00"/>
    <n v="135"/>
    <n v="111"/>
    <n v="-2"/>
    <d v="1899-12-30T11:07:00"/>
    <n v="8"/>
    <n v="0"/>
    <n v="0"/>
    <n v="0"/>
    <n v="0"/>
    <n v="0"/>
    <n v="0"/>
    <x v="3"/>
    <x v="1"/>
  </r>
  <r>
    <s v="  UA"/>
    <x v="8"/>
    <n v="536"/>
    <s v="N571UA"/>
    <s v="LGA"/>
    <d v="1899-12-30T07:00:00"/>
    <d v="1899-12-30T07:10:00"/>
    <n v="122"/>
    <n v="144"/>
    <n v="10"/>
    <d v="1899-12-30T07:56:00"/>
    <n v="46"/>
    <n v="10"/>
    <n v="0"/>
    <n v="22"/>
    <n v="0"/>
    <n v="0"/>
    <n v="10"/>
    <x v="13"/>
    <x v="1"/>
  </r>
  <r>
    <s v="  UA"/>
    <x v="8"/>
    <n v="544"/>
    <s v="N541UA"/>
    <s v="LAS"/>
    <d v="1899-12-30T11:57:00"/>
    <d v="1899-12-30T12:00:00"/>
    <n v="237"/>
    <n v="209"/>
    <n v="3"/>
    <d v="1899-12-30T12:19:00"/>
    <n v="19"/>
    <n v="0"/>
    <n v="0"/>
    <n v="0"/>
    <n v="0"/>
    <n v="0"/>
    <n v="3"/>
    <x v="3"/>
    <x v="1"/>
  </r>
  <r>
    <s v="  UA"/>
    <x v="8"/>
    <n v="557"/>
    <s v="N528UA"/>
    <s v="LAS"/>
    <d v="1899-12-30T17:55:00"/>
    <d v="1899-12-30T18:08:00"/>
    <n v="237"/>
    <n v="206"/>
    <n v="13"/>
    <d v="1899-12-30T18:28:00"/>
    <n v="20"/>
    <n v="0"/>
    <n v="0"/>
    <n v="0"/>
    <n v="0"/>
    <n v="0"/>
    <n v="13"/>
    <x v="12"/>
    <x v="1"/>
  </r>
  <r>
    <s v="  UA"/>
    <x v="8"/>
    <n v="566"/>
    <s v="N403UA"/>
    <s v="ATL"/>
    <d v="1899-12-30T18:00:00"/>
    <d v="1899-12-30T18:00:00"/>
    <n v="112"/>
    <n v="109"/>
    <n v="0"/>
    <d v="1899-12-30T18:20:00"/>
    <n v="20"/>
    <n v="0"/>
    <n v="0"/>
    <n v="0"/>
    <n v="0"/>
    <n v="0"/>
    <n v="0"/>
    <x v="1"/>
    <x v="1"/>
  </r>
  <r>
    <s v="  UA"/>
    <x v="8"/>
    <n v="570"/>
    <s v="N416UA"/>
    <s v="CLE"/>
    <d v="1899-12-30T13:19:00"/>
    <d v="1899-12-30T13:15:00"/>
    <n v="73"/>
    <n v="73"/>
    <n v="-4"/>
    <d v="1899-12-30T13:33:00"/>
    <n v="18"/>
    <n v="0"/>
    <n v="0"/>
    <n v="0"/>
    <n v="0"/>
    <n v="0"/>
    <n v="0"/>
    <x v="14"/>
    <x v="1"/>
  </r>
  <r>
    <s v="  UA"/>
    <x v="8"/>
    <n v="577"/>
    <s v="N445UA"/>
    <s v="MSP"/>
    <d v="1899-12-30T08:48:00"/>
    <d v="1899-12-30T08:48:00"/>
    <n v="85"/>
    <n v="95"/>
    <n v="0"/>
    <d v="1899-12-30T09:10:00"/>
    <n v="22"/>
    <n v="0"/>
    <n v="0"/>
    <n v="0"/>
    <n v="0"/>
    <n v="0"/>
    <n v="0"/>
    <x v="9"/>
    <x v="1"/>
  </r>
  <r>
    <s v="  UA"/>
    <x v="8"/>
    <n v="589"/>
    <s v="N573UA"/>
    <s v="IAH"/>
    <d v="1899-12-30T09:27:00"/>
    <d v="1899-12-30T09:27:00"/>
    <n v="164"/>
    <n v="168"/>
    <n v="0"/>
    <d v="1899-12-30T09:41:00"/>
    <n v="14"/>
    <n v="0"/>
    <n v="0"/>
    <n v="0"/>
    <n v="0"/>
    <n v="0"/>
    <n v="0"/>
    <x v="0"/>
    <x v="1"/>
  </r>
  <r>
    <s v="  UA"/>
    <x v="8"/>
    <n v="590"/>
    <s v="N571UA"/>
    <s v="BDL"/>
    <d v="1899-12-30T13:40:00"/>
    <d v="1899-12-30T13:36:00"/>
    <n v="121"/>
    <n v="108"/>
    <n v="-4"/>
    <d v="1899-12-30T13:49:00"/>
    <n v="13"/>
    <n v="0"/>
    <n v="0"/>
    <n v="0"/>
    <n v="0"/>
    <n v="0"/>
    <n v="0"/>
    <x v="14"/>
    <x v="1"/>
  </r>
  <r>
    <s v="  UA"/>
    <x v="8"/>
    <n v="597"/>
    <s v="N816UA"/>
    <s v="MSP"/>
    <d v="1899-12-30T20:05:00"/>
    <d v="1899-12-30T20:07:00"/>
    <n v="83"/>
    <n v="72"/>
    <n v="2"/>
    <d v="1899-12-30T20:19:00"/>
    <n v="12"/>
    <n v="0"/>
    <n v="0"/>
    <n v="0"/>
    <n v="0"/>
    <n v="0"/>
    <n v="2"/>
    <x v="11"/>
    <x v="1"/>
  </r>
  <r>
    <s v="  UA"/>
    <x v="8"/>
    <n v="600"/>
    <s v="N470UA"/>
    <s v="DCA"/>
    <d v="1899-12-30T06:00:00"/>
    <d v="1899-12-30T05:54:00"/>
    <n v="106"/>
    <n v="88"/>
    <n v="-6"/>
    <d v="1899-12-30T06:04:00"/>
    <n v="10"/>
    <n v="0"/>
    <n v="0"/>
    <n v="0"/>
    <n v="0"/>
    <n v="0"/>
    <n v="0"/>
    <x v="6"/>
    <x v="1"/>
  </r>
  <r>
    <s v="  UA"/>
    <x v="8"/>
    <n v="602"/>
    <s v="N414UA"/>
    <s v="DCA"/>
    <d v="1899-12-30T07:05:00"/>
    <d v="1899-12-30T07:04:00"/>
    <n v="108"/>
    <n v="132"/>
    <n v="-1"/>
    <d v="1899-12-30T07:52:00"/>
    <n v="48"/>
    <n v="0"/>
    <n v="0"/>
    <n v="23"/>
    <n v="0"/>
    <n v="0"/>
    <n v="0"/>
    <x v="13"/>
    <x v="1"/>
  </r>
  <r>
    <s v="  UA"/>
    <x v="8"/>
    <n v="604"/>
    <s v="N439UA"/>
    <s v="DCA"/>
    <d v="1899-12-30T08:05:00"/>
    <d v="1899-12-30T08:13:00"/>
    <n v="105"/>
    <n v="97"/>
    <n v="8"/>
    <d v="1899-12-30T08:31:00"/>
    <n v="18"/>
    <n v="0"/>
    <n v="0"/>
    <n v="0"/>
    <n v="0"/>
    <n v="0"/>
    <n v="8"/>
    <x v="9"/>
    <x v="1"/>
  </r>
  <r>
    <s v="  UA"/>
    <x v="8"/>
    <n v="605"/>
    <s v="N486UA"/>
    <s v="DEN"/>
    <d v="1899-12-30T09:48:00"/>
    <d v="1899-12-30T09:45:00"/>
    <n v="162"/>
    <n v="133"/>
    <n v="-3"/>
    <d v="1899-12-30T09:57:00"/>
    <n v="12"/>
    <n v="0"/>
    <n v="0"/>
    <n v="0"/>
    <n v="0"/>
    <n v="0"/>
    <n v="0"/>
    <x v="0"/>
    <x v="1"/>
  </r>
  <r>
    <s v="  UA"/>
    <x v="8"/>
    <n v="608"/>
    <s v="N845UA"/>
    <s v="DCA"/>
    <d v="1899-12-30T10:02:00"/>
    <d v="1899-12-30T09:51:00"/>
    <n v="105"/>
    <n v="94"/>
    <n v="-11"/>
    <d v="1899-12-30T10:08:00"/>
    <n v="17"/>
    <n v="0"/>
    <n v="0"/>
    <n v="0"/>
    <n v="0"/>
    <n v="0"/>
    <n v="0"/>
    <x v="8"/>
    <x v="1"/>
  </r>
  <r>
    <s v="  UA"/>
    <x v="8"/>
    <n v="609"/>
    <s v="N425UA"/>
    <s v="SFO"/>
    <d v="1899-12-30T11:57:00"/>
    <d v="1899-12-30T11:57:00"/>
    <n v="282"/>
    <n v="247"/>
    <n v="0"/>
    <d v="1899-12-30T12:14:00"/>
    <n v="17"/>
    <n v="0"/>
    <n v="0"/>
    <n v="0"/>
    <n v="0"/>
    <n v="0"/>
    <n v="0"/>
    <x v="3"/>
    <x v="1"/>
  </r>
  <r>
    <s v="  UA"/>
    <x v="8"/>
    <n v="610"/>
    <s v="N481UA"/>
    <s v="DCA"/>
    <d v="1899-12-30T11:00:00"/>
    <d v="1899-12-30T10:52:00"/>
    <n v="105"/>
    <n v="0"/>
    <n v="-8"/>
    <d v="1899-12-30T11:05:00"/>
    <n v="13"/>
    <n v="0"/>
    <n v="0"/>
    <n v="0"/>
    <n v="0"/>
    <n v="0"/>
    <n v="0"/>
    <x v="3"/>
    <x v="1"/>
  </r>
  <r>
    <s v="  UA"/>
    <x v="8"/>
    <n v="611"/>
    <s v="N597UA"/>
    <s v="SFO"/>
    <d v="1899-12-30T13:05:00"/>
    <d v="1899-12-30T13:05:00"/>
    <n v="284"/>
    <n v="255"/>
    <n v="0"/>
    <d v="1899-12-30T13:17:00"/>
    <n v="12"/>
    <n v="0"/>
    <n v="0"/>
    <n v="0"/>
    <n v="0"/>
    <n v="0"/>
    <n v="0"/>
    <x v="14"/>
    <x v="1"/>
  </r>
  <r>
    <s v="  UA"/>
    <x v="8"/>
    <n v="612"/>
    <s v="N847UA"/>
    <s v="DCA"/>
    <d v="1899-12-30T12:05:00"/>
    <d v="1899-12-30T11:59:00"/>
    <n v="105"/>
    <n v="100"/>
    <n v="-6"/>
    <d v="1899-12-30T12:13:00"/>
    <n v="14"/>
    <n v="0"/>
    <n v="0"/>
    <n v="0"/>
    <n v="0"/>
    <n v="0"/>
    <n v="0"/>
    <x v="5"/>
    <x v="1"/>
  </r>
  <r>
    <s v="  UA"/>
    <x v="8"/>
    <n v="614"/>
    <s v="N414UA"/>
    <s v="DCA"/>
    <d v="1899-12-30T13:05:00"/>
    <d v="1899-12-30T13:02:00"/>
    <n v="105"/>
    <n v="97"/>
    <n v="-3"/>
    <d v="1899-12-30T13:15:00"/>
    <n v="13"/>
    <n v="0"/>
    <n v="0"/>
    <n v="0"/>
    <n v="0"/>
    <n v="0"/>
    <n v="0"/>
    <x v="14"/>
    <x v="1"/>
  </r>
  <r>
    <s v="  UA"/>
    <x v="8"/>
    <n v="616"/>
    <s v="N850UA"/>
    <s v="DCA"/>
    <d v="1899-12-30T14:05:00"/>
    <d v="1899-12-30T13:57:00"/>
    <n v="105"/>
    <n v="103"/>
    <n v="-8"/>
    <d v="1899-12-30T14:13:00"/>
    <n v="16"/>
    <n v="0"/>
    <n v="0"/>
    <n v="0"/>
    <n v="0"/>
    <n v="0"/>
    <n v="0"/>
    <x v="4"/>
    <x v="1"/>
  </r>
  <r>
    <s v="  UA"/>
    <x v="8"/>
    <n v="617"/>
    <s v="N428UA"/>
    <s v="SNA"/>
    <d v="1899-12-30T15:23:00"/>
    <d v="1899-12-30T16:17:00"/>
    <n v="268"/>
    <n v="222"/>
    <n v="54"/>
    <d v="1899-12-30T16:29:00"/>
    <n v="12"/>
    <n v="0"/>
    <n v="0"/>
    <n v="0"/>
    <n v="0"/>
    <n v="0"/>
    <n v="54"/>
    <x v="15"/>
    <x v="1"/>
  </r>
  <r>
    <s v="  UA"/>
    <x v="8"/>
    <n v="618"/>
    <s v="N840UA"/>
    <s v="DCA"/>
    <d v="1899-12-30T15:05:00"/>
    <d v="1899-12-30T15:02:00"/>
    <n v="105"/>
    <n v="128"/>
    <n v="-3"/>
    <d v="1899-12-30T15:34:00"/>
    <n v="32"/>
    <n v="0"/>
    <n v="0"/>
    <n v="20"/>
    <n v="0"/>
    <n v="0"/>
    <n v="0"/>
    <x v="15"/>
    <x v="1"/>
  </r>
  <r>
    <s v="  UA"/>
    <x v="8"/>
    <n v="620"/>
    <s v="N473UA"/>
    <s v="DCA"/>
    <d v="1899-12-30T16:03:00"/>
    <d v="1899-12-30T15:58:00"/>
    <n v="105"/>
    <n v="118"/>
    <n v="-5"/>
    <d v="1899-12-30T16:16:00"/>
    <n v="18"/>
    <n v="0"/>
    <n v="0"/>
    <n v="0"/>
    <n v="0"/>
    <n v="0"/>
    <n v="0"/>
    <x v="2"/>
    <x v="1"/>
  </r>
  <r>
    <s v="  UA"/>
    <x v="8"/>
    <n v="624"/>
    <s v="N486UA"/>
    <s v="DCA"/>
    <d v="1899-12-30T18:05:00"/>
    <d v="1899-12-30T17:57:00"/>
    <n v="105"/>
    <n v="99"/>
    <n v="-8"/>
    <d v="1899-12-30T18:15:00"/>
    <n v="18"/>
    <n v="0"/>
    <n v="0"/>
    <n v="0"/>
    <n v="0"/>
    <n v="0"/>
    <n v="0"/>
    <x v="1"/>
    <x v="1"/>
  </r>
  <r>
    <s v="  UA"/>
    <x v="8"/>
    <n v="626"/>
    <s v="N513UA"/>
    <s v="PHL"/>
    <d v="1899-12-30T18:10:00"/>
    <d v="1899-12-30T18:16:00"/>
    <n v="119"/>
    <n v="101"/>
    <n v="6"/>
    <d v="1899-12-30T18:31:00"/>
    <n v="15"/>
    <n v="0"/>
    <n v="0"/>
    <n v="0"/>
    <n v="0"/>
    <n v="0"/>
    <n v="6"/>
    <x v="1"/>
    <x v="1"/>
  </r>
  <r>
    <s v="  UA"/>
    <x v="8"/>
    <n v="632"/>
    <s v="N521UA"/>
    <s v="TPA"/>
    <d v="1899-12-30T09:30:00"/>
    <d v="1899-12-30T09:28:00"/>
    <n v="157"/>
    <n v="140"/>
    <n v="-2"/>
    <d v="1899-12-30T09:40:00"/>
    <n v="12"/>
    <n v="0"/>
    <n v="0"/>
    <n v="0"/>
    <n v="0"/>
    <n v="0"/>
    <n v="0"/>
    <x v="0"/>
    <x v="1"/>
  </r>
  <r>
    <s v="  UA"/>
    <x v="8"/>
    <n v="634"/>
    <s v="N425UA"/>
    <s v="EWR"/>
    <d v="1899-12-30T06:00:00"/>
    <d v="1899-12-30T05:56:00"/>
    <n v="118"/>
    <n v="103"/>
    <n v="-4"/>
    <d v="1899-12-30T06:05:00"/>
    <n v="9"/>
    <n v="0"/>
    <n v="0"/>
    <n v="0"/>
    <n v="0"/>
    <n v="0"/>
    <n v="0"/>
    <x v="6"/>
    <x v="1"/>
  </r>
  <r>
    <s v="  UA"/>
    <x v="8"/>
    <n v="635"/>
    <s v="N523UA"/>
    <s v="SEA"/>
    <d v="1899-12-30T08:25:00"/>
    <d v="1899-12-30T08:30:00"/>
    <n v="265"/>
    <n v="265"/>
    <n v="5"/>
    <d v="1899-12-30T08:48:00"/>
    <n v="18"/>
    <n v="0"/>
    <n v="0"/>
    <n v="0"/>
    <n v="0"/>
    <n v="0"/>
    <n v="5"/>
    <x v="9"/>
    <x v="1"/>
  </r>
  <r>
    <s v="  UA"/>
    <x v="8"/>
    <n v="640"/>
    <s v="N827UA"/>
    <s v="PHL"/>
    <d v="1899-12-30T21:05:00"/>
    <d v="1899-12-30T21:06:00"/>
    <n v="113"/>
    <n v="106"/>
    <n v="1"/>
    <d v="1899-12-30T21:21:00"/>
    <n v="15"/>
    <n v="0"/>
    <n v="0"/>
    <n v="0"/>
    <n v="0"/>
    <n v="0"/>
    <n v="1"/>
    <x v="7"/>
    <x v="1"/>
  </r>
  <r>
    <s v="  UA"/>
    <x v="8"/>
    <n v="643"/>
    <s v="N451UA"/>
    <s v="PDX"/>
    <d v="1899-12-30T15:20:00"/>
    <d v="1899-12-30T15:17:00"/>
    <n v="268"/>
    <n v="258"/>
    <n v="-3"/>
    <d v="1899-12-30T15:27:00"/>
    <n v="10"/>
    <n v="0"/>
    <n v="0"/>
    <n v="0"/>
    <n v="0"/>
    <n v="0"/>
    <n v="0"/>
    <x v="15"/>
    <x v="1"/>
  </r>
  <r>
    <s v="  UA"/>
    <x v="8"/>
    <n v="646"/>
    <s v="N467UA"/>
    <s v="EWR"/>
    <d v="1899-12-30T13:00:00"/>
    <d v="1899-12-30T12:54:00"/>
    <n v="133"/>
    <n v="114"/>
    <n v="-6"/>
    <d v="1899-12-30T13:10:00"/>
    <n v="16"/>
    <n v="0"/>
    <n v="0"/>
    <n v="0"/>
    <n v="0"/>
    <n v="0"/>
    <n v="0"/>
    <x v="14"/>
    <x v="1"/>
  </r>
  <r>
    <s v="  UA"/>
    <x v="8"/>
    <n v="650"/>
    <s v="N454UA"/>
    <s v="OMA"/>
    <d v="1899-12-30T09:55:00"/>
    <d v="1899-12-30T09:52:00"/>
    <n v="90"/>
    <n v="87"/>
    <n v="-3"/>
    <d v="1899-12-30T10:16:00"/>
    <n v="24"/>
    <n v="0"/>
    <n v="0"/>
    <n v="0"/>
    <n v="0"/>
    <n v="0"/>
    <n v="0"/>
    <x v="0"/>
    <x v="1"/>
  </r>
  <r>
    <s v="  UA"/>
    <x v="8"/>
    <n v="656"/>
    <s v="N854UA"/>
    <s v="ALB"/>
    <d v="1899-12-30T13:15:00"/>
    <d v="1899-12-30T13:09:00"/>
    <n v="114"/>
    <n v="116"/>
    <n v="-6"/>
    <d v="1899-12-30T13:32:00"/>
    <n v="23"/>
    <n v="0"/>
    <n v="0"/>
    <n v="0"/>
    <n v="0"/>
    <n v="0"/>
    <n v="0"/>
    <x v="14"/>
    <x v="1"/>
  </r>
  <r>
    <s v="  UA"/>
    <x v="8"/>
    <n v="661"/>
    <s v="N457UA"/>
    <s v="LAX"/>
    <d v="1899-12-30T09:02:00"/>
    <d v="1899-12-30T08:59:00"/>
    <n v="265"/>
    <n v="232"/>
    <n v="-3"/>
    <d v="1899-12-30T09:11:00"/>
    <n v="12"/>
    <n v="0"/>
    <n v="0"/>
    <n v="0"/>
    <n v="0"/>
    <n v="0"/>
    <n v="0"/>
    <x v="0"/>
    <x v="1"/>
  </r>
  <r>
    <s v="  UA"/>
    <x v="8"/>
    <n v="664"/>
    <s v="N572UA"/>
    <s v="PHL"/>
    <d v="1899-12-30T13:33:00"/>
    <d v="1899-12-30T13:35:00"/>
    <n v="119"/>
    <n v="112"/>
    <n v="2"/>
    <d v="1899-12-30T13:51:00"/>
    <n v="16"/>
    <n v="0"/>
    <n v="0"/>
    <n v="0"/>
    <n v="0"/>
    <n v="0"/>
    <n v="2"/>
    <x v="14"/>
    <x v="1"/>
  </r>
  <r>
    <s v="  UA"/>
    <x v="8"/>
    <n v="665"/>
    <s v="N416UA"/>
    <s v="SNA"/>
    <d v="1899-12-30T17:34:00"/>
    <d v="1899-12-30T17:33:00"/>
    <n v="268"/>
    <n v="235"/>
    <n v="-1"/>
    <d v="1899-12-30T17:42:00"/>
    <n v="9"/>
    <n v="0"/>
    <n v="0"/>
    <n v="0"/>
    <n v="0"/>
    <n v="0"/>
    <n v="0"/>
    <x v="12"/>
    <x v="1"/>
  </r>
  <r>
    <s v="  UA"/>
    <x v="8"/>
    <n v="668"/>
    <s v="N854UA"/>
    <s v="LGA"/>
    <d v="1899-12-30T06:00:00"/>
    <d v="1899-12-30T05:55:00"/>
    <n v="123"/>
    <n v="109"/>
    <n v="-5"/>
    <d v="1899-12-30T06:08:00"/>
    <n v="13"/>
    <n v="0"/>
    <n v="0"/>
    <n v="0"/>
    <n v="0"/>
    <n v="0"/>
    <n v="0"/>
    <x v="6"/>
    <x v="1"/>
  </r>
  <r>
    <s v="  UA"/>
    <x v="8"/>
    <n v="672"/>
    <s v="N474UA"/>
    <s v="LGA"/>
    <d v="1899-12-30T08:00:00"/>
    <d v="1899-12-30T07:59:00"/>
    <n v="125"/>
    <n v="115"/>
    <n v="-1"/>
    <d v="1899-12-30T08:14:00"/>
    <n v="15"/>
    <n v="0"/>
    <n v="0"/>
    <n v="0"/>
    <n v="0"/>
    <n v="0"/>
    <n v="0"/>
    <x v="9"/>
    <x v="1"/>
  </r>
  <r>
    <s v="  UA"/>
    <x v="8"/>
    <n v="675"/>
    <s v="N653UA"/>
    <s v="DEN"/>
    <d v="1899-12-30T08:02:00"/>
    <d v="1899-12-30T07:58:00"/>
    <n v="168"/>
    <n v="136"/>
    <n v="-4"/>
    <d v="1899-12-30T08:10:00"/>
    <n v="12"/>
    <n v="0"/>
    <n v="0"/>
    <n v="0"/>
    <n v="0"/>
    <n v="0"/>
    <n v="0"/>
    <x v="9"/>
    <x v="1"/>
  </r>
  <r>
    <s v="  UA"/>
    <x v="8"/>
    <n v="676"/>
    <s v="N491UA"/>
    <s v="DCA"/>
    <d v="1899-12-30T21:00:00"/>
    <d v="1899-12-30T20:58:00"/>
    <n v="105"/>
    <n v="86"/>
    <n v="-2"/>
    <d v="1899-12-30T21:08:00"/>
    <n v="10"/>
    <n v="0"/>
    <n v="0"/>
    <n v="0"/>
    <n v="0"/>
    <n v="0"/>
    <n v="0"/>
    <x v="7"/>
    <x v="1"/>
  </r>
  <r>
    <s v="  UA"/>
    <x v="8"/>
    <n v="678"/>
    <s v="N815UA"/>
    <s v="LGA"/>
    <d v="1899-12-30T11:00:00"/>
    <d v="1899-12-30T10:55:00"/>
    <n v="125"/>
    <n v="118"/>
    <n v="-5"/>
    <d v="1899-12-30T11:08:00"/>
    <n v="13"/>
    <n v="0"/>
    <n v="0"/>
    <n v="0"/>
    <n v="0"/>
    <n v="0"/>
    <n v="0"/>
    <x v="3"/>
    <x v="1"/>
  </r>
  <r>
    <s v="  UA"/>
    <x v="8"/>
    <n v="680"/>
    <s v="N825UA"/>
    <s v="LGA"/>
    <d v="1899-12-30T12:25:00"/>
    <d v="1899-12-30T12:20:00"/>
    <n v="125"/>
    <n v="109"/>
    <n v="-5"/>
    <d v="1899-12-30T12:31:00"/>
    <n v="11"/>
    <n v="0"/>
    <n v="0"/>
    <n v="0"/>
    <n v="0"/>
    <n v="0"/>
    <n v="0"/>
    <x v="5"/>
    <x v="1"/>
  </r>
  <r>
    <s v="  UA"/>
    <x v="8"/>
    <n v="682"/>
    <s v="N470UA"/>
    <s v="LGA"/>
    <d v="1899-12-30T13:00:00"/>
    <d v="1899-12-30T12:53:00"/>
    <n v="125"/>
    <n v="110"/>
    <n v="-7"/>
    <d v="1899-12-30T13:05:00"/>
    <n v="12"/>
    <n v="0"/>
    <n v="0"/>
    <n v="0"/>
    <n v="0"/>
    <n v="0"/>
    <n v="0"/>
    <x v="14"/>
    <x v="1"/>
  </r>
  <r>
    <s v="  UA"/>
    <x v="8"/>
    <n v="684"/>
    <s v="N844UA"/>
    <s v="LGA"/>
    <d v="1899-12-30T14:05:00"/>
    <d v="1899-12-30T13:59:00"/>
    <n v="125"/>
    <n v="124"/>
    <n v="-6"/>
    <d v="1899-12-30T14:22:00"/>
    <n v="23"/>
    <n v="0"/>
    <n v="0"/>
    <n v="0"/>
    <n v="0"/>
    <n v="0"/>
    <n v="0"/>
    <x v="4"/>
    <x v="1"/>
  </r>
  <r>
    <s v="  UA"/>
    <x v="8"/>
    <n v="686"/>
    <s v="N833UA"/>
    <s v="LGA"/>
    <d v="1899-12-30T14:54:00"/>
    <d v="1899-12-30T14:50:00"/>
    <n v="125"/>
    <n v="108"/>
    <n v="-4"/>
    <d v="1899-12-30T15:00:00"/>
    <n v="10"/>
    <n v="0"/>
    <n v="0"/>
    <n v="0"/>
    <n v="0"/>
    <n v="0"/>
    <n v="0"/>
    <x v="4"/>
    <x v="1"/>
  </r>
  <r>
    <s v="  UA"/>
    <x v="8"/>
    <n v="688"/>
    <s v="N415UA"/>
    <s v="LGA"/>
    <d v="1899-12-30T15:54:00"/>
    <d v="1899-12-30T16:28:00"/>
    <n v="125"/>
    <n v="118"/>
    <n v="34"/>
    <d v="1899-12-30T16:42:00"/>
    <n v="14"/>
    <n v="18"/>
    <n v="0"/>
    <n v="0"/>
    <n v="0"/>
    <n v="9"/>
    <n v="34"/>
    <x v="15"/>
    <x v="1"/>
  </r>
  <r>
    <s v="  UA"/>
    <x v="8"/>
    <n v="690"/>
    <s v="N847UA"/>
    <s v="LGA"/>
    <d v="1899-12-30T17:05:00"/>
    <d v="1899-12-30T17:23:00"/>
    <n v="125"/>
    <n v="110"/>
    <n v="18"/>
    <d v="1899-12-30T17:33:00"/>
    <n v="10"/>
    <n v="0"/>
    <n v="0"/>
    <n v="0"/>
    <n v="0"/>
    <n v="0"/>
    <n v="18"/>
    <x v="12"/>
    <x v="1"/>
  </r>
  <r>
    <s v="  UA"/>
    <x v="8"/>
    <n v="696"/>
    <s v="N805UA"/>
    <s v="LGA"/>
    <d v="1899-12-30T19:00:00"/>
    <d v="1899-12-30T19:00:00"/>
    <n v="125"/>
    <n v="109"/>
    <n v="0"/>
    <d v="1899-12-30T19:15:00"/>
    <n v="15"/>
    <n v="0"/>
    <n v="0"/>
    <n v="0"/>
    <n v="0"/>
    <n v="0"/>
    <n v="0"/>
    <x v="10"/>
    <x v="1"/>
  </r>
  <r>
    <s v="  UA"/>
    <x v="8"/>
    <n v="709"/>
    <s v="N520UA"/>
    <s v="SAN"/>
    <d v="1899-12-30T08:20:00"/>
    <d v="1899-12-30T08:20:00"/>
    <n v="262"/>
    <n v="212"/>
    <n v="0"/>
    <d v="1899-12-30T08:36:00"/>
    <n v="16"/>
    <n v="0"/>
    <n v="0"/>
    <n v="0"/>
    <n v="0"/>
    <n v="0"/>
    <n v="0"/>
    <x v="9"/>
    <x v="1"/>
  </r>
  <r>
    <s v="  UA"/>
    <x v="8"/>
    <n v="711"/>
    <s v="N418UA"/>
    <s v="LAX"/>
    <d v="1899-12-30T07:04:00"/>
    <d v="1899-12-30T07:10:00"/>
    <n v="265"/>
    <n v="257"/>
    <n v="6"/>
    <d v="1899-12-30T07:56:00"/>
    <n v="46"/>
    <n v="0"/>
    <n v="0"/>
    <n v="0"/>
    <n v="0"/>
    <n v="0"/>
    <n v="6"/>
    <x v="13"/>
    <x v="1"/>
  </r>
  <r>
    <s v="  UA"/>
    <x v="8"/>
    <n v="722"/>
    <s v="N474UA"/>
    <s v="RDU"/>
    <d v="1899-12-30T16:41:00"/>
    <d v="1899-12-30T16:46:00"/>
    <n v="110"/>
    <n v="104"/>
    <n v="5"/>
    <d v="1899-12-30T16:58:00"/>
    <n v="12"/>
    <n v="0"/>
    <n v="0"/>
    <n v="0"/>
    <n v="0"/>
    <n v="0"/>
    <n v="5"/>
    <x v="2"/>
    <x v="1"/>
  </r>
  <r>
    <s v="  UA"/>
    <x v="8"/>
    <n v="732"/>
    <s v="N436UA"/>
    <s v="JAX"/>
    <d v="1899-12-30T13:44:00"/>
    <d v="1899-12-30T14:00:00"/>
    <n v="136"/>
    <n v="129"/>
    <n v="16"/>
    <d v="1899-12-30T14:19:00"/>
    <n v="19"/>
    <n v="0"/>
    <n v="0"/>
    <n v="0"/>
    <n v="0"/>
    <n v="0"/>
    <n v="16"/>
    <x v="14"/>
    <x v="1"/>
  </r>
  <r>
    <s v="  UA"/>
    <x v="8"/>
    <n v="741"/>
    <s v="N411UA"/>
    <s v="SFO"/>
    <d v="1899-12-30T19:05:00"/>
    <d v="1899-12-30T19:21:00"/>
    <n v="282"/>
    <n v="250"/>
    <n v="16"/>
    <d v="1899-12-30T19:35:00"/>
    <n v="14"/>
    <n v="0"/>
    <n v="0"/>
    <n v="0"/>
    <n v="0"/>
    <n v="0"/>
    <n v="16"/>
    <x v="10"/>
    <x v="1"/>
  </r>
  <r>
    <s v="  UA"/>
    <x v="8"/>
    <n v="752"/>
    <s v="N422UA"/>
    <s v="MSP"/>
    <d v="1899-12-30T21:05:00"/>
    <d v="1899-12-30T20:58:00"/>
    <n v="84"/>
    <n v="77"/>
    <n v="-7"/>
    <d v="1899-12-30T21:12:00"/>
    <n v="14"/>
    <n v="0"/>
    <n v="0"/>
    <n v="0"/>
    <n v="0"/>
    <n v="0"/>
    <n v="0"/>
    <x v="7"/>
    <x v="1"/>
  </r>
  <r>
    <s v="  UA"/>
    <x v="8"/>
    <n v="759"/>
    <s v="N493UA"/>
    <s v="SFO"/>
    <d v="1899-12-30T09:02:00"/>
    <d v="1899-12-30T09:16:00"/>
    <n v="282"/>
    <n v="253"/>
    <n v="14"/>
    <d v="1899-12-30T09:25:00"/>
    <n v="9"/>
    <n v="0"/>
    <n v="0"/>
    <n v="0"/>
    <n v="0"/>
    <n v="0"/>
    <n v="14"/>
    <x v="0"/>
    <x v="1"/>
  </r>
  <r>
    <s v="  UA"/>
    <x v="8"/>
    <n v="761"/>
    <s v="N410UA"/>
    <s v="SFO"/>
    <d v="1899-12-30T08:19:00"/>
    <d v="1899-12-30T08:19:00"/>
    <n v="282"/>
    <n v="246"/>
    <n v="0"/>
    <d v="1899-12-30T08:39:00"/>
    <n v="20"/>
    <n v="0"/>
    <n v="0"/>
    <n v="0"/>
    <n v="0"/>
    <n v="0"/>
    <n v="0"/>
    <x v="9"/>
    <x v="1"/>
  </r>
  <r>
    <s v="  UA"/>
    <x v="8"/>
    <n v="762"/>
    <s v="N833UA"/>
    <s v="LGA"/>
    <d v="1899-12-30T21:00:00"/>
    <d v="1899-12-30T21:04:00"/>
    <n v="119"/>
    <n v="110"/>
    <n v="4"/>
    <d v="1899-12-30T21:20:00"/>
    <n v="16"/>
    <n v="0"/>
    <n v="0"/>
    <n v="0"/>
    <n v="0"/>
    <n v="0"/>
    <n v="4"/>
    <x v="7"/>
    <x v="1"/>
  </r>
  <r>
    <s v="  UA"/>
    <x v="8"/>
    <n v="769"/>
    <s v="N669UA"/>
    <s v="SFO"/>
    <d v="1899-12-30T10:00:00"/>
    <d v="1899-12-30T10:12:00"/>
    <n v="290"/>
    <n v="248"/>
    <n v="12"/>
    <d v="1899-12-30T10:28:00"/>
    <n v="16"/>
    <n v="0"/>
    <n v="0"/>
    <n v="0"/>
    <n v="0"/>
    <n v="0"/>
    <n v="12"/>
    <x v="8"/>
    <x v="1"/>
  </r>
  <r>
    <s v="  UA"/>
    <x v="8"/>
    <n v="774"/>
    <s v="N468UA"/>
    <s v="RIC"/>
    <d v="1899-12-30T18:03:00"/>
    <d v="1899-12-30T17:59:00"/>
    <n v="114"/>
    <n v="111"/>
    <n v="-4"/>
    <d v="1899-12-30T18:17:00"/>
    <n v="18"/>
    <n v="0"/>
    <n v="0"/>
    <n v="0"/>
    <n v="0"/>
    <n v="0"/>
    <n v="0"/>
    <x v="1"/>
    <x v="1"/>
  </r>
  <r>
    <s v="  UA"/>
    <x v="8"/>
    <n v="793"/>
    <s v="N511UA"/>
    <s v="LAX"/>
    <d v="1899-12-30T15:20:00"/>
    <d v="1899-12-30T15:23:00"/>
    <n v="270"/>
    <n v="222"/>
    <n v="3"/>
    <d v="1899-12-30T15:37:00"/>
    <n v="14"/>
    <n v="0"/>
    <n v="0"/>
    <n v="0"/>
    <n v="0"/>
    <n v="0"/>
    <n v="3"/>
    <x v="15"/>
    <x v="1"/>
  </r>
  <r>
    <s v="  UA"/>
    <x v="8"/>
    <n v="795"/>
    <s v="N435UA"/>
    <s v="PDX"/>
    <d v="1899-12-30T08:10:00"/>
    <d v="1899-12-30T08:08:00"/>
    <n v="263"/>
    <n v="259"/>
    <n v="-2"/>
    <d v="1899-12-30T08:24:00"/>
    <n v="16"/>
    <n v="0"/>
    <n v="0"/>
    <n v="0"/>
    <n v="0"/>
    <n v="0"/>
    <n v="0"/>
    <x v="9"/>
    <x v="1"/>
  </r>
  <r>
    <s v="  UA"/>
    <x v="8"/>
    <n v="836"/>
    <s v="N402UA"/>
    <s v="BOS"/>
    <d v="1899-12-30T17:35:00"/>
    <d v="1899-12-30T17:35:00"/>
    <n v="139"/>
    <n v="122"/>
    <n v="0"/>
    <d v="1899-12-30T17:49:00"/>
    <n v="14"/>
    <n v="0"/>
    <n v="0"/>
    <n v="0"/>
    <n v="0"/>
    <n v="0"/>
    <n v="0"/>
    <x v="12"/>
    <x v="1"/>
  </r>
  <r>
    <s v="  UA"/>
    <x v="8"/>
    <n v="839"/>
    <s v="N466UA"/>
    <s v="LAX"/>
    <d v="1899-12-30T18:41:00"/>
    <d v="1899-12-30T18:41:00"/>
    <n v="265"/>
    <n v="245"/>
    <n v="0"/>
    <d v="1899-12-30T19:02:00"/>
    <n v="21"/>
    <n v="0"/>
    <n v="0"/>
    <n v="0"/>
    <n v="0"/>
    <n v="0"/>
    <n v="0"/>
    <x v="1"/>
    <x v="1"/>
  </r>
  <r>
    <s v="  UA"/>
    <x v="8"/>
    <n v="842"/>
    <s v="N422UA"/>
    <s v="LAX"/>
    <d v="1899-12-30T08:10:00"/>
    <d v="1899-12-30T08:05:00"/>
    <n v="269"/>
    <n v="230"/>
    <n v="-5"/>
    <d v="1899-12-30T08:19:00"/>
    <n v="14"/>
    <n v="0"/>
    <n v="0"/>
    <n v="0"/>
    <n v="0"/>
    <n v="0"/>
    <n v="0"/>
    <x v="9"/>
    <x v="1"/>
  </r>
  <r>
    <s v="  UA"/>
    <x v="8"/>
    <n v="848"/>
    <s v="N413UA"/>
    <s v="PHX"/>
    <d v="1899-12-30T09:27:00"/>
    <d v="1899-12-30T09:27:00"/>
    <n v="227"/>
    <n v="207"/>
    <n v="0"/>
    <d v="1899-12-30T09:44:00"/>
    <n v="17"/>
    <n v="0"/>
    <n v="0"/>
    <n v="0"/>
    <n v="0"/>
    <n v="0"/>
    <n v="0"/>
    <x v="0"/>
    <x v="1"/>
  </r>
  <r>
    <s v="  UA"/>
    <x v="8"/>
    <n v="859"/>
    <s v="N831UA"/>
    <s v="SFO"/>
    <d v="1899-12-30T07:04:00"/>
    <d v="1899-12-30T07:00:00"/>
    <n v="288"/>
    <n v="280"/>
    <n v="-4"/>
    <d v="1899-12-30T07:48:00"/>
    <n v="48"/>
    <n v="0"/>
    <n v="0"/>
    <n v="0"/>
    <n v="0"/>
    <n v="0"/>
    <n v="0"/>
    <x v="13"/>
    <x v="1"/>
  </r>
  <r>
    <s v="  UA"/>
    <x v="8"/>
    <n v="882"/>
    <s v="N550UA"/>
    <s v="BOS"/>
    <d v="1899-12-30T16:05:00"/>
    <d v="1899-12-30T16:05:00"/>
    <n v="142"/>
    <n v="121"/>
    <n v="0"/>
    <d v="1899-12-30T16:17:00"/>
    <n v="12"/>
    <n v="0"/>
    <n v="0"/>
    <n v="0"/>
    <n v="0"/>
    <n v="0"/>
    <n v="0"/>
    <x v="2"/>
    <x v="1"/>
  </r>
  <r>
    <s v="  UA"/>
    <x v="8"/>
    <n v="884"/>
    <s v="N471UA"/>
    <s v="EWR"/>
    <d v="1899-12-30T19:00:00"/>
    <d v="1899-12-30T18:51:00"/>
    <n v="131"/>
    <n v="104"/>
    <n v="-9"/>
    <d v="1899-12-30T19:04:00"/>
    <n v="13"/>
    <n v="0"/>
    <n v="0"/>
    <n v="0"/>
    <n v="0"/>
    <n v="0"/>
    <n v="0"/>
    <x v="10"/>
    <x v="1"/>
  </r>
  <r>
    <s v="  UA"/>
    <x v="8"/>
    <n v="896"/>
    <s v="N579UA"/>
    <s v="BOS"/>
    <d v="1899-12-30T13:19:00"/>
    <d v="1899-12-30T13:15:00"/>
    <n v="140"/>
    <n v="115"/>
    <n v="-4"/>
    <d v="1899-12-30T13:24:00"/>
    <n v="9"/>
    <n v="0"/>
    <n v="0"/>
    <n v="0"/>
    <n v="0"/>
    <n v="0"/>
    <n v="0"/>
    <x v="14"/>
    <x v="1"/>
  </r>
  <r>
    <s v="  UA"/>
    <x v="8"/>
    <n v="904"/>
    <s v="N854UA"/>
    <s v="CVG"/>
    <d v="1899-12-30T19:01:00"/>
    <d v="1899-12-30T18:56:00"/>
    <n v="71"/>
    <n v="54"/>
    <n v="-5"/>
    <d v="1899-12-30T19:10:00"/>
    <n v="14"/>
    <n v="0"/>
    <n v="0"/>
    <n v="0"/>
    <n v="0"/>
    <n v="0"/>
    <n v="0"/>
    <x v="10"/>
    <x v="1"/>
  </r>
  <r>
    <s v="  UA"/>
    <x v="8"/>
    <n v="907"/>
    <s v="N648UA"/>
    <s v="SFO"/>
    <d v="1899-12-30T17:21:00"/>
    <d v="1899-12-30T17:54:00"/>
    <n v="295"/>
    <n v="256"/>
    <n v="33"/>
    <d v="1899-12-30T18:16:00"/>
    <n v="22"/>
    <n v="0"/>
    <n v="0"/>
    <n v="0"/>
    <n v="0"/>
    <n v="0"/>
    <n v="33"/>
    <x v="12"/>
    <x v="1"/>
  </r>
  <r>
    <s v="  UA"/>
    <x v="8"/>
    <n v="909"/>
    <s v="N547UA"/>
    <s v="DEN"/>
    <d v="1899-12-30T15:23:00"/>
    <d v="1899-12-30T15:40:00"/>
    <n v="164"/>
    <n v="146"/>
    <n v="17"/>
    <d v="1899-12-30T15:52:00"/>
    <n v="12"/>
    <n v="0"/>
    <n v="0"/>
    <n v="0"/>
    <n v="0"/>
    <n v="0"/>
    <n v="17"/>
    <x v="15"/>
    <x v="1"/>
  </r>
  <r>
    <s v="  UA"/>
    <x v="8"/>
    <n v="922"/>
    <s v="N476UA"/>
    <s v="IAD"/>
    <d v="1899-12-30T06:05:00"/>
    <d v="1899-12-30T05:56:00"/>
    <n v="101"/>
    <n v="90"/>
    <n v="-9"/>
    <d v="1899-12-30T06:06:00"/>
    <n v="10"/>
    <n v="0"/>
    <n v="0"/>
    <n v="0"/>
    <n v="0"/>
    <n v="0"/>
    <n v="0"/>
    <x v="6"/>
    <x v="1"/>
  </r>
  <r>
    <s v="  UA"/>
    <x v="8"/>
    <n v="929"/>
    <s v="N492UA"/>
    <s v="SEA"/>
    <d v="1899-12-30T15:30:00"/>
    <d v="1899-12-30T16:23:00"/>
    <n v="268"/>
    <n v="283"/>
    <n v="53"/>
    <d v="1899-12-30T16:37:00"/>
    <n v="14"/>
    <n v="0"/>
    <n v="0"/>
    <n v="15"/>
    <n v="0"/>
    <n v="53"/>
    <n v="53"/>
    <x v="15"/>
    <x v="1"/>
  </r>
  <r>
    <s v="  UA"/>
    <x v="8"/>
    <n v="941"/>
    <s v="N575UA"/>
    <s v="DEN"/>
    <d v="1899-12-30T17:03:00"/>
    <d v="1899-12-30T17:03:00"/>
    <n v="160"/>
    <n v="136"/>
    <n v="0"/>
    <d v="1899-12-30T17:15:00"/>
    <n v="12"/>
    <n v="0"/>
    <n v="0"/>
    <n v="0"/>
    <n v="0"/>
    <n v="0"/>
    <n v="0"/>
    <x v="12"/>
    <x v="1"/>
  </r>
  <r>
    <s v="  UA"/>
    <x v="8"/>
    <n v="943"/>
    <s v="N563UA"/>
    <s v="LAX"/>
    <d v="1899-12-30T17:32:00"/>
    <d v="1899-12-30T17:40:00"/>
    <n v="268"/>
    <n v="230"/>
    <n v="8"/>
    <d v="1899-12-30T17:51:00"/>
    <n v="11"/>
    <n v="0"/>
    <n v="0"/>
    <n v="0"/>
    <n v="0"/>
    <n v="0"/>
    <n v="8"/>
    <x v="12"/>
    <x v="1"/>
  </r>
  <r>
    <s v="  UA"/>
    <x v="8"/>
    <n v="945"/>
    <s v="N431UA"/>
    <s v="LAX"/>
    <d v="1899-12-30T11:57:00"/>
    <d v="1899-12-30T12:42:00"/>
    <n v="265"/>
    <n v="218"/>
    <n v="45"/>
    <d v="1899-12-30T12:51:00"/>
    <n v="9"/>
    <n v="0"/>
    <n v="0"/>
    <n v="0"/>
    <n v="0"/>
    <n v="0"/>
    <n v="45"/>
    <x v="3"/>
    <x v="1"/>
  </r>
  <r>
    <s v="  UA"/>
    <x v="8"/>
    <n v="949"/>
    <s v="N773UA"/>
    <s v="DEN"/>
    <d v="1899-12-30T18:41:00"/>
    <d v="1899-12-30T18:43:00"/>
    <n v="165"/>
    <n v="143"/>
    <n v="2"/>
    <d v="1899-12-30T19:01:00"/>
    <n v="18"/>
    <n v="0"/>
    <n v="0"/>
    <n v="0"/>
    <n v="0"/>
    <n v="0"/>
    <n v="2"/>
    <x v="1"/>
    <x v="1"/>
  </r>
  <r>
    <s v="  UA"/>
    <x v="8"/>
    <n v="959"/>
    <s v="N433UA"/>
    <s v="PDX"/>
    <d v="1899-12-30T20:30:00"/>
    <d v="1899-12-30T20:43:00"/>
    <n v="268"/>
    <n v="251"/>
    <n v="13"/>
    <d v="1899-12-30T20:55:00"/>
    <n v="12"/>
    <n v="0"/>
    <n v="0"/>
    <n v="0"/>
    <n v="0"/>
    <n v="0"/>
    <n v="13"/>
    <x v="11"/>
    <x v="1"/>
  </r>
  <r>
    <s v="  UA"/>
    <x v="8"/>
    <n v="964"/>
    <s v="N226UA"/>
    <s v="IAD"/>
    <d v="1899-12-30T13:15:00"/>
    <d v="1899-12-30T13:17:00"/>
    <n v="112"/>
    <n v="116"/>
    <n v="2"/>
    <d v="1899-12-30T13:38:00"/>
    <n v="21"/>
    <n v="0"/>
    <n v="0"/>
    <n v="0"/>
    <n v="0"/>
    <n v="0"/>
    <n v="2"/>
    <x v="14"/>
    <x v="1"/>
  </r>
  <r>
    <s v="  UA"/>
    <x v="8"/>
    <n v="971"/>
    <s v="N827UA"/>
    <s v="SFO"/>
    <d v="1899-12-30T06:00:00"/>
    <d v="1899-12-30T05:57:00"/>
    <n v="282"/>
    <n v="253"/>
    <n v="-3"/>
    <d v="1899-12-30T06:21:00"/>
    <n v="24"/>
    <n v="0"/>
    <n v="0"/>
    <n v="0"/>
    <n v="0"/>
    <n v="0"/>
    <n v="0"/>
    <x v="6"/>
    <x v="1"/>
  </r>
  <r>
    <s v="  UA"/>
    <x v="8"/>
    <n v="973"/>
    <s v="N590UA"/>
    <s v="SFO"/>
    <d v="1899-12-30T14:55:00"/>
    <d v="1899-12-30T15:58:00"/>
    <n v="294"/>
    <n v="275"/>
    <n v="63"/>
    <d v="1899-12-30T16:22:00"/>
    <n v="24"/>
    <n v="0"/>
    <n v="0"/>
    <n v="0"/>
    <n v="0"/>
    <n v="44"/>
    <n v="63"/>
    <x v="4"/>
    <x v="1"/>
  </r>
  <r>
    <s v="  UA"/>
    <x v="8"/>
    <n v="992"/>
    <s v="N559UA"/>
    <s v="IAD"/>
    <d v="1899-12-30T18:13:00"/>
    <d v="1899-12-30T18:09:00"/>
    <n v="114"/>
    <n v="102"/>
    <n v="-4"/>
    <d v="1899-12-30T18:26:00"/>
    <n v="17"/>
    <n v="0"/>
    <n v="0"/>
    <n v="0"/>
    <n v="0"/>
    <n v="0"/>
    <n v="0"/>
    <x v="1"/>
    <x v="1"/>
  </r>
  <r>
    <s v="  UA"/>
    <x v="8"/>
    <n v="1102"/>
    <s v="N39728"/>
    <s v="MCO"/>
    <d v="1899-12-30T19:40:00"/>
    <d v="1899-12-30T19:40:00"/>
    <n v="155"/>
    <n v="147"/>
    <n v="0"/>
    <d v="1899-12-30T19:56:00"/>
    <n v="16"/>
    <n v="0"/>
    <n v="0"/>
    <n v="0"/>
    <n v="0"/>
    <n v="0"/>
    <n v="0"/>
    <x v="10"/>
    <x v="1"/>
  </r>
  <r>
    <s v="  UA"/>
    <x v="8"/>
    <n v="1103"/>
    <s v="N16703"/>
    <s v="SNA"/>
    <d v="1899-12-30T09:45:00"/>
    <d v="1899-12-30T09:56:00"/>
    <n v="265"/>
    <n v="232"/>
    <n v="11"/>
    <d v="1899-12-30T10:08:00"/>
    <n v="12"/>
    <n v="0"/>
    <n v="0"/>
    <n v="0"/>
    <n v="0"/>
    <n v="0"/>
    <n v="11"/>
    <x v="0"/>
    <x v="1"/>
  </r>
  <r>
    <s v="  UA"/>
    <x v="8"/>
    <n v="1189"/>
    <s v="N73291"/>
    <s v="IAH"/>
    <d v="1899-12-30T15:20:00"/>
    <d v="1899-12-30T15:14:00"/>
    <n v="174"/>
    <n v="150"/>
    <n v="-6"/>
    <d v="1899-12-30T15:23:00"/>
    <n v="9"/>
    <n v="0"/>
    <n v="0"/>
    <n v="0"/>
    <n v="0"/>
    <n v="0"/>
    <n v="0"/>
    <x v="15"/>
    <x v="1"/>
  </r>
  <r>
    <s v="  UA"/>
    <x v="8"/>
    <n v="1221"/>
    <s v="N77430"/>
    <s v="IAH"/>
    <d v="1899-12-30T07:00:00"/>
    <d v="1899-12-30T07:02:00"/>
    <n v="168"/>
    <n v="221"/>
    <n v="2"/>
    <d v="1899-12-30T07:54:00"/>
    <n v="52"/>
    <n v="0"/>
    <n v="0"/>
    <n v="55"/>
    <n v="0"/>
    <n v="0"/>
    <n v="2"/>
    <x v="13"/>
    <x v="1"/>
  </r>
  <r>
    <s v="  UA"/>
    <x v="8"/>
    <n v="1259"/>
    <s v="N35271"/>
    <s v="CLE"/>
    <d v="1899-12-30T18:15:00"/>
    <d v="1899-12-30T18:11:00"/>
    <n v="77"/>
    <n v="79"/>
    <n v="-4"/>
    <d v="1899-12-30T18:33:00"/>
    <n v="22"/>
    <n v="0"/>
    <n v="0"/>
    <n v="0"/>
    <n v="0"/>
    <n v="0"/>
    <n v="0"/>
    <x v="1"/>
    <x v="1"/>
  </r>
  <r>
    <s v="  UA"/>
    <x v="8"/>
    <n v="1282"/>
    <s v="N35204"/>
    <s v="SFO"/>
    <d v="1899-12-30T20:30:00"/>
    <d v="1899-12-30T20:27:00"/>
    <n v="275"/>
    <n v="262"/>
    <n v="-3"/>
    <d v="1899-12-30T20:36:00"/>
    <n v="9"/>
    <n v="0"/>
    <n v="0"/>
    <n v="0"/>
    <n v="0"/>
    <n v="0"/>
    <n v="0"/>
    <x v="11"/>
    <x v="1"/>
  </r>
  <r>
    <s v="  UA"/>
    <x v="8"/>
    <n v="1290"/>
    <s v="N27213"/>
    <s v="IAH"/>
    <d v="1899-12-30T17:05:00"/>
    <d v="1899-12-30T17:12:00"/>
    <n v="173"/>
    <n v="169"/>
    <n v="7"/>
    <d v="1899-12-30T17:25:00"/>
    <n v="13"/>
    <n v="0"/>
    <n v="0"/>
    <n v="0"/>
    <n v="0"/>
    <n v="0"/>
    <n v="7"/>
    <x v="12"/>
    <x v="1"/>
  </r>
  <r>
    <s v="  UA"/>
    <x v="8"/>
    <n v="1296"/>
    <s v="N16709"/>
    <s v="DEN"/>
    <d v="1899-12-30T20:00:00"/>
    <d v="1899-12-30T19:56:00"/>
    <n v="156"/>
    <n v="148"/>
    <n v="-4"/>
    <d v="1899-12-30T20:08:00"/>
    <n v="12"/>
    <n v="0"/>
    <n v="0"/>
    <n v="0"/>
    <n v="0"/>
    <n v="0"/>
    <n v="0"/>
    <x v="11"/>
    <x v="1"/>
  </r>
  <r>
    <s v="  UA"/>
    <x v="8"/>
    <n v="1550"/>
    <s v="N15710"/>
    <s v="EWR"/>
    <d v="1899-12-30T13:39:00"/>
    <d v="1899-12-30T13:29:00"/>
    <n v="140"/>
    <n v="124"/>
    <n v="-10"/>
    <d v="1899-12-30T13:51:00"/>
    <n v="22"/>
    <n v="0"/>
    <n v="0"/>
    <n v="0"/>
    <n v="0"/>
    <n v="0"/>
    <n v="0"/>
    <x v="14"/>
    <x v="1"/>
  </r>
  <r>
    <s v="  UA"/>
    <x v="8"/>
    <n v="1570"/>
    <s v=" "/>
    <s v="EWR"/>
    <d v="1899-12-30T07:00:00"/>
    <d v="1899-12-30T00:00:00"/>
    <n v="120"/>
    <n v="0"/>
    <n v="0"/>
    <d v="1899-12-30T00:00:00"/>
    <n v="0"/>
    <n v="0"/>
    <n v="0"/>
    <n v="0"/>
    <n v="0"/>
    <n v="0"/>
    <n v="0"/>
    <x v="13"/>
    <x v="1"/>
  </r>
  <r>
    <s v="  UA"/>
    <x v="8"/>
    <n v="1574"/>
    <s v="N39728"/>
    <s v="EWR"/>
    <d v="1899-12-30T12:00:00"/>
    <d v="1899-12-30T12:05:00"/>
    <n v="127"/>
    <n v="114"/>
    <n v="5"/>
    <d v="1899-12-30T12:16:00"/>
    <n v="11"/>
    <n v="0"/>
    <n v="0"/>
    <n v="0"/>
    <n v="0"/>
    <n v="0"/>
    <n v="5"/>
    <x v="5"/>
    <x v="1"/>
  </r>
  <r>
    <s v="  UA"/>
    <x v="8"/>
    <n v="1577"/>
    <s v="N78509"/>
    <s v="EWR"/>
    <d v="1899-12-30T17:00:00"/>
    <d v="1899-12-30T16:56:00"/>
    <n v="135"/>
    <n v="120"/>
    <n v="-4"/>
    <d v="1899-12-30T17:09:00"/>
    <n v="13"/>
    <n v="0"/>
    <n v="0"/>
    <n v="0"/>
    <n v="0"/>
    <n v="0"/>
    <n v="0"/>
    <x v="12"/>
    <x v="1"/>
  </r>
  <r>
    <s v="  UA"/>
    <x v="8"/>
    <n v="1579"/>
    <s v="N87513"/>
    <s v="EWR"/>
    <d v="1899-12-30T18:00:00"/>
    <d v="1899-12-30T18:36:00"/>
    <n v="126"/>
    <n v="111"/>
    <n v="36"/>
    <d v="1899-12-30T18:51:00"/>
    <n v="15"/>
    <n v="3"/>
    <n v="0"/>
    <n v="0"/>
    <n v="0"/>
    <n v="18"/>
    <n v="36"/>
    <x v="1"/>
    <x v="1"/>
  </r>
  <r>
    <s v="  UA"/>
    <x v="8"/>
    <n v="1625"/>
    <s v="N34282"/>
    <s v="CLE"/>
    <d v="1899-12-30T07:00:00"/>
    <d v="1899-12-30T06:57:00"/>
    <n v="77"/>
    <n v="98"/>
    <n v="-3"/>
    <d v="1899-12-30T07:38:00"/>
    <n v="41"/>
    <n v="0"/>
    <n v="0"/>
    <n v="18"/>
    <n v="0"/>
    <n v="0"/>
    <n v="0"/>
    <x v="13"/>
    <x v="1"/>
  </r>
  <r>
    <s v="  UA"/>
    <x v="8"/>
    <n v="1647"/>
    <s v="N75426"/>
    <s v="IAH"/>
    <d v="1899-12-30T19:15:00"/>
    <d v="1899-12-30T19:14:00"/>
    <n v="163"/>
    <n v="165"/>
    <n v="-1"/>
    <d v="1899-12-30T19:33:00"/>
    <n v="19"/>
    <n v="0"/>
    <n v="0"/>
    <n v="0"/>
    <n v="0"/>
    <n v="0"/>
    <n v="0"/>
    <x v="10"/>
    <x v="1"/>
  </r>
  <r>
    <s v="  UA"/>
    <x v="8"/>
    <n v="1676"/>
    <s v="N32404"/>
    <s v="IAH"/>
    <d v="1899-12-30T14:00:00"/>
    <d v="1899-12-30T14:15:00"/>
    <n v="166"/>
    <n v="158"/>
    <n v="15"/>
    <d v="1899-12-30T14:22:00"/>
    <n v="7"/>
    <n v="0"/>
    <n v="0"/>
    <n v="0"/>
    <n v="0"/>
    <n v="0"/>
    <n v="15"/>
    <x v="4"/>
    <x v="1"/>
  </r>
  <r>
    <s v="  UA"/>
    <x v="8"/>
    <n v="1693"/>
    <s v="N73278"/>
    <s v="IAH"/>
    <d v="1899-12-30T12:10:00"/>
    <d v="1899-12-30T12:25:00"/>
    <n v="167"/>
    <n v="163"/>
    <n v="15"/>
    <d v="1899-12-30T12:33:00"/>
    <n v="8"/>
    <n v="0"/>
    <n v="0"/>
    <n v="0"/>
    <n v="0"/>
    <n v="0"/>
    <n v="15"/>
    <x v="5"/>
    <x v="1"/>
  </r>
  <r>
    <s v="  UA"/>
    <x v="8"/>
    <n v="1696"/>
    <s v="N76269"/>
    <s v="EWR"/>
    <d v="1899-12-30T10:00:00"/>
    <d v="1899-12-30T09:58:00"/>
    <n v="117"/>
    <n v="124"/>
    <n v="-2"/>
    <d v="1899-12-30T10:14:00"/>
    <n v="16"/>
    <n v="0"/>
    <n v="0"/>
    <n v="0"/>
    <n v="0"/>
    <n v="0"/>
    <n v="0"/>
    <x v="8"/>
    <x v="1"/>
  </r>
  <r>
    <s v="  UA"/>
    <x v="8"/>
    <n v="1710"/>
    <s v="N75853"/>
    <s v="IAH"/>
    <d v="1899-12-30T08:00:00"/>
    <d v="1899-12-30T07:56:00"/>
    <n v="172"/>
    <n v="169"/>
    <n v="-4"/>
    <d v="1899-12-30T08:08:00"/>
    <n v="12"/>
    <n v="0"/>
    <n v="0"/>
    <n v="0"/>
    <n v="0"/>
    <n v="0"/>
    <n v="0"/>
    <x v="9"/>
    <x v="1"/>
  </r>
  <r>
    <s v="  UA"/>
    <x v="8"/>
    <n v="1715"/>
    <s v="N33209"/>
    <s v="PIT"/>
    <d v="1899-12-30T18:35:00"/>
    <d v="1899-12-30T18:32:00"/>
    <n v="84"/>
    <n v="81"/>
    <n v="-3"/>
    <d v="1899-12-30T18:47:00"/>
    <n v="15"/>
    <n v="0"/>
    <n v="0"/>
    <n v="0"/>
    <n v="0"/>
    <n v="0"/>
    <n v="0"/>
    <x v="1"/>
    <x v="1"/>
  </r>
  <r>
    <s v="  UA"/>
    <x v="8"/>
    <n v="1716"/>
    <s v="N35204"/>
    <s v="FLL"/>
    <d v="1899-12-30T08:50:00"/>
    <d v="1899-12-30T09:08:00"/>
    <n v="171"/>
    <n v="181"/>
    <n v="18"/>
    <d v="1899-12-30T09:29:00"/>
    <n v="21"/>
    <n v="2"/>
    <n v="0"/>
    <n v="10"/>
    <n v="0"/>
    <n v="16"/>
    <n v="18"/>
    <x v="9"/>
    <x v="1"/>
  </r>
  <r>
    <s v="  UA"/>
    <x v="8"/>
    <n v="1727"/>
    <s v="N36207"/>
    <s v="IAH"/>
    <d v="1899-12-30T10:56:00"/>
    <d v="1899-12-30T11:40:00"/>
    <n v="169"/>
    <n v="160"/>
    <n v="44"/>
    <d v="1899-12-30T11:50:00"/>
    <n v="10"/>
    <n v="9"/>
    <n v="0"/>
    <n v="0"/>
    <n v="0"/>
    <n v="26"/>
    <n v="44"/>
    <x v="8"/>
    <x v="1"/>
  </r>
  <r>
    <s v="  UA"/>
    <x v="8"/>
    <n v="1729"/>
    <s v="N57857"/>
    <s v="IAH"/>
    <d v="1899-12-30T21:00:00"/>
    <d v="1899-12-30T20:56:00"/>
    <n v="158"/>
    <n v="163"/>
    <n v="-4"/>
    <d v="1899-12-30T21:17:00"/>
    <n v="21"/>
    <n v="0"/>
    <n v="0"/>
    <n v="0"/>
    <n v="0"/>
    <n v="0"/>
    <n v="0"/>
    <x v="7"/>
    <x v="1"/>
  </r>
  <r>
    <s v="  UA"/>
    <x v="8"/>
    <n v="1730"/>
    <s v="N57439"/>
    <s v="IAH"/>
    <d v="1899-12-30T05:25:00"/>
    <d v="1899-12-30T05:25:00"/>
    <n v="168"/>
    <n v="161"/>
    <n v="0"/>
    <d v="1899-12-30T05:36:00"/>
    <n v="11"/>
    <n v="0"/>
    <n v="0"/>
    <n v="0"/>
    <n v="0"/>
    <n v="0"/>
    <n v="0"/>
    <x v="16"/>
    <x v="1"/>
  </r>
  <r>
    <s v="  UA"/>
    <x v="9"/>
    <n v="201"/>
    <s v="N213UA"/>
    <s v="HNL"/>
    <d v="1899-12-30T09:20:00"/>
    <d v="1899-12-30T16:42:00"/>
    <n v="544"/>
    <n v="510"/>
    <n v="442"/>
    <d v="1899-12-30T16:55:00"/>
    <n v="13"/>
    <n v="408"/>
    <n v="0"/>
    <n v="0"/>
    <n v="0"/>
    <n v="0"/>
    <n v="442"/>
    <x v="0"/>
    <x v="2"/>
  </r>
  <r>
    <s v="  UA"/>
    <x v="9"/>
    <n v="222"/>
    <s v="N511UA"/>
    <s v="BDL"/>
    <d v="1899-12-30T18:48:00"/>
    <d v="1899-12-30T18:45:00"/>
    <n v="126"/>
    <n v="109"/>
    <n v="-3"/>
    <d v="1899-12-30T19:00:00"/>
    <n v="15"/>
    <n v="0"/>
    <n v="0"/>
    <n v="0"/>
    <n v="0"/>
    <n v="0"/>
    <n v="0"/>
    <x v="1"/>
    <x v="2"/>
  </r>
  <r>
    <s v="  UA"/>
    <x v="9"/>
    <n v="234"/>
    <s v="N479UA"/>
    <s v="LGA"/>
    <d v="1899-12-30T08:24:00"/>
    <d v="1899-12-30T08:23:00"/>
    <n v="125"/>
    <n v="125"/>
    <n v="-1"/>
    <d v="1899-12-30T08:41:00"/>
    <n v="18"/>
    <n v="0"/>
    <n v="0"/>
    <n v="0"/>
    <n v="0"/>
    <n v="0"/>
    <n v="0"/>
    <x v="9"/>
    <x v="2"/>
  </r>
  <r>
    <s v="  UA"/>
    <x v="9"/>
    <n v="241"/>
    <s v="N490UA"/>
    <s v="SEA"/>
    <d v="1899-12-30T11:55:00"/>
    <d v="1899-12-30T11:53:00"/>
    <n v="268"/>
    <n v="251"/>
    <n v="-2"/>
    <d v="1899-12-30T12:03:00"/>
    <n v="10"/>
    <n v="0"/>
    <n v="0"/>
    <n v="0"/>
    <n v="0"/>
    <n v="0"/>
    <n v="0"/>
    <x v="3"/>
    <x v="2"/>
  </r>
  <r>
    <s v="  UA"/>
    <x v="9"/>
    <n v="242"/>
    <s v="N808UA"/>
    <s v="PVD"/>
    <d v="1899-12-30T13:27:00"/>
    <d v="1899-12-30T13:22:00"/>
    <n v="128"/>
    <n v="116"/>
    <n v="-5"/>
    <d v="1899-12-30T13:32:00"/>
    <n v="10"/>
    <n v="0"/>
    <n v="0"/>
    <n v="0"/>
    <n v="0"/>
    <n v="0"/>
    <n v="0"/>
    <x v="14"/>
    <x v="2"/>
  </r>
  <r>
    <s v="  UA"/>
    <x v="9"/>
    <n v="245"/>
    <s v="N414UA"/>
    <s v="DEN"/>
    <d v="1899-12-30T08:58:00"/>
    <d v="1899-12-30T08:54:00"/>
    <n v="164"/>
    <n v="150"/>
    <n v="-4"/>
    <d v="1899-12-30T09:03:00"/>
    <n v="9"/>
    <n v="0"/>
    <n v="0"/>
    <n v="0"/>
    <n v="0"/>
    <n v="0"/>
    <n v="0"/>
    <x v="9"/>
    <x v="2"/>
  </r>
  <r>
    <s v="  UA"/>
    <x v="9"/>
    <n v="246"/>
    <s v="N491UA"/>
    <s v="BUF"/>
    <d v="1899-12-30T18:00:00"/>
    <d v="1899-12-30T18:27:00"/>
    <n v="89"/>
    <n v="100"/>
    <n v="27"/>
    <d v="1899-12-30T18:49:00"/>
    <n v="22"/>
    <n v="19"/>
    <n v="0"/>
    <n v="11"/>
    <n v="0"/>
    <n v="8"/>
    <n v="27"/>
    <x v="1"/>
    <x v="2"/>
  </r>
  <r>
    <s v="  UA"/>
    <x v="9"/>
    <n v="248"/>
    <s v="N441UA"/>
    <s v="DTW"/>
    <d v="1899-12-30T19:00:00"/>
    <d v="1899-12-30T18:59:00"/>
    <n v="85"/>
    <n v="67"/>
    <n v="-1"/>
    <d v="1899-12-30T19:15:00"/>
    <n v="16"/>
    <n v="0"/>
    <n v="0"/>
    <n v="0"/>
    <n v="0"/>
    <n v="0"/>
    <n v="0"/>
    <x v="10"/>
    <x v="2"/>
  </r>
  <r>
    <s v="  UA"/>
    <x v="9"/>
    <n v="253"/>
    <s v="N514UA"/>
    <s v="BOS"/>
    <d v="1899-12-30T19:00:00"/>
    <d v="1899-12-30T18:54:00"/>
    <n v="133"/>
    <n v="123"/>
    <n v="-6"/>
    <d v="1899-12-30T19:09:00"/>
    <n v="15"/>
    <n v="0"/>
    <n v="0"/>
    <n v="0"/>
    <n v="0"/>
    <n v="0"/>
    <n v="0"/>
    <x v="10"/>
    <x v="2"/>
  </r>
  <r>
    <s v="  UA"/>
    <x v="9"/>
    <n v="255"/>
    <s v="N485UA"/>
    <s v="SFO"/>
    <d v="1899-12-30T16:05:00"/>
    <d v="1899-12-30T15:59:00"/>
    <n v="282"/>
    <n v="269"/>
    <n v="-6"/>
    <d v="1899-12-30T16:12:00"/>
    <n v="13"/>
    <n v="0"/>
    <n v="0"/>
    <n v="0"/>
    <n v="0"/>
    <n v="0"/>
    <n v="0"/>
    <x v="2"/>
    <x v="2"/>
  </r>
  <r>
    <s v="  UA"/>
    <x v="9"/>
    <n v="258"/>
    <s v="N828UA"/>
    <s v="GRR"/>
    <d v="1899-12-30T19:01:00"/>
    <d v="1899-12-30T18:56:00"/>
    <n v="51"/>
    <n v="47"/>
    <n v="-5"/>
    <d v="1899-12-30T19:12:00"/>
    <n v="16"/>
    <n v="0"/>
    <n v="0"/>
    <n v="0"/>
    <n v="0"/>
    <n v="0"/>
    <n v="0"/>
    <x v="10"/>
    <x v="2"/>
  </r>
  <r>
    <s v="  UA"/>
    <x v="9"/>
    <n v="262"/>
    <s v="N444UA"/>
    <s v="MCO"/>
    <d v="1899-12-30T06:54:00"/>
    <d v="1899-12-30T06:48:00"/>
    <n v="155"/>
    <n v="155"/>
    <n v="-6"/>
    <d v="1899-12-30T07:07:00"/>
    <n v="19"/>
    <n v="0"/>
    <n v="0"/>
    <n v="0"/>
    <n v="0"/>
    <n v="0"/>
    <n v="0"/>
    <x v="6"/>
    <x v="2"/>
  </r>
  <r>
    <s v="  UA"/>
    <x v="9"/>
    <n v="265"/>
    <s v="N841UA"/>
    <s v="TPA"/>
    <d v="1899-12-30T14:15:00"/>
    <d v="1899-12-30T14:08:00"/>
    <n v="157"/>
    <n v="154"/>
    <n v="-7"/>
    <d v="1899-12-30T14:19:00"/>
    <n v="11"/>
    <n v="0"/>
    <n v="0"/>
    <n v="0"/>
    <n v="0"/>
    <n v="0"/>
    <n v="0"/>
    <x v="4"/>
    <x v="2"/>
  </r>
  <r>
    <s v="  UA"/>
    <x v="9"/>
    <n v="278"/>
    <s v="N818UA"/>
    <s v="MDT"/>
    <d v="1899-12-30T18:30:00"/>
    <d v="1899-12-30T18:23:00"/>
    <n v="100"/>
    <n v="94"/>
    <n v="-7"/>
    <d v="1899-12-30T18:40:00"/>
    <n v="17"/>
    <n v="0"/>
    <n v="0"/>
    <n v="0"/>
    <n v="0"/>
    <n v="0"/>
    <n v="0"/>
    <x v="1"/>
    <x v="2"/>
  </r>
  <r>
    <s v="  UA"/>
    <x v="9"/>
    <n v="288"/>
    <s v="N479UA"/>
    <s v="MCO"/>
    <d v="1899-12-30T14:27:00"/>
    <d v="1899-12-30T14:27:00"/>
    <n v="159"/>
    <n v="153"/>
    <n v="0"/>
    <d v="1899-12-30T14:41:00"/>
    <n v="14"/>
    <n v="0"/>
    <n v="0"/>
    <n v="0"/>
    <n v="0"/>
    <n v="0"/>
    <n v="0"/>
    <x v="4"/>
    <x v="2"/>
  </r>
  <r>
    <s v="  UA"/>
    <x v="9"/>
    <n v="291"/>
    <s v="N805UA"/>
    <s v="IAD"/>
    <d v="1899-12-30T11:22:00"/>
    <d v="1899-12-30T11:19:00"/>
    <n v="106"/>
    <n v="95"/>
    <n v="-3"/>
    <d v="1899-12-30T11:33:00"/>
    <n v="14"/>
    <n v="0"/>
    <n v="0"/>
    <n v="0"/>
    <n v="0"/>
    <n v="0"/>
    <n v="0"/>
    <x v="3"/>
    <x v="2"/>
  </r>
  <r>
    <s v="  UA"/>
    <x v="9"/>
    <n v="292"/>
    <s v="N829UA"/>
    <s v="ATL"/>
    <d v="1899-12-30T06:00:00"/>
    <d v="1899-12-30T06:22:00"/>
    <n v="119"/>
    <n v="104"/>
    <n v="22"/>
    <d v="1899-12-30T06:32:00"/>
    <n v="10"/>
    <n v="0"/>
    <n v="0"/>
    <n v="0"/>
    <n v="0"/>
    <n v="0"/>
    <n v="22"/>
    <x v="6"/>
    <x v="2"/>
  </r>
  <r>
    <s v="  UA"/>
    <x v="9"/>
    <n v="296"/>
    <s v="N801UA"/>
    <s v="MSP"/>
    <d v="1899-12-30T13:20:00"/>
    <d v="1899-12-30T13:35:00"/>
    <n v="87"/>
    <n v="67"/>
    <n v="15"/>
    <d v="1899-12-30T13:45:00"/>
    <n v="10"/>
    <n v="0"/>
    <n v="0"/>
    <n v="0"/>
    <n v="0"/>
    <n v="0"/>
    <n v="15"/>
    <x v="14"/>
    <x v="2"/>
  </r>
  <r>
    <s v="  UA"/>
    <x v="9"/>
    <n v="298"/>
    <s v="N846UA"/>
    <s v="MIA"/>
    <d v="1899-12-30T19:45:00"/>
    <d v="1899-12-30T19:55:00"/>
    <n v="187"/>
    <n v="185"/>
    <n v="10"/>
    <d v="1899-12-30T20:10:00"/>
    <n v="15"/>
    <n v="0"/>
    <n v="0"/>
    <n v="0"/>
    <n v="0"/>
    <n v="0"/>
    <n v="10"/>
    <x v="10"/>
    <x v="2"/>
  </r>
  <r>
    <s v="  UA"/>
    <x v="9"/>
    <n v="304"/>
    <s v="N412UA"/>
    <s v="BDL"/>
    <d v="1899-12-30T06:26:00"/>
    <d v="1899-12-30T06:19:00"/>
    <n v="122"/>
    <n v="101"/>
    <n v="-7"/>
    <d v="1899-12-30T06:28:00"/>
    <n v="9"/>
    <n v="0"/>
    <n v="0"/>
    <n v="0"/>
    <n v="0"/>
    <n v="0"/>
    <n v="0"/>
    <x v="6"/>
    <x v="2"/>
  </r>
  <r>
    <s v="  UA"/>
    <x v="9"/>
    <n v="307"/>
    <s v="N541UA"/>
    <s v="LAS"/>
    <d v="1899-12-30T08:20:00"/>
    <d v="1899-12-30T08:17:00"/>
    <n v="237"/>
    <n v="222"/>
    <n v="-3"/>
    <d v="1899-12-30T08:32:00"/>
    <n v="15"/>
    <n v="0"/>
    <n v="0"/>
    <n v="0"/>
    <n v="0"/>
    <n v="0"/>
    <n v="0"/>
    <x v="9"/>
    <x v="2"/>
  </r>
  <r>
    <s v="  UA"/>
    <x v="9"/>
    <n v="309"/>
    <s v="N832UA"/>
    <s v="BOS"/>
    <d v="1899-12-30T09:05:00"/>
    <d v="1899-12-30T08:59:00"/>
    <n v="128"/>
    <n v="119"/>
    <n v="-6"/>
    <d v="1899-12-30T09:09:00"/>
    <n v="10"/>
    <n v="0"/>
    <n v="0"/>
    <n v="0"/>
    <n v="0"/>
    <n v="0"/>
    <n v="0"/>
    <x v="0"/>
    <x v="2"/>
  </r>
  <r>
    <s v="  UA"/>
    <x v="9"/>
    <n v="330"/>
    <s v="N483UA"/>
    <s v="EWR"/>
    <d v="1899-12-30T16:00:00"/>
    <d v="1899-12-30T15:53:00"/>
    <n v="131"/>
    <n v="104"/>
    <n v="-7"/>
    <d v="1899-12-30T16:01:00"/>
    <n v="8"/>
    <n v="0"/>
    <n v="0"/>
    <n v="0"/>
    <n v="0"/>
    <n v="0"/>
    <n v="0"/>
    <x v="2"/>
    <x v="2"/>
  </r>
  <r>
    <s v="  UA"/>
    <x v="9"/>
    <n v="331"/>
    <s v="N848UA"/>
    <s v="DFW"/>
    <d v="1899-12-30T20:50:00"/>
    <d v="1899-12-30T20:45:00"/>
    <n v="146"/>
    <n v="131"/>
    <n v="-5"/>
    <d v="1899-12-30T20:59:00"/>
    <n v="14"/>
    <n v="0"/>
    <n v="0"/>
    <n v="0"/>
    <n v="0"/>
    <n v="0"/>
    <n v="0"/>
    <x v="11"/>
    <x v="2"/>
  </r>
  <r>
    <s v="  UA"/>
    <x v="9"/>
    <n v="333"/>
    <s v="N845UA"/>
    <s v="MSY"/>
    <d v="1899-12-30T09:30:00"/>
    <d v="1899-12-30T09:27:00"/>
    <n v="140"/>
    <n v="140"/>
    <n v="-3"/>
    <d v="1899-12-30T09:38:00"/>
    <n v="11"/>
    <n v="0"/>
    <n v="0"/>
    <n v="0"/>
    <n v="0"/>
    <n v="0"/>
    <n v="0"/>
    <x v="0"/>
    <x v="2"/>
  </r>
  <r>
    <s v="  UA"/>
    <x v="9"/>
    <n v="337"/>
    <s v="N827UA"/>
    <s v="IAD"/>
    <d v="1899-12-30T16:26:00"/>
    <d v="1899-12-30T16:24:00"/>
    <n v="109"/>
    <n v="93"/>
    <n v="-2"/>
    <d v="1899-12-30T16:36:00"/>
    <n v="12"/>
    <n v="0"/>
    <n v="0"/>
    <n v="0"/>
    <n v="0"/>
    <n v="0"/>
    <n v="0"/>
    <x v="2"/>
    <x v="2"/>
  </r>
  <r>
    <s v="  UA"/>
    <x v="9"/>
    <n v="340"/>
    <s v="N820UA"/>
    <s v="DFW"/>
    <d v="1899-12-30T13:20:00"/>
    <d v="1899-12-30T13:16:00"/>
    <n v="151"/>
    <n v="139"/>
    <n v="-4"/>
    <d v="1899-12-30T13:26:00"/>
    <n v="10"/>
    <n v="0"/>
    <n v="0"/>
    <n v="0"/>
    <n v="0"/>
    <n v="0"/>
    <n v="0"/>
    <x v="14"/>
    <x v="2"/>
  </r>
  <r>
    <s v="  UA"/>
    <x v="9"/>
    <n v="344"/>
    <s v="N486UA"/>
    <s v="BWI"/>
    <d v="1899-12-30T19:53:00"/>
    <d v="1899-12-30T19:49:00"/>
    <n v="108"/>
    <n v="89"/>
    <n v="-4"/>
    <d v="1899-12-30T19:57:00"/>
    <n v="8"/>
    <n v="0"/>
    <n v="0"/>
    <n v="0"/>
    <n v="0"/>
    <n v="0"/>
    <n v="0"/>
    <x v="10"/>
    <x v="2"/>
  </r>
  <r>
    <s v="  UA"/>
    <x v="9"/>
    <n v="350"/>
    <s v="N515UA"/>
    <s v="MCO"/>
    <d v="1899-12-30T17:06:00"/>
    <d v="1899-12-30T17:04:00"/>
    <n v="159"/>
    <n v="153"/>
    <n v="-2"/>
    <d v="1899-12-30T17:16:00"/>
    <n v="12"/>
    <n v="0"/>
    <n v="0"/>
    <n v="0"/>
    <n v="0"/>
    <n v="0"/>
    <n v="0"/>
    <x v="12"/>
    <x v="2"/>
  </r>
  <r>
    <s v="  UA"/>
    <x v="9"/>
    <n v="352"/>
    <s v="N486UA"/>
    <s v="BDL"/>
    <d v="1899-12-30T13:33:00"/>
    <d v="1899-12-30T13:29:00"/>
    <n v="122"/>
    <n v="116"/>
    <n v="-4"/>
    <d v="1899-12-30T13:42:00"/>
    <n v="13"/>
    <n v="0"/>
    <n v="0"/>
    <n v="0"/>
    <n v="0"/>
    <n v="0"/>
    <n v="0"/>
    <x v="14"/>
    <x v="2"/>
  </r>
  <r>
    <s v="  UA"/>
    <x v="9"/>
    <n v="365"/>
    <s v="N830UA"/>
    <s v="DSM"/>
    <d v="1899-12-30T15:00:00"/>
    <d v="1899-12-30T14:56:00"/>
    <n v="75"/>
    <n v="58"/>
    <n v="-4"/>
    <d v="1899-12-30T15:05:00"/>
    <n v="9"/>
    <n v="0"/>
    <n v="0"/>
    <n v="0"/>
    <n v="0"/>
    <n v="0"/>
    <n v="0"/>
    <x v="15"/>
    <x v="2"/>
  </r>
  <r>
    <s v="  UA"/>
    <x v="9"/>
    <n v="376"/>
    <s v="N490UA"/>
    <s v="PHL"/>
    <d v="1899-12-30T06:00:00"/>
    <d v="1899-12-30T06:00:00"/>
    <n v="119"/>
    <n v="102"/>
    <n v="0"/>
    <d v="1899-12-30T06:08:00"/>
    <n v="8"/>
    <n v="0"/>
    <n v="0"/>
    <n v="0"/>
    <n v="0"/>
    <n v="0"/>
    <n v="0"/>
    <x v="6"/>
    <x v="2"/>
  </r>
  <r>
    <s v="  UA"/>
    <x v="9"/>
    <n v="381"/>
    <s v="N403UA"/>
    <s v="SMF"/>
    <d v="1899-12-30T09:55:00"/>
    <d v="1899-12-30T09:51:00"/>
    <n v="270"/>
    <n v="264"/>
    <n v="-4"/>
    <d v="1899-12-30T10:08:00"/>
    <n v="17"/>
    <n v="0"/>
    <n v="0"/>
    <n v="0"/>
    <n v="0"/>
    <n v="0"/>
    <n v="0"/>
    <x v="0"/>
    <x v="2"/>
  </r>
  <r>
    <s v="  UA"/>
    <x v="9"/>
    <n v="382"/>
    <s v="N538UA"/>
    <s v="IAD"/>
    <d v="1899-12-30T08:43:00"/>
    <d v="1899-12-30T08:42:00"/>
    <n v="108"/>
    <n v="93"/>
    <n v="-1"/>
    <d v="1899-12-30T08:56:00"/>
    <n v="14"/>
    <n v="0"/>
    <n v="0"/>
    <n v="0"/>
    <n v="0"/>
    <n v="0"/>
    <n v="0"/>
    <x v="9"/>
    <x v="2"/>
  </r>
  <r>
    <s v="  UA"/>
    <x v="9"/>
    <n v="391"/>
    <s v="N844UA"/>
    <s v="RDU"/>
    <d v="1899-12-30T19:45:00"/>
    <d v="1899-12-30T19:39:00"/>
    <n v="117"/>
    <n v="107"/>
    <n v="-6"/>
    <d v="1899-12-30T19:54:00"/>
    <n v="15"/>
    <n v="0"/>
    <n v="0"/>
    <n v="0"/>
    <n v="0"/>
    <n v="0"/>
    <n v="0"/>
    <x v="10"/>
    <x v="2"/>
  </r>
  <r>
    <s v="  UA"/>
    <x v="9"/>
    <n v="393"/>
    <s v="N453UA"/>
    <s v="PHX"/>
    <d v="1899-12-30T11:57:00"/>
    <d v="1899-12-30T12:36:00"/>
    <n v="232"/>
    <n v="227"/>
    <n v="39"/>
    <d v="1899-12-30T13:04:00"/>
    <n v="28"/>
    <n v="0"/>
    <n v="0"/>
    <n v="34"/>
    <n v="0"/>
    <n v="0"/>
    <n v="39"/>
    <x v="3"/>
    <x v="2"/>
  </r>
  <r>
    <s v="  UA"/>
    <x v="9"/>
    <n v="395"/>
    <s v="N412UA"/>
    <s v="SAN"/>
    <d v="1899-12-30T17:46:00"/>
    <d v="1899-12-30T17:44:00"/>
    <n v="253"/>
    <n v="244"/>
    <n v="-2"/>
    <d v="1899-12-30T17:57:00"/>
    <n v="13"/>
    <n v="0"/>
    <n v="0"/>
    <n v="0"/>
    <n v="0"/>
    <n v="0"/>
    <n v="0"/>
    <x v="12"/>
    <x v="2"/>
  </r>
  <r>
    <s v="  UA"/>
    <x v="9"/>
    <n v="398"/>
    <s v="N418UA"/>
    <s v="PDX"/>
    <d v="1899-12-30T11:58:00"/>
    <d v="1899-12-30T11:58:00"/>
    <n v="268"/>
    <n v="250"/>
    <n v="0"/>
    <d v="1899-12-30T12:09:00"/>
    <n v="11"/>
    <n v="0"/>
    <n v="0"/>
    <n v="0"/>
    <n v="0"/>
    <n v="0"/>
    <n v="0"/>
    <x v="3"/>
    <x v="2"/>
  </r>
  <r>
    <s v="  UA"/>
    <x v="9"/>
    <n v="408"/>
    <s v="N578UA"/>
    <s v="PHX"/>
    <d v="1899-12-30T17:59:00"/>
    <d v="1899-12-30T18:39:00"/>
    <n v="235"/>
    <n v="226"/>
    <n v="40"/>
    <d v="1899-12-30T19:08:00"/>
    <n v="29"/>
    <n v="0"/>
    <n v="0"/>
    <n v="31"/>
    <n v="0"/>
    <n v="0"/>
    <n v="40"/>
    <x v="12"/>
    <x v="2"/>
  </r>
  <r>
    <s v="  UA"/>
    <x v="9"/>
    <n v="409"/>
    <s v="N509UA"/>
    <s v="LAX"/>
    <d v="1899-12-30T13:08:00"/>
    <d v="1899-12-30T13:38:00"/>
    <n v="266"/>
    <n v="238"/>
    <n v="30"/>
    <d v="1899-12-30T13:50:00"/>
    <n v="12"/>
    <n v="0"/>
    <n v="0"/>
    <n v="0"/>
    <n v="0"/>
    <n v="0"/>
    <n v="30"/>
    <x v="14"/>
    <x v="2"/>
  </r>
  <r>
    <s v="  UA"/>
    <x v="9"/>
    <n v="411"/>
    <s v="N463UA"/>
    <s v="LAX"/>
    <d v="1899-12-30T20:45:00"/>
    <d v="1899-12-30T20:41:00"/>
    <n v="265"/>
    <n v="244"/>
    <n v="-4"/>
    <d v="1899-12-30T20:52:00"/>
    <n v="11"/>
    <n v="0"/>
    <n v="0"/>
    <n v="0"/>
    <n v="0"/>
    <n v="0"/>
    <n v="0"/>
    <x v="11"/>
    <x v="2"/>
  </r>
  <r>
    <s v="  UA"/>
    <x v="9"/>
    <n v="420"/>
    <s v="N415UA"/>
    <s v="ROC"/>
    <d v="1899-12-30T18:44:00"/>
    <d v="1899-12-30T18:41:00"/>
    <n v="96"/>
    <n v="84"/>
    <n v="-3"/>
    <d v="1899-12-30T18:56:00"/>
    <n v="15"/>
    <n v="0"/>
    <n v="0"/>
    <n v="0"/>
    <n v="0"/>
    <n v="0"/>
    <n v="0"/>
    <x v="1"/>
    <x v="2"/>
  </r>
  <r>
    <s v="  UA"/>
    <x v="9"/>
    <n v="425"/>
    <s v="N570UA"/>
    <s v="SEA"/>
    <d v="1899-12-30T20:50:00"/>
    <d v="1899-12-30T20:52:00"/>
    <n v="265"/>
    <n v="246"/>
    <n v="2"/>
    <d v="1899-12-30T21:01:00"/>
    <n v="9"/>
    <n v="0"/>
    <n v="0"/>
    <n v="0"/>
    <n v="0"/>
    <n v="0"/>
    <n v="2"/>
    <x v="11"/>
    <x v="2"/>
  </r>
  <r>
    <s v="  UA"/>
    <x v="9"/>
    <n v="432"/>
    <s v="N847UA"/>
    <s v="CLT"/>
    <d v="1899-12-30T13:10:00"/>
    <d v="1899-12-30T13:10:00"/>
    <n v="109"/>
    <n v="104"/>
    <n v="0"/>
    <d v="1899-12-30T13:31:00"/>
    <n v="21"/>
    <n v="0"/>
    <n v="0"/>
    <n v="0"/>
    <n v="0"/>
    <n v="0"/>
    <n v="0"/>
    <x v="14"/>
    <x v="2"/>
  </r>
  <r>
    <s v="  UA"/>
    <x v="9"/>
    <n v="436"/>
    <s v="N435UA"/>
    <s v="EWR"/>
    <d v="1899-12-30T15:00:00"/>
    <d v="1899-12-30T15:00:00"/>
    <n v="131"/>
    <n v="106"/>
    <n v="0"/>
    <d v="1899-12-30T15:12:00"/>
    <n v="12"/>
    <n v="0"/>
    <n v="0"/>
    <n v="0"/>
    <n v="0"/>
    <n v="0"/>
    <n v="0"/>
    <x v="15"/>
    <x v="2"/>
  </r>
  <r>
    <s v="  UA"/>
    <x v="9"/>
    <n v="442"/>
    <s v="N832UA"/>
    <s v="BDL"/>
    <d v="1899-12-30T16:50:00"/>
    <d v="1899-12-30T16:45:00"/>
    <n v="121"/>
    <n v="111"/>
    <n v="-5"/>
    <d v="1899-12-30T16:59:00"/>
    <n v="14"/>
    <n v="0"/>
    <n v="0"/>
    <n v="0"/>
    <n v="0"/>
    <n v="0"/>
    <n v="0"/>
    <x v="2"/>
    <x v="2"/>
  </r>
  <r>
    <s v="  UA"/>
    <x v="9"/>
    <n v="449"/>
    <s v="N402UA"/>
    <s v="SAN"/>
    <d v="1899-12-30T09:59:00"/>
    <d v="1899-12-30T09:54:00"/>
    <n v="261"/>
    <n v="234"/>
    <n v="-5"/>
    <d v="1899-12-30T10:06:00"/>
    <n v="12"/>
    <n v="0"/>
    <n v="0"/>
    <n v="0"/>
    <n v="0"/>
    <n v="0"/>
    <n v="0"/>
    <x v="0"/>
    <x v="2"/>
  </r>
  <r>
    <s v="  UA"/>
    <x v="9"/>
    <n v="450"/>
    <s v="N475UA"/>
    <s v="TPA"/>
    <d v="1899-12-30T19:59:00"/>
    <d v="1899-12-30T19:57:00"/>
    <n v="157"/>
    <n v="155"/>
    <n v="-2"/>
    <d v="1899-12-30T20:15:00"/>
    <n v="18"/>
    <n v="0"/>
    <n v="0"/>
    <n v="0"/>
    <n v="0"/>
    <n v="0"/>
    <n v="0"/>
    <x v="10"/>
    <x v="2"/>
  </r>
  <r>
    <s v="  UA"/>
    <x v="9"/>
    <n v="456"/>
    <s v="N584UA"/>
    <s v="DEN"/>
    <d v="1899-12-30T11:52:00"/>
    <d v="1899-12-30T11:50:00"/>
    <n v="162"/>
    <n v="138"/>
    <n v="-2"/>
    <d v="1899-12-30T12:01:00"/>
    <n v="11"/>
    <n v="0"/>
    <n v="0"/>
    <n v="0"/>
    <n v="0"/>
    <n v="0"/>
    <n v="0"/>
    <x v="3"/>
    <x v="2"/>
  </r>
  <r>
    <s v="  UA"/>
    <x v="9"/>
    <n v="459"/>
    <s v="N498UA"/>
    <s v="DCA"/>
    <d v="1899-12-30T21:00:00"/>
    <d v="1899-12-30T20:57:00"/>
    <n v="105"/>
    <n v="95"/>
    <n v="-3"/>
    <d v="1899-12-30T21:10:00"/>
    <n v="13"/>
    <n v="0"/>
    <n v="0"/>
    <n v="0"/>
    <n v="0"/>
    <n v="0"/>
    <n v="0"/>
    <x v="7"/>
    <x v="2"/>
  </r>
  <r>
    <s v="  UA"/>
    <x v="9"/>
    <n v="473"/>
    <s v="N492UA"/>
    <s v="SNA"/>
    <d v="1899-12-30T20:05:00"/>
    <d v="1899-12-30T20:00:00"/>
    <n v="269"/>
    <n v="238"/>
    <n v="-5"/>
    <d v="1899-12-30T20:16:00"/>
    <n v="16"/>
    <n v="0"/>
    <n v="0"/>
    <n v="0"/>
    <n v="0"/>
    <n v="0"/>
    <n v="0"/>
    <x v="11"/>
    <x v="2"/>
  </r>
  <r>
    <s v="  UA"/>
    <x v="9"/>
    <n v="476"/>
    <s v="N828UA"/>
    <s v="BWI"/>
    <d v="1899-12-30T13:12:00"/>
    <d v="1899-12-30T13:10:00"/>
    <n v="108"/>
    <n v="114"/>
    <n v="-2"/>
    <d v="1899-12-30T13:31:00"/>
    <n v="21"/>
    <n v="0"/>
    <n v="0"/>
    <n v="0"/>
    <n v="0"/>
    <n v="0"/>
    <n v="0"/>
    <x v="14"/>
    <x v="2"/>
  </r>
  <r>
    <s v="  UA"/>
    <x v="9"/>
    <n v="482"/>
    <s v="N836UA"/>
    <s v="MSP"/>
    <d v="1899-12-30T20:05:00"/>
    <d v="1899-12-30T19:56:00"/>
    <n v="83"/>
    <n v="75"/>
    <n v="-9"/>
    <d v="1899-12-30T20:09:00"/>
    <n v="13"/>
    <n v="0"/>
    <n v="0"/>
    <n v="0"/>
    <n v="0"/>
    <n v="0"/>
    <n v="0"/>
    <x v="11"/>
    <x v="2"/>
  </r>
  <r>
    <s v="  UA"/>
    <x v="9"/>
    <n v="493"/>
    <s v="N567UA"/>
    <s v="SFO"/>
    <d v="1899-12-30T18:32:00"/>
    <d v="1899-12-30T18:32:00"/>
    <n v="278"/>
    <n v="266"/>
    <n v="0"/>
    <d v="1899-12-30T18:47:00"/>
    <n v="15"/>
    <n v="0"/>
    <n v="0"/>
    <n v="0"/>
    <n v="0"/>
    <n v="0"/>
    <n v="0"/>
    <x v="1"/>
    <x v="2"/>
  </r>
  <r>
    <s v="  UA"/>
    <x v="9"/>
    <n v="499"/>
    <s v="N444UA"/>
    <s v="SFO"/>
    <d v="1899-12-30T14:05:00"/>
    <d v="1899-12-30T14:02:00"/>
    <n v="282"/>
    <n v="261"/>
    <n v="-3"/>
    <d v="1899-12-30T14:16:00"/>
    <n v="14"/>
    <n v="0"/>
    <n v="0"/>
    <n v="0"/>
    <n v="0"/>
    <n v="0"/>
    <n v="0"/>
    <x v="4"/>
    <x v="2"/>
  </r>
  <r>
    <s v="  UA"/>
    <x v="9"/>
    <n v="502"/>
    <s v="N852UA"/>
    <s v="LGA"/>
    <d v="1899-12-30T18:00:00"/>
    <d v="1899-12-30T17:56:00"/>
    <n v="125"/>
    <n v="120"/>
    <n v="-4"/>
    <d v="1899-12-30T18:08:00"/>
    <n v="12"/>
    <n v="0"/>
    <n v="0"/>
    <n v="0"/>
    <n v="0"/>
    <n v="0"/>
    <n v="0"/>
    <x v="1"/>
    <x v="2"/>
  </r>
  <r>
    <s v="  UA"/>
    <x v="9"/>
    <n v="514"/>
    <s v="N403UA"/>
    <s v="IAD"/>
    <d v="1899-12-30T21:20:00"/>
    <d v="1899-12-30T21:17:00"/>
    <n v="99"/>
    <n v="91"/>
    <n v="-3"/>
    <d v="1899-12-30T21:30:00"/>
    <n v="13"/>
    <n v="0"/>
    <n v="0"/>
    <n v="0"/>
    <n v="0"/>
    <n v="0"/>
    <n v="0"/>
    <x v="7"/>
    <x v="2"/>
  </r>
  <r>
    <s v="  UA"/>
    <x v="9"/>
    <n v="519"/>
    <s v="N455UA"/>
    <s v="CMH"/>
    <d v="1899-12-30T19:45:00"/>
    <d v="1899-12-30T19:38:00"/>
    <n v="73"/>
    <n v="61"/>
    <n v="-7"/>
    <d v="1899-12-30T19:49:00"/>
    <n v="11"/>
    <n v="0"/>
    <n v="0"/>
    <n v="0"/>
    <n v="0"/>
    <n v="0"/>
    <n v="0"/>
    <x v="10"/>
    <x v="2"/>
  </r>
  <r>
    <s v="  UA"/>
    <x v="9"/>
    <n v="521"/>
    <s v="N462UA"/>
    <s v="SAN"/>
    <d v="1899-12-30T11:57:00"/>
    <d v="1899-12-30T11:57:00"/>
    <n v="266"/>
    <n v="244"/>
    <n v="0"/>
    <d v="1899-12-30T12:11:00"/>
    <n v="14"/>
    <n v="0"/>
    <n v="0"/>
    <n v="0"/>
    <n v="0"/>
    <n v="0"/>
    <n v="0"/>
    <x v="3"/>
    <x v="2"/>
  </r>
  <r>
    <s v="  UA"/>
    <x v="9"/>
    <n v="524"/>
    <s v="N409UA"/>
    <s v="BOS"/>
    <d v="1899-12-30T06:46:00"/>
    <d v="1899-12-30T06:42:00"/>
    <n v="131"/>
    <n v="122"/>
    <n v="-4"/>
    <d v="1899-12-30T06:56:00"/>
    <n v="14"/>
    <n v="0"/>
    <n v="0"/>
    <n v="0"/>
    <n v="0"/>
    <n v="0"/>
    <n v="0"/>
    <x v="6"/>
    <x v="2"/>
  </r>
  <r>
    <s v="  UA"/>
    <x v="9"/>
    <n v="530"/>
    <s v="N446UA"/>
    <s v="MSP"/>
    <d v="1899-12-30T06:00:00"/>
    <d v="1899-12-30T05:57:00"/>
    <n v="93"/>
    <n v="72"/>
    <n v="-3"/>
    <d v="1899-12-30T06:07:00"/>
    <n v="10"/>
    <n v="0"/>
    <n v="0"/>
    <n v="0"/>
    <n v="0"/>
    <n v="0"/>
    <n v="0"/>
    <x v="6"/>
    <x v="2"/>
  </r>
  <r>
    <s v="  UA"/>
    <x v="9"/>
    <n v="531"/>
    <s v="N519UA"/>
    <s v="LAX"/>
    <d v="1899-12-30T10:40:00"/>
    <d v="1899-12-30T10:39:00"/>
    <n v="275"/>
    <n v="248"/>
    <n v="-1"/>
    <d v="1899-12-30T10:51:00"/>
    <n v="12"/>
    <n v="0"/>
    <n v="0"/>
    <n v="0"/>
    <n v="0"/>
    <n v="0"/>
    <n v="0"/>
    <x v="8"/>
    <x v="2"/>
  </r>
  <r>
    <s v="  UA"/>
    <x v="9"/>
    <n v="532"/>
    <s v="N484UA"/>
    <s v="BOS"/>
    <d v="1899-12-30T11:01:00"/>
    <d v="1899-12-30T10:53:00"/>
    <n v="135"/>
    <n v="124"/>
    <n v="-8"/>
    <d v="1899-12-30T11:00:00"/>
    <n v="7"/>
    <n v="0"/>
    <n v="0"/>
    <n v="0"/>
    <n v="0"/>
    <n v="0"/>
    <n v="0"/>
    <x v="3"/>
    <x v="2"/>
  </r>
  <r>
    <s v="  UA"/>
    <x v="9"/>
    <n v="536"/>
    <s v="N571UA"/>
    <s v="LGA"/>
    <d v="1899-12-30T07:00:00"/>
    <d v="1899-12-30T06:54:00"/>
    <n v="122"/>
    <n v="107"/>
    <n v="-6"/>
    <d v="1899-12-30T07:09:00"/>
    <n v="15"/>
    <n v="0"/>
    <n v="0"/>
    <n v="0"/>
    <n v="0"/>
    <n v="0"/>
    <n v="0"/>
    <x v="13"/>
    <x v="2"/>
  </r>
  <r>
    <s v="  UA"/>
    <x v="9"/>
    <n v="544"/>
    <s v="N530UA"/>
    <s v="LAS"/>
    <d v="1899-12-30T11:57:00"/>
    <d v="1899-12-30T11:59:00"/>
    <n v="237"/>
    <n v="222"/>
    <n v="2"/>
    <d v="1899-12-30T12:14:00"/>
    <n v="15"/>
    <n v="0"/>
    <n v="0"/>
    <n v="0"/>
    <n v="0"/>
    <n v="0"/>
    <n v="2"/>
    <x v="3"/>
    <x v="2"/>
  </r>
  <r>
    <s v="  UA"/>
    <x v="9"/>
    <n v="557"/>
    <s v="N564UA"/>
    <s v="LAS"/>
    <d v="1899-12-30T17:55:00"/>
    <d v="1899-12-30T17:54:00"/>
    <n v="237"/>
    <n v="237"/>
    <n v="-1"/>
    <d v="1899-12-30T18:15:00"/>
    <n v="21"/>
    <n v="0"/>
    <n v="0"/>
    <n v="0"/>
    <n v="0"/>
    <n v="0"/>
    <n v="0"/>
    <x v="12"/>
    <x v="2"/>
  </r>
  <r>
    <s v="  UA"/>
    <x v="9"/>
    <n v="566"/>
    <s v="N482UA"/>
    <s v="ATL"/>
    <d v="1899-12-30T18:00:00"/>
    <d v="1899-12-30T17:59:00"/>
    <n v="112"/>
    <n v="123"/>
    <n v="-1"/>
    <d v="1899-12-30T18:16:00"/>
    <n v="17"/>
    <n v="0"/>
    <n v="0"/>
    <n v="0"/>
    <n v="0"/>
    <n v="0"/>
    <n v="0"/>
    <x v="1"/>
    <x v="2"/>
  </r>
  <r>
    <s v="  UA"/>
    <x v="9"/>
    <n v="570"/>
    <s v="N416UA"/>
    <s v="CLE"/>
    <d v="1899-12-30T13:19:00"/>
    <d v="1899-12-30T13:52:00"/>
    <n v="73"/>
    <n v="77"/>
    <n v="33"/>
    <d v="1899-12-30T14:11:00"/>
    <n v="19"/>
    <n v="29"/>
    <n v="0"/>
    <n v="4"/>
    <n v="0"/>
    <n v="4"/>
    <n v="33"/>
    <x v="14"/>
    <x v="2"/>
  </r>
  <r>
    <s v="  UA"/>
    <x v="9"/>
    <n v="577"/>
    <s v="N469UA"/>
    <s v="MSP"/>
    <d v="1899-12-30T08:48:00"/>
    <d v="1899-12-30T08:48:00"/>
    <n v="85"/>
    <n v="81"/>
    <n v="0"/>
    <d v="1899-12-30T09:07:00"/>
    <n v="19"/>
    <n v="0"/>
    <n v="0"/>
    <n v="0"/>
    <n v="0"/>
    <n v="0"/>
    <n v="0"/>
    <x v="9"/>
    <x v="2"/>
  </r>
  <r>
    <s v="  UA"/>
    <x v="9"/>
    <n v="589"/>
    <s v="N533UA"/>
    <s v="IAH"/>
    <d v="1899-12-30T09:27:00"/>
    <d v="1899-12-30T09:23:00"/>
    <n v="164"/>
    <n v="168"/>
    <n v="-4"/>
    <d v="1899-12-30T09:38:00"/>
    <n v="15"/>
    <n v="0"/>
    <n v="0"/>
    <n v="0"/>
    <n v="0"/>
    <n v="0"/>
    <n v="0"/>
    <x v="0"/>
    <x v="2"/>
  </r>
  <r>
    <s v="  UA"/>
    <x v="9"/>
    <n v="597"/>
    <s v="N428UA"/>
    <s v="MSP"/>
    <d v="1899-12-30T21:05:00"/>
    <d v="1899-12-30T21:02:00"/>
    <n v="84"/>
    <n v="75"/>
    <n v="-3"/>
    <d v="1899-12-30T21:18:00"/>
    <n v="16"/>
    <n v="0"/>
    <n v="0"/>
    <n v="0"/>
    <n v="0"/>
    <n v="0"/>
    <n v="0"/>
    <x v="7"/>
    <x v="2"/>
  </r>
  <r>
    <s v="  UA"/>
    <x v="9"/>
    <n v="600"/>
    <s v="N453UA"/>
    <s v="DCA"/>
    <d v="1899-12-30T06:00:00"/>
    <d v="1899-12-30T05:56:00"/>
    <n v="106"/>
    <n v="105"/>
    <n v="-4"/>
    <d v="1899-12-30T06:10:00"/>
    <n v="14"/>
    <n v="0"/>
    <n v="0"/>
    <n v="0"/>
    <n v="0"/>
    <n v="0"/>
    <n v="0"/>
    <x v="6"/>
    <x v="2"/>
  </r>
  <r>
    <s v="  UA"/>
    <x v="9"/>
    <n v="604"/>
    <s v="N827UA"/>
    <s v="DCA"/>
    <d v="1899-12-30T08:05:00"/>
    <d v="1899-12-30T07:56:00"/>
    <n v="105"/>
    <n v="92"/>
    <n v="-9"/>
    <d v="1899-12-30T08:08:00"/>
    <n v="12"/>
    <n v="0"/>
    <n v="0"/>
    <n v="0"/>
    <n v="0"/>
    <n v="0"/>
    <n v="0"/>
    <x v="9"/>
    <x v="2"/>
  </r>
  <r>
    <s v="  UA"/>
    <x v="9"/>
    <n v="605"/>
    <s v="N468UA"/>
    <s v="DEN"/>
    <d v="1899-12-30T09:48:00"/>
    <d v="1899-12-30T09:42:00"/>
    <n v="162"/>
    <n v="142"/>
    <n v="-6"/>
    <d v="1899-12-30T09:50:00"/>
    <n v="8"/>
    <n v="0"/>
    <n v="0"/>
    <n v="0"/>
    <n v="0"/>
    <n v="0"/>
    <n v="0"/>
    <x v="0"/>
    <x v="2"/>
  </r>
  <r>
    <s v="  UA"/>
    <x v="9"/>
    <n v="607"/>
    <s v="N526UA"/>
    <s v="LAX"/>
    <d v="1899-12-30T08:59:00"/>
    <d v="1899-12-30T10:44:00"/>
    <n v="262"/>
    <n v="241"/>
    <n v="105"/>
    <d v="1899-12-30T10:55:00"/>
    <n v="11"/>
    <n v="8"/>
    <n v="0"/>
    <n v="0"/>
    <n v="0"/>
    <n v="76"/>
    <n v="105"/>
    <x v="9"/>
    <x v="2"/>
  </r>
  <r>
    <s v="  UA"/>
    <x v="9"/>
    <n v="609"/>
    <s v="N445UA"/>
    <s v="SFO"/>
    <d v="1899-12-30T11:57:00"/>
    <d v="1899-12-30T12:16:00"/>
    <n v="282"/>
    <n v="257"/>
    <n v="19"/>
    <d v="1899-12-30T12:28:00"/>
    <n v="12"/>
    <n v="0"/>
    <n v="0"/>
    <n v="0"/>
    <n v="0"/>
    <n v="0"/>
    <n v="19"/>
    <x v="3"/>
    <x v="2"/>
  </r>
  <r>
    <s v="  UA"/>
    <x v="9"/>
    <n v="610"/>
    <s v="N816UA"/>
    <s v="DCA"/>
    <d v="1899-12-30T11:00:00"/>
    <d v="1899-12-30T10:54:00"/>
    <n v="105"/>
    <n v="96"/>
    <n v="-6"/>
    <d v="1899-12-30T11:11:00"/>
    <n v="17"/>
    <n v="0"/>
    <n v="0"/>
    <n v="0"/>
    <n v="0"/>
    <n v="0"/>
    <n v="0"/>
    <x v="3"/>
    <x v="2"/>
  </r>
  <r>
    <s v="  UA"/>
    <x v="9"/>
    <n v="611"/>
    <s v="N595UA"/>
    <s v="SFO"/>
    <d v="1899-12-30T13:05:00"/>
    <d v="1899-12-30T13:03:00"/>
    <n v="284"/>
    <n v="269"/>
    <n v="-2"/>
    <d v="1899-12-30T13:18:00"/>
    <n v="15"/>
    <n v="0"/>
    <n v="0"/>
    <n v="0"/>
    <n v="0"/>
    <n v="0"/>
    <n v="0"/>
    <x v="14"/>
    <x v="2"/>
  </r>
  <r>
    <s v="  UA"/>
    <x v="9"/>
    <n v="614"/>
    <s v="N415UA"/>
    <s v="DCA"/>
    <d v="1899-12-30T13:05:00"/>
    <d v="1899-12-30T13:01:00"/>
    <n v="105"/>
    <n v="97"/>
    <n v="-4"/>
    <d v="1899-12-30T13:17:00"/>
    <n v="16"/>
    <n v="0"/>
    <n v="0"/>
    <n v="0"/>
    <n v="0"/>
    <n v="0"/>
    <n v="0"/>
    <x v="14"/>
    <x v="2"/>
  </r>
  <r>
    <s v="  UA"/>
    <x v="9"/>
    <n v="617"/>
    <s v="N427UA"/>
    <s v="SNA"/>
    <d v="1899-12-30T15:23:00"/>
    <d v="1899-12-30T15:16:00"/>
    <n v="268"/>
    <n v="248"/>
    <n v="-7"/>
    <d v="1899-12-30T15:30:00"/>
    <n v="14"/>
    <n v="0"/>
    <n v="0"/>
    <n v="0"/>
    <n v="0"/>
    <n v="0"/>
    <n v="0"/>
    <x v="15"/>
    <x v="2"/>
  </r>
  <r>
    <s v="  UA"/>
    <x v="9"/>
    <n v="618"/>
    <s v="N848UA"/>
    <s v="DCA"/>
    <d v="1899-12-30T15:05:00"/>
    <d v="1899-12-30T14:59:00"/>
    <n v="105"/>
    <n v="98"/>
    <n v="-6"/>
    <d v="1899-12-30T15:10:00"/>
    <n v="11"/>
    <n v="0"/>
    <n v="0"/>
    <n v="0"/>
    <n v="0"/>
    <n v="0"/>
    <n v="0"/>
    <x v="15"/>
    <x v="2"/>
  </r>
  <r>
    <s v="  UA"/>
    <x v="9"/>
    <n v="620"/>
    <s v="N540UA"/>
    <s v="DCA"/>
    <d v="1899-12-30T16:04:00"/>
    <d v="1899-12-30T16:01:00"/>
    <n v="104"/>
    <n v="99"/>
    <n v="-3"/>
    <d v="1899-12-30T16:15:00"/>
    <n v="14"/>
    <n v="0"/>
    <n v="0"/>
    <n v="0"/>
    <n v="0"/>
    <n v="0"/>
    <n v="0"/>
    <x v="2"/>
    <x v="2"/>
  </r>
  <r>
    <s v="  UA"/>
    <x v="9"/>
    <n v="624"/>
    <s v="N472UA"/>
    <s v="DCA"/>
    <d v="1899-12-30T18:05:00"/>
    <d v="1899-12-30T18:01:00"/>
    <n v="105"/>
    <n v="95"/>
    <n v="-4"/>
    <d v="1899-12-30T18:17:00"/>
    <n v="16"/>
    <n v="0"/>
    <n v="0"/>
    <n v="0"/>
    <n v="0"/>
    <n v="0"/>
    <n v="0"/>
    <x v="1"/>
    <x v="2"/>
  </r>
  <r>
    <s v="  UA"/>
    <x v="9"/>
    <n v="626"/>
    <s v="N521UA"/>
    <s v="PHL"/>
    <d v="1899-12-30T18:10:00"/>
    <d v="1899-12-30T18:59:00"/>
    <n v="119"/>
    <n v="110"/>
    <n v="49"/>
    <d v="1899-12-30T19:14:00"/>
    <n v="15"/>
    <n v="40"/>
    <n v="0"/>
    <n v="0"/>
    <n v="0"/>
    <n v="0"/>
    <n v="49"/>
    <x v="1"/>
    <x v="2"/>
  </r>
  <r>
    <s v="  UA"/>
    <x v="9"/>
    <n v="632"/>
    <s v="N513UA"/>
    <s v="TPA"/>
    <d v="1899-12-30T09:30:00"/>
    <d v="1899-12-30T09:29:00"/>
    <n v="157"/>
    <n v="148"/>
    <n v="-1"/>
    <d v="1899-12-30T09:40:00"/>
    <n v="11"/>
    <n v="0"/>
    <n v="0"/>
    <n v="0"/>
    <n v="0"/>
    <n v="0"/>
    <n v="0"/>
    <x v="0"/>
    <x v="2"/>
  </r>
  <r>
    <s v="  UA"/>
    <x v="9"/>
    <n v="634"/>
    <s v="N828UA"/>
    <s v="EWR"/>
    <d v="1899-12-30T06:00:00"/>
    <d v="1899-12-30T05:54:00"/>
    <n v="118"/>
    <n v="103"/>
    <n v="-6"/>
    <d v="1899-12-30T06:05:00"/>
    <n v="11"/>
    <n v="0"/>
    <n v="0"/>
    <n v="0"/>
    <n v="0"/>
    <n v="0"/>
    <n v="0"/>
    <x v="6"/>
    <x v="2"/>
  </r>
  <r>
    <s v="  UA"/>
    <x v="9"/>
    <n v="635"/>
    <s v="N585UA"/>
    <s v="SEA"/>
    <d v="1899-12-30T08:25:00"/>
    <d v="1899-12-30T08:24:00"/>
    <n v="265"/>
    <n v="254"/>
    <n v="-1"/>
    <d v="1899-12-30T08:38:00"/>
    <n v="14"/>
    <n v="0"/>
    <n v="0"/>
    <n v="0"/>
    <n v="0"/>
    <n v="0"/>
    <n v="0"/>
    <x v="9"/>
    <x v="2"/>
  </r>
  <r>
    <s v="  UA"/>
    <x v="9"/>
    <n v="643"/>
    <s v="N433UA"/>
    <s v="PDX"/>
    <d v="1899-12-30T15:20:00"/>
    <d v="1899-12-30T15:11:00"/>
    <n v="268"/>
    <n v="263"/>
    <n v="-9"/>
    <d v="1899-12-30T15:35:00"/>
    <n v="24"/>
    <n v="0"/>
    <n v="0"/>
    <n v="0"/>
    <n v="0"/>
    <n v="0"/>
    <n v="0"/>
    <x v="15"/>
    <x v="2"/>
  </r>
  <r>
    <s v="  UA"/>
    <x v="9"/>
    <n v="646"/>
    <s v="N470UA"/>
    <s v="EWR"/>
    <d v="1899-12-30T13:00:00"/>
    <d v="1899-12-30T13:14:00"/>
    <n v="133"/>
    <n v="122"/>
    <n v="14"/>
    <d v="1899-12-30T13:37:00"/>
    <n v="23"/>
    <n v="0"/>
    <n v="0"/>
    <n v="0"/>
    <n v="0"/>
    <n v="0"/>
    <n v="14"/>
    <x v="14"/>
    <x v="2"/>
  </r>
  <r>
    <s v="  UA"/>
    <x v="9"/>
    <n v="649"/>
    <s v="N594UA"/>
    <s v="PDX"/>
    <d v="1899-12-30T08:10:00"/>
    <d v="1899-12-30T08:05:00"/>
    <n v="260"/>
    <n v="250"/>
    <n v="-5"/>
    <d v="1899-12-30T08:14:00"/>
    <n v="9"/>
    <n v="0"/>
    <n v="0"/>
    <n v="0"/>
    <n v="0"/>
    <n v="0"/>
    <n v="0"/>
    <x v="9"/>
    <x v="2"/>
  </r>
  <r>
    <s v="  UA"/>
    <x v="9"/>
    <n v="650"/>
    <s v="N481UA"/>
    <s v="OMA"/>
    <d v="1899-12-30T09:55:00"/>
    <d v="1899-12-30T09:52:00"/>
    <n v="90"/>
    <n v="79"/>
    <n v="-3"/>
    <d v="1899-12-30T10:06:00"/>
    <n v="14"/>
    <n v="0"/>
    <n v="0"/>
    <n v="0"/>
    <n v="0"/>
    <n v="0"/>
    <n v="0"/>
    <x v="0"/>
    <x v="2"/>
  </r>
  <r>
    <s v="  UA"/>
    <x v="9"/>
    <n v="656"/>
    <s v="N818UA"/>
    <s v="ALB"/>
    <d v="1899-12-30T13:15:00"/>
    <d v="1899-12-30T13:11:00"/>
    <n v="114"/>
    <n v="105"/>
    <n v="-4"/>
    <d v="1899-12-30T13:23:00"/>
    <n v="12"/>
    <n v="0"/>
    <n v="0"/>
    <n v="0"/>
    <n v="0"/>
    <n v="0"/>
    <n v="0"/>
    <x v="14"/>
    <x v="2"/>
  </r>
  <r>
    <s v="  UA"/>
    <x v="9"/>
    <n v="658"/>
    <s v="N822UA"/>
    <s v="PHL"/>
    <d v="1899-12-30T16:10:00"/>
    <d v="1899-12-30T16:52:00"/>
    <n v="116"/>
    <n v="113"/>
    <n v="42"/>
    <d v="1899-12-30T17:05:00"/>
    <n v="13"/>
    <n v="39"/>
    <n v="0"/>
    <n v="0"/>
    <n v="0"/>
    <n v="0"/>
    <n v="42"/>
    <x v="2"/>
    <x v="2"/>
  </r>
  <r>
    <s v="  UA"/>
    <x v="9"/>
    <n v="664"/>
    <s v="N835UA"/>
    <s v="PHL"/>
    <d v="1899-12-30T13:33:00"/>
    <d v="1899-12-30T13:24:00"/>
    <n v="119"/>
    <n v="113"/>
    <n v="-9"/>
    <d v="1899-12-30T13:44:00"/>
    <n v="20"/>
    <n v="0"/>
    <n v="0"/>
    <n v="0"/>
    <n v="0"/>
    <n v="0"/>
    <n v="0"/>
    <x v="14"/>
    <x v="2"/>
  </r>
  <r>
    <s v="  UA"/>
    <x v="9"/>
    <n v="665"/>
    <s v="N416UA"/>
    <s v="SNA"/>
    <d v="1899-12-30T17:34:00"/>
    <d v="1899-12-30T17:32:00"/>
    <n v="268"/>
    <n v="245"/>
    <n v="-2"/>
    <d v="1899-12-30T17:45:00"/>
    <n v="13"/>
    <n v="0"/>
    <n v="0"/>
    <n v="0"/>
    <n v="0"/>
    <n v="0"/>
    <n v="0"/>
    <x v="12"/>
    <x v="2"/>
  </r>
  <r>
    <s v="  UA"/>
    <x v="9"/>
    <n v="668"/>
    <s v="N835UA"/>
    <s v="LGA"/>
    <d v="1899-12-30T06:00:00"/>
    <d v="1899-12-30T05:57:00"/>
    <n v="123"/>
    <n v="122"/>
    <n v="-3"/>
    <d v="1899-12-30T06:14:00"/>
    <n v="17"/>
    <n v="0"/>
    <n v="0"/>
    <n v="0"/>
    <n v="0"/>
    <n v="0"/>
    <n v="0"/>
    <x v="6"/>
    <x v="2"/>
  </r>
  <r>
    <s v="  UA"/>
    <x v="9"/>
    <n v="675"/>
    <s v="N537UA"/>
    <s v="DEN"/>
    <d v="1899-12-30T08:22:00"/>
    <d v="1899-12-30T08:19:00"/>
    <n v="168"/>
    <n v="138"/>
    <n v="-3"/>
    <d v="1899-12-30T08:30:00"/>
    <n v="11"/>
    <n v="0"/>
    <n v="0"/>
    <n v="0"/>
    <n v="0"/>
    <n v="0"/>
    <n v="0"/>
    <x v="9"/>
    <x v="2"/>
  </r>
  <r>
    <s v="  UA"/>
    <x v="9"/>
    <n v="676"/>
    <s v="N495UA"/>
    <s v="LGA"/>
    <d v="1899-12-30T09:29:00"/>
    <d v="1899-12-30T09:21:00"/>
    <n v="122"/>
    <n v="127"/>
    <n v="-8"/>
    <d v="1899-12-30T09:49:00"/>
    <n v="28"/>
    <n v="0"/>
    <n v="0"/>
    <n v="0"/>
    <n v="0"/>
    <n v="0"/>
    <n v="0"/>
    <x v="0"/>
    <x v="2"/>
  </r>
  <r>
    <s v="  UA"/>
    <x v="9"/>
    <n v="678"/>
    <s v="N825UA"/>
    <s v="LGA"/>
    <d v="1899-12-30T11:00:00"/>
    <d v="1899-12-30T10:55:00"/>
    <n v="125"/>
    <n v="115"/>
    <n v="-5"/>
    <d v="1899-12-30T11:11:00"/>
    <n v="16"/>
    <n v="0"/>
    <n v="0"/>
    <n v="0"/>
    <n v="0"/>
    <n v="0"/>
    <n v="0"/>
    <x v="3"/>
    <x v="2"/>
  </r>
  <r>
    <s v="  UA"/>
    <x v="9"/>
    <n v="682"/>
    <s v="N844UA"/>
    <s v="LGA"/>
    <d v="1899-12-30T12:54:00"/>
    <d v="1899-12-30T12:51:00"/>
    <n v="125"/>
    <n v="112"/>
    <n v="-3"/>
    <d v="1899-12-30T13:04:00"/>
    <n v="13"/>
    <n v="0"/>
    <n v="0"/>
    <n v="0"/>
    <n v="0"/>
    <n v="0"/>
    <n v="0"/>
    <x v="5"/>
    <x v="2"/>
  </r>
  <r>
    <s v="  UA"/>
    <x v="9"/>
    <n v="684"/>
    <s v="N819UA"/>
    <s v="LGA"/>
    <d v="1899-12-30T14:05:00"/>
    <d v="1899-12-30T13:57:00"/>
    <n v="125"/>
    <n v="115"/>
    <n v="-8"/>
    <d v="1899-12-30T14:10:00"/>
    <n v="13"/>
    <n v="0"/>
    <n v="0"/>
    <n v="0"/>
    <n v="0"/>
    <n v="0"/>
    <n v="0"/>
    <x v="4"/>
    <x v="2"/>
  </r>
  <r>
    <s v="  UA"/>
    <x v="9"/>
    <n v="686"/>
    <s v="N803UA"/>
    <s v="LGA"/>
    <d v="1899-12-30T14:54:00"/>
    <d v="1899-12-30T14:47:00"/>
    <n v="125"/>
    <n v="117"/>
    <n v="-7"/>
    <d v="1899-12-30T15:00:00"/>
    <n v="13"/>
    <n v="0"/>
    <n v="0"/>
    <n v="0"/>
    <n v="0"/>
    <n v="0"/>
    <n v="0"/>
    <x v="4"/>
    <x v="2"/>
  </r>
  <r>
    <s v="  UA"/>
    <x v="9"/>
    <n v="690"/>
    <s v="N495UA"/>
    <s v="LGA"/>
    <d v="1899-12-30T17:05:00"/>
    <d v="1899-12-30T17:01:00"/>
    <n v="125"/>
    <n v="126"/>
    <n v="-4"/>
    <d v="1899-12-30T17:20:00"/>
    <n v="19"/>
    <n v="0"/>
    <n v="0"/>
    <n v="0"/>
    <n v="0"/>
    <n v="0"/>
    <n v="0"/>
    <x v="12"/>
    <x v="2"/>
  </r>
  <r>
    <s v="  UA"/>
    <x v="9"/>
    <n v="696"/>
    <s v="N527UA"/>
    <s v="LGA"/>
    <d v="1899-12-30T19:00:00"/>
    <d v="1899-12-30T19:11:00"/>
    <n v="124"/>
    <n v="110"/>
    <n v="11"/>
    <d v="1899-12-30T19:26:00"/>
    <n v="15"/>
    <n v="0"/>
    <n v="0"/>
    <n v="0"/>
    <n v="0"/>
    <n v="0"/>
    <n v="11"/>
    <x v="10"/>
    <x v="2"/>
  </r>
  <r>
    <s v="  UA"/>
    <x v="9"/>
    <n v="709"/>
    <s v="N833UA"/>
    <s v="SAN"/>
    <d v="1899-12-30T08:38:00"/>
    <d v="1899-12-30T08:37:00"/>
    <n v="264"/>
    <n v="235"/>
    <n v="-1"/>
    <d v="1899-12-30T08:46:00"/>
    <n v="9"/>
    <n v="0"/>
    <n v="0"/>
    <n v="0"/>
    <n v="0"/>
    <n v="0"/>
    <n v="0"/>
    <x v="9"/>
    <x v="2"/>
  </r>
  <r>
    <s v="  UA"/>
    <x v="9"/>
    <n v="711"/>
    <s v="N405UA"/>
    <s v="LAX"/>
    <d v="1899-12-30T07:04:00"/>
    <d v="1899-12-30T06:59:00"/>
    <n v="265"/>
    <n v="239"/>
    <n v="-5"/>
    <d v="1899-12-30T07:09:00"/>
    <n v="10"/>
    <n v="0"/>
    <n v="0"/>
    <n v="0"/>
    <n v="0"/>
    <n v="0"/>
    <n v="0"/>
    <x v="13"/>
    <x v="2"/>
  </r>
  <r>
    <s v="  UA"/>
    <x v="9"/>
    <n v="722"/>
    <s v="N431UA"/>
    <s v="RDU"/>
    <d v="1899-12-30T16:41:00"/>
    <d v="1899-12-30T16:39:00"/>
    <n v="110"/>
    <n v="104"/>
    <n v="-2"/>
    <d v="1899-12-30T16:52:00"/>
    <n v="13"/>
    <n v="0"/>
    <n v="0"/>
    <n v="0"/>
    <n v="0"/>
    <n v="0"/>
    <n v="0"/>
    <x v="2"/>
    <x v="2"/>
  </r>
  <r>
    <s v="  UA"/>
    <x v="9"/>
    <n v="732"/>
    <s v="N492UA"/>
    <s v="JAX"/>
    <d v="1899-12-30T13:44:00"/>
    <d v="1899-12-30T13:40:00"/>
    <n v="136"/>
    <n v="130"/>
    <n v="-4"/>
    <d v="1899-12-30T13:49:00"/>
    <n v="9"/>
    <n v="0"/>
    <n v="0"/>
    <n v="0"/>
    <n v="0"/>
    <n v="0"/>
    <n v="0"/>
    <x v="14"/>
    <x v="2"/>
  </r>
  <r>
    <s v="  UA"/>
    <x v="9"/>
    <n v="741"/>
    <s v="N473UA"/>
    <s v="SFO"/>
    <d v="1899-12-30T19:16:00"/>
    <d v="1899-12-30T19:12:00"/>
    <n v="282"/>
    <n v="270"/>
    <n v="-4"/>
    <d v="1899-12-30T19:26:00"/>
    <n v="14"/>
    <n v="0"/>
    <n v="0"/>
    <n v="0"/>
    <n v="0"/>
    <n v="0"/>
    <n v="0"/>
    <x v="10"/>
    <x v="2"/>
  </r>
  <r>
    <s v="  UA"/>
    <x v="9"/>
    <n v="759"/>
    <s v="N449UA"/>
    <s v="SFO"/>
    <d v="1899-12-30T09:02:00"/>
    <d v="1899-12-30T08:57:00"/>
    <n v="282"/>
    <n v="271"/>
    <n v="-5"/>
    <d v="1899-12-30T09:10:00"/>
    <n v="13"/>
    <n v="0"/>
    <n v="0"/>
    <n v="0"/>
    <n v="0"/>
    <n v="0"/>
    <n v="0"/>
    <x v="0"/>
    <x v="2"/>
  </r>
  <r>
    <s v="  UA"/>
    <x v="9"/>
    <n v="761"/>
    <s v="N455UA"/>
    <s v="SFO"/>
    <d v="1899-12-30T08:19:00"/>
    <d v="1899-12-30T08:17:00"/>
    <n v="282"/>
    <n v="270"/>
    <n v="-2"/>
    <d v="1899-12-30T08:28:00"/>
    <n v="11"/>
    <n v="0"/>
    <n v="0"/>
    <n v="0"/>
    <n v="0"/>
    <n v="0"/>
    <n v="0"/>
    <x v="9"/>
    <x v="2"/>
  </r>
  <r>
    <s v="  UA"/>
    <x v="9"/>
    <n v="762"/>
    <s v="N547UA"/>
    <s v="LGA"/>
    <d v="1899-12-30T21:00:00"/>
    <d v="1899-12-30T20:56:00"/>
    <n v="118"/>
    <n v="102"/>
    <n v="-4"/>
    <d v="1899-12-30T21:05:00"/>
    <n v="9"/>
    <n v="0"/>
    <n v="0"/>
    <n v="0"/>
    <n v="0"/>
    <n v="0"/>
    <n v="0"/>
    <x v="7"/>
    <x v="2"/>
  </r>
  <r>
    <s v="  UA"/>
    <x v="9"/>
    <n v="769"/>
    <s v="N672UA"/>
    <s v="SFO"/>
    <d v="1899-12-30T10:00:00"/>
    <d v="1899-12-30T09:54:00"/>
    <n v="290"/>
    <n v="265"/>
    <n v="-6"/>
    <d v="1899-12-30T10:10:00"/>
    <n v="16"/>
    <n v="0"/>
    <n v="0"/>
    <n v="0"/>
    <n v="0"/>
    <n v="0"/>
    <n v="0"/>
    <x v="8"/>
    <x v="2"/>
  </r>
  <r>
    <s v="  UA"/>
    <x v="9"/>
    <n v="774"/>
    <s v="N466UA"/>
    <s v="RIC"/>
    <d v="1899-12-30T18:03:00"/>
    <d v="1899-12-30T17:58:00"/>
    <n v="114"/>
    <n v="112"/>
    <n v="-5"/>
    <d v="1899-12-30T18:18:00"/>
    <n v="20"/>
    <n v="0"/>
    <n v="0"/>
    <n v="0"/>
    <n v="0"/>
    <n v="0"/>
    <n v="0"/>
    <x v="1"/>
    <x v="2"/>
  </r>
  <r>
    <s v="  UA"/>
    <x v="9"/>
    <n v="784"/>
    <s v="N547UA"/>
    <s v="MSY"/>
    <d v="1899-12-30T13:15:00"/>
    <d v="1899-12-30T13:10:00"/>
    <n v="142"/>
    <n v="136"/>
    <n v="-5"/>
    <d v="1899-12-30T13:22:00"/>
    <n v="12"/>
    <n v="0"/>
    <n v="0"/>
    <n v="0"/>
    <n v="0"/>
    <n v="0"/>
    <n v="0"/>
    <x v="14"/>
    <x v="2"/>
  </r>
  <r>
    <s v="  UA"/>
    <x v="9"/>
    <n v="793"/>
    <s v="N548UA"/>
    <s v="LAX"/>
    <d v="1899-12-30T15:20:00"/>
    <d v="1899-12-30T15:17:00"/>
    <n v="270"/>
    <n v="248"/>
    <n v="-3"/>
    <d v="1899-12-30T15:27:00"/>
    <n v="10"/>
    <n v="0"/>
    <n v="0"/>
    <n v="0"/>
    <n v="0"/>
    <n v="0"/>
    <n v="0"/>
    <x v="15"/>
    <x v="2"/>
  </r>
  <r>
    <s v="  UA"/>
    <x v="9"/>
    <n v="832"/>
    <s v="N834UA"/>
    <s v="MSY"/>
    <d v="1899-12-30T20:00:00"/>
    <d v="1899-12-30T19:53:00"/>
    <n v="138"/>
    <n v="147"/>
    <n v="-7"/>
    <d v="1899-12-30T20:06:00"/>
    <n v="13"/>
    <n v="0"/>
    <n v="0"/>
    <n v="0"/>
    <n v="0"/>
    <n v="0"/>
    <n v="0"/>
    <x v="11"/>
    <x v="2"/>
  </r>
  <r>
    <s v="  UA"/>
    <x v="9"/>
    <n v="839"/>
    <s v="N541UA"/>
    <s v="LAX"/>
    <d v="1899-12-30T18:41:00"/>
    <d v="1899-12-30T19:04:00"/>
    <n v="262"/>
    <n v="250"/>
    <n v="23"/>
    <d v="1899-12-30T19:16:00"/>
    <n v="12"/>
    <n v="0"/>
    <n v="0"/>
    <n v="0"/>
    <n v="0"/>
    <n v="0"/>
    <n v="23"/>
    <x v="1"/>
    <x v="2"/>
  </r>
  <r>
    <s v="  UA"/>
    <x v="9"/>
    <n v="842"/>
    <s v="N422UA"/>
    <s v="LAX"/>
    <d v="1899-12-30T08:10:00"/>
    <d v="1899-12-30T08:08:00"/>
    <n v="269"/>
    <n v="241"/>
    <n v="-2"/>
    <d v="1899-12-30T08:18:00"/>
    <n v="10"/>
    <n v="0"/>
    <n v="0"/>
    <n v="0"/>
    <n v="0"/>
    <n v="0"/>
    <n v="0"/>
    <x v="9"/>
    <x v="2"/>
  </r>
  <r>
    <s v="  UA"/>
    <x v="9"/>
    <n v="848"/>
    <s v="N491UA"/>
    <s v="PHX"/>
    <d v="1899-12-30T09:27:00"/>
    <d v="1899-12-30T09:33:00"/>
    <n v="227"/>
    <n v="220"/>
    <n v="6"/>
    <d v="1899-12-30T10:00:00"/>
    <n v="27"/>
    <n v="0"/>
    <n v="0"/>
    <n v="0"/>
    <n v="0"/>
    <n v="0"/>
    <n v="6"/>
    <x v="0"/>
    <x v="2"/>
  </r>
  <r>
    <s v="  UA"/>
    <x v="9"/>
    <n v="859"/>
    <s v="N840UA"/>
    <s v="SFO"/>
    <d v="1899-12-30T07:04:00"/>
    <d v="1899-12-30T06:59:00"/>
    <n v="288"/>
    <n v="258"/>
    <n v="-5"/>
    <d v="1899-12-30T07:11:00"/>
    <n v="12"/>
    <n v="0"/>
    <n v="0"/>
    <n v="0"/>
    <n v="0"/>
    <n v="0"/>
    <n v="0"/>
    <x v="13"/>
    <x v="2"/>
  </r>
  <r>
    <s v="  UA"/>
    <x v="9"/>
    <n v="882"/>
    <s v="N504UA"/>
    <s v="BOS"/>
    <d v="1899-12-30T16:05:00"/>
    <d v="1899-12-30T16:07:00"/>
    <n v="142"/>
    <n v="134"/>
    <n v="2"/>
    <d v="1899-12-30T16:23:00"/>
    <n v="16"/>
    <n v="0"/>
    <n v="0"/>
    <n v="0"/>
    <n v="0"/>
    <n v="0"/>
    <n v="2"/>
    <x v="2"/>
    <x v="2"/>
  </r>
  <r>
    <s v="  UA"/>
    <x v="9"/>
    <n v="884"/>
    <s v="N411UA"/>
    <s v="EWR"/>
    <d v="1899-12-30T19:00:00"/>
    <d v="1899-12-30T18:53:00"/>
    <n v="131"/>
    <n v="111"/>
    <n v="-7"/>
    <d v="1899-12-30T19:07:00"/>
    <n v="14"/>
    <n v="0"/>
    <n v="0"/>
    <n v="0"/>
    <n v="0"/>
    <n v="0"/>
    <n v="0"/>
    <x v="10"/>
    <x v="2"/>
  </r>
  <r>
    <s v="  UA"/>
    <x v="9"/>
    <n v="896"/>
    <s v="N829UA"/>
    <s v="BOS"/>
    <d v="1899-12-30T13:15:00"/>
    <d v="1899-12-30T13:11:00"/>
    <n v="140"/>
    <n v="136"/>
    <n v="-4"/>
    <d v="1899-12-30T13:27:00"/>
    <n v="16"/>
    <n v="0"/>
    <n v="0"/>
    <n v="0"/>
    <n v="0"/>
    <n v="0"/>
    <n v="0"/>
    <x v="14"/>
    <x v="2"/>
  </r>
  <r>
    <s v="  UA"/>
    <x v="9"/>
    <n v="904"/>
    <s v="N847UA"/>
    <s v="CVG"/>
    <d v="1899-12-30T19:01:00"/>
    <d v="1899-12-30T18:54:00"/>
    <n v="71"/>
    <n v="63"/>
    <n v="-7"/>
    <d v="1899-12-30T19:11:00"/>
    <n v="17"/>
    <n v="0"/>
    <n v="0"/>
    <n v="0"/>
    <n v="0"/>
    <n v="0"/>
    <n v="0"/>
    <x v="10"/>
    <x v="2"/>
  </r>
  <r>
    <s v="  UA"/>
    <x v="9"/>
    <n v="907"/>
    <s v="N656UA"/>
    <s v="SFO"/>
    <d v="1899-12-30T17:21:00"/>
    <d v="1899-12-30T17:22:00"/>
    <n v="295"/>
    <n v="258"/>
    <n v="1"/>
    <d v="1899-12-30T17:35:00"/>
    <n v="13"/>
    <n v="0"/>
    <n v="0"/>
    <n v="0"/>
    <n v="0"/>
    <n v="0"/>
    <n v="1"/>
    <x v="12"/>
    <x v="2"/>
  </r>
  <r>
    <s v="  UA"/>
    <x v="9"/>
    <n v="909"/>
    <s v="N571UA"/>
    <s v="DEN"/>
    <d v="1899-12-30T15:23:00"/>
    <d v="1899-12-30T15:23:00"/>
    <n v="164"/>
    <n v="139"/>
    <n v="0"/>
    <d v="1899-12-30T15:36:00"/>
    <n v="13"/>
    <n v="0"/>
    <n v="0"/>
    <n v="0"/>
    <n v="0"/>
    <n v="0"/>
    <n v="0"/>
    <x v="15"/>
    <x v="2"/>
  </r>
  <r>
    <s v="  UA"/>
    <x v="9"/>
    <n v="929"/>
    <s v="N436UA"/>
    <s v="SEA"/>
    <d v="1899-12-30T15:30:00"/>
    <d v="1899-12-30T16:17:00"/>
    <n v="268"/>
    <n v="249"/>
    <n v="47"/>
    <d v="1899-12-30T16:26:00"/>
    <n v="9"/>
    <n v="20"/>
    <n v="0"/>
    <n v="0"/>
    <n v="0"/>
    <n v="8"/>
    <n v="47"/>
    <x v="15"/>
    <x v="2"/>
  </r>
  <r>
    <s v="  UA"/>
    <x v="9"/>
    <n v="941"/>
    <s v="N507UA"/>
    <s v="DEN"/>
    <d v="1899-12-30T17:03:00"/>
    <d v="1899-12-30T17:01:00"/>
    <n v="160"/>
    <n v="148"/>
    <n v="-2"/>
    <d v="1899-12-30T17:23:00"/>
    <n v="22"/>
    <n v="0"/>
    <n v="0"/>
    <n v="0"/>
    <n v="0"/>
    <n v="0"/>
    <n v="0"/>
    <x v="12"/>
    <x v="2"/>
  </r>
  <r>
    <s v="  UA"/>
    <x v="9"/>
    <n v="943"/>
    <s v="N528UA"/>
    <s v="LAX"/>
    <d v="1899-12-30T17:32:00"/>
    <d v="1899-12-30T17:37:00"/>
    <n v="268"/>
    <n v="243"/>
    <n v="5"/>
    <d v="1899-12-30T17:50:00"/>
    <n v="13"/>
    <n v="0"/>
    <n v="0"/>
    <n v="0"/>
    <n v="0"/>
    <n v="0"/>
    <n v="5"/>
    <x v="12"/>
    <x v="2"/>
  </r>
  <r>
    <s v="  UA"/>
    <x v="9"/>
    <n v="945"/>
    <s v="N593UA"/>
    <s v="LAX"/>
    <d v="1899-12-30T11:57:00"/>
    <d v="1899-12-30T11:57:00"/>
    <n v="262"/>
    <n v="251"/>
    <n v="0"/>
    <d v="1899-12-30T12:16:00"/>
    <n v="19"/>
    <n v="0"/>
    <n v="0"/>
    <n v="0"/>
    <n v="0"/>
    <n v="0"/>
    <n v="0"/>
    <x v="3"/>
    <x v="2"/>
  </r>
  <r>
    <s v="  UA"/>
    <x v="9"/>
    <n v="949"/>
    <s v="N775UA"/>
    <s v="DEN"/>
    <d v="1899-12-30T18:41:00"/>
    <d v="1899-12-30T18:40:00"/>
    <n v="165"/>
    <n v="153"/>
    <n v="-1"/>
    <d v="1899-12-30T19:01:00"/>
    <n v="21"/>
    <n v="0"/>
    <n v="0"/>
    <n v="0"/>
    <n v="0"/>
    <n v="0"/>
    <n v="0"/>
    <x v="1"/>
    <x v="2"/>
  </r>
  <r>
    <s v="  UA"/>
    <x v="9"/>
    <n v="959"/>
    <s v="N494UA"/>
    <s v="PDX"/>
    <d v="1899-12-30T20:30:00"/>
    <d v="1899-12-30T20:28:00"/>
    <n v="268"/>
    <n v="245"/>
    <n v="-2"/>
    <d v="1899-12-30T20:37:00"/>
    <n v="9"/>
    <n v="0"/>
    <n v="0"/>
    <n v="0"/>
    <n v="0"/>
    <n v="0"/>
    <n v="0"/>
    <x v="11"/>
    <x v="2"/>
  </r>
  <r>
    <s v="  UA"/>
    <x v="9"/>
    <n v="964"/>
    <s v="N784UA"/>
    <s v="IAD"/>
    <d v="1899-12-30T13:15:00"/>
    <d v="1899-12-30T13:09:00"/>
    <n v="112"/>
    <n v="115"/>
    <n v="-6"/>
    <d v="1899-12-30T13:39:00"/>
    <n v="30"/>
    <n v="0"/>
    <n v="0"/>
    <n v="0"/>
    <n v="0"/>
    <n v="0"/>
    <n v="0"/>
    <x v="14"/>
    <x v="2"/>
  </r>
  <r>
    <s v="  UA"/>
    <x v="9"/>
    <n v="971"/>
    <s v="N477UA"/>
    <s v="SFO"/>
    <d v="1899-12-30T06:00:00"/>
    <d v="1899-12-30T05:57:00"/>
    <n v="282"/>
    <n v="274"/>
    <n v="-3"/>
    <d v="1899-12-30T06:18:00"/>
    <n v="21"/>
    <n v="0"/>
    <n v="0"/>
    <n v="0"/>
    <n v="0"/>
    <n v="0"/>
    <n v="0"/>
    <x v="6"/>
    <x v="2"/>
  </r>
  <r>
    <s v="  UA"/>
    <x v="9"/>
    <n v="973"/>
    <s v="N579UA"/>
    <s v="SFO"/>
    <d v="1899-12-30T14:55:00"/>
    <d v="1899-12-30T14:56:00"/>
    <n v="294"/>
    <n v="259"/>
    <n v="1"/>
    <d v="1899-12-30T15:07:00"/>
    <n v="11"/>
    <n v="0"/>
    <n v="0"/>
    <n v="0"/>
    <n v="0"/>
    <n v="0"/>
    <n v="1"/>
    <x v="4"/>
    <x v="2"/>
  </r>
  <r>
    <s v="  UA"/>
    <x v="9"/>
    <n v="987"/>
    <s v="N415UA"/>
    <s v="DCA"/>
    <d v="1899-12-30T07:00:00"/>
    <d v="1899-12-30T06:53:00"/>
    <n v="108"/>
    <n v="108"/>
    <n v="-7"/>
    <d v="1899-12-30T07:21:00"/>
    <n v="28"/>
    <n v="0"/>
    <n v="0"/>
    <n v="0"/>
    <n v="0"/>
    <n v="0"/>
    <n v="0"/>
    <x v="13"/>
    <x v="2"/>
  </r>
  <r>
    <s v="  UA"/>
    <x v="9"/>
    <n v="990"/>
    <s v="N425UA"/>
    <s v="IAD"/>
    <d v="1899-12-30T18:13:00"/>
    <d v="1899-12-30T18:10:00"/>
    <n v="114"/>
    <n v="104"/>
    <n v="-3"/>
    <d v="1899-12-30T18:26:00"/>
    <n v="16"/>
    <n v="0"/>
    <n v="0"/>
    <n v="0"/>
    <n v="0"/>
    <n v="0"/>
    <n v="0"/>
    <x v="1"/>
    <x v="2"/>
  </r>
  <r>
    <s v="  UA"/>
    <x v="9"/>
    <n v="998"/>
    <s v="N422UA"/>
    <s v="BOS"/>
    <d v="1899-12-30T21:01:00"/>
    <d v="1899-12-30T21:14:00"/>
    <n v="132"/>
    <n v="115"/>
    <n v="13"/>
    <d v="1899-12-30T21:27:00"/>
    <n v="13"/>
    <n v="0"/>
    <n v="0"/>
    <n v="0"/>
    <n v="0"/>
    <n v="0"/>
    <n v="13"/>
    <x v="7"/>
    <x v="2"/>
  </r>
  <r>
    <s v="  UA"/>
    <x v="9"/>
    <n v="1102"/>
    <s v="N16732"/>
    <s v="MCO"/>
    <d v="1899-12-30T19:40:00"/>
    <d v="1899-12-30T19:45:00"/>
    <n v="155"/>
    <n v="165"/>
    <n v="5"/>
    <d v="1899-12-30T20:00:00"/>
    <n v="15"/>
    <n v="0"/>
    <n v="0"/>
    <n v="15"/>
    <n v="0"/>
    <n v="0"/>
    <n v="5"/>
    <x v="10"/>
    <x v="2"/>
  </r>
  <r>
    <s v="  UA"/>
    <x v="9"/>
    <n v="1103"/>
    <s v="N39728"/>
    <s v="SNA"/>
    <d v="1899-12-30T09:45:00"/>
    <d v="1899-12-30T09:45:00"/>
    <n v="265"/>
    <n v="261"/>
    <n v="0"/>
    <d v="1899-12-30T09:57:00"/>
    <n v="12"/>
    <n v="0"/>
    <n v="0"/>
    <n v="0"/>
    <n v="0"/>
    <n v="0"/>
    <n v="0"/>
    <x v="0"/>
    <x v="2"/>
  </r>
  <r>
    <s v="  UA"/>
    <x v="9"/>
    <n v="1189"/>
    <s v="N73291"/>
    <s v="IAH"/>
    <d v="1899-12-30T15:20:00"/>
    <d v="1899-12-30T15:11:00"/>
    <n v="174"/>
    <n v="163"/>
    <n v="-9"/>
    <d v="1899-12-30T15:23:00"/>
    <n v="12"/>
    <n v="0"/>
    <n v="0"/>
    <n v="0"/>
    <n v="0"/>
    <n v="0"/>
    <n v="0"/>
    <x v="15"/>
    <x v="2"/>
  </r>
  <r>
    <s v="  UA"/>
    <x v="9"/>
    <n v="1221"/>
    <s v="N23707"/>
    <s v="IAH"/>
    <d v="1899-12-30T07:00:00"/>
    <d v="1899-12-30T06:58:00"/>
    <n v="168"/>
    <n v="173"/>
    <n v="-2"/>
    <d v="1899-12-30T07:12:00"/>
    <n v="14"/>
    <n v="0"/>
    <n v="0"/>
    <n v="0"/>
    <n v="0"/>
    <n v="0"/>
    <n v="0"/>
    <x v="13"/>
    <x v="2"/>
  </r>
  <r>
    <s v="  UA"/>
    <x v="9"/>
    <n v="1259"/>
    <s v="N46625"/>
    <s v="CLE"/>
    <d v="1899-12-30T18:15:00"/>
    <d v="1899-12-30T18:07:00"/>
    <n v="77"/>
    <n v="70"/>
    <n v="-8"/>
    <d v="1899-12-30T18:26:00"/>
    <n v="19"/>
    <n v="0"/>
    <n v="0"/>
    <n v="0"/>
    <n v="0"/>
    <n v="0"/>
    <n v="0"/>
    <x v="1"/>
    <x v="2"/>
  </r>
  <r>
    <s v="  UA"/>
    <x v="9"/>
    <n v="1282"/>
    <s v="N73278"/>
    <s v="SFO"/>
    <d v="1899-12-30T20:30:00"/>
    <d v="1899-12-30T20:48:00"/>
    <n v="275"/>
    <n v="259"/>
    <n v="18"/>
    <d v="1899-12-30T20:54:00"/>
    <n v="6"/>
    <n v="0"/>
    <n v="0"/>
    <n v="0"/>
    <n v="0"/>
    <n v="0"/>
    <n v="18"/>
    <x v="11"/>
    <x v="2"/>
  </r>
  <r>
    <s v="  UA"/>
    <x v="9"/>
    <n v="1290"/>
    <s v="N38424"/>
    <s v="IAH"/>
    <d v="1899-12-30T17:05:00"/>
    <d v="1899-12-30T17:01:00"/>
    <n v="173"/>
    <n v="161"/>
    <n v="-4"/>
    <d v="1899-12-30T17:14:00"/>
    <n v="13"/>
    <n v="0"/>
    <n v="0"/>
    <n v="0"/>
    <n v="0"/>
    <n v="0"/>
    <n v="0"/>
    <x v="12"/>
    <x v="2"/>
  </r>
  <r>
    <s v="  UA"/>
    <x v="9"/>
    <n v="1296"/>
    <s v="N25705"/>
    <s v="DEN"/>
    <d v="1899-12-30T20:00:00"/>
    <d v="1899-12-30T19:55:00"/>
    <n v="156"/>
    <n v="148"/>
    <n v="-5"/>
    <d v="1899-12-30T20:07:00"/>
    <n v="12"/>
    <n v="0"/>
    <n v="0"/>
    <n v="0"/>
    <n v="0"/>
    <n v="0"/>
    <n v="0"/>
    <x v="11"/>
    <x v="2"/>
  </r>
  <r>
    <s v="  UA"/>
    <x v="9"/>
    <n v="1550"/>
    <s v="N33289"/>
    <s v="EWR"/>
    <d v="1899-12-30T13:39:00"/>
    <d v="1899-12-30T13:36:00"/>
    <n v="140"/>
    <n v="108"/>
    <n v="-3"/>
    <d v="1899-12-30T13:44:00"/>
    <n v="8"/>
    <n v="0"/>
    <n v="0"/>
    <n v="0"/>
    <n v="0"/>
    <n v="0"/>
    <n v="0"/>
    <x v="14"/>
    <x v="2"/>
  </r>
  <r>
    <s v="  UA"/>
    <x v="9"/>
    <n v="1570"/>
    <s v="N36280"/>
    <s v="EWR"/>
    <d v="1899-12-30T07:00:00"/>
    <d v="1899-12-30T06:56:00"/>
    <n v="120"/>
    <n v="129"/>
    <n v="-4"/>
    <d v="1899-12-30T07:19:00"/>
    <n v="23"/>
    <n v="0"/>
    <n v="0"/>
    <n v="0"/>
    <n v="0"/>
    <n v="0"/>
    <n v="0"/>
    <x v="13"/>
    <x v="2"/>
  </r>
  <r>
    <s v="  UA"/>
    <x v="9"/>
    <n v="1574"/>
    <s v="N12216"/>
    <s v="EWR"/>
    <d v="1899-12-30T12:00:00"/>
    <d v="1899-12-30T11:55:00"/>
    <n v="127"/>
    <n v="114"/>
    <n v="-5"/>
    <d v="1899-12-30T12:06:00"/>
    <n v="11"/>
    <n v="0"/>
    <n v="0"/>
    <n v="0"/>
    <n v="0"/>
    <n v="0"/>
    <n v="0"/>
    <x v="5"/>
    <x v="2"/>
  </r>
  <r>
    <s v="  UA"/>
    <x v="9"/>
    <n v="1577"/>
    <s v="N33286"/>
    <s v="EWR"/>
    <d v="1899-12-30T17:00:00"/>
    <d v="1899-12-30T16:54:00"/>
    <n v="135"/>
    <n v="119"/>
    <n v="-6"/>
    <d v="1899-12-30T17:11:00"/>
    <n v="17"/>
    <n v="0"/>
    <n v="0"/>
    <n v="0"/>
    <n v="0"/>
    <n v="0"/>
    <n v="0"/>
    <x v="12"/>
    <x v="2"/>
  </r>
  <r>
    <s v="  UA"/>
    <x v="9"/>
    <n v="1579"/>
    <s v="N76288"/>
    <s v="EWR"/>
    <d v="1899-12-30T18:00:00"/>
    <d v="1899-12-30T18:02:00"/>
    <n v="126"/>
    <n v="115"/>
    <n v="2"/>
    <d v="1899-12-30T18:17:00"/>
    <n v="15"/>
    <n v="0"/>
    <n v="0"/>
    <n v="0"/>
    <n v="0"/>
    <n v="0"/>
    <n v="2"/>
    <x v="1"/>
    <x v="2"/>
  </r>
  <r>
    <s v="  UA"/>
    <x v="9"/>
    <n v="1625"/>
    <s v="N78285"/>
    <s v="CLE"/>
    <d v="1899-12-30T07:00:00"/>
    <d v="1899-12-30T06:54:00"/>
    <n v="77"/>
    <n v="60"/>
    <n v="-6"/>
    <d v="1899-12-30T07:02:00"/>
    <n v="8"/>
    <n v="0"/>
    <n v="0"/>
    <n v="0"/>
    <n v="0"/>
    <n v="0"/>
    <n v="0"/>
    <x v="13"/>
    <x v="2"/>
  </r>
  <r>
    <s v="  UA"/>
    <x v="9"/>
    <n v="1647"/>
    <s v="N33292"/>
    <s v="IAH"/>
    <d v="1899-12-30T19:15:00"/>
    <d v="1899-12-30T19:00:00"/>
    <n v="163"/>
    <n v="161"/>
    <n v="-15"/>
    <d v="1899-12-30T19:11:00"/>
    <n v="11"/>
    <n v="0"/>
    <n v="0"/>
    <n v="0"/>
    <n v="0"/>
    <n v="0"/>
    <n v="0"/>
    <x v="10"/>
    <x v="2"/>
  </r>
  <r>
    <s v="  UA"/>
    <x v="9"/>
    <n v="1676"/>
    <s v="N78506"/>
    <s v="IAH"/>
    <d v="1899-12-30T14:00:00"/>
    <d v="1899-12-30T14:03:00"/>
    <n v="166"/>
    <n v="165"/>
    <n v="3"/>
    <d v="1899-12-30T14:17:00"/>
    <n v="14"/>
    <n v="0"/>
    <n v="0"/>
    <n v="0"/>
    <n v="0"/>
    <n v="0"/>
    <n v="3"/>
    <x v="4"/>
    <x v="2"/>
  </r>
  <r>
    <s v="  UA"/>
    <x v="9"/>
    <n v="1693"/>
    <s v="N37267"/>
    <s v="IAH"/>
    <d v="1899-12-30T12:10:00"/>
    <d v="1899-12-30T12:14:00"/>
    <n v="167"/>
    <n v="162"/>
    <n v="4"/>
    <d v="1899-12-30T12:22:00"/>
    <n v="8"/>
    <n v="0"/>
    <n v="0"/>
    <n v="0"/>
    <n v="0"/>
    <n v="0"/>
    <n v="4"/>
    <x v="5"/>
    <x v="2"/>
  </r>
  <r>
    <s v="  UA"/>
    <x v="9"/>
    <n v="1696"/>
    <s v="N36272"/>
    <s v="EWR"/>
    <d v="1899-12-30T10:00:00"/>
    <d v="1899-12-30T09:50:00"/>
    <n v="117"/>
    <n v="126"/>
    <n v="-10"/>
    <d v="1899-12-30T10:03:00"/>
    <n v="13"/>
    <n v="0"/>
    <n v="0"/>
    <n v="0"/>
    <n v="0"/>
    <n v="0"/>
    <n v="0"/>
    <x v="8"/>
    <x v="2"/>
  </r>
  <r>
    <s v="  UA"/>
    <x v="9"/>
    <n v="1710"/>
    <s v="N75858"/>
    <s v="IAH"/>
    <d v="1899-12-30T08:00:00"/>
    <d v="1899-12-30T07:54:00"/>
    <n v="172"/>
    <n v="159"/>
    <n v="-6"/>
    <d v="1899-12-30T08:03:00"/>
    <n v="9"/>
    <n v="0"/>
    <n v="0"/>
    <n v="0"/>
    <n v="0"/>
    <n v="0"/>
    <n v="0"/>
    <x v="9"/>
    <x v="2"/>
  </r>
  <r>
    <s v="  UA"/>
    <x v="9"/>
    <n v="1715"/>
    <s v="N26215"/>
    <s v="PIT"/>
    <d v="1899-12-30T18:35:00"/>
    <d v="1899-12-30T18:32:00"/>
    <n v="84"/>
    <n v="80"/>
    <n v="-3"/>
    <d v="1899-12-30T18:48:00"/>
    <n v="16"/>
    <n v="0"/>
    <n v="0"/>
    <n v="0"/>
    <n v="0"/>
    <n v="0"/>
    <n v="0"/>
    <x v="1"/>
    <x v="2"/>
  </r>
  <r>
    <s v="  UA"/>
    <x v="9"/>
    <n v="1716"/>
    <s v="N37298"/>
    <s v="FLL"/>
    <d v="1899-12-30T08:50:00"/>
    <d v="1899-12-30T09:16:00"/>
    <n v="171"/>
    <n v="177"/>
    <n v="26"/>
    <d v="1899-12-30T09:22:00"/>
    <n v="6"/>
    <n v="14"/>
    <n v="0"/>
    <n v="6"/>
    <n v="0"/>
    <n v="12"/>
    <n v="26"/>
    <x v="9"/>
    <x v="2"/>
  </r>
  <r>
    <s v="  UA"/>
    <x v="9"/>
    <n v="1727"/>
    <s v="N35407"/>
    <s v="IAH"/>
    <d v="1899-12-30T10:56:00"/>
    <d v="1899-12-30T10:56:00"/>
    <n v="169"/>
    <n v="165"/>
    <n v="0"/>
    <d v="1899-12-30T11:08:00"/>
    <n v="12"/>
    <n v="0"/>
    <n v="0"/>
    <n v="0"/>
    <n v="0"/>
    <n v="0"/>
    <n v="0"/>
    <x v="8"/>
    <x v="2"/>
  </r>
  <r>
    <s v="  UA"/>
    <x v="9"/>
    <n v="1729"/>
    <s v="N14704"/>
    <s v="IAH"/>
    <d v="1899-12-30T21:00:00"/>
    <d v="1899-12-30T21:02:00"/>
    <n v="158"/>
    <n v="148"/>
    <n v="2"/>
    <d v="1899-12-30T21:16:00"/>
    <n v="14"/>
    <n v="0"/>
    <n v="0"/>
    <n v="0"/>
    <n v="0"/>
    <n v="0"/>
    <n v="2"/>
    <x v="7"/>
    <x v="2"/>
  </r>
  <r>
    <s v="  UA"/>
    <x v="9"/>
    <n v="1730"/>
    <s v="N14242"/>
    <s v="IAH"/>
    <d v="1899-12-30T05:25:00"/>
    <d v="1899-12-30T05:23:00"/>
    <n v="168"/>
    <n v="174"/>
    <n v="-2"/>
    <d v="1899-12-30T05:33:00"/>
    <n v="10"/>
    <n v="0"/>
    <n v="0"/>
    <n v="0"/>
    <n v="0"/>
    <n v="0"/>
    <n v="0"/>
    <x v="16"/>
    <x v="2"/>
  </r>
  <r>
    <s v="  UA"/>
    <x v="10"/>
    <n v="201"/>
    <s v="N215UA"/>
    <s v="HNL"/>
    <d v="1899-12-30T09:20:00"/>
    <d v="1899-12-30T09:55:00"/>
    <n v="544"/>
    <n v="514"/>
    <n v="35"/>
    <d v="1899-12-30T10:15:00"/>
    <n v="20"/>
    <n v="0"/>
    <n v="0"/>
    <n v="0"/>
    <n v="0"/>
    <n v="0"/>
    <n v="35"/>
    <x v="0"/>
    <x v="3"/>
  </r>
  <r>
    <s v="  UA"/>
    <x v="10"/>
    <n v="222"/>
    <s v="N808UA"/>
    <s v="BDL"/>
    <d v="1899-12-30T18:48:00"/>
    <d v="1899-12-30T18:46:00"/>
    <n v="126"/>
    <n v="131"/>
    <n v="-2"/>
    <d v="1899-12-30T19:08:00"/>
    <n v="22"/>
    <n v="0"/>
    <n v="0"/>
    <n v="0"/>
    <n v="0"/>
    <n v="0"/>
    <n v="0"/>
    <x v="1"/>
    <x v="3"/>
  </r>
  <r>
    <s v="  UA"/>
    <x v="10"/>
    <n v="241"/>
    <s v="N495UA"/>
    <s v="SEA"/>
    <d v="1899-12-30T11:57:00"/>
    <d v="1899-12-30T12:01:00"/>
    <n v="268"/>
    <n v="251"/>
    <n v="4"/>
    <d v="1899-12-30T12:22:00"/>
    <n v="21"/>
    <n v="0"/>
    <n v="0"/>
    <n v="0"/>
    <n v="0"/>
    <n v="0"/>
    <n v="4"/>
    <x v="3"/>
    <x v="3"/>
  </r>
  <r>
    <s v="  UA"/>
    <x v="10"/>
    <n v="242"/>
    <s v="N825UA"/>
    <s v="PVD"/>
    <d v="1899-12-30T13:27:00"/>
    <d v="1899-12-30T13:18:00"/>
    <n v="128"/>
    <n v="153"/>
    <n v="-9"/>
    <d v="1899-12-30T14:02:00"/>
    <n v="44"/>
    <n v="0"/>
    <n v="0"/>
    <n v="16"/>
    <n v="0"/>
    <n v="0"/>
    <n v="0"/>
    <x v="14"/>
    <x v="3"/>
  </r>
  <r>
    <s v="  UA"/>
    <x v="10"/>
    <n v="245"/>
    <s v="N442UA"/>
    <s v="DEN"/>
    <d v="1899-12-30T08:58:00"/>
    <d v="1899-12-30T10:09:00"/>
    <n v="164"/>
    <n v="171"/>
    <n v="71"/>
    <d v="1899-12-30T10:39:00"/>
    <n v="30"/>
    <n v="0"/>
    <n v="0"/>
    <n v="78"/>
    <n v="0"/>
    <n v="0"/>
    <n v="71"/>
    <x v="9"/>
    <x v="3"/>
  </r>
  <r>
    <s v="  UA"/>
    <x v="10"/>
    <n v="246"/>
    <s v="N448UA"/>
    <s v="BUF"/>
    <d v="1899-12-30T18:00:00"/>
    <d v="1899-12-30T17:58:00"/>
    <n v="89"/>
    <n v="85"/>
    <n v="-2"/>
    <d v="1899-12-30T18:14:00"/>
    <n v="16"/>
    <n v="0"/>
    <n v="0"/>
    <n v="0"/>
    <n v="0"/>
    <n v="0"/>
    <n v="0"/>
    <x v="1"/>
    <x v="3"/>
  </r>
  <r>
    <s v="  UA"/>
    <x v="10"/>
    <n v="248"/>
    <s v="N462UA"/>
    <s v="DTW"/>
    <d v="1899-12-30T19:00:00"/>
    <d v="1899-12-30T18:59:00"/>
    <n v="85"/>
    <n v="75"/>
    <n v="-1"/>
    <d v="1899-12-30T19:13:00"/>
    <n v="14"/>
    <n v="0"/>
    <n v="0"/>
    <n v="0"/>
    <n v="0"/>
    <n v="0"/>
    <n v="0"/>
    <x v="10"/>
    <x v="3"/>
  </r>
  <r>
    <s v="  UA"/>
    <x v="10"/>
    <n v="253"/>
    <s v="N541UA"/>
    <s v="BOS"/>
    <d v="1899-12-30T19:00:00"/>
    <d v="1899-12-30T19:17:00"/>
    <n v="133"/>
    <n v="125"/>
    <n v="17"/>
    <d v="1899-12-30T19:28:00"/>
    <n v="11"/>
    <n v="0"/>
    <n v="0"/>
    <n v="0"/>
    <n v="0"/>
    <n v="0"/>
    <n v="17"/>
    <x v="10"/>
    <x v="3"/>
  </r>
  <r>
    <s v="  UA"/>
    <x v="10"/>
    <n v="255"/>
    <s v="N832UA"/>
    <s v="SFO"/>
    <d v="1899-12-30T16:05:00"/>
    <d v="1899-12-30T16:18:00"/>
    <n v="282"/>
    <n v="257"/>
    <n v="13"/>
    <d v="1899-12-30T16:28:00"/>
    <n v="10"/>
    <n v="0"/>
    <n v="0"/>
    <n v="0"/>
    <n v="0"/>
    <n v="0"/>
    <n v="13"/>
    <x v="2"/>
    <x v="3"/>
  </r>
  <r>
    <s v="  UA"/>
    <x v="10"/>
    <n v="258"/>
    <s v="N846UA"/>
    <s v="GRR"/>
    <d v="1899-12-30T19:01:00"/>
    <d v="1899-12-30T18:55:00"/>
    <n v="51"/>
    <n v="46"/>
    <n v="-6"/>
    <d v="1899-12-30T19:13:00"/>
    <n v="18"/>
    <n v="0"/>
    <n v="0"/>
    <n v="0"/>
    <n v="0"/>
    <n v="0"/>
    <n v="0"/>
    <x v="10"/>
    <x v="3"/>
  </r>
  <r>
    <s v="  UA"/>
    <x v="10"/>
    <n v="262"/>
    <s v="N436UA"/>
    <s v="MCO"/>
    <d v="1899-12-30T07:00:00"/>
    <d v="1899-12-30T07:39:00"/>
    <n v="155"/>
    <n v="160"/>
    <n v="39"/>
    <d v="1899-12-30T07:53:00"/>
    <n v="14"/>
    <n v="39"/>
    <n v="0"/>
    <n v="5"/>
    <n v="0"/>
    <n v="0"/>
    <n v="39"/>
    <x v="13"/>
    <x v="3"/>
  </r>
  <r>
    <s v="  UA"/>
    <x v="10"/>
    <n v="265"/>
    <s v="N848UA"/>
    <s v="TPA"/>
    <d v="1899-12-30T14:15:00"/>
    <d v="1899-12-30T14:16:00"/>
    <n v="157"/>
    <n v="153"/>
    <n v="1"/>
    <d v="1899-12-30T14:30:00"/>
    <n v="14"/>
    <n v="0"/>
    <n v="0"/>
    <n v="0"/>
    <n v="0"/>
    <n v="0"/>
    <n v="1"/>
    <x v="4"/>
    <x v="3"/>
  </r>
  <r>
    <s v="  UA"/>
    <x v="10"/>
    <n v="278"/>
    <s v="N854UA"/>
    <s v="MDT"/>
    <d v="1899-12-30T18:30:00"/>
    <d v="1899-12-30T18:26:00"/>
    <n v="100"/>
    <n v="108"/>
    <n v="-4"/>
    <d v="1899-12-30T18:49:00"/>
    <n v="23"/>
    <n v="0"/>
    <n v="0"/>
    <n v="0"/>
    <n v="0"/>
    <n v="0"/>
    <n v="0"/>
    <x v="1"/>
    <x v="3"/>
  </r>
  <r>
    <s v="  UA"/>
    <x v="10"/>
    <n v="288"/>
    <s v="N435UA"/>
    <s v="MCO"/>
    <d v="1899-12-30T14:25:00"/>
    <d v="1899-12-30T14:35:00"/>
    <n v="159"/>
    <n v="165"/>
    <n v="10"/>
    <d v="1899-12-30T14:52:00"/>
    <n v="17"/>
    <n v="10"/>
    <n v="0"/>
    <n v="6"/>
    <n v="0"/>
    <n v="0"/>
    <n v="10"/>
    <x v="4"/>
    <x v="3"/>
  </r>
  <r>
    <s v="  UA"/>
    <x v="10"/>
    <n v="291"/>
    <s v="N852UA"/>
    <s v="IAD"/>
    <d v="1899-12-30T11:22:00"/>
    <d v="1899-12-30T11:40:00"/>
    <n v="106"/>
    <n v="100"/>
    <n v="18"/>
    <d v="1899-12-30T11:50:00"/>
    <n v="10"/>
    <n v="0"/>
    <n v="0"/>
    <n v="0"/>
    <n v="0"/>
    <n v="0"/>
    <n v="18"/>
    <x v="3"/>
    <x v="3"/>
  </r>
  <r>
    <s v="  UA"/>
    <x v="10"/>
    <n v="292"/>
    <s v="N819UA"/>
    <s v="ATL"/>
    <d v="1899-12-30T06:00:00"/>
    <d v="1899-12-30T05:59:00"/>
    <n v="119"/>
    <n v="119"/>
    <n v="-1"/>
    <d v="1899-12-30T06:12:00"/>
    <n v="13"/>
    <n v="0"/>
    <n v="0"/>
    <n v="0"/>
    <n v="0"/>
    <n v="0"/>
    <n v="0"/>
    <x v="6"/>
    <x v="3"/>
  </r>
  <r>
    <s v="  UA"/>
    <x v="10"/>
    <n v="296"/>
    <s v="N854UA"/>
    <s v="MSP"/>
    <d v="1899-12-30T13:20:00"/>
    <d v="1899-12-30T13:16:00"/>
    <n v="87"/>
    <n v="82"/>
    <n v="-4"/>
    <d v="1899-12-30T13:31:00"/>
    <n v="15"/>
    <n v="0"/>
    <n v="0"/>
    <n v="0"/>
    <n v="0"/>
    <n v="0"/>
    <n v="0"/>
    <x v="14"/>
    <x v="3"/>
  </r>
  <r>
    <s v="  UA"/>
    <x v="10"/>
    <n v="298"/>
    <s v="N837UA"/>
    <s v="MIA"/>
    <d v="1899-12-30T19:55:00"/>
    <d v="1899-12-30T22:41:00"/>
    <n v="187"/>
    <n v="174"/>
    <n v="166"/>
    <d v="1899-12-30T22:52:00"/>
    <n v="11"/>
    <n v="62"/>
    <n v="0"/>
    <n v="0"/>
    <n v="0"/>
    <n v="91"/>
    <n v="166"/>
    <x v="10"/>
    <x v="3"/>
  </r>
  <r>
    <s v="  UA"/>
    <x v="10"/>
    <n v="304"/>
    <s v="N849UA"/>
    <s v="BDL"/>
    <d v="1899-12-30T06:26:00"/>
    <d v="1899-12-30T06:32:00"/>
    <n v="122"/>
    <n v="125"/>
    <n v="6"/>
    <d v="1899-12-30T06:53:00"/>
    <n v="21"/>
    <n v="0"/>
    <n v="0"/>
    <n v="0"/>
    <n v="0"/>
    <n v="0"/>
    <n v="6"/>
    <x v="6"/>
    <x v="3"/>
  </r>
  <r>
    <s v="  UA"/>
    <x v="10"/>
    <n v="307"/>
    <s v="N530UA"/>
    <s v="LAS"/>
    <d v="1899-12-30T08:20:00"/>
    <d v="1899-12-30T08:49:00"/>
    <n v="237"/>
    <n v="225"/>
    <n v="29"/>
    <d v="1899-12-30T09:06:00"/>
    <n v="17"/>
    <n v="17"/>
    <n v="0"/>
    <n v="0"/>
    <n v="0"/>
    <n v="0"/>
    <n v="29"/>
    <x v="9"/>
    <x v="3"/>
  </r>
  <r>
    <s v="  UA"/>
    <x v="10"/>
    <n v="309"/>
    <s v="N832UA"/>
    <s v="BOS"/>
    <d v="1899-12-30T09:05:00"/>
    <d v="1899-12-30T09:03:00"/>
    <n v="128"/>
    <n v="129"/>
    <n v="-2"/>
    <d v="1899-12-30T09:17:00"/>
    <n v="14"/>
    <n v="0"/>
    <n v="0"/>
    <n v="0"/>
    <n v="0"/>
    <n v="0"/>
    <n v="0"/>
    <x v="0"/>
    <x v="3"/>
  </r>
  <r>
    <s v="  UA"/>
    <x v="10"/>
    <n v="330"/>
    <s v="N413UA"/>
    <s v="EWR"/>
    <d v="1899-12-30T16:00:00"/>
    <d v="1899-12-30T16:51:00"/>
    <n v="131"/>
    <n v="147"/>
    <n v="51"/>
    <d v="1899-12-30T17:26:00"/>
    <n v="35"/>
    <n v="41"/>
    <n v="0"/>
    <n v="16"/>
    <n v="0"/>
    <n v="10"/>
    <n v="51"/>
    <x v="2"/>
    <x v="3"/>
  </r>
  <r>
    <s v="  UA"/>
    <x v="10"/>
    <n v="331"/>
    <s v="N442UA"/>
    <s v="DFW"/>
    <d v="1899-12-30T20:50:00"/>
    <d v="1899-12-30T21:49:00"/>
    <n v="146"/>
    <n v="125"/>
    <n v="59"/>
    <d v="1899-12-30T21:57:00"/>
    <n v="8"/>
    <n v="0"/>
    <n v="0"/>
    <n v="0"/>
    <n v="0"/>
    <n v="38"/>
    <n v="59"/>
    <x v="11"/>
    <x v="3"/>
  </r>
  <r>
    <s v="  UA"/>
    <x v="10"/>
    <n v="333"/>
    <s v="N847UA"/>
    <s v="MSY"/>
    <d v="1899-12-30T09:30:00"/>
    <d v="1899-12-30T09:29:00"/>
    <n v="140"/>
    <n v="128"/>
    <n v="-1"/>
    <d v="1899-12-30T09:42:00"/>
    <n v="13"/>
    <n v="0"/>
    <n v="0"/>
    <n v="0"/>
    <n v="0"/>
    <n v="0"/>
    <n v="0"/>
    <x v="0"/>
    <x v="3"/>
  </r>
  <r>
    <s v="  UA"/>
    <x v="10"/>
    <n v="337"/>
    <s v="N407UA"/>
    <s v="DCA"/>
    <d v="1899-12-30T17:05:00"/>
    <d v="1899-12-30T17:00:00"/>
    <n v="105"/>
    <n v="109"/>
    <n v="-5"/>
    <d v="1899-12-30T17:15:00"/>
    <n v="15"/>
    <n v="0"/>
    <n v="0"/>
    <n v="0"/>
    <n v="0"/>
    <n v="0"/>
    <n v="0"/>
    <x v="12"/>
    <x v="3"/>
  </r>
  <r>
    <s v="  UA"/>
    <x v="10"/>
    <n v="340"/>
    <s v="N420UA"/>
    <s v="DFW"/>
    <d v="1899-12-30T13:20:00"/>
    <d v="1899-12-30T13:18:00"/>
    <n v="151"/>
    <n v="133"/>
    <n v="-2"/>
    <d v="1899-12-30T13:34:00"/>
    <n v="16"/>
    <n v="0"/>
    <n v="0"/>
    <n v="0"/>
    <n v="0"/>
    <n v="0"/>
    <n v="0"/>
    <x v="14"/>
    <x v="3"/>
  </r>
  <r>
    <s v="  UA"/>
    <x v="10"/>
    <n v="344"/>
    <s v="N540UA"/>
    <s v="BWI"/>
    <d v="1899-12-30T19:50:00"/>
    <d v="1899-12-30T19:41:00"/>
    <n v="107"/>
    <n v="111"/>
    <n v="-9"/>
    <d v="1899-12-30T19:59:00"/>
    <n v="18"/>
    <n v="0"/>
    <n v="0"/>
    <n v="0"/>
    <n v="0"/>
    <n v="0"/>
    <n v="0"/>
    <x v="10"/>
    <x v="3"/>
  </r>
  <r>
    <s v="  UA"/>
    <x v="10"/>
    <n v="350"/>
    <s v="N521UA"/>
    <s v="MCO"/>
    <d v="1899-12-30T17:06:00"/>
    <d v="1899-12-30T18:02:00"/>
    <n v="159"/>
    <n v="148"/>
    <n v="56"/>
    <d v="1899-12-30T18:17:00"/>
    <n v="15"/>
    <n v="14"/>
    <n v="0"/>
    <n v="0"/>
    <n v="0"/>
    <n v="31"/>
    <n v="56"/>
    <x v="12"/>
    <x v="3"/>
  </r>
  <r>
    <s v="  UA"/>
    <x v="10"/>
    <n v="352"/>
    <s v="N457UA"/>
    <s v="BDL"/>
    <d v="1899-12-30T13:33:00"/>
    <d v="1899-12-30T13:30:00"/>
    <n v="122"/>
    <n v="117"/>
    <n v="-3"/>
    <d v="1899-12-30T13:48:00"/>
    <n v="18"/>
    <n v="0"/>
    <n v="0"/>
    <n v="0"/>
    <n v="0"/>
    <n v="0"/>
    <n v="0"/>
    <x v="14"/>
    <x v="3"/>
  </r>
  <r>
    <s v="  UA"/>
    <x v="10"/>
    <n v="365"/>
    <s v="N815UA"/>
    <s v="DSM"/>
    <d v="1899-12-30T15:00:00"/>
    <d v="1899-12-30T14:53:00"/>
    <n v="75"/>
    <n v="62"/>
    <n v="-7"/>
    <d v="1899-12-30T15:02:00"/>
    <n v="9"/>
    <n v="0"/>
    <n v="0"/>
    <n v="0"/>
    <n v="0"/>
    <n v="0"/>
    <n v="0"/>
    <x v="15"/>
    <x v="3"/>
  </r>
  <r>
    <s v="  UA"/>
    <x v="10"/>
    <n v="376"/>
    <s v="N496UA"/>
    <s v="PHL"/>
    <d v="1899-12-30T06:00:00"/>
    <d v="1899-12-30T05:55:00"/>
    <n v="119"/>
    <n v="115"/>
    <n v="-5"/>
    <d v="1899-12-30T06:12:00"/>
    <n v="17"/>
    <n v="0"/>
    <n v="0"/>
    <n v="0"/>
    <n v="0"/>
    <n v="0"/>
    <n v="0"/>
    <x v="6"/>
    <x v="3"/>
  </r>
  <r>
    <s v="  UA"/>
    <x v="10"/>
    <n v="381"/>
    <s v="N498UA"/>
    <s v="SMF"/>
    <d v="1899-12-30T09:55:00"/>
    <d v="1899-12-30T09:50:00"/>
    <n v="270"/>
    <n v="265"/>
    <n v="-5"/>
    <d v="1899-12-30T10:06:00"/>
    <n v="16"/>
    <n v="0"/>
    <n v="0"/>
    <n v="0"/>
    <n v="0"/>
    <n v="0"/>
    <n v="0"/>
    <x v="0"/>
    <x v="3"/>
  </r>
  <r>
    <s v="  UA"/>
    <x v="10"/>
    <n v="382"/>
    <s v="N828UA"/>
    <s v="IAD"/>
    <d v="1899-12-30T08:43:00"/>
    <d v="1899-12-30T08:35:00"/>
    <n v="108"/>
    <n v="104"/>
    <n v="-8"/>
    <d v="1899-12-30T08:49:00"/>
    <n v="14"/>
    <n v="0"/>
    <n v="0"/>
    <n v="0"/>
    <n v="0"/>
    <n v="0"/>
    <n v="0"/>
    <x v="9"/>
    <x v="3"/>
  </r>
  <r>
    <s v="  UA"/>
    <x v="10"/>
    <n v="391"/>
    <s v="N824UA"/>
    <s v="RDU"/>
    <d v="1899-12-30T19:45:00"/>
    <d v="1899-12-30T19:37:00"/>
    <n v="117"/>
    <n v="112"/>
    <n v="-8"/>
    <d v="1899-12-30T19:55:00"/>
    <n v="18"/>
    <n v="0"/>
    <n v="0"/>
    <n v="0"/>
    <n v="0"/>
    <n v="0"/>
    <n v="0"/>
    <x v="10"/>
    <x v="3"/>
  </r>
  <r>
    <s v="  UA"/>
    <x v="10"/>
    <n v="393"/>
    <s v="N449UA"/>
    <s v="PHX"/>
    <d v="1899-12-30T11:57:00"/>
    <d v="1899-12-30T11:55:00"/>
    <n v="232"/>
    <n v="246"/>
    <n v="-2"/>
    <d v="1899-12-30T12:27:00"/>
    <n v="32"/>
    <n v="0"/>
    <n v="0"/>
    <n v="0"/>
    <n v="0"/>
    <n v="0"/>
    <n v="0"/>
    <x v="3"/>
    <x v="3"/>
  </r>
  <r>
    <s v="  UA"/>
    <x v="10"/>
    <n v="395"/>
    <s v="N412UA"/>
    <s v="SAN"/>
    <d v="1899-12-30T17:50:00"/>
    <d v="1899-12-30T17:56:00"/>
    <n v="253"/>
    <n v="240"/>
    <n v="6"/>
    <d v="1899-12-30T18:10:00"/>
    <n v="14"/>
    <n v="0"/>
    <n v="0"/>
    <n v="0"/>
    <n v="0"/>
    <n v="0"/>
    <n v="6"/>
    <x v="12"/>
    <x v="3"/>
  </r>
  <r>
    <s v="  UA"/>
    <x v="10"/>
    <n v="398"/>
    <s v="N422UA"/>
    <s v="PDX"/>
    <d v="1899-12-30T11:58:00"/>
    <d v="1899-12-30T13:05:00"/>
    <n v="268"/>
    <n v="245"/>
    <n v="67"/>
    <d v="1899-12-30T13:18:00"/>
    <n v="13"/>
    <n v="44"/>
    <n v="0"/>
    <n v="0"/>
    <n v="0"/>
    <n v="0"/>
    <n v="67"/>
    <x v="3"/>
    <x v="3"/>
  </r>
  <r>
    <s v="  UA"/>
    <x v="10"/>
    <n v="408"/>
    <s v="N578UA"/>
    <s v="PHX"/>
    <d v="1899-12-30T17:59:00"/>
    <d v="1899-12-30T18:07:00"/>
    <n v="235"/>
    <n v="224"/>
    <n v="8"/>
    <d v="1899-12-30T18:36:00"/>
    <n v="29"/>
    <n v="0"/>
    <n v="0"/>
    <n v="0"/>
    <n v="0"/>
    <n v="0"/>
    <n v="8"/>
    <x v="12"/>
    <x v="3"/>
  </r>
  <r>
    <s v="  UA"/>
    <x v="10"/>
    <n v="409"/>
    <s v="N496UA"/>
    <s v="LAX"/>
    <d v="1899-12-30T13:05:00"/>
    <d v="1899-12-30T13:02:00"/>
    <n v="269"/>
    <n v="252"/>
    <n v="-3"/>
    <d v="1899-12-30T13:13:00"/>
    <n v="11"/>
    <n v="0"/>
    <n v="0"/>
    <n v="0"/>
    <n v="0"/>
    <n v="0"/>
    <n v="0"/>
    <x v="14"/>
    <x v="3"/>
  </r>
  <r>
    <s v="  UA"/>
    <x v="10"/>
    <n v="411"/>
    <s v="N407UA"/>
    <s v="LAX"/>
    <d v="1899-12-30T20:45:00"/>
    <d v="1899-12-30T22:06:00"/>
    <n v="265"/>
    <n v="233"/>
    <n v="81"/>
    <d v="1899-12-30T22:15:00"/>
    <n v="9"/>
    <n v="0"/>
    <n v="0"/>
    <n v="0"/>
    <n v="0"/>
    <n v="49"/>
    <n v="81"/>
    <x v="11"/>
    <x v="3"/>
  </r>
  <r>
    <s v="  UA"/>
    <x v="10"/>
    <n v="420"/>
    <s v="N454UA"/>
    <s v="ROC"/>
    <d v="1899-12-30T18:44:00"/>
    <d v="1899-12-30T18:42:00"/>
    <n v="96"/>
    <n v="100"/>
    <n v="-2"/>
    <d v="1899-12-30T19:05:00"/>
    <n v="23"/>
    <n v="0"/>
    <n v="0"/>
    <n v="0"/>
    <n v="0"/>
    <n v="0"/>
    <n v="0"/>
    <x v="1"/>
    <x v="3"/>
  </r>
  <r>
    <s v="  UA"/>
    <x v="10"/>
    <n v="425"/>
    <s v="N558UA"/>
    <s v="SEA"/>
    <d v="1899-12-30T20:50:00"/>
    <d v="1899-12-30T20:46:00"/>
    <n v="265"/>
    <n v="226"/>
    <n v="-4"/>
    <d v="1899-12-30T20:55:00"/>
    <n v="9"/>
    <n v="0"/>
    <n v="0"/>
    <n v="0"/>
    <n v="0"/>
    <n v="0"/>
    <n v="0"/>
    <x v="11"/>
    <x v="3"/>
  </r>
  <r>
    <s v="  UA"/>
    <x v="10"/>
    <n v="432"/>
    <s v="N818UA"/>
    <s v="CLT"/>
    <d v="1899-12-30T13:10:00"/>
    <d v="1899-12-30T13:05:00"/>
    <n v="109"/>
    <n v="117"/>
    <n v="-5"/>
    <d v="1899-12-30T13:17:00"/>
    <n v="12"/>
    <n v="0"/>
    <n v="0"/>
    <n v="0"/>
    <n v="0"/>
    <n v="0"/>
    <n v="0"/>
    <x v="14"/>
    <x v="3"/>
  </r>
  <r>
    <s v="  UA"/>
    <x v="10"/>
    <n v="436"/>
    <s v="N403UA"/>
    <s v="EWR"/>
    <d v="1899-12-30T15:00:00"/>
    <d v="1899-12-30T14:59:00"/>
    <n v="131"/>
    <n v="113"/>
    <n v="-1"/>
    <d v="1899-12-30T15:09:00"/>
    <n v="10"/>
    <n v="0"/>
    <n v="0"/>
    <n v="0"/>
    <n v="0"/>
    <n v="0"/>
    <n v="0"/>
    <x v="15"/>
    <x v="3"/>
  </r>
  <r>
    <s v="  UA"/>
    <x v="10"/>
    <n v="442"/>
    <s v="N594UA"/>
    <s v="BDL"/>
    <d v="1899-12-30T16:50:00"/>
    <d v="1899-12-30T16:49:00"/>
    <n v="120"/>
    <n v="118"/>
    <n v="-1"/>
    <d v="1899-12-30T17:05:00"/>
    <n v="16"/>
    <n v="0"/>
    <n v="0"/>
    <n v="0"/>
    <n v="0"/>
    <n v="0"/>
    <n v="0"/>
    <x v="2"/>
    <x v="3"/>
  </r>
  <r>
    <s v="  UA"/>
    <x v="10"/>
    <n v="449"/>
    <s v="N466UA"/>
    <s v="SAN"/>
    <d v="1899-12-30T10:00:00"/>
    <d v="1899-12-30T09:57:00"/>
    <n v="261"/>
    <n v="249"/>
    <n v="-3"/>
    <d v="1899-12-30T10:08:00"/>
    <n v="11"/>
    <n v="0"/>
    <n v="0"/>
    <n v="0"/>
    <n v="0"/>
    <n v="0"/>
    <n v="0"/>
    <x v="8"/>
    <x v="3"/>
  </r>
  <r>
    <s v="  UA"/>
    <x v="10"/>
    <n v="450"/>
    <s v="N816UA"/>
    <s v="TPA"/>
    <d v="1899-12-30T19:59:00"/>
    <d v="1899-12-30T20:42:00"/>
    <n v="157"/>
    <n v="145"/>
    <n v="43"/>
    <d v="1899-12-30T20:56:00"/>
    <n v="14"/>
    <n v="0"/>
    <n v="0"/>
    <n v="0"/>
    <n v="0"/>
    <n v="31"/>
    <n v="43"/>
    <x v="10"/>
    <x v="3"/>
  </r>
  <r>
    <s v="  UA"/>
    <x v="10"/>
    <n v="456"/>
    <s v="N592UA"/>
    <s v="DEN"/>
    <d v="1899-12-30T11:30:00"/>
    <d v="1899-12-30T11:26:00"/>
    <n v="162"/>
    <n v="179"/>
    <n v="-4"/>
    <d v="1899-12-30T11:54:00"/>
    <n v="28"/>
    <n v="0"/>
    <n v="0"/>
    <n v="0"/>
    <n v="0"/>
    <n v="0"/>
    <n v="0"/>
    <x v="3"/>
    <x v="3"/>
  </r>
  <r>
    <s v="  UA"/>
    <x v="10"/>
    <n v="459"/>
    <s v="N449UA"/>
    <s v="DCA"/>
    <d v="1899-12-30T21:00:00"/>
    <d v="1899-12-30T21:01:00"/>
    <n v="105"/>
    <n v="104"/>
    <n v="1"/>
    <d v="1899-12-30T21:15:00"/>
    <n v="14"/>
    <n v="0"/>
    <n v="0"/>
    <n v="0"/>
    <n v="0"/>
    <n v="0"/>
    <n v="1"/>
    <x v="7"/>
    <x v="3"/>
  </r>
  <r>
    <s v="  UA"/>
    <x v="10"/>
    <n v="473"/>
    <s v="N419UA"/>
    <s v="SNA"/>
    <d v="1899-12-30T20:05:00"/>
    <d v="1899-12-30T21:24:00"/>
    <n v="269"/>
    <n v="228"/>
    <n v="79"/>
    <d v="1899-12-30T21:36:00"/>
    <n v="12"/>
    <n v="38"/>
    <n v="0"/>
    <n v="0"/>
    <n v="0"/>
    <n v="0"/>
    <n v="79"/>
    <x v="11"/>
    <x v="3"/>
  </r>
  <r>
    <s v="  UA"/>
    <x v="10"/>
    <n v="476"/>
    <s v="N819UA"/>
    <s v="BWI"/>
    <d v="1899-12-30T13:12:00"/>
    <d v="1899-12-30T13:08:00"/>
    <n v="108"/>
    <n v="107"/>
    <n v="-4"/>
    <d v="1899-12-30T13:23:00"/>
    <n v="15"/>
    <n v="0"/>
    <n v="0"/>
    <n v="0"/>
    <n v="0"/>
    <n v="0"/>
    <n v="0"/>
    <x v="14"/>
    <x v="3"/>
  </r>
  <r>
    <s v="  UA"/>
    <x v="10"/>
    <n v="482"/>
    <s v="N468UA"/>
    <s v="MSP"/>
    <d v="1899-12-30T20:05:00"/>
    <d v="1899-12-30T20:05:00"/>
    <n v="83"/>
    <n v="73"/>
    <n v="0"/>
    <d v="1899-12-30T20:19:00"/>
    <n v="14"/>
    <n v="0"/>
    <n v="0"/>
    <n v="0"/>
    <n v="0"/>
    <n v="0"/>
    <n v="0"/>
    <x v="11"/>
    <x v="3"/>
  </r>
  <r>
    <s v="  UA"/>
    <x v="10"/>
    <n v="493"/>
    <s v="N417UA"/>
    <s v="SFO"/>
    <d v="1899-12-30T18:32:00"/>
    <d v="1899-12-30T18:34:00"/>
    <n v="282"/>
    <n v="267"/>
    <n v="2"/>
    <d v="1899-12-30T18:55:00"/>
    <n v="21"/>
    <n v="0"/>
    <n v="0"/>
    <n v="0"/>
    <n v="0"/>
    <n v="0"/>
    <n v="2"/>
    <x v="1"/>
    <x v="3"/>
  </r>
  <r>
    <s v="  UA"/>
    <x v="10"/>
    <n v="499"/>
    <s v="N570UA"/>
    <s v="SFO"/>
    <d v="1899-12-30T14:05:00"/>
    <d v="1899-12-30T14:03:00"/>
    <n v="278"/>
    <n v="271"/>
    <n v="-2"/>
    <d v="1899-12-30T14:27:00"/>
    <n v="24"/>
    <n v="0"/>
    <n v="0"/>
    <n v="0"/>
    <n v="0"/>
    <n v="0"/>
    <n v="0"/>
    <x v="4"/>
    <x v="3"/>
  </r>
  <r>
    <s v="  UA"/>
    <x v="10"/>
    <n v="502"/>
    <s v="N581UA"/>
    <s v="LGA"/>
    <d v="1899-12-30T18:01:00"/>
    <d v="1899-12-30T18:22:00"/>
    <n v="124"/>
    <n v="129"/>
    <n v="21"/>
    <d v="1899-12-30T18:46:00"/>
    <n v="24"/>
    <n v="21"/>
    <n v="0"/>
    <n v="5"/>
    <n v="0"/>
    <n v="0"/>
    <n v="21"/>
    <x v="1"/>
    <x v="3"/>
  </r>
  <r>
    <s v="  UA"/>
    <x v="10"/>
    <n v="514"/>
    <s v="N403UA"/>
    <s v="IAD"/>
    <d v="1899-12-30T21:20:00"/>
    <d v="1899-12-30T21:16:00"/>
    <n v="99"/>
    <n v="97"/>
    <n v="-4"/>
    <d v="1899-12-30T21:24:00"/>
    <n v="8"/>
    <n v="0"/>
    <n v="0"/>
    <n v="0"/>
    <n v="0"/>
    <n v="0"/>
    <n v="0"/>
    <x v="7"/>
    <x v="3"/>
  </r>
  <r>
    <s v="  UA"/>
    <x v="10"/>
    <n v="519"/>
    <s v="N424UA"/>
    <s v="CMH"/>
    <d v="1899-12-30T19:45:00"/>
    <d v="1899-12-30T19:41:00"/>
    <n v="73"/>
    <n v="69"/>
    <n v="-4"/>
    <d v="1899-12-30T19:56:00"/>
    <n v="15"/>
    <n v="0"/>
    <n v="0"/>
    <n v="0"/>
    <n v="0"/>
    <n v="0"/>
    <n v="0"/>
    <x v="10"/>
    <x v="3"/>
  </r>
  <r>
    <s v="  UA"/>
    <x v="10"/>
    <n v="521"/>
    <s v="N585UA"/>
    <s v="SAN"/>
    <d v="1899-12-30T11:57:00"/>
    <d v="1899-12-30T12:10:00"/>
    <n v="264"/>
    <n v="281"/>
    <n v="13"/>
    <d v="1899-12-30T12:34:00"/>
    <n v="24"/>
    <n v="13"/>
    <n v="0"/>
    <n v="17"/>
    <n v="0"/>
    <n v="0"/>
    <n v="13"/>
    <x v="3"/>
    <x v="3"/>
  </r>
  <r>
    <s v="  UA"/>
    <x v="10"/>
    <n v="524"/>
    <s v="N579UA"/>
    <s v="BOS"/>
    <d v="1899-12-30T06:46:00"/>
    <d v="1899-12-30T06:39:00"/>
    <n v="131"/>
    <n v="125"/>
    <n v="-7"/>
    <d v="1899-12-30T06:52:00"/>
    <n v="13"/>
    <n v="0"/>
    <n v="0"/>
    <n v="0"/>
    <n v="0"/>
    <n v="0"/>
    <n v="0"/>
    <x v="6"/>
    <x v="3"/>
  </r>
  <r>
    <s v="  UA"/>
    <x v="10"/>
    <n v="531"/>
    <s v="N590UA"/>
    <s v="LAX"/>
    <d v="1899-12-30T10:35:00"/>
    <d v="1899-12-30T10:36:00"/>
    <n v="275"/>
    <n v="246"/>
    <n v="1"/>
    <d v="1899-12-30T10:47:00"/>
    <n v="11"/>
    <n v="0"/>
    <n v="0"/>
    <n v="0"/>
    <n v="0"/>
    <n v="0"/>
    <n v="1"/>
    <x v="8"/>
    <x v="3"/>
  </r>
  <r>
    <s v="  UA"/>
    <x v="10"/>
    <n v="532"/>
    <s v="N446UA"/>
    <s v="BOS"/>
    <d v="1899-12-30T11:01:00"/>
    <d v="1899-12-30T10:57:00"/>
    <n v="135"/>
    <n v="125"/>
    <n v="-4"/>
    <d v="1899-12-30T11:10:00"/>
    <n v="13"/>
    <n v="0"/>
    <n v="0"/>
    <n v="0"/>
    <n v="0"/>
    <n v="0"/>
    <n v="0"/>
    <x v="3"/>
    <x v="3"/>
  </r>
  <r>
    <s v="  UA"/>
    <x v="10"/>
    <n v="536"/>
    <s v="N816UA"/>
    <s v="LGA"/>
    <d v="1899-12-30T07:00:00"/>
    <d v="1899-12-30T06:54:00"/>
    <n v="123"/>
    <n v="111"/>
    <n v="-6"/>
    <d v="1899-12-30T07:10:00"/>
    <n v="16"/>
    <n v="0"/>
    <n v="0"/>
    <n v="0"/>
    <n v="0"/>
    <n v="0"/>
    <n v="0"/>
    <x v="13"/>
    <x v="3"/>
  </r>
  <r>
    <s v="  UA"/>
    <x v="10"/>
    <n v="544"/>
    <s v="N511UA"/>
    <s v="LAS"/>
    <d v="1899-12-30T11:57:00"/>
    <d v="1899-12-30T11:57:00"/>
    <n v="237"/>
    <n v="221"/>
    <n v="0"/>
    <d v="1899-12-30T12:16:00"/>
    <n v="19"/>
    <n v="0"/>
    <n v="0"/>
    <n v="0"/>
    <n v="0"/>
    <n v="0"/>
    <n v="0"/>
    <x v="3"/>
    <x v="3"/>
  </r>
  <r>
    <s v="  UA"/>
    <x v="10"/>
    <n v="557"/>
    <s v="N530UA"/>
    <s v="LAS"/>
    <d v="1899-12-30T17:55:00"/>
    <d v="1899-12-30T18:00:00"/>
    <n v="237"/>
    <n v="215"/>
    <n v="5"/>
    <d v="1899-12-30T18:15:00"/>
    <n v="15"/>
    <n v="0"/>
    <n v="0"/>
    <n v="0"/>
    <n v="0"/>
    <n v="0"/>
    <n v="5"/>
    <x v="12"/>
    <x v="3"/>
  </r>
  <r>
    <s v="  UA"/>
    <x v="10"/>
    <n v="566"/>
    <s v="N481UA"/>
    <s v="ATL"/>
    <d v="1899-12-30T18:00:00"/>
    <d v="1899-12-30T18:03:00"/>
    <n v="112"/>
    <n v="123"/>
    <n v="3"/>
    <d v="1899-12-30T18:25:00"/>
    <n v="22"/>
    <n v="0"/>
    <n v="0"/>
    <n v="0"/>
    <n v="0"/>
    <n v="0"/>
    <n v="3"/>
    <x v="1"/>
    <x v="3"/>
  </r>
  <r>
    <s v="  UA"/>
    <x v="10"/>
    <n v="570"/>
    <s v="N464UA"/>
    <s v="CLE"/>
    <d v="1899-12-30T13:19:00"/>
    <d v="1899-12-30T13:13:00"/>
    <n v="73"/>
    <n v="77"/>
    <n v="-6"/>
    <d v="1899-12-30T13:31:00"/>
    <n v="18"/>
    <n v="0"/>
    <n v="0"/>
    <n v="0"/>
    <n v="0"/>
    <n v="0"/>
    <n v="0"/>
    <x v="14"/>
    <x v="3"/>
  </r>
  <r>
    <s v="  UA"/>
    <x v="10"/>
    <n v="577"/>
    <s v="N455UA"/>
    <s v="MSP"/>
    <d v="1899-12-30T08:48:00"/>
    <d v="1899-12-30T08:43:00"/>
    <n v="85"/>
    <n v="92"/>
    <n v="-5"/>
    <d v="1899-12-30T09:02:00"/>
    <n v="19"/>
    <n v="0"/>
    <n v="0"/>
    <n v="0"/>
    <n v="0"/>
    <n v="0"/>
    <n v="0"/>
    <x v="9"/>
    <x v="3"/>
  </r>
  <r>
    <s v="  UA"/>
    <x v="10"/>
    <n v="589"/>
    <s v="N556UA"/>
    <s v="IAH"/>
    <d v="1899-12-30T09:27:00"/>
    <d v="1899-12-30T09:26:00"/>
    <n v="164"/>
    <n v="150"/>
    <n v="-1"/>
    <d v="1899-12-30T09:46:00"/>
    <n v="20"/>
    <n v="0"/>
    <n v="0"/>
    <n v="0"/>
    <n v="0"/>
    <n v="0"/>
    <n v="0"/>
    <x v="0"/>
    <x v="3"/>
  </r>
  <r>
    <s v="  UA"/>
    <x v="10"/>
    <n v="597"/>
    <s v="N434UA"/>
    <s v="MSP"/>
    <d v="1899-12-30T21:05:00"/>
    <d v="1899-12-30T20:58:00"/>
    <n v="84"/>
    <n v="76"/>
    <n v="-7"/>
    <d v="1899-12-30T21:20:00"/>
    <n v="22"/>
    <n v="0"/>
    <n v="0"/>
    <n v="0"/>
    <n v="0"/>
    <n v="0"/>
    <n v="0"/>
    <x v="7"/>
    <x v="3"/>
  </r>
  <r>
    <s v="  UA"/>
    <x v="10"/>
    <n v="600"/>
    <s v="N488UA"/>
    <s v="DCA"/>
    <d v="1899-12-30T06:00:00"/>
    <d v="1899-12-30T05:57:00"/>
    <n v="106"/>
    <n v="116"/>
    <n v="-3"/>
    <d v="1899-12-30T06:25:00"/>
    <n v="28"/>
    <n v="0"/>
    <n v="0"/>
    <n v="0"/>
    <n v="0"/>
    <n v="0"/>
    <n v="0"/>
    <x v="6"/>
    <x v="3"/>
  </r>
  <r>
    <s v="  UA"/>
    <x v="10"/>
    <n v="604"/>
    <s v="N817UA"/>
    <s v="DCA"/>
    <d v="1899-12-30T08:15:00"/>
    <d v="1899-12-30T08:14:00"/>
    <n v="105"/>
    <n v="101"/>
    <n v="-1"/>
    <d v="1899-12-30T08:29:00"/>
    <n v="15"/>
    <n v="0"/>
    <n v="0"/>
    <n v="0"/>
    <n v="0"/>
    <n v="0"/>
    <n v="0"/>
    <x v="9"/>
    <x v="3"/>
  </r>
  <r>
    <s v="  UA"/>
    <x v="10"/>
    <n v="605"/>
    <s v="N460UA"/>
    <s v="DEN"/>
    <d v="1899-12-30T09:48:00"/>
    <d v="1899-12-30T10:43:00"/>
    <n v="162"/>
    <n v="186"/>
    <n v="55"/>
    <d v="1899-12-30T11:23:00"/>
    <n v="40"/>
    <n v="0"/>
    <n v="0"/>
    <n v="79"/>
    <n v="0"/>
    <n v="0"/>
    <n v="55"/>
    <x v="0"/>
    <x v="3"/>
  </r>
  <r>
    <s v="  UA"/>
    <x v="10"/>
    <n v="607"/>
    <s v="N535UA"/>
    <s v="LAX"/>
    <d v="1899-12-30T08:59:00"/>
    <d v="1899-12-30T09:00:00"/>
    <n v="262"/>
    <n v="247"/>
    <n v="1"/>
    <d v="1899-12-30T09:11:00"/>
    <n v="11"/>
    <n v="0"/>
    <n v="0"/>
    <n v="0"/>
    <n v="0"/>
    <n v="0"/>
    <n v="1"/>
    <x v="9"/>
    <x v="3"/>
  </r>
  <r>
    <s v="  UA"/>
    <x v="10"/>
    <n v="609"/>
    <s v="N433UA"/>
    <s v="SFO"/>
    <d v="1899-12-30T11:57:00"/>
    <d v="1899-12-30T11:56:00"/>
    <n v="282"/>
    <n v="264"/>
    <n v="-1"/>
    <d v="1899-12-30T12:15:00"/>
    <n v="19"/>
    <n v="0"/>
    <n v="0"/>
    <n v="0"/>
    <n v="0"/>
    <n v="0"/>
    <n v="0"/>
    <x v="3"/>
    <x v="3"/>
  </r>
  <r>
    <s v="  UA"/>
    <x v="10"/>
    <n v="610"/>
    <s v="N836UA"/>
    <s v="DCA"/>
    <d v="1899-12-30T11:00:00"/>
    <d v="1899-12-30T10:54:00"/>
    <n v="105"/>
    <n v="107"/>
    <n v="-6"/>
    <d v="1899-12-30T11:07:00"/>
    <n v="13"/>
    <n v="0"/>
    <n v="0"/>
    <n v="0"/>
    <n v="0"/>
    <n v="0"/>
    <n v="0"/>
    <x v="3"/>
    <x v="3"/>
  </r>
  <r>
    <s v="  UA"/>
    <x v="10"/>
    <n v="611"/>
    <s v="N548UA"/>
    <s v="SFO"/>
    <d v="1899-12-30T13:05:00"/>
    <d v="1899-12-30T13:01:00"/>
    <n v="284"/>
    <n v="261"/>
    <n v="-4"/>
    <d v="1899-12-30T13:15:00"/>
    <n v="14"/>
    <n v="0"/>
    <n v="0"/>
    <n v="0"/>
    <n v="0"/>
    <n v="0"/>
    <n v="0"/>
    <x v="14"/>
    <x v="3"/>
  </r>
  <r>
    <s v="  UA"/>
    <x v="10"/>
    <n v="614"/>
    <s v="N417UA"/>
    <s v="DCA"/>
    <d v="1899-12-30T13:05:00"/>
    <d v="1899-12-30T13:07:00"/>
    <n v="105"/>
    <n v="103"/>
    <n v="2"/>
    <d v="1899-12-30T13:20:00"/>
    <n v="13"/>
    <n v="0"/>
    <n v="0"/>
    <n v="0"/>
    <n v="0"/>
    <n v="0"/>
    <n v="2"/>
    <x v="14"/>
    <x v="3"/>
  </r>
  <r>
    <s v="  UA"/>
    <x v="10"/>
    <n v="617"/>
    <s v="N416UA"/>
    <s v="SNA"/>
    <d v="1899-12-30T15:23:00"/>
    <d v="1899-12-30T15:20:00"/>
    <n v="268"/>
    <n v="246"/>
    <n v="-3"/>
    <d v="1899-12-30T15:32:00"/>
    <n v="12"/>
    <n v="0"/>
    <n v="0"/>
    <n v="0"/>
    <n v="0"/>
    <n v="0"/>
    <n v="0"/>
    <x v="15"/>
    <x v="3"/>
  </r>
  <r>
    <s v="  UA"/>
    <x v="10"/>
    <n v="618"/>
    <s v="N475UA"/>
    <s v="DCA"/>
    <d v="1899-12-30T15:05:00"/>
    <d v="1899-12-30T14:57:00"/>
    <n v="105"/>
    <n v="110"/>
    <n v="-8"/>
    <d v="1899-12-30T15:10:00"/>
    <n v="13"/>
    <n v="0"/>
    <n v="0"/>
    <n v="0"/>
    <n v="0"/>
    <n v="0"/>
    <n v="0"/>
    <x v="15"/>
    <x v="3"/>
  </r>
  <r>
    <s v="  UA"/>
    <x v="10"/>
    <n v="620"/>
    <s v="N405UA"/>
    <s v="DCA"/>
    <d v="1899-12-30T16:03:00"/>
    <d v="1899-12-30T15:54:00"/>
    <n v="105"/>
    <n v="130"/>
    <n v="-9"/>
    <d v="1899-12-30T16:30:00"/>
    <n v="36"/>
    <n v="0"/>
    <n v="0"/>
    <n v="16"/>
    <n v="0"/>
    <n v="0"/>
    <n v="0"/>
    <x v="2"/>
    <x v="3"/>
  </r>
  <r>
    <s v="  UA"/>
    <x v="10"/>
    <n v="624"/>
    <s v="N493UA"/>
    <s v="DCA"/>
    <d v="1899-12-30T18:05:00"/>
    <d v="1899-12-30T18:14:00"/>
    <n v="105"/>
    <n v="120"/>
    <n v="9"/>
    <d v="1899-12-30T18:44:00"/>
    <n v="30"/>
    <n v="0"/>
    <n v="0"/>
    <n v="15"/>
    <n v="0"/>
    <n v="9"/>
    <n v="9"/>
    <x v="1"/>
    <x v="3"/>
  </r>
  <r>
    <s v="  UA"/>
    <x v="10"/>
    <n v="626"/>
    <s v="N526UA"/>
    <s v="PHL"/>
    <d v="1899-12-30T18:10:00"/>
    <d v="1899-12-30T18:12:00"/>
    <n v="119"/>
    <n v="124"/>
    <n v="2"/>
    <d v="1899-12-30T18:35:00"/>
    <n v="23"/>
    <n v="0"/>
    <n v="0"/>
    <n v="0"/>
    <n v="0"/>
    <n v="0"/>
    <n v="2"/>
    <x v="1"/>
    <x v="3"/>
  </r>
  <r>
    <s v="  UA"/>
    <x v="10"/>
    <n v="632"/>
    <s v="N544UA"/>
    <s v="TPA"/>
    <d v="1899-12-30T09:30:00"/>
    <d v="1899-12-30T09:26:00"/>
    <n v="157"/>
    <n v="152"/>
    <n v="-4"/>
    <d v="1899-12-30T09:40:00"/>
    <n v="14"/>
    <n v="0"/>
    <n v="0"/>
    <n v="0"/>
    <n v="0"/>
    <n v="0"/>
    <n v="0"/>
    <x v="0"/>
    <x v="3"/>
  </r>
  <r>
    <s v="  UA"/>
    <x v="10"/>
    <n v="634"/>
    <s v="N854UA"/>
    <s v="EWR"/>
    <d v="1899-12-30T06:00:00"/>
    <d v="1899-12-30T06:00:00"/>
    <n v="118"/>
    <n v="112"/>
    <n v="0"/>
    <d v="1899-12-30T06:16:00"/>
    <n v="16"/>
    <n v="0"/>
    <n v="0"/>
    <n v="0"/>
    <n v="0"/>
    <n v="0"/>
    <n v="0"/>
    <x v="6"/>
    <x v="3"/>
  </r>
  <r>
    <s v="  UA"/>
    <x v="10"/>
    <n v="635"/>
    <s v="N793UA"/>
    <s v="SEA"/>
    <d v="1899-12-30T08:25:00"/>
    <d v="1899-12-30T08:20:00"/>
    <n v="265"/>
    <n v="242"/>
    <n v="-5"/>
    <d v="1899-12-30T08:35:00"/>
    <n v="15"/>
    <n v="0"/>
    <n v="0"/>
    <n v="0"/>
    <n v="0"/>
    <n v="0"/>
    <n v="0"/>
    <x v="9"/>
    <x v="3"/>
  </r>
  <r>
    <s v="  UA"/>
    <x v="10"/>
    <n v="643"/>
    <s v="N494UA"/>
    <s v="PDX"/>
    <d v="1899-12-30T15:20:00"/>
    <d v="1899-12-30T15:16:00"/>
    <n v="268"/>
    <n v="242"/>
    <n v="-4"/>
    <d v="1899-12-30T15:27:00"/>
    <n v="11"/>
    <n v="0"/>
    <n v="0"/>
    <n v="0"/>
    <n v="0"/>
    <n v="0"/>
    <n v="0"/>
    <x v="15"/>
    <x v="3"/>
  </r>
  <r>
    <s v="  UA"/>
    <x v="10"/>
    <n v="646"/>
    <s v="N482UA"/>
    <s v="EWR"/>
    <d v="1899-12-30T13:00:00"/>
    <d v="1899-12-30T12:57:00"/>
    <n v="133"/>
    <n v="111"/>
    <n v="-3"/>
    <d v="1899-12-30T13:08:00"/>
    <n v="11"/>
    <n v="0"/>
    <n v="0"/>
    <n v="0"/>
    <n v="0"/>
    <n v="0"/>
    <n v="0"/>
    <x v="14"/>
    <x v="3"/>
  </r>
  <r>
    <s v="  UA"/>
    <x v="10"/>
    <n v="649"/>
    <s v="N539UA"/>
    <s v="PDX"/>
    <d v="1899-12-30T08:10:00"/>
    <d v="1899-12-30T08:03:00"/>
    <n v="260"/>
    <n v="251"/>
    <n v="-7"/>
    <d v="1899-12-30T08:20:00"/>
    <n v="17"/>
    <n v="0"/>
    <n v="0"/>
    <n v="0"/>
    <n v="0"/>
    <n v="0"/>
    <n v="0"/>
    <x v="9"/>
    <x v="3"/>
  </r>
  <r>
    <s v="  UA"/>
    <x v="10"/>
    <n v="656"/>
    <s v="N846UA"/>
    <s v="ALB"/>
    <d v="1899-12-30T13:15:00"/>
    <d v="1899-12-30T13:10:00"/>
    <n v="114"/>
    <n v="113"/>
    <n v="-5"/>
    <d v="1899-12-30T13:29:00"/>
    <n v="19"/>
    <n v="0"/>
    <n v="0"/>
    <n v="0"/>
    <n v="0"/>
    <n v="0"/>
    <n v="0"/>
    <x v="14"/>
    <x v="3"/>
  </r>
  <r>
    <s v="  UA"/>
    <x v="10"/>
    <n v="658"/>
    <s v="N817UA"/>
    <s v="PHL"/>
    <d v="1899-12-30T16:25:00"/>
    <d v="1899-12-30T16:21:00"/>
    <n v="116"/>
    <n v="120"/>
    <n v="-4"/>
    <d v="1899-12-30T16:35:00"/>
    <n v="14"/>
    <n v="0"/>
    <n v="0"/>
    <n v="0"/>
    <n v="0"/>
    <n v="0"/>
    <n v="0"/>
    <x v="2"/>
    <x v="3"/>
  </r>
  <r>
    <s v="  UA"/>
    <x v="10"/>
    <n v="664"/>
    <s v="N803UA"/>
    <s v="PHL"/>
    <d v="1899-12-30T13:33:00"/>
    <d v="1899-12-30T13:34:00"/>
    <n v="119"/>
    <n v="119"/>
    <n v="1"/>
    <d v="1899-12-30T13:54:00"/>
    <n v="20"/>
    <n v="0"/>
    <n v="0"/>
    <n v="0"/>
    <n v="0"/>
    <n v="0"/>
    <n v="1"/>
    <x v="14"/>
    <x v="3"/>
  </r>
  <r>
    <s v="  UA"/>
    <x v="10"/>
    <n v="665"/>
    <s v="N464UA"/>
    <s v="SNA"/>
    <d v="1899-12-30T17:34:00"/>
    <d v="1899-12-30T17:30:00"/>
    <n v="268"/>
    <n v="257"/>
    <n v="-4"/>
    <d v="1899-12-30T17:40:00"/>
    <n v="10"/>
    <n v="0"/>
    <n v="0"/>
    <n v="0"/>
    <n v="0"/>
    <n v="0"/>
    <n v="0"/>
    <x v="12"/>
    <x v="3"/>
  </r>
  <r>
    <s v="  UA"/>
    <x v="10"/>
    <n v="668"/>
    <s v="N457UA"/>
    <s v="LGA"/>
    <d v="1899-12-30T06:00:00"/>
    <d v="1899-12-30T05:53:00"/>
    <n v="123"/>
    <n v="112"/>
    <n v="-7"/>
    <d v="1899-12-30T06:09:00"/>
    <n v="16"/>
    <n v="0"/>
    <n v="0"/>
    <n v="0"/>
    <n v="0"/>
    <n v="0"/>
    <n v="0"/>
    <x v="6"/>
    <x v="3"/>
  </r>
  <r>
    <s v="  UA"/>
    <x v="10"/>
    <n v="672"/>
    <s v="N475UA"/>
    <s v="LGA"/>
    <d v="1899-12-30T08:00:00"/>
    <d v="1899-12-30T08:42:00"/>
    <n v="125"/>
    <n v="112"/>
    <n v="42"/>
    <d v="1899-12-30T08:51:00"/>
    <n v="9"/>
    <n v="12"/>
    <n v="0"/>
    <n v="0"/>
    <n v="0"/>
    <n v="17"/>
    <n v="42"/>
    <x v="9"/>
    <x v="3"/>
  </r>
  <r>
    <s v="  UA"/>
    <x v="10"/>
    <n v="675"/>
    <s v="N648UA"/>
    <s v="DEN"/>
    <d v="1899-12-30T08:02:00"/>
    <d v="1899-12-30T08:04:00"/>
    <n v="168"/>
    <n v="167"/>
    <n v="2"/>
    <d v="1899-12-30T08:21:00"/>
    <n v="17"/>
    <n v="0"/>
    <n v="0"/>
    <n v="0"/>
    <n v="0"/>
    <n v="0"/>
    <n v="2"/>
    <x v="9"/>
    <x v="3"/>
  </r>
  <r>
    <s v="  UA"/>
    <x v="10"/>
    <n v="678"/>
    <s v="N527UA"/>
    <s v="LGA"/>
    <d v="1899-12-30T11:00:00"/>
    <d v="1899-12-30T10:59:00"/>
    <n v="124"/>
    <n v="121"/>
    <n v="-1"/>
    <d v="1899-12-30T11:13:00"/>
    <n v="14"/>
    <n v="0"/>
    <n v="0"/>
    <n v="0"/>
    <n v="0"/>
    <n v="0"/>
    <n v="0"/>
    <x v="3"/>
    <x v="3"/>
  </r>
  <r>
    <s v="  UA"/>
    <x v="10"/>
    <n v="682"/>
    <s v="N424UA"/>
    <s v="LGA"/>
    <d v="1899-12-30T13:00:00"/>
    <d v="1899-12-30T12:56:00"/>
    <n v="125"/>
    <n v="128"/>
    <n v="-4"/>
    <d v="1899-12-30T13:14:00"/>
    <n v="18"/>
    <n v="0"/>
    <n v="0"/>
    <n v="0"/>
    <n v="0"/>
    <n v="0"/>
    <n v="0"/>
    <x v="14"/>
    <x v="3"/>
  </r>
  <r>
    <s v="  UA"/>
    <x v="10"/>
    <n v="684"/>
    <s v="N822UA"/>
    <s v="LGA"/>
    <d v="1899-12-30T14:05:00"/>
    <d v="1899-12-30T13:55:00"/>
    <n v="125"/>
    <n v="122"/>
    <n v="-10"/>
    <d v="1899-12-30T14:14:00"/>
    <n v="19"/>
    <n v="0"/>
    <n v="0"/>
    <n v="0"/>
    <n v="0"/>
    <n v="0"/>
    <n v="0"/>
    <x v="4"/>
    <x v="3"/>
  </r>
  <r>
    <s v="  UA"/>
    <x v="10"/>
    <n v="686"/>
    <s v="N816UA"/>
    <s v="LGA"/>
    <d v="1899-12-30T14:54:00"/>
    <d v="1899-12-30T14:50:00"/>
    <n v="125"/>
    <n v="119"/>
    <n v="-4"/>
    <d v="1899-12-30T15:03:00"/>
    <n v="13"/>
    <n v="0"/>
    <n v="0"/>
    <n v="0"/>
    <n v="0"/>
    <n v="0"/>
    <n v="0"/>
    <x v="4"/>
    <x v="3"/>
  </r>
  <r>
    <s v="  UA"/>
    <x v="10"/>
    <n v="690"/>
    <s v="N835UA"/>
    <s v="LGA"/>
    <d v="1899-12-30T17:05:00"/>
    <d v="1899-12-30T17:34:00"/>
    <n v="125"/>
    <n v="128"/>
    <n v="29"/>
    <d v="1899-12-30T17:50:00"/>
    <n v="16"/>
    <n v="0"/>
    <n v="0"/>
    <n v="4"/>
    <n v="0"/>
    <n v="28"/>
    <n v="29"/>
    <x v="12"/>
    <x v="3"/>
  </r>
  <r>
    <s v="  UA"/>
    <x v="10"/>
    <n v="692"/>
    <s v="N519UA"/>
    <s v="LGA"/>
    <d v="1899-12-30T17:30:00"/>
    <d v="1899-12-30T17:31:00"/>
    <n v="124"/>
    <n v="125"/>
    <n v="1"/>
    <d v="1899-12-30T17:47:00"/>
    <n v="16"/>
    <n v="0"/>
    <n v="0"/>
    <n v="0"/>
    <n v="0"/>
    <n v="0"/>
    <n v="1"/>
    <x v="12"/>
    <x v="3"/>
  </r>
  <r>
    <s v="  UA"/>
    <x v="10"/>
    <n v="696"/>
    <s v="N818UA"/>
    <s v="LGA"/>
    <d v="1899-12-30T19:00:00"/>
    <d v="1899-12-30T18:56:00"/>
    <n v="125"/>
    <n v="114"/>
    <n v="-4"/>
    <d v="1899-12-30T19:10:00"/>
    <n v="14"/>
    <n v="0"/>
    <n v="0"/>
    <n v="0"/>
    <n v="0"/>
    <n v="0"/>
    <n v="0"/>
    <x v="10"/>
    <x v="3"/>
  </r>
  <r>
    <s v="  UA"/>
    <x v="10"/>
    <n v="709"/>
    <s v="N423UA"/>
    <s v="SAN"/>
    <d v="1899-12-30T08:38:00"/>
    <d v="1899-12-30T08:38:00"/>
    <n v="264"/>
    <n v="244"/>
    <n v="0"/>
    <d v="1899-12-30T08:49:00"/>
    <n v="11"/>
    <n v="0"/>
    <n v="0"/>
    <n v="0"/>
    <n v="0"/>
    <n v="0"/>
    <n v="0"/>
    <x v="9"/>
    <x v="3"/>
  </r>
  <r>
    <s v="  UA"/>
    <x v="10"/>
    <n v="711"/>
    <s v="N483UA"/>
    <s v="LAX"/>
    <d v="1899-12-30T07:04:00"/>
    <d v="1899-12-30T06:59:00"/>
    <n v="265"/>
    <n v="270"/>
    <n v="-5"/>
    <d v="1899-12-30T07:21:00"/>
    <n v="22"/>
    <n v="0"/>
    <n v="0"/>
    <n v="0"/>
    <n v="0"/>
    <n v="0"/>
    <n v="0"/>
    <x v="13"/>
    <x v="3"/>
  </r>
  <r>
    <s v="  UA"/>
    <x v="10"/>
    <n v="722"/>
    <s v="N444UA"/>
    <s v="RDU"/>
    <d v="1899-12-30T16:41:00"/>
    <d v="1899-12-30T17:25:00"/>
    <n v="110"/>
    <n v="121"/>
    <n v="44"/>
    <d v="1899-12-30T17:37:00"/>
    <n v="12"/>
    <n v="44"/>
    <n v="0"/>
    <n v="11"/>
    <n v="0"/>
    <n v="0"/>
    <n v="44"/>
    <x v="2"/>
    <x v="3"/>
  </r>
  <r>
    <s v="  UA"/>
    <x v="10"/>
    <n v="728"/>
    <s v="N436UA"/>
    <s v="IAD"/>
    <d v="1899-12-30T16:20:00"/>
    <d v="1899-12-30T19:31:00"/>
    <n v="109"/>
    <n v="111"/>
    <n v="191"/>
    <d v="1899-12-30T19:53:00"/>
    <n v="22"/>
    <n v="0"/>
    <n v="0"/>
    <n v="2"/>
    <n v="0"/>
    <n v="191"/>
    <n v="191"/>
    <x v="2"/>
    <x v="3"/>
  </r>
  <r>
    <s v="  UA"/>
    <x v="10"/>
    <n v="732"/>
    <s v="N436UA"/>
    <s v="JAX"/>
    <d v="1899-12-30T13:52:00"/>
    <d v="1899-12-30T14:07:00"/>
    <n v="136"/>
    <n v="129"/>
    <n v="15"/>
    <d v="1899-12-30T14:17:00"/>
    <n v="10"/>
    <n v="0"/>
    <n v="0"/>
    <n v="0"/>
    <n v="0"/>
    <n v="0"/>
    <n v="15"/>
    <x v="14"/>
    <x v="3"/>
  </r>
  <r>
    <s v="  UA"/>
    <x v="10"/>
    <n v="741"/>
    <s v="N488UA"/>
    <s v="SFO"/>
    <d v="1899-12-30T19:16:00"/>
    <d v="1899-12-30T19:31:00"/>
    <n v="282"/>
    <n v="245"/>
    <n v="15"/>
    <d v="1899-12-30T19:46:00"/>
    <n v="15"/>
    <n v="0"/>
    <n v="0"/>
    <n v="0"/>
    <n v="0"/>
    <n v="0"/>
    <n v="15"/>
    <x v="10"/>
    <x v="3"/>
  </r>
  <r>
    <s v="  UA"/>
    <x v="10"/>
    <n v="759"/>
    <s v="N415UA"/>
    <s v="SFO"/>
    <d v="1899-12-30T09:02:00"/>
    <d v="1899-12-30T09:11:00"/>
    <n v="282"/>
    <n v="280"/>
    <n v="9"/>
    <d v="1899-12-30T09:44:00"/>
    <n v="33"/>
    <n v="0"/>
    <n v="0"/>
    <n v="0"/>
    <n v="0"/>
    <n v="0"/>
    <n v="9"/>
    <x v="0"/>
    <x v="3"/>
  </r>
  <r>
    <s v="  UA"/>
    <x v="10"/>
    <n v="761"/>
    <s v="N454UA"/>
    <s v="SFO"/>
    <d v="1899-12-30T08:21:00"/>
    <d v="1899-12-30T08:25:00"/>
    <n v="282"/>
    <n v="274"/>
    <n v="4"/>
    <d v="1899-12-30T08:38:00"/>
    <n v="13"/>
    <n v="0"/>
    <n v="0"/>
    <n v="0"/>
    <n v="0"/>
    <n v="0"/>
    <n v="4"/>
    <x v="9"/>
    <x v="3"/>
  </r>
  <r>
    <s v="  UA"/>
    <x v="10"/>
    <n v="762"/>
    <s v="N485UA"/>
    <s v="LGA"/>
    <d v="1899-12-30T21:00:00"/>
    <d v="1899-12-30T21:41:00"/>
    <n v="119"/>
    <n v="112"/>
    <n v="41"/>
    <d v="1899-12-30T21:51:00"/>
    <n v="10"/>
    <n v="0"/>
    <n v="0"/>
    <n v="0"/>
    <n v="0"/>
    <n v="34"/>
    <n v="41"/>
    <x v="7"/>
    <x v="3"/>
  </r>
  <r>
    <s v="  UA"/>
    <x v="10"/>
    <n v="769"/>
    <s v="N665UA"/>
    <s v="SFO"/>
    <d v="1899-12-30T10:00:00"/>
    <d v="1899-12-30T10:00:00"/>
    <n v="290"/>
    <n v="246"/>
    <n v="0"/>
    <d v="1899-12-30T10:18:00"/>
    <n v="18"/>
    <n v="0"/>
    <n v="0"/>
    <n v="0"/>
    <n v="0"/>
    <n v="0"/>
    <n v="0"/>
    <x v="8"/>
    <x v="3"/>
  </r>
  <r>
    <s v="  UA"/>
    <x v="10"/>
    <n v="774"/>
    <s v="N463UA"/>
    <s v="RIC"/>
    <d v="1899-12-30T18:03:00"/>
    <d v="1899-12-30T18:02:00"/>
    <n v="114"/>
    <n v="126"/>
    <n v="-1"/>
    <d v="1899-12-30T18:18:00"/>
    <n v="16"/>
    <n v="0"/>
    <n v="0"/>
    <n v="0"/>
    <n v="0"/>
    <n v="0"/>
    <n v="0"/>
    <x v="1"/>
    <x v="3"/>
  </r>
  <r>
    <s v="  UA"/>
    <x v="10"/>
    <n v="793"/>
    <s v="N589UA"/>
    <s v="LAX"/>
    <d v="1899-12-30T15:20:00"/>
    <d v="1899-12-30T15:19:00"/>
    <n v="270"/>
    <n v="240"/>
    <n v="-1"/>
    <d v="1899-12-30T15:29:00"/>
    <n v="10"/>
    <n v="0"/>
    <n v="0"/>
    <n v="0"/>
    <n v="0"/>
    <n v="0"/>
    <n v="0"/>
    <x v="15"/>
    <x v="3"/>
  </r>
  <r>
    <s v="  UA"/>
    <x v="10"/>
    <n v="839"/>
    <s v="N539UA"/>
    <s v="LAX"/>
    <d v="1899-12-30T18:41:00"/>
    <d v="1899-12-30T18:39:00"/>
    <n v="262"/>
    <n v="246"/>
    <n v="-2"/>
    <d v="1899-12-30T18:57:00"/>
    <n v="18"/>
    <n v="0"/>
    <n v="0"/>
    <n v="0"/>
    <n v="0"/>
    <n v="0"/>
    <n v="0"/>
    <x v="1"/>
    <x v="3"/>
  </r>
  <r>
    <s v="  UA"/>
    <x v="10"/>
    <n v="842"/>
    <s v="N434UA"/>
    <s v="LAX"/>
    <d v="1899-12-30T08:10:00"/>
    <d v="1899-12-30T08:20:00"/>
    <n v="269"/>
    <n v="248"/>
    <n v="10"/>
    <d v="1899-12-30T08:34:00"/>
    <n v="14"/>
    <n v="0"/>
    <n v="0"/>
    <n v="0"/>
    <n v="0"/>
    <n v="0"/>
    <n v="10"/>
    <x v="9"/>
    <x v="3"/>
  </r>
  <r>
    <s v="  UA"/>
    <x v="10"/>
    <n v="848"/>
    <s v="N491UA"/>
    <s v="PHX"/>
    <d v="1899-12-30T09:27:00"/>
    <d v="1899-12-30T09:27:00"/>
    <n v="227"/>
    <n v="226"/>
    <n v="0"/>
    <d v="1899-12-30T09:41:00"/>
    <n v="14"/>
    <n v="0"/>
    <n v="0"/>
    <n v="0"/>
    <n v="0"/>
    <n v="0"/>
    <n v="0"/>
    <x v="0"/>
    <x v="3"/>
  </r>
  <r>
    <s v="  UA"/>
    <x v="10"/>
    <n v="859"/>
    <s v="N826UA"/>
    <s v="SFO"/>
    <d v="1899-12-30T07:04:00"/>
    <d v="1899-12-30T07:01:00"/>
    <n v="288"/>
    <n v="270"/>
    <n v="-3"/>
    <d v="1899-12-30T07:23:00"/>
    <n v="22"/>
    <n v="0"/>
    <n v="0"/>
    <n v="0"/>
    <n v="0"/>
    <n v="0"/>
    <n v="0"/>
    <x v="13"/>
    <x v="3"/>
  </r>
  <r>
    <s v="  UA"/>
    <x v="10"/>
    <n v="882"/>
    <s v="N529UA"/>
    <s v="BOS"/>
    <d v="1899-12-30T16:05:00"/>
    <d v="1899-12-30T16:05:00"/>
    <n v="142"/>
    <n v="121"/>
    <n v="0"/>
    <d v="1899-12-30T16:15:00"/>
    <n v="10"/>
    <n v="0"/>
    <n v="0"/>
    <n v="0"/>
    <n v="0"/>
    <n v="0"/>
    <n v="0"/>
    <x v="2"/>
    <x v="3"/>
  </r>
  <r>
    <s v="  UA"/>
    <x v="10"/>
    <n v="884"/>
    <s v="N408UA"/>
    <s v="EWR"/>
    <d v="1899-12-30T19:00:00"/>
    <d v="1899-12-30T18:57:00"/>
    <n v="131"/>
    <n v="125"/>
    <n v="-3"/>
    <d v="1899-12-30T19:10:00"/>
    <n v="13"/>
    <n v="0"/>
    <n v="0"/>
    <n v="0"/>
    <n v="0"/>
    <n v="0"/>
    <n v="0"/>
    <x v="10"/>
    <x v="3"/>
  </r>
  <r>
    <s v="  UA"/>
    <x v="10"/>
    <n v="885"/>
    <s v="N492UA"/>
    <s v="LGA"/>
    <d v="1899-12-30T15:54:00"/>
    <d v="1899-12-30T15:50:00"/>
    <n v="125"/>
    <n v="131"/>
    <n v="-4"/>
    <d v="1899-12-30T16:12:00"/>
    <n v="22"/>
    <n v="0"/>
    <n v="0"/>
    <n v="0"/>
    <n v="0"/>
    <n v="0"/>
    <n v="0"/>
    <x v="15"/>
    <x v="3"/>
  </r>
  <r>
    <s v="  UA"/>
    <x v="10"/>
    <n v="896"/>
    <s v="N488UA"/>
    <s v="BOS"/>
    <d v="1899-12-30T13:16:00"/>
    <d v="1899-12-30T13:12:00"/>
    <n v="140"/>
    <n v="140"/>
    <n v="-4"/>
    <d v="1899-12-30T13:34:00"/>
    <n v="22"/>
    <n v="0"/>
    <n v="0"/>
    <n v="0"/>
    <n v="0"/>
    <n v="0"/>
    <n v="0"/>
    <x v="14"/>
    <x v="3"/>
  </r>
  <r>
    <s v="  UA"/>
    <x v="10"/>
    <n v="904"/>
    <s v="N825UA"/>
    <s v="CVG"/>
    <d v="1899-12-30T19:01:00"/>
    <d v="1899-12-30T19:28:00"/>
    <n v="71"/>
    <n v="73"/>
    <n v="27"/>
    <d v="1899-12-30T19:47:00"/>
    <n v="19"/>
    <n v="0"/>
    <n v="0"/>
    <n v="2"/>
    <n v="0"/>
    <n v="27"/>
    <n v="27"/>
    <x v="10"/>
    <x v="3"/>
  </r>
  <r>
    <s v="  UA"/>
    <x v="10"/>
    <n v="907"/>
    <s v="N655UA"/>
    <s v="SFO"/>
    <d v="1899-12-30T17:21:00"/>
    <d v="1899-12-30T17:41:00"/>
    <n v="295"/>
    <n v="256"/>
    <n v="20"/>
    <d v="1899-12-30T18:05:00"/>
    <n v="24"/>
    <n v="0"/>
    <n v="0"/>
    <n v="0"/>
    <n v="0"/>
    <n v="0"/>
    <n v="20"/>
    <x v="12"/>
    <x v="3"/>
  </r>
  <r>
    <s v="  UA"/>
    <x v="10"/>
    <n v="909"/>
    <s v="N513UA"/>
    <s v="DEN"/>
    <d v="1899-12-30T15:23:00"/>
    <d v="1899-12-30T15:19:00"/>
    <n v="164"/>
    <n v="143"/>
    <n v="-4"/>
    <d v="1899-12-30T15:30:00"/>
    <n v="11"/>
    <n v="0"/>
    <n v="0"/>
    <n v="0"/>
    <n v="0"/>
    <n v="0"/>
    <n v="0"/>
    <x v="15"/>
    <x v="3"/>
  </r>
  <r>
    <s v="  UA"/>
    <x v="10"/>
    <n v="929"/>
    <s v="N467UA"/>
    <s v="SEA"/>
    <d v="1899-12-30T15:30:00"/>
    <d v="1899-12-30T15:28:00"/>
    <n v="268"/>
    <n v="240"/>
    <n v="-2"/>
    <d v="1899-12-30T15:40:00"/>
    <n v="12"/>
    <n v="0"/>
    <n v="0"/>
    <n v="0"/>
    <n v="0"/>
    <n v="0"/>
    <n v="0"/>
    <x v="15"/>
    <x v="3"/>
  </r>
  <r>
    <s v="  UA"/>
    <x v="10"/>
    <n v="941"/>
    <s v="N572UA"/>
    <s v="DEN"/>
    <d v="1899-12-30T17:03:00"/>
    <d v="1899-12-30T17:06:00"/>
    <n v="160"/>
    <n v="158"/>
    <n v="3"/>
    <d v="1899-12-30T17:16:00"/>
    <n v="10"/>
    <n v="0"/>
    <n v="0"/>
    <n v="0"/>
    <n v="0"/>
    <n v="0"/>
    <n v="3"/>
    <x v="12"/>
    <x v="3"/>
  </r>
  <r>
    <s v="  UA"/>
    <x v="10"/>
    <n v="943"/>
    <s v="N538UA"/>
    <s v="LAX"/>
    <d v="1899-12-30T17:32:00"/>
    <d v="1899-12-30T17:36:00"/>
    <n v="268"/>
    <n v="235"/>
    <n v="4"/>
    <d v="1899-12-30T17:48:00"/>
    <n v="12"/>
    <n v="0"/>
    <n v="0"/>
    <n v="0"/>
    <n v="0"/>
    <n v="0"/>
    <n v="4"/>
    <x v="12"/>
    <x v="3"/>
  </r>
  <r>
    <s v="  UA"/>
    <x v="10"/>
    <n v="945"/>
    <s v="N501UA"/>
    <s v="LAX"/>
    <d v="1899-12-30T11:57:00"/>
    <d v="1899-12-30T11:53:00"/>
    <n v="262"/>
    <n v="254"/>
    <n v="-4"/>
    <d v="1899-12-30T12:17:00"/>
    <n v="24"/>
    <n v="0"/>
    <n v="0"/>
    <n v="0"/>
    <n v="0"/>
    <n v="0"/>
    <n v="0"/>
    <x v="3"/>
    <x v="3"/>
  </r>
  <r>
    <s v="  UA"/>
    <x v="10"/>
    <n v="949"/>
    <s v="N204UA"/>
    <s v="DEN"/>
    <d v="1899-12-30T18:41:00"/>
    <d v="1899-12-30T18:59:00"/>
    <n v="165"/>
    <n v="135"/>
    <n v="18"/>
    <d v="1899-12-30T19:10:00"/>
    <n v="11"/>
    <n v="0"/>
    <n v="0"/>
    <n v="0"/>
    <n v="0"/>
    <n v="0"/>
    <n v="18"/>
    <x v="1"/>
    <x v="3"/>
  </r>
  <r>
    <s v="  UA"/>
    <x v="10"/>
    <n v="959"/>
    <s v="N498UA"/>
    <s v="PDX"/>
    <d v="1899-12-30T20:30:00"/>
    <d v="1899-12-30T20:53:00"/>
    <n v="268"/>
    <n v="248"/>
    <n v="23"/>
    <d v="1899-12-30T21:15:00"/>
    <n v="22"/>
    <n v="0"/>
    <n v="0"/>
    <n v="0"/>
    <n v="0"/>
    <n v="0"/>
    <n v="23"/>
    <x v="11"/>
    <x v="3"/>
  </r>
  <r>
    <s v="  UA"/>
    <x v="10"/>
    <n v="964"/>
    <s v="N217UA"/>
    <s v="IAD"/>
    <d v="1899-12-30T13:15:00"/>
    <d v="1899-12-30T13:29:00"/>
    <n v="112"/>
    <n v="114"/>
    <n v="14"/>
    <d v="1899-12-30T13:49:00"/>
    <n v="20"/>
    <n v="14"/>
    <n v="0"/>
    <n v="2"/>
    <n v="0"/>
    <n v="0"/>
    <n v="14"/>
    <x v="14"/>
    <x v="3"/>
  </r>
  <r>
    <s v="  UA"/>
    <x v="10"/>
    <n v="971"/>
    <s v="N805UA"/>
    <s v="SFO"/>
    <d v="1899-12-30T06:00:00"/>
    <d v="1899-12-30T05:53:00"/>
    <n v="282"/>
    <n v="289"/>
    <n v="-7"/>
    <d v="1899-12-30T06:06:00"/>
    <n v="13"/>
    <n v="0"/>
    <n v="0"/>
    <n v="0"/>
    <n v="0"/>
    <n v="0"/>
    <n v="0"/>
    <x v="6"/>
    <x v="3"/>
  </r>
  <r>
    <s v="  UA"/>
    <x v="10"/>
    <n v="973"/>
    <s v="N562UA"/>
    <s v="SFO"/>
    <d v="1899-12-30T14:55:00"/>
    <d v="1899-12-30T14:54:00"/>
    <n v="294"/>
    <n v="251"/>
    <n v="-1"/>
    <d v="1899-12-30T15:05:00"/>
    <n v="11"/>
    <n v="0"/>
    <n v="0"/>
    <n v="0"/>
    <n v="0"/>
    <n v="0"/>
    <n v="0"/>
    <x v="4"/>
    <x v="3"/>
  </r>
  <r>
    <s v="  UA"/>
    <x v="10"/>
    <n v="987"/>
    <s v="N417UA"/>
    <s v="DCA"/>
    <d v="1899-12-30T07:00:00"/>
    <d v="1899-12-30T06:52:00"/>
    <n v="108"/>
    <n v="106"/>
    <n v="-8"/>
    <d v="1899-12-30T07:08:00"/>
    <n v="16"/>
    <n v="0"/>
    <n v="0"/>
    <n v="0"/>
    <n v="0"/>
    <n v="0"/>
    <n v="0"/>
    <x v="13"/>
    <x v="3"/>
  </r>
  <r>
    <s v="  UA"/>
    <x v="10"/>
    <n v="990"/>
    <s v="N491UA"/>
    <s v="IAD"/>
    <d v="1899-12-30T18:13:00"/>
    <d v="1899-12-30T18:28:00"/>
    <n v="114"/>
    <n v="120"/>
    <n v="15"/>
    <d v="1899-12-30T18:50:00"/>
    <n v="22"/>
    <n v="15"/>
    <n v="0"/>
    <n v="6"/>
    <n v="0"/>
    <n v="0"/>
    <n v="15"/>
    <x v="1"/>
    <x v="3"/>
  </r>
  <r>
    <s v="  UA"/>
    <x v="10"/>
    <n v="998"/>
    <s v="N492UA"/>
    <s v="BOS"/>
    <d v="1899-12-30T21:01:00"/>
    <d v="1899-12-30T22:42:00"/>
    <n v="132"/>
    <n v="152"/>
    <n v="101"/>
    <d v="1899-12-30T23:11:00"/>
    <n v="29"/>
    <n v="72"/>
    <n v="0"/>
    <n v="20"/>
    <n v="0"/>
    <n v="29"/>
    <n v="101"/>
    <x v="7"/>
    <x v="3"/>
  </r>
  <r>
    <s v="  UA"/>
    <x v="10"/>
    <n v="1102"/>
    <s v="N13716"/>
    <s v="MCO"/>
    <d v="1899-12-30T19:40:00"/>
    <d v="1899-12-30T19:33:00"/>
    <n v="155"/>
    <n v="144"/>
    <n v="-7"/>
    <d v="1899-12-30T19:44:00"/>
    <n v="11"/>
    <n v="0"/>
    <n v="0"/>
    <n v="0"/>
    <n v="0"/>
    <n v="0"/>
    <n v="0"/>
    <x v="10"/>
    <x v="3"/>
  </r>
  <r>
    <s v="  UA"/>
    <x v="10"/>
    <n v="1103"/>
    <s v="N16732"/>
    <s v="SNA"/>
    <d v="1899-12-30T09:45:00"/>
    <d v="1899-12-30T09:37:00"/>
    <n v="265"/>
    <n v="250"/>
    <n v="-8"/>
    <d v="1899-12-30T09:48:00"/>
    <n v="11"/>
    <n v="0"/>
    <n v="0"/>
    <n v="0"/>
    <n v="0"/>
    <n v="0"/>
    <n v="0"/>
    <x v="0"/>
    <x v="3"/>
  </r>
  <r>
    <s v="  UA"/>
    <x v="10"/>
    <n v="1189"/>
    <s v="N33209"/>
    <s v="IAH"/>
    <d v="1899-12-30T15:20:00"/>
    <d v="1899-12-30T15:15:00"/>
    <n v="174"/>
    <n v="158"/>
    <n v="-5"/>
    <d v="1899-12-30T15:24:00"/>
    <n v="9"/>
    <n v="0"/>
    <n v="0"/>
    <n v="0"/>
    <n v="0"/>
    <n v="0"/>
    <n v="0"/>
    <x v="15"/>
    <x v="3"/>
  </r>
  <r>
    <s v="  UA"/>
    <x v="10"/>
    <n v="1221"/>
    <s v="N17719"/>
    <s v="IAH"/>
    <d v="1899-12-30T07:00:00"/>
    <d v="1899-12-30T06:52:00"/>
    <n v="168"/>
    <n v="153"/>
    <n v="-8"/>
    <d v="1899-12-30T07:07:00"/>
    <n v="15"/>
    <n v="0"/>
    <n v="0"/>
    <n v="0"/>
    <n v="0"/>
    <n v="0"/>
    <n v="0"/>
    <x v="13"/>
    <x v="3"/>
  </r>
  <r>
    <s v="  UA"/>
    <x v="10"/>
    <n v="1259"/>
    <s v="N18622"/>
    <s v="CLE"/>
    <d v="1899-12-30T18:15:00"/>
    <d v="1899-12-30T18:12:00"/>
    <n v="77"/>
    <n v="97"/>
    <n v="-3"/>
    <d v="1899-12-30T18:45:00"/>
    <n v="33"/>
    <n v="0"/>
    <n v="0"/>
    <n v="17"/>
    <n v="0"/>
    <n v="0"/>
    <n v="0"/>
    <x v="1"/>
    <x v="3"/>
  </r>
  <r>
    <s v="  UA"/>
    <x v="10"/>
    <n v="1282"/>
    <s v="N26215"/>
    <s v="SFO"/>
    <d v="1899-12-30T20:30:00"/>
    <d v="1899-12-30T20:29:00"/>
    <n v="275"/>
    <n v="254"/>
    <n v="-1"/>
    <d v="1899-12-30T20:39:00"/>
    <n v="10"/>
    <n v="0"/>
    <n v="0"/>
    <n v="0"/>
    <n v="0"/>
    <n v="0"/>
    <n v="0"/>
    <x v="11"/>
    <x v="3"/>
  </r>
  <r>
    <s v="  UA"/>
    <x v="10"/>
    <n v="1290"/>
    <s v="N57855"/>
    <s v="IAH"/>
    <d v="1899-12-30T17:05:00"/>
    <d v="1899-12-30T17:02:00"/>
    <n v="173"/>
    <n v="158"/>
    <n v="-3"/>
    <d v="1899-12-30T17:13:00"/>
    <n v="11"/>
    <n v="0"/>
    <n v="0"/>
    <n v="0"/>
    <n v="0"/>
    <n v="0"/>
    <n v="0"/>
    <x v="12"/>
    <x v="3"/>
  </r>
  <r>
    <s v="  UA"/>
    <x v="10"/>
    <n v="1296"/>
    <s v="N29717"/>
    <s v="DEN"/>
    <d v="1899-12-30T20:00:00"/>
    <d v="1899-12-30T19:59:00"/>
    <n v="156"/>
    <n v="139"/>
    <n v="-1"/>
    <d v="1899-12-30T20:08:00"/>
    <n v="9"/>
    <n v="0"/>
    <n v="0"/>
    <n v="0"/>
    <n v="0"/>
    <n v="0"/>
    <n v="0"/>
    <x v="11"/>
    <x v="3"/>
  </r>
  <r>
    <s v="  UA"/>
    <x v="10"/>
    <n v="1550"/>
    <s v="N14237"/>
    <s v="EWR"/>
    <d v="1899-12-30T13:39:00"/>
    <d v="1899-12-30T13:34:00"/>
    <n v="140"/>
    <n v="126"/>
    <n v="-5"/>
    <d v="1899-12-30T13:52:00"/>
    <n v="18"/>
    <n v="0"/>
    <n v="0"/>
    <n v="0"/>
    <n v="0"/>
    <n v="0"/>
    <n v="0"/>
    <x v="14"/>
    <x v="3"/>
  </r>
  <r>
    <s v="  UA"/>
    <x v="10"/>
    <n v="1570"/>
    <s v="N27724"/>
    <s v="EWR"/>
    <d v="1899-12-30T07:00:00"/>
    <d v="1899-12-30T06:59:00"/>
    <n v="120"/>
    <n v="132"/>
    <n v="-1"/>
    <d v="1899-12-30T07:21:00"/>
    <n v="22"/>
    <n v="0"/>
    <n v="0"/>
    <n v="0"/>
    <n v="0"/>
    <n v="0"/>
    <n v="0"/>
    <x v="13"/>
    <x v="3"/>
  </r>
  <r>
    <s v="  UA"/>
    <x v="10"/>
    <n v="1574"/>
    <s v="N16713"/>
    <s v="EWR"/>
    <d v="1899-12-30T12:00:00"/>
    <d v="1899-12-30T11:57:00"/>
    <n v="127"/>
    <n v="123"/>
    <n v="-3"/>
    <d v="1899-12-30T12:11:00"/>
    <n v="14"/>
    <n v="0"/>
    <n v="0"/>
    <n v="0"/>
    <n v="0"/>
    <n v="0"/>
    <n v="0"/>
    <x v="5"/>
    <x v="3"/>
  </r>
  <r>
    <s v="  UA"/>
    <x v="10"/>
    <n v="1577"/>
    <s v="N33294"/>
    <s v="EWR"/>
    <d v="1899-12-30T17:00:00"/>
    <d v="1899-12-30T16:53:00"/>
    <n v="135"/>
    <n v="142"/>
    <n v="-7"/>
    <d v="1899-12-30T17:20:00"/>
    <n v="27"/>
    <n v="0"/>
    <n v="0"/>
    <n v="0"/>
    <n v="0"/>
    <n v="0"/>
    <n v="0"/>
    <x v="12"/>
    <x v="3"/>
  </r>
  <r>
    <s v="  UA"/>
    <x v="10"/>
    <n v="1579"/>
    <s v="N39418"/>
    <s v="EWR"/>
    <d v="1899-12-30T18:00:00"/>
    <d v="1899-12-30T17:55:00"/>
    <n v="126"/>
    <n v="124"/>
    <n v="-5"/>
    <d v="1899-12-30T18:12:00"/>
    <n v="17"/>
    <n v="0"/>
    <n v="0"/>
    <n v="0"/>
    <n v="0"/>
    <n v="0"/>
    <n v="0"/>
    <x v="1"/>
    <x v="3"/>
  </r>
  <r>
    <s v="  UA"/>
    <x v="10"/>
    <n v="1625"/>
    <s v="N87531"/>
    <s v="CLE"/>
    <d v="1899-12-30T07:00:00"/>
    <d v="1899-12-30T06:56:00"/>
    <n v="77"/>
    <n v="78"/>
    <n v="-4"/>
    <d v="1899-12-30T07:17:00"/>
    <n v="21"/>
    <n v="0"/>
    <n v="0"/>
    <n v="0"/>
    <n v="0"/>
    <n v="0"/>
    <n v="0"/>
    <x v="13"/>
    <x v="3"/>
  </r>
  <r>
    <s v="  UA"/>
    <x v="10"/>
    <n v="1647"/>
    <s v="N87512"/>
    <s v="IAH"/>
    <d v="1899-12-30T19:15:00"/>
    <d v="1899-12-30T19:21:00"/>
    <n v="163"/>
    <n v="156"/>
    <n v="6"/>
    <d v="1899-12-30T19:37:00"/>
    <n v="16"/>
    <n v="0"/>
    <n v="0"/>
    <n v="0"/>
    <n v="0"/>
    <n v="0"/>
    <n v="6"/>
    <x v="10"/>
    <x v="3"/>
  </r>
  <r>
    <s v="  UA"/>
    <x v="10"/>
    <n v="1676"/>
    <s v="N76503"/>
    <s v="IAH"/>
    <d v="1899-12-30T14:00:00"/>
    <d v="1899-12-30T13:54:00"/>
    <n v="166"/>
    <n v="149"/>
    <n v="-6"/>
    <d v="1899-12-30T14:09:00"/>
    <n v="15"/>
    <n v="0"/>
    <n v="0"/>
    <n v="0"/>
    <n v="0"/>
    <n v="0"/>
    <n v="0"/>
    <x v="4"/>
    <x v="3"/>
  </r>
  <r>
    <s v="  UA"/>
    <x v="10"/>
    <n v="1693"/>
    <s v="N14219"/>
    <s v="IAH"/>
    <d v="1899-12-30T12:10:00"/>
    <d v="1899-12-30T12:10:00"/>
    <n v="167"/>
    <n v="146"/>
    <n v="0"/>
    <d v="1899-12-30T12:28:00"/>
    <n v="18"/>
    <n v="0"/>
    <n v="0"/>
    <n v="0"/>
    <n v="0"/>
    <n v="0"/>
    <n v="0"/>
    <x v="5"/>
    <x v="3"/>
  </r>
  <r>
    <s v="  UA"/>
    <x v="10"/>
    <n v="1696"/>
    <s v="N77525"/>
    <s v="EWR"/>
    <d v="1899-12-30T10:00:00"/>
    <d v="1899-12-30T09:56:00"/>
    <n v="117"/>
    <n v="118"/>
    <n v="-4"/>
    <d v="1899-12-30T10:10:00"/>
    <n v="14"/>
    <n v="0"/>
    <n v="0"/>
    <n v="0"/>
    <n v="0"/>
    <n v="0"/>
    <n v="0"/>
    <x v="8"/>
    <x v="3"/>
  </r>
  <r>
    <s v="  UA"/>
    <x v="10"/>
    <n v="1710"/>
    <s v="N18223"/>
    <s v="IAH"/>
    <d v="1899-12-30T08:00:00"/>
    <d v="1899-12-30T07:57:00"/>
    <n v="172"/>
    <n v="153"/>
    <n v="-3"/>
    <d v="1899-12-30T08:15:00"/>
    <n v="18"/>
    <n v="0"/>
    <n v="0"/>
    <n v="0"/>
    <n v="0"/>
    <n v="0"/>
    <n v="0"/>
    <x v="9"/>
    <x v="3"/>
  </r>
  <r>
    <s v="  UA"/>
    <x v="10"/>
    <n v="1715"/>
    <s v="N76502"/>
    <s v="PIT"/>
    <d v="1899-12-30T18:35:00"/>
    <d v="1899-12-30T18:31:00"/>
    <n v="84"/>
    <n v="84"/>
    <n v="-4"/>
    <d v="1899-12-30T18:52:00"/>
    <n v="21"/>
    <n v="0"/>
    <n v="0"/>
    <n v="0"/>
    <n v="0"/>
    <n v="0"/>
    <n v="0"/>
    <x v="1"/>
    <x v="3"/>
  </r>
  <r>
    <s v="  UA"/>
    <x v="10"/>
    <n v="1716"/>
    <s v="N26215"/>
    <s v="FLL"/>
    <d v="1899-12-30T08:50:00"/>
    <d v="1899-12-30T09:21:00"/>
    <n v="171"/>
    <n v="193"/>
    <n v="31"/>
    <d v="1899-12-30T09:34:00"/>
    <n v="13"/>
    <n v="31"/>
    <n v="0"/>
    <n v="22"/>
    <n v="0"/>
    <n v="0"/>
    <n v="31"/>
    <x v="9"/>
    <x v="3"/>
  </r>
  <r>
    <s v="  UA"/>
    <x v="10"/>
    <n v="1727"/>
    <s v="N14214"/>
    <s v="IAH"/>
    <d v="1899-12-30T10:56:00"/>
    <d v="1899-12-30T11:03:00"/>
    <n v="169"/>
    <n v="149"/>
    <n v="7"/>
    <d v="1899-12-30T11:15:00"/>
    <n v="12"/>
    <n v="0"/>
    <n v="0"/>
    <n v="0"/>
    <n v="0"/>
    <n v="0"/>
    <n v="7"/>
    <x v="8"/>
    <x v="3"/>
  </r>
  <r>
    <s v="  UA"/>
    <x v="10"/>
    <n v="1729"/>
    <s v="N73251"/>
    <s v="IAH"/>
    <d v="1899-12-30T21:00:00"/>
    <d v="1899-12-30T20:54:00"/>
    <n v="158"/>
    <n v="145"/>
    <n v="-6"/>
    <d v="1899-12-30T21:05:00"/>
    <n v="11"/>
    <n v="0"/>
    <n v="0"/>
    <n v="0"/>
    <n v="0"/>
    <n v="0"/>
    <n v="0"/>
    <x v="7"/>
    <x v="3"/>
  </r>
  <r>
    <s v="  UA"/>
    <x v="10"/>
    <n v="1730"/>
    <s v="N75435"/>
    <s v="IAH"/>
    <d v="1899-12-30T05:25:00"/>
    <d v="1899-12-30T05:20:00"/>
    <n v="168"/>
    <n v="140"/>
    <n v="-5"/>
    <d v="1899-12-30T05:30:00"/>
    <n v="10"/>
    <n v="0"/>
    <n v="0"/>
    <n v="0"/>
    <n v="0"/>
    <n v="0"/>
    <n v="0"/>
    <x v="16"/>
    <x v="3"/>
  </r>
  <r>
    <s v="  UA"/>
    <x v="11"/>
    <n v="201"/>
    <s v="N211UA"/>
    <s v="HNL"/>
    <d v="1899-12-30T09:20:00"/>
    <d v="1899-12-30T09:32:00"/>
    <n v="544"/>
    <n v="550"/>
    <n v="12"/>
    <d v="1899-12-30T10:08:00"/>
    <n v="36"/>
    <n v="12"/>
    <n v="0"/>
    <n v="6"/>
    <n v="0"/>
    <n v="0"/>
    <n v="12"/>
    <x v="0"/>
    <x v="4"/>
  </r>
  <r>
    <s v="  UA"/>
    <x v="11"/>
    <n v="222"/>
    <s v="N572UA"/>
    <s v="BDL"/>
    <d v="1899-12-30T18:48:00"/>
    <d v="1899-12-30T21:06:00"/>
    <n v="126"/>
    <n v="133"/>
    <n v="138"/>
    <d v="1899-12-30T21:31:00"/>
    <n v="25"/>
    <n v="0"/>
    <n v="71"/>
    <n v="7"/>
    <n v="0"/>
    <n v="67"/>
    <n v="138"/>
    <x v="1"/>
    <x v="4"/>
  </r>
  <r>
    <s v="  UA"/>
    <x v="11"/>
    <n v="234"/>
    <s v="N846UA"/>
    <s v="LGA"/>
    <d v="1899-12-30T08:30:00"/>
    <d v="1899-12-30T09:03:00"/>
    <n v="125"/>
    <n v="120"/>
    <n v="33"/>
    <d v="1899-12-30T09:24:00"/>
    <n v="21"/>
    <n v="0"/>
    <n v="0"/>
    <n v="28"/>
    <n v="0"/>
    <n v="0"/>
    <n v="33"/>
    <x v="9"/>
    <x v="4"/>
  </r>
  <r>
    <s v="  UA"/>
    <x v="11"/>
    <n v="241"/>
    <s v="N420UA"/>
    <s v="SEA"/>
    <d v="1899-12-30T11:57:00"/>
    <d v="1899-12-30T12:00:00"/>
    <n v="268"/>
    <n v="265"/>
    <n v="3"/>
    <d v="1899-12-30T12:35:00"/>
    <n v="35"/>
    <n v="0"/>
    <n v="0"/>
    <n v="0"/>
    <n v="0"/>
    <n v="0"/>
    <n v="3"/>
    <x v="3"/>
    <x v="4"/>
  </r>
  <r>
    <s v="  UA"/>
    <x v="11"/>
    <n v="242"/>
    <s v=" "/>
    <s v="PVD"/>
    <d v="1899-12-30T13:27:00"/>
    <d v="1899-12-30T00:00:00"/>
    <n v="128"/>
    <n v="0"/>
    <n v="0"/>
    <d v="1899-12-30T00:00:00"/>
    <n v="0"/>
    <n v="0"/>
    <n v="0"/>
    <n v="0"/>
    <n v="0"/>
    <n v="0"/>
    <n v="0"/>
    <x v="14"/>
    <x v="4"/>
  </r>
  <r>
    <s v="  UA"/>
    <x v="11"/>
    <n v="245"/>
    <s v="N561UA"/>
    <s v="DEN"/>
    <d v="1899-12-30T08:58:00"/>
    <d v="1899-12-30T09:02:00"/>
    <n v="164"/>
    <n v="133"/>
    <n v="4"/>
    <d v="1899-12-30T09:18:00"/>
    <n v="16"/>
    <n v="0"/>
    <n v="0"/>
    <n v="0"/>
    <n v="0"/>
    <n v="0"/>
    <n v="4"/>
    <x v="9"/>
    <x v="4"/>
  </r>
  <r>
    <s v="  UA"/>
    <x v="11"/>
    <n v="246"/>
    <s v="N476UA"/>
    <s v="BUF"/>
    <d v="1899-12-30T18:00:00"/>
    <d v="1899-12-30T19:49:00"/>
    <n v="89"/>
    <n v="93"/>
    <n v="109"/>
    <d v="1899-12-30T20:10:00"/>
    <n v="21"/>
    <n v="0"/>
    <n v="80"/>
    <n v="4"/>
    <n v="0"/>
    <n v="29"/>
    <n v="109"/>
    <x v="1"/>
    <x v="4"/>
  </r>
  <r>
    <s v="  UA"/>
    <x v="11"/>
    <n v="248"/>
    <s v=" "/>
    <s v="DTW"/>
    <d v="1899-12-30T19:00:00"/>
    <d v="1899-12-30T00:00:00"/>
    <n v="85"/>
    <n v="0"/>
    <n v="0"/>
    <d v="1899-12-30T00:00:00"/>
    <n v="0"/>
    <n v="0"/>
    <n v="0"/>
    <n v="0"/>
    <n v="0"/>
    <n v="0"/>
    <n v="0"/>
    <x v="10"/>
    <x v="4"/>
  </r>
  <r>
    <s v="  UA"/>
    <x v="11"/>
    <n v="253"/>
    <s v="N410UA"/>
    <s v="BOS"/>
    <d v="1899-12-30T19:00:00"/>
    <d v="1899-12-30T21:36:00"/>
    <n v="135"/>
    <n v="135"/>
    <n v="156"/>
    <d v="1899-12-30T21:55:00"/>
    <n v="19"/>
    <n v="156"/>
    <n v="0"/>
    <n v="0"/>
    <n v="0"/>
    <n v="0"/>
    <n v="156"/>
    <x v="10"/>
    <x v="4"/>
  </r>
  <r>
    <s v="  UA"/>
    <x v="11"/>
    <n v="255"/>
    <s v="N809UA"/>
    <s v="SFO"/>
    <d v="1899-12-30T16:05:00"/>
    <d v="1899-12-30T16:24:00"/>
    <n v="282"/>
    <n v="251"/>
    <n v="19"/>
    <d v="1899-12-30T16:44:00"/>
    <n v="20"/>
    <n v="0"/>
    <n v="0"/>
    <n v="0"/>
    <n v="0"/>
    <n v="0"/>
    <n v="19"/>
    <x v="2"/>
    <x v="4"/>
  </r>
  <r>
    <s v="  UA"/>
    <x v="11"/>
    <n v="258"/>
    <s v=" "/>
    <s v="GRR"/>
    <d v="1899-12-30T19:01:00"/>
    <d v="1899-12-30T00:00:00"/>
    <n v="51"/>
    <n v="0"/>
    <n v="0"/>
    <d v="1899-12-30T00:00:00"/>
    <n v="0"/>
    <n v="0"/>
    <n v="0"/>
    <n v="0"/>
    <n v="0"/>
    <n v="0"/>
    <n v="0"/>
    <x v="10"/>
    <x v="4"/>
  </r>
  <r>
    <s v="  UA"/>
    <x v="11"/>
    <n v="262"/>
    <s v="N479UA"/>
    <s v="MCO"/>
    <d v="1899-12-30T07:00:00"/>
    <d v="1899-12-30T06:55:00"/>
    <n v="155"/>
    <n v="153"/>
    <n v="-5"/>
    <d v="1899-12-30T07:09:00"/>
    <n v="14"/>
    <n v="0"/>
    <n v="0"/>
    <n v="0"/>
    <n v="0"/>
    <n v="0"/>
    <n v="0"/>
    <x v="13"/>
    <x v="4"/>
  </r>
  <r>
    <s v="  UA"/>
    <x v="11"/>
    <n v="265"/>
    <s v="N584UA"/>
    <s v="TPA"/>
    <d v="1899-12-30T14:15:00"/>
    <d v="1899-12-30T15:19:00"/>
    <n v="157"/>
    <n v="160"/>
    <n v="64"/>
    <d v="1899-12-30T15:43:00"/>
    <n v="24"/>
    <n v="64"/>
    <n v="0"/>
    <n v="3"/>
    <n v="0"/>
    <n v="0"/>
    <n v="64"/>
    <x v="4"/>
    <x v="4"/>
  </r>
  <r>
    <s v="  UA"/>
    <x v="11"/>
    <n v="278"/>
    <s v="N805UA"/>
    <s v="MDT"/>
    <d v="1899-12-30T18:32:00"/>
    <d v="1899-12-30T19:38:00"/>
    <n v="100"/>
    <n v="94"/>
    <n v="66"/>
    <d v="1899-12-30T19:54:00"/>
    <n v="16"/>
    <n v="0"/>
    <n v="60"/>
    <n v="0"/>
    <n v="0"/>
    <n v="0"/>
    <n v="66"/>
    <x v="1"/>
    <x v="4"/>
  </r>
  <r>
    <s v="  UA"/>
    <x v="11"/>
    <n v="288"/>
    <s v="N414UA"/>
    <s v="MCO"/>
    <d v="1899-12-30T14:25:00"/>
    <d v="1899-12-30T16:23:00"/>
    <n v="159"/>
    <n v="157"/>
    <n v="118"/>
    <d v="1899-12-30T16:46:00"/>
    <n v="23"/>
    <n v="0"/>
    <n v="30"/>
    <n v="0"/>
    <n v="0"/>
    <n v="86"/>
    <n v="118"/>
    <x v="4"/>
    <x v="4"/>
  </r>
  <r>
    <s v="  UA"/>
    <x v="11"/>
    <n v="292"/>
    <s v="N822UA"/>
    <s v="ATL"/>
    <d v="1899-12-30T06:00:00"/>
    <d v="1899-12-30T06:41:00"/>
    <n v="119"/>
    <n v="121"/>
    <n v="41"/>
    <d v="1899-12-30T06:58:00"/>
    <n v="17"/>
    <n v="41"/>
    <n v="0"/>
    <n v="2"/>
    <n v="0"/>
    <n v="0"/>
    <n v="41"/>
    <x v="6"/>
    <x v="4"/>
  </r>
  <r>
    <s v="  UA"/>
    <x v="11"/>
    <n v="296"/>
    <s v="N855UA"/>
    <s v="MSP"/>
    <d v="1899-12-30T13:20:00"/>
    <d v="1899-12-30T13:16:00"/>
    <n v="87"/>
    <n v="119"/>
    <n v="-4"/>
    <d v="1899-12-30T14:16:00"/>
    <n v="60"/>
    <n v="0"/>
    <n v="0"/>
    <n v="28"/>
    <n v="0"/>
    <n v="0"/>
    <n v="0"/>
    <x v="14"/>
    <x v="4"/>
  </r>
  <r>
    <s v="  UA"/>
    <x v="11"/>
    <n v="298"/>
    <s v="N524UA"/>
    <s v="MIA"/>
    <d v="1899-12-30T19:59:00"/>
    <d v="1899-12-30T00:04:00"/>
    <n v="185"/>
    <n v="184"/>
    <n v="245"/>
    <d v="1899-12-30T00:34:00"/>
    <n v="30"/>
    <n v="188"/>
    <n v="0"/>
    <n v="0"/>
    <n v="0"/>
    <n v="56"/>
    <n v="245"/>
    <x v="10"/>
    <x v="4"/>
  </r>
  <r>
    <s v="  UA"/>
    <x v="11"/>
    <n v="304"/>
    <s v="N830UA"/>
    <s v="BDL"/>
    <d v="1899-12-30T06:26:00"/>
    <d v="1899-12-30T06:21:00"/>
    <n v="122"/>
    <n v="126"/>
    <n v="-5"/>
    <d v="1899-12-30T06:32:00"/>
    <n v="11"/>
    <n v="0"/>
    <n v="0"/>
    <n v="0"/>
    <n v="0"/>
    <n v="0"/>
    <n v="0"/>
    <x v="6"/>
    <x v="4"/>
  </r>
  <r>
    <s v="  UA"/>
    <x v="11"/>
    <n v="307"/>
    <s v="N520UA"/>
    <s v="LAS"/>
    <d v="1899-12-30T08:20:00"/>
    <d v="1899-12-30T08:16:00"/>
    <n v="237"/>
    <n v="226"/>
    <n v="-4"/>
    <d v="1899-12-30T08:35:00"/>
    <n v="19"/>
    <n v="0"/>
    <n v="0"/>
    <n v="0"/>
    <n v="0"/>
    <n v="0"/>
    <n v="0"/>
    <x v="9"/>
    <x v="4"/>
  </r>
  <r>
    <s v="  UA"/>
    <x v="11"/>
    <n v="309"/>
    <s v="N825UA"/>
    <s v="BOS"/>
    <d v="1899-12-30T09:05:00"/>
    <d v="1899-12-30T09:02:00"/>
    <n v="128"/>
    <n v="134"/>
    <n v="-3"/>
    <d v="1899-12-30T09:18:00"/>
    <n v="16"/>
    <n v="0"/>
    <n v="0"/>
    <n v="0"/>
    <n v="0"/>
    <n v="0"/>
    <n v="0"/>
    <x v="0"/>
    <x v="4"/>
  </r>
  <r>
    <s v="  UA"/>
    <x v="11"/>
    <n v="320"/>
    <s v="N486UA"/>
    <s v="BWI"/>
    <d v="1899-12-30T19:50:00"/>
    <d v="1899-12-30T21:50:00"/>
    <n v="108"/>
    <n v="96"/>
    <n v="120"/>
    <d v="1899-12-30T22:04:00"/>
    <n v="14"/>
    <n v="0"/>
    <n v="41"/>
    <n v="0"/>
    <n v="0"/>
    <n v="67"/>
    <n v="120"/>
    <x v="10"/>
    <x v="4"/>
  </r>
  <r>
    <s v="  UA"/>
    <x v="11"/>
    <n v="330"/>
    <s v=" "/>
    <s v="EWR"/>
    <d v="1899-12-30T16:00:00"/>
    <d v="1899-12-30T00:00:00"/>
    <n v="131"/>
    <n v="0"/>
    <n v="0"/>
    <d v="1899-12-30T00:00:00"/>
    <n v="0"/>
    <n v="0"/>
    <n v="0"/>
    <n v="0"/>
    <n v="0"/>
    <n v="0"/>
    <n v="0"/>
    <x v="2"/>
    <x v="4"/>
  </r>
  <r>
    <s v="  UA"/>
    <x v="11"/>
    <n v="331"/>
    <s v=" "/>
    <s v="DFW"/>
    <d v="1899-12-30T20:50:00"/>
    <d v="1899-12-30T00:00:00"/>
    <n v="146"/>
    <n v="0"/>
    <n v="0"/>
    <d v="1899-12-30T00:00:00"/>
    <n v="0"/>
    <n v="0"/>
    <n v="0"/>
    <n v="0"/>
    <n v="0"/>
    <n v="0"/>
    <n v="0"/>
    <x v="11"/>
    <x v="4"/>
  </r>
  <r>
    <s v="  UA"/>
    <x v="11"/>
    <n v="333"/>
    <s v="N841UA"/>
    <s v="MSY"/>
    <d v="1899-12-30T09:30:00"/>
    <d v="1899-12-30T09:24:00"/>
    <n v="140"/>
    <n v="138"/>
    <n v="-6"/>
    <d v="1899-12-30T09:38:00"/>
    <n v="14"/>
    <n v="0"/>
    <n v="0"/>
    <n v="0"/>
    <n v="0"/>
    <n v="0"/>
    <n v="0"/>
    <x v="0"/>
    <x v="4"/>
  </r>
  <r>
    <s v="  UA"/>
    <x v="11"/>
    <n v="337"/>
    <s v=" "/>
    <s v="IAD"/>
    <d v="1899-12-30T16:16:00"/>
    <d v="1899-12-30T00:00:00"/>
    <n v="109"/>
    <n v="0"/>
    <n v="0"/>
    <d v="1899-12-30T00:00:00"/>
    <n v="0"/>
    <n v="0"/>
    <n v="0"/>
    <n v="0"/>
    <n v="0"/>
    <n v="0"/>
    <n v="0"/>
    <x v="2"/>
    <x v="4"/>
  </r>
  <r>
    <s v="  UA"/>
    <x v="11"/>
    <n v="340"/>
    <s v="N822UA"/>
    <s v="DFW"/>
    <d v="1899-12-30T13:20:00"/>
    <d v="1899-12-30T13:26:00"/>
    <n v="151"/>
    <n v="163"/>
    <n v="6"/>
    <d v="1899-12-30T14:08:00"/>
    <n v="42"/>
    <n v="0"/>
    <n v="6"/>
    <n v="12"/>
    <n v="0"/>
    <n v="0"/>
    <n v="6"/>
    <x v="14"/>
    <x v="4"/>
  </r>
  <r>
    <s v="  UA"/>
    <x v="11"/>
    <n v="350"/>
    <s v="N515UA"/>
    <s v="MCO"/>
    <d v="1899-12-30T17:06:00"/>
    <d v="1899-12-30T17:11:00"/>
    <n v="159"/>
    <n v="174"/>
    <n v="5"/>
    <d v="1899-12-30T17:55:00"/>
    <n v="44"/>
    <n v="0"/>
    <n v="0"/>
    <n v="20"/>
    <n v="0"/>
    <n v="0"/>
    <n v="5"/>
    <x v="12"/>
    <x v="4"/>
  </r>
  <r>
    <s v="  UA"/>
    <x v="11"/>
    <n v="360"/>
    <s v="N835UA"/>
    <s v="IAD"/>
    <d v="1899-12-30T11:22:00"/>
    <d v="1899-12-30T11:22:00"/>
    <n v="106"/>
    <n v="116"/>
    <n v="0"/>
    <d v="1899-12-30T11:49:00"/>
    <n v="27"/>
    <n v="0"/>
    <n v="0"/>
    <n v="0"/>
    <n v="0"/>
    <n v="0"/>
    <n v="0"/>
    <x v="3"/>
    <x v="4"/>
  </r>
  <r>
    <s v="  UA"/>
    <x v="11"/>
    <n v="365"/>
    <s v="N810UA"/>
    <s v="DSM"/>
    <d v="1899-12-30T15:00:00"/>
    <d v="1899-12-30T15:32:00"/>
    <n v="75"/>
    <n v="110"/>
    <n v="32"/>
    <d v="1899-12-30T16:31:00"/>
    <n v="59"/>
    <n v="32"/>
    <n v="0"/>
    <n v="35"/>
    <n v="0"/>
    <n v="0"/>
    <n v="32"/>
    <x v="15"/>
    <x v="4"/>
  </r>
  <r>
    <s v="  UA"/>
    <x v="11"/>
    <n v="373"/>
    <s v="N516UA"/>
    <s v="JAC"/>
    <d v="1899-12-30T09:46:00"/>
    <d v="1899-12-30T10:03:00"/>
    <n v="193"/>
    <n v="168"/>
    <n v="17"/>
    <d v="1899-12-30T10:22:00"/>
    <n v="19"/>
    <n v="0"/>
    <n v="0"/>
    <n v="0"/>
    <n v="0"/>
    <n v="0"/>
    <n v="17"/>
    <x v="0"/>
    <x v="4"/>
  </r>
  <r>
    <s v="  UA"/>
    <x v="11"/>
    <n v="376"/>
    <s v="N417UA"/>
    <s v="PHL"/>
    <d v="1899-12-30T06:00:00"/>
    <d v="1899-12-30T06:09:00"/>
    <n v="119"/>
    <n v="124"/>
    <n v="9"/>
    <d v="1899-12-30T06:23:00"/>
    <n v="14"/>
    <n v="0"/>
    <n v="0"/>
    <n v="0"/>
    <n v="0"/>
    <n v="0"/>
    <n v="9"/>
    <x v="6"/>
    <x v="4"/>
  </r>
  <r>
    <s v="  UA"/>
    <x v="11"/>
    <n v="381"/>
    <s v="N446UA"/>
    <s v="SMF"/>
    <d v="1899-12-30T09:55:00"/>
    <d v="1899-12-30T09:54:00"/>
    <n v="270"/>
    <n v="264"/>
    <n v="-1"/>
    <d v="1899-12-30T10:30:00"/>
    <n v="36"/>
    <n v="0"/>
    <n v="0"/>
    <n v="0"/>
    <n v="0"/>
    <n v="0"/>
    <n v="0"/>
    <x v="0"/>
    <x v="4"/>
  </r>
  <r>
    <s v="  UA"/>
    <x v="11"/>
    <n v="382"/>
    <s v="N534UA"/>
    <s v="IAD"/>
    <d v="1899-12-30T08:43:00"/>
    <d v="1899-12-30T08:51:00"/>
    <n v="108"/>
    <n v="109"/>
    <n v="8"/>
    <d v="1899-12-30T09:08:00"/>
    <n v="17"/>
    <n v="0"/>
    <n v="0"/>
    <n v="0"/>
    <n v="0"/>
    <n v="0"/>
    <n v="8"/>
    <x v="9"/>
    <x v="4"/>
  </r>
  <r>
    <s v="  UA"/>
    <x v="11"/>
    <n v="391"/>
    <s v="N818UA"/>
    <s v="RDU"/>
    <d v="1899-12-30T19:45:00"/>
    <d v="1899-12-30T22:34:00"/>
    <n v="117"/>
    <n v="152"/>
    <n v="169"/>
    <d v="1899-12-30T23:35:00"/>
    <n v="61"/>
    <n v="95"/>
    <n v="0"/>
    <n v="35"/>
    <n v="0"/>
    <n v="74"/>
    <n v="169"/>
    <x v="10"/>
    <x v="4"/>
  </r>
  <r>
    <s v="  UA"/>
    <x v="11"/>
    <n v="393"/>
    <s v="N494UA"/>
    <s v="PHX"/>
    <d v="1899-12-30T11:57:00"/>
    <d v="1899-12-30T11:55:00"/>
    <n v="232"/>
    <n v="222"/>
    <n v="-2"/>
    <d v="1899-12-30T12:18:00"/>
    <n v="23"/>
    <n v="0"/>
    <n v="0"/>
    <n v="0"/>
    <n v="0"/>
    <n v="0"/>
    <n v="0"/>
    <x v="3"/>
    <x v="4"/>
  </r>
  <r>
    <s v="  UA"/>
    <x v="11"/>
    <n v="395"/>
    <s v="N460UA"/>
    <s v="SAN"/>
    <d v="1899-12-30T17:50:00"/>
    <d v="1899-12-30T21:09:00"/>
    <n v="253"/>
    <n v="222"/>
    <n v="199"/>
    <d v="1899-12-30T21:21:00"/>
    <n v="12"/>
    <n v="0"/>
    <n v="31"/>
    <n v="0"/>
    <n v="0"/>
    <n v="137"/>
    <n v="199"/>
    <x v="12"/>
    <x v="4"/>
  </r>
  <r>
    <s v="  UA"/>
    <x v="11"/>
    <n v="398"/>
    <s v="N463UA"/>
    <s v="PDX"/>
    <d v="1899-12-30T11:58:00"/>
    <d v="1899-12-30T11:55:00"/>
    <n v="268"/>
    <n v="255"/>
    <n v="-3"/>
    <d v="1899-12-30T12:23:00"/>
    <n v="28"/>
    <n v="0"/>
    <n v="0"/>
    <n v="0"/>
    <n v="0"/>
    <n v="0"/>
    <n v="0"/>
    <x v="3"/>
    <x v="4"/>
  </r>
  <r>
    <s v="  UA"/>
    <x v="11"/>
    <n v="401"/>
    <s v=" "/>
    <s v="DCA"/>
    <d v="1899-12-30T17:05:00"/>
    <d v="1899-12-30T00:00:00"/>
    <n v="105"/>
    <n v="0"/>
    <n v="0"/>
    <d v="1899-12-30T00:00:00"/>
    <n v="0"/>
    <n v="0"/>
    <n v="0"/>
    <n v="0"/>
    <n v="0"/>
    <n v="0"/>
    <n v="0"/>
    <x v="12"/>
    <x v="4"/>
  </r>
  <r>
    <s v="  UA"/>
    <x v="11"/>
    <n v="408"/>
    <s v="N577UA"/>
    <s v="PHX"/>
    <d v="1899-12-30T17:59:00"/>
    <d v="1899-12-30T18:45:00"/>
    <n v="235"/>
    <n v="294"/>
    <n v="46"/>
    <d v="1899-12-30T20:29:00"/>
    <n v="104"/>
    <n v="0"/>
    <n v="0"/>
    <n v="105"/>
    <n v="0"/>
    <n v="0"/>
    <n v="46"/>
    <x v="12"/>
    <x v="4"/>
  </r>
  <r>
    <s v="  UA"/>
    <x v="11"/>
    <n v="409"/>
    <s v="N489UA"/>
    <s v="LAX"/>
    <d v="1899-12-30T13:05:00"/>
    <d v="1899-12-30T13:03:00"/>
    <n v="269"/>
    <n v="253"/>
    <n v="-2"/>
    <d v="1899-12-30T13:30:00"/>
    <n v="27"/>
    <n v="0"/>
    <n v="0"/>
    <n v="0"/>
    <n v="0"/>
    <n v="0"/>
    <n v="0"/>
    <x v="14"/>
    <x v="4"/>
  </r>
  <r>
    <s v="  UA"/>
    <x v="11"/>
    <n v="411"/>
    <s v="N494UA"/>
    <s v="LAX"/>
    <d v="1899-12-30T20:45:00"/>
    <d v="1899-12-30T21:39:00"/>
    <n v="265"/>
    <n v="276"/>
    <n v="54"/>
    <d v="1899-12-30T22:22:00"/>
    <n v="43"/>
    <n v="0"/>
    <n v="13"/>
    <n v="11"/>
    <n v="0"/>
    <n v="41"/>
    <n v="54"/>
    <x v="11"/>
    <x v="4"/>
  </r>
  <r>
    <s v="  UA"/>
    <x v="11"/>
    <n v="420"/>
    <s v="N472UA"/>
    <s v="ROC"/>
    <d v="1899-12-30T18:44:00"/>
    <d v="1899-12-30T19:57:00"/>
    <n v="96"/>
    <n v="95"/>
    <n v="73"/>
    <d v="1899-12-30T20:12:00"/>
    <n v="15"/>
    <n v="0"/>
    <n v="72"/>
    <n v="0"/>
    <n v="0"/>
    <n v="0"/>
    <n v="73"/>
    <x v="1"/>
    <x v="4"/>
  </r>
  <r>
    <s v="  UA"/>
    <x v="11"/>
    <n v="425"/>
    <s v="N504UA"/>
    <s v="SEA"/>
    <d v="1899-12-30T20:50:00"/>
    <d v="1899-12-30T22:03:00"/>
    <n v="265"/>
    <n v="301"/>
    <n v="73"/>
    <d v="1899-12-30T23:05:00"/>
    <n v="62"/>
    <n v="33"/>
    <n v="0"/>
    <n v="36"/>
    <n v="0"/>
    <n v="40"/>
    <n v="73"/>
    <x v="11"/>
    <x v="4"/>
  </r>
  <r>
    <s v="  UA"/>
    <x v="11"/>
    <n v="432"/>
    <s v=" "/>
    <s v="CLT"/>
    <d v="1899-12-30T13:10:00"/>
    <d v="1899-12-30T00:00:00"/>
    <n v="109"/>
    <n v="0"/>
    <n v="0"/>
    <d v="1899-12-30T00:00:00"/>
    <n v="0"/>
    <n v="0"/>
    <n v="0"/>
    <n v="0"/>
    <n v="0"/>
    <n v="0"/>
    <n v="0"/>
    <x v="14"/>
    <x v="4"/>
  </r>
  <r>
    <s v="  UA"/>
    <x v="11"/>
    <n v="436"/>
    <s v="N418UA"/>
    <s v="EWR"/>
    <d v="1899-12-30T15:00:00"/>
    <d v="1899-12-30T17:23:00"/>
    <n v="131"/>
    <n v="138"/>
    <n v="143"/>
    <d v="1899-12-30T17:54:00"/>
    <n v="31"/>
    <n v="0"/>
    <n v="0"/>
    <n v="15"/>
    <n v="0"/>
    <n v="135"/>
    <n v="143"/>
    <x v="15"/>
    <x v="4"/>
  </r>
  <r>
    <s v="  UA"/>
    <x v="11"/>
    <n v="442"/>
    <s v="N825UA"/>
    <s v="BDL"/>
    <d v="1899-12-30T16:50:00"/>
    <d v="1899-12-30T16:54:00"/>
    <n v="121"/>
    <n v="129"/>
    <n v="4"/>
    <d v="1899-12-30T17:18:00"/>
    <n v="24"/>
    <n v="0"/>
    <n v="0"/>
    <n v="0"/>
    <n v="0"/>
    <n v="0"/>
    <n v="4"/>
    <x v="2"/>
    <x v="4"/>
  </r>
  <r>
    <s v="  UA"/>
    <x v="11"/>
    <n v="449"/>
    <s v="N462UA"/>
    <s v="SAN"/>
    <d v="1899-12-30T10:00:00"/>
    <d v="1899-12-30T09:59:00"/>
    <n v="261"/>
    <n v="255"/>
    <n v="-1"/>
    <d v="1899-12-30T10:28:00"/>
    <n v="29"/>
    <n v="0"/>
    <n v="0"/>
    <n v="0"/>
    <n v="0"/>
    <n v="0"/>
    <n v="0"/>
    <x v="8"/>
    <x v="4"/>
  </r>
  <r>
    <s v="  UA"/>
    <x v="11"/>
    <n v="450"/>
    <s v=" "/>
    <s v="TPA"/>
    <d v="1899-12-30T19:59:00"/>
    <d v="1899-12-30T00:00:00"/>
    <n v="157"/>
    <n v="0"/>
    <n v="0"/>
    <d v="1899-12-30T00:00:00"/>
    <n v="0"/>
    <n v="0"/>
    <n v="0"/>
    <n v="0"/>
    <n v="0"/>
    <n v="0"/>
    <n v="0"/>
    <x v="10"/>
    <x v="4"/>
  </r>
  <r>
    <s v="  UA"/>
    <x v="11"/>
    <n v="456"/>
    <s v="N594UA"/>
    <s v="DEN"/>
    <d v="1899-12-30T11:57:00"/>
    <d v="1899-12-30T11:58:00"/>
    <n v="162"/>
    <n v="187"/>
    <n v="1"/>
    <d v="1899-12-30T12:59:00"/>
    <n v="61"/>
    <n v="0"/>
    <n v="0"/>
    <n v="26"/>
    <n v="0"/>
    <n v="0"/>
    <n v="1"/>
    <x v="3"/>
    <x v="4"/>
  </r>
  <r>
    <s v="  UA"/>
    <x v="11"/>
    <n v="473"/>
    <s v="N433UA"/>
    <s v="SNA"/>
    <d v="1899-12-30T20:05:00"/>
    <d v="1899-12-30T20:29:00"/>
    <n v="269"/>
    <n v="235"/>
    <n v="24"/>
    <d v="1899-12-30T20:48:00"/>
    <n v="19"/>
    <n v="0"/>
    <n v="0"/>
    <n v="0"/>
    <n v="0"/>
    <n v="0"/>
    <n v="24"/>
    <x v="11"/>
    <x v="4"/>
  </r>
  <r>
    <s v="  UA"/>
    <x v="11"/>
    <n v="476"/>
    <s v="N433UA"/>
    <s v="BWI"/>
    <d v="1899-12-30T13:12:00"/>
    <d v="1899-12-30T13:17:00"/>
    <n v="108"/>
    <n v="120"/>
    <n v="5"/>
    <d v="1899-12-30T13:39:00"/>
    <n v="22"/>
    <n v="0"/>
    <n v="0"/>
    <n v="17"/>
    <n v="0"/>
    <n v="0"/>
    <n v="5"/>
    <x v="14"/>
    <x v="4"/>
  </r>
  <r>
    <s v="  UA"/>
    <x v="11"/>
    <n v="493"/>
    <s v="N455UA"/>
    <s v="SFO"/>
    <d v="1899-12-30T18:45:00"/>
    <d v="1899-12-30T19:51:00"/>
    <n v="282"/>
    <n v="267"/>
    <n v="66"/>
    <d v="1899-12-30T20:27:00"/>
    <n v="36"/>
    <n v="0"/>
    <n v="22"/>
    <n v="0"/>
    <n v="0"/>
    <n v="29"/>
    <n v="66"/>
    <x v="1"/>
    <x v="4"/>
  </r>
  <r>
    <s v="  UA"/>
    <x v="11"/>
    <n v="499"/>
    <s v="N490UA"/>
    <s v="SFO"/>
    <d v="1899-12-30T14:05:00"/>
    <d v="1899-12-30T20:24:00"/>
    <n v="282"/>
    <n v="262"/>
    <n v="379"/>
    <d v="1899-12-30T20:51:00"/>
    <n v="27"/>
    <n v="0"/>
    <n v="36"/>
    <n v="0"/>
    <n v="0"/>
    <n v="323"/>
    <n v="379"/>
    <x v="4"/>
    <x v="4"/>
  </r>
  <r>
    <s v="  UA"/>
    <x v="11"/>
    <n v="502"/>
    <s v=" "/>
    <s v="LGA"/>
    <d v="1899-12-30T18:00:00"/>
    <d v="1899-12-30T00:00:00"/>
    <n v="125"/>
    <n v="0"/>
    <n v="0"/>
    <d v="1899-12-30T00:00:00"/>
    <n v="0"/>
    <n v="0"/>
    <n v="0"/>
    <n v="0"/>
    <n v="0"/>
    <n v="0"/>
    <n v="0"/>
    <x v="1"/>
    <x v="4"/>
  </r>
  <r>
    <s v="  UA"/>
    <x v="11"/>
    <n v="514"/>
    <s v="N463UA"/>
    <s v="IAD"/>
    <d v="1899-12-30T21:20:00"/>
    <d v="1899-12-30T22:12:00"/>
    <n v="99"/>
    <n v="99"/>
    <n v="52"/>
    <d v="1899-12-30T22:25:00"/>
    <n v="13"/>
    <n v="0"/>
    <n v="25"/>
    <n v="0"/>
    <n v="0"/>
    <n v="27"/>
    <n v="52"/>
    <x v="7"/>
    <x v="4"/>
  </r>
  <r>
    <s v="  UA"/>
    <x v="11"/>
    <n v="519"/>
    <s v="N413UA"/>
    <s v="CMH"/>
    <d v="1899-12-30T19:45:00"/>
    <d v="1899-12-30T21:31:00"/>
    <n v="73"/>
    <n v="89"/>
    <n v="106"/>
    <d v="1899-12-30T21:53:00"/>
    <n v="22"/>
    <n v="0"/>
    <n v="29"/>
    <n v="16"/>
    <n v="0"/>
    <n v="77"/>
    <n v="106"/>
    <x v="10"/>
    <x v="4"/>
  </r>
  <r>
    <s v="  UA"/>
    <x v="11"/>
    <n v="521"/>
    <s v="N562UA"/>
    <s v="SAN"/>
    <d v="1899-12-30T11:57:00"/>
    <d v="1899-12-30T12:21:00"/>
    <n v="264"/>
    <n v="238"/>
    <n v="24"/>
    <d v="1899-12-30T12:47:00"/>
    <n v="26"/>
    <n v="0"/>
    <n v="0"/>
    <n v="0"/>
    <n v="0"/>
    <n v="0"/>
    <n v="24"/>
    <x v="3"/>
    <x v="4"/>
  </r>
  <r>
    <s v="  UA"/>
    <x v="11"/>
    <n v="524"/>
    <s v="N569UA"/>
    <s v="BOS"/>
    <d v="1899-12-30T06:46:00"/>
    <d v="1899-12-30T06:44:00"/>
    <n v="131"/>
    <n v="136"/>
    <n v="-2"/>
    <d v="1899-12-30T06:58:00"/>
    <n v="14"/>
    <n v="0"/>
    <n v="0"/>
    <n v="0"/>
    <n v="0"/>
    <n v="0"/>
    <n v="0"/>
    <x v="6"/>
    <x v="4"/>
  </r>
  <r>
    <s v="  UA"/>
    <x v="11"/>
    <n v="530"/>
    <s v="N461UA"/>
    <s v="MSP"/>
    <d v="1899-12-30T06:00:00"/>
    <d v="1899-12-30T05:57:00"/>
    <n v="93"/>
    <n v="76"/>
    <n v="-3"/>
    <d v="1899-12-30T06:17:00"/>
    <n v="20"/>
    <n v="0"/>
    <n v="0"/>
    <n v="0"/>
    <n v="0"/>
    <n v="0"/>
    <n v="0"/>
    <x v="6"/>
    <x v="4"/>
  </r>
  <r>
    <s v="  UA"/>
    <x v="11"/>
    <n v="531"/>
    <s v="N574UA"/>
    <s v="LAX"/>
    <d v="1899-12-30T10:35:00"/>
    <d v="1899-12-30T10:52:00"/>
    <n v="275"/>
    <n v="262"/>
    <n v="17"/>
    <d v="1899-12-30T11:32:00"/>
    <n v="40"/>
    <n v="0"/>
    <n v="0"/>
    <n v="0"/>
    <n v="0"/>
    <n v="0"/>
    <n v="17"/>
    <x v="8"/>
    <x v="4"/>
  </r>
  <r>
    <s v="  UA"/>
    <x v="11"/>
    <n v="532"/>
    <s v="N449UA"/>
    <s v="BOS"/>
    <d v="1899-12-30T11:01:00"/>
    <d v="1899-12-30T11:01:00"/>
    <n v="135"/>
    <n v="152"/>
    <n v="0"/>
    <d v="1899-12-30T11:33:00"/>
    <n v="32"/>
    <n v="0"/>
    <n v="0"/>
    <n v="17"/>
    <n v="0"/>
    <n v="0"/>
    <n v="0"/>
    <x v="3"/>
    <x v="4"/>
  </r>
  <r>
    <s v="  UA"/>
    <x v="11"/>
    <n v="536"/>
    <s v=" "/>
    <s v="LGA"/>
    <d v="1899-12-30T07:00:00"/>
    <d v="1899-12-30T00:00:00"/>
    <n v="123"/>
    <n v="0"/>
    <n v="0"/>
    <d v="1899-12-30T00:00:00"/>
    <n v="0"/>
    <n v="0"/>
    <n v="0"/>
    <n v="0"/>
    <n v="0"/>
    <n v="0"/>
    <n v="0"/>
    <x v="13"/>
    <x v="4"/>
  </r>
  <r>
    <s v="  UA"/>
    <x v="11"/>
    <n v="544"/>
    <s v="N578UA"/>
    <s v="LAS"/>
    <d v="1899-12-30T11:57:00"/>
    <d v="1899-12-30T13:16:00"/>
    <n v="237"/>
    <n v="235"/>
    <n v="79"/>
    <d v="1899-12-30T13:49:00"/>
    <n v="33"/>
    <n v="36"/>
    <n v="0"/>
    <n v="0"/>
    <n v="0"/>
    <n v="41"/>
    <n v="79"/>
    <x v="3"/>
    <x v="4"/>
  </r>
  <r>
    <s v="  UA"/>
    <x v="11"/>
    <n v="557"/>
    <s v="N516UA"/>
    <s v="LAS"/>
    <d v="1899-12-30T17:55:00"/>
    <d v="1899-12-30T19:32:00"/>
    <n v="237"/>
    <n v="235"/>
    <n v="97"/>
    <d v="1899-12-30T20:15:00"/>
    <n v="43"/>
    <n v="0"/>
    <n v="95"/>
    <n v="0"/>
    <n v="0"/>
    <n v="0"/>
    <n v="97"/>
    <x v="12"/>
    <x v="4"/>
  </r>
  <r>
    <s v="  UA"/>
    <x v="11"/>
    <n v="566"/>
    <s v="N456UA"/>
    <s v="ATL"/>
    <d v="1899-12-30T18:00:00"/>
    <d v="1899-12-30T19:57:00"/>
    <n v="112"/>
    <n v="0"/>
    <n v="117"/>
    <d v="1899-12-30T00:00:00"/>
    <n v="0"/>
    <n v="0"/>
    <n v="0"/>
    <n v="0"/>
    <n v="0"/>
    <n v="0"/>
    <n v="117"/>
    <x v="1"/>
    <x v="4"/>
  </r>
  <r>
    <s v="  UA"/>
    <x v="11"/>
    <n v="570"/>
    <s v="N454UA"/>
    <s v="CLE"/>
    <d v="1899-12-30T13:19:00"/>
    <d v="1899-12-30T13:35:00"/>
    <n v="73"/>
    <n v="77"/>
    <n v="16"/>
    <d v="1899-12-30T13:48:00"/>
    <n v="13"/>
    <n v="0"/>
    <n v="16"/>
    <n v="4"/>
    <n v="0"/>
    <n v="0"/>
    <n v="16"/>
    <x v="14"/>
    <x v="4"/>
  </r>
  <r>
    <s v="  UA"/>
    <x v="11"/>
    <n v="577"/>
    <s v="N424UA"/>
    <s v="MSP"/>
    <d v="1899-12-30T08:48:00"/>
    <d v="1899-12-30T08:41:00"/>
    <n v="85"/>
    <n v="80"/>
    <n v="-7"/>
    <d v="1899-12-30T09:01:00"/>
    <n v="20"/>
    <n v="0"/>
    <n v="0"/>
    <n v="0"/>
    <n v="0"/>
    <n v="0"/>
    <n v="0"/>
    <x v="9"/>
    <x v="4"/>
  </r>
  <r>
    <s v="  UA"/>
    <x v="11"/>
    <n v="589"/>
    <s v="N540UA"/>
    <s v="IAH"/>
    <d v="1899-12-30T09:27:00"/>
    <d v="1899-12-30T09:28:00"/>
    <n v="164"/>
    <n v="166"/>
    <n v="1"/>
    <d v="1899-12-30T09:58:00"/>
    <n v="30"/>
    <n v="0"/>
    <n v="0"/>
    <n v="0"/>
    <n v="0"/>
    <n v="0"/>
    <n v="1"/>
    <x v="0"/>
    <x v="4"/>
  </r>
  <r>
    <s v="  UA"/>
    <x v="11"/>
    <n v="590"/>
    <s v="N538UA"/>
    <s v="BDL"/>
    <d v="1899-12-30T13:33:00"/>
    <d v="1899-12-30T13:32:00"/>
    <n v="121"/>
    <n v="147"/>
    <n v="-1"/>
    <d v="1899-12-30T14:14:00"/>
    <n v="42"/>
    <n v="0"/>
    <n v="0"/>
    <n v="25"/>
    <n v="0"/>
    <n v="0"/>
    <n v="0"/>
    <x v="14"/>
    <x v="4"/>
  </r>
  <r>
    <s v="  UA"/>
    <x v="11"/>
    <n v="597"/>
    <s v="N814UA"/>
    <s v="MSP"/>
    <d v="1899-12-30T20:05:00"/>
    <d v="1899-12-30T20:58:00"/>
    <n v="83"/>
    <n v="73"/>
    <n v="53"/>
    <d v="1899-12-30T21:14:00"/>
    <n v="16"/>
    <n v="0"/>
    <n v="43"/>
    <n v="0"/>
    <n v="0"/>
    <n v="0"/>
    <n v="53"/>
    <x v="11"/>
    <x v="4"/>
  </r>
  <r>
    <s v="  UA"/>
    <x v="11"/>
    <n v="600"/>
    <s v="N413UA"/>
    <s v="DCA"/>
    <d v="1899-12-30T06:00:00"/>
    <d v="1899-12-30T05:57:00"/>
    <n v="106"/>
    <n v="107"/>
    <n v="-3"/>
    <d v="1899-12-30T06:16:00"/>
    <n v="19"/>
    <n v="0"/>
    <n v="0"/>
    <n v="0"/>
    <n v="0"/>
    <n v="0"/>
    <n v="0"/>
    <x v="6"/>
    <x v="4"/>
  </r>
  <r>
    <s v="  UA"/>
    <x v="11"/>
    <n v="602"/>
    <s v="N433UA"/>
    <s v="DCA"/>
    <d v="1899-12-30T07:00:00"/>
    <d v="1899-12-30T07:34:00"/>
    <n v="108"/>
    <n v="100"/>
    <n v="34"/>
    <d v="1899-12-30T07:46:00"/>
    <n v="12"/>
    <n v="0"/>
    <n v="0"/>
    <n v="0"/>
    <n v="0"/>
    <n v="26"/>
    <n v="34"/>
    <x v="13"/>
    <x v="4"/>
  </r>
  <r>
    <s v="  UA"/>
    <x v="11"/>
    <n v="604"/>
    <s v="N808UA"/>
    <s v="DCA"/>
    <d v="1899-12-30T08:05:00"/>
    <d v="1899-12-30T08:24:00"/>
    <n v="105"/>
    <n v="97"/>
    <n v="19"/>
    <d v="1899-12-30T08:38:00"/>
    <n v="14"/>
    <n v="0"/>
    <n v="0"/>
    <n v="0"/>
    <n v="0"/>
    <n v="0"/>
    <n v="19"/>
    <x v="9"/>
    <x v="4"/>
  </r>
  <r>
    <s v="  UA"/>
    <x v="11"/>
    <n v="605"/>
    <s v="N484UA"/>
    <s v="DEN"/>
    <d v="1899-12-30T09:48:00"/>
    <d v="1899-12-30T09:49:00"/>
    <n v="162"/>
    <n v="142"/>
    <n v="1"/>
    <d v="1899-12-30T10:06:00"/>
    <n v="17"/>
    <n v="0"/>
    <n v="0"/>
    <n v="0"/>
    <n v="0"/>
    <n v="0"/>
    <n v="1"/>
    <x v="0"/>
    <x v="4"/>
  </r>
  <r>
    <s v="  UA"/>
    <x v="11"/>
    <n v="608"/>
    <s v="N854UA"/>
    <s v="DCA"/>
    <d v="1899-12-30T10:02:00"/>
    <d v="1899-12-30T10:02:00"/>
    <n v="105"/>
    <n v="105"/>
    <n v="0"/>
    <d v="1899-12-30T10:22:00"/>
    <n v="20"/>
    <n v="0"/>
    <n v="0"/>
    <n v="0"/>
    <n v="0"/>
    <n v="0"/>
    <n v="0"/>
    <x v="8"/>
    <x v="4"/>
  </r>
  <r>
    <s v="  UA"/>
    <x v="11"/>
    <n v="609"/>
    <s v="N426UA"/>
    <s v="SFO"/>
    <d v="1899-12-30T11:57:00"/>
    <d v="1899-12-30T12:09:00"/>
    <n v="282"/>
    <n v="268"/>
    <n v="12"/>
    <d v="1899-12-30T12:50:00"/>
    <n v="41"/>
    <n v="0"/>
    <n v="0"/>
    <n v="0"/>
    <n v="0"/>
    <n v="0"/>
    <n v="12"/>
    <x v="3"/>
    <x v="4"/>
  </r>
  <r>
    <s v="  UA"/>
    <x v="11"/>
    <n v="610"/>
    <s v="N493UA"/>
    <s v="DCA"/>
    <d v="1899-12-30T11:00:00"/>
    <d v="1899-12-30T11:01:00"/>
    <n v="105"/>
    <n v="113"/>
    <n v="1"/>
    <d v="1899-12-30T11:27:00"/>
    <n v="26"/>
    <n v="0"/>
    <n v="0"/>
    <n v="0"/>
    <n v="0"/>
    <n v="0"/>
    <n v="1"/>
    <x v="3"/>
    <x v="4"/>
  </r>
  <r>
    <s v="  UA"/>
    <x v="11"/>
    <n v="611"/>
    <s v="N104UA"/>
    <s v="SFO"/>
    <d v="1899-12-30T13:05:00"/>
    <d v="1899-12-30T18:45:00"/>
    <n v="284"/>
    <n v="276"/>
    <n v="340"/>
    <d v="1899-12-30T19:45:00"/>
    <n v="60"/>
    <n v="332"/>
    <n v="0"/>
    <n v="0"/>
    <n v="0"/>
    <n v="0"/>
    <n v="340"/>
    <x v="14"/>
    <x v="4"/>
  </r>
  <r>
    <s v="  UA"/>
    <x v="11"/>
    <n v="612"/>
    <s v="N837UA"/>
    <s v="DCA"/>
    <d v="1899-12-30T12:05:00"/>
    <d v="1899-12-30T12:13:00"/>
    <n v="105"/>
    <n v="120"/>
    <n v="8"/>
    <d v="1899-12-30T12:46:00"/>
    <n v="33"/>
    <n v="0"/>
    <n v="8"/>
    <n v="15"/>
    <n v="0"/>
    <n v="0"/>
    <n v="8"/>
    <x v="5"/>
    <x v="4"/>
  </r>
  <r>
    <s v="  UA"/>
    <x v="11"/>
    <n v="614"/>
    <s v=" "/>
    <s v="DCA"/>
    <d v="1899-12-30T13:05:00"/>
    <d v="1899-12-30T00:00:00"/>
    <n v="105"/>
    <n v="0"/>
    <n v="0"/>
    <d v="1899-12-30T00:00:00"/>
    <n v="0"/>
    <n v="0"/>
    <n v="0"/>
    <n v="0"/>
    <n v="0"/>
    <n v="0"/>
    <n v="0"/>
    <x v="14"/>
    <x v="4"/>
  </r>
  <r>
    <s v="  UA"/>
    <x v="11"/>
    <n v="616"/>
    <s v="N820UA"/>
    <s v="DCA"/>
    <d v="1899-12-30T14:05:00"/>
    <d v="1899-12-30T16:10:00"/>
    <n v="105"/>
    <n v="106"/>
    <n v="125"/>
    <d v="1899-12-30T16:30:00"/>
    <n v="20"/>
    <n v="0"/>
    <n v="50"/>
    <n v="1"/>
    <n v="0"/>
    <n v="75"/>
    <n v="125"/>
    <x v="4"/>
    <x v="4"/>
  </r>
  <r>
    <s v="  UA"/>
    <x v="11"/>
    <n v="617"/>
    <s v="N415UA"/>
    <s v="SNA"/>
    <d v="1899-12-30T15:23:00"/>
    <d v="1899-12-30T15:24:00"/>
    <n v="268"/>
    <n v="259"/>
    <n v="1"/>
    <d v="1899-12-30T16:02:00"/>
    <n v="38"/>
    <n v="0"/>
    <n v="0"/>
    <n v="0"/>
    <n v="0"/>
    <n v="0"/>
    <n v="1"/>
    <x v="15"/>
    <x v="4"/>
  </r>
  <r>
    <s v="  UA"/>
    <x v="11"/>
    <n v="618"/>
    <s v=" "/>
    <s v="DCA"/>
    <d v="1899-12-30T15:05:00"/>
    <d v="1899-12-30T00:00:00"/>
    <n v="105"/>
    <n v="0"/>
    <n v="0"/>
    <d v="1899-12-30T00:00:00"/>
    <n v="0"/>
    <n v="0"/>
    <n v="0"/>
    <n v="0"/>
    <n v="0"/>
    <n v="0"/>
    <n v="0"/>
    <x v="15"/>
    <x v="4"/>
  </r>
  <r>
    <s v="  UA"/>
    <x v="11"/>
    <n v="620"/>
    <s v="N467UA"/>
    <s v="DCA"/>
    <d v="1899-12-30T16:03:00"/>
    <d v="1899-12-30T16:20:00"/>
    <n v="105"/>
    <n v="105"/>
    <n v="17"/>
    <d v="1899-12-30T16:38:00"/>
    <n v="18"/>
    <n v="0"/>
    <n v="0"/>
    <n v="17"/>
    <n v="0"/>
    <n v="0"/>
    <n v="17"/>
    <x v="2"/>
    <x v="4"/>
  </r>
  <r>
    <s v="  UA"/>
    <x v="11"/>
    <n v="624"/>
    <s v="N411UA"/>
    <s v="DCA"/>
    <d v="1899-12-30T18:05:00"/>
    <d v="1899-12-30T20:47:00"/>
    <n v="105"/>
    <n v="106"/>
    <n v="162"/>
    <d v="1899-12-30T21:05:00"/>
    <n v="18"/>
    <n v="162"/>
    <n v="0"/>
    <n v="1"/>
    <n v="0"/>
    <n v="0"/>
    <n v="162"/>
    <x v="1"/>
    <x v="4"/>
  </r>
  <r>
    <s v="  UA"/>
    <x v="11"/>
    <n v="626"/>
    <s v="N567UA"/>
    <s v="PHL"/>
    <d v="1899-12-30T18:10:00"/>
    <d v="1899-12-30T18:12:00"/>
    <n v="119"/>
    <n v="177"/>
    <n v="2"/>
    <d v="1899-12-30T19:31:00"/>
    <n v="79"/>
    <n v="0"/>
    <n v="0"/>
    <n v="60"/>
    <n v="0"/>
    <n v="0"/>
    <n v="2"/>
    <x v="1"/>
    <x v="4"/>
  </r>
  <r>
    <s v="  UA"/>
    <x v="11"/>
    <n v="632"/>
    <s v="N526UA"/>
    <s v="TPA"/>
    <d v="1899-12-30T09:30:00"/>
    <d v="1899-12-30T09:36:00"/>
    <n v="157"/>
    <n v="164"/>
    <n v="6"/>
    <d v="1899-12-30T10:07:00"/>
    <n v="31"/>
    <n v="0"/>
    <n v="0"/>
    <n v="0"/>
    <n v="0"/>
    <n v="0"/>
    <n v="6"/>
    <x v="0"/>
    <x v="4"/>
  </r>
  <r>
    <s v="  UA"/>
    <x v="11"/>
    <n v="634"/>
    <s v="N834UA"/>
    <s v="EWR"/>
    <d v="1899-12-30T06:00:00"/>
    <d v="1899-12-30T05:56:00"/>
    <n v="118"/>
    <n v="130"/>
    <n v="-4"/>
    <d v="1899-12-30T06:15:00"/>
    <n v="19"/>
    <n v="0"/>
    <n v="0"/>
    <n v="0"/>
    <n v="0"/>
    <n v="0"/>
    <n v="0"/>
    <x v="6"/>
    <x v="4"/>
  </r>
  <r>
    <s v="  UA"/>
    <x v="11"/>
    <n v="635"/>
    <s v="N511UA"/>
    <s v="SEA"/>
    <d v="1899-12-30T08:25:00"/>
    <d v="1899-12-30T08:25:00"/>
    <n v="265"/>
    <n v="237"/>
    <n v="0"/>
    <d v="1899-12-30T08:42:00"/>
    <n v="17"/>
    <n v="0"/>
    <n v="0"/>
    <n v="0"/>
    <n v="0"/>
    <n v="0"/>
    <n v="0"/>
    <x v="9"/>
    <x v="4"/>
  </r>
  <r>
    <s v="  UA"/>
    <x v="11"/>
    <n v="640"/>
    <s v="N823UA"/>
    <s v="PHL"/>
    <d v="1899-12-30T21:05:00"/>
    <d v="1899-12-30T22:34:00"/>
    <n v="113"/>
    <n v="108"/>
    <n v="89"/>
    <d v="1899-12-30T22:47:00"/>
    <n v="13"/>
    <n v="0"/>
    <n v="37"/>
    <n v="0"/>
    <n v="0"/>
    <n v="47"/>
    <n v="89"/>
    <x v="7"/>
    <x v="4"/>
  </r>
  <r>
    <s v="  UA"/>
    <x v="11"/>
    <n v="643"/>
    <s v="N498UA"/>
    <s v="PDX"/>
    <d v="1899-12-30T15:20:00"/>
    <d v="1899-12-30T15:47:00"/>
    <n v="268"/>
    <n v="246"/>
    <n v="27"/>
    <d v="1899-12-30T16:12:00"/>
    <n v="25"/>
    <n v="0"/>
    <n v="0"/>
    <n v="0"/>
    <n v="0"/>
    <n v="0"/>
    <n v="27"/>
    <x v="15"/>
    <x v="4"/>
  </r>
  <r>
    <s v="  UA"/>
    <x v="11"/>
    <n v="646"/>
    <s v="N479UA"/>
    <s v="EWR"/>
    <d v="1899-12-30T13:00:00"/>
    <d v="1899-12-30T14:41:00"/>
    <n v="133"/>
    <n v="141"/>
    <n v="101"/>
    <d v="1899-12-30T15:10:00"/>
    <n v="29"/>
    <n v="70"/>
    <n v="0"/>
    <n v="8"/>
    <n v="0"/>
    <n v="31"/>
    <n v="101"/>
    <x v="14"/>
    <x v="4"/>
  </r>
  <r>
    <s v="  UA"/>
    <x v="11"/>
    <n v="649"/>
    <s v="N475UA"/>
    <s v="PDX"/>
    <d v="1899-12-30T08:10:00"/>
    <d v="1899-12-30T08:22:00"/>
    <n v="263"/>
    <n v="242"/>
    <n v="12"/>
    <d v="1899-12-30T08:44:00"/>
    <n v="22"/>
    <n v="0"/>
    <n v="0"/>
    <n v="0"/>
    <n v="0"/>
    <n v="0"/>
    <n v="12"/>
    <x v="9"/>
    <x v="4"/>
  </r>
  <r>
    <s v="  UA"/>
    <x v="11"/>
    <n v="650"/>
    <s v="N423UA"/>
    <s v="OMA"/>
    <d v="1899-12-30T09:55:00"/>
    <d v="1899-12-30T09:53:00"/>
    <n v="90"/>
    <n v="81"/>
    <n v="-2"/>
    <d v="1899-12-30T10:11:00"/>
    <n v="18"/>
    <n v="0"/>
    <n v="0"/>
    <n v="0"/>
    <n v="0"/>
    <n v="0"/>
    <n v="0"/>
    <x v="0"/>
    <x v="4"/>
  </r>
  <r>
    <s v="  UA"/>
    <x v="11"/>
    <n v="656"/>
    <s v=" "/>
    <s v="ALB"/>
    <d v="1899-12-30T13:15:00"/>
    <d v="1899-12-30T00:00:00"/>
    <n v="114"/>
    <n v="0"/>
    <n v="0"/>
    <d v="1899-12-30T00:00:00"/>
    <n v="0"/>
    <n v="0"/>
    <n v="0"/>
    <n v="0"/>
    <n v="0"/>
    <n v="0"/>
    <n v="0"/>
    <x v="14"/>
    <x v="4"/>
  </r>
  <r>
    <s v="  UA"/>
    <x v="11"/>
    <n v="661"/>
    <s v="N448UA"/>
    <s v="LAX"/>
    <d v="1899-12-30T09:02:00"/>
    <d v="1899-12-30T09:02:00"/>
    <n v="265"/>
    <n v="262"/>
    <n v="0"/>
    <d v="1899-12-30T09:18:00"/>
    <n v="16"/>
    <n v="0"/>
    <n v="0"/>
    <n v="0"/>
    <n v="0"/>
    <n v="0"/>
    <n v="0"/>
    <x v="0"/>
    <x v="4"/>
  </r>
  <r>
    <s v="  UA"/>
    <x v="11"/>
    <n v="664"/>
    <s v="N552UA"/>
    <s v="PHL"/>
    <d v="1899-12-30T13:33:00"/>
    <d v="1899-12-30T14:55:00"/>
    <n v="119"/>
    <n v="127"/>
    <n v="82"/>
    <d v="1899-12-30T15:16:00"/>
    <n v="21"/>
    <n v="0"/>
    <n v="0"/>
    <n v="90"/>
    <n v="0"/>
    <n v="0"/>
    <n v="82"/>
    <x v="14"/>
    <x v="4"/>
  </r>
  <r>
    <s v="  UA"/>
    <x v="11"/>
    <n v="665"/>
    <s v="N454UA"/>
    <s v="SNA"/>
    <d v="1899-12-30T17:34:00"/>
    <d v="1899-12-30T17:40:00"/>
    <n v="268"/>
    <n v="248"/>
    <n v="6"/>
    <d v="1899-12-30T18:07:00"/>
    <n v="27"/>
    <n v="0"/>
    <n v="0"/>
    <n v="0"/>
    <n v="0"/>
    <n v="0"/>
    <n v="6"/>
    <x v="12"/>
    <x v="4"/>
  </r>
  <r>
    <s v="  UA"/>
    <x v="11"/>
    <n v="668"/>
    <s v="N855UA"/>
    <s v="LGA"/>
    <d v="1899-12-30T06:00:00"/>
    <d v="1899-12-30T05:56:00"/>
    <n v="123"/>
    <n v="154"/>
    <n v="-4"/>
    <d v="1899-12-30T06:13:00"/>
    <n v="17"/>
    <n v="0"/>
    <n v="0"/>
    <n v="27"/>
    <n v="0"/>
    <n v="0"/>
    <n v="0"/>
    <x v="6"/>
    <x v="4"/>
  </r>
  <r>
    <s v="  UA"/>
    <x v="11"/>
    <n v="672"/>
    <s v="N414UA"/>
    <s v="LGA"/>
    <d v="1899-12-30T08:00:00"/>
    <d v="1899-12-30T09:34:00"/>
    <n v="125"/>
    <n v="137"/>
    <n v="94"/>
    <d v="1899-12-30T10:06:00"/>
    <n v="32"/>
    <n v="0"/>
    <n v="0"/>
    <n v="12"/>
    <n v="0"/>
    <n v="94"/>
    <n v="94"/>
    <x v="9"/>
    <x v="4"/>
  </r>
  <r>
    <s v="  UA"/>
    <x v="11"/>
    <n v="675"/>
    <s v="N514UA"/>
    <s v="DEN"/>
    <d v="1899-12-30T08:02:00"/>
    <d v="1899-12-30T10:13:00"/>
    <n v="168"/>
    <n v="161"/>
    <n v="131"/>
    <d v="1899-12-30T10:51:00"/>
    <n v="38"/>
    <n v="0"/>
    <n v="0"/>
    <n v="0"/>
    <n v="0"/>
    <n v="124"/>
    <n v="131"/>
    <x v="9"/>
    <x v="4"/>
  </r>
  <r>
    <s v="  UA"/>
    <x v="11"/>
    <n v="676"/>
    <s v=" "/>
    <s v="DCA"/>
    <d v="1899-12-30T21:00:00"/>
    <d v="1899-12-30T00:00:00"/>
    <n v="105"/>
    <n v="0"/>
    <n v="0"/>
    <d v="1899-12-30T00:00:00"/>
    <n v="0"/>
    <n v="0"/>
    <n v="0"/>
    <n v="0"/>
    <n v="0"/>
    <n v="0"/>
    <n v="0"/>
    <x v="7"/>
    <x v="4"/>
  </r>
  <r>
    <s v="  UA"/>
    <x v="11"/>
    <n v="678"/>
    <s v="N468UA"/>
    <s v="LGA"/>
    <d v="1899-12-30T11:00:00"/>
    <d v="1899-12-30T12:36:00"/>
    <n v="125"/>
    <n v="140"/>
    <n v="96"/>
    <d v="1899-12-30T13:09:00"/>
    <n v="33"/>
    <n v="0"/>
    <n v="0"/>
    <n v="111"/>
    <n v="0"/>
    <n v="0"/>
    <n v="96"/>
    <x v="3"/>
    <x v="4"/>
  </r>
  <r>
    <s v="  UA"/>
    <x v="11"/>
    <n v="680"/>
    <s v="N834UA"/>
    <s v="LGA"/>
    <d v="1899-12-30T12:25:00"/>
    <d v="1899-12-30T13:05:00"/>
    <n v="125"/>
    <n v="134"/>
    <n v="40"/>
    <d v="1899-12-30T13:26:00"/>
    <n v="21"/>
    <n v="0"/>
    <n v="0"/>
    <n v="49"/>
    <n v="0"/>
    <n v="0"/>
    <n v="40"/>
    <x v="5"/>
    <x v="4"/>
  </r>
  <r>
    <s v="  UA"/>
    <x v="11"/>
    <n v="682"/>
    <s v="N413UA"/>
    <s v="LGA"/>
    <d v="1899-12-30T13:00:00"/>
    <d v="1899-12-30T14:38:00"/>
    <n v="125"/>
    <n v="120"/>
    <n v="98"/>
    <d v="1899-12-30T14:57:00"/>
    <n v="19"/>
    <n v="0"/>
    <n v="0"/>
    <n v="93"/>
    <n v="0"/>
    <n v="0"/>
    <n v="98"/>
    <x v="14"/>
    <x v="4"/>
  </r>
  <r>
    <s v="  UA"/>
    <x v="11"/>
    <n v="684"/>
    <s v=" "/>
    <s v="LGA"/>
    <d v="1899-12-30T14:05:00"/>
    <d v="1899-12-30T00:00:00"/>
    <n v="125"/>
    <n v="0"/>
    <n v="0"/>
    <d v="1899-12-30T00:00:00"/>
    <n v="0"/>
    <n v="0"/>
    <n v="0"/>
    <n v="0"/>
    <n v="0"/>
    <n v="0"/>
    <n v="0"/>
    <x v="4"/>
    <x v="4"/>
  </r>
  <r>
    <s v="  UA"/>
    <x v="11"/>
    <n v="686"/>
    <s v="N836UA"/>
    <s v="LGA"/>
    <d v="1899-12-30T14:54:00"/>
    <d v="1899-12-30T15:22:00"/>
    <n v="125"/>
    <n v="126"/>
    <n v="28"/>
    <d v="1899-12-30T15:46:00"/>
    <n v="24"/>
    <n v="0"/>
    <n v="0"/>
    <n v="29"/>
    <n v="0"/>
    <n v="0"/>
    <n v="28"/>
    <x v="4"/>
    <x v="4"/>
  </r>
  <r>
    <s v="  UA"/>
    <x v="11"/>
    <n v="688"/>
    <s v="N477UA"/>
    <s v="LGA"/>
    <d v="1899-12-30T15:54:00"/>
    <d v="1899-12-30T17:16:00"/>
    <n v="125"/>
    <n v="152"/>
    <n v="82"/>
    <d v="1899-12-30T18:08:00"/>
    <n v="52"/>
    <n v="79"/>
    <n v="0"/>
    <n v="27"/>
    <n v="0"/>
    <n v="3"/>
    <n v="82"/>
    <x v="15"/>
    <x v="4"/>
  </r>
  <r>
    <s v="  UA"/>
    <x v="11"/>
    <n v="690"/>
    <s v="N452UA"/>
    <s v="LGA"/>
    <d v="1899-12-30T17:05:00"/>
    <d v="1899-12-30T18:02:00"/>
    <n v="125"/>
    <n v="151"/>
    <n v="57"/>
    <d v="1899-12-30T18:50:00"/>
    <n v="48"/>
    <n v="0"/>
    <n v="0"/>
    <n v="83"/>
    <n v="0"/>
    <n v="0"/>
    <n v="57"/>
    <x v="12"/>
    <x v="4"/>
  </r>
  <r>
    <s v="  UA"/>
    <x v="11"/>
    <n v="692"/>
    <s v="N468UA"/>
    <s v="LGA"/>
    <d v="1899-12-30T17:30:00"/>
    <d v="1899-12-30T20:56:00"/>
    <n v="125"/>
    <n v="121"/>
    <n v="206"/>
    <d v="1899-12-30T21:19:00"/>
    <n v="23"/>
    <n v="0"/>
    <n v="48"/>
    <n v="0"/>
    <n v="0"/>
    <n v="154"/>
    <n v="206"/>
    <x v="12"/>
    <x v="4"/>
  </r>
  <r>
    <s v="  UA"/>
    <x v="11"/>
    <n v="696"/>
    <s v="N417UA"/>
    <s v="LGA"/>
    <d v="1899-12-30T19:00:00"/>
    <d v="1899-12-30T22:30:00"/>
    <n v="125"/>
    <n v="112"/>
    <n v="210"/>
    <d v="1899-12-30T22:47:00"/>
    <n v="17"/>
    <n v="92"/>
    <n v="0"/>
    <n v="0"/>
    <n v="0"/>
    <n v="105"/>
    <n v="210"/>
    <x v="10"/>
    <x v="4"/>
  </r>
  <r>
    <s v="  UA"/>
    <x v="11"/>
    <n v="709"/>
    <s v="N504UA"/>
    <s v="SAN"/>
    <d v="1899-12-30T08:38:00"/>
    <d v="1899-12-30T08:36:00"/>
    <n v="262"/>
    <n v="237"/>
    <n v="-2"/>
    <d v="1899-12-30T08:51:00"/>
    <n v="15"/>
    <n v="0"/>
    <n v="0"/>
    <n v="0"/>
    <n v="0"/>
    <n v="0"/>
    <n v="0"/>
    <x v="9"/>
    <x v="4"/>
  </r>
  <r>
    <s v="  UA"/>
    <x v="11"/>
    <n v="711"/>
    <s v="N405UA"/>
    <s v="LAX"/>
    <d v="1899-12-30T07:04:00"/>
    <d v="1899-12-30T07:01:00"/>
    <n v="265"/>
    <n v="257"/>
    <n v="-3"/>
    <d v="1899-12-30T07:20:00"/>
    <n v="19"/>
    <n v="0"/>
    <n v="0"/>
    <n v="0"/>
    <n v="0"/>
    <n v="0"/>
    <n v="0"/>
    <x v="13"/>
    <x v="4"/>
  </r>
  <r>
    <s v="  UA"/>
    <x v="11"/>
    <n v="722"/>
    <s v="N469UA"/>
    <s v="RDU"/>
    <d v="1899-12-30T16:41:00"/>
    <d v="1899-12-30T16:41:00"/>
    <n v="110"/>
    <n v="127"/>
    <n v="0"/>
    <d v="1899-12-30T17:16:00"/>
    <n v="35"/>
    <n v="0"/>
    <n v="0"/>
    <n v="17"/>
    <n v="0"/>
    <n v="0"/>
    <n v="0"/>
    <x v="2"/>
    <x v="4"/>
  </r>
  <r>
    <s v="  UA"/>
    <x v="11"/>
    <n v="732"/>
    <s v="N417UA"/>
    <s v="JAX"/>
    <d v="1899-12-30T13:44:00"/>
    <d v="1899-12-30T14:19:00"/>
    <n v="136"/>
    <n v="147"/>
    <n v="35"/>
    <d v="1899-12-30T14:46:00"/>
    <n v="27"/>
    <n v="0"/>
    <n v="35"/>
    <n v="11"/>
    <n v="0"/>
    <n v="0"/>
    <n v="35"/>
    <x v="14"/>
    <x v="4"/>
  </r>
  <r>
    <s v="  UA"/>
    <x v="11"/>
    <n v="741"/>
    <s v="N416UA"/>
    <s v="SFO"/>
    <d v="1899-12-30T19:16:00"/>
    <d v="1899-12-30T21:13:00"/>
    <n v="282"/>
    <n v="228"/>
    <n v="117"/>
    <d v="1899-12-30T21:23:00"/>
    <n v="10"/>
    <n v="0"/>
    <n v="0"/>
    <n v="0"/>
    <n v="0"/>
    <n v="63"/>
    <n v="117"/>
    <x v="10"/>
    <x v="4"/>
  </r>
  <r>
    <s v="  UA"/>
    <x v="11"/>
    <n v="752"/>
    <s v=" "/>
    <s v="MSP"/>
    <d v="1899-12-30T21:05:00"/>
    <d v="1899-12-30T00:00:00"/>
    <n v="84"/>
    <n v="0"/>
    <n v="0"/>
    <d v="1899-12-30T00:00:00"/>
    <n v="0"/>
    <n v="0"/>
    <n v="0"/>
    <n v="0"/>
    <n v="0"/>
    <n v="0"/>
    <n v="0"/>
    <x v="7"/>
    <x v="4"/>
  </r>
  <r>
    <s v="  UA"/>
    <x v="11"/>
    <n v="759"/>
    <s v="N455UA"/>
    <s v="SFO"/>
    <d v="1899-12-30T09:02:00"/>
    <d v="1899-12-30T08:57:00"/>
    <n v="282"/>
    <n v="258"/>
    <n v="-5"/>
    <d v="1899-12-30T09:16:00"/>
    <n v="19"/>
    <n v="0"/>
    <n v="0"/>
    <n v="0"/>
    <n v="0"/>
    <n v="0"/>
    <n v="0"/>
    <x v="0"/>
    <x v="4"/>
  </r>
  <r>
    <s v="  UA"/>
    <x v="11"/>
    <n v="761"/>
    <s v="N434UA"/>
    <s v="SFO"/>
    <d v="1899-12-30T08:12:00"/>
    <d v="1899-12-30T08:46:00"/>
    <n v="282"/>
    <n v="256"/>
    <n v="34"/>
    <d v="1899-12-30T09:02:00"/>
    <n v="16"/>
    <n v="0"/>
    <n v="0"/>
    <n v="0"/>
    <n v="0"/>
    <n v="0"/>
    <n v="34"/>
    <x v="9"/>
    <x v="4"/>
  </r>
  <r>
    <s v="  UA"/>
    <x v="11"/>
    <n v="762"/>
    <s v=" "/>
    <s v="LGA"/>
    <d v="1899-12-30T21:00:00"/>
    <d v="1899-12-30T00:00:00"/>
    <n v="119"/>
    <n v="0"/>
    <n v="0"/>
    <d v="1899-12-30T00:00:00"/>
    <n v="0"/>
    <n v="0"/>
    <n v="0"/>
    <n v="0"/>
    <n v="0"/>
    <n v="0"/>
    <n v="0"/>
    <x v="7"/>
    <x v="4"/>
  </r>
  <r>
    <s v="  UA"/>
    <x v="11"/>
    <n v="769"/>
    <s v="N664UA"/>
    <s v="SFO"/>
    <d v="1899-12-30T10:00:00"/>
    <d v="1899-12-30T10:18:00"/>
    <n v="290"/>
    <n v="251"/>
    <n v="18"/>
    <d v="1899-12-30T10:36:00"/>
    <n v="18"/>
    <n v="0"/>
    <n v="0"/>
    <n v="0"/>
    <n v="0"/>
    <n v="0"/>
    <n v="18"/>
    <x v="8"/>
    <x v="4"/>
  </r>
  <r>
    <s v="  UA"/>
    <x v="11"/>
    <n v="774"/>
    <s v="N428UA"/>
    <s v="RIC"/>
    <d v="1899-12-30T18:03:00"/>
    <d v="1899-12-30T20:59:00"/>
    <n v="114"/>
    <n v="102"/>
    <n v="176"/>
    <d v="1899-12-30T21:13:00"/>
    <n v="14"/>
    <n v="141"/>
    <n v="0"/>
    <n v="0"/>
    <n v="0"/>
    <n v="23"/>
    <n v="176"/>
    <x v="1"/>
    <x v="4"/>
  </r>
  <r>
    <s v="  UA"/>
    <x v="11"/>
    <n v="793"/>
    <s v="N549UA"/>
    <s v="LAX"/>
    <d v="1899-12-30T15:20:00"/>
    <d v="1899-12-30T16:02:00"/>
    <n v="270"/>
    <n v="240"/>
    <n v="42"/>
    <d v="1899-12-30T16:23:00"/>
    <n v="21"/>
    <n v="0"/>
    <n v="0"/>
    <n v="0"/>
    <n v="0"/>
    <n v="0"/>
    <n v="42"/>
    <x v="15"/>
    <x v="4"/>
  </r>
  <r>
    <s v="  UA"/>
    <x v="11"/>
    <n v="836"/>
    <s v="N520UA"/>
    <s v="BOS"/>
    <d v="1899-12-30T17:35:00"/>
    <d v="1899-12-30T18:48:00"/>
    <n v="139"/>
    <n v="164"/>
    <n v="73"/>
    <d v="1899-12-30T19:37:00"/>
    <n v="49"/>
    <n v="0"/>
    <n v="47"/>
    <n v="25"/>
    <n v="0"/>
    <n v="26"/>
    <n v="73"/>
    <x v="12"/>
    <x v="4"/>
  </r>
  <r>
    <s v="  UA"/>
    <x v="11"/>
    <n v="839"/>
    <s v="N406UA"/>
    <s v="LAX"/>
    <d v="1899-12-30T18:41:00"/>
    <d v="1899-12-30T20:13:00"/>
    <n v="265"/>
    <n v="232"/>
    <n v="92"/>
    <d v="1899-12-30T20:35:00"/>
    <n v="22"/>
    <n v="0"/>
    <n v="59"/>
    <n v="0"/>
    <n v="0"/>
    <n v="0"/>
    <n v="92"/>
    <x v="1"/>
    <x v="4"/>
  </r>
  <r>
    <s v="  UA"/>
    <x v="11"/>
    <n v="842"/>
    <s v="N496UA"/>
    <s v="LAX"/>
    <d v="1899-12-30T08:10:00"/>
    <d v="1899-12-30T08:06:00"/>
    <n v="269"/>
    <n v="255"/>
    <n v="-4"/>
    <d v="1899-12-30T08:20:00"/>
    <n v="14"/>
    <n v="0"/>
    <n v="0"/>
    <n v="0"/>
    <n v="0"/>
    <n v="0"/>
    <n v="0"/>
    <x v="9"/>
    <x v="4"/>
  </r>
  <r>
    <s v="  UA"/>
    <x v="11"/>
    <n v="848"/>
    <s v="N485UA"/>
    <s v="PHX"/>
    <d v="1899-12-30T09:27:00"/>
    <d v="1899-12-30T09:36:00"/>
    <n v="227"/>
    <n v="223"/>
    <n v="9"/>
    <d v="1899-12-30T09:59:00"/>
    <n v="23"/>
    <n v="0"/>
    <n v="0"/>
    <n v="0"/>
    <n v="0"/>
    <n v="0"/>
    <n v="9"/>
    <x v="0"/>
    <x v="4"/>
  </r>
  <r>
    <s v="  UA"/>
    <x v="11"/>
    <n v="859"/>
    <s v="N807UA"/>
    <s v="SFO"/>
    <d v="1899-12-30T07:04:00"/>
    <d v="1899-12-30T06:57:00"/>
    <n v="288"/>
    <n v="263"/>
    <n v="-7"/>
    <d v="1899-12-30T07:14:00"/>
    <n v="17"/>
    <n v="0"/>
    <n v="0"/>
    <n v="0"/>
    <n v="0"/>
    <n v="0"/>
    <n v="0"/>
    <x v="13"/>
    <x v="4"/>
  </r>
  <r>
    <s v="  UA"/>
    <x v="11"/>
    <n v="882"/>
    <s v="N514UA"/>
    <s v="BOS"/>
    <d v="1899-12-30T16:05:00"/>
    <d v="1899-12-30T18:03:00"/>
    <n v="142"/>
    <n v="161"/>
    <n v="118"/>
    <d v="1899-12-30T18:53:00"/>
    <n v="50"/>
    <n v="0"/>
    <n v="0"/>
    <n v="82"/>
    <n v="0"/>
    <n v="55"/>
    <n v="118"/>
    <x v="2"/>
    <x v="4"/>
  </r>
  <r>
    <s v="  UA"/>
    <x v="11"/>
    <n v="884"/>
    <s v=" "/>
    <s v="EWR"/>
    <d v="1899-12-30T19:00:00"/>
    <d v="1899-12-30T00:00:00"/>
    <n v="131"/>
    <n v="0"/>
    <n v="0"/>
    <d v="1899-12-30T00:00:00"/>
    <n v="0"/>
    <n v="0"/>
    <n v="0"/>
    <n v="0"/>
    <n v="0"/>
    <n v="0"/>
    <n v="0"/>
    <x v="10"/>
    <x v="4"/>
  </r>
  <r>
    <s v="  UA"/>
    <x v="11"/>
    <n v="896"/>
    <s v="N570UA"/>
    <s v="BOS"/>
    <d v="1899-12-30T13:19:00"/>
    <d v="1899-12-30T13:24:00"/>
    <n v="140"/>
    <n v="172"/>
    <n v="5"/>
    <d v="1899-12-30T14:05:00"/>
    <n v="41"/>
    <n v="0"/>
    <n v="0"/>
    <n v="37"/>
    <n v="0"/>
    <n v="0"/>
    <n v="5"/>
    <x v="14"/>
    <x v="4"/>
  </r>
  <r>
    <s v="  UA"/>
    <x v="11"/>
    <n v="904"/>
    <s v="N854UA"/>
    <s v="CVG"/>
    <d v="1899-12-30T19:01:00"/>
    <d v="1899-12-30T20:04:00"/>
    <n v="71"/>
    <n v="96"/>
    <n v="63"/>
    <d v="1899-12-30T20:46:00"/>
    <n v="42"/>
    <n v="0"/>
    <n v="63"/>
    <n v="25"/>
    <n v="0"/>
    <n v="0"/>
    <n v="63"/>
    <x v="10"/>
    <x v="4"/>
  </r>
  <r>
    <s v="  UA"/>
    <x v="11"/>
    <n v="907"/>
    <s v="N651UA"/>
    <s v="SFO"/>
    <d v="1899-12-30T17:21:00"/>
    <d v="1899-12-30T19:08:00"/>
    <n v="295"/>
    <n v="271"/>
    <n v="107"/>
    <d v="1899-12-30T19:55:00"/>
    <n v="47"/>
    <n v="83"/>
    <n v="0"/>
    <n v="0"/>
    <n v="0"/>
    <n v="0"/>
    <n v="107"/>
    <x v="12"/>
    <x v="4"/>
  </r>
  <r>
    <s v="  UA"/>
    <x v="11"/>
    <n v="909"/>
    <s v="N563UA"/>
    <s v="DEN"/>
    <d v="1899-12-30T15:23:00"/>
    <d v="1899-12-30T15:28:00"/>
    <n v="164"/>
    <n v="162"/>
    <n v="5"/>
    <d v="1899-12-30T16:09:00"/>
    <n v="41"/>
    <n v="0"/>
    <n v="0"/>
    <n v="0"/>
    <n v="0"/>
    <n v="0"/>
    <n v="5"/>
    <x v="15"/>
    <x v="4"/>
  </r>
  <r>
    <s v="  UA"/>
    <x v="11"/>
    <n v="922"/>
    <s v="N491UA"/>
    <s v="IAD"/>
    <d v="1899-12-30T06:05:00"/>
    <d v="1899-12-30T06:01:00"/>
    <n v="101"/>
    <n v="100"/>
    <n v="-4"/>
    <d v="1899-12-30T06:16:00"/>
    <n v="15"/>
    <n v="0"/>
    <n v="0"/>
    <n v="0"/>
    <n v="0"/>
    <n v="0"/>
    <n v="0"/>
    <x v="6"/>
    <x v="4"/>
  </r>
  <r>
    <s v="  UA"/>
    <x v="11"/>
    <n v="929"/>
    <s v="N457UA"/>
    <s v="SEA"/>
    <d v="1899-12-30T15:30:00"/>
    <d v="1899-12-30T15:38:00"/>
    <n v="268"/>
    <n v="266"/>
    <n v="8"/>
    <d v="1899-12-30T16:18:00"/>
    <n v="40"/>
    <n v="0"/>
    <n v="0"/>
    <n v="0"/>
    <n v="0"/>
    <n v="0"/>
    <n v="8"/>
    <x v="15"/>
    <x v="4"/>
  </r>
  <r>
    <s v="  UA"/>
    <x v="11"/>
    <n v="941"/>
    <s v="N589UA"/>
    <s v="DEN"/>
    <d v="1899-12-30T17:03:00"/>
    <d v="1899-12-30T17:13:00"/>
    <n v="160"/>
    <n v="173"/>
    <n v="10"/>
    <d v="1899-12-30T18:03:00"/>
    <n v="50"/>
    <n v="0"/>
    <n v="10"/>
    <n v="13"/>
    <n v="0"/>
    <n v="0"/>
    <n v="10"/>
    <x v="12"/>
    <x v="4"/>
  </r>
  <r>
    <s v="  UA"/>
    <x v="11"/>
    <n v="943"/>
    <s v="N539UA"/>
    <s v="LAX"/>
    <d v="1899-12-30T17:32:00"/>
    <d v="1899-12-30T19:46:00"/>
    <n v="268"/>
    <n v="255"/>
    <n v="134"/>
    <d v="1899-12-30T20:18:00"/>
    <n v="32"/>
    <n v="0"/>
    <n v="69"/>
    <n v="0"/>
    <n v="0"/>
    <n v="52"/>
    <n v="134"/>
    <x v="12"/>
    <x v="4"/>
  </r>
  <r>
    <s v="  UA"/>
    <x v="11"/>
    <n v="945"/>
    <s v="N438UA"/>
    <s v="LAX"/>
    <d v="1899-12-30T11:57:00"/>
    <d v="1899-12-30T11:56:00"/>
    <n v="265"/>
    <n v="277"/>
    <n v="-1"/>
    <d v="1899-12-30T12:44:00"/>
    <n v="48"/>
    <n v="0"/>
    <n v="0"/>
    <n v="0"/>
    <n v="0"/>
    <n v="0"/>
    <n v="0"/>
    <x v="3"/>
    <x v="4"/>
  </r>
  <r>
    <s v="  UA"/>
    <x v="11"/>
    <n v="949"/>
    <s v="N768UA"/>
    <s v="DEN"/>
    <d v="1899-12-30T18:41:00"/>
    <d v="1899-12-30T19:56:00"/>
    <n v="165"/>
    <n v="156"/>
    <n v="75"/>
    <d v="1899-12-30T20:36:00"/>
    <n v="40"/>
    <n v="66"/>
    <n v="0"/>
    <n v="0"/>
    <n v="0"/>
    <n v="0"/>
    <n v="75"/>
    <x v="1"/>
    <x v="4"/>
  </r>
  <r>
    <s v="  UA"/>
    <x v="11"/>
    <n v="959"/>
    <s v="N445UA"/>
    <s v="PDX"/>
    <d v="1899-12-30T20:30:00"/>
    <d v="1899-12-30T22:15:00"/>
    <n v="268"/>
    <n v="243"/>
    <n v="105"/>
    <d v="1899-12-30T22:26:00"/>
    <n v="11"/>
    <n v="0"/>
    <n v="26"/>
    <n v="0"/>
    <n v="0"/>
    <n v="54"/>
    <n v="105"/>
    <x v="11"/>
    <x v="4"/>
  </r>
  <r>
    <s v="  UA"/>
    <x v="11"/>
    <n v="964"/>
    <s v="N794UA"/>
    <s v="IAD"/>
    <d v="1899-12-30T13:15:00"/>
    <d v="1899-12-30T13:16:00"/>
    <n v="112"/>
    <n v="139"/>
    <n v="1"/>
    <d v="1899-12-30T14:06:00"/>
    <n v="50"/>
    <n v="0"/>
    <n v="0"/>
    <n v="28"/>
    <n v="0"/>
    <n v="0"/>
    <n v="1"/>
    <x v="14"/>
    <x v="4"/>
  </r>
  <r>
    <s v="  UA"/>
    <x v="11"/>
    <n v="971"/>
    <s v="N823UA"/>
    <s v="SFO"/>
    <d v="1899-12-30T06:00:00"/>
    <d v="1899-12-30T05:56:00"/>
    <n v="282"/>
    <n v="261"/>
    <n v="-4"/>
    <d v="1899-12-30T06:12:00"/>
    <n v="16"/>
    <n v="0"/>
    <n v="0"/>
    <n v="0"/>
    <n v="0"/>
    <n v="0"/>
    <n v="0"/>
    <x v="6"/>
    <x v="4"/>
  </r>
  <r>
    <s v="  UA"/>
    <x v="11"/>
    <n v="973"/>
    <s v="N533UA"/>
    <s v="SFO"/>
    <d v="1899-12-30T14:55:00"/>
    <d v="1899-12-30T15:04:00"/>
    <n v="294"/>
    <n v="286"/>
    <n v="9"/>
    <d v="1899-12-30T16:04:00"/>
    <n v="60"/>
    <n v="0"/>
    <n v="0"/>
    <n v="0"/>
    <n v="0"/>
    <n v="0"/>
    <n v="9"/>
    <x v="4"/>
    <x v="4"/>
  </r>
  <r>
    <s v="  UA"/>
    <x v="11"/>
    <n v="990"/>
    <s v="N501UA"/>
    <s v="IAD"/>
    <d v="1899-12-30T18:13:00"/>
    <d v="1899-12-30T18:43:00"/>
    <n v="114"/>
    <n v="118"/>
    <n v="30"/>
    <d v="1899-12-30T19:16:00"/>
    <n v="33"/>
    <n v="0"/>
    <n v="30"/>
    <n v="4"/>
    <n v="0"/>
    <n v="0"/>
    <n v="30"/>
    <x v="1"/>
    <x v="4"/>
  </r>
  <r>
    <s v="  UA"/>
    <x v="11"/>
    <n v="1102"/>
    <s v="N27724"/>
    <s v="MCO"/>
    <d v="1899-12-30T19:40:00"/>
    <d v="1899-12-30T20:20:00"/>
    <n v="155"/>
    <n v="176"/>
    <n v="40"/>
    <d v="1899-12-30T21:02:00"/>
    <n v="42"/>
    <n v="0"/>
    <n v="40"/>
    <n v="21"/>
    <n v="0"/>
    <n v="0"/>
    <n v="40"/>
    <x v="10"/>
    <x v="4"/>
  </r>
  <r>
    <s v="  UA"/>
    <x v="11"/>
    <n v="1103"/>
    <s v="N13716"/>
    <s v="SNA"/>
    <d v="1899-12-30T09:45:00"/>
    <d v="1899-12-30T09:44:00"/>
    <n v="265"/>
    <n v="227"/>
    <n v="-1"/>
    <d v="1899-12-30T09:54:00"/>
    <n v="10"/>
    <n v="0"/>
    <n v="0"/>
    <n v="0"/>
    <n v="0"/>
    <n v="0"/>
    <n v="0"/>
    <x v="0"/>
    <x v="4"/>
  </r>
  <r>
    <s v="  UA"/>
    <x v="11"/>
    <n v="1189"/>
    <s v="N76504"/>
    <s v="IAH"/>
    <d v="1899-12-30T15:20:00"/>
    <d v="1899-12-30T15:57:00"/>
    <n v="174"/>
    <n v="153"/>
    <n v="37"/>
    <d v="1899-12-30T16:15:00"/>
    <n v="18"/>
    <n v="0"/>
    <n v="16"/>
    <n v="0"/>
    <n v="0"/>
    <n v="0"/>
    <n v="37"/>
    <x v="15"/>
    <x v="4"/>
  </r>
  <r>
    <s v="  UA"/>
    <x v="11"/>
    <n v="1221"/>
    <s v="N73291"/>
    <s v="IAH"/>
    <d v="1899-12-30T07:00:00"/>
    <d v="1899-12-30T06:58:00"/>
    <n v="168"/>
    <n v="159"/>
    <n v="-2"/>
    <d v="1899-12-30T07:13:00"/>
    <n v="15"/>
    <n v="0"/>
    <n v="0"/>
    <n v="0"/>
    <n v="0"/>
    <n v="0"/>
    <n v="0"/>
    <x v="13"/>
    <x v="4"/>
  </r>
  <r>
    <s v="  UA"/>
    <x v="11"/>
    <n v="1259"/>
    <s v=" "/>
    <s v="CLE"/>
    <d v="1899-12-30T18:15:00"/>
    <d v="1899-12-30T00:00:00"/>
    <n v="77"/>
    <n v="0"/>
    <n v="0"/>
    <d v="1899-12-30T00:00:00"/>
    <n v="0"/>
    <n v="0"/>
    <n v="0"/>
    <n v="0"/>
    <n v="0"/>
    <n v="0"/>
    <n v="0"/>
    <x v="1"/>
    <x v="4"/>
  </r>
  <r>
    <s v="  UA"/>
    <x v="11"/>
    <n v="1282"/>
    <s v="N26208"/>
    <s v="SFO"/>
    <d v="1899-12-30T20:30:00"/>
    <d v="1899-12-30T21:47:00"/>
    <n v="275"/>
    <n v="260"/>
    <n v="77"/>
    <d v="1899-12-30T22:00:00"/>
    <n v="13"/>
    <n v="0"/>
    <n v="39"/>
    <n v="0"/>
    <n v="0"/>
    <n v="23"/>
    <n v="77"/>
    <x v="11"/>
    <x v="4"/>
  </r>
  <r>
    <s v="  UA"/>
    <x v="11"/>
    <n v="1290"/>
    <s v=" "/>
    <s v="IAH"/>
    <d v="1899-12-30T17:05:00"/>
    <d v="1899-12-30T00:00:00"/>
    <n v="173"/>
    <n v="0"/>
    <n v="0"/>
    <d v="1899-12-30T00:00:00"/>
    <n v="0"/>
    <n v="0"/>
    <n v="0"/>
    <n v="0"/>
    <n v="0"/>
    <n v="0"/>
    <n v="0"/>
    <x v="12"/>
    <x v="4"/>
  </r>
  <r>
    <s v="  UA"/>
    <x v="11"/>
    <n v="1296"/>
    <s v="N21723"/>
    <s v="DEN"/>
    <d v="1899-12-30T20:00:00"/>
    <d v="1899-12-30T21:14:00"/>
    <n v="156"/>
    <n v="144"/>
    <n v="74"/>
    <d v="1899-12-30T21:37:00"/>
    <n v="23"/>
    <n v="0"/>
    <n v="40"/>
    <n v="0"/>
    <n v="0"/>
    <n v="22"/>
    <n v="74"/>
    <x v="11"/>
    <x v="4"/>
  </r>
  <r>
    <s v="  UA"/>
    <x v="11"/>
    <n v="1550"/>
    <s v=" "/>
    <s v="EWR"/>
    <d v="1899-12-30T13:39:00"/>
    <d v="1899-12-30T00:00:00"/>
    <n v="140"/>
    <n v="0"/>
    <n v="0"/>
    <d v="1899-12-30T00:00:00"/>
    <n v="0"/>
    <n v="0"/>
    <n v="0"/>
    <n v="0"/>
    <n v="0"/>
    <n v="0"/>
    <n v="0"/>
    <x v="14"/>
    <x v="4"/>
  </r>
  <r>
    <s v="  UA"/>
    <x v="11"/>
    <n v="1570"/>
    <s v="N17730"/>
    <s v="EWR"/>
    <d v="1899-12-30T07:00:00"/>
    <d v="1899-12-30T07:03:00"/>
    <n v="120"/>
    <n v="121"/>
    <n v="3"/>
    <d v="1899-12-30T07:16:00"/>
    <n v="13"/>
    <n v="0"/>
    <n v="0"/>
    <n v="0"/>
    <n v="0"/>
    <n v="0"/>
    <n v="3"/>
    <x v="13"/>
    <x v="4"/>
  </r>
  <r>
    <s v="  UA"/>
    <x v="11"/>
    <n v="1574"/>
    <s v=" "/>
    <s v="EWR"/>
    <d v="1899-12-30T12:00:00"/>
    <d v="1899-12-30T00:00:00"/>
    <n v="127"/>
    <n v="0"/>
    <n v="0"/>
    <d v="1899-12-30T00:00:00"/>
    <n v="0"/>
    <n v="0"/>
    <n v="0"/>
    <n v="0"/>
    <n v="0"/>
    <n v="0"/>
    <n v="0"/>
    <x v="5"/>
    <x v="4"/>
  </r>
  <r>
    <s v="  UA"/>
    <x v="11"/>
    <n v="1577"/>
    <s v="N26210"/>
    <s v="EWR"/>
    <d v="1899-12-30T17:00:00"/>
    <d v="1899-12-30T17:20:00"/>
    <n v="135"/>
    <n v="196"/>
    <n v="20"/>
    <d v="1899-12-30T18:47:00"/>
    <n v="87"/>
    <n v="0"/>
    <n v="20"/>
    <n v="61"/>
    <n v="0"/>
    <n v="0"/>
    <n v="20"/>
    <x v="12"/>
    <x v="4"/>
  </r>
  <r>
    <s v="  UA"/>
    <x v="11"/>
    <n v="1579"/>
    <s v="N33292"/>
    <s v="EWR"/>
    <d v="1899-12-30T18:00:00"/>
    <d v="1899-12-30T18:49:00"/>
    <n v="126"/>
    <n v="155"/>
    <n v="49"/>
    <d v="1899-12-30T19:35:00"/>
    <n v="46"/>
    <n v="0"/>
    <n v="49"/>
    <n v="29"/>
    <n v="0"/>
    <n v="0"/>
    <n v="49"/>
    <x v="1"/>
    <x v="4"/>
  </r>
  <r>
    <s v="  UA"/>
    <x v="11"/>
    <n v="1625"/>
    <s v="N23707"/>
    <s v="CLE"/>
    <d v="1899-12-30T07:00:00"/>
    <d v="1899-12-30T06:54:00"/>
    <n v="77"/>
    <n v="82"/>
    <n v="-6"/>
    <d v="1899-12-30T07:09:00"/>
    <n v="15"/>
    <n v="0"/>
    <n v="0"/>
    <n v="0"/>
    <n v="0"/>
    <n v="0"/>
    <n v="0"/>
    <x v="13"/>
    <x v="4"/>
  </r>
  <r>
    <s v="  UA"/>
    <x v="11"/>
    <n v="1647"/>
    <s v="N77518"/>
    <s v="IAH"/>
    <d v="1899-12-30T19:15:00"/>
    <d v="1899-12-30T20:07:00"/>
    <n v="163"/>
    <n v="179"/>
    <n v="52"/>
    <d v="1899-12-30T20:53:00"/>
    <n v="46"/>
    <n v="0"/>
    <n v="52"/>
    <n v="16"/>
    <n v="0"/>
    <n v="0"/>
    <n v="52"/>
    <x v="10"/>
    <x v="4"/>
  </r>
  <r>
    <s v="  UA"/>
    <x v="11"/>
    <n v="1676"/>
    <s v="N38268"/>
    <s v="IAH"/>
    <d v="1899-12-30T14:00:00"/>
    <d v="1899-12-30T14:24:00"/>
    <n v="166"/>
    <n v="156"/>
    <n v="24"/>
    <d v="1899-12-30T14:39:00"/>
    <n v="15"/>
    <n v="0"/>
    <n v="0"/>
    <n v="0"/>
    <n v="0"/>
    <n v="0"/>
    <n v="24"/>
    <x v="4"/>
    <x v="4"/>
  </r>
  <r>
    <s v="  UA"/>
    <x v="11"/>
    <n v="1693"/>
    <s v="N79521"/>
    <s v="IAH"/>
    <d v="1899-12-30T12:10:00"/>
    <d v="1899-12-30T12:50:00"/>
    <n v="167"/>
    <n v="160"/>
    <n v="40"/>
    <d v="1899-12-30T13:10:00"/>
    <n v="20"/>
    <n v="0"/>
    <n v="33"/>
    <n v="0"/>
    <n v="0"/>
    <n v="0"/>
    <n v="40"/>
    <x v="5"/>
    <x v="4"/>
  </r>
  <r>
    <s v="  UA"/>
    <x v="11"/>
    <n v="1696"/>
    <s v="N73275"/>
    <s v="EWR"/>
    <d v="1899-12-30T10:00:00"/>
    <d v="1899-12-30T10:06:00"/>
    <n v="117"/>
    <n v="130"/>
    <n v="6"/>
    <d v="1899-12-30T10:26:00"/>
    <n v="20"/>
    <n v="0"/>
    <n v="6"/>
    <n v="13"/>
    <n v="0"/>
    <n v="0"/>
    <n v="6"/>
    <x v="8"/>
    <x v="4"/>
  </r>
  <r>
    <s v="  UA"/>
    <x v="11"/>
    <n v="1710"/>
    <s v="N26208"/>
    <s v="IAH"/>
    <d v="1899-12-30T08:00:00"/>
    <d v="1899-12-30T07:54:00"/>
    <n v="172"/>
    <n v="154"/>
    <n v="-6"/>
    <d v="1899-12-30T08:07:00"/>
    <n v="13"/>
    <n v="0"/>
    <n v="0"/>
    <n v="0"/>
    <n v="0"/>
    <n v="0"/>
    <n v="0"/>
    <x v="9"/>
    <x v="4"/>
  </r>
  <r>
    <s v="  UA"/>
    <x v="11"/>
    <n v="1715"/>
    <s v="N13248"/>
    <s v="PIT"/>
    <d v="1899-12-30T18:35:00"/>
    <d v="1899-12-30T19:42:00"/>
    <n v="84"/>
    <n v="95"/>
    <n v="67"/>
    <d v="1899-12-30T20:06:00"/>
    <n v="24"/>
    <n v="0"/>
    <n v="67"/>
    <n v="11"/>
    <n v="0"/>
    <n v="0"/>
    <n v="67"/>
    <x v="1"/>
    <x v="4"/>
  </r>
  <r>
    <s v="  UA"/>
    <x v="11"/>
    <n v="1716"/>
    <s v="N76502"/>
    <s v="FLL"/>
    <d v="1899-12-30T08:50:00"/>
    <d v="1899-12-30T08:50:00"/>
    <n v="171"/>
    <n v="184"/>
    <n v="0"/>
    <d v="1899-12-30T09:04:00"/>
    <n v="14"/>
    <n v="0"/>
    <n v="0"/>
    <n v="0"/>
    <n v="0"/>
    <n v="0"/>
    <n v="0"/>
    <x v="9"/>
    <x v="4"/>
  </r>
  <r>
    <s v="  UA"/>
    <x v="11"/>
    <n v="1727"/>
    <s v="N77261"/>
    <s v="IAH"/>
    <d v="1899-12-30T10:56:00"/>
    <d v="1899-12-30T11:03:00"/>
    <n v="169"/>
    <n v="173"/>
    <n v="7"/>
    <d v="1899-12-30T11:36:00"/>
    <n v="33"/>
    <n v="0"/>
    <n v="0"/>
    <n v="0"/>
    <n v="0"/>
    <n v="0"/>
    <n v="7"/>
    <x v="8"/>
    <x v="4"/>
  </r>
  <r>
    <s v="  UA"/>
    <x v="11"/>
    <n v="1729"/>
    <s v=" "/>
    <s v="IAH"/>
    <d v="1899-12-30T21:00:00"/>
    <d v="1899-12-30T00:00:00"/>
    <n v="158"/>
    <n v="0"/>
    <n v="0"/>
    <d v="1899-12-30T00:00:00"/>
    <n v="0"/>
    <n v="0"/>
    <n v="0"/>
    <n v="0"/>
    <n v="0"/>
    <n v="0"/>
    <n v="0"/>
    <x v="7"/>
    <x v="4"/>
  </r>
  <r>
    <s v="  UA"/>
    <x v="11"/>
    <n v="1730"/>
    <s v="N74856"/>
    <s v="IAH"/>
    <d v="1899-12-30T05:25:00"/>
    <d v="1899-12-30T05:38:00"/>
    <n v="168"/>
    <n v="148"/>
    <n v="13"/>
    <d v="1899-12-30T05:48:00"/>
    <n v="10"/>
    <n v="0"/>
    <n v="0"/>
    <n v="0"/>
    <n v="0"/>
    <n v="0"/>
    <n v="13"/>
    <x v="16"/>
    <x v="4"/>
  </r>
  <r>
    <s v="  UA"/>
    <x v="12"/>
    <n v="201"/>
    <s v="N210UA"/>
    <s v="HNL"/>
    <d v="1899-12-30T09:20:00"/>
    <d v="1899-12-30T09:54:00"/>
    <n v="544"/>
    <n v="531"/>
    <n v="34"/>
    <d v="1899-12-30T10:17:00"/>
    <n v="23"/>
    <n v="0"/>
    <n v="21"/>
    <n v="0"/>
    <n v="0"/>
    <n v="0"/>
    <n v="34"/>
    <x v="0"/>
    <x v="5"/>
  </r>
  <r>
    <s v="  UA"/>
    <x v="12"/>
    <n v="222"/>
    <s v="N509UA"/>
    <s v="BDL"/>
    <d v="1899-12-30T18:48:00"/>
    <d v="1899-12-30T18:54:00"/>
    <n v="126"/>
    <n v="112"/>
    <n v="6"/>
    <d v="1899-12-30T19:06:00"/>
    <n v="12"/>
    <n v="0"/>
    <n v="0"/>
    <n v="0"/>
    <n v="0"/>
    <n v="0"/>
    <n v="6"/>
    <x v="1"/>
    <x v="5"/>
  </r>
  <r>
    <s v="  UA"/>
    <x v="12"/>
    <n v="234"/>
    <s v="N852UA"/>
    <s v="LGA"/>
    <d v="1899-12-30T08:30:00"/>
    <d v="1899-12-30T08:55:00"/>
    <n v="125"/>
    <n v="150"/>
    <n v="25"/>
    <d v="1899-12-30T09:37:00"/>
    <n v="42"/>
    <n v="0"/>
    <n v="0"/>
    <n v="50"/>
    <n v="0"/>
    <n v="0"/>
    <n v="25"/>
    <x v="9"/>
    <x v="5"/>
  </r>
  <r>
    <s v="  UA"/>
    <x v="12"/>
    <n v="241"/>
    <s v="N479UA"/>
    <s v="SEA"/>
    <d v="1899-12-30T11:57:00"/>
    <d v="1899-12-30T11:54:00"/>
    <n v="268"/>
    <n v="267"/>
    <n v="-3"/>
    <d v="1899-12-30T12:11:00"/>
    <n v="17"/>
    <n v="0"/>
    <n v="0"/>
    <n v="0"/>
    <n v="0"/>
    <n v="0"/>
    <n v="0"/>
    <x v="3"/>
    <x v="5"/>
  </r>
  <r>
    <s v="  UA"/>
    <x v="12"/>
    <n v="242"/>
    <s v="N850UA"/>
    <s v="PVD"/>
    <d v="1899-12-30T13:27:00"/>
    <d v="1899-12-30T15:29:00"/>
    <n v="128"/>
    <n v="130"/>
    <n v="122"/>
    <d v="1899-12-30T15:48:00"/>
    <n v="19"/>
    <n v="0"/>
    <n v="0"/>
    <n v="2"/>
    <n v="0"/>
    <n v="122"/>
    <n v="122"/>
    <x v="14"/>
    <x v="5"/>
  </r>
  <r>
    <s v="  UA"/>
    <x v="12"/>
    <n v="245"/>
    <s v="N541UA"/>
    <s v="DEN"/>
    <d v="1899-12-30T08:58:00"/>
    <d v="1899-12-30T08:56:00"/>
    <n v="164"/>
    <n v="161"/>
    <n v="-2"/>
    <d v="1899-12-30T09:28:00"/>
    <n v="32"/>
    <n v="0"/>
    <n v="0"/>
    <n v="0"/>
    <n v="0"/>
    <n v="0"/>
    <n v="0"/>
    <x v="9"/>
    <x v="5"/>
  </r>
  <r>
    <s v="  UA"/>
    <x v="12"/>
    <n v="246"/>
    <s v="N460UA"/>
    <s v="BUF"/>
    <d v="1899-12-30T18:00:00"/>
    <d v="1899-12-30T18:26:00"/>
    <n v="89"/>
    <n v="92"/>
    <n v="26"/>
    <d v="1899-12-30T18:44:00"/>
    <n v="18"/>
    <n v="14"/>
    <n v="0"/>
    <n v="3"/>
    <n v="0"/>
    <n v="12"/>
    <n v="26"/>
    <x v="1"/>
    <x v="5"/>
  </r>
  <r>
    <s v="  UA"/>
    <x v="12"/>
    <n v="248"/>
    <s v="N496UA"/>
    <s v="DTW"/>
    <d v="1899-12-30T19:00:00"/>
    <d v="1899-12-30T20:11:00"/>
    <n v="85"/>
    <n v="80"/>
    <n v="71"/>
    <d v="1899-12-30T20:32:00"/>
    <n v="21"/>
    <n v="21"/>
    <n v="0"/>
    <n v="0"/>
    <n v="0"/>
    <n v="45"/>
    <n v="71"/>
    <x v="10"/>
    <x v="5"/>
  </r>
  <r>
    <s v="  UA"/>
    <x v="12"/>
    <n v="253"/>
    <s v="N417UA"/>
    <s v="BOS"/>
    <d v="1899-12-30T19:00:00"/>
    <d v="1899-12-30T18:58:00"/>
    <n v="135"/>
    <n v="119"/>
    <n v="-2"/>
    <d v="1899-12-30T19:12:00"/>
    <n v="14"/>
    <n v="0"/>
    <n v="0"/>
    <n v="0"/>
    <n v="0"/>
    <n v="0"/>
    <n v="0"/>
    <x v="10"/>
    <x v="5"/>
  </r>
  <r>
    <s v="  UA"/>
    <x v="12"/>
    <n v="255"/>
    <s v="N805UA"/>
    <s v="SFO"/>
    <d v="1899-12-30T16:05:00"/>
    <d v="1899-12-30T16:09:00"/>
    <n v="282"/>
    <n v="261"/>
    <n v="4"/>
    <d v="1899-12-30T16:21:00"/>
    <n v="12"/>
    <n v="0"/>
    <n v="0"/>
    <n v="0"/>
    <n v="0"/>
    <n v="0"/>
    <n v="4"/>
    <x v="2"/>
    <x v="5"/>
  </r>
  <r>
    <s v="  UA"/>
    <x v="12"/>
    <n v="258"/>
    <s v="N492UA"/>
    <s v="GRR"/>
    <d v="1899-12-30T19:01:00"/>
    <d v="1899-12-30T19:19:00"/>
    <n v="51"/>
    <n v="48"/>
    <n v="18"/>
    <d v="1899-12-30T19:34:00"/>
    <n v="15"/>
    <n v="0"/>
    <n v="0"/>
    <n v="0"/>
    <n v="0"/>
    <n v="15"/>
    <n v="18"/>
    <x v="10"/>
    <x v="5"/>
  </r>
  <r>
    <s v="  UA"/>
    <x v="12"/>
    <n v="262"/>
    <s v="N496UA"/>
    <s v="MCO"/>
    <d v="1899-12-30T07:00:00"/>
    <d v="1899-12-30T06:57:00"/>
    <n v="155"/>
    <n v="156"/>
    <n v="-3"/>
    <d v="1899-12-30T07:18:00"/>
    <n v="21"/>
    <n v="0"/>
    <n v="0"/>
    <n v="0"/>
    <n v="0"/>
    <n v="0"/>
    <n v="0"/>
    <x v="13"/>
    <x v="5"/>
  </r>
  <r>
    <s v="  UA"/>
    <x v="12"/>
    <n v="265"/>
    <s v="N553UA"/>
    <s v="TPA"/>
    <d v="1899-12-30T14:15:00"/>
    <d v="1899-12-30T14:19:00"/>
    <n v="157"/>
    <n v="150"/>
    <n v="4"/>
    <d v="1899-12-30T14:34:00"/>
    <n v="15"/>
    <n v="0"/>
    <n v="0"/>
    <n v="0"/>
    <n v="0"/>
    <n v="0"/>
    <n v="4"/>
    <x v="4"/>
    <x v="5"/>
  </r>
  <r>
    <s v="  UA"/>
    <x v="12"/>
    <n v="278"/>
    <s v="N831UA"/>
    <s v="MDT"/>
    <d v="1899-12-30T18:30:00"/>
    <d v="1899-12-30T19:05:00"/>
    <n v="100"/>
    <n v="104"/>
    <n v="35"/>
    <d v="1899-12-30T19:22:00"/>
    <n v="17"/>
    <n v="35"/>
    <n v="0"/>
    <n v="4"/>
    <n v="0"/>
    <n v="0"/>
    <n v="35"/>
    <x v="1"/>
    <x v="5"/>
  </r>
  <r>
    <s v="  UA"/>
    <x v="12"/>
    <n v="288"/>
    <s v="N445UA"/>
    <s v="MCO"/>
    <d v="1899-12-30T14:25:00"/>
    <d v="1899-12-30T14:38:00"/>
    <n v="159"/>
    <n v="146"/>
    <n v="13"/>
    <d v="1899-12-30T14:54:00"/>
    <n v="16"/>
    <n v="0"/>
    <n v="0"/>
    <n v="0"/>
    <n v="0"/>
    <n v="0"/>
    <n v="13"/>
    <x v="4"/>
    <x v="5"/>
  </r>
  <r>
    <s v="  UA"/>
    <x v="12"/>
    <n v="292"/>
    <s v="N831UA"/>
    <s v="ATL"/>
    <d v="1899-12-30T06:00:00"/>
    <d v="1899-12-30T05:57:00"/>
    <n v="119"/>
    <n v="118"/>
    <n v="-3"/>
    <d v="1899-12-30T06:19:00"/>
    <n v="22"/>
    <n v="0"/>
    <n v="0"/>
    <n v="0"/>
    <n v="0"/>
    <n v="0"/>
    <n v="0"/>
    <x v="6"/>
    <x v="5"/>
  </r>
  <r>
    <s v="  UA"/>
    <x v="12"/>
    <n v="296"/>
    <s v="N855UA"/>
    <s v="MSP"/>
    <d v="1899-12-30T13:20:00"/>
    <d v="1899-12-30T13:21:00"/>
    <n v="87"/>
    <n v="74"/>
    <n v="1"/>
    <d v="1899-12-30T13:34:00"/>
    <n v="13"/>
    <n v="0"/>
    <n v="0"/>
    <n v="0"/>
    <n v="0"/>
    <n v="0"/>
    <n v="1"/>
    <x v="14"/>
    <x v="5"/>
  </r>
  <r>
    <s v="  UA"/>
    <x v="12"/>
    <n v="304"/>
    <s v="N811UA"/>
    <s v="BDL"/>
    <d v="1899-12-30T06:26:00"/>
    <d v="1899-12-30T06:21:00"/>
    <n v="122"/>
    <n v="119"/>
    <n v="-5"/>
    <d v="1899-12-30T06:32:00"/>
    <n v="11"/>
    <n v="0"/>
    <n v="0"/>
    <n v="0"/>
    <n v="0"/>
    <n v="0"/>
    <n v="0"/>
    <x v="6"/>
    <x v="5"/>
  </r>
  <r>
    <s v="  UA"/>
    <x v="12"/>
    <n v="307"/>
    <s v="N592UA"/>
    <s v="LAS"/>
    <d v="1899-12-30T08:20:00"/>
    <d v="1899-12-30T08:20:00"/>
    <n v="237"/>
    <n v="213"/>
    <n v="0"/>
    <d v="1899-12-30T08:37:00"/>
    <n v="17"/>
    <n v="0"/>
    <n v="0"/>
    <n v="0"/>
    <n v="0"/>
    <n v="0"/>
    <n v="0"/>
    <x v="9"/>
    <x v="5"/>
  </r>
  <r>
    <s v="  UA"/>
    <x v="12"/>
    <n v="309"/>
    <s v=" "/>
    <s v="BOS"/>
    <d v="1899-12-30T09:05:00"/>
    <d v="1899-12-30T00:00:00"/>
    <n v="128"/>
    <n v="0"/>
    <n v="0"/>
    <d v="1899-12-30T00:00:00"/>
    <n v="0"/>
    <n v="0"/>
    <n v="0"/>
    <n v="0"/>
    <n v="0"/>
    <n v="0"/>
    <n v="0"/>
    <x v="0"/>
    <x v="5"/>
  </r>
  <r>
    <s v="  UA"/>
    <x v="12"/>
    <n v="320"/>
    <s v="N439UA"/>
    <s v="BWI"/>
    <d v="1899-12-30T19:50:00"/>
    <d v="1899-12-30T19:55:00"/>
    <n v="108"/>
    <n v="101"/>
    <n v="5"/>
    <d v="1899-12-30T20:10:00"/>
    <n v="15"/>
    <n v="0"/>
    <n v="0"/>
    <n v="0"/>
    <n v="0"/>
    <n v="0"/>
    <n v="5"/>
    <x v="10"/>
    <x v="5"/>
  </r>
  <r>
    <s v="  UA"/>
    <x v="12"/>
    <n v="330"/>
    <s v="N433UA"/>
    <s v="EWR"/>
    <d v="1899-12-30T16:00:00"/>
    <d v="1899-12-30T16:51:00"/>
    <n v="131"/>
    <n v="108"/>
    <n v="51"/>
    <d v="1899-12-30T17:02:00"/>
    <n v="11"/>
    <n v="0"/>
    <n v="0"/>
    <n v="28"/>
    <n v="0"/>
    <n v="0"/>
    <n v="51"/>
    <x v="2"/>
    <x v="5"/>
  </r>
  <r>
    <s v="  UA"/>
    <x v="12"/>
    <n v="331"/>
    <s v="N803UA"/>
    <s v="DFW"/>
    <d v="1899-12-30T20:50:00"/>
    <d v="1899-12-30T21:28:00"/>
    <n v="146"/>
    <n v="130"/>
    <n v="38"/>
    <d v="1899-12-30T21:40:00"/>
    <n v="12"/>
    <n v="22"/>
    <n v="0"/>
    <n v="0"/>
    <n v="0"/>
    <n v="0"/>
    <n v="38"/>
    <x v="11"/>
    <x v="5"/>
  </r>
  <r>
    <s v="  UA"/>
    <x v="12"/>
    <n v="333"/>
    <s v="N846UA"/>
    <s v="MSY"/>
    <d v="1899-12-30T09:38:00"/>
    <d v="1899-12-30T12:11:00"/>
    <n v="140"/>
    <n v="133"/>
    <n v="153"/>
    <d v="1899-12-30T12:28:00"/>
    <n v="17"/>
    <n v="31"/>
    <n v="0"/>
    <n v="0"/>
    <n v="0"/>
    <n v="115"/>
    <n v="153"/>
    <x v="0"/>
    <x v="5"/>
  </r>
  <r>
    <s v="  UA"/>
    <x v="12"/>
    <n v="337"/>
    <s v="N806UA"/>
    <s v="IAD"/>
    <d v="1899-12-30T16:14:00"/>
    <d v="1899-12-30T16:15:00"/>
    <n v="109"/>
    <n v="100"/>
    <n v="1"/>
    <d v="1899-12-30T16:32:00"/>
    <n v="17"/>
    <n v="0"/>
    <n v="0"/>
    <n v="0"/>
    <n v="0"/>
    <n v="0"/>
    <n v="1"/>
    <x v="2"/>
    <x v="5"/>
  </r>
  <r>
    <s v="  UA"/>
    <x v="12"/>
    <n v="340"/>
    <s v="N835UA"/>
    <s v="DFW"/>
    <d v="1899-12-30T13:20:00"/>
    <d v="1899-12-30T13:30:00"/>
    <n v="151"/>
    <n v="129"/>
    <n v="10"/>
    <d v="1899-12-30T13:45:00"/>
    <n v="15"/>
    <n v="0"/>
    <n v="0"/>
    <n v="0"/>
    <n v="0"/>
    <n v="0"/>
    <n v="10"/>
    <x v="14"/>
    <x v="5"/>
  </r>
  <r>
    <s v="  UA"/>
    <x v="12"/>
    <n v="350"/>
    <s v="N535UA"/>
    <s v="MCO"/>
    <d v="1899-12-30T17:06:00"/>
    <d v="1899-12-30T17:12:00"/>
    <n v="159"/>
    <n v="154"/>
    <n v="6"/>
    <d v="1899-12-30T17:34:00"/>
    <n v="22"/>
    <n v="0"/>
    <n v="0"/>
    <n v="0"/>
    <n v="0"/>
    <n v="0"/>
    <n v="6"/>
    <x v="12"/>
    <x v="5"/>
  </r>
  <r>
    <s v="  UA"/>
    <x v="12"/>
    <n v="360"/>
    <s v="N854UA"/>
    <s v="IAD"/>
    <d v="1899-12-30T11:22:00"/>
    <d v="1899-12-30T11:17:00"/>
    <n v="106"/>
    <n v="112"/>
    <n v="-5"/>
    <d v="1899-12-30T11:39:00"/>
    <n v="22"/>
    <n v="0"/>
    <n v="0"/>
    <n v="0"/>
    <n v="0"/>
    <n v="0"/>
    <n v="0"/>
    <x v="3"/>
    <x v="5"/>
  </r>
  <r>
    <s v="  UA"/>
    <x v="12"/>
    <n v="365"/>
    <s v="N447UA"/>
    <s v="DSM"/>
    <d v="1899-12-30T15:00:00"/>
    <d v="1899-12-30T15:53:00"/>
    <n v="75"/>
    <n v="83"/>
    <n v="53"/>
    <d v="1899-12-30T16:13:00"/>
    <n v="20"/>
    <n v="0"/>
    <n v="0"/>
    <n v="8"/>
    <n v="0"/>
    <n v="53"/>
    <n v="53"/>
    <x v="15"/>
    <x v="5"/>
  </r>
  <r>
    <s v="  UA"/>
    <x v="12"/>
    <n v="373"/>
    <s v="N563UA"/>
    <s v="JAC"/>
    <d v="1899-12-30T09:46:00"/>
    <d v="1899-12-30T09:44:00"/>
    <n v="193"/>
    <n v="179"/>
    <n v="-2"/>
    <d v="1899-12-30T10:02:00"/>
    <n v="18"/>
    <n v="0"/>
    <n v="0"/>
    <n v="0"/>
    <n v="0"/>
    <n v="0"/>
    <n v="0"/>
    <x v="0"/>
    <x v="5"/>
  </r>
  <r>
    <s v="  UA"/>
    <x v="12"/>
    <n v="376"/>
    <s v="N479UA"/>
    <s v="PHL"/>
    <d v="1899-12-30T06:00:00"/>
    <d v="1899-12-30T05:58:00"/>
    <n v="119"/>
    <n v="118"/>
    <n v="-2"/>
    <d v="1899-12-30T06:08:00"/>
    <n v="10"/>
    <n v="0"/>
    <n v="0"/>
    <n v="0"/>
    <n v="0"/>
    <n v="0"/>
    <n v="0"/>
    <x v="6"/>
    <x v="5"/>
  </r>
  <r>
    <s v="  UA"/>
    <x v="12"/>
    <n v="381"/>
    <s v="N476UA"/>
    <s v="SMF"/>
    <d v="1899-12-30T09:55:00"/>
    <d v="1899-12-30T09:50:00"/>
    <n v="270"/>
    <n v="257"/>
    <n v="-5"/>
    <d v="1899-12-30T10:07:00"/>
    <n v="17"/>
    <n v="0"/>
    <n v="0"/>
    <n v="0"/>
    <n v="0"/>
    <n v="0"/>
    <n v="0"/>
    <x v="0"/>
    <x v="5"/>
  </r>
  <r>
    <s v="  UA"/>
    <x v="12"/>
    <n v="382"/>
    <s v="N578UA"/>
    <s v="IAD"/>
    <d v="1899-12-30T08:43:00"/>
    <d v="1899-12-30T08:45:00"/>
    <n v="108"/>
    <n v="100"/>
    <n v="2"/>
    <d v="1899-12-30T09:03:00"/>
    <n v="18"/>
    <n v="0"/>
    <n v="0"/>
    <n v="0"/>
    <n v="0"/>
    <n v="0"/>
    <n v="2"/>
    <x v="9"/>
    <x v="5"/>
  </r>
  <r>
    <s v="  UA"/>
    <x v="12"/>
    <n v="391"/>
    <s v="N825UA"/>
    <s v="RDU"/>
    <d v="1899-12-30T19:55:00"/>
    <d v="1899-12-30T19:54:00"/>
    <n v="117"/>
    <n v="111"/>
    <n v="-1"/>
    <d v="1899-12-30T20:14:00"/>
    <n v="20"/>
    <n v="0"/>
    <n v="0"/>
    <n v="0"/>
    <n v="0"/>
    <n v="0"/>
    <n v="0"/>
    <x v="10"/>
    <x v="5"/>
  </r>
  <r>
    <s v="  UA"/>
    <x v="12"/>
    <n v="393"/>
    <s v="N452UA"/>
    <s v="PHX"/>
    <d v="1899-12-30T11:57:00"/>
    <d v="1899-12-30T11:55:00"/>
    <n v="232"/>
    <n v="208"/>
    <n v="-2"/>
    <d v="1899-12-30T12:09:00"/>
    <n v="14"/>
    <n v="0"/>
    <n v="0"/>
    <n v="0"/>
    <n v="0"/>
    <n v="0"/>
    <n v="0"/>
    <x v="3"/>
    <x v="5"/>
  </r>
  <r>
    <s v="  UA"/>
    <x v="12"/>
    <n v="395"/>
    <s v="N478UA"/>
    <s v="SAN"/>
    <d v="1899-12-30T17:50:00"/>
    <d v="1899-12-30T17:47:00"/>
    <n v="253"/>
    <n v="251"/>
    <n v="-3"/>
    <d v="1899-12-30T18:02:00"/>
    <n v="15"/>
    <n v="0"/>
    <n v="0"/>
    <n v="0"/>
    <n v="0"/>
    <n v="0"/>
    <n v="0"/>
    <x v="12"/>
    <x v="5"/>
  </r>
  <r>
    <s v="  UA"/>
    <x v="12"/>
    <n v="398"/>
    <s v="N406UA"/>
    <s v="PDX"/>
    <d v="1899-12-30T11:58:00"/>
    <d v="1899-12-30T11:55:00"/>
    <n v="268"/>
    <n v="259"/>
    <n v="-3"/>
    <d v="1899-12-30T12:09:00"/>
    <n v="14"/>
    <n v="0"/>
    <n v="0"/>
    <n v="0"/>
    <n v="0"/>
    <n v="0"/>
    <n v="0"/>
    <x v="3"/>
    <x v="5"/>
  </r>
  <r>
    <s v="  UA"/>
    <x v="12"/>
    <n v="401"/>
    <s v="N530UA"/>
    <s v="DCA"/>
    <d v="1899-12-30T17:05:00"/>
    <d v="1899-12-30T17:48:00"/>
    <n v="104"/>
    <n v="106"/>
    <n v="43"/>
    <d v="1899-12-30T18:08:00"/>
    <n v="20"/>
    <n v="37"/>
    <n v="0"/>
    <n v="2"/>
    <n v="0"/>
    <n v="6"/>
    <n v="43"/>
    <x v="12"/>
    <x v="5"/>
  </r>
  <r>
    <s v="  UA"/>
    <x v="12"/>
    <n v="409"/>
    <s v="N498UA"/>
    <s v="LAX"/>
    <d v="1899-12-30T13:05:00"/>
    <d v="1899-12-30T13:08:00"/>
    <n v="269"/>
    <n v="245"/>
    <n v="3"/>
    <d v="1899-12-30T13:22:00"/>
    <n v="14"/>
    <n v="0"/>
    <n v="0"/>
    <n v="0"/>
    <n v="0"/>
    <n v="0"/>
    <n v="3"/>
    <x v="14"/>
    <x v="5"/>
  </r>
  <r>
    <s v="  UA"/>
    <x v="12"/>
    <n v="411"/>
    <s v="N452UA"/>
    <s v="LAX"/>
    <d v="1899-12-30T20:45:00"/>
    <d v="1899-12-30T20:43:00"/>
    <n v="265"/>
    <n v="251"/>
    <n v="-2"/>
    <d v="1899-12-30T20:57:00"/>
    <n v="14"/>
    <n v="0"/>
    <n v="0"/>
    <n v="0"/>
    <n v="0"/>
    <n v="0"/>
    <n v="0"/>
    <x v="11"/>
    <x v="5"/>
  </r>
  <r>
    <s v="  UA"/>
    <x v="12"/>
    <n v="420"/>
    <s v="N820UA"/>
    <s v="ROC"/>
    <d v="1899-12-30T18:44:00"/>
    <d v="1899-12-30T18:41:00"/>
    <n v="96"/>
    <n v="97"/>
    <n v="-3"/>
    <d v="1899-12-30T18:56:00"/>
    <n v="15"/>
    <n v="0"/>
    <n v="0"/>
    <n v="0"/>
    <n v="0"/>
    <n v="0"/>
    <n v="0"/>
    <x v="1"/>
    <x v="5"/>
  </r>
  <r>
    <s v="  UA"/>
    <x v="12"/>
    <n v="425"/>
    <s v="N507UA"/>
    <s v="SEA"/>
    <d v="1899-12-30T20:50:00"/>
    <d v="1899-12-30T21:03:00"/>
    <n v="265"/>
    <n v="249"/>
    <n v="13"/>
    <d v="1899-12-30T21:13:00"/>
    <n v="10"/>
    <n v="0"/>
    <n v="0"/>
    <n v="0"/>
    <n v="0"/>
    <n v="0"/>
    <n v="13"/>
    <x v="11"/>
    <x v="5"/>
  </r>
  <r>
    <s v="  UA"/>
    <x v="12"/>
    <n v="430"/>
    <s v="N527UA"/>
    <s v="PHX"/>
    <d v="1899-12-30T17:59:00"/>
    <d v="1899-12-30T18:43:00"/>
    <n v="235"/>
    <n v="227"/>
    <n v="44"/>
    <d v="1899-12-30T18:58:00"/>
    <n v="15"/>
    <n v="0"/>
    <n v="0"/>
    <n v="25"/>
    <n v="0"/>
    <n v="11"/>
    <n v="44"/>
    <x v="12"/>
    <x v="5"/>
  </r>
  <r>
    <s v="  UA"/>
    <x v="12"/>
    <n v="432"/>
    <s v="N831UA"/>
    <s v="CLT"/>
    <d v="1899-12-30T13:10:00"/>
    <d v="1899-12-30T13:17:00"/>
    <n v="109"/>
    <n v="101"/>
    <n v="7"/>
    <d v="1899-12-30T13:35:00"/>
    <n v="18"/>
    <n v="0"/>
    <n v="0"/>
    <n v="0"/>
    <n v="0"/>
    <n v="0"/>
    <n v="7"/>
    <x v="14"/>
    <x v="5"/>
  </r>
  <r>
    <s v="  UA"/>
    <x v="12"/>
    <n v="436"/>
    <s v="N457UA"/>
    <s v="EWR"/>
    <d v="1899-12-30T15:00:00"/>
    <d v="1899-12-30T15:10:00"/>
    <n v="131"/>
    <n v="125"/>
    <n v="10"/>
    <d v="1899-12-30T15:30:00"/>
    <n v="20"/>
    <n v="0"/>
    <n v="0"/>
    <n v="0"/>
    <n v="0"/>
    <n v="0"/>
    <n v="10"/>
    <x v="15"/>
    <x v="5"/>
  </r>
  <r>
    <s v="  UA"/>
    <x v="12"/>
    <n v="442"/>
    <s v="N493UA"/>
    <s v="BDL"/>
    <d v="1899-12-30T16:50:00"/>
    <d v="1899-12-30T16:48:00"/>
    <n v="121"/>
    <n v="120"/>
    <n v="-2"/>
    <d v="1899-12-30T17:04:00"/>
    <n v="16"/>
    <n v="0"/>
    <n v="0"/>
    <n v="0"/>
    <n v="0"/>
    <n v="0"/>
    <n v="0"/>
    <x v="2"/>
    <x v="5"/>
  </r>
  <r>
    <s v="  UA"/>
    <x v="12"/>
    <n v="449"/>
    <s v="N430UA"/>
    <s v="SAN"/>
    <d v="1899-12-30T10:00:00"/>
    <d v="1899-12-30T10:45:00"/>
    <n v="261"/>
    <n v="230"/>
    <n v="45"/>
    <d v="1899-12-30T10:56:00"/>
    <n v="11"/>
    <n v="0"/>
    <n v="0"/>
    <n v="0"/>
    <n v="0"/>
    <n v="0"/>
    <n v="45"/>
    <x v="8"/>
    <x v="5"/>
  </r>
  <r>
    <s v="  UA"/>
    <x v="12"/>
    <n v="450"/>
    <s v="N575UA"/>
    <s v="TPA"/>
    <d v="1899-12-30T19:59:00"/>
    <d v="1899-12-30T20:03:00"/>
    <n v="157"/>
    <n v="146"/>
    <n v="4"/>
    <d v="1899-12-30T20:17:00"/>
    <n v="14"/>
    <n v="0"/>
    <n v="0"/>
    <n v="0"/>
    <n v="0"/>
    <n v="0"/>
    <n v="4"/>
    <x v="10"/>
    <x v="5"/>
  </r>
  <r>
    <s v="  UA"/>
    <x v="12"/>
    <n v="456"/>
    <s v="N576UA"/>
    <s v="DEN"/>
    <d v="1899-12-30T11:57:00"/>
    <d v="1899-12-30T12:02:00"/>
    <n v="162"/>
    <n v="136"/>
    <n v="5"/>
    <d v="1899-12-30T12:17:00"/>
    <n v="15"/>
    <n v="0"/>
    <n v="0"/>
    <n v="0"/>
    <n v="0"/>
    <n v="0"/>
    <n v="5"/>
    <x v="3"/>
    <x v="5"/>
  </r>
  <r>
    <s v="  UA"/>
    <x v="12"/>
    <n v="463"/>
    <s v="N476UA"/>
    <s v="MSP"/>
    <d v="1899-12-30T22:00:00"/>
    <d v="1899-12-30T21:53:00"/>
    <n v="84"/>
    <n v="65"/>
    <n v="-7"/>
    <d v="1899-12-30T22:02:00"/>
    <n v="9"/>
    <n v="0"/>
    <n v="0"/>
    <n v="0"/>
    <n v="0"/>
    <n v="0"/>
    <n v="0"/>
    <x v="17"/>
    <x v="5"/>
  </r>
  <r>
    <s v="  UA"/>
    <x v="12"/>
    <n v="473"/>
    <s v="N446UA"/>
    <s v="SNA"/>
    <d v="1899-12-30T20:05:00"/>
    <d v="1899-12-30T20:17:00"/>
    <n v="269"/>
    <n v="232"/>
    <n v="12"/>
    <d v="1899-12-30T20:28:00"/>
    <n v="11"/>
    <n v="0"/>
    <n v="0"/>
    <n v="0"/>
    <n v="0"/>
    <n v="0"/>
    <n v="12"/>
    <x v="11"/>
    <x v="5"/>
  </r>
  <r>
    <s v="  UA"/>
    <x v="12"/>
    <n v="476"/>
    <s v="N534UA"/>
    <s v="BWI"/>
    <d v="1899-12-30T13:12:00"/>
    <d v="1899-12-30T13:21:00"/>
    <n v="107"/>
    <n v="109"/>
    <n v="9"/>
    <d v="1899-12-30T13:39:00"/>
    <n v="18"/>
    <n v="0"/>
    <n v="0"/>
    <n v="0"/>
    <n v="0"/>
    <n v="0"/>
    <n v="9"/>
    <x v="14"/>
    <x v="5"/>
  </r>
  <r>
    <s v="  UA"/>
    <x v="12"/>
    <n v="493"/>
    <s v="N855UA"/>
    <s v="SFO"/>
    <d v="1899-12-30T18:45:00"/>
    <d v="1899-12-30T22:13:00"/>
    <n v="282"/>
    <n v="255"/>
    <n v="208"/>
    <d v="1899-12-30T22:24:00"/>
    <n v="11"/>
    <n v="0"/>
    <n v="0"/>
    <n v="0"/>
    <n v="0"/>
    <n v="181"/>
    <n v="208"/>
    <x v="1"/>
    <x v="5"/>
  </r>
  <r>
    <s v="  UA"/>
    <x v="12"/>
    <n v="499"/>
    <s v="N497UA"/>
    <s v="SFO"/>
    <d v="1899-12-30T14:05:00"/>
    <d v="1899-12-30T14:42:00"/>
    <n v="282"/>
    <n v="252"/>
    <n v="37"/>
    <d v="1899-12-30T14:50:00"/>
    <n v="8"/>
    <n v="0"/>
    <n v="0"/>
    <n v="0"/>
    <n v="0"/>
    <n v="0"/>
    <n v="37"/>
    <x v="4"/>
    <x v="5"/>
  </r>
  <r>
    <s v="  UA"/>
    <x v="12"/>
    <n v="502"/>
    <s v="N836UA"/>
    <s v="LGA"/>
    <d v="1899-12-30T18:00:00"/>
    <d v="1899-12-30T21:00:00"/>
    <n v="125"/>
    <n v="107"/>
    <n v="180"/>
    <d v="1899-12-30T21:13:00"/>
    <n v="13"/>
    <n v="0"/>
    <n v="0"/>
    <n v="36"/>
    <n v="0"/>
    <n v="126"/>
    <n v="180"/>
    <x v="1"/>
    <x v="5"/>
  </r>
  <r>
    <s v="  UA"/>
    <x v="12"/>
    <n v="514"/>
    <s v="N404UA"/>
    <s v="IAD"/>
    <d v="1899-12-30T21:20:00"/>
    <d v="1899-12-30T21:33:00"/>
    <n v="99"/>
    <n v="89"/>
    <n v="13"/>
    <d v="1899-12-30T21:46:00"/>
    <n v="13"/>
    <n v="0"/>
    <n v="0"/>
    <n v="0"/>
    <n v="0"/>
    <n v="0"/>
    <n v="13"/>
    <x v="7"/>
    <x v="5"/>
  </r>
  <r>
    <s v="  UA"/>
    <x v="12"/>
    <n v="519"/>
    <s v="N437UA"/>
    <s v="CMH"/>
    <d v="1899-12-30T19:38:00"/>
    <d v="1899-12-30T20:22:00"/>
    <n v="73"/>
    <n v="73"/>
    <n v="44"/>
    <d v="1899-12-30T20:39:00"/>
    <n v="17"/>
    <n v="18"/>
    <n v="0"/>
    <n v="0"/>
    <n v="0"/>
    <n v="26"/>
    <n v="44"/>
    <x v="10"/>
    <x v="5"/>
  </r>
  <r>
    <s v="  UA"/>
    <x v="12"/>
    <n v="521"/>
    <s v="N522UA"/>
    <s v="SAN"/>
    <d v="1899-12-30T11:57:00"/>
    <d v="1899-12-30T12:00:00"/>
    <n v="264"/>
    <n v="236"/>
    <n v="3"/>
    <d v="1899-12-30T12:18:00"/>
    <n v="18"/>
    <n v="0"/>
    <n v="0"/>
    <n v="0"/>
    <n v="0"/>
    <n v="0"/>
    <n v="3"/>
    <x v="3"/>
    <x v="5"/>
  </r>
  <r>
    <s v="  UA"/>
    <x v="12"/>
    <n v="524"/>
    <s v="N579UA"/>
    <s v="BOS"/>
    <d v="1899-12-30T06:46:00"/>
    <d v="1899-12-30T06:46:00"/>
    <n v="131"/>
    <n v="137"/>
    <n v="0"/>
    <d v="1899-12-30T07:00:00"/>
    <n v="14"/>
    <n v="0"/>
    <n v="0"/>
    <n v="0"/>
    <n v="0"/>
    <n v="0"/>
    <n v="0"/>
    <x v="6"/>
    <x v="5"/>
  </r>
  <r>
    <s v="  UA"/>
    <x v="12"/>
    <n v="530"/>
    <s v="N475UA"/>
    <s v="MSP"/>
    <d v="1899-12-30T06:00:00"/>
    <d v="1899-12-30T05:57:00"/>
    <n v="93"/>
    <n v="83"/>
    <n v="-3"/>
    <d v="1899-12-30T06:20:00"/>
    <n v="23"/>
    <n v="0"/>
    <n v="0"/>
    <n v="0"/>
    <n v="0"/>
    <n v="0"/>
    <n v="0"/>
    <x v="6"/>
    <x v="5"/>
  </r>
  <r>
    <s v="  UA"/>
    <x v="12"/>
    <n v="531"/>
    <s v="N570UA"/>
    <s v="LAX"/>
    <d v="1899-12-30T10:35:00"/>
    <d v="1899-12-30T10:37:00"/>
    <n v="275"/>
    <n v="239"/>
    <n v="2"/>
    <d v="1899-12-30T10:54:00"/>
    <n v="17"/>
    <n v="0"/>
    <n v="0"/>
    <n v="0"/>
    <n v="0"/>
    <n v="0"/>
    <n v="2"/>
    <x v="8"/>
    <x v="5"/>
  </r>
  <r>
    <s v="  UA"/>
    <x v="12"/>
    <n v="532"/>
    <s v="N444UA"/>
    <s v="BOS"/>
    <d v="1899-12-30T11:01:00"/>
    <d v="1899-12-30T11:08:00"/>
    <n v="135"/>
    <n v="134"/>
    <n v="7"/>
    <d v="1899-12-30T11:25:00"/>
    <n v="17"/>
    <n v="0"/>
    <n v="0"/>
    <n v="0"/>
    <n v="0"/>
    <n v="0"/>
    <n v="7"/>
    <x v="3"/>
    <x v="5"/>
  </r>
  <r>
    <s v="  UA"/>
    <x v="12"/>
    <n v="536"/>
    <s v=" "/>
    <s v="LGA"/>
    <d v="1899-12-30T07:00:00"/>
    <d v="1899-12-30T00:00:00"/>
    <n v="123"/>
    <n v="0"/>
    <n v="0"/>
    <d v="1899-12-30T00:00:00"/>
    <n v="0"/>
    <n v="0"/>
    <n v="0"/>
    <n v="0"/>
    <n v="0"/>
    <n v="0"/>
    <n v="0"/>
    <x v="13"/>
    <x v="5"/>
  </r>
  <r>
    <s v="  UA"/>
    <x v="12"/>
    <n v="544"/>
    <s v="N572UA"/>
    <s v="LAS"/>
    <d v="1899-12-30T11:57:00"/>
    <d v="1899-12-30T11:54:00"/>
    <n v="237"/>
    <n v="217"/>
    <n v="-3"/>
    <d v="1899-12-30T12:13:00"/>
    <n v="19"/>
    <n v="0"/>
    <n v="0"/>
    <n v="0"/>
    <n v="0"/>
    <n v="0"/>
    <n v="0"/>
    <x v="3"/>
    <x v="5"/>
  </r>
  <r>
    <s v="  UA"/>
    <x v="12"/>
    <n v="557"/>
    <s v="N593UA"/>
    <s v="LAS"/>
    <d v="1899-12-30T17:55:00"/>
    <d v="1899-12-30T18:10:00"/>
    <n v="237"/>
    <n v="214"/>
    <n v="15"/>
    <d v="1899-12-30T18:23:00"/>
    <n v="13"/>
    <n v="0"/>
    <n v="0"/>
    <n v="0"/>
    <n v="0"/>
    <n v="0"/>
    <n v="15"/>
    <x v="12"/>
    <x v="5"/>
  </r>
  <r>
    <s v="  UA"/>
    <x v="12"/>
    <n v="566"/>
    <s v="N419UA"/>
    <s v="ATL"/>
    <d v="1899-12-30T18:00:00"/>
    <d v="1899-12-30T18:02:00"/>
    <n v="112"/>
    <n v="119"/>
    <n v="2"/>
    <d v="1899-12-30T18:31:00"/>
    <n v="29"/>
    <n v="0"/>
    <n v="0"/>
    <n v="0"/>
    <n v="0"/>
    <n v="0"/>
    <n v="2"/>
    <x v="1"/>
    <x v="5"/>
  </r>
  <r>
    <s v="  UA"/>
    <x v="12"/>
    <n v="570"/>
    <s v="N454UA"/>
    <s v="CLE"/>
    <d v="1899-12-30T13:19:00"/>
    <d v="1899-12-30T13:51:00"/>
    <n v="73"/>
    <n v="76"/>
    <n v="32"/>
    <d v="1899-12-30T14:05:00"/>
    <n v="14"/>
    <n v="0"/>
    <n v="0"/>
    <n v="3"/>
    <n v="0"/>
    <n v="32"/>
    <n v="32"/>
    <x v="14"/>
    <x v="5"/>
  </r>
  <r>
    <s v="  UA"/>
    <x v="12"/>
    <n v="577"/>
    <s v="N413UA"/>
    <s v="MSP"/>
    <d v="1899-12-30T08:48:00"/>
    <d v="1899-12-30T08:51:00"/>
    <n v="85"/>
    <n v="77"/>
    <n v="3"/>
    <d v="1899-12-30T09:05:00"/>
    <n v="14"/>
    <n v="0"/>
    <n v="0"/>
    <n v="0"/>
    <n v="0"/>
    <n v="0"/>
    <n v="3"/>
    <x v="9"/>
    <x v="5"/>
  </r>
  <r>
    <s v="  UA"/>
    <x v="12"/>
    <n v="586"/>
    <s v="N847UA"/>
    <s v="MIA"/>
    <d v="1899-12-30T19:45:00"/>
    <d v="1899-12-30T19:47:00"/>
    <n v="187"/>
    <n v="179"/>
    <n v="2"/>
    <d v="1899-12-30T20:02:00"/>
    <n v="15"/>
    <n v="0"/>
    <n v="0"/>
    <n v="0"/>
    <n v="0"/>
    <n v="0"/>
    <n v="2"/>
    <x v="10"/>
    <x v="5"/>
  </r>
  <r>
    <s v="  UA"/>
    <x v="12"/>
    <n v="589"/>
    <s v="N574UA"/>
    <s v="IAH"/>
    <d v="1899-12-30T09:27:00"/>
    <d v="1899-12-30T09:27:00"/>
    <n v="164"/>
    <n v="149"/>
    <n v="0"/>
    <d v="1899-12-30T09:42:00"/>
    <n v="15"/>
    <n v="0"/>
    <n v="0"/>
    <n v="0"/>
    <n v="0"/>
    <n v="0"/>
    <n v="0"/>
    <x v="0"/>
    <x v="5"/>
  </r>
  <r>
    <s v="  UA"/>
    <x v="12"/>
    <n v="590"/>
    <s v="N825UA"/>
    <s v="BDL"/>
    <d v="1899-12-30T13:40:00"/>
    <d v="1899-12-30T13:37:00"/>
    <n v="122"/>
    <n v="125"/>
    <n v="-3"/>
    <d v="1899-12-30T13:52:00"/>
    <n v="15"/>
    <n v="0"/>
    <n v="0"/>
    <n v="0"/>
    <n v="0"/>
    <n v="0"/>
    <n v="0"/>
    <x v="14"/>
    <x v="5"/>
  </r>
  <r>
    <s v="  UA"/>
    <x v="12"/>
    <n v="597"/>
    <s v="N824UA"/>
    <s v="MSP"/>
    <d v="1899-12-30T20:05:00"/>
    <d v="1899-12-30T20:08:00"/>
    <n v="83"/>
    <n v="81"/>
    <n v="3"/>
    <d v="1899-12-30T20:24:00"/>
    <n v="16"/>
    <n v="0"/>
    <n v="0"/>
    <n v="0"/>
    <n v="0"/>
    <n v="0"/>
    <n v="3"/>
    <x v="11"/>
    <x v="5"/>
  </r>
  <r>
    <s v="  UA"/>
    <x v="12"/>
    <n v="600"/>
    <s v=" "/>
    <s v="DCA"/>
    <d v="1899-12-30T06:00:00"/>
    <d v="1899-12-30T00:00:00"/>
    <n v="106"/>
    <n v="0"/>
    <n v="0"/>
    <d v="1899-12-30T00:00:00"/>
    <n v="0"/>
    <n v="0"/>
    <n v="0"/>
    <n v="0"/>
    <n v="0"/>
    <n v="0"/>
    <n v="0"/>
    <x v="6"/>
    <x v="5"/>
  </r>
  <r>
    <s v="  UA"/>
    <x v="12"/>
    <n v="602"/>
    <s v=" "/>
    <s v="DCA"/>
    <d v="1899-12-30T07:00:00"/>
    <d v="1899-12-30T00:00:00"/>
    <n v="108"/>
    <n v="0"/>
    <n v="0"/>
    <d v="1899-12-30T00:00:00"/>
    <n v="0"/>
    <n v="0"/>
    <n v="0"/>
    <n v="0"/>
    <n v="0"/>
    <n v="0"/>
    <n v="0"/>
    <x v="13"/>
    <x v="5"/>
  </r>
  <r>
    <s v="  UA"/>
    <x v="12"/>
    <n v="604"/>
    <s v="N850UA"/>
    <s v="DCA"/>
    <d v="1899-12-30T08:05:00"/>
    <d v="1899-12-30T08:05:00"/>
    <n v="105"/>
    <n v="98"/>
    <n v="0"/>
    <d v="1899-12-30T08:18:00"/>
    <n v="13"/>
    <n v="0"/>
    <n v="0"/>
    <n v="0"/>
    <n v="0"/>
    <n v="0"/>
    <n v="0"/>
    <x v="9"/>
    <x v="5"/>
  </r>
  <r>
    <s v="  UA"/>
    <x v="12"/>
    <n v="605"/>
    <s v=" "/>
    <s v="DEN"/>
    <d v="1899-12-30T09:48:00"/>
    <d v="1899-12-30T00:00:00"/>
    <n v="162"/>
    <n v="0"/>
    <n v="0"/>
    <d v="1899-12-30T00:00:00"/>
    <n v="0"/>
    <n v="0"/>
    <n v="0"/>
    <n v="0"/>
    <n v="0"/>
    <n v="0"/>
    <n v="0"/>
    <x v="0"/>
    <x v="5"/>
  </r>
  <r>
    <s v="  UA"/>
    <x v="12"/>
    <n v="608"/>
    <s v="N805UA"/>
    <s v="DCA"/>
    <d v="1899-12-30T10:02:00"/>
    <d v="1899-12-30T10:08:00"/>
    <n v="105"/>
    <n v="103"/>
    <n v="6"/>
    <d v="1899-12-30T10:26:00"/>
    <n v="18"/>
    <n v="0"/>
    <n v="0"/>
    <n v="0"/>
    <n v="0"/>
    <n v="0"/>
    <n v="6"/>
    <x v="8"/>
    <x v="5"/>
  </r>
  <r>
    <s v="  UA"/>
    <x v="12"/>
    <n v="609"/>
    <s v="N458UA"/>
    <s v="SFO"/>
    <d v="1899-12-30T11:57:00"/>
    <d v="1899-12-30T11:55:00"/>
    <n v="282"/>
    <n v="265"/>
    <n v="-2"/>
    <d v="1899-12-30T12:14:00"/>
    <n v="19"/>
    <n v="0"/>
    <n v="0"/>
    <n v="0"/>
    <n v="0"/>
    <n v="0"/>
    <n v="0"/>
    <x v="3"/>
    <x v="5"/>
  </r>
  <r>
    <s v="  UA"/>
    <x v="12"/>
    <n v="610"/>
    <s v="N493UA"/>
    <s v="DCA"/>
    <d v="1899-12-30T11:00:00"/>
    <d v="1899-12-30T10:55:00"/>
    <n v="105"/>
    <n v="117"/>
    <n v="-5"/>
    <d v="1899-12-30T11:26:00"/>
    <n v="31"/>
    <n v="0"/>
    <n v="0"/>
    <n v="0"/>
    <n v="0"/>
    <n v="0"/>
    <n v="0"/>
    <x v="3"/>
    <x v="5"/>
  </r>
  <r>
    <s v="  UA"/>
    <x v="12"/>
    <n v="611"/>
    <s v="N548UA"/>
    <s v="SFO"/>
    <d v="1899-12-30T13:05:00"/>
    <d v="1899-12-30T13:04:00"/>
    <n v="284"/>
    <n v="260"/>
    <n v="-1"/>
    <d v="1899-12-30T13:16:00"/>
    <n v="12"/>
    <n v="0"/>
    <n v="0"/>
    <n v="0"/>
    <n v="0"/>
    <n v="0"/>
    <n v="0"/>
    <x v="14"/>
    <x v="5"/>
  </r>
  <r>
    <s v="  UA"/>
    <x v="12"/>
    <n v="612"/>
    <s v="N814UA"/>
    <s v="DCA"/>
    <d v="1899-12-30T12:05:00"/>
    <d v="1899-12-30T12:02:00"/>
    <n v="105"/>
    <n v="100"/>
    <n v="-3"/>
    <d v="1899-12-30T12:17:00"/>
    <n v="15"/>
    <n v="0"/>
    <n v="0"/>
    <n v="0"/>
    <n v="0"/>
    <n v="0"/>
    <n v="0"/>
    <x v="5"/>
    <x v="5"/>
  </r>
  <r>
    <s v="  UA"/>
    <x v="12"/>
    <n v="614"/>
    <s v="N820UA"/>
    <s v="DCA"/>
    <d v="1899-12-30T13:05:00"/>
    <d v="1899-12-30T13:04:00"/>
    <n v="105"/>
    <n v="109"/>
    <n v="-1"/>
    <d v="1899-12-30T13:26:00"/>
    <n v="22"/>
    <n v="0"/>
    <n v="0"/>
    <n v="0"/>
    <n v="0"/>
    <n v="0"/>
    <n v="0"/>
    <x v="14"/>
    <x v="5"/>
  </r>
  <r>
    <s v="  UA"/>
    <x v="12"/>
    <n v="616"/>
    <s v="N847UA"/>
    <s v="DCA"/>
    <d v="1899-12-30T14:05:00"/>
    <d v="1899-12-30T14:04:00"/>
    <n v="105"/>
    <n v="101"/>
    <n v="-1"/>
    <d v="1899-12-30T14:19:00"/>
    <n v="15"/>
    <n v="0"/>
    <n v="0"/>
    <n v="0"/>
    <n v="0"/>
    <n v="0"/>
    <n v="0"/>
    <x v="4"/>
    <x v="5"/>
  </r>
  <r>
    <s v="  UA"/>
    <x v="12"/>
    <n v="617"/>
    <s v="N403UA"/>
    <s v="SNA"/>
    <d v="1899-12-30T15:23:00"/>
    <d v="1899-12-30T15:50:00"/>
    <n v="268"/>
    <n v="253"/>
    <n v="27"/>
    <d v="1899-12-30T16:12:00"/>
    <n v="22"/>
    <n v="0"/>
    <n v="0"/>
    <n v="0"/>
    <n v="0"/>
    <n v="0"/>
    <n v="27"/>
    <x v="15"/>
    <x v="5"/>
  </r>
  <r>
    <s v="  UA"/>
    <x v="12"/>
    <n v="618"/>
    <s v="N803UA"/>
    <s v="DCA"/>
    <d v="1899-12-30T15:05:00"/>
    <d v="1899-12-30T15:06:00"/>
    <n v="105"/>
    <n v="105"/>
    <n v="1"/>
    <d v="1899-12-30T15:23:00"/>
    <n v="17"/>
    <n v="0"/>
    <n v="0"/>
    <n v="0"/>
    <n v="0"/>
    <n v="0"/>
    <n v="1"/>
    <x v="15"/>
    <x v="5"/>
  </r>
  <r>
    <s v="  UA"/>
    <x v="12"/>
    <n v="620"/>
    <s v="N404UA"/>
    <s v="DCA"/>
    <d v="1899-12-30T16:03:00"/>
    <d v="1899-12-30T16:24:00"/>
    <n v="105"/>
    <n v="110"/>
    <n v="21"/>
    <d v="1899-12-30T16:48:00"/>
    <n v="24"/>
    <n v="10"/>
    <n v="0"/>
    <n v="5"/>
    <n v="0"/>
    <n v="11"/>
    <n v="21"/>
    <x v="2"/>
    <x v="5"/>
  </r>
  <r>
    <s v="  UA"/>
    <x v="12"/>
    <n v="624"/>
    <s v="N484UA"/>
    <s v="DCA"/>
    <d v="1899-12-30T18:05:00"/>
    <d v="1899-12-30T18:02:00"/>
    <n v="105"/>
    <n v="107"/>
    <n v="-3"/>
    <d v="1899-12-30T18:17:00"/>
    <n v="15"/>
    <n v="0"/>
    <n v="0"/>
    <n v="0"/>
    <n v="0"/>
    <n v="0"/>
    <n v="0"/>
    <x v="1"/>
    <x v="5"/>
  </r>
  <r>
    <s v="  UA"/>
    <x v="12"/>
    <n v="626"/>
    <s v="N592UA"/>
    <s v="PHL"/>
    <d v="1899-12-30T18:10:00"/>
    <d v="1899-12-30T18:05:00"/>
    <n v="119"/>
    <n v="114"/>
    <n v="-5"/>
    <d v="1899-12-30T18:24:00"/>
    <n v="19"/>
    <n v="0"/>
    <n v="0"/>
    <n v="0"/>
    <n v="0"/>
    <n v="0"/>
    <n v="0"/>
    <x v="1"/>
    <x v="5"/>
  </r>
  <r>
    <s v="  UA"/>
    <x v="12"/>
    <n v="632"/>
    <s v="N567UA"/>
    <s v="TPA"/>
    <d v="1899-12-30T09:30:00"/>
    <d v="1899-12-30T09:31:00"/>
    <n v="157"/>
    <n v="153"/>
    <n v="1"/>
    <d v="1899-12-30T09:51:00"/>
    <n v="20"/>
    <n v="0"/>
    <n v="0"/>
    <n v="0"/>
    <n v="0"/>
    <n v="0"/>
    <n v="1"/>
    <x v="0"/>
    <x v="5"/>
  </r>
  <r>
    <s v="  UA"/>
    <x v="12"/>
    <n v="634"/>
    <s v="N848UA"/>
    <s v="EWR"/>
    <d v="1899-12-30T06:00:00"/>
    <d v="1899-12-30T06:10:00"/>
    <n v="118"/>
    <n v="119"/>
    <n v="10"/>
    <d v="1899-12-30T06:25:00"/>
    <n v="15"/>
    <n v="0"/>
    <n v="0"/>
    <n v="0"/>
    <n v="0"/>
    <n v="0"/>
    <n v="10"/>
    <x v="6"/>
    <x v="5"/>
  </r>
  <r>
    <s v="  UA"/>
    <x v="12"/>
    <n v="635"/>
    <s v="N538UA"/>
    <s v="SEA"/>
    <d v="1899-12-30T08:25:00"/>
    <d v="1899-12-30T09:18:00"/>
    <n v="265"/>
    <n v="255"/>
    <n v="53"/>
    <d v="1899-12-30T09:32:00"/>
    <n v="14"/>
    <n v="43"/>
    <n v="0"/>
    <n v="0"/>
    <n v="0"/>
    <n v="0"/>
    <n v="53"/>
    <x v="9"/>
    <x v="5"/>
  </r>
  <r>
    <s v="  UA"/>
    <x v="12"/>
    <n v="640"/>
    <s v="N813UA"/>
    <s v="PHL"/>
    <d v="1899-12-30T21:05:00"/>
    <d v="1899-12-30T22:16:00"/>
    <n v="113"/>
    <n v="107"/>
    <n v="71"/>
    <d v="1899-12-30T22:33:00"/>
    <n v="17"/>
    <n v="0"/>
    <n v="0"/>
    <n v="0"/>
    <n v="0"/>
    <n v="65"/>
    <n v="71"/>
    <x v="7"/>
    <x v="5"/>
  </r>
  <r>
    <s v="  UA"/>
    <x v="12"/>
    <n v="643"/>
    <s v="N462UA"/>
    <s v="PDX"/>
    <d v="1899-12-30T15:20:00"/>
    <d v="1899-12-30T15:32:00"/>
    <n v="268"/>
    <n v="266"/>
    <n v="12"/>
    <d v="1899-12-30T15:48:00"/>
    <n v="16"/>
    <n v="0"/>
    <n v="0"/>
    <n v="0"/>
    <n v="0"/>
    <n v="0"/>
    <n v="12"/>
    <x v="15"/>
    <x v="5"/>
  </r>
  <r>
    <s v="  UA"/>
    <x v="12"/>
    <n v="646"/>
    <s v="N477UA"/>
    <s v="EWR"/>
    <d v="1899-12-30T13:00:00"/>
    <d v="1899-12-30T13:00:00"/>
    <n v="133"/>
    <n v="186"/>
    <n v="0"/>
    <d v="1899-12-30T13:52:00"/>
    <n v="52"/>
    <n v="0"/>
    <n v="0"/>
    <n v="53"/>
    <n v="0"/>
    <n v="0"/>
    <n v="0"/>
    <x v="14"/>
    <x v="5"/>
  </r>
  <r>
    <s v="  UA"/>
    <x v="12"/>
    <n v="649"/>
    <s v="N478UA"/>
    <s v="PDX"/>
    <d v="1899-12-30T08:10:00"/>
    <d v="1899-12-30T08:11:00"/>
    <n v="263"/>
    <n v="260"/>
    <n v="1"/>
    <d v="1899-12-30T08:23:00"/>
    <n v="12"/>
    <n v="0"/>
    <n v="0"/>
    <n v="0"/>
    <n v="0"/>
    <n v="0"/>
    <n v="1"/>
    <x v="9"/>
    <x v="5"/>
  </r>
  <r>
    <s v="  UA"/>
    <x v="12"/>
    <n v="650"/>
    <s v="N428UA"/>
    <s v="OMA"/>
    <d v="1899-12-30T09:55:00"/>
    <d v="1899-12-30T10:37:00"/>
    <n v="90"/>
    <n v="73"/>
    <n v="42"/>
    <d v="1899-12-30T10:49:00"/>
    <n v="12"/>
    <n v="0"/>
    <n v="0"/>
    <n v="0"/>
    <n v="0"/>
    <n v="25"/>
    <n v="42"/>
    <x v="0"/>
    <x v="5"/>
  </r>
  <r>
    <s v="  UA"/>
    <x v="12"/>
    <n v="656"/>
    <s v="N848UA"/>
    <s v="ALB"/>
    <d v="1899-12-30T13:15:00"/>
    <d v="1899-12-30T13:13:00"/>
    <n v="114"/>
    <n v="127"/>
    <n v="-2"/>
    <d v="1899-12-30T13:46:00"/>
    <n v="33"/>
    <n v="0"/>
    <n v="0"/>
    <n v="0"/>
    <n v="0"/>
    <n v="0"/>
    <n v="0"/>
    <x v="14"/>
    <x v="5"/>
  </r>
  <r>
    <s v="  UA"/>
    <x v="12"/>
    <n v="661"/>
    <s v="N492UA"/>
    <s v="LAX"/>
    <d v="1899-12-30T09:02:00"/>
    <d v="1899-12-30T09:05:00"/>
    <n v="265"/>
    <n v="244"/>
    <n v="3"/>
    <d v="1899-12-30T09:22:00"/>
    <n v="17"/>
    <n v="0"/>
    <n v="0"/>
    <n v="0"/>
    <n v="0"/>
    <n v="0"/>
    <n v="3"/>
    <x v="0"/>
    <x v="5"/>
  </r>
  <r>
    <s v="  UA"/>
    <x v="12"/>
    <n v="664"/>
    <s v="N533UA"/>
    <s v="PHL"/>
    <d v="1899-12-30T13:33:00"/>
    <d v="1899-12-30T13:49:00"/>
    <n v="119"/>
    <n v="120"/>
    <n v="16"/>
    <d v="1899-12-30T14:04:00"/>
    <n v="15"/>
    <n v="16"/>
    <n v="0"/>
    <n v="1"/>
    <n v="0"/>
    <n v="0"/>
    <n v="16"/>
    <x v="14"/>
    <x v="5"/>
  </r>
  <r>
    <s v="  UA"/>
    <x v="12"/>
    <n v="665"/>
    <s v="N435UA"/>
    <s v="SNA"/>
    <d v="1899-12-30T17:34:00"/>
    <d v="1899-12-30T18:29:00"/>
    <n v="268"/>
    <n v="250"/>
    <n v="55"/>
    <d v="1899-12-30T18:47:00"/>
    <n v="18"/>
    <n v="0"/>
    <n v="0"/>
    <n v="0"/>
    <n v="0"/>
    <n v="37"/>
    <n v="55"/>
    <x v="12"/>
    <x v="5"/>
  </r>
  <r>
    <s v="  UA"/>
    <x v="12"/>
    <n v="668"/>
    <s v="N846UA"/>
    <s v="LGA"/>
    <d v="1899-12-30T06:00:00"/>
    <d v="1899-12-30T05:57:00"/>
    <n v="123"/>
    <n v="122"/>
    <n v="-3"/>
    <d v="1899-12-30T06:12:00"/>
    <n v="15"/>
    <n v="0"/>
    <n v="0"/>
    <n v="0"/>
    <n v="0"/>
    <n v="0"/>
    <n v="0"/>
    <x v="6"/>
    <x v="5"/>
  </r>
  <r>
    <s v="  UA"/>
    <x v="12"/>
    <n v="672"/>
    <s v="N435UA"/>
    <s v="LGA"/>
    <d v="1899-12-30T08:00:00"/>
    <d v="1899-12-30T08:33:00"/>
    <n v="125"/>
    <n v="135"/>
    <n v="33"/>
    <d v="1899-12-30T08:58:00"/>
    <n v="25"/>
    <n v="0"/>
    <n v="0"/>
    <n v="43"/>
    <n v="0"/>
    <n v="0"/>
    <n v="33"/>
    <x v="9"/>
    <x v="5"/>
  </r>
  <r>
    <s v="  UA"/>
    <x v="12"/>
    <n v="675"/>
    <s v="N670UA"/>
    <s v="DEN"/>
    <d v="1899-12-30T08:02:00"/>
    <d v="1899-12-30T08:34:00"/>
    <n v="168"/>
    <n v="152"/>
    <n v="32"/>
    <d v="1899-12-30T09:02:00"/>
    <n v="28"/>
    <n v="16"/>
    <n v="0"/>
    <n v="0"/>
    <n v="0"/>
    <n v="0"/>
    <n v="32"/>
    <x v="9"/>
    <x v="5"/>
  </r>
  <r>
    <s v="  UA"/>
    <x v="12"/>
    <n v="676"/>
    <s v="N459UA"/>
    <s v="DCA"/>
    <d v="1899-12-30T21:00:00"/>
    <d v="1899-12-30T20:57:00"/>
    <n v="105"/>
    <n v="94"/>
    <n v="-3"/>
    <d v="1899-12-30T21:08:00"/>
    <n v="11"/>
    <n v="0"/>
    <n v="0"/>
    <n v="0"/>
    <n v="0"/>
    <n v="0"/>
    <n v="0"/>
    <x v="7"/>
    <x v="5"/>
  </r>
  <r>
    <s v="  UA"/>
    <x v="12"/>
    <n v="678"/>
    <s v="N808UA"/>
    <s v="LGA"/>
    <d v="1899-12-30T11:00:00"/>
    <d v="1899-12-30T10:54:00"/>
    <n v="125"/>
    <n v="154"/>
    <n v="-6"/>
    <d v="1899-12-30T11:40:00"/>
    <n v="46"/>
    <n v="0"/>
    <n v="0"/>
    <n v="23"/>
    <n v="0"/>
    <n v="0"/>
    <n v="0"/>
    <x v="3"/>
    <x v="5"/>
  </r>
  <r>
    <s v="  UA"/>
    <x v="12"/>
    <n v="680"/>
    <s v="N468UA"/>
    <s v="LGA"/>
    <d v="1899-12-30T12:25:00"/>
    <d v="1899-12-30T13:00:00"/>
    <n v="125"/>
    <n v="125"/>
    <n v="35"/>
    <d v="1899-12-30T13:15:00"/>
    <n v="15"/>
    <n v="0"/>
    <n v="0"/>
    <n v="35"/>
    <n v="0"/>
    <n v="0"/>
    <n v="35"/>
    <x v="5"/>
    <x v="5"/>
  </r>
  <r>
    <s v="  UA"/>
    <x v="12"/>
    <n v="682"/>
    <s v="N437UA"/>
    <s v="LGA"/>
    <d v="1899-12-30T13:00:00"/>
    <d v="1899-12-30T14:00:00"/>
    <n v="125"/>
    <n v="130"/>
    <n v="60"/>
    <d v="1899-12-30T14:25:00"/>
    <n v="25"/>
    <n v="0"/>
    <n v="0"/>
    <n v="5"/>
    <n v="0"/>
    <n v="60"/>
    <n v="60"/>
    <x v="14"/>
    <x v="5"/>
  </r>
  <r>
    <s v="  UA"/>
    <x v="12"/>
    <n v="684"/>
    <s v="N811UA"/>
    <s v="LGA"/>
    <d v="1899-12-30T14:05:00"/>
    <d v="1899-12-30T14:27:00"/>
    <n v="125"/>
    <n v="124"/>
    <n v="22"/>
    <d v="1899-12-30T14:50:00"/>
    <n v="23"/>
    <n v="0"/>
    <n v="0"/>
    <n v="21"/>
    <n v="0"/>
    <n v="0"/>
    <n v="22"/>
    <x v="4"/>
    <x v="5"/>
  </r>
  <r>
    <s v="  UA"/>
    <x v="12"/>
    <n v="686"/>
    <s v="N852UA"/>
    <s v="LGA"/>
    <d v="1899-12-30T14:54:00"/>
    <d v="1899-12-30T16:25:00"/>
    <n v="125"/>
    <n v="149"/>
    <n v="91"/>
    <d v="1899-12-30T17:11:00"/>
    <n v="46"/>
    <n v="0"/>
    <n v="0"/>
    <n v="92"/>
    <n v="0"/>
    <n v="23"/>
    <n v="91"/>
    <x v="4"/>
    <x v="5"/>
  </r>
  <r>
    <s v="  UA"/>
    <x v="12"/>
    <n v="688"/>
    <s v="N491UA"/>
    <s v="LGA"/>
    <d v="1899-12-30T15:54:00"/>
    <d v="1899-12-30T18:01:00"/>
    <n v="125"/>
    <n v="117"/>
    <n v="127"/>
    <d v="1899-12-30T18:16:00"/>
    <n v="15"/>
    <n v="0"/>
    <n v="0"/>
    <n v="12"/>
    <n v="0"/>
    <n v="107"/>
    <n v="127"/>
    <x v="15"/>
    <x v="5"/>
  </r>
  <r>
    <s v="  UA"/>
    <x v="12"/>
    <n v="690"/>
    <s v="N494UA"/>
    <s v="LGA"/>
    <d v="1899-12-30T17:05:00"/>
    <d v="1899-12-30T19:25:00"/>
    <n v="125"/>
    <n v="146"/>
    <n v="140"/>
    <d v="1899-12-30T20:07:00"/>
    <n v="42"/>
    <n v="0"/>
    <n v="0"/>
    <n v="161"/>
    <n v="0"/>
    <n v="0"/>
    <n v="140"/>
    <x v="12"/>
    <x v="5"/>
  </r>
  <r>
    <s v="  UA"/>
    <x v="12"/>
    <n v="692"/>
    <s v="N814UA"/>
    <s v="LGA"/>
    <d v="1899-12-30T17:30:00"/>
    <d v="1899-12-30T19:51:00"/>
    <n v="125"/>
    <n v="131"/>
    <n v="141"/>
    <d v="1899-12-30T20:22:00"/>
    <n v="31"/>
    <n v="0"/>
    <n v="0"/>
    <n v="147"/>
    <n v="0"/>
    <n v="0"/>
    <n v="141"/>
    <x v="12"/>
    <x v="5"/>
  </r>
  <r>
    <s v="  UA"/>
    <x v="12"/>
    <n v="696"/>
    <s v="N534UA"/>
    <s v="LGA"/>
    <d v="1899-12-30T19:00:00"/>
    <d v="1899-12-30T20:44:00"/>
    <n v="124"/>
    <n v="114"/>
    <n v="104"/>
    <d v="1899-12-30T21:01:00"/>
    <n v="17"/>
    <n v="0"/>
    <n v="0"/>
    <n v="94"/>
    <n v="0"/>
    <n v="0"/>
    <n v="104"/>
    <x v="10"/>
    <x v="5"/>
  </r>
  <r>
    <s v="  UA"/>
    <x v="12"/>
    <n v="709"/>
    <s v="N513UA"/>
    <s v="SAN"/>
    <d v="1899-12-30T08:30:00"/>
    <d v="1899-12-30T08:27:00"/>
    <n v="262"/>
    <n v="236"/>
    <n v="-3"/>
    <d v="1899-12-30T08:46:00"/>
    <n v="19"/>
    <n v="0"/>
    <n v="0"/>
    <n v="0"/>
    <n v="0"/>
    <n v="0"/>
    <n v="0"/>
    <x v="9"/>
    <x v="5"/>
  </r>
  <r>
    <s v="  UA"/>
    <x v="12"/>
    <n v="711"/>
    <s v=" "/>
    <s v="LAX"/>
    <d v="1899-12-30T07:04:00"/>
    <d v="1899-12-30T00:00:00"/>
    <n v="265"/>
    <n v="0"/>
    <n v="0"/>
    <d v="1899-12-30T00:00:00"/>
    <n v="0"/>
    <n v="0"/>
    <n v="0"/>
    <n v="0"/>
    <n v="0"/>
    <n v="0"/>
    <n v="0"/>
    <x v="13"/>
    <x v="5"/>
  </r>
  <r>
    <s v="  UA"/>
    <x v="12"/>
    <n v="722"/>
    <s v="N418UA"/>
    <s v="RDU"/>
    <d v="1899-12-30T16:41:00"/>
    <d v="1899-12-30T17:14:00"/>
    <n v="110"/>
    <n v="115"/>
    <n v="33"/>
    <d v="1899-12-30T17:37:00"/>
    <n v="23"/>
    <n v="9"/>
    <n v="0"/>
    <n v="5"/>
    <n v="0"/>
    <n v="24"/>
    <n v="33"/>
    <x v="2"/>
    <x v="5"/>
  </r>
  <r>
    <s v="  UA"/>
    <x v="12"/>
    <n v="732"/>
    <s v="N496UA"/>
    <s v="JAX"/>
    <d v="1899-12-30T13:44:00"/>
    <d v="1899-12-30T13:42:00"/>
    <n v="136"/>
    <n v="130"/>
    <n v="-2"/>
    <d v="1899-12-30T13:55:00"/>
    <n v="13"/>
    <n v="0"/>
    <n v="0"/>
    <n v="0"/>
    <n v="0"/>
    <n v="0"/>
    <n v="0"/>
    <x v="14"/>
    <x v="5"/>
  </r>
  <r>
    <s v="  UA"/>
    <x v="12"/>
    <n v="741"/>
    <s v="N412UA"/>
    <s v="SFO"/>
    <d v="1899-12-30T19:05:00"/>
    <d v="1899-12-30T19:24:00"/>
    <n v="282"/>
    <n v="276"/>
    <n v="19"/>
    <d v="1899-12-30T20:10:00"/>
    <n v="46"/>
    <n v="0"/>
    <n v="0"/>
    <n v="0"/>
    <n v="0"/>
    <n v="0"/>
    <n v="19"/>
    <x v="10"/>
    <x v="5"/>
  </r>
  <r>
    <s v="  UA"/>
    <x v="12"/>
    <n v="752"/>
    <s v="N465UA"/>
    <s v="MSP"/>
    <d v="1899-12-30T21:05:00"/>
    <d v="1899-12-30T21:00:00"/>
    <n v="84"/>
    <n v="74"/>
    <n v="-5"/>
    <d v="1899-12-30T21:12:00"/>
    <n v="12"/>
    <n v="0"/>
    <n v="0"/>
    <n v="0"/>
    <n v="0"/>
    <n v="0"/>
    <n v="0"/>
    <x v="7"/>
    <x v="5"/>
  </r>
  <r>
    <s v="  UA"/>
    <x v="12"/>
    <n v="759"/>
    <s v="N456UA"/>
    <s v="SFO"/>
    <d v="1899-12-30T09:02:00"/>
    <d v="1899-12-30T09:28:00"/>
    <n v="282"/>
    <n v="297"/>
    <n v="26"/>
    <d v="1899-12-30T10:15:00"/>
    <n v="47"/>
    <n v="26"/>
    <n v="0"/>
    <n v="15"/>
    <n v="0"/>
    <n v="0"/>
    <n v="26"/>
    <x v="0"/>
    <x v="5"/>
  </r>
  <r>
    <s v="  UA"/>
    <x v="12"/>
    <n v="761"/>
    <s v="N495UA"/>
    <s v="SFO"/>
    <d v="1899-12-30T08:12:00"/>
    <d v="1899-12-30T08:20:00"/>
    <n v="282"/>
    <n v="263"/>
    <n v="8"/>
    <d v="1899-12-30T08:35:00"/>
    <n v="15"/>
    <n v="0"/>
    <n v="0"/>
    <n v="0"/>
    <n v="0"/>
    <n v="0"/>
    <n v="8"/>
    <x v="9"/>
    <x v="5"/>
  </r>
  <r>
    <s v="  UA"/>
    <x v="12"/>
    <n v="769"/>
    <s v="N669UA"/>
    <s v="SFO"/>
    <d v="1899-12-30T10:00:00"/>
    <d v="1899-12-30T10:00:00"/>
    <n v="290"/>
    <n v="270"/>
    <n v="0"/>
    <d v="1899-12-30T10:23:00"/>
    <n v="23"/>
    <n v="0"/>
    <n v="0"/>
    <n v="0"/>
    <n v="0"/>
    <n v="0"/>
    <n v="0"/>
    <x v="8"/>
    <x v="5"/>
  </r>
  <r>
    <s v="  UA"/>
    <x v="12"/>
    <n v="774"/>
    <s v="N454UA"/>
    <s v="RIC"/>
    <d v="1899-12-30T18:03:00"/>
    <d v="1899-12-30T18:22:00"/>
    <n v="114"/>
    <n v="115"/>
    <n v="19"/>
    <d v="1899-12-30T18:46:00"/>
    <n v="24"/>
    <n v="19"/>
    <n v="0"/>
    <n v="1"/>
    <n v="0"/>
    <n v="0"/>
    <n v="19"/>
    <x v="1"/>
    <x v="5"/>
  </r>
  <r>
    <s v="  UA"/>
    <x v="12"/>
    <n v="793"/>
    <s v="N598UA"/>
    <s v="LAX"/>
    <d v="1899-12-30T15:20:00"/>
    <d v="1899-12-30T15:21:00"/>
    <n v="270"/>
    <n v="250"/>
    <n v="1"/>
    <d v="1899-12-30T15:39:00"/>
    <n v="18"/>
    <n v="0"/>
    <n v="0"/>
    <n v="0"/>
    <n v="0"/>
    <n v="0"/>
    <n v="1"/>
    <x v="15"/>
    <x v="5"/>
  </r>
  <r>
    <s v="  UA"/>
    <x v="12"/>
    <n v="836"/>
    <s v="N473UA"/>
    <s v="BOS"/>
    <d v="1899-12-30T17:35:00"/>
    <d v="1899-12-30T17:37:00"/>
    <n v="139"/>
    <n v="132"/>
    <n v="2"/>
    <d v="1899-12-30T17:48:00"/>
    <n v="11"/>
    <n v="0"/>
    <n v="0"/>
    <n v="0"/>
    <n v="0"/>
    <n v="0"/>
    <n v="2"/>
    <x v="12"/>
    <x v="5"/>
  </r>
  <r>
    <s v="  UA"/>
    <x v="12"/>
    <n v="839"/>
    <s v="N468UA"/>
    <s v="LAX"/>
    <d v="1899-12-30T18:41:00"/>
    <d v="1899-12-30T19:01:00"/>
    <n v="265"/>
    <n v="258"/>
    <n v="20"/>
    <d v="1899-12-30T19:19:00"/>
    <n v="18"/>
    <n v="0"/>
    <n v="0"/>
    <n v="0"/>
    <n v="0"/>
    <n v="0"/>
    <n v="20"/>
    <x v="1"/>
    <x v="5"/>
  </r>
  <r>
    <s v="  UA"/>
    <x v="12"/>
    <n v="842"/>
    <s v="N465UA"/>
    <s v="LAX"/>
    <d v="1899-12-30T08:10:00"/>
    <d v="1899-12-30T08:11:00"/>
    <n v="269"/>
    <n v="242"/>
    <n v="1"/>
    <d v="1899-12-30T08:26:00"/>
    <n v="15"/>
    <n v="0"/>
    <n v="0"/>
    <n v="0"/>
    <n v="0"/>
    <n v="0"/>
    <n v="1"/>
    <x v="9"/>
    <x v="5"/>
  </r>
  <r>
    <s v="  UA"/>
    <x v="12"/>
    <n v="848"/>
    <s v="N417UA"/>
    <s v="PHX"/>
    <d v="1899-12-30T09:27:00"/>
    <d v="1899-12-30T09:30:00"/>
    <n v="227"/>
    <n v="219"/>
    <n v="3"/>
    <d v="1899-12-30T09:42:00"/>
    <n v="12"/>
    <n v="0"/>
    <n v="0"/>
    <n v="0"/>
    <n v="0"/>
    <n v="0"/>
    <n v="3"/>
    <x v="0"/>
    <x v="5"/>
  </r>
  <r>
    <s v="  UA"/>
    <x v="12"/>
    <n v="859"/>
    <s v="N834UA"/>
    <s v="SFO"/>
    <d v="1899-12-30T07:04:00"/>
    <d v="1899-12-30T07:07:00"/>
    <n v="288"/>
    <n v="256"/>
    <n v="3"/>
    <d v="1899-12-30T07:27:00"/>
    <n v="20"/>
    <n v="0"/>
    <n v="0"/>
    <n v="0"/>
    <n v="0"/>
    <n v="0"/>
    <n v="3"/>
    <x v="13"/>
    <x v="5"/>
  </r>
  <r>
    <s v="  UA"/>
    <x v="12"/>
    <n v="882"/>
    <s v="N552UA"/>
    <s v="BOS"/>
    <d v="1899-12-30T16:05:00"/>
    <d v="1899-12-30T16:13:00"/>
    <n v="142"/>
    <n v="128"/>
    <n v="8"/>
    <d v="1899-12-30T16:25:00"/>
    <n v="12"/>
    <n v="0"/>
    <n v="0"/>
    <n v="0"/>
    <n v="0"/>
    <n v="0"/>
    <n v="8"/>
    <x v="2"/>
    <x v="5"/>
  </r>
  <r>
    <s v="  UA"/>
    <x v="12"/>
    <n v="884"/>
    <s v="N402UA"/>
    <s v="EWR"/>
    <d v="1899-12-30T19:00:00"/>
    <d v="1899-12-30T19:08:00"/>
    <n v="131"/>
    <n v="110"/>
    <n v="8"/>
    <d v="1899-12-30T19:25:00"/>
    <n v="17"/>
    <n v="0"/>
    <n v="0"/>
    <n v="0"/>
    <n v="0"/>
    <n v="0"/>
    <n v="8"/>
    <x v="10"/>
    <x v="5"/>
  </r>
  <r>
    <s v="  UA"/>
    <x v="12"/>
    <n v="896"/>
    <s v="N524UA"/>
    <s v="BOS"/>
    <d v="1899-12-30T13:19:00"/>
    <d v="1899-12-30T13:18:00"/>
    <n v="140"/>
    <n v="128"/>
    <n v="-1"/>
    <d v="1899-12-30T13:31:00"/>
    <n v="13"/>
    <n v="0"/>
    <n v="0"/>
    <n v="0"/>
    <n v="0"/>
    <n v="0"/>
    <n v="0"/>
    <x v="14"/>
    <x v="5"/>
  </r>
  <r>
    <s v="  UA"/>
    <x v="12"/>
    <n v="904"/>
    <s v="N848UA"/>
    <s v="CVG"/>
    <d v="1899-12-30T19:01:00"/>
    <d v="1899-12-30T18:58:00"/>
    <n v="71"/>
    <n v="68"/>
    <n v="-3"/>
    <d v="1899-12-30T19:13:00"/>
    <n v="15"/>
    <n v="0"/>
    <n v="0"/>
    <n v="0"/>
    <n v="0"/>
    <n v="0"/>
    <n v="0"/>
    <x v="10"/>
    <x v="5"/>
  </r>
  <r>
    <s v="  UA"/>
    <x v="12"/>
    <n v="907"/>
    <s v="N663UA"/>
    <s v="SFO"/>
    <d v="1899-12-30T17:21:00"/>
    <d v="1899-12-30T17:24:00"/>
    <n v="295"/>
    <n v="252"/>
    <n v="3"/>
    <d v="1899-12-30T17:38:00"/>
    <n v="14"/>
    <n v="0"/>
    <n v="0"/>
    <n v="0"/>
    <n v="0"/>
    <n v="0"/>
    <n v="3"/>
    <x v="12"/>
    <x v="5"/>
  </r>
  <r>
    <s v="  UA"/>
    <x v="12"/>
    <n v="909"/>
    <s v="N516UA"/>
    <s v="DEN"/>
    <d v="1899-12-30T15:15:00"/>
    <d v="1899-12-30T15:16:00"/>
    <n v="164"/>
    <n v="149"/>
    <n v="1"/>
    <d v="1899-12-30T15:37:00"/>
    <n v="21"/>
    <n v="0"/>
    <n v="0"/>
    <n v="0"/>
    <n v="0"/>
    <n v="0"/>
    <n v="1"/>
    <x v="15"/>
    <x v="5"/>
  </r>
  <r>
    <s v="  UA"/>
    <x v="12"/>
    <n v="922"/>
    <s v=" "/>
    <s v="IAD"/>
    <d v="1899-12-30T06:05:00"/>
    <d v="1899-12-30T00:00:00"/>
    <n v="101"/>
    <n v="0"/>
    <n v="0"/>
    <d v="1899-12-30T00:00:00"/>
    <n v="0"/>
    <n v="0"/>
    <n v="0"/>
    <n v="0"/>
    <n v="0"/>
    <n v="0"/>
    <n v="0"/>
    <x v="6"/>
    <x v="5"/>
  </r>
  <r>
    <s v="  UA"/>
    <x v="12"/>
    <n v="929"/>
    <s v="N495UA"/>
    <s v="SEA"/>
    <d v="1899-12-30T15:30:00"/>
    <d v="1899-12-30T18:48:00"/>
    <n v="268"/>
    <n v="265"/>
    <n v="198"/>
    <d v="1899-12-30T19:01:00"/>
    <n v="13"/>
    <n v="8"/>
    <n v="0"/>
    <n v="0"/>
    <n v="0"/>
    <n v="187"/>
    <n v="198"/>
    <x v="15"/>
    <x v="5"/>
  </r>
  <r>
    <s v="  UA"/>
    <x v="12"/>
    <n v="941"/>
    <s v="N571UA"/>
    <s v="DEN"/>
    <d v="1899-12-30T17:03:00"/>
    <d v="1899-12-30T19:33:00"/>
    <n v="160"/>
    <n v="148"/>
    <n v="150"/>
    <d v="1899-12-30T19:51:00"/>
    <n v="18"/>
    <n v="86"/>
    <n v="0"/>
    <n v="0"/>
    <n v="0"/>
    <n v="52"/>
    <n v="150"/>
    <x v="12"/>
    <x v="5"/>
  </r>
  <r>
    <s v="  UA"/>
    <x v="12"/>
    <n v="943"/>
    <s v="N563UA"/>
    <s v="LAX"/>
    <d v="1899-12-30T17:32:00"/>
    <d v="1899-12-30T17:31:00"/>
    <n v="268"/>
    <n v="244"/>
    <n v="-1"/>
    <d v="1899-12-30T17:43:00"/>
    <n v="12"/>
    <n v="0"/>
    <n v="0"/>
    <n v="0"/>
    <n v="0"/>
    <n v="0"/>
    <n v="0"/>
    <x v="12"/>
    <x v="5"/>
  </r>
  <r>
    <s v="  UA"/>
    <x v="12"/>
    <n v="945"/>
    <s v="N467UA"/>
    <s v="LAX"/>
    <d v="1899-12-30T11:57:00"/>
    <d v="1899-12-30T11:52:00"/>
    <n v="265"/>
    <n v="254"/>
    <n v="-5"/>
    <d v="1899-12-30T12:12:00"/>
    <n v="20"/>
    <n v="0"/>
    <n v="0"/>
    <n v="0"/>
    <n v="0"/>
    <n v="0"/>
    <n v="0"/>
    <x v="3"/>
    <x v="5"/>
  </r>
  <r>
    <s v="  UA"/>
    <x v="12"/>
    <n v="949"/>
    <s v="N225UA"/>
    <s v="DEN"/>
    <d v="1899-12-30T18:41:00"/>
    <d v="1899-12-30T18:51:00"/>
    <n v="165"/>
    <n v="137"/>
    <n v="10"/>
    <d v="1899-12-30T19:07:00"/>
    <n v="16"/>
    <n v="0"/>
    <n v="0"/>
    <n v="0"/>
    <n v="0"/>
    <n v="0"/>
    <n v="10"/>
    <x v="1"/>
    <x v="5"/>
  </r>
  <r>
    <s v="  UA"/>
    <x v="12"/>
    <n v="959"/>
    <s v="N461UA"/>
    <s v="PDX"/>
    <d v="1899-12-30T20:30:00"/>
    <d v="1899-12-30T20:42:00"/>
    <n v="268"/>
    <n v="262"/>
    <n v="12"/>
    <d v="1899-12-30T20:59:00"/>
    <n v="17"/>
    <n v="0"/>
    <n v="0"/>
    <n v="0"/>
    <n v="0"/>
    <n v="0"/>
    <n v="12"/>
    <x v="11"/>
    <x v="5"/>
  </r>
  <r>
    <s v="  UA"/>
    <x v="12"/>
    <n v="964"/>
    <s v="N222UA"/>
    <s v="IAD"/>
    <d v="1899-12-30T13:15:00"/>
    <d v="1899-12-30T13:43:00"/>
    <n v="112"/>
    <n v="100"/>
    <n v="28"/>
    <d v="1899-12-30T14:01:00"/>
    <n v="18"/>
    <n v="16"/>
    <n v="0"/>
    <n v="0"/>
    <n v="0"/>
    <n v="0"/>
    <n v="28"/>
    <x v="14"/>
    <x v="5"/>
  </r>
  <r>
    <s v="  UA"/>
    <x v="12"/>
    <n v="971"/>
    <s v=" "/>
    <s v="SFO"/>
    <d v="1899-12-30T06:00:00"/>
    <d v="1899-12-30T00:00:00"/>
    <n v="282"/>
    <n v="0"/>
    <n v="0"/>
    <d v="1899-12-30T00:00:00"/>
    <n v="0"/>
    <n v="0"/>
    <n v="0"/>
    <n v="0"/>
    <n v="0"/>
    <n v="0"/>
    <n v="0"/>
    <x v="6"/>
    <x v="5"/>
  </r>
  <r>
    <s v="  UA"/>
    <x v="12"/>
    <n v="973"/>
    <s v="N654UA"/>
    <s v="SFO"/>
    <d v="1899-12-30T14:55:00"/>
    <d v="1899-12-30T15:19:00"/>
    <n v="294"/>
    <n v="252"/>
    <n v="24"/>
    <d v="1899-12-30T15:35:00"/>
    <n v="16"/>
    <n v="0"/>
    <n v="0"/>
    <n v="0"/>
    <n v="0"/>
    <n v="0"/>
    <n v="24"/>
    <x v="4"/>
    <x v="5"/>
  </r>
  <r>
    <s v="  UA"/>
    <x v="12"/>
    <n v="992"/>
    <s v="N587UA"/>
    <s v="IAD"/>
    <d v="1899-12-30T18:13:00"/>
    <d v="1899-12-30T18:14:00"/>
    <n v="114"/>
    <n v="103"/>
    <n v="1"/>
    <d v="1899-12-30T18:30:00"/>
    <n v="16"/>
    <n v="0"/>
    <n v="0"/>
    <n v="0"/>
    <n v="0"/>
    <n v="0"/>
    <n v="1"/>
    <x v="1"/>
    <x v="5"/>
  </r>
  <r>
    <s v="  UA"/>
    <x v="12"/>
    <n v="998"/>
    <s v="N850UA"/>
    <s v="BOS"/>
    <d v="1899-12-30T21:01:00"/>
    <d v="1899-12-30T21:39:00"/>
    <n v="132"/>
    <n v="120"/>
    <n v="38"/>
    <d v="1899-12-30T21:54:00"/>
    <n v="15"/>
    <n v="0"/>
    <n v="7"/>
    <n v="0"/>
    <n v="0"/>
    <n v="19"/>
    <n v="38"/>
    <x v="7"/>
    <x v="5"/>
  </r>
  <r>
    <s v="  UA"/>
    <x v="12"/>
    <n v="1102"/>
    <s v="N16703"/>
    <s v="MCO"/>
    <d v="1899-12-30T19:40:00"/>
    <d v="1899-12-30T19:42:00"/>
    <n v="155"/>
    <n v="146"/>
    <n v="2"/>
    <d v="1899-12-30T19:58:00"/>
    <n v="16"/>
    <n v="0"/>
    <n v="0"/>
    <n v="0"/>
    <n v="0"/>
    <n v="0"/>
    <n v="2"/>
    <x v="10"/>
    <x v="5"/>
  </r>
  <r>
    <s v="  UA"/>
    <x v="12"/>
    <n v="1103"/>
    <s v="N27724"/>
    <s v="SNA"/>
    <d v="1899-12-30T09:45:00"/>
    <d v="1899-12-30T09:43:00"/>
    <n v="265"/>
    <n v="238"/>
    <n v="-2"/>
    <d v="1899-12-30T09:57:00"/>
    <n v="14"/>
    <n v="0"/>
    <n v="0"/>
    <n v="0"/>
    <n v="0"/>
    <n v="0"/>
    <n v="0"/>
    <x v="0"/>
    <x v="5"/>
  </r>
  <r>
    <s v="  UA"/>
    <x v="12"/>
    <n v="1189"/>
    <s v="N78285"/>
    <s v="IAH"/>
    <d v="1899-12-30T15:20:00"/>
    <d v="1899-12-30T15:16:00"/>
    <n v="174"/>
    <n v="162"/>
    <n v="-4"/>
    <d v="1899-12-30T15:30:00"/>
    <n v="14"/>
    <n v="0"/>
    <n v="0"/>
    <n v="0"/>
    <n v="0"/>
    <n v="0"/>
    <n v="0"/>
    <x v="15"/>
    <x v="5"/>
  </r>
  <r>
    <s v="  UA"/>
    <x v="12"/>
    <n v="1221"/>
    <s v="N33289"/>
    <s v="IAH"/>
    <d v="1899-12-30T07:00:00"/>
    <d v="1899-12-30T06:58:00"/>
    <n v="168"/>
    <n v="144"/>
    <n v="-2"/>
    <d v="1899-12-30T07:14:00"/>
    <n v="16"/>
    <n v="0"/>
    <n v="0"/>
    <n v="0"/>
    <n v="0"/>
    <n v="0"/>
    <n v="0"/>
    <x v="13"/>
    <x v="5"/>
  </r>
  <r>
    <s v="  UA"/>
    <x v="12"/>
    <n v="1259"/>
    <s v="N16646"/>
    <s v="CLE"/>
    <d v="1899-12-30T18:15:00"/>
    <d v="1899-12-30T18:18:00"/>
    <n v="77"/>
    <n v="79"/>
    <n v="3"/>
    <d v="1899-12-30T18:38:00"/>
    <n v="20"/>
    <n v="0"/>
    <n v="0"/>
    <n v="0"/>
    <n v="0"/>
    <n v="0"/>
    <n v="3"/>
    <x v="1"/>
    <x v="5"/>
  </r>
  <r>
    <s v="  UA"/>
    <x v="12"/>
    <n v="1282"/>
    <s v="N73259"/>
    <s v="SFO"/>
    <d v="1899-12-30T20:30:00"/>
    <d v="1899-12-30T20:52:00"/>
    <n v="275"/>
    <n v="260"/>
    <n v="22"/>
    <d v="1899-12-30T21:02:00"/>
    <n v="10"/>
    <n v="0"/>
    <n v="0"/>
    <n v="0"/>
    <n v="0"/>
    <n v="0"/>
    <n v="22"/>
    <x v="11"/>
    <x v="5"/>
  </r>
  <r>
    <s v="  UA"/>
    <x v="12"/>
    <n v="1290"/>
    <s v="N79402"/>
    <s v="IAH"/>
    <d v="1899-12-30T17:05:00"/>
    <d v="1899-12-30T17:10:00"/>
    <n v="173"/>
    <n v="146"/>
    <n v="5"/>
    <d v="1899-12-30T17:18:00"/>
    <n v="8"/>
    <n v="0"/>
    <n v="0"/>
    <n v="0"/>
    <n v="0"/>
    <n v="0"/>
    <n v="5"/>
    <x v="12"/>
    <x v="5"/>
  </r>
  <r>
    <s v="  UA"/>
    <x v="12"/>
    <n v="1296"/>
    <s v="N38727"/>
    <s v="DEN"/>
    <d v="1899-12-30T20:00:00"/>
    <d v="1899-12-30T20:17:00"/>
    <n v="156"/>
    <n v="152"/>
    <n v="17"/>
    <d v="1899-12-30T20:39:00"/>
    <n v="22"/>
    <n v="0"/>
    <n v="0"/>
    <n v="0"/>
    <n v="0"/>
    <n v="0"/>
    <n v="17"/>
    <x v="11"/>
    <x v="5"/>
  </r>
  <r>
    <s v="  UA"/>
    <x v="12"/>
    <n v="1550"/>
    <s v="N17730"/>
    <s v="EWR"/>
    <d v="1899-12-30T13:39:00"/>
    <d v="1899-12-30T13:42:00"/>
    <n v="140"/>
    <n v="119"/>
    <n v="3"/>
    <d v="1899-12-30T13:57:00"/>
    <n v="15"/>
    <n v="0"/>
    <n v="0"/>
    <n v="0"/>
    <n v="0"/>
    <n v="0"/>
    <n v="3"/>
    <x v="14"/>
    <x v="5"/>
  </r>
  <r>
    <s v="  UA"/>
    <x v="12"/>
    <n v="1574"/>
    <s v="N39726"/>
    <s v="EWR"/>
    <d v="1899-12-30T12:00:00"/>
    <d v="1899-12-30T12:00:00"/>
    <n v="127"/>
    <n v="140"/>
    <n v="0"/>
    <d v="1899-12-30T12:20:00"/>
    <n v="20"/>
    <n v="0"/>
    <n v="0"/>
    <n v="0"/>
    <n v="0"/>
    <n v="0"/>
    <n v="0"/>
    <x v="5"/>
    <x v="5"/>
  </r>
  <r>
    <s v="  UA"/>
    <x v="12"/>
    <n v="1577"/>
    <s v="N18220"/>
    <s v="EWR"/>
    <d v="1899-12-30T17:00:00"/>
    <d v="1899-12-30T17:13:00"/>
    <n v="135"/>
    <n v="136"/>
    <n v="13"/>
    <d v="1899-12-30T17:47:00"/>
    <n v="34"/>
    <n v="0"/>
    <n v="0"/>
    <n v="0"/>
    <n v="0"/>
    <n v="0"/>
    <n v="13"/>
    <x v="12"/>
    <x v="5"/>
  </r>
  <r>
    <s v="  UA"/>
    <x v="12"/>
    <n v="1579"/>
    <s v="N76502"/>
    <s v="EWR"/>
    <d v="1899-12-30T18:00:00"/>
    <d v="1899-12-30T18:10:00"/>
    <n v="126"/>
    <n v="113"/>
    <n v="10"/>
    <d v="1899-12-30T18:21:00"/>
    <n v="11"/>
    <n v="0"/>
    <n v="0"/>
    <n v="0"/>
    <n v="0"/>
    <n v="0"/>
    <n v="10"/>
    <x v="1"/>
    <x v="5"/>
  </r>
  <r>
    <s v="  UA"/>
    <x v="12"/>
    <n v="1625"/>
    <s v="N14731"/>
    <s v="CLE"/>
    <d v="1899-12-30T07:00:00"/>
    <d v="1899-12-30T06:57:00"/>
    <n v="77"/>
    <n v="77"/>
    <n v="-3"/>
    <d v="1899-12-30T07:14:00"/>
    <n v="17"/>
    <n v="0"/>
    <n v="0"/>
    <n v="0"/>
    <n v="0"/>
    <n v="0"/>
    <n v="0"/>
    <x v="13"/>
    <x v="5"/>
  </r>
  <r>
    <s v="  UA"/>
    <x v="12"/>
    <n v="1647"/>
    <s v="N76254"/>
    <s v="IAH"/>
    <d v="1899-12-30T19:15:00"/>
    <d v="1899-12-30T19:27:00"/>
    <n v="163"/>
    <n v="150"/>
    <n v="12"/>
    <d v="1899-12-30T19:45:00"/>
    <n v="18"/>
    <n v="0"/>
    <n v="0"/>
    <n v="0"/>
    <n v="0"/>
    <n v="0"/>
    <n v="12"/>
    <x v="10"/>
    <x v="5"/>
  </r>
  <r>
    <s v="  UA"/>
    <x v="12"/>
    <n v="1676"/>
    <s v="N37422"/>
    <s v="IAH"/>
    <d v="1899-12-30T14:00:00"/>
    <d v="1899-12-30T13:58:00"/>
    <n v="166"/>
    <n v="156"/>
    <n v="-2"/>
    <d v="1899-12-30T14:17:00"/>
    <n v="19"/>
    <n v="0"/>
    <n v="0"/>
    <n v="0"/>
    <n v="0"/>
    <n v="0"/>
    <n v="0"/>
    <x v="4"/>
    <x v="5"/>
  </r>
  <r>
    <s v="  UA"/>
    <x v="12"/>
    <n v="1693"/>
    <s v="N24202"/>
    <s v="IAH"/>
    <d v="1899-12-30T12:10:00"/>
    <d v="1899-12-30T12:24:00"/>
    <n v="167"/>
    <n v="155"/>
    <n v="14"/>
    <d v="1899-12-30T12:38:00"/>
    <n v="14"/>
    <n v="0"/>
    <n v="0"/>
    <n v="0"/>
    <n v="0"/>
    <n v="0"/>
    <n v="14"/>
    <x v="5"/>
    <x v="5"/>
  </r>
  <r>
    <s v="  UA"/>
    <x v="12"/>
    <n v="1696"/>
    <s v="N73275"/>
    <s v="EWR"/>
    <d v="1899-12-30T10:00:00"/>
    <d v="1899-12-30T10:02:00"/>
    <n v="117"/>
    <n v="114"/>
    <n v="2"/>
    <d v="1899-12-30T10:14:00"/>
    <n v="12"/>
    <n v="0"/>
    <n v="0"/>
    <n v="0"/>
    <n v="0"/>
    <n v="0"/>
    <n v="2"/>
    <x v="8"/>
    <x v="5"/>
  </r>
  <r>
    <s v="  UA"/>
    <x v="12"/>
    <n v="1710"/>
    <s v="N78866"/>
    <s v="IAH"/>
    <d v="1899-12-30T08:00:00"/>
    <d v="1899-12-30T07:59:00"/>
    <n v="172"/>
    <n v="149"/>
    <n v="-1"/>
    <d v="1899-12-30T08:11:00"/>
    <n v="12"/>
    <n v="0"/>
    <n v="0"/>
    <n v="0"/>
    <n v="0"/>
    <n v="0"/>
    <n v="0"/>
    <x v="9"/>
    <x v="5"/>
  </r>
  <r>
    <s v="  UA"/>
    <x v="12"/>
    <n v="1715"/>
    <s v="N33284"/>
    <s v="PIT"/>
    <d v="1899-12-30T18:35:00"/>
    <d v="1899-12-30T18:33:00"/>
    <n v="84"/>
    <n v="83"/>
    <n v="-2"/>
    <d v="1899-12-30T18:52:00"/>
    <n v="19"/>
    <n v="0"/>
    <n v="0"/>
    <n v="0"/>
    <n v="0"/>
    <n v="0"/>
    <n v="0"/>
    <x v="1"/>
    <x v="5"/>
  </r>
  <r>
    <s v="  UA"/>
    <x v="12"/>
    <n v="1716"/>
    <s v="N13248"/>
    <s v="FLL"/>
    <d v="1899-12-30T08:50:00"/>
    <d v="1899-12-30T09:08:00"/>
    <n v="171"/>
    <n v="194"/>
    <n v="18"/>
    <d v="1899-12-30T09:26:00"/>
    <n v="18"/>
    <n v="5"/>
    <n v="0"/>
    <n v="23"/>
    <n v="0"/>
    <n v="13"/>
    <n v="18"/>
    <x v="9"/>
    <x v="5"/>
  </r>
  <r>
    <s v="  UA"/>
    <x v="12"/>
    <n v="1727"/>
    <s v="N31412"/>
    <s v="IAH"/>
    <d v="1899-12-30T10:56:00"/>
    <d v="1899-12-30T10:55:00"/>
    <n v="169"/>
    <n v="157"/>
    <n v="-1"/>
    <d v="1899-12-30T11:04:00"/>
    <n v="9"/>
    <n v="0"/>
    <n v="0"/>
    <n v="0"/>
    <n v="0"/>
    <n v="0"/>
    <n v="0"/>
    <x v="8"/>
    <x v="5"/>
  </r>
  <r>
    <s v="  UA"/>
    <x v="12"/>
    <n v="1729"/>
    <s v="N37263"/>
    <s v="IAH"/>
    <d v="1899-12-30T21:00:00"/>
    <d v="1899-12-30T21:24:00"/>
    <n v="158"/>
    <n v="142"/>
    <n v="24"/>
    <d v="1899-12-30T21:34:00"/>
    <n v="10"/>
    <n v="0"/>
    <n v="0"/>
    <n v="0"/>
    <n v="0"/>
    <n v="0"/>
    <n v="24"/>
    <x v="7"/>
    <x v="5"/>
  </r>
  <r>
    <s v="  UA"/>
    <x v="12"/>
    <n v="1730"/>
    <s v="N17244"/>
    <s v="IAH"/>
    <d v="1899-12-30T05:25:00"/>
    <d v="1899-12-30T05:22:00"/>
    <n v="168"/>
    <n v="161"/>
    <n v="-3"/>
    <d v="1899-12-30T05:49:00"/>
    <n v="27"/>
    <n v="0"/>
    <n v="0"/>
    <n v="0"/>
    <n v="0"/>
    <n v="0"/>
    <n v="0"/>
    <x v="16"/>
    <x v="5"/>
  </r>
  <r>
    <s v="  UA"/>
    <x v="13"/>
    <n v="201"/>
    <s v="N215UA"/>
    <s v="HNL"/>
    <d v="1899-12-30T09:19:00"/>
    <d v="1899-12-30T10:11:00"/>
    <n v="544"/>
    <n v="541"/>
    <n v="52"/>
    <d v="1899-12-30T10:35:00"/>
    <n v="24"/>
    <n v="18"/>
    <n v="0"/>
    <n v="0"/>
    <n v="0"/>
    <n v="31"/>
    <n v="52"/>
    <x v="0"/>
    <x v="6"/>
  </r>
  <r>
    <s v="  UA"/>
    <x v="13"/>
    <n v="231"/>
    <s v="N498UA"/>
    <s v="BUF"/>
    <d v="1899-12-30T20:45:00"/>
    <d v="1899-12-30T20:45:00"/>
    <n v="89"/>
    <n v="75"/>
    <n v="0"/>
    <d v="1899-12-30T20:54:00"/>
    <n v="9"/>
    <n v="0"/>
    <n v="0"/>
    <n v="0"/>
    <n v="0"/>
    <n v="0"/>
    <n v="0"/>
    <x v="11"/>
    <x v="6"/>
  </r>
  <r>
    <s v="  UA"/>
    <x v="13"/>
    <n v="233"/>
    <s v="N486UA"/>
    <s v="DTW"/>
    <d v="1899-12-30T20:12:00"/>
    <d v="1899-12-30T20:06:00"/>
    <n v="85"/>
    <n v="64"/>
    <n v="-6"/>
    <d v="1899-12-30T20:16:00"/>
    <n v="10"/>
    <n v="0"/>
    <n v="0"/>
    <n v="0"/>
    <n v="0"/>
    <n v="0"/>
    <n v="0"/>
    <x v="11"/>
    <x v="6"/>
  </r>
  <r>
    <s v="  UA"/>
    <x v="13"/>
    <n v="234"/>
    <s v="N416UA"/>
    <s v="SEA"/>
    <d v="1899-12-30T18:05:00"/>
    <d v="1899-12-30T18:39:00"/>
    <n v="268"/>
    <n v="263"/>
    <n v="34"/>
    <d v="1899-12-30T18:49:00"/>
    <n v="10"/>
    <n v="20"/>
    <n v="0"/>
    <n v="0"/>
    <n v="0"/>
    <n v="9"/>
    <n v="34"/>
    <x v="1"/>
    <x v="6"/>
  </r>
  <r>
    <s v="  UA"/>
    <x v="13"/>
    <n v="235"/>
    <s v="N574UA"/>
    <s v="LAS"/>
    <d v="1899-12-30T18:20:00"/>
    <d v="1899-12-30T18:17:00"/>
    <n v="237"/>
    <n v="226"/>
    <n v="-3"/>
    <d v="1899-12-30T18:30:00"/>
    <n v="13"/>
    <n v="0"/>
    <n v="0"/>
    <n v="0"/>
    <n v="0"/>
    <n v="0"/>
    <n v="0"/>
    <x v="1"/>
    <x v="6"/>
  </r>
  <r>
    <s v="  UA"/>
    <x v="13"/>
    <n v="241"/>
    <s v="N476UA"/>
    <s v="SEA"/>
    <d v="1899-12-30T12:00:00"/>
    <d v="1899-12-30T11:57:00"/>
    <n v="268"/>
    <n v="271"/>
    <n v="-3"/>
    <d v="1899-12-30T12:12:00"/>
    <n v="15"/>
    <n v="0"/>
    <n v="0"/>
    <n v="0"/>
    <n v="0"/>
    <n v="0"/>
    <n v="0"/>
    <x v="5"/>
    <x v="6"/>
  </r>
  <r>
    <s v="  UA"/>
    <x v="13"/>
    <n v="242"/>
    <s v="N813UA"/>
    <s v="SFO"/>
    <d v="1899-12-30T09:02:00"/>
    <d v="1899-12-30T09:18:00"/>
    <n v="288"/>
    <n v="266"/>
    <n v="16"/>
    <d v="1899-12-30T09:35:00"/>
    <n v="17"/>
    <n v="0"/>
    <n v="0"/>
    <n v="0"/>
    <n v="0"/>
    <n v="0"/>
    <n v="16"/>
    <x v="0"/>
    <x v="6"/>
  </r>
  <r>
    <s v="  UA"/>
    <x v="13"/>
    <n v="243"/>
    <s v="N423UA"/>
    <s v="MDT"/>
    <d v="1899-12-30T19:20:00"/>
    <d v="1899-12-30T19:21:00"/>
    <n v="105"/>
    <n v="89"/>
    <n v="1"/>
    <d v="1899-12-30T19:31:00"/>
    <n v="10"/>
    <n v="0"/>
    <n v="0"/>
    <n v="0"/>
    <n v="0"/>
    <n v="0"/>
    <n v="1"/>
    <x v="10"/>
    <x v="6"/>
  </r>
  <r>
    <s v="  UA"/>
    <x v="13"/>
    <n v="245"/>
    <s v="N814UA"/>
    <s v="DEN"/>
    <d v="1899-12-30T08:58:00"/>
    <d v="1899-12-30T10:08:00"/>
    <n v="162"/>
    <n v="142"/>
    <n v="70"/>
    <d v="1899-12-30T10:24:00"/>
    <n v="16"/>
    <n v="49"/>
    <n v="0"/>
    <n v="0"/>
    <n v="0"/>
    <n v="1"/>
    <n v="70"/>
    <x v="9"/>
    <x v="6"/>
  </r>
  <r>
    <s v="  UA"/>
    <x v="13"/>
    <n v="253"/>
    <s v="N587UA"/>
    <s v="BOS"/>
    <d v="1899-12-30T19:32:00"/>
    <d v="1899-12-30T19:37:00"/>
    <n v="133"/>
    <n v="121"/>
    <n v="5"/>
    <d v="1899-12-30T19:50:00"/>
    <n v="13"/>
    <n v="0"/>
    <n v="0"/>
    <n v="0"/>
    <n v="0"/>
    <n v="0"/>
    <n v="5"/>
    <x v="10"/>
    <x v="6"/>
  </r>
  <r>
    <s v="  UA"/>
    <x v="13"/>
    <n v="255"/>
    <s v="N526UA"/>
    <s v="SFO"/>
    <d v="1899-12-30T16:02:00"/>
    <d v="1899-12-30T15:59:00"/>
    <n v="283"/>
    <n v="264"/>
    <n v="-3"/>
    <d v="1899-12-30T16:12:00"/>
    <n v="13"/>
    <n v="0"/>
    <n v="0"/>
    <n v="0"/>
    <n v="0"/>
    <n v="0"/>
    <n v="0"/>
    <x v="2"/>
    <x v="6"/>
  </r>
  <r>
    <s v="  UA"/>
    <x v="13"/>
    <n v="258"/>
    <s v="N471UA"/>
    <s v="GRR"/>
    <d v="1899-12-30T19:50:00"/>
    <d v="1899-12-30T19:45:00"/>
    <n v="51"/>
    <n v="46"/>
    <n v="-5"/>
    <d v="1899-12-30T19:59:00"/>
    <n v="14"/>
    <n v="0"/>
    <n v="0"/>
    <n v="0"/>
    <n v="0"/>
    <n v="0"/>
    <n v="0"/>
    <x v="10"/>
    <x v="6"/>
  </r>
  <r>
    <s v="  UA"/>
    <x v="13"/>
    <n v="262"/>
    <s v="N449UA"/>
    <s v="MCO"/>
    <d v="1899-12-30T07:00:00"/>
    <d v="1899-12-30T06:55:00"/>
    <n v="155"/>
    <n v="158"/>
    <n v="-5"/>
    <d v="1899-12-30T07:15:00"/>
    <n v="20"/>
    <n v="0"/>
    <n v="0"/>
    <n v="0"/>
    <n v="0"/>
    <n v="0"/>
    <n v="0"/>
    <x v="13"/>
    <x v="6"/>
  </r>
  <r>
    <s v="  UA"/>
    <x v="13"/>
    <n v="265"/>
    <s v="N426UA"/>
    <s v="TPA"/>
    <d v="1899-12-30T14:31:00"/>
    <d v="1899-12-30T14:29:00"/>
    <n v="159"/>
    <n v="148"/>
    <n v="-2"/>
    <d v="1899-12-30T14:41:00"/>
    <n v="12"/>
    <n v="0"/>
    <n v="0"/>
    <n v="0"/>
    <n v="0"/>
    <n v="0"/>
    <n v="0"/>
    <x v="4"/>
    <x v="6"/>
  </r>
  <r>
    <s v="  UA"/>
    <x v="13"/>
    <n v="278"/>
    <s v="N558UA"/>
    <s v="PHL"/>
    <d v="1899-12-30T19:25:00"/>
    <d v="1899-12-30T19:33:00"/>
    <n v="119"/>
    <n v="103"/>
    <n v="8"/>
    <d v="1899-12-30T19:46:00"/>
    <n v="13"/>
    <n v="0"/>
    <n v="0"/>
    <n v="0"/>
    <n v="0"/>
    <n v="0"/>
    <n v="8"/>
    <x v="10"/>
    <x v="6"/>
  </r>
  <r>
    <s v="  UA"/>
    <x v="13"/>
    <n v="283"/>
    <s v="N811UA"/>
    <s v="PVD"/>
    <d v="1899-12-30T14:16:00"/>
    <d v="1899-12-30T14:14:00"/>
    <n v="128"/>
    <n v="119"/>
    <n v="-2"/>
    <d v="1899-12-30T14:23:00"/>
    <n v="9"/>
    <n v="0"/>
    <n v="0"/>
    <n v="0"/>
    <n v="0"/>
    <n v="0"/>
    <n v="0"/>
    <x v="4"/>
    <x v="6"/>
  </r>
  <r>
    <s v="  UA"/>
    <x v="13"/>
    <n v="288"/>
    <s v="N458UA"/>
    <s v="MCO"/>
    <d v="1899-12-30T14:05:00"/>
    <d v="1899-12-30T14:02:00"/>
    <n v="159"/>
    <n v="141"/>
    <n v="-3"/>
    <d v="1899-12-30T14:14:00"/>
    <n v="12"/>
    <n v="0"/>
    <n v="0"/>
    <n v="0"/>
    <n v="0"/>
    <n v="0"/>
    <n v="0"/>
    <x v="4"/>
    <x v="6"/>
  </r>
  <r>
    <s v="  UA"/>
    <x v="13"/>
    <n v="294"/>
    <s v="N418UA"/>
    <s v="SAN"/>
    <d v="1899-12-30T18:40:00"/>
    <d v="1899-12-30T18:41:00"/>
    <n v="253"/>
    <n v="244"/>
    <n v="1"/>
    <d v="1899-12-30T18:56:00"/>
    <n v="15"/>
    <n v="0"/>
    <n v="0"/>
    <n v="0"/>
    <n v="0"/>
    <n v="0"/>
    <n v="1"/>
    <x v="1"/>
    <x v="6"/>
  </r>
  <r>
    <s v="  UA"/>
    <x v="13"/>
    <n v="304"/>
    <s v="N544UA"/>
    <s v="SFO"/>
    <d v="1899-12-30T13:02:00"/>
    <d v="1899-12-30T13:09:00"/>
    <n v="278"/>
    <n v="259"/>
    <n v="7"/>
    <d v="1899-12-30T13:21:00"/>
    <n v="12"/>
    <n v="0"/>
    <n v="0"/>
    <n v="0"/>
    <n v="0"/>
    <n v="0"/>
    <n v="7"/>
    <x v="14"/>
    <x v="6"/>
  </r>
  <r>
    <s v="  UA"/>
    <x v="13"/>
    <n v="307"/>
    <s v="N854UA"/>
    <s v="BDL"/>
    <d v="1899-12-30T20:05:00"/>
    <d v="1899-12-30T20:26:00"/>
    <n v="118"/>
    <n v="122"/>
    <n v="21"/>
    <d v="1899-12-30T20:37:00"/>
    <n v="11"/>
    <n v="21"/>
    <n v="0"/>
    <n v="4"/>
    <n v="0"/>
    <n v="0"/>
    <n v="21"/>
    <x v="11"/>
    <x v="6"/>
  </r>
  <r>
    <s v="  UA"/>
    <x v="13"/>
    <n v="309"/>
    <s v="N833UA"/>
    <s v="BOS"/>
    <d v="1899-12-30T08:40:00"/>
    <d v="1899-12-30T08:36:00"/>
    <n v="128"/>
    <n v="161"/>
    <n v="-4"/>
    <d v="1899-12-30T09:25:00"/>
    <n v="49"/>
    <n v="0"/>
    <n v="0"/>
    <n v="29"/>
    <n v="0"/>
    <n v="0"/>
    <n v="0"/>
    <x v="9"/>
    <x v="6"/>
  </r>
  <r>
    <s v="  UA"/>
    <x v="13"/>
    <n v="320"/>
    <s v="N559UA"/>
    <s v="BWI"/>
    <d v="1899-12-30T20:10:00"/>
    <d v="1899-12-30T20:01:00"/>
    <n v="108"/>
    <n v="87"/>
    <n v="-9"/>
    <d v="1899-12-30T20:11:00"/>
    <n v="10"/>
    <n v="0"/>
    <n v="0"/>
    <n v="0"/>
    <n v="0"/>
    <n v="0"/>
    <n v="0"/>
    <x v="11"/>
    <x v="6"/>
  </r>
  <r>
    <s v="  UA"/>
    <x v="13"/>
    <n v="326"/>
    <s v="N834UA"/>
    <s v="CVG"/>
    <d v="1899-12-30T19:35:00"/>
    <d v="1899-12-30T19:31:00"/>
    <n v="71"/>
    <n v="61"/>
    <n v="-4"/>
    <d v="1899-12-30T19:46:00"/>
    <n v="15"/>
    <n v="0"/>
    <n v="0"/>
    <n v="0"/>
    <n v="0"/>
    <n v="0"/>
    <n v="0"/>
    <x v="10"/>
    <x v="6"/>
  </r>
  <r>
    <s v="  UA"/>
    <x v="13"/>
    <n v="331"/>
    <s v="N496UA"/>
    <s v="SEA"/>
    <d v="1899-12-30T10:02:00"/>
    <d v="1899-12-30T10:03:00"/>
    <n v="267"/>
    <n v="280"/>
    <n v="1"/>
    <d v="1899-12-30T10:22:00"/>
    <n v="19"/>
    <n v="0"/>
    <n v="0"/>
    <n v="0"/>
    <n v="0"/>
    <n v="0"/>
    <n v="1"/>
    <x v="8"/>
    <x v="6"/>
  </r>
  <r>
    <s v="  UA"/>
    <x v="13"/>
    <n v="337"/>
    <s v="N809UA"/>
    <s v="IAD"/>
    <d v="1899-12-30T16:01:00"/>
    <d v="1899-12-30T16:00:00"/>
    <n v="109"/>
    <n v="109"/>
    <n v="-1"/>
    <d v="1899-12-30T16:20:00"/>
    <n v="20"/>
    <n v="0"/>
    <n v="0"/>
    <n v="0"/>
    <n v="0"/>
    <n v="0"/>
    <n v="0"/>
    <x v="2"/>
    <x v="6"/>
  </r>
  <r>
    <s v="  UA"/>
    <x v="13"/>
    <n v="340"/>
    <s v="N567UA"/>
    <s v="DFW"/>
    <d v="1899-12-30T13:35:00"/>
    <d v="1899-12-30T13:32:00"/>
    <n v="149"/>
    <n v="122"/>
    <n v="-3"/>
    <d v="1899-12-30T13:44:00"/>
    <n v="12"/>
    <n v="0"/>
    <n v="0"/>
    <n v="0"/>
    <n v="0"/>
    <n v="0"/>
    <n v="0"/>
    <x v="14"/>
    <x v="6"/>
  </r>
  <r>
    <s v="  UA"/>
    <x v="13"/>
    <n v="348"/>
    <s v="N570UA"/>
    <s v="MCO"/>
    <d v="1899-12-30T08:40:00"/>
    <d v="1899-12-30T08:39:00"/>
    <n v="153"/>
    <n v="152"/>
    <n v="-1"/>
    <d v="1899-12-30T09:00:00"/>
    <n v="21"/>
    <n v="0"/>
    <n v="0"/>
    <n v="0"/>
    <n v="0"/>
    <n v="0"/>
    <n v="0"/>
    <x v="9"/>
    <x v="6"/>
  </r>
  <r>
    <s v="  UA"/>
    <x v="13"/>
    <n v="350"/>
    <s v="N506UA"/>
    <s v="MCO"/>
    <d v="1899-12-30T17:05:00"/>
    <d v="1899-12-30T17:01:00"/>
    <n v="159"/>
    <n v="147"/>
    <n v="-4"/>
    <d v="1899-12-30T17:18:00"/>
    <n v="17"/>
    <n v="0"/>
    <n v="0"/>
    <n v="0"/>
    <n v="0"/>
    <n v="0"/>
    <n v="0"/>
    <x v="12"/>
    <x v="6"/>
  </r>
  <r>
    <s v="  UA"/>
    <x v="13"/>
    <n v="365"/>
    <s v="N419UA"/>
    <s v="SNA"/>
    <d v="1899-12-30T09:55:00"/>
    <d v="1899-12-30T10:01:00"/>
    <n v="268"/>
    <n v="269"/>
    <n v="6"/>
    <d v="1899-12-30T10:29:00"/>
    <n v="28"/>
    <n v="0"/>
    <n v="0"/>
    <n v="0"/>
    <n v="0"/>
    <n v="0"/>
    <n v="6"/>
    <x v="0"/>
    <x v="6"/>
  </r>
  <r>
    <s v="  UA"/>
    <x v="13"/>
    <n v="373"/>
    <s v="N511UA"/>
    <s v="JAC"/>
    <d v="1899-12-30T09:54:00"/>
    <d v="1899-12-30T09:55:00"/>
    <n v="189"/>
    <n v="175"/>
    <n v="1"/>
    <d v="1899-12-30T10:08:00"/>
    <n v="13"/>
    <n v="0"/>
    <n v="0"/>
    <n v="0"/>
    <n v="0"/>
    <n v="0"/>
    <n v="1"/>
    <x v="0"/>
    <x v="6"/>
  </r>
  <r>
    <s v="  UA"/>
    <x v="13"/>
    <n v="377"/>
    <s v="N465UA"/>
    <s v="ATL"/>
    <d v="1899-12-30T19:30:00"/>
    <d v="1899-12-30T19:26:00"/>
    <n v="112"/>
    <n v="98"/>
    <n v="-4"/>
    <d v="1899-12-30T19:43:00"/>
    <n v="17"/>
    <n v="0"/>
    <n v="0"/>
    <n v="0"/>
    <n v="0"/>
    <n v="0"/>
    <n v="0"/>
    <x v="10"/>
    <x v="6"/>
  </r>
  <r>
    <s v="  UA"/>
    <x v="13"/>
    <n v="381"/>
    <s v="N834UA"/>
    <s v="SMF"/>
    <d v="1899-12-30T09:46:00"/>
    <d v="1899-12-30T09:42:00"/>
    <n v="270"/>
    <n v="249"/>
    <n v="-4"/>
    <d v="1899-12-30T09:54:00"/>
    <n v="12"/>
    <n v="0"/>
    <n v="0"/>
    <n v="0"/>
    <n v="0"/>
    <n v="0"/>
    <n v="0"/>
    <x v="0"/>
    <x v="6"/>
  </r>
  <r>
    <s v="  UA"/>
    <x v="13"/>
    <n v="382"/>
    <s v="N811UA"/>
    <s v="IAD"/>
    <d v="1899-12-30T08:40:00"/>
    <d v="1899-12-30T08:49:00"/>
    <n v="108"/>
    <n v="116"/>
    <n v="9"/>
    <d v="1899-12-30T09:17:00"/>
    <n v="28"/>
    <n v="9"/>
    <n v="0"/>
    <n v="8"/>
    <n v="0"/>
    <n v="0"/>
    <n v="9"/>
    <x v="9"/>
    <x v="6"/>
  </r>
  <r>
    <s v="  UA"/>
    <x v="13"/>
    <n v="390"/>
    <s v="N435UA"/>
    <s v="CMH"/>
    <d v="1899-12-30T16:10:00"/>
    <d v="1899-12-30T16:06:00"/>
    <n v="71"/>
    <n v="66"/>
    <n v="-4"/>
    <d v="1899-12-30T16:18:00"/>
    <n v="12"/>
    <n v="0"/>
    <n v="0"/>
    <n v="0"/>
    <n v="0"/>
    <n v="0"/>
    <n v="0"/>
    <x v="2"/>
    <x v="6"/>
  </r>
  <r>
    <s v="  UA"/>
    <x v="13"/>
    <n v="393"/>
    <s v="N848UA"/>
    <s v="PHX"/>
    <d v="1899-12-30T11:57:00"/>
    <d v="1899-12-30T11:54:00"/>
    <n v="232"/>
    <n v="208"/>
    <n v="-3"/>
    <d v="1899-12-30T12:04:00"/>
    <n v="10"/>
    <n v="0"/>
    <n v="0"/>
    <n v="0"/>
    <n v="0"/>
    <n v="0"/>
    <n v="0"/>
    <x v="3"/>
    <x v="6"/>
  </r>
  <r>
    <s v="  UA"/>
    <x v="13"/>
    <n v="397"/>
    <s v="N807UA"/>
    <s v="DTW"/>
    <d v="1899-12-30T16:10:00"/>
    <d v="1899-12-30T16:04:00"/>
    <n v="90"/>
    <n v="71"/>
    <n v="-6"/>
    <d v="1899-12-30T16:16:00"/>
    <n v="12"/>
    <n v="0"/>
    <n v="0"/>
    <n v="0"/>
    <n v="0"/>
    <n v="0"/>
    <n v="0"/>
    <x v="2"/>
    <x v="6"/>
  </r>
  <r>
    <s v="  UA"/>
    <x v="13"/>
    <n v="398"/>
    <s v="N509UA"/>
    <s v="PDX"/>
    <d v="1899-12-30T11:57:00"/>
    <d v="1899-12-30T11:57:00"/>
    <n v="273"/>
    <n v="281"/>
    <n v="0"/>
    <d v="1899-12-30T12:10:00"/>
    <n v="13"/>
    <n v="0"/>
    <n v="0"/>
    <n v="0"/>
    <n v="0"/>
    <n v="0"/>
    <n v="0"/>
    <x v="3"/>
    <x v="6"/>
  </r>
  <r>
    <s v="  UA"/>
    <x v="13"/>
    <n v="399"/>
    <s v="N492UA"/>
    <s v="PDX"/>
    <d v="1899-12-30T18:15:00"/>
    <d v="1899-12-30T18:12:00"/>
    <n v="268"/>
    <n v="273"/>
    <n v="-3"/>
    <d v="1899-12-30T18:33:00"/>
    <n v="21"/>
    <n v="0"/>
    <n v="0"/>
    <n v="0"/>
    <n v="0"/>
    <n v="0"/>
    <n v="0"/>
    <x v="1"/>
    <x v="6"/>
  </r>
  <r>
    <s v="  UA"/>
    <x v="13"/>
    <n v="403"/>
    <s v="N449UA"/>
    <s v="PHL"/>
    <d v="1899-12-30T14:05:00"/>
    <d v="1899-12-30T14:05:00"/>
    <n v="119"/>
    <n v="120"/>
    <n v="0"/>
    <d v="1899-12-30T14:24:00"/>
    <n v="19"/>
    <n v="0"/>
    <n v="0"/>
    <n v="0"/>
    <n v="0"/>
    <n v="0"/>
    <n v="0"/>
    <x v="4"/>
    <x v="6"/>
  </r>
  <r>
    <s v="  UA"/>
    <x v="13"/>
    <n v="408"/>
    <s v="N835UA"/>
    <s v="PHX"/>
    <d v="1899-12-30T18:10:00"/>
    <d v="1899-12-30T18:08:00"/>
    <n v="236"/>
    <n v="218"/>
    <n v="-2"/>
    <d v="1899-12-30T18:23:00"/>
    <n v="15"/>
    <n v="0"/>
    <n v="0"/>
    <n v="0"/>
    <n v="0"/>
    <n v="0"/>
    <n v="0"/>
    <x v="1"/>
    <x v="6"/>
  </r>
  <r>
    <s v="  UA"/>
    <x v="13"/>
    <n v="409"/>
    <s v="N568UA"/>
    <s v="LAX"/>
    <d v="1899-12-30T13:08:00"/>
    <d v="1899-12-30T13:10:00"/>
    <n v="268"/>
    <n v="279"/>
    <n v="2"/>
    <d v="1899-12-30T13:28:00"/>
    <n v="18"/>
    <n v="0"/>
    <n v="0"/>
    <n v="0"/>
    <n v="0"/>
    <n v="0"/>
    <n v="2"/>
    <x v="14"/>
    <x v="6"/>
  </r>
  <r>
    <s v="  UA"/>
    <x v="13"/>
    <n v="415"/>
    <s v="N413UA"/>
    <s v="ROC"/>
    <d v="1899-12-30T20:27:00"/>
    <d v="1899-12-30T21:54:00"/>
    <n v="102"/>
    <n v="81"/>
    <n v="87"/>
    <d v="1899-12-30T22:03:00"/>
    <n v="9"/>
    <n v="66"/>
    <n v="0"/>
    <n v="0"/>
    <n v="0"/>
    <n v="0"/>
    <n v="87"/>
    <x v="11"/>
    <x v="6"/>
  </r>
  <r>
    <s v="  UA"/>
    <x v="13"/>
    <n v="417"/>
    <s v="N465UA"/>
    <s v="PDX"/>
    <d v="1899-12-30T09:40:00"/>
    <d v="1899-12-30T09:39:00"/>
    <n v="269"/>
    <n v="263"/>
    <n v="-1"/>
    <d v="1899-12-30T09:52:00"/>
    <n v="13"/>
    <n v="0"/>
    <n v="0"/>
    <n v="0"/>
    <n v="0"/>
    <n v="0"/>
    <n v="0"/>
    <x v="0"/>
    <x v="6"/>
  </r>
  <r>
    <s v="  UA"/>
    <x v="13"/>
    <n v="420"/>
    <s v="N507UA"/>
    <s v="PHL"/>
    <d v="1899-12-30T16:11:00"/>
    <d v="1899-12-30T16:06:00"/>
    <n v="120"/>
    <n v="113"/>
    <n v="-5"/>
    <d v="1899-12-30T16:23:00"/>
    <n v="17"/>
    <n v="0"/>
    <n v="0"/>
    <n v="0"/>
    <n v="0"/>
    <n v="0"/>
    <n v="0"/>
    <x v="2"/>
    <x v="6"/>
  </r>
  <r>
    <s v="  UA"/>
    <x v="13"/>
    <n v="425"/>
    <s v="N490UA"/>
    <s v="TPA"/>
    <d v="1899-12-30T08:24:00"/>
    <d v="1899-12-30T08:27:00"/>
    <n v="155"/>
    <n v="160"/>
    <n v="3"/>
    <d v="1899-12-30T08:48:00"/>
    <n v="21"/>
    <n v="0"/>
    <n v="0"/>
    <n v="0"/>
    <n v="0"/>
    <n v="0"/>
    <n v="3"/>
    <x v="9"/>
    <x v="6"/>
  </r>
  <r>
    <s v="  UA"/>
    <x v="13"/>
    <n v="432"/>
    <s v="N831UA"/>
    <s v="CLT"/>
    <d v="1899-12-30T12:57:00"/>
    <d v="1899-12-30T12:57:00"/>
    <n v="109"/>
    <n v="97"/>
    <n v="0"/>
    <d v="1899-12-30T13:11:00"/>
    <n v="14"/>
    <n v="0"/>
    <n v="0"/>
    <n v="0"/>
    <n v="0"/>
    <n v="0"/>
    <n v="0"/>
    <x v="5"/>
    <x v="6"/>
  </r>
  <r>
    <s v="  UA"/>
    <x v="13"/>
    <n v="449"/>
    <s v="N454UA"/>
    <s v="SAN"/>
    <d v="1899-12-30T09:53:00"/>
    <d v="1899-12-30T09:51:00"/>
    <n v="264"/>
    <n v="239"/>
    <n v="-2"/>
    <d v="1899-12-30T10:03:00"/>
    <n v="12"/>
    <n v="0"/>
    <n v="0"/>
    <n v="0"/>
    <n v="0"/>
    <n v="0"/>
    <n v="0"/>
    <x v="0"/>
    <x v="6"/>
  </r>
  <r>
    <s v="  UA"/>
    <x v="13"/>
    <n v="466"/>
    <s v="N432UA"/>
    <s v="SEA"/>
    <d v="1899-12-30T15:24:00"/>
    <d v="1899-12-30T15:48:00"/>
    <n v="268"/>
    <n v="268"/>
    <n v="24"/>
    <d v="1899-12-30T15:59:00"/>
    <n v="11"/>
    <n v="24"/>
    <n v="0"/>
    <n v="0"/>
    <n v="0"/>
    <n v="0"/>
    <n v="24"/>
    <x v="15"/>
    <x v="6"/>
  </r>
  <r>
    <s v="  UA"/>
    <x v="13"/>
    <n v="481"/>
    <s v="N406UA"/>
    <s v="ALB"/>
    <d v="1899-12-30T19:31:00"/>
    <d v="1899-12-30T19:45:00"/>
    <n v="107"/>
    <n v="107"/>
    <n v="14"/>
    <d v="1899-12-30T20:02:00"/>
    <n v="17"/>
    <n v="0"/>
    <n v="0"/>
    <n v="0"/>
    <n v="0"/>
    <n v="0"/>
    <n v="14"/>
    <x v="10"/>
    <x v="6"/>
  </r>
  <r>
    <s v="  UA"/>
    <x v="13"/>
    <n v="493"/>
    <s v="N829UA"/>
    <s v="SFO"/>
    <d v="1899-12-30T19:15:00"/>
    <d v="1899-12-30T19:23:00"/>
    <n v="282"/>
    <n v="271"/>
    <n v="8"/>
    <d v="1899-12-30T19:40:00"/>
    <n v="17"/>
    <n v="0"/>
    <n v="0"/>
    <n v="0"/>
    <n v="0"/>
    <n v="0"/>
    <n v="8"/>
    <x v="10"/>
    <x v="6"/>
  </r>
  <r>
    <s v="  UA"/>
    <x v="13"/>
    <n v="500"/>
    <s v="N452UA"/>
    <s v="LAX"/>
    <d v="1899-12-30T19:20:00"/>
    <d v="1899-12-30T19:21:00"/>
    <n v="266"/>
    <n v="278"/>
    <n v="1"/>
    <d v="1899-12-30T20:04:00"/>
    <n v="43"/>
    <n v="0"/>
    <n v="0"/>
    <n v="0"/>
    <n v="0"/>
    <n v="0"/>
    <n v="1"/>
    <x v="10"/>
    <x v="6"/>
  </r>
  <r>
    <s v="  UA"/>
    <x v="13"/>
    <n v="502"/>
    <s v="N815UA"/>
    <s v="LGA"/>
    <d v="1899-12-30T19:20:00"/>
    <d v="1899-12-30T20:19:00"/>
    <n v="125"/>
    <n v="122"/>
    <n v="59"/>
    <d v="1899-12-30T20:47:00"/>
    <n v="28"/>
    <n v="56"/>
    <n v="0"/>
    <n v="0"/>
    <n v="0"/>
    <n v="0"/>
    <n v="59"/>
    <x v="10"/>
    <x v="6"/>
  </r>
  <r>
    <s v="  UA"/>
    <x v="13"/>
    <n v="514"/>
    <s v="N524UA"/>
    <s v="IAD"/>
    <d v="1899-12-30T19:15:00"/>
    <d v="1899-12-30T19:11:00"/>
    <n v="114"/>
    <n v="91"/>
    <n v="-4"/>
    <d v="1899-12-30T19:19:00"/>
    <n v="8"/>
    <n v="0"/>
    <n v="0"/>
    <n v="0"/>
    <n v="0"/>
    <n v="0"/>
    <n v="0"/>
    <x v="10"/>
    <x v="6"/>
  </r>
  <r>
    <s v="  UA"/>
    <x v="13"/>
    <n v="519"/>
    <s v="N485UA"/>
    <s v="CMH"/>
    <d v="1899-12-30T19:50:00"/>
    <d v="1899-12-30T20:29:00"/>
    <n v="73"/>
    <n v="58"/>
    <n v="39"/>
    <d v="1899-12-30T20:38:00"/>
    <n v="9"/>
    <n v="24"/>
    <n v="0"/>
    <n v="0"/>
    <n v="0"/>
    <n v="0"/>
    <n v="39"/>
    <x v="10"/>
    <x v="6"/>
  </r>
  <r>
    <s v="  UA"/>
    <x v="13"/>
    <n v="521"/>
    <s v="N488UA"/>
    <s v="SAN"/>
    <d v="1899-12-30T11:57:00"/>
    <d v="1899-12-30T11:52:00"/>
    <n v="267"/>
    <n v="249"/>
    <n v="-5"/>
    <d v="1899-12-30T12:05:00"/>
    <n v="13"/>
    <n v="0"/>
    <n v="0"/>
    <n v="0"/>
    <n v="0"/>
    <n v="0"/>
    <n v="0"/>
    <x v="3"/>
    <x v="6"/>
  </r>
  <r>
    <s v="  UA"/>
    <x v="13"/>
    <n v="531"/>
    <s v="N514UA"/>
    <s v="LAX"/>
    <d v="1899-12-30T10:35:00"/>
    <d v="1899-12-30T10:35:00"/>
    <n v="272"/>
    <n v="270"/>
    <n v="0"/>
    <d v="1899-12-30T10:51:00"/>
    <n v="16"/>
    <n v="0"/>
    <n v="0"/>
    <n v="0"/>
    <n v="0"/>
    <n v="0"/>
    <n v="0"/>
    <x v="8"/>
    <x v="6"/>
  </r>
  <r>
    <s v="  UA"/>
    <x v="13"/>
    <n v="543"/>
    <s v="N836UA"/>
    <s v="SNA"/>
    <d v="1899-12-30T15:17:00"/>
    <d v="1899-12-30T15:14:00"/>
    <n v="268"/>
    <n v="249"/>
    <n v="-3"/>
    <d v="1899-12-30T15:27:00"/>
    <n v="13"/>
    <n v="0"/>
    <n v="0"/>
    <n v="0"/>
    <n v="0"/>
    <n v="0"/>
    <n v="0"/>
    <x v="15"/>
    <x v="6"/>
  </r>
  <r>
    <s v="  UA"/>
    <x v="13"/>
    <n v="544"/>
    <s v="N414UA"/>
    <s v="LAS"/>
    <d v="1899-12-30T11:57:00"/>
    <d v="1899-12-30T11:52:00"/>
    <n v="238"/>
    <n v="222"/>
    <n v="-5"/>
    <d v="1899-12-30T12:03:00"/>
    <n v="11"/>
    <n v="0"/>
    <n v="0"/>
    <n v="0"/>
    <n v="0"/>
    <n v="0"/>
    <n v="0"/>
    <x v="3"/>
    <x v="6"/>
  </r>
  <r>
    <s v="  UA"/>
    <x v="13"/>
    <n v="547"/>
    <s v="N438UA"/>
    <s v="LAS"/>
    <d v="1899-12-30T10:00:00"/>
    <d v="1899-12-30T10:02:00"/>
    <n v="238"/>
    <n v="225"/>
    <n v="2"/>
    <d v="1899-12-30T10:16:00"/>
    <n v="14"/>
    <n v="0"/>
    <n v="0"/>
    <n v="0"/>
    <n v="0"/>
    <n v="0"/>
    <n v="2"/>
    <x v="8"/>
    <x v="6"/>
  </r>
  <r>
    <s v="  UA"/>
    <x v="13"/>
    <n v="550"/>
    <s v="N831UA"/>
    <s v="SFO"/>
    <d v="1899-12-30T18:30:00"/>
    <d v="1899-12-30T18:29:00"/>
    <n v="282"/>
    <n v="265"/>
    <n v="-1"/>
    <d v="1899-12-30T18:41:00"/>
    <n v="12"/>
    <n v="0"/>
    <n v="0"/>
    <n v="0"/>
    <n v="0"/>
    <n v="0"/>
    <n v="0"/>
    <x v="1"/>
    <x v="6"/>
  </r>
  <r>
    <s v="  UA"/>
    <x v="13"/>
    <n v="568"/>
    <s v="N486UA"/>
    <s v="SJU"/>
    <d v="1899-12-30T08:37:00"/>
    <d v="1899-12-30T08:43:00"/>
    <n v="270"/>
    <n v="285"/>
    <n v="6"/>
    <d v="1899-12-30T09:16:00"/>
    <n v="33"/>
    <n v="6"/>
    <n v="0"/>
    <n v="15"/>
    <n v="0"/>
    <n v="0"/>
    <n v="6"/>
    <x v="9"/>
    <x v="6"/>
  </r>
  <r>
    <s v="  UA"/>
    <x v="13"/>
    <n v="570"/>
    <s v="N441UA"/>
    <s v="CLE"/>
    <d v="1899-12-30T13:12:00"/>
    <d v="1899-12-30T13:07:00"/>
    <n v="73"/>
    <n v="75"/>
    <n v="-5"/>
    <d v="1899-12-30T13:23:00"/>
    <n v="16"/>
    <n v="0"/>
    <n v="0"/>
    <n v="0"/>
    <n v="0"/>
    <n v="0"/>
    <n v="0"/>
    <x v="14"/>
    <x v="6"/>
  </r>
  <r>
    <s v="  UA"/>
    <x v="13"/>
    <n v="586"/>
    <s v="N483UA"/>
    <s v="MIA"/>
    <d v="1899-12-30T19:15:00"/>
    <d v="1899-12-30T19:24:00"/>
    <n v="187"/>
    <n v="162"/>
    <n v="9"/>
    <d v="1899-12-30T19:35:00"/>
    <n v="11"/>
    <n v="0"/>
    <n v="0"/>
    <n v="0"/>
    <n v="0"/>
    <n v="0"/>
    <n v="9"/>
    <x v="10"/>
    <x v="6"/>
  </r>
  <r>
    <s v="  UA"/>
    <x v="13"/>
    <n v="589"/>
    <s v="N572UA"/>
    <s v="IAH"/>
    <d v="1899-12-30T09:31:00"/>
    <d v="1899-12-30T09:43:00"/>
    <n v="164"/>
    <n v="142"/>
    <n v="12"/>
    <d v="1899-12-30T09:59:00"/>
    <n v="16"/>
    <n v="0"/>
    <n v="0"/>
    <n v="0"/>
    <n v="0"/>
    <n v="0"/>
    <n v="12"/>
    <x v="0"/>
    <x v="6"/>
  </r>
  <r>
    <s v="  UA"/>
    <x v="13"/>
    <n v="605"/>
    <s v="N459UA"/>
    <s v="DEN"/>
    <d v="1899-12-30T09:47:00"/>
    <d v="1899-12-30T09:50:00"/>
    <n v="160"/>
    <n v="143"/>
    <n v="3"/>
    <d v="1899-12-30T10:04:00"/>
    <n v="14"/>
    <n v="0"/>
    <n v="0"/>
    <n v="0"/>
    <n v="0"/>
    <n v="0"/>
    <n v="3"/>
    <x v="0"/>
    <x v="6"/>
  </r>
  <r>
    <s v="  UA"/>
    <x v="13"/>
    <n v="609"/>
    <s v="N494UA"/>
    <s v="SFO"/>
    <d v="1899-12-30T11:57:00"/>
    <d v="1899-12-30T11:59:00"/>
    <n v="295"/>
    <n v="268"/>
    <n v="2"/>
    <d v="1899-12-30T12:14:00"/>
    <n v="15"/>
    <n v="0"/>
    <n v="0"/>
    <n v="0"/>
    <n v="0"/>
    <n v="0"/>
    <n v="2"/>
    <x v="3"/>
    <x v="6"/>
  </r>
  <r>
    <s v="  UA"/>
    <x v="13"/>
    <n v="612"/>
    <s v="N492UA"/>
    <s v="MCO"/>
    <d v="1899-12-30T10:55:00"/>
    <d v="1899-12-30T10:47:00"/>
    <n v="149"/>
    <n v="145"/>
    <n v="-8"/>
    <d v="1899-12-30T11:02:00"/>
    <n v="15"/>
    <n v="0"/>
    <n v="0"/>
    <n v="0"/>
    <n v="0"/>
    <n v="0"/>
    <n v="0"/>
    <x v="8"/>
    <x v="6"/>
  </r>
  <r>
    <s v="  UA"/>
    <x v="13"/>
    <n v="616"/>
    <s v="N851UA"/>
    <s v="DCA"/>
    <d v="1899-12-30T13:33:00"/>
    <d v="1899-12-30T13:26:00"/>
    <n v="110"/>
    <n v="96"/>
    <n v="-7"/>
    <d v="1899-12-30T13:38:00"/>
    <n v="12"/>
    <n v="0"/>
    <n v="0"/>
    <n v="0"/>
    <n v="0"/>
    <n v="0"/>
    <n v="0"/>
    <x v="14"/>
    <x v="6"/>
  </r>
  <r>
    <s v="  UA"/>
    <x v="13"/>
    <n v="620"/>
    <s v="N563UA"/>
    <s v="DCA"/>
    <d v="1899-12-30T16:06:00"/>
    <d v="1899-12-30T16:17:00"/>
    <n v="104"/>
    <n v="93"/>
    <n v="11"/>
    <d v="1899-12-30T16:31:00"/>
    <n v="14"/>
    <n v="0"/>
    <n v="0"/>
    <n v="0"/>
    <n v="0"/>
    <n v="0"/>
    <n v="11"/>
    <x v="2"/>
    <x v="6"/>
  </r>
  <r>
    <s v="  UA"/>
    <x v="13"/>
    <n v="622"/>
    <s v="N842UA"/>
    <s v="DCA"/>
    <d v="1899-12-30T19:15:00"/>
    <d v="1899-12-30T19:14:00"/>
    <n v="102"/>
    <n v="91"/>
    <n v="-1"/>
    <d v="1899-12-30T19:23:00"/>
    <n v="9"/>
    <n v="0"/>
    <n v="0"/>
    <n v="0"/>
    <n v="0"/>
    <n v="0"/>
    <n v="0"/>
    <x v="10"/>
    <x v="6"/>
  </r>
  <r>
    <s v="  UA"/>
    <x v="13"/>
    <n v="623"/>
    <s v="N213UA"/>
    <s v="OGG"/>
    <d v="1899-12-30T09:55:00"/>
    <d v="1899-12-30T09:59:00"/>
    <n v="555"/>
    <n v="537"/>
    <n v="4"/>
    <d v="1899-12-30T10:26:00"/>
    <n v="27"/>
    <n v="0"/>
    <n v="0"/>
    <n v="0"/>
    <n v="0"/>
    <n v="0"/>
    <n v="4"/>
    <x v="0"/>
    <x v="6"/>
  </r>
  <r>
    <s v="  UA"/>
    <x v="13"/>
    <n v="632"/>
    <s v="N437UA"/>
    <s v="TPA"/>
    <d v="1899-12-30T11:00:00"/>
    <d v="1899-12-30T11:01:00"/>
    <n v="157"/>
    <n v="144"/>
    <n v="1"/>
    <d v="1899-12-30T11:12:00"/>
    <n v="11"/>
    <n v="0"/>
    <n v="0"/>
    <n v="0"/>
    <n v="0"/>
    <n v="0"/>
    <n v="1"/>
    <x v="3"/>
    <x v="6"/>
  </r>
  <r>
    <s v="  UA"/>
    <x v="13"/>
    <n v="643"/>
    <s v="N838UA"/>
    <s v="DFW"/>
    <d v="1899-12-30T19:00:00"/>
    <d v="1899-12-30T18:57:00"/>
    <n v="150"/>
    <n v="145"/>
    <n v="-3"/>
    <d v="1899-12-30T19:13:00"/>
    <n v="16"/>
    <n v="0"/>
    <n v="0"/>
    <n v="0"/>
    <n v="0"/>
    <n v="0"/>
    <n v="0"/>
    <x v="10"/>
    <x v="6"/>
  </r>
  <r>
    <s v="  UA"/>
    <x v="13"/>
    <n v="646"/>
    <s v="N484UA"/>
    <s v="EWR"/>
    <d v="1899-12-30T13:00:00"/>
    <d v="1899-12-30T13:02:00"/>
    <n v="133"/>
    <n v="135"/>
    <n v="2"/>
    <d v="1899-12-30T13:33:00"/>
    <n v="31"/>
    <n v="0"/>
    <n v="0"/>
    <n v="0"/>
    <n v="0"/>
    <n v="0"/>
    <n v="2"/>
    <x v="14"/>
    <x v="6"/>
  </r>
  <r>
    <s v="  UA"/>
    <x v="13"/>
    <n v="648"/>
    <s v="N478UA"/>
    <s v="LGA"/>
    <d v="1899-12-30T16:14:00"/>
    <d v="1899-12-30T16:09:00"/>
    <n v="125"/>
    <n v="113"/>
    <n v="-5"/>
    <d v="1899-12-30T16:21:00"/>
    <n v="12"/>
    <n v="0"/>
    <n v="0"/>
    <n v="0"/>
    <n v="0"/>
    <n v="0"/>
    <n v="0"/>
    <x v="2"/>
    <x v="6"/>
  </r>
  <r>
    <s v="  UA"/>
    <x v="13"/>
    <n v="675"/>
    <s v="N661UA"/>
    <s v="DEN"/>
    <d v="1899-12-30T08:00:00"/>
    <d v="1899-12-30T08:00:00"/>
    <n v="169"/>
    <n v="143"/>
    <n v="0"/>
    <d v="1899-12-30T08:15:00"/>
    <n v="15"/>
    <n v="0"/>
    <n v="0"/>
    <n v="0"/>
    <n v="0"/>
    <n v="0"/>
    <n v="0"/>
    <x v="9"/>
    <x v="6"/>
  </r>
  <r>
    <s v="  UA"/>
    <x v="13"/>
    <n v="678"/>
    <s v="N493UA"/>
    <s v="LGA"/>
    <d v="1899-12-30T11:00:00"/>
    <d v="1899-12-30T11:01:00"/>
    <n v="125"/>
    <n v="116"/>
    <n v="1"/>
    <d v="1899-12-30T11:15:00"/>
    <n v="14"/>
    <n v="0"/>
    <n v="0"/>
    <n v="0"/>
    <n v="0"/>
    <n v="0"/>
    <n v="1"/>
    <x v="3"/>
    <x v="6"/>
  </r>
  <r>
    <s v="  UA"/>
    <x v="13"/>
    <n v="682"/>
    <s v="N816UA"/>
    <s v="LGA"/>
    <d v="1899-12-30T13:30:00"/>
    <d v="1899-12-30T13:25:00"/>
    <n v="125"/>
    <n v="106"/>
    <n v="-5"/>
    <d v="1899-12-30T13:37:00"/>
    <n v="12"/>
    <n v="0"/>
    <n v="0"/>
    <n v="0"/>
    <n v="0"/>
    <n v="0"/>
    <n v="0"/>
    <x v="14"/>
    <x v="6"/>
  </r>
  <r>
    <s v="  UA"/>
    <x v="13"/>
    <n v="692"/>
    <s v="N437UA"/>
    <s v="MSP"/>
    <d v="1899-12-30T18:20:00"/>
    <d v="1899-12-30T18:20:00"/>
    <n v="88"/>
    <n v="85"/>
    <n v="0"/>
    <d v="1899-12-30T18:39:00"/>
    <n v="19"/>
    <n v="0"/>
    <n v="0"/>
    <n v="0"/>
    <n v="0"/>
    <n v="0"/>
    <n v="0"/>
    <x v="1"/>
    <x v="6"/>
  </r>
  <r>
    <s v="  UA"/>
    <x v="13"/>
    <n v="722"/>
    <s v="N448UA"/>
    <s v="RDU"/>
    <d v="1899-12-30T16:32:00"/>
    <d v="1899-12-30T16:54:00"/>
    <n v="117"/>
    <n v="98"/>
    <n v="22"/>
    <d v="1899-12-30T17:06:00"/>
    <n v="12"/>
    <n v="0"/>
    <n v="0"/>
    <n v="0"/>
    <n v="0"/>
    <n v="0"/>
    <n v="22"/>
    <x v="2"/>
    <x v="6"/>
  </r>
  <r>
    <s v="  UA"/>
    <x v="13"/>
    <n v="725"/>
    <s v="N491UA"/>
    <s v="PHX"/>
    <d v="1899-12-30T09:40:00"/>
    <d v="1899-12-30T09:36:00"/>
    <n v="232"/>
    <n v="221"/>
    <n v="-4"/>
    <d v="1899-12-30T09:50:00"/>
    <n v="14"/>
    <n v="0"/>
    <n v="0"/>
    <n v="0"/>
    <n v="0"/>
    <n v="0"/>
    <n v="0"/>
    <x v="0"/>
    <x v="6"/>
  </r>
  <r>
    <s v="  UA"/>
    <x v="13"/>
    <n v="730"/>
    <s v="N445UA"/>
    <s v="DSM"/>
    <d v="1899-12-30T18:48:00"/>
    <d v="1899-12-30T18:35:00"/>
    <n v="74"/>
    <n v="71"/>
    <n v="-13"/>
    <d v="1899-12-30T18:58:00"/>
    <n v="23"/>
    <n v="0"/>
    <n v="0"/>
    <n v="0"/>
    <n v="0"/>
    <n v="0"/>
    <n v="0"/>
    <x v="1"/>
    <x v="6"/>
  </r>
  <r>
    <s v="  UA"/>
    <x v="13"/>
    <n v="732"/>
    <s v="N417UA"/>
    <s v="JAX"/>
    <d v="1899-12-30T13:53:00"/>
    <d v="1899-12-30T13:49:00"/>
    <n v="136"/>
    <n v="138"/>
    <n v="-4"/>
    <d v="1899-12-30T14:13:00"/>
    <n v="24"/>
    <n v="0"/>
    <n v="0"/>
    <n v="0"/>
    <n v="0"/>
    <n v="0"/>
    <n v="0"/>
    <x v="14"/>
    <x v="6"/>
  </r>
  <r>
    <s v="  UA"/>
    <x v="13"/>
    <n v="761"/>
    <s v="N405UA"/>
    <s v="SFO"/>
    <d v="1899-12-30T08:12:00"/>
    <d v="1899-12-30T08:08:00"/>
    <n v="288"/>
    <n v="271"/>
    <n v="-4"/>
    <d v="1899-12-30T08:19:00"/>
    <n v="11"/>
    <n v="0"/>
    <n v="0"/>
    <n v="0"/>
    <n v="0"/>
    <n v="0"/>
    <n v="0"/>
    <x v="9"/>
    <x v="6"/>
  </r>
  <r>
    <s v="  UA"/>
    <x v="13"/>
    <n v="769"/>
    <s v="N666UA"/>
    <s v="SFO"/>
    <d v="1899-12-30T09:57:00"/>
    <d v="1899-12-30T09:55:00"/>
    <n v="293"/>
    <n v="256"/>
    <n v="-2"/>
    <d v="1899-12-30T10:17:00"/>
    <n v="22"/>
    <n v="0"/>
    <n v="0"/>
    <n v="0"/>
    <n v="0"/>
    <n v="0"/>
    <n v="0"/>
    <x v="0"/>
    <x v="6"/>
  </r>
  <r>
    <s v="  UA"/>
    <x v="13"/>
    <n v="775"/>
    <s v="N481UA"/>
    <s v="DEN"/>
    <d v="1899-12-30T11:57:00"/>
    <d v="1899-12-30T12:14:00"/>
    <n v="157"/>
    <n v="148"/>
    <n v="17"/>
    <d v="1899-12-30T12:30:00"/>
    <n v="16"/>
    <n v="0"/>
    <n v="0"/>
    <n v="0"/>
    <n v="0"/>
    <n v="0"/>
    <n v="17"/>
    <x v="3"/>
    <x v="6"/>
  </r>
  <r>
    <s v="  UA"/>
    <x v="13"/>
    <n v="793"/>
    <s v="N528UA"/>
    <s v="LAX"/>
    <d v="1899-12-30T15:12:00"/>
    <d v="1899-12-30T15:12:00"/>
    <n v="268"/>
    <n v="250"/>
    <n v="0"/>
    <d v="1899-12-30T15:24:00"/>
    <n v="12"/>
    <n v="0"/>
    <n v="0"/>
    <n v="0"/>
    <n v="0"/>
    <n v="0"/>
    <n v="0"/>
    <x v="15"/>
    <x v="6"/>
  </r>
  <r>
    <s v="  UA"/>
    <x v="13"/>
    <n v="829"/>
    <s v="N491UA"/>
    <s v="MSP"/>
    <d v="1899-12-30T20:51:00"/>
    <d v="1899-12-30T20:48:00"/>
    <n v="84"/>
    <n v="73"/>
    <n v="-3"/>
    <d v="1899-12-30T20:57:00"/>
    <n v="9"/>
    <n v="0"/>
    <n v="0"/>
    <n v="0"/>
    <n v="0"/>
    <n v="0"/>
    <n v="0"/>
    <x v="11"/>
    <x v="6"/>
  </r>
  <r>
    <s v="  UA"/>
    <x v="13"/>
    <n v="839"/>
    <s v="N441UA"/>
    <s v="LAX"/>
    <d v="1899-12-30T18:10:00"/>
    <d v="1899-12-30T18:30:00"/>
    <n v="265"/>
    <n v="250"/>
    <n v="20"/>
    <d v="1899-12-30T18:48:00"/>
    <n v="18"/>
    <n v="0"/>
    <n v="0"/>
    <n v="0"/>
    <n v="0"/>
    <n v="0"/>
    <n v="20"/>
    <x v="1"/>
    <x v="6"/>
  </r>
  <r>
    <s v="  UA"/>
    <x v="13"/>
    <n v="842"/>
    <s v=" "/>
    <s v="LAX"/>
    <d v="1899-12-30T08:10:00"/>
    <d v="1899-12-30T00:00:00"/>
    <n v="270"/>
    <n v="0"/>
    <n v="0"/>
    <d v="1899-12-30T00:00:00"/>
    <n v="0"/>
    <n v="0"/>
    <n v="0"/>
    <n v="0"/>
    <n v="0"/>
    <n v="0"/>
    <n v="0"/>
    <x v="9"/>
    <x v="6"/>
  </r>
  <r>
    <s v="  UA"/>
    <x v="13"/>
    <n v="859"/>
    <s v="N821UA"/>
    <s v="SFO"/>
    <d v="1899-12-30T07:05:00"/>
    <d v="1899-12-30T07:05:00"/>
    <n v="288"/>
    <n v="275"/>
    <n v="0"/>
    <d v="1899-12-30T07:16:00"/>
    <n v="11"/>
    <n v="0"/>
    <n v="0"/>
    <n v="0"/>
    <n v="0"/>
    <n v="0"/>
    <n v="0"/>
    <x v="13"/>
    <x v="6"/>
  </r>
  <r>
    <s v="  UA"/>
    <x v="13"/>
    <n v="884"/>
    <s v="N409UA"/>
    <s v="EWR"/>
    <d v="1899-12-30T19:15:00"/>
    <d v="1899-12-30T19:20:00"/>
    <n v="122"/>
    <n v="110"/>
    <n v="5"/>
    <d v="1899-12-30T19:33:00"/>
    <n v="13"/>
    <n v="0"/>
    <n v="0"/>
    <n v="0"/>
    <n v="0"/>
    <n v="0"/>
    <n v="5"/>
    <x v="10"/>
    <x v="6"/>
  </r>
  <r>
    <s v="  UA"/>
    <x v="13"/>
    <n v="896"/>
    <s v="N455UA"/>
    <s v="BOS"/>
    <d v="1899-12-30T13:27:00"/>
    <d v="1899-12-30T13:26:00"/>
    <n v="131"/>
    <n v="132"/>
    <n v="-1"/>
    <d v="1899-12-30T13:39:00"/>
    <n v="13"/>
    <n v="0"/>
    <n v="0"/>
    <n v="0"/>
    <n v="0"/>
    <n v="0"/>
    <n v="0"/>
    <x v="14"/>
    <x v="6"/>
  </r>
  <r>
    <s v="  UA"/>
    <x v="13"/>
    <n v="907"/>
    <s v="N643UA"/>
    <s v="SFO"/>
    <d v="1899-12-30T17:30:00"/>
    <d v="1899-12-30T19:35:00"/>
    <n v="290"/>
    <n v="261"/>
    <n v="125"/>
    <d v="1899-12-30T19:52:00"/>
    <n v="17"/>
    <n v="96"/>
    <n v="0"/>
    <n v="0"/>
    <n v="0"/>
    <n v="0"/>
    <n v="125"/>
    <x v="12"/>
    <x v="6"/>
  </r>
  <r>
    <s v="  UA"/>
    <x v="13"/>
    <n v="909"/>
    <s v="N593UA"/>
    <s v="DEN"/>
    <d v="1899-12-30T15:12:00"/>
    <d v="1899-12-30T15:13:00"/>
    <n v="156"/>
    <n v="144"/>
    <n v="1"/>
    <d v="1899-12-30T15:25:00"/>
    <n v="12"/>
    <n v="0"/>
    <n v="0"/>
    <n v="0"/>
    <n v="0"/>
    <n v="0"/>
    <n v="1"/>
    <x v="15"/>
    <x v="6"/>
  </r>
  <r>
    <s v="  UA"/>
    <x v="13"/>
    <n v="922"/>
    <s v="N433UA"/>
    <s v="IAD"/>
    <d v="1899-12-30T06:00:00"/>
    <d v="1899-12-30T05:51:00"/>
    <n v="101"/>
    <n v="96"/>
    <n v="-9"/>
    <d v="1899-12-30T06:04:00"/>
    <n v="13"/>
    <n v="0"/>
    <n v="0"/>
    <n v="0"/>
    <n v="0"/>
    <n v="0"/>
    <n v="0"/>
    <x v="6"/>
    <x v="6"/>
  </r>
  <r>
    <s v="  UA"/>
    <x v="13"/>
    <n v="945"/>
    <s v="N516UA"/>
    <s v="LAX"/>
    <d v="1899-12-30T12:00:00"/>
    <d v="1899-12-30T12:07:00"/>
    <n v="273"/>
    <n v="238"/>
    <n v="7"/>
    <d v="1899-12-30T12:19:00"/>
    <n v="12"/>
    <n v="0"/>
    <n v="0"/>
    <n v="0"/>
    <n v="0"/>
    <n v="0"/>
    <n v="7"/>
    <x v="5"/>
    <x v="6"/>
  </r>
  <r>
    <s v="  UA"/>
    <x v="13"/>
    <n v="949"/>
    <s v="N771UA"/>
    <s v="DEN"/>
    <d v="1899-12-30T18:20:00"/>
    <d v="1899-12-30T18:26:00"/>
    <n v="165"/>
    <n v="142"/>
    <n v="6"/>
    <d v="1899-12-30T18:43:00"/>
    <n v="17"/>
    <n v="0"/>
    <n v="0"/>
    <n v="0"/>
    <n v="0"/>
    <n v="0"/>
    <n v="6"/>
    <x v="1"/>
    <x v="6"/>
  </r>
  <r>
    <s v="  UA"/>
    <x v="13"/>
    <n v="964"/>
    <s v="N225UA"/>
    <s v="IAD"/>
    <d v="1899-12-30T13:17:00"/>
    <d v="1899-12-30T13:40:00"/>
    <n v="112"/>
    <n v="105"/>
    <n v="23"/>
    <d v="1899-12-30T14:01:00"/>
    <n v="21"/>
    <n v="0"/>
    <n v="0"/>
    <n v="0"/>
    <n v="0"/>
    <n v="16"/>
    <n v="23"/>
    <x v="14"/>
    <x v="6"/>
  </r>
  <r>
    <s v="  UA"/>
    <x v="13"/>
    <n v="973"/>
    <s v="N513UA"/>
    <s v="SFO"/>
    <d v="1899-12-30T15:12:00"/>
    <d v="1899-12-30T15:10:00"/>
    <n v="288"/>
    <n v="268"/>
    <n v="-2"/>
    <d v="1899-12-30T15:23:00"/>
    <n v="13"/>
    <n v="0"/>
    <n v="0"/>
    <n v="0"/>
    <n v="0"/>
    <n v="0"/>
    <n v="0"/>
    <x v="15"/>
    <x v="6"/>
  </r>
  <r>
    <s v="  UA"/>
    <x v="13"/>
    <n v="990"/>
    <s v="N511UA"/>
    <s v="IAD"/>
    <d v="1899-12-30T18:15:00"/>
    <d v="1899-12-30T18:10:00"/>
    <n v="113"/>
    <n v="102"/>
    <n v="-5"/>
    <d v="1899-12-30T18:29:00"/>
    <n v="19"/>
    <n v="0"/>
    <n v="0"/>
    <n v="0"/>
    <n v="0"/>
    <n v="0"/>
    <n v="0"/>
    <x v="1"/>
    <x v="6"/>
  </r>
  <r>
    <s v="  UA"/>
    <x v="13"/>
    <n v="1102"/>
    <s v="N23707"/>
    <s v="MCO"/>
    <d v="1899-12-30T19:40:00"/>
    <d v="1899-12-30T21:40:00"/>
    <n v="155"/>
    <n v="139"/>
    <n v="120"/>
    <d v="1899-12-30T21:49:00"/>
    <n v="9"/>
    <n v="3"/>
    <n v="0"/>
    <n v="0"/>
    <n v="0"/>
    <n v="101"/>
    <n v="120"/>
    <x v="10"/>
    <x v="6"/>
  </r>
  <r>
    <s v="  UA"/>
    <x v="13"/>
    <n v="1189"/>
    <s v="N37293"/>
    <s v="IAH"/>
    <d v="1899-12-30T15:20:00"/>
    <d v="1899-12-30T15:27:00"/>
    <n v="174"/>
    <n v="147"/>
    <n v="7"/>
    <d v="1899-12-30T15:34:00"/>
    <n v="7"/>
    <n v="0"/>
    <n v="0"/>
    <n v="0"/>
    <n v="0"/>
    <n v="0"/>
    <n v="7"/>
    <x v="15"/>
    <x v="6"/>
  </r>
  <r>
    <s v="  UA"/>
    <x v="13"/>
    <n v="1221"/>
    <s v="N13718"/>
    <s v="IAH"/>
    <d v="1899-12-30T07:00:00"/>
    <d v="1899-12-30T07:02:00"/>
    <n v="168"/>
    <n v="155"/>
    <n v="2"/>
    <d v="1899-12-30T07:19:00"/>
    <n v="17"/>
    <n v="0"/>
    <n v="0"/>
    <n v="0"/>
    <n v="0"/>
    <n v="0"/>
    <n v="2"/>
    <x v="13"/>
    <x v="6"/>
  </r>
  <r>
    <s v="  UA"/>
    <x v="13"/>
    <n v="1290"/>
    <s v="N75426"/>
    <s v="IAH"/>
    <d v="1899-12-30T17:12:00"/>
    <d v="1899-12-30T17:08:00"/>
    <n v="173"/>
    <n v="141"/>
    <n v="-4"/>
    <d v="1899-12-30T17:16:00"/>
    <n v="8"/>
    <n v="0"/>
    <n v="0"/>
    <n v="0"/>
    <n v="0"/>
    <n v="0"/>
    <n v="0"/>
    <x v="12"/>
    <x v="6"/>
  </r>
  <r>
    <s v="  UA"/>
    <x v="13"/>
    <n v="1296"/>
    <s v="N38727"/>
    <s v="DEN"/>
    <d v="1899-12-30T19:15:00"/>
    <d v="1899-12-30T19:13:00"/>
    <n v="156"/>
    <n v="135"/>
    <n v="-2"/>
    <d v="1899-12-30T19:22:00"/>
    <n v="9"/>
    <n v="0"/>
    <n v="0"/>
    <n v="0"/>
    <n v="0"/>
    <n v="0"/>
    <n v="0"/>
    <x v="10"/>
    <x v="6"/>
  </r>
  <r>
    <s v="  UA"/>
    <x v="13"/>
    <n v="1555"/>
    <s v="N39726"/>
    <s v="STT"/>
    <d v="1899-12-30T08:25:00"/>
    <d v="1899-12-30T08:20:00"/>
    <n v="294"/>
    <n v="266"/>
    <n v="-5"/>
    <d v="1899-12-30T08:33:00"/>
    <n v="13"/>
    <n v="0"/>
    <n v="0"/>
    <n v="0"/>
    <n v="0"/>
    <n v="0"/>
    <n v="0"/>
    <x v="9"/>
    <x v="6"/>
  </r>
  <r>
    <s v="  UA"/>
    <x v="13"/>
    <n v="1574"/>
    <s v="N24702"/>
    <s v="EWR"/>
    <d v="1899-12-30T12:00:00"/>
    <d v="1899-12-30T13:42:00"/>
    <n v="127"/>
    <n v="120"/>
    <n v="102"/>
    <d v="1899-12-30T13:51:00"/>
    <n v="9"/>
    <n v="95"/>
    <n v="0"/>
    <n v="0"/>
    <n v="0"/>
    <n v="0"/>
    <n v="102"/>
    <x v="5"/>
    <x v="6"/>
  </r>
  <r>
    <s v="  UA"/>
    <x v="13"/>
    <n v="1577"/>
    <s v="N37255"/>
    <s v="EWR"/>
    <d v="1899-12-30T17:00:00"/>
    <d v="1899-12-30T17:01:00"/>
    <n v="136"/>
    <n v="108"/>
    <n v="1"/>
    <d v="1899-12-30T17:09:00"/>
    <n v="8"/>
    <n v="0"/>
    <n v="0"/>
    <n v="0"/>
    <n v="0"/>
    <n v="0"/>
    <n v="1"/>
    <x v="12"/>
    <x v="6"/>
  </r>
  <r>
    <s v="  UA"/>
    <x v="13"/>
    <n v="1625"/>
    <s v="N14704"/>
    <s v="CLE"/>
    <d v="1899-12-30T07:00:00"/>
    <d v="1899-12-30T06:56:00"/>
    <n v="77"/>
    <n v="70"/>
    <n v="-4"/>
    <d v="1899-12-30T07:06:00"/>
    <n v="10"/>
    <n v="0"/>
    <n v="0"/>
    <n v="0"/>
    <n v="0"/>
    <n v="0"/>
    <n v="0"/>
    <x v="13"/>
    <x v="6"/>
  </r>
  <r>
    <s v="  UA"/>
    <x v="13"/>
    <n v="1647"/>
    <s v="N75851"/>
    <s v="IAH"/>
    <d v="1899-12-30T19:35:00"/>
    <d v="1899-12-30T19:26:00"/>
    <n v="163"/>
    <n v="141"/>
    <n v="-9"/>
    <d v="1899-12-30T19:41:00"/>
    <n v="15"/>
    <n v="0"/>
    <n v="0"/>
    <n v="0"/>
    <n v="0"/>
    <n v="0"/>
    <n v="0"/>
    <x v="10"/>
    <x v="6"/>
  </r>
  <r>
    <s v="  UA"/>
    <x v="13"/>
    <n v="1676"/>
    <s v="N38424"/>
    <s v="IAH"/>
    <d v="1899-12-30T14:00:00"/>
    <d v="1899-12-30T14:23:00"/>
    <n v="166"/>
    <n v="145"/>
    <n v="23"/>
    <d v="1899-12-30T14:34:00"/>
    <n v="11"/>
    <n v="0"/>
    <n v="0"/>
    <n v="0"/>
    <n v="0"/>
    <n v="0"/>
    <n v="23"/>
    <x v="4"/>
    <x v="6"/>
  </r>
  <r>
    <s v="  UA"/>
    <x v="13"/>
    <n v="1693"/>
    <s v="N73299"/>
    <s v="IAH"/>
    <d v="1899-12-30T12:10:00"/>
    <d v="1899-12-30T12:17:00"/>
    <n v="167"/>
    <n v="143"/>
    <n v="7"/>
    <d v="1899-12-30T12:29:00"/>
    <n v="12"/>
    <n v="0"/>
    <n v="0"/>
    <n v="0"/>
    <n v="0"/>
    <n v="0"/>
    <n v="7"/>
    <x v="5"/>
    <x v="6"/>
  </r>
  <r>
    <s v="  UA"/>
    <x v="13"/>
    <n v="1696"/>
    <s v="N16703"/>
    <s v="EWR"/>
    <d v="1899-12-30T10:00:00"/>
    <d v="1899-12-30T09:56:00"/>
    <n v="117"/>
    <n v="108"/>
    <n v="-4"/>
    <d v="1899-12-30T10:07:00"/>
    <n v="11"/>
    <n v="0"/>
    <n v="0"/>
    <n v="0"/>
    <n v="0"/>
    <n v="0"/>
    <n v="0"/>
    <x v="8"/>
    <x v="6"/>
  </r>
  <r>
    <s v="  UA"/>
    <x v="13"/>
    <n v="1710"/>
    <s v="N12216"/>
    <s v="IAH"/>
    <d v="1899-12-30T08:00:00"/>
    <d v="1899-12-30T08:11:00"/>
    <n v="172"/>
    <n v="156"/>
    <n v="11"/>
    <d v="1899-12-30T08:24:00"/>
    <n v="13"/>
    <n v="0"/>
    <n v="0"/>
    <n v="0"/>
    <n v="0"/>
    <n v="0"/>
    <n v="11"/>
    <x v="9"/>
    <x v="6"/>
  </r>
  <r>
    <s v="  UA"/>
    <x v="13"/>
    <n v="1715"/>
    <s v="N14219"/>
    <s v="PIT"/>
    <d v="1899-12-30T18:35:00"/>
    <d v="1899-12-30T18:38:00"/>
    <n v="84"/>
    <n v="75"/>
    <n v="3"/>
    <d v="1899-12-30T18:50:00"/>
    <n v="12"/>
    <n v="0"/>
    <n v="0"/>
    <n v="0"/>
    <n v="0"/>
    <n v="0"/>
    <n v="3"/>
    <x v="1"/>
    <x v="6"/>
  </r>
  <r>
    <s v="  UA"/>
    <x v="13"/>
    <n v="1716"/>
    <s v="N76504"/>
    <s v="FLL"/>
    <d v="1899-12-30T08:50:00"/>
    <d v="1899-12-30T09:14:00"/>
    <n v="171"/>
    <n v="184"/>
    <n v="24"/>
    <d v="1899-12-30T09:34:00"/>
    <n v="20"/>
    <n v="0"/>
    <n v="14"/>
    <n v="13"/>
    <n v="0"/>
    <n v="10"/>
    <n v="24"/>
    <x v="9"/>
    <x v="6"/>
  </r>
  <r>
    <s v="  UA"/>
    <x v="13"/>
    <n v="1727"/>
    <s v="N37263"/>
    <s v="IAH"/>
    <d v="1899-12-30T10:56:00"/>
    <d v="1899-12-30T11:04:00"/>
    <n v="169"/>
    <n v="146"/>
    <n v="8"/>
    <d v="1899-12-30T11:17:00"/>
    <n v="13"/>
    <n v="0"/>
    <n v="0"/>
    <n v="0"/>
    <n v="0"/>
    <n v="0"/>
    <n v="8"/>
    <x v="8"/>
    <x v="6"/>
  </r>
  <r>
    <s v="  UA"/>
    <x v="13"/>
    <n v="1730"/>
    <s v="N76515"/>
    <s v="IAH"/>
    <d v="1899-12-30T05:25:00"/>
    <d v="1899-12-30T05:32:00"/>
    <n v="168"/>
    <n v="146"/>
    <n v="7"/>
    <d v="1899-12-30T05:42:00"/>
    <n v="10"/>
    <n v="0"/>
    <n v="0"/>
    <n v="0"/>
    <n v="0"/>
    <n v="0"/>
    <n v="7"/>
    <x v="16"/>
    <x v="6"/>
  </r>
  <r>
    <s v="  UA"/>
    <x v="14"/>
    <n v="201"/>
    <s v="N213UA"/>
    <s v="HNL"/>
    <d v="1899-12-30T09:21:00"/>
    <d v="1899-12-30T09:22:00"/>
    <n v="544"/>
    <n v="558"/>
    <n v="1"/>
    <d v="1899-12-30T09:43:00"/>
    <n v="21"/>
    <n v="0"/>
    <n v="0"/>
    <n v="15"/>
    <n v="0"/>
    <n v="0"/>
    <n v="1"/>
    <x v="0"/>
    <x v="0"/>
  </r>
  <r>
    <s v="  UA"/>
    <x v="14"/>
    <n v="228"/>
    <s v="N535UA"/>
    <s v="BDL"/>
    <d v="1899-12-30T18:45:00"/>
    <d v="1899-12-30T18:41:00"/>
    <n v="126"/>
    <n v="114"/>
    <n v="-4"/>
    <d v="1899-12-30T18:58:00"/>
    <n v="17"/>
    <n v="0"/>
    <n v="0"/>
    <n v="0"/>
    <n v="0"/>
    <n v="0"/>
    <n v="0"/>
    <x v="1"/>
    <x v="0"/>
  </r>
  <r>
    <s v="  UA"/>
    <x v="14"/>
    <n v="241"/>
    <s v="N423UA"/>
    <s v="SEA"/>
    <d v="1899-12-30T11:57:00"/>
    <d v="1899-12-30T11:55:00"/>
    <n v="268"/>
    <n v="310"/>
    <n v="-2"/>
    <d v="1899-12-30T12:22:00"/>
    <n v="27"/>
    <n v="0"/>
    <n v="0"/>
    <n v="40"/>
    <n v="0"/>
    <n v="0"/>
    <n v="0"/>
    <x v="3"/>
    <x v="0"/>
  </r>
  <r>
    <s v="  UA"/>
    <x v="14"/>
    <n v="246"/>
    <s v="N444UA"/>
    <s v="BUF"/>
    <d v="1899-12-30T18:00:00"/>
    <d v="1899-12-30T17:59:00"/>
    <n v="89"/>
    <n v="88"/>
    <n v="-1"/>
    <d v="1899-12-30T18:21:00"/>
    <n v="22"/>
    <n v="0"/>
    <n v="0"/>
    <n v="0"/>
    <n v="0"/>
    <n v="0"/>
    <n v="0"/>
    <x v="1"/>
    <x v="0"/>
  </r>
  <r>
    <s v="  UA"/>
    <x v="14"/>
    <n v="248"/>
    <s v="N459UA"/>
    <s v="DTW"/>
    <d v="1899-12-30T18:44:00"/>
    <d v="1899-12-30T18:41:00"/>
    <n v="85"/>
    <n v="67"/>
    <n v="-3"/>
    <d v="1899-12-30T18:55:00"/>
    <n v="14"/>
    <n v="0"/>
    <n v="0"/>
    <n v="0"/>
    <n v="0"/>
    <n v="0"/>
    <n v="0"/>
    <x v="1"/>
    <x v="0"/>
  </r>
  <r>
    <s v="  UA"/>
    <x v="14"/>
    <n v="253"/>
    <s v="N419UA"/>
    <s v="BOS"/>
    <d v="1899-12-30T19:06:00"/>
    <d v="1899-12-30T19:01:00"/>
    <n v="135"/>
    <n v="129"/>
    <n v="-5"/>
    <d v="1899-12-30T19:21:00"/>
    <n v="20"/>
    <n v="0"/>
    <n v="0"/>
    <n v="0"/>
    <n v="0"/>
    <n v="0"/>
    <n v="0"/>
    <x v="10"/>
    <x v="0"/>
  </r>
  <r>
    <s v="  UA"/>
    <x v="14"/>
    <n v="255"/>
    <s v="N513UA"/>
    <s v="SFO"/>
    <d v="1899-12-30T16:05:00"/>
    <d v="1899-12-30T16:05:00"/>
    <n v="284"/>
    <n v="282"/>
    <n v="0"/>
    <d v="1899-12-30T16:21:00"/>
    <n v="16"/>
    <n v="0"/>
    <n v="0"/>
    <n v="0"/>
    <n v="0"/>
    <n v="0"/>
    <n v="0"/>
    <x v="2"/>
    <x v="0"/>
  </r>
  <r>
    <s v="  UA"/>
    <x v="14"/>
    <n v="258"/>
    <s v="N847UA"/>
    <s v="GRR"/>
    <d v="1899-12-30T19:03:00"/>
    <d v="1899-12-30T18:58:00"/>
    <n v="51"/>
    <n v="44"/>
    <n v="-5"/>
    <d v="1899-12-30T19:12:00"/>
    <n v="14"/>
    <n v="0"/>
    <n v="0"/>
    <n v="0"/>
    <n v="0"/>
    <n v="0"/>
    <n v="0"/>
    <x v="10"/>
    <x v="0"/>
  </r>
  <r>
    <s v="  UA"/>
    <x v="14"/>
    <n v="262"/>
    <s v="N480UA"/>
    <s v="MCO"/>
    <d v="1899-12-30T07:00:00"/>
    <d v="1899-12-30T06:59:00"/>
    <n v="155"/>
    <n v="131"/>
    <n v="-1"/>
    <d v="1899-12-30T07:11:00"/>
    <n v="12"/>
    <n v="0"/>
    <n v="0"/>
    <n v="0"/>
    <n v="0"/>
    <n v="0"/>
    <n v="0"/>
    <x v="13"/>
    <x v="0"/>
  </r>
  <r>
    <s v="  UA"/>
    <x v="14"/>
    <n v="265"/>
    <s v="N451UA"/>
    <s v="TPA"/>
    <d v="1899-12-30T14:15:00"/>
    <d v="1899-12-30T14:10:00"/>
    <n v="159"/>
    <n v="148"/>
    <n v="-5"/>
    <d v="1899-12-30T14:27:00"/>
    <n v="17"/>
    <n v="0"/>
    <n v="0"/>
    <n v="0"/>
    <n v="0"/>
    <n v="0"/>
    <n v="0"/>
    <x v="4"/>
    <x v="0"/>
  </r>
  <r>
    <s v="  UA"/>
    <x v="14"/>
    <n v="278"/>
    <s v="N855UA"/>
    <s v="MDT"/>
    <d v="1899-12-30T18:25:00"/>
    <d v="1899-12-30T18:37:00"/>
    <n v="105"/>
    <n v="92"/>
    <n v="12"/>
    <d v="1899-12-30T18:55:00"/>
    <n v="18"/>
    <n v="0"/>
    <n v="0"/>
    <n v="0"/>
    <n v="0"/>
    <n v="0"/>
    <n v="12"/>
    <x v="1"/>
    <x v="0"/>
  </r>
  <r>
    <s v="  UA"/>
    <x v="14"/>
    <n v="288"/>
    <s v="N448UA"/>
    <s v="MCO"/>
    <d v="1899-12-30T14:30:00"/>
    <d v="1899-12-30T14:34:00"/>
    <n v="159"/>
    <n v="154"/>
    <n v="4"/>
    <d v="1899-12-30T14:52:00"/>
    <n v="18"/>
    <n v="0"/>
    <n v="0"/>
    <n v="0"/>
    <n v="0"/>
    <n v="0"/>
    <n v="4"/>
    <x v="4"/>
    <x v="0"/>
  </r>
  <r>
    <s v="  UA"/>
    <x v="14"/>
    <n v="296"/>
    <s v="N802UA"/>
    <s v="MSP"/>
    <d v="1899-12-30T13:19:00"/>
    <d v="1899-12-30T13:14:00"/>
    <n v="87"/>
    <n v="90"/>
    <n v="-5"/>
    <d v="1899-12-30T13:36:00"/>
    <n v="22"/>
    <n v="0"/>
    <n v="0"/>
    <n v="0"/>
    <n v="0"/>
    <n v="0"/>
    <n v="0"/>
    <x v="14"/>
    <x v="0"/>
  </r>
  <r>
    <s v="  UA"/>
    <x v="14"/>
    <n v="298"/>
    <s v="N593UA"/>
    <s v="MIA"/>
    <d v="1899-12-30T19:50:00"/>
    <d v="1899-12-30T19:45:00"/>
    <n v="185"/>
    <n v="171"/>
    <n v="-5"/>
    <d v="1899-12-30T20:06:00"/>
    <n v="21"/>
    <n v="0"/>
    <n v="0"/>
    <n v="0"/>
    <n v="0"/>
    <n v="0"/>
    <n v="0"/>
    <x v="10"/>
    <x v="0"/>
  </r>
  <r>
    <s v="  UA"/>
    <x v="14"/>
    <n v="304"/>
    <s v="N590UA"/>
    <s v="SFO"/>
    <d v="1899-12-30T13:05:00"/>
    <d v="1899-12-30T13:06:00"/>
    <n v="284"/>
    <n v="297"/>
    <n v="1"/>
    <d v="1899-12-30T13:27:00"/>
    <n v="21"/>
    <n v="0"/>
    <n v="0"/>
    <n v="0"/>
    <n v="0"/>
    <n v="0"/>
    <n v="1"/>
    <x v="14"/>
    <x v="0"/>
  </r>
  <r>
    <s v="  UA"/>
    <x v="14"/>
    <n v="309"/>
    <s v="N452UA"/>
    <s v="SFO"/>
    <d v="1899-12-30T08:10:00"/>
    <d v="1899-12-30T08:05:00"/>
    <n v="286"/>
    <n v="290"/>
    <n v="-5"/>
    <d v="1899-12-30T08:20:00"/>
    <n v="15"/>
    <n v="0"/>
    <n v="0"/>
    <n v="0"/>
    <n v="0"/>
    <n v="0"/>
    <n v="0"/>
    <x v="9"/>
    <x v="0"/>
  </r>
  <r>
    <s v="  UA"/>
    <x v="14"/>
    <n v="320"/>
    <s v="N833UA"/>
    <s v="BWI"/>
    <d v="1899-12-30T20:22:00"/>
    <d v="1899-12-30T20:19:00"/>
    <n v="112"/>
    <n v="102"/>
    <n v="-3"/>
    <d v="1899-12-30T20:39:00"/>
    <n v="20"/>
    <n v="0"/>
    <n v="0"/>
    <n v="0"/>
    <n v="0"/>
    <n v="0"/>
    <n v="0"/>
    <x v="11"/>
    <x v="0"/>
  </r>
  <r>
    <s v="  UA"/>
    <x v="14"/>
    <n v="330"/>
    <s v="N830UA"/>
    <s v="EWR"/>
    <d v="1899-12-30T16:00:00"/>
    <d v="1899-12-30T15:53:00"/>
    <n v="131"/>
    <n v="115"/>
    <n v="-7"/>
    <d v="1899-12-30T16:04:00"/>
    <n v="11"/>
    <n v="0"/>
    <n v="0"/>
    <n v="0"/>
    <n v="0"/>
    <n v="0"/>
    <n v="0"/>
    <x v="2"/>
    <x v="0"/>
  </r>
  <r>
    <s v="  UA"/>
    <x v="14"/>
    <n v="331"/>
    <s v="N486UA"/>
    <s v="SEA"/>
    <d v="1899-12-30T09:56:00"/>
    <d v="1899-12-30T09:53:00"/>
    <n v="267"/>
    <n v="283"/>
    <n v="-3"/>
    <d v="1899-12-30T10:12:00"/>
    <n v="19"/>
    <n v="0"/>
    <n v="0"/>
    <n v="0"/>
    <n v="0"/>
    <n v="0"/>
    <n v="0"/>
    <x v="0"/>
    <x v="0"/>
  </r>
  <r>
    <s v="  UA"/>
    <x v="14"/>
    <n v="333"/>
    <s v="N462UA"/>
    <s v="MSY"/>
    <d v="1899-12-30T09:37:00"/>
    <d v="1899-12-30T10:07:00"/>
    <n v="140"/>
    <n v="126"/>
    <n v="30"/>
    <d v="1899-12-30T10:25:00"/>
    <n v="18"/>
    <n v="0"/>
    <n v="0"/>
    <n v="0"/>
    <n v="0"/>
    <n v="16"/>
    <n v="30"/>
    <x v="0"/>
    <x v="0"/>
  </r>
  <r>
    <s v="  UA"/>
    <x v="14"/>
    <n v="337"/>
    <s v="N819UA"/>
    <s v="IAD"/>
    <d v="1899-12-30T16:13:00"/>
    <d v="1899-12-30T16:06:00"/>
    <n v="109"/>
    <n v="103"/>
    <n v="-7"/>
    <d v="1899-12-30T16:32:00"/>
    <n v="26"/>
    <n v="0"/>
    <n v="0"/>
    <n v="0"/>
    <n v="0"/>
    <n v="0"/>
    <n v="0"/>
    <x v="2"/>
    <x v="0"/>
  </r>
  <r>
    <s v="  UA"/>
    <x v="14"/>
    <n v="340"/>
    <s v="N417UA"/>
    <s v="DFW"/>
    <d v="1899-12-30T13:20:00"/>
    <d v="1899-12-30T13:17:00"/>
    <n v="151"/>
    <n v="150"/>
    <n v="-3"/>
    <d v="1899-12-30T13:44:00"/>
    <n v="27"/>
    <n v="0"/>
    <n v="0"/>
    <n v="0"/>
    <n v="0"/>
    <n v="0"/>
    <n v="0"/>
    <x v="14"/>
    <x v="0"/>
  </r>
  <r>
    <s v="  UA"/>
    <x v="14"/>
    <n v="341"/>
    <s v="N464UA"/>
    <s v="DFW"/>
    <d v="1899-12-30T20:50:00"/>
    <d v="1899-12-30T20:49:00"/>
    <n v="146"/>
    <n v="137"/>
    <n v="-1"/>
    <d v="1899-12-30T21:03:00"/>
    <n v="14"/>
    <n v="0"/>
    <n v="0"/>
    <n v="0"/>
    <n v="0"/>
    <n v="0"/>
    <n v="0"/>
    <x v="11"/>
    <x v="0"/>
  </r>
  <r>
    <s v="  UA"/>
    <x v="14"/>
    <n v="348"/>
    <s v="N490UA"/>
    <s v="MCO"/>
    <d v="1899-12-30T08:20:00"/>
    <d v="1899-12-30T08:17:00"/>
    <n v="157"/>
    <n v="139"/>
    <n v="-3"/>
    <d v="1899-12-30T08:28:00"/>
    <n v="11"/>
    <n v="0"/>
    <n v="0"/>
    <n v="0"/>
    <n v="0"/>
    <n v="0"/>
    <n v="0"/>
    <x v="9"/>
    <x v="0"/>
  </r>
  <r>
    <s v="  UA"/>
    <x v="14"/>
    <n v="360"/>
    <s v="N820UA"/>
    <s v="IAD"/>
    <d v="1899-12-30T11:25:00"/>
    <d v="1899-12-30T11:24:00"/>
    <n v="109"/>
    <n v="93"/>
    <n v="-1"/>
    <d v="1899-12-30T11:37:00"/>
    <n v="13"/>
    <n v="0"/>
    <n v="0"/>
    <n v="0"/>
    <n v="0"/>
    <n v="0"/>
    <n v="0"/>
    <x v="3"/>
    <x v="0"/>
  </r>
  <r>
    <s v="  UA"/>
    <x v="14"/>
    <n v="368"/>
    <s v="N834UA"/>
    <s v="LGA"/>
    <d v="1899-12-30T14:05:00"/>
    <d v="1899-12-30T13:55:00"/>
    <n v="125"/>
    <n v="114"/>
    <n v="-10"/>
    <d v="1899-12-30T14:10:00"/>
    <n v="15"/>
    <n v="0"/>
    <n v="0"/>
    <n v="0"/>
    <n v="0"/>
    <n v="0"/>
    <n v="0"/>
    <x v="4"/>
    <x v="0"/>
  </r>
  <r>
    <s v="  UA"/>
    <x v="14"/>
    <n v="373"/>
    <s v="N563UA"/>
    <s v="JAC"/>
    <d v="1899-12-30T09:37:00"/>
    <d v="1899-12-30T09:37:00"/>
    <n v="195"/>
    <n v="189"/>
    <n v="0"/>
    <d v="1899-12-30T09:51:00"/>
    <n v="14"/>
    <n v="0"/>
    <n v="0"/>
    <n v="0"/>
    <n v="0"/>
    <n v="0"/>
    <n v="0"/>
    <x v="0"/>
    <x v="0"/>
  </r>
  <r>
    <s v="  UA"/>
    <x v="14"/>
    <n v="374"/>
    <s v="N447UA"/>
    <s v="LGA"/>
    <d v="1899-12-30T19:00:00"/>
    <d v="1899-12-30T20:55:00"/>
    <n v="125"/>
    <n v="119"/>
    <n v="115"/>
    <d v="1899-12-30T21:20:00"/>
    <n v="25"/>
    <n v="0"/>
    <n v="0"/>
    <n v="0"/>
    <n v="0"/>
    <n v="109"/>
    <n v="115"/>
    <x v="10"/>
    <x v="0"/>
  </r>
  <r>
    <s v="  UA"/>
    <x v="14"/>
    <n v="381"/>
    <s v="N801UA"/>
    <s v="SMF"/>
    <d v="1899-12-30T10:02:00"/>
    <d v="1899-12-30T10:07:00"/>
    <n v="270"/>
    <n v="277"/>
    <n v="5"/>
    <d v="1899-12-30T10:24:00"/>
    <n v="17"/>
    <n v="0"/>
    <n v="0"/>
    <n v="0"/>
    <n v="0"/>
    <n v="0"/>
    <n v="5"/>
    <x v="8"/>
    <x v="0"/>
  </r>
  <r>
    <s v="  UA"/>
    <x v="14"/>
    <n v="382"/>
    <s v="N827UA"/>
    <s v="IAD"/>
    <d v="1899-12-30T08:43:00"/>
    <d v="1899-12-30T08:55:00"/>
    <n v="108"/>
    <n v="103"/>
    <n v="12"/>
    <d v="1899-12-30T09:17:00"/>
    <n v="22"/>
    <n v="0"/>
    <n v="0"/>
    <n v="0"/>
    <n v="0"/>
    <n v="0"/>
    <n v="12"/>
    <x v="9"/>
    <x v="0"/>
  </r>
  <r>
    <s v="  UA"/>
    <x v="14"/>
    <n v="393"/>
    <s v="N498UA"/>
    <s v="PHX"/>
    <d v="1899-12-30T11:57:00"/>
    <d v="1899-12-30T11:59:00"/>
    <n v="232"/>
    <n v="248"/>
    <n v="2"/>
    <d v="1899-12-30T12:27:00"/>
    <n v="28"/>
    <n v="0"/>
    <n v="0"/>
    <n v="18"/>
    <n v="0"/>
    <n v="0"/>
    <n v="2"/>
    <x v="3"/>
    <x v="0"/>
  </r>
  <r>
    <s v="  UA"/>
    <x v="14"/>
    <n v="395"/>
    <s v="N406UA"/>
    <s v="SAN"/>
    <d v="1899-12-30T17:56:00"/>
    <d v="1899-12-30T17:53:00"/>
    <n v="253"/>
    <n v="267"/>
    <n v="-3"/>
    <d v="1899-12-30T18:12:00"/>
    <n v="19"/>
    <n v="0"/>
    <n v="0"/>
    <n v="0"/>
    <n v="0"/>
    <n v="0"/>
    <n v="0"/>
    <x v="12"/>
    <x v="0"/>
  </r>
  <r>
    <s v="  UA"/>
    <x v="14"/>
    <n v="398"/>
    <s v="N562UA"/>
    <s v="SFO"/>
    <d v="1899-12-30T11:00:00"/>
    <d v="1899-12-30T11:01:00"/>
    <n v="284"/>
    <n v="315"/>
    <n v="1"/>
    <d v="1899-12-30T11:38:00"/>
    <n v="37"/>
    <n v="0"/>
    <n v="0"/>
    <n v="32"/>
    <n v="0"/>
    <n v="0"/>
    <n v="1"/>
    <x v="3"/>
    <x v="0"/>
  </r>
  <r>
    <s v="  UA"/>
    <x v="14"/>
    <n v="409"/>
    <s v="N504UA"/>
    <s v="LAX"/>
    <d v="1899-12-30T13:10:00"/>
    <d v="1899-12-30T13:06:00"/>
    <n v="268"/>
    <n v="263"/>
    <n v="-4"/>
    <d v="1899-12-30T13:24:00"/>
    <n v="18"/>
    <n v="0"/>
    <n v="0"/>
    <n v="0"/>
    <n v="0"/>
    <n v="0"/>
    <n v="0"/>
    <x v="14"/>
    <x v="0"/>
  </r>
  <r>
    <s v="  UA"/>
    <x v="14"/>
    <n v="411"/>
    <s v="N811UA"/>
    <s v="LAX"/>
    <d v="1899-12-30T20:45:00"/>
    <d v="1899-12-30T22:01:00"/>
    <n v="265"/>
    <n v="272"/>
    <n v="76"/>
    <d v="1899-12-30T22:19:00"/>
    <n v="18"/>
    <n v="76"/>
    <n v="0"/>
    <n v="7"/>
    <n v="0"/>
    <n v="0"/>
    <n v="76"/>
    <x v="11"/>
    <x v="0"/>
  </r>
  <r>
    <s v="  UA"/>
    <x v="14"/>
    <n v="417"/>
    <s v="N404UA"/>
    <s v="PDX"/>
    <d v="1899-12-30T10:00:00"/>
    <d v="1899-12-30T10:09:00"/>
    <n v="269"/>
    <n v="280"/>
    <n v="9"/>
    <d v="1899-12-30T10:28:00"/>
    <n v="19"/>
    <n v="9"/>
    <n v="0"/>
    <n v="11"/>
    <n v="0"/>
    <n v="0"/>
    <n v="9"/>
    <x v="8"/>
    <x v="0"/>
  </r>
  <r>
    <s v="  UA"/>
    <x v="14"/>
    <n v="420"/>
    <s v="N432UA"/>
    <s v="ROC"/>
    <d v="1899-12-30T18:42:00"/>
    <d v="1899-12-30T18:40:00"/>
    <n v="98"/>
    <n v="90"/>
    <n v="-2"/>
    <d v="1899-12-30T18:59:00"/>
    <n v="19"/>
    <n v="0"/>
    <n v="0"/>
    <n v="0"/>
    <n v="0"/>
    <n v="0"/>
    <n v="0"/>
    <x v="1"/>
    <x v="0"/>
  </r>
  <r>
    <s v="  UA"/>
    <x v="14"/>
    <n v="425"/>
    <s v="N507UA"/>
    <s v="TPA"/>
    <d v="1899-12-30T09:26:00"/>
    <d v="1899-12-30T09:24:00"/>
    <n v="157"/>
    <n v="144"/>
    <n v="-2"/>
    <d v="1899-12-30T09:39:00"/>
    <n v="15"/>
    <n v="0"/>
    <n v="0"/>
    <n v="0"/>
    <n v="0"/>
    <n v="0"/>
    <n v="0"/>
    <x v="0"/>
    <x v="0"/>
  </r>
  <r>
    <s v="  UA"/>
    <x v="14"/>
    <n v="430"/>
    <s v="N523UA"/>
    <s v="PHX"/>
    <d v="1899-12-30T18:08:00"/>
    <d v="1899-12-30T18:25:00"/>
    <n v="235"/>
    <n v="230"/>
    <n v="17"/>
    <d v="1899-12-30T18:46:00"/>
    <n v="21"/>
    <n v="0"/>
    <n v="0"/>
    <n v="0"/>
    <n v="0"/>
    <n v="0"/>
    <n v="17"/>
    <x v="1"/>
    <x v="0"/>
  </r>
  <r>
    <s v="  UA"/>
    <x v="14"/>
    <n v="432"/>
    <s v="N842UA"/>
    <s v="CLT"/>
    <d v="1899-12-30T13:15:00"/>
    <d v="1899-12-30T13:12:00"/>
    <n v="109"/>
    <n v="100"/>
    <n v="-3"/>
    <d v="1899-12-30T13:36:00"/>
    <n v="24"/>
    <n v="0"/>
    <n v="0"/>
    <n v="0"/>
    <n v="0"/>
    <n v="0"/>
    <n v="0"/>
    <x v="14"/>
    <x v="0"/>
  </r>
  <r>
    <s v="  UA"/>
    <x v="14"/>
    <n v="436"/>
    <s v="N401UA"/>
    <s v="EWR"/>
    <d v="1899-12-30T15:00:00"/>
    <d v="1899-12-30T14:57:00"/>
    <n v="131"/>
    <n v="106"/>
    <n v="-3"/>
    <d v="1899-12-30T15:10:00"/>
    <n v="13"/>
    <n v="0"/>
    <n v="0"/>
    <n v="0"/>
    <n v="0"/>
    <n v="0"/>
    <n v="0"/>
    <x v="15"/>
    <x v="0"/>
  </r>
  <r>
    <s v="  UA"/>
    <x v="14"/>
    <n v="442"/>
    <s v="N842UA"/>
    <s v="DCA"/>
    <d v="1899-12-30T19:05:00"/>
    <d v="1899-12-30T18:57:00"/>
    <n v="111"/>
    <n v="91"/>
    <n v="-8"/>
    <d v="1899-12-30T19:16:00"/>
    <n v="19"/>
    <n v="0"/>
    <n v="0"/>
    <n v="0"/>
    <n v="0"/>
    <n v="0"/>
    <n v="0"/>
    <x v="10"/>
    <x v="0"/>
  </r>
  <r>
    <s v="  UA"/>
    <x v="14"/>
    <n v="449"/>
    <s v="N465UA"/>
    <s v="SAN"/>
    <d v="1899-12-30T09:56:00"/>
    <d v="1899-12-30T09:55:00"/>
    <n v="262"/>
    <n v="261"/>
    <n v="-1"/>
    <d v="1899-12-30T10:11:00"/>
    <n v="16"/>
    <n v="0"/>
    <n v="0"/>
    <n v="0"/>
    <n v="0"/>
    <n v="0"/>
    <n v="0"/>
    <x v="0"/>
    <x v="0"/>
  </r>
  <r>
    <s v="  UA"/>
    <x v="14"/>
    <n v="450"/>
    <s v="N511UA"/>
    <s v="TPA"/>
    <d v="1899-12-30T19:56:00"/>
    <d v="1899-12-30T19:50:00"/>
    <n v="160"/>
    <n v="156"/>
    <n v="-6"/>
    <d v="1899-12-30T20:14:00"/>
    <n v="24"/>
    <n v="0"/>
    <n v="0"/>
    <n v="0"/>
    <n v="0"/>
    <n v="0"/>
    <n v="0"/>
    <x v="10"/>
    <x v="0"/>
  </r>
  <r>
    <s v="  UA"/>
    <x v="14"/>
    <n v="456"/>
    <s v="N438UA"/>
    <s v="DEN"/>
    <d v="1899-12-30T11:57:00"/>
    <d v="1899-12-30T11:57:00"/>
    <n v="162"/>
    <n v="155"/>
    <n v="0"/>
    <d v="1899-12-30T12:16:00"/>
    <n v="19"/>
    <n v="0"/>
    <n v="0"/>
    <n v="0"/>
    <n v="0"/>
    <n v="0"/>
    <n v="0"/>
    <x v="3"/>
    <x v="0"/>
  </r>
  <r>
    <s v="  UA"/>
    <x v="14"/>
    <n v="459"/>
    <s v="N404UA"/>
    <s v="DCA"/>
    <d v="1899-12-30T21:00:00"/>
    <d v="1899-12-30T20:54:00"/>
    <n v="105"/>
    <n v="88"/>
    <n v="-6"/>
    <d v="1899-12-30T21:09:00"/>
    <n v="15"/>
    <n v="0"/>
    <n v="0"/>
    <n v="0"/>
    <n v="0"/>
    <n v="0"/>
    <n v="0"/>
    <x v="7"/>
    <x v="0"/>
  </r>
  <r>
    <s v="  UA"/>
    <x v="14"/>
    <n v="468"/>
    <s v="N455UA"/>
    <s v="CVG"/>
    <d v="1899-12-30T19:04:00"/>
    <d v="1899-12-30T20:02:00"/>
    <n v="71"/>
    <n v="70"/>
    <n v="58"/>
    <d v="1899-12-30T20:27:00"/>
    <n v="25"/>
    <n v="7"/>
    <n v="0"/>
    <n v="0"/>
    <n v="0"/>
    <n v="50"/>
    <n v="58"/>
    <x v="10"/>
    <x v="0"/>
  </r>
  <r>
    <s v="  UA"/>
    <x v="14"/>
    <n v="473"/>
    <s v="N486UA"/>
    <s v="SNA"/>
    <d v="1899-12-30T20:05:00"/>
    <d v="1899-12-30T20:01:00"/>
    <n v="267"/>
    <n v="287"/>
    <n v="-4"/>
    <d v="1899-12-30T20:23:00"/>
    <n v="22"/>
    <n v="0"/>
    <n v="0"/>
    <n v="16"/>
    <n v="0"/>
    <n v="0"/>
    <n v="0"/>
    <x v="11"/>
    <x v="0"/>
  </r>
  <r>
    <s v="  UA"/>
    <x v="14"/>
    <n v="476"/>
    <s v="N432UA"/>
    <s v="BWI"/>
    <d v="1899-12-30T13:10:00"/>
    <d v="1899-12-30T13:07:00"/>
    <n v="112"/>
    <n v="109"/>
    <n v="-3"/>
    <d v="1899-12-30T13:32:00"/>
    <n v="25"/>
    <n v="0"/>
    <n v="0"/>
    <n v="0"/>
    <n v="0"/>
    <n v="0"/>
    <n v="0"/>
    <x v="14"/>
    <x v="0"/>
  </r>
  <r>
    <s v="  UA"/>
    <x v="14"/>
    <n v="493"/>
    <s v="N514UA"/>
    <s v="SFO"/>
    <d v="1899-12-30T18:30:00"/>
    <d v="1899-12-30T19:14:00"/>
    <n v="284"/>
    <n v="291"/>
    <n v="44"/>
    <d v="1899-12-30T19:39:00"/>
    <n v="25"/>
    <n v="44"/>
    <n v="0"/>
    <n v="7"/>
    <n v="0"/>
    <n v="0"/>
    <n v="44"/>
    <x v="1"/>
    <x v="0"/>
  </r>
  <r>
    <s v="  UA"/>
    <x v="14"/>
    <n v="494"/>
    <s v="N435UA"/>
    <s v="SAN"/>
    <d v="1899-12-30T16:00:00"/>
    <d v="1899-12-30T15:57:00"/>
    <n v="255"/>
    <n v="263"/>
    <n v="-3"/>
    <d v="1899-12-30T16:17:00"/>
    <n v="20"/>
    <n v="0"/>
    <n v="0"/>
    <n v="0"/>
    <n v="0"/>
    <n v="0"/>
    <n v="0"/>
    <x v="2"/>
    <x v="0"/>
  </r>
  <r>
    <s v="  UA"/>
    <x v="14"/>
    <n v="502"/>
    <s v="N443UA"/>
    <s v="LGA"/>
    <d v="1899-12-30T18:00:00"/>
    <d v="1899-12-30T17:55:00"/>
    <n v="125"/>
    <n v="107"/>
    <n v="-5"/>
    <d v="1899-12-30T18:13:00"/>
    <n v="18"/>
    <n v="0"/>
    <n v="0"/>
    <n v="0"/>
    <n v="0"/>
    <n v="0"/>
    <n v="0"/>
    <x v="1"/>
    <x v="0"/>
  </r>
  <r>
    <s v="  UA"/>
    <x v="14"/>
    <n v="514"/>
    <s v="N537UA"/>
    <s v="IAD"/>
    <d v="1899-12-30T21:19:00"/>
    <d v="1899-12-30T21:12:00"/>
    <n v="98"/>
    <n v="94"/>
    <n v="-7"/>
    <d v="1899-12-30T21:33:00"/>
    <n v="21"/>
    <n v="0"/>
    <n v="0"/>
    <n v="0"/>
    <n v="0"/>
    <n v="0"/>
    <n v="0"/>
    <x v="7"/>
    <x v="0"/>
  </r>
  <r>
    <s v="  UA"/>
    <x v="14"/>
    <n v="519"/>
    <s v="N413UA"/>
    <s v="MSP"/>
    <d v="1899-12-30T14:20:00"/>
    <d v="1899-12-30T14:35:00"/>
    <n v="81"/>
    <n v="83"/>
    <n v="15"/>
    <d v="1899-12-30T14:49:00"/>
    <n v="14"/>
    <n v="15"/>
    <n v="0"/>
    <n v="2"/>
    <n v="0"/>
    <n v="0"/>
    <n v="15"/>
    <x v="4"/>
    <x v="0"/>
  </r>
  <r>
    <s v="  UA"/>
    <x v="14"/>
    <n v="521"/>
    <s v="N558UA"/>
    <s v="SAN"/>
    <d v="1899-12-30T11:57:00"/>
    <d v="1899-12-30T11:51:00"/>
    <n v="264"/>
    <n v="265"/>
    <n v="-6"/>
    <d v="1899-12-30T12:09:00"/>
    <n v="18"/>
    <n v="0"/>
    <n v="0"/>
    <n v="0"/>
    <n v="0"/>
    <n v="0"/>
    <n v="0"/>
    <x v="3"/>
    <x v="0"/>
  </r>
  <r>
    <s v="  UA"/>
    <x v="14"/>
    <n v="530"/>
    <s v="N806UA"/>
    <s v="MSY"/>
    <d v="1899-12-30T14:51:00"/>
    <d v="1899-12-30T14:46:00"/>
    <n v="144"/>
    <n v="132"/>
    <n v="-5"/>
    <d v="1899-12-30T15:02:00"/>
    <n v="16"/>
    <n v="0"/>
    <n v="0"/>
    <n v="0"/>
    <n v="0"/>
    <n v="0"/>
    <n v="0"/>
    <x v="4"/>
    <x v="0"/>
  </r>
  <r>
    <s v="  UA"/>
    <x v="14"/>
    <n v="531"/>
    <s v="N537UA"/>
    <s v="LAX"/>
    <d v="1899-12-30T10:00:00"/>
    <d v="1899-12-30T10:07:00"/>
    <n v="279"/>
    <n v="264"/>
    <n v="7"/>
    <d v="1899-12-30T10:26:00"/>
    <n v="19"/>
    <n v="0"/>
    <n v="0"/>
    <n v="0"/>
    <n v="0"/>
    <n v="0"/>
    <n v="7"/>
    <x v="8"/>
    <x v="0"/>
  </r>
  <r>
    <s v="  UA"/>
    <x v="14"/>
    <n v="536"/>
    <s v="N810UA"/>
    <s v="LAX"/>
    <d v="1899-12-30T07:56:00"/>
    <d v="1899-12-30T07:51:00"/>
    <n v="265"/>
    <n v="260"/>
    <n v="-5"/>
    <d v="1899-12-30T08:03:00"/>
    <n v="12"/>
    <n v="0"/>
    <n v="0"/>
    <n v="0"/>
    <n v="0"/>
    <n v="0"/>
    <n v="0"/>
    <x v="13"/>
    <x v="0"/>
  </r>
  <r>
    <s v="  UA"/>
    <x v="14"/>
    <n v="544"/>
    <s v="N539UA"/>
    <s v="LAS"/>
    <d v="1899-12-30T11:57:00"/>
    <d v="1899-12-30T12:54:00"/>
    <n v="237"/>
    <n v="234"/>
    <n v="57"/>
    <d v="1899-12-30T13:08:00"/>
    <n v="14"/>
    <n v="0"/>
    <n v="0"/>
    <n v="0"/>
    <n v="0"/>
    <n v="54"/>
    <n v="57"/>
    <x v="3"/>
    <x v="0"/>
  </r>
  <r>
    <s v="  UA"/>
    <x v="14"/>
    <n v="546"/>
    <s v="N414UA"/>
    <s v="SEA"/>
    <d v="1899-12-30T15:55:00"/>
    <d v="1899-12-30T15:54:00"/>
    <n v="268"/>
    <n v="269"/>
    <n v="-1"/>
    <d v="1899-12-30T16:09:00"/>
    <n v="15"/>
    <n v="0"/>
    <n v="0"/>
    <n v="0"/>
    <n v="0"/>
    <n v="0"/>
    <n v="0"/>
    <x v="15"/>
    <x v="0"/>
  </r>
  <r>
    <s v="  UA"/>
    <x v="14"/>
    <n v="557"/>
    <s v="N550UA"/>
    <s v="LAS"/>
    <d v="1899-12-30T17:45:00"/>
    <d v="1899-12-30T17:45:00"/>
    <n v="237"/>
    <n v="242"/>
    <n v="0"/>
    <d v="1899-12-30T17:59:00"/>
    <n v="14"/>
    <n v="0"/>
    <n v="0"/>
    <n v="0"/>
    <n v="0"/>
    <n v="0"/>
    <n v="0"/>
    <x v="12"/>
    <x v="0"/>
  </r>
  <r>
    <s v="  UA"/>
    <x v="14"/>
    <n v="566"/>
    <s v="N814UA"/>
    <s v="ATL"/>
    <d v="1899-12-30T18:00:00"/>
    <d v="1899-12-30T17:55:00"/>
    <n v="112"/>
    <n v="112"/>
    <n v="-5"/>
    <d v="1899-12-30T18:15:00"/>
    <n v="20"/>
    <n v="0"/>
    <n v="0"/>
    <n v="0"/>
    <n v="0"/>
    <n v="0"/>
    <n v="0"/>
    <x v="1"/>
    <x v="0"/>
  </r>
  <r>
    <s v="  UA"/>
    <x v="14"/>
    <n v="568"/>
    <s v="N489UA"/>
    <s v="SJU"/>
    <d v="1899-12-30T08:40:00"/>
    <d v="1899-12-30T08:39:00"/>
    <n v="270"/>
    <n v="261"/>
    <n v="-1"/>
    <d v="1899-12-30T08:52:00"/>
    <n v="13"/>
    <n v="0"/>
    <n v="0"/>
    <n v="0"/>
    <n v="0"/>
    <n v="0"/>
    <n v="0"/>
    <x v="9"/>
    <x v="0"/>
  </r>
  <r>
    <s v="  UA"/>
    <x v="14"/>
    <n v="570"/>
    <s v="N415UA"/>
    <s v="CLE"/>
    <d v="1899-12-30T13:10:00"/>
    <d v="1899-12-30T13:03:00"/>
    <n v="73"/>
    <n v="68"/>
    <n v="-7"/>
    <d v="1899-12-30T13:19:00"/>
    <n v="16"/>
    <n v="0"/>
    <n v="0"/>
    <n v="0"/>
    <n v="0"/>
    <n v="0"/>
    <n v="0"/>
    <x v="14"/>
    <x v="0"/>
  </r>
  <r>
    <s v="  UA"/>
    <x v="14"/>
    <n v="576"/>
    <s v="N522UA"/>
    <s v="DEN"/>
    <d v="1899-12-30T08:52:00"/>
    <d v="1899-12-30T08:49:00"/>
    <n v="162"/>
    <n v="147"/>
    <n v="-3"/>
    <d v="1899-12-30T09:02:00"/>
    <n v="13"/>
    <n v="0"/>
    <n v="0"/>
    <n v="0"/>
    <n v="0"/>
    <n v="0"/>
    <n v="0"/>
    <x v="9"/>
    <x v="0"/>
  </r>
  <r>
    <s v="  UA"/>
    <x v="14"/>
    <n v="578"/>
    <s v="N489UA"/>
    <s v="DSM"/>
    <d v="1899-12-30T20:15:00"/>
    <d v="1899-12-30T20:30:00"/>
    <n v="76"/>
    <n v="67"/>
    <n v="15"/>
    <d v="1899-12-30T20:43:00"/>
    <n v="13"/>
    <n v="0"/>
    <n v="0"/>
    <n v="0"/>
    <n v="0"/>
    <n v="0"/>
    <n v="15"/>
    <x v="11"/>
    <x v="0"/>
  </r>
  <r>
    <s v="  UA"/>
    <x v="14"/>
    <n v="580"/>
    <s v="N816UA"/>
    <s v="BDL"/>
    <d v="1899-12-30T21:10:00"/>
    <d v="1899-12-30T21:06:00"/>
    <n v="125"/>
    <n v="117"/>
    <n v="-4"/>
    <d v="1899-12-30T21:26:00"/>
    <n v="20"/>
    <n v="0"/>
    <n v="0"/>
    <n v="0"/>
    <n v="0"/>
    <n v="0"/>
    <n v="0"/>
    <x v="7"/>
    <x v="0"/>
  </r>
  <r>
    <s v="  UA"/>
    <x v="14"/>
    <n v="589"/>
    <s v="N579UA"/>
    <s v="IAH"/>
    <d v="1899-12-30T09:30:00"/>
    <d v="1899-12-30T09:50:00"/>
    <n v="164"/>
    <n v="148"/>
    <n v="20"/>
    <d v="1899-12-30T10:05:00"/>
    <n v="15"/>
    <n v="0"/>
    <n v="0"/>
    <n v="0"/>
    <n v="0"/>
    <n v="0"/>
    <n v="20"/>
    <x v="0"/>
    <x v="0"/>
  </r>
  <r>
    <s v="  UA"/>
    <x v="14"/>
    <n v="590"/>
    <s v="N593UA"/>
    <s v="BDL"/>
    <d v="1899-12-30T13:33:00"/>
    <d v="1899-12-30T13:34:00"/>
    <n v="121"/>
    <n v="115"/>
    <n v="1"/>
    <d v="1899-12-30T13:51:00"/>
    <n v="17"/>
    <n v="0"/>
    <n v="0"/>
    <n v="0"/>
    <n v="0"/>
    <n v="0"/>
    <n v="1"/>
    <x v="14"/>
    <x v="0"/>
  </r>
  <r>
    <s v="  UA"/>
    <x v="14"/>
    <n v="600"/>
    <s v="N435UA"/>
    <s v="DCA"/>
    <d v="1899-12-30T10:05:00"/>
    <d v="1899-12-30T09:56:00"/>
    <n v="105"/>
    <n v="102"/>
    <n v="-9"/>
    <d v="1899-12-30T10:14:00"/>
    <n v="18"/>
    <n v="0"/>
    <n v="0"/>
    <n v="0"/>
    <n v="0"/>
    <n v="0"/>
    <n v="0"/>
    <x v="8"/>
    <x v="0"/>
  </r>
  <r>
    <s v="  UA"/>
    <x v="14"/>
    <n v="605"/>
    <s v="N559UA"/>
    <s v="DEN"/>
    <d v="1899-12-30T09:45:00"/>
    <d v="1899-12-30T09:43:00"/>
    <n v="162"/>
    <n v="153"/>
    <n v="-2"/>
    <d v="1899-12-30T09:58:00"/>
    <n v="15"/>
    <n v="0"/>
    <n v="0"/>
    <n v="0"/>
    <n v="0"/>
    <n v="0"/>
    <n v="0"/>
    <x v="0"/>
    <x v="0"/>
  </r>
  <r>
    <s v="  UA"/>
    <x v="14"/>
    <n v="609"/>
    <s v="N477UA"/>
    <s v="SFO"/>
    <d v="1899-12-30T12:02:00"/>
    <d v="1899-12-30T11:57:00"/>
    <n v="282"/>
    <n v="299"/>
    <n v="-5"/>
    <d v="1899-12-30T12:23:00"/>
    <n v="26"/>
    <n v="0"/>
    <n v="0"/>
    <n v="0"/>
    <n v="0"/>
    <n v="0"/>
    <n v="0"/>
    <x v="5"/>
    <x v="0"/>
  </r>
  <r>
    <s v="  UA"/>
    <x v="14"/>
    <n v="610"/>
    <s v="N406UA"/>
    <s v="DCA"/>
    <d v="1899-12-30T11:00:00"/>
    <d v="1899-12-30T11:55:00"/>
    <n v="105"/>
    <n v="97"/>
    <n v="55"/>
    <d v="1899-12-30T12:14:00"/>
    <n v="19"/>
    <n v="47"/>
    <n v="0"/>
    <n v="0"/>
    <n v="0"/>
    <n v="0"/>
    <n v="55"/>
    <x v="3"/>
    <x v="0"/>
  </r>
  <r>
    <s v="  UA"/>
    <x v="14"/>
    <n v="612"/>
    <s v="N533UA"/>
    <s v="MCO"/>
    <d v="1899-12-30T10:44:00"/>
    <d v="1899-12-30T10:44:00"/>
    <n v="157"/>
    <n v="141"/>
    <n v="0"/>
    <d v="1899-12-30T10:57:00"/>
    <n v="13"/>
    <n v="0"/>
    <n v="0"/>
    <n v="0"/>
    <n v="0"/>
    <n v="0"/>
    <n v="0"/>
    <x v="8"/>
    <x v="0"/>
  </r>
  <r>
    <s v="  UA"/>
    <x v="14"/>
    <n v="614"/>
    <s v="N521UA"/>
    <s v="DCA"/>
    <d v="1899-12-30T13:16:00"/>
    <d v="1899-12-30T13:57:00"/>
    <n v="104"/>
    <n v="96"/>
    <n v="41"/>
    <d v="1899-12-30T14:15:00"/>
    <n v="18"/>
    <n v="0"/>
    <n v="0"/>
    <n v="0"/>
    <n v="0"/>
    <n v="33"/>
    <n v="41"/>
    <x v="14"/>
    <x v="0"/>
  </r>
  <r>
    <s v="  UA"/>
    <x v="14"/>
    <n v="617"/>
    <s v="N430UA"/>
    <s v="SNA"/>
    <d v="1899-12-30T15:20:00"/>
    <d v="1899-12-30T15:27:00"/>
    <n v="268"/>
    <n v="270"/>
    <n v="7"/>
    <d v="1899-12-30T15:48:00"/>
    <n v="21"/>
    <n v="0"/>
    <n v="0"/>
    <n v="0"/>
    <n v="0"/>
    <n v="0"/>
    <n v="7"/>
    <x v="15"/>
    <x v="0"/>
  </r>
  <r>
    <s v="  UA"/>
    <x v="14"/>
    <n v="618"/>
    <s v="N833UA"/>
    <s v="DCA"/>
    <d v="1899-12-30T15:00:00"/>
    <d v="1899-12-30T15:02:00"/>
    <n v="105"/>
    <n v="102"/>
    <n v="2"/>
    <d v="1899-12-30T15:20:00"/>
    <n v="18"/>
    <n v="0"/>
    <n v="0"/>
    <n v="0"/>
    <n v="0"/>
    <n v="0"/>
    <n v="2"/>
    <x v="15"/>
    <x v="0"/>
  </r>
  <r>
    <s v="  UA"/>
    <x v="14"/>
    <n v="624"/>
    <s v="N415UA"/>
    <s v="DCA"/>
    <d v="1899-12-30T18:05:00"/>
    <d v="1899-12-30T18:00:00"/>
    <n v="105"/>
    <n v="98"/>
    <n v="-5"/>
    <d v="1899-12-30T18:22:00"/>
    <n v="22"/>
    <n v="0"/>
    <n v="0"/>
    <n v="0"/>
    <n v="0"/>
    <n v="0"/>
    <n v="0"/>
    <x v="1"/>
    <x v="0"/>
  </r>
  <r>
    <s v="  UA"/>
    <x v="14"/>
    <n v="626"/>
    <s v="N541UA"/>
    <s v="PHL"/>
    <d v="1899-12-30T18:10:00"/>
    <d v="1899-12-30T18:09:00"/>
    <n v="119"/>
    <n v="112"/>
    <n v="-1"/>
    <d v="1899-12-30T18:30:00"/>
    <n v="21"/>
    <n v="0"/>
    <n v="0"/>
    <n v="0"/>
    <n v="0"/>
    <n v="0"/>
    <n v="0"/>
    <x v="1"/>
    <x v="0"/>
  </r>
  <r>
    <s v="  UA"/>
    <x v="14"/>
    <n v="640"/>
    <s v="N826UA"/>
    <s v="PHL"/>
    <d v="1899-12-30T21:06:00"/>
    <d v="1899-12-30T21:13:00"/>
    <n v="113"/>
    <n v="111"/>
    <n v="7"/>
    <d v="1899-12-30T21:36:00"/>
    <n v="23"/>
    <n v="0"/>
    <n v="0"/>
    <n v="0"/>
    <n v="0"/>
    <n v="0"/>
    <n v="7"/>
    <x v="7"/>
    <x v="0"/>
  </r>
  <r>
    <s v="  UA"/>
    <x v="14"/>
    <n v="643"/>
    <s v="N670UA"/>
    <s v="PDX"/>
    <d v="1899-12-30T15:55:00"/>
    <d v="1899-12-30T15:50:00"/>
    <n v="265"/>
    <n v="261"/>
    <n v="-5"/>
    <d v="1899-12-30T16:07:00"/>
    <n v="17"/>
    <n v="0"/>
    <n v="0"/>
    <n v="0"/>
    <n v="0"/>
    <n v="0"/>
    <n v="0"/>
    <x v="15"/>
    <x v="0"/>
  </r>
  <r>
    <s v="  UA"/>
    <x v="14"/>
    <n v="646"/>
    <s v="N480UA"/>
    <s v="EWR"/>
    <d v="1899-12-30T13:00:00"/>
    <d v="1899-12-30T13:52:00"/>
    <n v="133"/>
    <n v="112"/>
    <n v="52"/>
    <d v="1899-12-30T14:05:00"/>
    <n v="13"/>
    <n v="0"/>
    <n v="0"/>
    <n v="2"/>
    <n v="0"/>
    <n v="29"/>
    <n v="52"/>
    <x v="14"/>
    <x v="0"/>
  </r>
  <r>
    <s v="  UA"/>
    <x v="14"/>
    <n v="664"/>
    <s v="N493UA"/>
    <s v="PHL"/>
    <d v="1899-12-30T13:34:00"/>
    <d v="1899-12-30T13:27:00"/>
    <n v="119"/>
    <n v="106"/>
    <n v="-7"/>
    <d v="1899-12-30T13:45:00"/>
    <n v="18"/>
    <n v="0"/>
    <n v="0"/>
    <n v="0"/>
    <n v="0"/>
    <n v="0"/>
    <n v="0"/>
    <x v="14"/>
    <x v="0"/>
  </r>
  <r>
    <s v="  UA"/>
    <x v="14"/>
    <n v="665"/>
    <s v="N424UA"/>
    <s v="SNA"/>
    <d v="1899-12-30T17:45:00"/>
    <d v="1899-12-30T17:41:00"/>
    <n v="258"/>
    <n v="267"/>
    <n v="-4"/>
    <d v="1899-12-30T18:04:00"/>
    <n v="23"/>
    <n v="0"/>
    <n v="0"/>
    <n v="0"/>
    <n v="0"/>
    <n v="0"/>
    <n v="0"/>
    <x v="12"/>
    <x v="0"/>
  </r>
  <r>
    <s v="  UA"/>
    <x v="14"/>
    <n v="675"/>
    <s v="N659UA"/>
    <s v="DEN"/>
    <d v="1899-12-30T08:01:00"/>
    <d v="1899-12-30T08:38:00"/>
    <n v="166"/>
    <n v="152"/>
    <n v="37"/>
    <d v="1899-12-30T08:50:00"/>
    <n v="12"/>
    <n v="23"/>
    <n v="0"/>
    <n v="0"/>
    <n v="0"/>
    <n v="0"/>
    <n v="37"/>
    <x v="9"/>
    <x v="0"/>
  </r>
  <r>
    <s v="  UA"/>
    <x v="14"/>
    <n v="678"/>
    <s v="N851UA"/>
    <s v="LGA"/>
    <d v="1899-12-30T11:00:00"/>
    <d v="1899-12-30T10:57:00"/>
    <n v="125"/>
    <n v="108"/>
    <n v="-3"/>
    <d v="1899-12-30T11:11:00"/>
    <n v="14"/>
    <n v="0"/>
    <n v="0"/>
    <n v="0"/>
    <n v="0"/>
    <n v="0"/>
    <n v="0"/>
    <x v="3"/>
    <x v="0"/>
  </r>
  <r>
    <s v="  UA"/>
    <x v="14"/>
    <n v="682"/>
    <s v="N815UA"/>
    <s v="LGA"/>
    <d v="1899-12-30T13:00:00"/>
    <d v="1899-12-30T13:08:00"/>
    <n v="125"/>
    <n v="107"/>
    <n v="8"/>
    <d v="1899-12-30T13:25:00"/>
    <n v="17"/>
    <n v="0"/>
    <n v="0"/>
    <n v="0"/>
    <n v="0"/>
    <n v="0"/>
    <n v="8"/>
    <x v="14"/>
    <x v="0"/>
  </r>
  <r>
    <s v="  UA"/>
    <x v="14"/>
    <n v="686"/>
    <s v="N816UA"/>
    <s v="LGA"/>
    <d v="1899-12-30T14:54:00"/>
    <d v="1899-12-30T14:49:00"/>
    <n v="125"/>
    <n v="122"/>
    <n v="-5"/>
    <d v="1899-12-30T15:08:00"/>
    <n v="19"/>
    <n v="0"/>
    <n v="0"/>
    <n v="0"/>
    <n v="0"/>
    <n v="0"/>
    <n v="0"/>
    <x v="4"/>
    <x v="0"/>
  </r>
  <r>
    <s v="  UA"/>
    <x v="14"/>
    <n v="688"/>
    <s v="N456UA"/>
    <s v="LGA"/>
    <d v="1899-12-30T15:54:00"/>
    <d v="1899-12-30T16:00:00"/>
    <n v="125"/>
    <n v="114"/>
    <n v="6"/>
    <d v="1899-12-30T16:18:00"/>
    <n v="18"/>
    <n v="0"/>
    <n v="0"/>
    <n v="0"/>
    <n v="0"/>
    <n v="0"/>
    <n v="6"/>
    <x v="15"/>
    <x v="0"/>
  </r>
  <r>
    <s v="  UA"/>
    <x v="14"/>
    <n v="725"/>
    <s v="N576UA"/>
    <s v="PHX"/>
    <d v="1899-12-30T09:37:00"/>
    <d v="1899-12-30T09:35:00"/>
    <n v="229"/>
    <n v="221"/>
    <n v="-2"/>
    <d v="1899-12-30T09:48:00"/>
    <n v="13"/>
    <n v="0"/>
    <n v="0"/>
    <n v="0"/>
    <n v="0"/>
    <n v="0"/>
    <n v="0"/>
    <x v="0"/>
    <x v="0"/>
  </r>
  <r>
    <s v="  UA"/>
    <x v="14"/>
    <n v="734"/>
    <s v="N807UA"/>
    <s v="PIT"/>
    <d v="1899-12-30T13:10:00"/>
    <d v="1899-12-30T13:08:00"/>
    <n v="82"/>
    <n v="88"/>
    <n v="-2"/>
    <d v="1899-12-30T13:35:00"/>
    <n v="27"/>
    <n v="0"/>
    <n v="0"/>
    <n v="0"/>
    <n v="0"/>
    <n v="0"/>
    <n v="0"/>
    <x v="14"/>
    <x v="0"/>
  </r>
  <r>
    <s v="  UA"/>
    <x v="14"/>
    <n v="741"/>
    <s v="N494UA"/>
    <s v="SFO"/>
    <d v="1899-12-30T19:06:00"/>
    <d v="1899-12-30T19:03:00"/>
    <n v="280"/>
    <n v="294"/>
    <n v="-3"/>
    <d v="1899-12-30T19:23:00"/>
    <n v="20"/>
    <n v="0"/>
    <n v="0"/>
    <n v="0"/>
    <n v="0"/>
    <n v="0"/>
    <n v="0"/>
    <x v="10"/>
    <x v="0"/>
  </r>
  <r>
    <s v="  UA"/>
    <x v="14"/>
    <n v="752"/>
    <s v="N485UA"/>
    <s v="MSP"/>
    <d v="1899-12-30T21:07:00"/>
    <d v="1899-12-30T21:03:00"/>
    <n v="84"/>
    <n v="86"/>
    <n v="-4"/>
    <d v="1899-12-30T21:24:00"/>
    <n v="21"/>
    <n v="0"/>
    <n v="0"/>
    <n v="0"/>
    <n v="0"/>
    <n v="0"/>
    <n v="0"/>
    <x v="7"/>
    <x v="0"/>
  </r>
  <r>
    <s v="  UA"/>
    <x v="14"/>
    <n v="759"/>
    <s v="N437UA"/>
    <s v="SFO"/>
    <d v="1899-12-30T08:57:00"/>
    <d v="1899-12-30T09:18:00"/>
    <n v="288"/>
    <n v="293"/>
    <n v="21"/>
    <d v="1899-12-30T09:46:00"/>
    <n v="28"/>
    <n v="0"/>
    <n v="0"/>
    <n v="26"/>
    <n v="0"/>
    <n v="0"/>
    <n v="21"/>
    <x v="9"/>
    <x v="0"/>
  </r>
  <r>
    <s v="  UA"/>
    <x v="14"/>
    <n v="762"/>
    <s v="N460UA"/>
    <s v="LGA"/>
    <d v="1899-12-30T21:00:00"/>
    <d v="1899-12-30T21:00:00"/>
    <n v="119"/>
    <n v="130"/>
    <n v="0"/>
    <d v="1899-12-30T21:23:00"/>
    <n v="23"/>
    <n v="0"/>
    <n v="0"/>
    <n v="0"/>
    <n v="0"/>
    <n v="0"/>
    <n v="0"/>
    <x v="7"/>
    <x v="0"/>
  </r>
  <r>
    <s v="  UA"/>
    <x v="14"/>
    <n v="769"/>
    <s v="N671UA"/>
    <s v="SFO"/>
    <d v="1899-12-30T09:57:00"/>
    <d v="1899-12-30T09:57:00"/>
    <n v="293"/>
    <n v="280"/>
    <n v="0"/>
    <d v="1899-12-30T10:20:00"/>
    <n v="23"/>
    <n v="0"/>
    <n v="0"/>
    <n v="0"/>
    <n v="0"/>
    <n v="0"/>
    <n v="0"/>
    <x v="0"/>
    <x v="0"/>
  </r>
  <r>
    <s v="  UA"/>
    <x v="14"/>
    <n v="774"/>
    <s v="N431UA"/>
    <s v="RIC"/>
    <d v="1899-12-30T18:05:00"/>
    <d v="1899-12-30T18:05:00"/>
    <n v="114"/>
    <n v="109"/>
    <n v="0"/>
    <d v="1899-12-30T18:27:00"/>
    <n v="22"/>
    <n v="0"/>
    <n v="0"/>
    <n v="0"/>
    <n v="0"/>
    <n v="0"/>
    <n v="0"/>
    <x v="1"/>
    <x v="0"/>
  </r>
  <r>
    <s v="  UA"/>
    <x v="14"/>
    <n v="783"/>
    <s v="N467UA"/>
    <s v="MSP"/>
    <d v="1899-12-30T17:55:00"/>
    <d v="1899-12-30T17:53:00"/>
    <n v="88"/>
    <n v="89"/>
    <n v="-2"/>
    <d v="1899-12-30T18:10:00"/>
    <n v="17"/>
    <n v="0"/>
    <n v="0"/>
    <n v="0"/>
    <n v="0"/>
    <n v="0"/>
    <n v="0"/>
    <x v="12"/>
    <x v="0"/>
  </r>
  <r>
    <s v="  UA"/>
    <x v="14"/>
    <n v="793"/>
    <s v="N565UA"/>
    <s v="LAX"/>
    <d v="1899-12-30T15:26:00"/>
    <d v="1899-12-30T15:26:00"/>
    <n v="270"/>
    <n v="275"/>
    <n v="0"/>
    <d v="1899-12-30T15:49:00"/>
    <n v="23"/>
    <n v="0"/>
    <n v="0"/>
    <n v="0"/>
    <n v="0"/>
    <n v="0"/>
    <n v="0"/>
    <x v="15"/>
    <x v="0"/>
  </r>
  <r>
    <s v="  UA"/>
    <x v="14"/>
    <n v="817"/>
    <s v="N567UA"/>
    <s v="SEA"/>
    <d v="1899-12-30T20:45:00"/>
    <d v="1899-12-30T20:39:00"/>
    <n v="270"/>
    <n v="262"/>
    <n v="-6"/>
    <d v="1899-12-30T21:00:00"/>
    <n v="21"/>
    <n v="0"/>
    <n v="0"/>
    <n v="0"/>
    <n v="0"/>
    <n v="0"/>
    <n v="0"/>
    <x v="11"/>
    <x v="0"/>
  </r>
  <r>
    <s v="  UA"/>
    <x v="14"/>
    <n v="818"/>
    <s v="N534UA"/>
    <s v="MCO"/>
    <d v="1899-12-30T17:10:00"/>
    <d v="1899-12-30T17:05:00"/>
    <n v="159"/>
    <n v="152"/>
    <n v="-5"/>
    <d v="1899-12-30T17:31:00"/>
    <n v="26"/>
    <n v="0"/>
    <n v="0"/>
    <n v="0"/>
    <n v="0"/>
    <n v="0"/>
    <n v="0"/>
    <x v="12"/>
    <x v="0"/>
  </r>
  <r>
    <s v="  UA"/>
    <x v="14"/>
    <n v="836"/>
    <s v="N519UA"/>
    <s v="BOS"/>
    <d v="1899-12-30T17:35:00"/>
    <d v="1899-12-30T17:30:00"/>
    <n v="139"/>
    <n v="123"/>
    <n v="-5"/>
    <d v="1899-12-30T17:46:00"/>
    <n v="16"/>
    <n v="0"/>
    <n v="0"/>
    <n v="0"/>
    <n v="0"/>
    <n v="0"/>
    <n v="0"/>
    <x v="12"/>
    <x v="0"/>
  </r>
  <r>
    <s v="  UA"/>
    <x v="14"/>
    <n v="839"/>
    <s v="N576UA"/>
    <s v="LAX"/>
    <d v="1899-12-30T18:40:00"/>
    <d v="1899-12-30T19:45:00"/>
    <n v="268"/>
    <n v="265"/>
    <n v="65"/>
    <d v="1899-12-30T20:04:00"/>
    <n v="19"/>
    <n v="14"/>
    <n v="0"/>
    <n v="0"/>
    <n v="0"/>
    <n v="48"/>
    <n v="65"/>
    <x v="1"/>
    <x v="0"/>
  </r>
  <r>
    <s v="  UA"/>
    <x v="14"/>
    <n v="842"/>
    <s v="N446UA"/>
    <s v="LAX"/>
    <d v="1899-12-30T09:00:00"/>
    <d v="1899-12-30T09:16:00"/>
    <n v="265"/>
    <n v="278"/>
    <n v="16"/>
    <d v="1899-12-30T09:32:00"/>
    <n v="16"/>
    <n v="16"/>
    <n v="0"/>
    <n v="13"/>
    <n v="0"/>
    <n v="0"/>
    <n v="16"/>
    <x v="0"/>
    <x v="0"/>
  </r>
  <r>
    <s v="  UA"/>
    <x v="14"/>
    <n v="859"/>
    <s v="N843UA"/>
    <s v="SFO"/>
    <d v="1899-12-30T07:05:00"/>
    <d v="1899-12-30T07:00:00"/>
    <n v="282"/>
    <n v="290"/>
    <n v="-5"/>
    <d v="1899-12-30T07:13:00"/>
    <n v="13"/>
    <n v="0"/>
    <n v="0"/>
    <n v="0"/>
    <n v="0"/>
    <n v="0"/>
    <n v="0"/>
    <x v="13"/>
    <x v="0"/>
  </r>
  <r>
    <s v="  UA"/>
    <x v="14"/>
    <n v="882"/>
    <s v="N564UA"/>
    <s v="BOS"/>
    <d v="1899-12-30T16:05:00"/>
    <d v="1899-12-30T16:12:00"/>
    <n v="142"/>
    <n v="133"/>
    <n v="7"/>
    <d v="1899-12-30T16:36:00"/>
    <n v="24"/>
    <n v="0"/>
    <n v="0"/>
    <n v="0"/>
    <n v="0"/>
    <n v="0"/>
    <n v="7"/>
    <x v="2"/>
    <x v="0"/>
  </r>
  <r>
    <s v="  UA"/>
    <x v="14"/>
    <n v="884"/>
    <s v="N408UA"/>
    <s v="EWR"/>
    <d v="1899-12-30T19:00:00"/>
    <d v="1899-12-30T18:51:00"/>
    <n v="131"/>
    <n v="118"/>
    <n v="-9"/>
    <d v="1899-12-30T19:11:00"/>
    <n v="20"/>
    <n v="0"/>
    <n v="0"/>
    <n v="0"/>
    <n v="0"/>
    <n v="0"/>
    <n v="0"/>
    <x v="10"/>
    <x v="0"/>
  </r>
  <r>
    <s v="  UA"/>
    <x v="14"/>
    <n v="896"/>
    <s v="N464UA"/>
    <s v="BOS"/>
    <d v="1899-12-30T13:20:00"/>
    <d v="1899-12-30T13:14:00"/>
    <n v="131"/>
    <n v="133"/>
    <n v="-6"/>
    <d v="1899-12-30T13:39:00"/>
    <n v="25"/>
    <n v="0"/>
    <n v="0"/>
    <n v="0"/>
    <n v="0"/>
    <n v="0"/>
    <n v="0"/>
    <x v="14"/>
    <x v="0"/>
  </r>
  <r>
    <s v="  UA"/>
    <x v="14"/>
    <n v="907"/>
    <s v="N648UA"/>
    <s v="SFO"/>
    <d v="1899-12-30T17:31:00"/>
    <d v="1899-12-30T17:27:00"/>
    <n v="294"/>
    <n v="282"/>
    <n v="-4"/>
    <d v="1899-12-30T17:43:00"/>
    <n v="16"/>
    <n v="0"/>
    <n v="0"/>
    <n v="0"/>
    <n v="0"/>
    <n v="0"/>
    <n v="0"/>
    <x v="12"/>
    <x v="0"/>
  </r>
  <r>
    <s v="  UA"/>
    <x v="14"/>
    <n v="909"/>
    <s v="N580UA"/>
    <s v="DEN"/>
    <d v="1899-12-30T15:20:00"/>
    <d v="1899-12-30T15:20:00"/>
    <n v="165"/>
    <n v="160"/>
    <n v="0"/>
    <d v="1899-12-30T15:45:00"/>
    <n v="25"/>
    <n v="0"/>
    <n v="0"/>
    <n v="0"/>
    <n v="0"/>
    <n v="0"/>
    <n v="0"/>
    <x v="15"/>
    <x v="0"/>
  </r>
  <r>
    <s v="  UA"/>
    <x v="14"/>
    <n v="941"/>
    <s v="N538UA"/>
    <s v="DEN"/>
    <d v="1899-12-30T17:04:00"/>
    <d v="1899-12-30T17:03:00"/>
    <n v="160"/>
    <n v="160"/>
    <n v="-1"/>
    <d v="1899-12-30T17:27:00"/>
    <n v="24"/>
    <n v="0"/>
    <n v="0"/>
    <n v="0"/>
    <n v="0"/>
    <n v="0"/>
    <n v="0"/>
    <x v="12"/>
    <x v="0"/>
  </r>
  <r>
    <s v="  UA"/>
    <x v="14"/>
    <n v="943"/>
    <s v="N563UA"/>
    <s v="LAX"/>
    <d v="1899-12-30T17:32:00"/>
    <d v="1899-12-30T17:45:00"/>
    <n v="262"/>
    <n v="267"/>
    <n v="13"/>
    <d v="1899-12-30T18:01:00"/>
    <n v="16"/>
    <n v="13"/>
    <n v="0"/>
    <n v="5"/>
    <n v="0"/>
    <n v="0"/>
    <n v="13"/>
    <x v="12"/>
    <x v="0"/>
  </r>
  <r>
    <s v="  UA"/>
    <x v="14"/>
    <n v="945"/>
    <s v="N561UA"/>
    <s v="LAX"/>
    <d v="1899-12-30T11:55:00"/>
    <d v="1899-12-30T11:54:00"/>
    <n v="273"/>
    <n v="281"/>
    <n v="-1"/>
    <d v="1899-12-30T12:21:00"/>
    <n v="27"/>
    <n v="0"/>
    <n v="0"/>
    <n v="0"/>
    <n v="0"/>
    <n v="0"/>
    <n v="0"/>
    <x v="3"/>
    <x v="0"/>
  </r>
  <r>
    <s v="  UA"/>
    <x v="14"/>
    <n v="949"/>
    <s v="N204UA"/>
    <s v="DEN"/>
    <d v="1899-12-30T18:45:00"/>
    <d v="1899-12-30T18:43:00"/>
    <n v="165"/>
    <n v="155"/>
    <n v="-2"/>
    <d v="1899-12-30T19:05:00"/>
    <n v="22"/>
    <n v="0"/>
    <n v="0"/>
    <n v="0"/>
    <n v="0"/>
    <n v="0"/>
    <n v="0"/>
    <x v="1"/>
    <x v="0"/>
  </r>
  <r>
    <s v="  UA"/>
    <x v="14"/>
    <n v="959"/>
    <s v="N498UA"/>
    <s v="PDX"/>
    <d v="1899-12-30T20:26:00"/>
    <d v="1899-12-30T20:46:00"/>
    <n v="272"/>
    <n v="249"/>
    <n v="20"/>
    <d v="1899-12-30T20:58:00"/>
    <n v="12"/>
    <n v="0"/>
    <n v="0"/>
    <n v="0"/>
    <n v="0"/>
    <n v="0"/>
    <n v="20"/>
    <x v="11"/>
    <x v="0"/>
  </r>
  <r>
    <s v="  UA"/>
    <x v="14"/>
    <n v="964"/>
    <s v=" "/>
    <s v="IAD"/>
    <d v="1899-12-30T13:15:00"/>
    <d v="1899-12-30T00:00:00"/>
    <n v="112"/>
    <n v="0"/>
    <n v="0"/>
    <d v="1899-12-30T00:00:00"/>
    <n v="0"/>
    <n v="0"/>
    <n v="0"/>
    <n v="0"/>
    <n v="0"/>
    <n v="0"/>
    <n v="0"/>
    <x v="14"/>
    <x v="0"/>
  </r>
  <r>
    <s v="  UA"/>
    <x v="14"/>
    <n v="973"/>
    <s v="N214UA"/>
    <s v="SFO"/>
    <d v="1899-12-30T15:05:00"/>
    <d v="1899-12-30T15:03:00"/>
    <n v="277"/>
    <n v="281"/>
    <n v="-2"/>
    <d v="1899-12-30T15:29:00"/>
    <n v="26"/>
    <n v="0"/>
    <n v="0"/>
    <n v="0"/>
    <n v="0"/>
    <n v="0"/>
    <n v="0"/>
    <x v="15"/>
    <x v="0"/>
  </r>
  <r>
    <s v="  UA"/>
    <x v="14"/>
    <n v="980"/>
    <s v="N460UA"/>
    <s v="MIA"/>
    <d v="1899-12-30T13:06:00"/>
    <d v="1899-12-30T13:04:00"/>
    <n v="184"/>
    <n v="163"/>
    <n v="-2"/>
    <d v="1899-12-30T13:19:00"/>
    <n v="15"/>
    <n v="0"/>
    <n v="0"/>
    <n v="0"/>
    <n v="0"/>
    <n v="0"/>
    <n v="0"/>
    <x v="14"/>
    <x v="0"/>
  </r>
  <r>
    <s v="  UA"/>
    <x v="14"/>
    <n v="990"/>
    <s v="N551UA"/>
    <s v="IAD"/>
    <d v="1899-12-30T18:09:00"/>
    <d v="1899-12-30T20:29:00"/>
    <n v="113"/>
    <n v="96"/>
    <n v="140"/>
    <d v="1899-12-30T20:47:00"/>
    <n v="18"/>
    <n v="10"/>
    <n v="0"/>
    <n v="0"/>
    <n v="0"/>
    <n v="113"/>
    <n v="140"/>
    <x v="1"/>
    <x v="0"/>
  </r>
  <r>
    <s v="  UA"/>
    <x v="14"/>
    <n v="997"/>
    <s v="N834UA"/>
    <s v="MSP"/>
    <d v="1899-12-30T20:01:00"/>
    <d v="1899-12-30T20:01:00"/>
    <n v="82"/>
    <n v="114"/>
    <n v="0"/>
    <d v="1899-12-30T20:31:00"/>
    <n v="30"/>
    <n v="0"/>
    <n v="0"/>
    <n v="32"/>
    <n v="0"/>
    <n v="0"/>
    <n v="0"/>
    <x v="11"/>
    <x v="0"/>
  </r>
  <r>
    <s v="  UA"/>
    <x v="14"/>
    <n v="1102"/>
    <s v="N39726"/>
    <s v="MCO"/>
    <d v="1899-12-30T19:40:00"/>
    <d v="1899-12-30T21:02:00"/>
    <n v="155"/>
    <n v="144"/>
    <n v="82"/>
    <d v="1899-12-30T21:20:00"/>
    <n v="18"/>
    <n v="12"/>
    <n v="0"/>
    <n v="0"/>
    <n v="0"/>
    <n v="59"/>
    <n v="82"/>
    <x v="10"/>
    <x v="0"/>
  </r>
  <r>
    <s v="  UA"/>
    <x v="14"/>
    <n v="1103"/>
    <s v="N15712"/>
    <s v="SNA"/>
    <d v="1899-12-30T09:45:00"/>
    <d v="1899-12-30T10:03:00"/>
    <n v="265"/>
    <n v="283"/>
    <n v="18"/>
    <d v="1899-12-30T10:19:00"/>
    <n v="16"/>
    <n v="13"/>
    <n v="0"/>
    <n v="18"/>
    <n v="0"/>
    <n v="5"/>
    <n v="18"/>
    <x v="0"/>
    <x v="0"/>
  </r>
  <r>
    <s v="  UA"/>
    <x v="14"/>
    <n v="1189"/>
    <s v="N26210"/>
    <s v="IAH"/>
    <d v="1899-12-30T15:20:00"/>
    <d v="1899-12-30T15:20:00"/>
    <n v="174"/>
    <n v="167"/>
    <n v="0"/>
    <d v="1899-12-30T15:38:00"/>
    <n v="18"/>
    <n v="0"/>
    <n v="0"/>
    <n v="0"/>
    <n v="0"/>
    <n v="0"/>
    <n v="0"/>
    <x v="15"/>
    <x v="0"/>
  </r>
  <r>
    <s v="  UA"/>
    <x v="14"/>
    <n v="1221"/>
    <s v="N21723"/>
    <s v="IAH"/>
    <d v="1899-12-30T07:00:00"/>
    <d v="1899-12-30T06:48:00"/>
    <n v="168"/>
    <n v="154"/>
    <n v="-12"/>
    <d v="1899-12-30T07:03:00"/>
    <n v="15"/>
    <n v="0"/>
    <n v="0"/>
    <n v="0"/>
    <n v="0"/>
    <n v="0"/>
    <n v="0"/>
    <x v="13"/>
    <x v="0"/>
  </r>
  <r>
    <s v="  UA"/>
    <x v="14"/>
    <n v="1259"/>
    <s v="N17614"/>
    <s v="CLE"/>
    <d v="1899-12-30T18:15:00"/>
    <d v="1899-12-30T18:06:00"/>
    <n v="77"/>
    <n v="74"/>
    <n v="-9"/>
    <d v="1899-12-30T18:26:00"/>
    <n v="20"/>
    <n v="0"/>
    <n v="0"/>
    <n v="0"/>
    <n v="0"/>
    <n v="0"/>
    <n v="0"/>
    <x v="1"/>
    <x v="0"/>
  </r>
  <r>
    <s v="  UA"/>
    <x v="14"/>
    <n v="1282"/>
    <s v="N33294"/>
    <s v="SFO"/>
    <d v="1899-12-30T20:30:00"/>
    <d v="1899-12-30T20:29:00"/>
    <n v="275"/>
    <n v="284"/>
    <n v="-1"/>
    <d v="1899-12-30T20:42:00"/>
    <n v="13"/>
    <n v="0"/>
    <n v="0"/>
    <n v="0"/>
    <n v="0"/>
    <n v="0"/>
    <n v="0"/>
    <x v="11"/>
    <x v="0"/>
  </r>
  <r>
    <s v="  UA"/>
    <x v="14"/>
    <n v="1290"/>
    <s v="N45440"/>
    <s v="IAH"/>
    <d v="1899-12-30T17:05:00"/>
    <d v="1899-12-30T17:13:00"/>
    <n v="173"/>
    <n v="186"/>
    <n v="8"/>
    <d v="1899-12-30T17:36:00"/>
    <n v="23"/>
    <n v="8"/>
    <n v="0"/>
    <n v="13"/>
    <n v="0"/>
    <n v="0"/>
    <n v="8"/>
    <x v="12"/>
    <x v="0"/>
  </r>
  <r>
    <s v="  UA"/>
    <x v="14"/>
    <n v="1296"/>
    <s v="N15712"/>
    <s v="DEN"/>
    <d v="1899-12-30T20:00:00"/>
    <d v="1899-12-30T20:18:00"/>
    <n v="156"/>
    <n v="156"/>
    <n v="18"/>
    <d v="1899-12-30T20:39:00"/>
    <n v="21"/>
    <n v="18"/>
    <n v="0"/>
    <n v="0"/>
    <n v="0"/>
    <n v="0"/>
    <n v="18"/>
    <x v="11"/>
    <x v="0"/>
  </r>
  <r>
    <s v="  UA"/>
    <x v="14"/>
    <n v="1550"/>
    <s v="N17619"/>
    <s v="EWR"/>
    <d v="1899-12-30T14:00:00"/>
    <d v="1899-12-30T13:54:00"/>
    <n v="141"/>
    <n v="117"/>
    <n v="-6"/>
    <d v="1899-12-30T14:10:00"/>
    <n v="16"/>
    <n v="0"/>
    <n v="0"/>
    <n v="0"/>
    <n v="0"/>
    <n v="0"/>
    <n v="0"/>
    <x v="4"/>
    <x v="0"/>
  </r>
  <r>
    <s v="  UA"/>
    <x v="14"/>
    <n v="1555"/>
    <s v="N39726"/>
    <s v="STT"/>
    <d v="1899-12-30T08:18:00"/>
    <d v="1899-12-30T08:25:00"/>
    <n v="294"/>
    <n v="255"/>
    <n v="7"/>
    <d v="1899-12-30T08:40:00"/>
    <n v="15"/>
    <n v="0"/>
    <n v="0"/>
    <n v="0"/>
    <n v="0"/>
    <n v="0"/>
    <n v="7"/>
    <x v="9"/>
    <x v="0"/>
  </r>
  <r>
    <s v="  UA"/>
    <x v="14"/>
    <n v="1570"/>
    <s v="N27724"/>
    <s v="EWR"/>
    <d v="1899-12-30T07:00:00"/>
    <d v="1899-12-30T07:00:00"/>
    <n v="120"/>
    <n v="112"/>
    <n v="0"/>
    <d v="1899-12-30T07:14:00"/>
    <n v="14"/>
    <n v="0"/>
    <n v="0"/>
    <n v="0"/>
    <n v="0"/>
    <n v="0"/>
    <n v="0"/>
    <x v="13"/>
    <x v="0"/>
  </r>
  <r>
    <s v="  UA"/>
    <x v="14"/>
    <n v="1574"/>
    <s v="N76522"/>
    <s v="EWR"/>
    <d v="1899-12-30T12:00:00"/>
    <d v="1899-12-30T11:52:00"/>
    <n v="127"/>
    <n v="118"/>
    <n v="-8"/>
    <d v="1899-12-30T12:12:00"/>
    <n v="20"/>
    <n v="0"/>
    <n v="0"/>
    <n v="0"/>
    <n v="0"/>
    <n v="0"/>
    <n v="0"/>
    <x v="5"/>
    <x v="0"/>
  </r>
  <r>
    <s v="  UA"/>
    <x v="14"/>
    <n v="1577"/>
    <s v="N77261"/>
    <s v="EWR"/>
    <d v="1899-12-30T17:00:00"/>
    <d v="1899-12-30T17:01:00"/>
    <n v="135"/>
    <n v="129"/>
    <n v="1"/>
    <d v="1899-12-30T17:19:00"/>
    <n v="18"/>
    <n v="0"/>
    <n v="0"/>
    <n v="0"/>
    <n v="0"/>
    <n v="0"/>
    <n v="1"/>
    <x v="12"/>
    <x v="0"/>
  </r>
  <r>
    <s v="  UA"/>
    <x v="14"/>
    <n v="1579"/>
    <s v="N73299"/>
    <s v="EWR"/>
    <d v="1899-12-30T18:24:00"/>
    <d v="1899-12-30T18:22:00"/>
    <n v="126"/>
    <n v="107"/>
    <n v="-2"/>
    <d v="1899-12-30T18:36:00"/>
    <n v="14"/>
    <n v="0"/>
    <n v="0"/>
    <n v="0"/>
    <n v="0"/>
    <n v="0"/>
    <n v="0"/>
    <x v="1"/>
    <x v="0"/>
  </r>
  <r>
    <s v="  UA"/>
    <x v="14"/>
    <n v="1625"/>
    <s v="N16703"/>
    <s v="CLE"/>
    <d v="1899-12-30T06:00:00"/>
    <d v="1899-12-30T06:00:00"/>
    <n v="77"/>
    <n v="68"/>
    <n v="0"/>
    <d v="1899-12-30T06:10:00"/>
    <n v="10"/>
    <n v="0"/>
    <n v="0"/>
    <n v="0"/>
    <n v="0"/>
    <n v="0"/>
    <n v="0"/>
    <x v="6"/>
    <x v="0"/>
  </r>
  <r>
    <s v="  UA"/>
    <x v="14"/>
    <n v="1647"/>
    <s v="N33292"/>
    <s v="IAH"/>
    <d v="1899-12-30T19:15:00"/>
    <d v="1899-12-30T19:15:00"/>
    <n v="163"/>
    <n v="156"/>
    <n v="0"/>
    <d v="1899-12-30T19:34:00"/>
    <n v="19"/>
    <n v="0"/>
    <n v="0"/>
    <n v="0"/>
    <n v="0"/>
    <n v="0"/>
    <n v="0"/>
    <x v="10"/>
    <x v="0"/>
  </r>
  <r>
    <s v="  UA"/>
    <x v="14"/>
    <n v="1676"/>
    <s v="N12216"/>
    <s v="IAH"/>
    <d v="1899-12-30T14:00:00"/>
    <d v="1899-12-30T14:01:00"/>
    <n v="166"/>
    <n v="159"/>
    <n v="1"/>
    <d v="1899-12-30T14:18:00"/>
    <n v="17"/>
    <n v="0"/>
    <n v="0"/>
    <n v="0"/>
    <n v="0"/>
    <n v="0"/>
    <n v="1"/>
    <x v="4"/>
    <x v="0"/>
  </r>
  <r>
    <s v="  UA"/>
    <x v="14"/>
    <n v="1693"/>
    <s v="N78509"/>
    <s v="IAH"/>
    <d v="1899-12-30T12:10:00"/>
    <d v="1899-12-30T12:36:00"/>
    <n v="167"/>
    <n v="152"/>
    <n v="26"/>
    <d v="1899-12-30T12:50:00"/>
    <n v="14"/>
    <n v="0"/>
    <n v="0"/>
    <n v="0"/>
    <n v="0"/>
    <n v="0"/>
    <n v="26"/>
    <x v="5"/>
    <x v="0"/>
  </r>
  <r>
    <s v="  UA"/>
    <x v="14"/>
    <n v="1696"/>
    <s v="N77261"/>
    <s v="EWR"/>
    <d v="1899-12-30T10:00:00"/>
    <d v="1899-12-30T09:57:00"/>
    <n v="117"/>
    <n v="118"/>
    <n v="-3"/>
    <d v="1899-12-30T10:11:00"/>
    <n v="14"/>
    <n v="0"/>
    <n v="0"/>
    <n v="0"/>
    <n v="0"/>
    <n v="0"/>
    <n v="0"/>
    <x v="8"/>
    <x v="0"/>
  </r>
  <r>
    <s v="  UA"/>
    <x v="14"/>
    <n v="1710"/>
    <s v="N18220"/>
    <s v="IAH"/>
    <d v="1899-12-30T08:00:00"/>
    <d v="1899-12-30T07:57:00"/>
    <n v="172"/>
    <n v="160"/>
    <n v="-3"/>
    <d v="1899-12-30T08:15:00"/>
    <n v="18"/>
    <n v="0"/>
    <n v="0"/>
    <n v="0"/>
    <n v="0"/>
    <n v="0"/>
    <n v="0"/>
    <x v="9"/>
    <x v="0"/>
  </r>
  <r>
    <s v="  UA"/>
    <x v="14"/>
    <n v="1715"/>
    <s v="N33286"/>
    <s v="PIT"/>
    <d v="1899-12-30T18:35:00"/>
    <d v="1899-12-30T18:29:00"/>
    <n v="84"/>
    <n v="78"/>
    <n v="-6"/>
    <d v="1899-12-30T18:48:00"/>
    <n v="19"/>
    <n v="0"/>
    <n v="0"/>
    <n v="0"/>
    <n v="0"/>
    <n v="0"/>
    <n v="0"/>
    <x v="1"/>
    <x v="0"/>
  </r>
  <r>
    <s v="  UA"/>
    <x v="14"/>
    <n v="1716"/>
    <s v="N14219"/>
    <s v="FLL"/>
    <d v="1899-12-30T08:50:00"/>
    <d v="1899-12-30T08:52:00"/>
    <n v="171"/>
    <n v="171"/>
    <n v="2"/>
    <d v="1899-12-30T09:10:00"/>
    <n v="18"/>
    <n v="0"/>
    <n v="0"/>
    <n v="0"/>
    <n v="0"/>
    <n v="0"/>
    <n v="2"/>
    <x v="9"/>
    <x v="0"/>
  </r>
  <r>
    <s v="  UA"/>
    <x v="14"/>
    <n v="1727"/>
    <s v="N77520"/>
    <s v="IAH"/>
    <d v="1899-12-30T10:46:00"/>
    <d v="1899-12-30T10:45:00"/>
    <n v="169"/>
    <n v="149"/>
    <n v="-1"/>
    <d v="1899-12-30T10:58:00"/>
    <n v="13"/>
    <n v="0"/>
    <n v="0"/>
    <n v="0"/>
    <n v="0"/>
    <n v="0"/>
    <n v="0"/>
    <x v="8"/>
    <x v="0"/>
  </r>
  <r>
    <s v="  UA"/>
    <x v="14"/>
    <n v="1729"/>
    <s v="N17229"/>
    <s v="IAH"/>
    <d v="1899-12-30T21:00:00"/>
    <d v="1899-12-30T20:51:00"/>
    <n v="158"/>
    <n v="165"/>
    <n v="-9"/>
    <d v="1899-12-30T21:08:00"/>
    <n v="17"/>
    <n v="0"/>
    <n v="0"/>
    <n v="0"/>
    <n v="0"/>
    <n v="0"/>
    <n v="0"/>
    <x v="7"/>
    <x v="0"/>
  </r>
  <r>
    <s v="  UA"/>
    <x v="14"/>
    <n v="1730"/>
    <s v="N77431"/>
    <s v="IAH"/>
    <d v="1899-12-30T05:25:00"/>
    <d v="1899-12-30T05:29:00"/>
    <n v="168"/>
    <n v="140"/>
    <n v="4"/>
    <d v="1899-12-30T05:37:00"/>
    <n v="8"/>
    <n v="0"/>
    <n v="0"/>
    <n v="0"/>
    <n v="0"/>
    <n v="0"/>
    <n v="4"/>
    <x v="16"/>
    <x v="0"/>
  </r>
  <r>
    <s v="  UA"/>
    <x v="15"/>
    <n v="201"/>
    <s v="N211UA"/>
    <s v="HNL"/>
    <d v="1899-12-30T09:20:00"/>
    <d v="1899-12-30T09:20:00"/>
    <n v="544"/>
    <n v="570"/>
    <n v="0"/>
    <d v="1899-12-30T09:43:00"/>
    <n v="23"/>
    <n v="0"/>
    <n v="0"/>
    <n v="26"/>
    <n v="0"/>
    <n v="0"/>
    <n v="0"/>
    <x v="0"/>
    <x v="1"/>
  </r>
  <r>
    <s v="  UA"/>
    <x v="15"/>
    <n v="222"/>
    <s v="N530UA"/>
    <s v="BDL"/>
    <d v="1899-12-30T18:48:00"/>
    <d v="1899-12-30T18:49:00"/>
    <n v="126"/>
    <n v="110"/>
    <n v="1"/>
    <d v="1899-12-30T19:04:00"/>
    <n v="15"/>
    <n v="0"/>
    <n v="0"/>
    <n v="0"/>
    <n v="0"/>
    <n v="0"/>
    <n v="1"/>
    <x v="1"/>
    <x v="1"/>
  </r>
  <r>
    <s v="  UA"/>
    <x v="15"/>
    <n v="234"/>
    <s v="N847UA"/>
    <s v="LGA"/>
    <d v="1899-12-30T08:30:00"/>
    <d v="1899-12-30T08:54:00"/>
    <n v="125"/>
    <n v="121"/>
    <n v="24"/>
    <d v="1899-12-30T09:13:00"/>
    <n v="19"/>
    <n v="8"/>
    <n v="0"/>
    <n v="0"/>
    <n v="0"/>
    <n v="12"/>
    <n v="24"/>
    <x v="9"/>
    <x v="1"/>
  </r>
  <r>
    <s v="  UA"/>
    <x v="15"/>
    <n v="241"/>
    <s v="N460UA"/>
    <s v="SEA"/>
    <d v="1899-12-30T11:57:00"/>
    <d v="1899-12-30T11:55:00"/>
    <n v="268"/>
    <n v="262"/>
    <n v="-2"/>
    <d v="1899-12-30T12:11:00"/>
    <n v="16"/>
    <n v="0"/>
    <n v="0"/>
    <n v="0"/>
    <n v="0"/>
    <n v="0"/>
    <n v="0"/>
    <x v="3"/>
    <x v="1"/>
  </r>
  <r>
    <s v="  UA"/>
    <x v="15"/>
    <n v="242"/>
    <s v="N824UA"/>
    <s v="PVD"/>
    <d v="1899-12-30T13:27:00"/>
    <d v="1899-12-30T13:23:00"/>
    <n v="128"/>
    <n v="121"/>
    <n v="-4"/>
    <d v="1899-12-30T13:39:00"/>
    <n v="16"/>
    <n v="0"/>
    <n v="0"/>
    <n v="0"/>
    <n v="0"/>
    <n v="0"/>
    <n v="0"/>
    <x v="14"/>
    <x v="1"/>
  </r>
  <r>
    <s v="  UA"/>
    <x v="15"/>
    <n v="245"/>
    <s v="N524UA"/>
    <s v="DEN"/>
    <d v="1899-12-30T08:58:00"/>
    <d v="1899-12-30T09:00:00"/>
    <n v="164"/>
    <n v="167"/>
    <n v="2"/>
    <d v="1899-12-30T09:17:00"/>
    <n v="17"/>
    <n v="0"/>
    <n v="0"/>
    <n v="0"/>
    <n v="0"/>
    <n v="0"/>
    <n v="2"/>
    <x v="9"/>
    <x v="1"/>
  </r>
  <r>
    <s v="  UA"/>
    <x v="15"/>
    <n v="246"/>
    <s v="N485UA"/>
    <s v="BUF"/>
    <d v="1899-12-30T18:00:00"/>
    <d v="1899-12-30T17:52:00"/>
    <n v="89"/>
    <n v="76"/>
    <n v="-8"/>
    <d v="1899-12-30T18:03:00"/>
    <n v="11"/>
    <n v="0"/>
    <n v="0"/>
    <n v="0"/>
    <n v="0"/>
    <n v="0"/>
    <n v="0"/>
    <x v="1"/>
    <x v="1"/>
  </r>
  <r>
    <s v="  UA"/>
    <x v="15"/>
    <n v="248"/>
    <s v="N444UA"/>
    <s v="DTW"/>
    <d v="1899-12-30T19:00:00"/>
    <d v="1899-12-30T19:07:00"/>
    <n v="85"/>
    <n v="77"/>
    <n v="7"/>
    <d v="1899-12-30T19:19:00"/>
    <n v="12"/>
    <n v="0"/>
    <n v="0"/>
    <n v="0"/>
    <n v="0"/>
    <n v="0"/>
    <n v="7"/>
    <x v="10"/>
    <x v="1"/>
  </r>
  <r>
    <s v="  UA"/>
    <x v="15"/>
    <n v="253"/>
    <s v="N473UA"/>
    <s v="BOS"/>
    <d v="1899-12-30T19:00:00"/>
    <d v="1899-12-30T18:57:00"/>
    <n v="135"/>
    <n v="112"/>
    <n v="-3"/>
    <d v="1899-12-30T19:07:00"/>
    <n v="10"/>
    <n v="0"/>
    <n v="0"/>
    <n v="0"/>
    <n v="0"/>
    <n v="0"/>
    <n v="0"/>
    <x v="10"/>
    <x v="1"/>
  </r>
  <r>
    <s v="  UA"/>
    <x v="15"/>
    <n v="255"/>
    <s v="N855UA"/>
    <s v="SFO"/>
    <d v="1899-12-30T16:05:00"/>
    <d v="1899-12-30T16:00:00"/>
    <n v="282"/>
    <n v="284"/>
    <n v="-5"/>
    <d v="1899-12-30T16:13:00"/>
    <n v="13"/>
    <n v="0"/>
    <n v="0"/>
    <n v="0"/>
    <n v="0"/>
    <n v="0"/>
    <n v="0"/>
    <x v="2"/>
    <x v="1"/>
  </r>
  <r>
    <s v="  UA"/>
    <x v="15"/>
    <n v="258"/>
    <s v="N840UA"/>
    <s v="GRR"/>
    <d v="1899-12-30T19:01:00"/>
    <d v="1899-12-30T18:53:00"/>
    <n v="51"/>
    <n v="47"/>
    <n v="-8"/>
    <d v="1899-12-30T19:06:00"/>
    <n v="13"/>
    <n v="0"/>
    <n v="0"/>
    <n v="0"/>
    <n v="0"/>
    <n v="0"/>
    <n v="0"/>
    <x v="10"/>
    <x v="1"/>
  </r>
  <r>
    <s v="  UA"/>
    <x v="15"/>
    <n v="262"/>
    <s v="N474UA"/>
    <s v="MCO"/>
    <d v="1899-12-30T07:00:00"/>
    <d v="1899-12-30T06:55:00"/>
    <n v="155"/>
    <n v="158"/>
    <n v="-5"/>
    <d v="1899-12-30T07:23:00"/>
    <n v="28"/>
    <n v="0"/>
    <n v="0"/>
    <n v="0"/>
    <n v="0"/>
    <n v="0"/>
    <n v="0"/>
    <x v="13"/>
    <x v="1"/>
  </r>
  <r>
    <s v="  UA"/>
    <x v="15"/>
    <n v="265"/>
    <s v="N474UA"/>
    <s v="TPA"/>
    <d v="1899-12-30T14:15:00"/>
    <d v="1899-12-30T14:13:00"/>
    <n v="157"/>
    <n v="148"/>
    <n v="-2"/>
    <d v="1899-12-30T14:34:00"/>
    <n v="21"/>
    <n v="0"/>
    <n v="0"/>
    <n v="0"/>
    <n v="0"/>
    <n v="0"/>
    <n v="0"/>
    <x v="4"/>
    <x v="1"/>
  </r>
  <r>
    <s v="  UA"/>
    <x v="15"/>
    <n v="278"/>
    <s v="N832UA"/>
    <s v="MDT"/>
    <d v="1899-12-30T18:30:00"/>
    <d v="1899-12-30T18:24:00"/>
    <n v="100"/>
    <n v="90"/>
    <n v="-6"/>
    <d v="1899-12-30T18:46:00"/>
    <n v="22"/>
    <n v="0"/>
    <n v="0"/>
    <n v="0"/>
    <n v="0"/>
    <n v="0"/>
    <n v="0"/>
    <x v="1"/>
    <x v="1"/>
  </r>
  <r>
    <s v="  UA"/>
    <x v="15"/>
    <n v="288"/>
    <s v="N467UA"/>
    <s v="MCO"/>
    <d v="1899-12-30T14:25:00"/>
    <d v="1899-12-30T14:25:00"/>
    <n v="159"/>
    <n v="137"/>
    <n v="0"/>
    <d v="1899-12-30T14:35:00"/>
    <n v="10"/>
    <n v="0"/>
    <n v="0"/>
    <n v="0"/>
    <n v="0"/>
    <n v="0"/>
    <n v="0"/>
    <x v="4"/>
    <x v="1"/>
  </r>
  <r>
    <s v="  UA"/>
    <x v="15"/>
    <n v="292"/>
    <s v="N810UA"/>
    <s v="ATL"/>
    <d v="1899-12-30T06:00:00"/>
    <d v="1899-12-30T05:57:00"/>
    <n v="119"/>
    <n v="105"/>
    <n v="-3"/>
    <d v="1899-12-30T06:12:00"/>
    <n v="15"/>
    <n v="0"/>
    <n v="0"/>
    <n v="0"/>
    <n v="0"/>
    <n v="0"/>
    <n v="0"/>
    <x v="6"/>
    <x v="1"/>
  </r>
  <r>
    <s v="  UA"/>
    <x v="15"/>
    <n v="296"/>
    <s v="N832UA"/>
    <s v="MSP"/>
    <d v="1899-12-30T13:27:00"/>
    <d v="1899-12-30T14:08:00"/>
    <n v="87"/>
    <n v="66"/>
    <n v="41"/>
    <d v="1899-12-30T14:17:00"/>
    <n v="9"/>
    <n v="20"/>
    <n v="0"/>
    <n v="0"/>
    <n v="0"/>
    <n v="0"/>
    <n v="41"/>
    <x v="14"/>
    <x v="1"/>
  </r>
  <r>
    <s v="  UA"/>
    <x v="15"/>
    <n v="298"/>
    <s v="N803UA"/>
    <s v="MIA"/>
    <d v="1899-12-30T19:45:00"/>
    <d v="1899-12-30T19:40:00"/>
    <n v="187"/>
    <n v="166"/>
    <n v="-5"/>
    <d v="1899-12-30T19:55:00"/>
    <n v="15"/>
    <n v="0"/>
    <n v="0"/>
    <n v="0"/>
    <n v="0"/>
    <n v="0"/>
    <n v="0"/>
    <x v="10"/>
    <x v="1"/>
  </r>
  <r>
    <s v="  UA"/>
    <x v="15"/>
    <n v="304"/>
    <s v="N854UA"/>
    <s v="BDL"/>
    <d v="1899-12-30T06:26:00"/>
    <d v="1899-12-30T06:22:00"/>
    <n v="122"/>
    <n v="119"/>
    <n v="-4"/>
    <d v="1899-12-30T06:44:00"/>
    <n v="22"/>
    <n v="0"/>
    <n v="0"/>
    <n v="0"/>
    <n v="0"/>
    <n v="0"/>
    <n v="0"/>
    <x v="6"/>
    <x v="1"/>
  </r>
  <r>
    <s v="  UA"/>
    <x v="15"/>
    <n v="307"/>
    <s v="N559UA"/>
    <s v="LAS"/>
    <d v="1899-12-30T08:20:00"/>
    <d v="1899-12-30T08:19:00"/>
    <n v="237"/>
    <n v="251"/>
    <n v="-1"/>
    <d v="1899-12-30T08:47:00"/>
    <n v="28"/>
    <n v="0"/>
    <n v="0"/>
    <n v="0"/>
    <n v="0"/>
    <n v="0"/>
    <n v="0"/>
    <x v="9"/>
    <x v="1"/>
  </r>
  <r>
    <s v="  UA"/>
    <x v="15"/>
    <n v="309"/>
    <s v="N816UA"/>
    <s v="BOS"/>
    <d v="1899-12-30T09:05:00"/>
    <d v="1899-12-30T09:01:00"/>
    <n v="128"/>
    <n v="122"/>
    <n v="-4"/>
    <d v="1899-12-30T09:17:00"/>
    <n v="16"/>
    <n v="0"/>
    <n v="0"/>
    <n v="0"/>
    <n v="0"/>
    <n v="0"/>
    <n v="0"/>
    <x v="0"/>
    <x v="1"/>
  </r>
  <r>
    <s v="  UA"/>
    <x v="15"/>
    <n v="320"/>
    <s v="N802UA"/>
    <s v="BWI"/>
    <d v="1899-12-30T19:50:00"/>
    <d v="1899-12-30T20:23:00"/>
    <n v="108"/>
    <n v="97"/>
    <n v="33"/>
    <d v="1899-12-30T20:45:00"/>
    <n v="22"/>
    <n v="0"/>
    <n v="0"/>
    <n v="0"/>
    <n v="0"/>
    <n v="22"/>
    <n v="33"/>
    <x v="10"/>
    <x v="1"/>
  </r>
  <r>
    <s v="  UA"/>
    <x v="15"/>
    <n v="330"/>
    <s v="N486UA"/>
    <s v="EWR"/>
    <d v="1899-12-30T16:00:00"/>
    <d v="1899-12-30T17:03:00"/>
    <n v="131"/>
    <n v="121"/>
    <n v="63"/>
    <d v="1899-12-30T17:18:00"/>
    <n v="15"/>
    <n v="0"/>
    <n v="0"/>
    <n v="0"/>
    <n v="0"/>
    <n v="53"/>
    <n v="63"/>
    <x v="2"/>
    <x v="1"/>
  </r>
  <r>
    <s v="  UA"/>
    <x v="15"/>
    <n v="331"/>
    <s v="N437UA"/>
    <s v="DFW"/>
    <d v="1899-12-30T20:50:00"/>
    <d v="1899-12-30T21:14:00"/>
    <n v="146"/>
    <n v="140"/>
    <n v="24"/>
    <d v="1899-12-30T21:26:00"/>
    <n v="12"/>
    <n v="0"/>
    <n v="0"/>
    <n v="0"/>
    <n v="0"/>
    <n v="18"/>
    <n v="24"/>
    <x v="11"/>
    <x v="1"/>
  </r>
  <r>
    <s v="  UA"/>
    <x v="15"/>
    <n v="333"/>
    <s v="N814UA"/>
    <s v="MSY"/>
    <d v="1899-12-30T09:38:00"/>
    <d v="1899-12-30T09:37:00"/>
    <n v="140"/>
    <n v="143"/>
    <n v="-1"/>
    <d v="1899-12-30T09:58:00"/>
    <n v="21"/>
    <n v="0"/>
    <n v="0"/>
    <n v="0"/>
    <n v="0"/>
    <n v="0"/>
    <n v="0"/>
    <x v="0"/>
    <x v="1"/>
  </r>
  <r>
    <s v="  UA"/>
    <x v="15"/>
    <n v="337"/>
    <s v="N811UA"/>
    <s v="IAD"/>
    <d v="1899-12-30T16:14:00"/>
    <d v="1899-12-30T16:13:00"/>
    <n v="109"/>
    <n v="94"/>
    <n v="-1"/>
    <d v="1899-12-30T16:29:00"/>
    <n v="16"/>
    <n v="0"/>
    <n v="0"/>
    <n v="0"/>
    <n v="0"/>
    <n v="0"/>
    <n v="0"/>
    <x v="2"/>
    <x v="1"/>
  </r>
  <r>
    <s v="  UA"/>
    <x v="15"/>
    <n v="340"/>
    <s v="N494UA"/>
    <s v="DFW"/>
    <d v="1899-12-30T13:20:00"/>
    <d v="1899-12-30T13:15:00"/>
    <n v="151"/>
    <n v="148"/>
    <n v="-5"/>
    <d v="1899-12-30T13:30:00"/>
    <n v="15"/>
    <n v="0"/>
    <n v="0"/>
    <n v="0"/>
    <n v="0"/>
    <n v="0"/>
    <n v="0"/>
    <x v="14"/>
    <x v="1"/>
  </r>
  <r>
    <s v="  UA"/>
    <x v="15"/>
    <n v="350"/>
    <s v="N570UA"/>
    <s v="MCO"/>
    <d v="1899-12-30T17:06:00"/>
    <d v="1899-12-30T17:00:00"/>
    <n v="159"/>
    <n v="142"/>
    <n v="-6"/>
    <d v="1899-12-30T17:14:00"/>
    <n v="14"/>
    <n v="0"/>
    <n v="0"/>
    <n v="0"/>
    <n v="0"/>
    <n v="0"/>
    <n v="0"/>
    <x v="12"/>
    <x v="1"/>
  </r>
  <r>
    <s v="  UA"/>
    <x v="15"/>
    <n v="360"/>
    <s v="N815UA"/>
    <s v="IAD"/>
    <d v="1899-12-30T11:22:00"/>
    <d v="1899-12-30T11:13:00"/>
    <n v="106"/>
    <n v="93"/>
    <n v="-9"/>
    <d v="1899-12-30T11:27:00"/>
    <n v="14"/>
    <n v="0"/>
    <n v="0"/>
    <n v="0"/>
    <n v="0"/>
    <n v="0"/>
    <n v="0"/>
    <x v="3"/>
    <x v="1"/>
  </r>
  <r>
    <s v="  UA"/>
    <x v="15"/>
    <n v="365"/>
    <s v="N838UA"/>
    <s v="DSM"/>
    <d v="1899-12-30T15:00:00"/>
    <d v="1899-12-30T14:54:00"/>
    <n v="75"/>
    <n v="70"/>
    <n v="-6"/>
    <d v="1899-12-30T15:07:00"/>
    <n v="13"/>
    <n v="0"/>
    <n v="0"/>
    <n v="0"/>
    <n v="0"/>
    <n v="0"/>
    <n v="0"/>
    <x v="15"/>
    <x v="1"/>
  </r>
  <r>
    <s v="  UA"/>
    <x v="15"/>
    <n v="373"/>
    <s v="N578UA"/>
    <s v="JAC"/>
    <d v="1899-12-30T09:46:00"/>
    <d v="1899-12-30T09:42:00"/>
    <n v="193"/>
    <n v="194"/>
    <n v="-4"/>
    <d v="1899-12-30T10:06:00"/>
    <n v="24"/>
    <n v="0"/>
    <n v="0"/>
    <n v="0"/>
    <n v="0"/>
    <n v="0"/>
    <n v="0"/>
    <x v="0"/>
    <x v="1"/>
  </r>
  <r>
    <s v="  UA"/>
    <x v="15"/>
    <n v="376"/>
    <s v="N466UA"/>
    <s v="PHL"/>
    <d v="1899-12-30T06:00:00"/>
    <d v="1899-12-30T05:57:00"/>
    <n v="119"/>
    <n v="116"/>
    <n v="-3"/>
    <d v="1899-12-30T06:15:00"/>
    <n v="18"/>
    <n v="0"/>
    <n v="0"/>
    <n v="0"/>
    <n v="0"/>
    <n v="0"/>
    <n v="0"/>
    <x v="6"/>
    <x v="1"/>
  </r>
  <r>
    <s v="  UA"/>
    <x v="15"/>
    <n v="381"/>
    <s v="N442UA"/>
    <s v="SMF"/>
    <d v="1899-12-30T09:55:00"/>
    <d v="1899-12-30T09:56:00"/>
    <n v="270"/>
    <n v="307"/>
    <n v="1"/>
    <d v="1899-12-30T10:35:00"/>
    <n v="39"/>
    <n v="0"/>
    <n v="0"/>
    <n v="38"/>
    <n v="0"/>
    <n v="0"/>
    <n v="1"/>
    <x v="0"/>
    <x v="1"/>
  </r>
  <r>
    <s v="  UA"/>
    <x v="15"/>
    <n v="382"/>
    <s v="N539UA"/>
    <s v="IAD"/>
    <d v="1899-12-30T08:43:00"/>
    <d v="1899-12-30T08:36:00"/>
    <n v="108"/>
    <n v="98"/>
    <n v="-7"/>
    <d v="1899-12-30T08:55:00"/>
    <n v="19"/>
    <n v="0"/>
    <n v="0"/>
    <n v="0"/>
    <n v="0"/>
    <n v="0"/>
    <n v="0"/>
    <x v="9"/>
    <x v="1"/>
  </r>
  <r>
    <s v="  UA"/>
    <x v="15"/>
    <n v="391"/>
    <s v="N822UA"/>
    <s v="RDU"/>
    <d v="1899-12-30T19:45:00"/>
    <d v="1899-12-30T19:41:00"/>
    <n v="117"/>
    <n v="100"/>
    <n v="-4"/>
    <d v="1899-12-30T19:56:00"/>
    <n v="15"/>
    <n v="0"/>
    <n v="0"/>
    <n v="0"/>
    <n v="0"/>
    <n v="0"/>
    <n v="0"/>
    <x v="10"/>
    <x v="1"/>
  </r>
  <r>
    <s v="  UA"/>
    <x v="15"/>
    <n v="393"/>
    <s v="N414UA"/>
    <s v="PHX"/>
    <d v="1899-12-30T11:57:00"/>
    <d v="1899-12-30T12:00:00"/>
    <n v="232"/>
    <n v="265"/>
    <n v="3"/>
    <d v="1899-12-30T12:25:00"/>
    <n v="25"/>
    <n v="0"/>
    <n v="0"/>
    <n v="36"/>
    <n v="0"/>
    <n v="0"/>
    <n v="3"/>
    <x v="3"/>
    <x v="1"/>
  </r>
  <r>
    <s v="  UA"/>
    <x v="15"/>
    <n v="395"/>
    <s v="N468UA"/>
    <s v="SAN"/>
    <d v="1899-12-30T17:50:00"/>
    <d v="1899-12-30T17:49:00"/>
    <n v="253"/>
    <n v="272"/>
    <n v="-1"/>
    <d v="1899-12-30T18:01:00"/>
    <n v="12"/>
    <n v="0"/>
    <n v="0"/>
    <n v="18"/>
    <n v="0"/>
    <n v="0"/>
    <n v="0"/>
    <x v="12"/>
    <x v="1"/>
  </r>
  <r>
    <s v="  UA"/>
    <x v="15"/>
    <n v="398"/>
    <s v="N432UA"/>
    <s v="PDX"/>
    <d v="1899-12-30T11:58:00"/>
    <d v="1899-12-30T11:58:00"/>
    <n v="268"/>
    <n v="275"/>
    <n v="0"/>
    <d v="1899-12-30T12:26:00"/>
    <n v="28"/>
    <n v="0"/>
    <n v="0"/>
    <n v="0"/>
    <n v="0"/>
    <n v="0"/>
    <n v="0"/>
    <x v="3"/>
    <x v="1"/>
  </r>
  <r>
    <s v="  UA"/>
    <x v="15"/>
    <n v="401"/>
    <s v="N588UA"/>
    <s v="DCA"/>
    <d v="1899-12-30T17:05:00"/>
    <d v="1899-12-30T17:03:00"/>
    <n v="104"/>
    <n v="103"/>
    <n v="-2"/>
    <d v="1899-12-30T17:24:00"/>
    <n v="21"/>
    <n v="0"/>
    <n v="0"/>
    <n v="0"/>
    <n v="0"/>
    <n v="0"/>
    <n v="0"/>
    <x v="12"/>
    <x v="1"/>
  </r>
  <r>
    <s v="  UA"/>
    <x v="15"/>
    <n v="408"/>
    <s v="N559UA"/>
    <s v="PHX"/>
    <d v="1899-12-30T17:59:00"/>
    <d v="1899-12-30T17:57:00"/>
    <n v="235"/>
    <n v="246"/>
    <n v="-2"/>
    <d v="1899-12-30T18:13:00"/>
    <n v="16"/>
    <n v="0"/>
    <n v="0"/>
    <n v="0"/>
    <n v="0"/>
    <n v="0"/>
    <n v="0"/>
    <x v="12"/>
    <x v="1"/>
  </r>
  <r>
    <s v="  UA"/>
    <x v="15"/>
    <n v="409"/>
    <s v="N491UA"/>
    <s v="LAX"/>
    <d v="1899-12-30T13:05:00"/>
    <d v="1899-12-30T13:00:00"/>
    <n v="269"/>
    <n v="280"/>
    <n v="-5"/>
    <d v="1899-12-30T13:14:00"/>
    <n v="14"/>
    <n v="0"/>
    <n v="0"/>
    <n v="0"/>
    <n v="0"/>
    <n v="0"/>
    <n v="0"/>
    <x v="14"/>
    <x v="1"/>
  </r>
  <r>
    <s v="  UA"/>
    <x v="15"/>
    <n v="411"/>
    <s v="N429UA"/>
    <s v="LAX"/>
    <d v="1899-12-30T20:45:00"/>
    <d v="1899-12-30T20:46:00"/>
    <n v="265"/>
    <n v="254"/>
    <n v="1"/>
    <d v="1899-12-30T20:54:00"/>
    <n v="8"/>
    <n v="0"/>
    <n v="0"/>
    <n v="0"/>
    <n v="0"/>
    <n v="0"/>
    <n v="1"/>
    <x v="11"/>
    <x v="1"/>
  </r>
  <r>
    <s v="  UA"/>
    <x v="15"/>
    <n v="420"/>
    <s v="N482UA"/>
    <s v="ROC"/>
    <d v="1899-12-30T18:44:00"/>
    <d v="1899-12-30T18:42:00"/>
    <n v="96"/>
    <n v="89"/>
    <n v="-2"/>
    <d v="1899-12-30T18:56:00"/>
    <n v="14"/>
    <n v="0"/>
    <n v="0"/>
    <n v="0"/>
    <n v="0"/>
    <n v="0"/>
    <n v="0"/>
    <x v="1"/>
    <x v="1"/>
  </r>
  <r>
    <s v="  UA"/>
    <x v="15"/>
    <n v="425"/>
    <s v="N580UA"/>
    <s v="SEA"/>
    <d v="1899-12-30T20:50:00"/>
    <d v="1899-12-30T20:50:00"/>
    <n v="265"/>
    <n v="258"/>
    <n v="0"/>
    <d v="1899-12-30T21:00:00"/>
    <n v="10"/>
    <n v="0"/>
    <n v="0"/>
    <n v="0"/>
    <n v="0"/>
    <n v="0"/>
    <n v="0"/>
    <x v="11"/>
    <x v="1"/>
  </r>
  <r>
    <s v="  UA"/>
    <x v="15"/>
    <n v="432"/>
    <s v="N830UA"/>
    <s v="CLT"/>
    <d v="1899-12-30T13:10:00"/>
    <d v="1899-12-30T13:04:00"/>
    <n v="109"/>
    <n v="107"/>
    <n v="-6"/>
    <d v="1899-12-30T13:25:00"/>
    <n v="21"/>
    <n v="0"/>
    <n v="0"/>
    <n v="0"/>
    <n v="0"/>
    <n v="0"/>
    <n v="0"/>
    <x v="14"/>
    <x v="1"/>
  </r>
  <r>
    <s v="  UA"/>
    <x v="15"/>
    <n v="436"/>
    <s v="N437UA"/>
    <s v="EWR"/>
    <d v="1899-12-30T15:00:00"/>
    <d v="1899-12-30T14:58:00"/>
    <n v="131"/>
    <n v="108"/>
    <n v="-2"/>
    <d v="1899-12-30T15:09:00"/>
    <n v="11"/>
    <n v="0"/>
    <n v="0"/>
    <n v="0"/>
    <n v="0"/>
    <n v="0"/>
    <n v="0"/>
    <x v="15"/>
    <x v="1"/>
  </r>
  <r>
    <s v="  UA"/>
    <x v="15"/>
    <n v="442"/>
    <s v="N834UA"/>
    <s v="BDL"/>
    <d v="1899-12-30T16:50:00"/>
    <d v="1899-12-30T16:51:00"/>
    <n v="121"/>
    <n v="116"/>
    <n v="1"/>
    <d v="1899-12-30T17:05:00"/>
    <n v="14"/>
    <n v="0"/>
    <n v="0"/>
    <n v="0"/>
    <n v="0"/>
    <n v="0"/>
    <n v="1"/>
    <x v="2"/>
    <x v="1"/>
  </r>
  <r>
    <s v="  UA"/>
    <x v="15"/>
    <n v="449"/>
    <s v="N415UA"/>
    <s v="SAN"/>
    <d v="1899-12-30T10:00:00"/>
    <d v="1899-12-30T09:55:00"/>
    <n v="261"/>
    <n v="276"/>
    <n v="-5"/>
    <d v="1899-12-30T10:19:00"/>
    <n v="24"/>
    <n v="0"/>
    <n v="0"/>
    <n v="0"/>
    <n v="0"/>
    <n v="0"/>
    <n v="0"/>
    <x v="8"/>
    <x v="1"/>
  </r>
  <r>
    <s v="  UA"/>
    <x v="15"/>
    <n v="450"/>
    <s v="N516UA"/>
    <s v="TPA"/>
    <d v="1899-12-30T19:59:00"/>
    <d v="1899-12-30T19:59:00"/>
    <n v="157"/>
    <n v="138"/>
    <n v="0"/>
    <d v="1899-12-30T20:14:00"/>
    <n v="15"/>
    <n v="0"/>
    <n v="0"/>
    <n v="0"/>
    <n v="0"/>
    <n v="0"/>
    <n v="0"/>
    <x v="10"/>
    <x v="1"/>
  </r>
  <r>
    <s v="  UA"/>
    <x v="15"/>
    <n v="456"/>
    <s v="N447UA"/>
    <s v="DEN"/>
    <d v="1899-12-30T11:57:00"/>
    <d v="1899-12-30T11:52:00"/>
    <n v="162"/>
    <n v="157"/>
    <n v="-5"/>
    <d v="1899-12-30T12:06:00"/>
    <n v="14"/>
    <n v="0"/>
    <n v="0"/>
    <n v="0"/>
    <n v="0"/>
    <n v="0"/>
    <n v="0"/>
    <x v="3"/>
    <x v="1"/>
  </r>
  <r>
    <s v="  UA"/>
    <x v="15"/>
    <n v="473"/>
    <s v="N851UA"/>
    <s v="SNA"/>
    <d v="1899-12-30T20:05:00"/>
    <d v="1899-12-30T20:05:00"/>
    <n v="269"/>
    <n v="293"/>
    <n v="0"/>
    <d v="1899-12-30T20:27:00"/>
    <n v="22"/>
    <n v="0"/>
    <n v="0"/>
    <n v="24"/>
    <n v="0"/>
    <n v="0"/>
    <n v="0"/>
    <x v="11"/>
    <x v="1"/>
  </r>
  <r>
    <s v="  UA"/>
    <x v="15"/>
    <n v="476"/>
    <s v="N455UA"/>
    <s v="BWI"/>
    <d v="1899-12-30T13:12:00"/>
    <d v="1899-12-30T13:07:00"/>
    <n v="108"/>
    <n v="130"/>
    <n v="-5"/>
    <d v="1899-12-30T13:56:00"/>
    <n v="49"/>
    <n v="0"/>
    <n v="0"/>
    <n v="17"/>
    <n v="0"/>
    <n v="0"/>
    <n v="0"/>
    <x v="14"/>
    <x v="1"/>
  </r>
  <r>
    <s v="  UA"/>
    <x v="15"/>
    <n v="493"/>
    <s v="N455UA"/>
    <s v="SFO"/>
    <d v="1899-12-30T18:45:00"/>
    <d v="1899-12-30T18:41:00"/>
    <n v="282"/>
    <n v="281"/>
    <n v="-4"/>
    <d v="1899-12-30T18:55:00"/>
    <n v="14"/>
    <n v="0"/>
    <n v="0"/>
    <n v="0"/>
    <n v="0"/>
    <n v="0"/>
    <n v="0"/>
    <x v="1"/>
    <x v="1"/>
  </r>
  <r>
    <s v="  UA"/>
    <x v="15"/>
    <n v="499"/>
    <s v="N521UA"/>
    <s v="SFO"/>
    <d v="1899-12-30T14:11:00"/>
    <d v="1899-12-30T14:13:00"/>
    <n v="278"/>
    <n v="287"/>
    <n v="2"/>
    <d v="1899-12-30T14:26:00"/>
    <n v="13"/>
    <n v="0"/>
    <n v="0"/>
    <n v="0"/>
    <n v="0"/>
    <n v="0"/>
    <n v="2"/>
    <x v="4"/>
    <x v="1"/>
  </r>
  <r>
    <s v="  UA"/>
    <x v="15"/>
    <n v="501"/>
    <s v="N586UA"/>
    <s v="LGA"/>
    <d v="1899-12-30T06:20:00"/>
    <d v="1899-12-30T06:16:00"/>
    <n v="122"/>
    <n v="112"/>
    <n v="-4"/>
    <d v="1899-12-30T06:29:00"/>
    <n v="13"/>
    <n v="0"/>
    <n v="0"/>
    <n v="0"/>
    <n v="0"/>
    <n v="0"/>
    <n v="0"/>
    <x v="6"/>
    <x v="1"/>
  </r>
  <r>
    <s v="  UA"/>
    <x v="15"/>
    <n v="502"/>
    <s v="N810UA"/>
    <s v="LGA"/>
    <d v="1899-12-30T17:54:00"/>
    <d v="1899-12-30T17:51:00"/>
    <n v="125"/>
    <n v="118"/>
    <n v="-3"/>
    <d v="1899-12-30T18:01:00"/>
    <n v="10"/>
    <n v="0"/>
    <n v="0"/>
    <n v="0"/>
    <n v="0"/>
    <n v="0"/>
    <n v="0"/>
    <x v="12"/>
    <x v="1"/>
  </r>
  <r>
    <s v="  UA"/>
    <x v="15"/>
    <n v="514"/>
    <s v="N456UA"/>
    <s v="IAD"/>
    <d v="1899-12-30T21:20:00"/>
    <d v="1899-12-30T21:42:00"/>
    <n v="99"/>
    <n v="89"/>
    <n v="22"/>
    <d v="1899-12-30T21:52:00"/>
    <n v="10"/>
    <n v="0"/>
    <n v="0"/>
    <n v="0"/>
    <n v="0"/>
    <n v="0"/>
    <n v="22"/>
    <x v="7"/>
    <x v="1"/>
  </r>
  <r>
    <s v="  UA"/>
    <x v="15"/>
    <n v="519"/>
    <s v="N489UA"/>
    <s v="CMH"/>
    <d v="1899-12-30T19:45:00"/>
    <d v="1899-12-30T19:42:00"/>
    <n v="73"/>
    <n v="70"/>
    <n v="-3"/>
    <d v="1899-12-30T19:59:00"/>
    <n v="17"/>
    <n v="0"/>
    <n v="0"/>
    <n v="0"/>
    <n v="0"/>
    <n v="0"/>
    <n v="0"/>
    <x v="10"/>
    <x v="1"/>
  </r>
  <r>
    <s v="  UA"/>
    <x v="15"/>
    <n v="521"/>
    <s v="N514UA"/>
    <s v="SAN"/>
    <d v="1899-12-30T11:57:00"/>
    <d v="1899-12-30T14:29:00"/>
    <n v="264"/>
    <n v="262"/>
    <n v="152"/>
    <d v="1899-12-30T14:42:00"/>
    <n v="13"/>
    <n v="150"/>
    <n v="0"/>
    <n v="0"/>
    <n v="0"/>
    <n v="0"/>
    <n v="152"/>
    <x v="3"/>
    <x v="1"/>
  </r>
  <r>
    <s v="  UA"/>
    <x v="15"/>
    <n v="524"/>
    <s v="N566UA"/>
    <s v="BOS"/>
    <d v="1899-12-30T06:46:00"/>
    <d v="1899-12-30T06:43:00"/>
    <n v="131"/>
    <n v="121"/>
    <n v="-3"/>
    <d v="1899-12-30T06:57:00"/>
    <n v="14"/>
    <n v="0"/>
    <n v="0"/>
    <n v="0"/>
    <n v="0"/>
    <n v="0"/>
    <n v="0"/>
    <x v="6"/>
    <x v="1"/>
  </r>
  <r>
    <s v="  UA"/>
    <x v="15"/>
    <n v="530"/>
    <s v="N446UA"/>
    <s v="MSP"/>
    <d v="1899-12-30T06:00:00"/>
    <d v="1899-12-30T05:54:00"/>
    <n v="93"/>
    <n v="105"/>
    <n v="-6"/>
    <d v="1899-12-30T06:26:00"/>
    <n v="32"/>
    <n v="0"/>
    <n v="0"/>
    <n v="0"/>
    <n v="0"/>
    <n v="0"/>
    <n v="0"/>
    <x v="6"/>
    <x v="1"/>
  </r>
  <r>
    <s v="  UA"/>
    <x v="15"/>
    <n v="531"/>
    <s v="N579UA"/>
    <s v="LAX"/>
    <d v="1899-12-30T10:35:00"/>
    <d v="1899-12-30T10:33:00"/>
    <n v="275"/>
    <n v="270"/>
    <n v="-2"/>
    <d v="1899-12-30T10:46:00"/>
    <n v="13"/>
    <n v="0"/>
    <n v="0"/>
    <n v="0"/>
    <n v="0"/>
    <n v="0"/>
    <n v="0"/>
    <x v="8"/>
    <x v="1"/>
  </r>
  <r>
    <s v="  UA"/>
    <x v="15"/>
    <n v="532"/>
    <s v="N418UA"/>
    <s v="BOS"/>
    <d v="1899-12-30T11:01:00"/>
    <d v="1899-12-30T10:58:00"/>
    <n v="135"/>
    <n v="128"/>
    <n v="-3"/>
    <d v="1899-12-30T11:17:00"/>
    <n v="19"/>
    <n v="0"/>
    <n v="0"/>
    <n v="0"/>
    <n v="0"/>
    <n v="0"/>
    <n v="0"/>
    <x v="3"/>
    <x v="1"/>
  </r>
  <r>
    <s v="  UA"/>
    <x v="15"/>
    <n v="536"/>
    <s v="N832UA"/>
    <s v="LGA"/>
    <d v="1899-12-30T07:00:00"/>
    <d v="1899-12-30T06:54:00"/>
    <n v="123"/>
    <n v="119"/>
    <n v="-6"/>
    <d v="1899-12-30T07:09:00"/>
    <n v="15"/>
    <n v="0"/>
    <n v="0"/>
    <n v="0"/>
    <n v="0"/>
    <n v="0"/>
    <n v="0"/>
    <x v="13"/>
    <x v="1"/>
  </r>
  <r>
    <s v="  UA"/>
    <x v="15"/>
    <n v="544"/>
    <s v="N535UA"/>
    <s v="LAS"/>
    <d v="1899-12-30T11:57:00"/>
    <d v="1899-12-30T11:59:00"/>
    <n v="237"/>
    <n v="246"/>
    <n v="2"/>
    <d v="1899-12-30T12:21:00"/>
    <n v="22"/>
    <n v="0"/>
    <n v="0"/>
    <n v="0"/>
    <n v="0"/>
    <n v="0"/>
    <n v="2"/>
    <x v="3"/>
    <x v="1"/>
  </r>
  <r>
    <s v="  UA"/>
    <x v="15"/>
    <n v="557"/>
    <s v="N550UA"/>
    <s v="LAS"/>
    <d v="1899-12-30T17:55:00"/>
    <d v="1899-12-30T17:52:00"/>
    <n v="237"/>
    <n v="234"/>
    <n v="-3"/>
    <d v="1899-12-30T18:04:00"/>
    <n v="12"/>
    <n v="0"/>
    <n v="0"/>
    <n v="0"/>
    <n v="0"/>
    <n v="0"/>
    <n v="0"/>
    <x v="12"/>
    <x v="1"/>
  </r>
  <r>
    <s v="  UA"/>
    <x v="15"/>
    <n v="566"/>
    <s v="N484UA"/>
    <s v="ATL"/>
    <d v="1899-12-30T18:00:00"/>
    <d v="1899-12-30T18:01:00"/>
    <n v="112"/>
    <n v="107"/>
    <n v="1"/>
    <d v="1899-12-30T18:15:00"/>
    <n v="14"/>
    <n v="0"/>
    <n v="0"/>
    <n v="0"/>
    <n v="0"/>
    <n v="0"/>
    <n v="1"/>
    <x v="1"/>
    <x v="1"/>
  </r>
  <r>
    <s v="  UA"/>
    <x v="15"/>
    <n v="570"/>
    <s v="N424UA"/>
    <s v="CLE"/>
    <d v="1899-12-30T13:19:00"/>
    <d v="1899-12-30T13:19:00"/>
    <n v="73"/>
    <n v="72"/>
    <n v="0"/>
    <d v="1899-12-30T13:35:00"/>
    <n v="16"/>
    <n v="0"/>
    <n v="0"/>
    <n v="0"/>
    <n v="0"/>
    <n v="0"/>
    <n v="0"/>
    <x v="14"/>
    <x v="1"/>
  </r>
  <r>
    <s v="  UA"/>
    <x v="15"/>
    <n v="577"/>
    <s v="N451UA"/>
    <s v="MSP"/>
    <d v="1899-12-30T08:48:00"/>
    <d v="1899-12-30T08:58:00"/>
    <n v="85"/>
    <n v="81"/>
    <n v="10"/>
    <d v="1899-12-30T09:14:00"/>
    <n v="16"/>
    <n v="0"/>
    <n v="0"/>
    <n v="0"/>
    <n v="0"/>
    <n v="0"/>
    <n v="10"/>
    <x v="9"/>
    <x v="1"/>
  </r>
  <r>
    <s v="  UA"/>
    <x v="15"/>
    <n v="589"/>
    <s v="N574UA"/>
    <s v="IAH"/>
    <d v="1899-12-30T09:27:00"/>
    <d v="1899-12-30T10:07:00"/>
    <n v="164"/>
    <n v="157"/>
    <n v="40"/>
    <d v="1899-12-30T10:28:00"/>
    <n v="21"/>
    <n v="33"/>
    <n v="0"/>
    <n v="0"/>
    <n v="0"/>
    <n v="0"/>
    <n v="40"/>
    <x v="0"/>
    <x v="1"/>
  </r>
  <r>
    <s v="  UA"/>
    <x v="15"/>
    <n v="590"/>
    <s v="N509UA"/>
    <s v="BDL"/>
    <d v="1899-12-30T13:40:00"/>
    <d v="1899-12-30T13:35:00"/>
    <n v="121"/>
    <n v="106"/>
    <n v="-5"/>
    <d v="1899-12-30T13:46:00"/>
    <n v="11"/>
    <n v="0"/>
    <n v="0"/>
    <n v="0"/>
    <n v="0"/>
    <n v="0"/>
    <n v="0"/>
    <x v="14"/>
    <x v="1"/>
  </r>
  <r>
    <s v="  UA"/>
    <x v="15"/>
    <n v="597"/>
    <s v="N492UA"/>
    <s v="MSP"/>
    <d v="1899-12-30T20:05:00"/>
    <d v="1899-12-30T20:05:00"/>
    <n v="83"/>
    <n v="70"/>
    <n v="0"/>
    <d v="1899-12-30T20:18:00"/>
    <n v="13"/>
    <n v="0"/>
    <n v="0"/>
    <n v="0"/>
    <n v="0"/>
    <n v="0"/>
    <n v="0"/>
    <x v="11"/>
    <x v="1"/>
  </r>
  <r>
    <s v="  UA"/>
    <x v="15"/>
    <n v="600"/>
    <s v="N441UA"/>
    <s v="DCA"/>
    <d v="1899-12-30T06:00:00"/>
    <d v="1899-12-30T05:55:00"/>
    <n v="106"/>
    <n v="110"/>
    <n v="-5"/>
    <d v="1899-12-30T06:16:00"/>
    <n v="21"/>
    <n v="0"/>
    <n v="0"/>
    <n v="0"/>
    <n v="0"/>
    <n v="0"/>
    <n v="0"/>
    <x v="6"/>
    <x v="1"/>
  </r>
  <r>
    <s v="  UA"/>
    <x v="15"/>
    <n v="602"/>
    <s v="N830UA"/>
    <s v="DCA"/>
    <d v="1899-12-30T07:00:00"/>
    <d v="1899-12-30T06:53:00"/>
    <n v="108"/>
    <n v="99"/>
    <n v="-7"/>
    <d v="1899-12-30T07:07:00"/>
    <n v="14"/>
    <n v="0"/>
    <n v="0"/>
    <n v="0"/>
    <n v="0"/>
    <n v="0"/>
    <n v="0"/>
    <x v="13"/>
    <x v="1"/>
  </r>
  <r>
    <s v="  UA"/>
    <x v="15"/>
    <n v="604"/>
    <s v="N824UA"/>
    <s v="DCA"/>
    <d v="1899-12-30T08:05:00"/>
    <d v="1899-12-30T08:01:00"/>
    <n v="105"/>
    <n v="102"/>
    <n v="-4"/>
    <d v="1899-12-30T08:23:00"/>
    <n v="22"/>
    <n v="0"/>
    <n v="0"/>
    <n v="0"/>
    <n v="0"/>
    <n v="0"/>
    <n v="0"/>
    <x v="9"/>
    <x v="1"/>
  </r>
  <r>
    <s v="  UA"/>
    <x v="15"/>
    <n v="605"/>
    <s v="N443UA"/>
    <s v="DEN"/>
    <d v="1899-12-30T09:48:00"/>
    <d v="1899-12-30T09:45:00"/>
    <n v="162"/>
    <n v="177"/>
    <n v="-3"/>
    <d v="1899-12-30T10:16:00"/>
    <n v="31"/>
    <n v="0"/>
    <n v="0"/>
    <n v="0"/>
    <n v="0"/>
    <n v="0"/>
    <n v="0"/>
    <x v="0"/>
    <x v="1"/>
  </r>
  <r>
    <s v="  UA"/>
    <x v="15"/>
    <n v="608"/>
    <s v="N855UA"/>
    <s v="DCA"/>
    <d v="1899-12-30T10:02:00"/>
    <d v="1899-12-30T09:58:00"/>
    <n v="105"/>
    <n v="104"/>
    <n v="-4"/>
    <d v="1899-12-30T10:21:00"/>
    <n v="23"/>
    <n v="0"/>
    <n v="0"/>
    <n v="0"/>
    <n v="0"/>
    <n v="0"/>
    <n v="0"/>
    <x v="8"/>
    <x v="1"/>
  </r>
  <r>
    <s v="  UA"/>
    <x v="15"/>
    <n v="609"/>
    <s v="N466UA"/>
    <s v="SFO"/>
    <d v="1899-12-30T11:57:00"/>
    <d v="1899-12-30T11:56:00"/>
    <n v="282"/>
    <n v="299"/>
    <n v="-1"/>
    <d v="1899-12-30T12:24:00"/>
    <n v="28"/>
    <n v="0"/>
    <n v="0"/>
    <n v="16"/>
    <n v="0"/>
    <n v="0"/>
    <n v="0"/>
    <x v="3"/>
    <x v="1"/>
  </r>
  <r>
    <s v="  UA"/>
    <x v="15"/>
    <n v="610"/>
    <s v="N834UA"/>
    <s v="DCA"/>
    <d v="1899-12-30T11:00:00"/>
    <d v="1899-12-30T10:55:00"/>
    <n v="105"/>
    <n v="94"/>
    <n v="-5"/>
    <d v="1899-12-30T11:07:00"/>
    <n v="12"/>
    <n v="0"/>
    <n v="0"/>
    <n v="0"/>
    <n v="0"/>
    <n v="0"/>
    <n v="0"/>
    <x v="3"/>
    <x v="1"/>
  </r>
  <r>
    <s v="  UA"/>
    <x v="15"/>
    <n v="611"/>
    <s v="N544UA"/>
    <s v="SFO"/>
    <d v="1899-12-30T13:05:00"/>
    <d v="1899-12-30T13:04:00"/>
    <n v="284"/>
    <n v="276"/>
    <n v="-1"/>
    <d v="1899-12-30T13:17:00"/>
    <n v="13"/>
    <n v="0"/>
    <n v="0"/>
    <n v="0"/>
    <n v="0"/>
    <n v="0"/>
    <n v="0"/>
    <x v="14"/>
    <x v="1"/>
  </r>
  <r>
    <s v="  UA"/>
    <x v="15"/>
    <n v="612"/>
    <s v="N810UA"/>
    <s v="DCA"/>
    <d v="1899-12-30T12:05:00"/>
    <d v="1899-12-30T12:00:00"/>
    <n v="105"/>
    <n v="103"/>
    <n v="-5"/>
    <d v="1899-12-30T12:24:00"/>
    <n v="24"/>
    <n v="0"/>
    <n v="0"/>
    <n v="0"/>
    <n v="0"/>
    <n v="0"/>
    <n v="0"/>
    <x v="5"/>
    <x v="1"/>
  </r>
  <r>
    <s v="  UA"/>
    <x v="15"/>
    <n v="614"/>
    <s v="N435UA"/>
    <s v="DCA"/>
    <d v="1899-12-30T13:05:00"/>
    <d v="1899-12-30T13:02:00"/>
    <n v="105"/>
    <n v="98"/>
    <n v="-3"/>
    <d v="1899-12-30T13:24:00"/>
    <n v="22"/>
    <n v="0"/>
    <n v="0"/>
    <n v="0"/>
    <n v="0"/>
    <n v="0"/>
    <n v="0"/>
    <x v="14"/>
    <x v="1"/>
  </r>
  <r>
    <s v="  UA"/>
    <x v="15"/>
    <n v="616"/>
    <s v="N822UA"/>
    <s v="DCA"/>
    <d v="1899-12-30T14:05:00"/>
    <d v="1899-12-30T13:58:00"/>
    <n v="105"/>
    <n v="95"/>
    <n v="-7"/>
    <d v="1899-12-30T14:11:00"/>
    <n v="13"/>
    <n v="0"/>
    <n v="0"/>
    <n v="0"/>
    <n v="0"/>
    <n v="0"/>
    <n v="0"/>
    <x v="4"/>
    <x v="1"/>
  </r>
  <r>
    <s v="  UA"/>
    <x v="15"/>
    <n v="617"/>
    <s v="N475UA"/>
    <s v="SNA"/>
    <d v="1899-12-30T15:23:00"/>
    <d v="1899-12-30T15:15:00"/>
    <n v="268"/>
    <n v="267"/>
    <n v="-8"/>
    <d v="1899-12-30T15:25:00"/>
    <n v="10"/>
    <n v="0"/>
    <n v="0"/>
    <n v="0"/>
    <n v="0"/>
    <n v="0"/>
    <n v="0"/>
    <x v="15"/>
    <x v="1"/>
  </r>
  <r>
    <s v="  UA"/>
    <x v="15"/>
    <n v="618"/>
    <s v="N821UA"/>
    <s v="DCA"/>
    <d v="1899-12-30T15:05:00"/>
    <d v="1899-12-30T15:01:00"/>
    <n v="105"/>
    <n v="89"/>
    <n v="-4"/>
    <d v="1899-12-30T15:13:00"/>
    <n v="12"/>
    <n v="0"/>
    <n v="0"/>
    <n v="0"/>
    <n v="0"/>
    <n v="0"/>
    <n v="0"/>
    <x v="15"/>
    <x v="1"/>
  </r>
  <r>
    <s v="  UA"/>
    <x v="15"/>
    <n v="620"/>
    <s v="N407UA"/>
    <s v="DCA"/>
    <d v="1899-12-30T16:03:00"/>
    <d v="1899-12-30T16:01:00"/>
    <n v="105"/>
    <n v="91"/>
    <n v="-2"/>
    <d v="1899-12-30T16:17:00"/>
    <n v="16"/>
    <n v="0"/>
    <n v="0"/>
    <n v="0"/>
    <n v="0"/>
    <n v="0"/>
    <n v="0"/>
    <x v="2"/>
    <x v="1"/>
  </r>
  <r>
    <s v="  UA"/>
    <x v="15"/>
    <n v="624"/>
    <s v="N436UA"/>
    <s v="DCA"/>
    <d v="1899-12-30T18:05:00"/>
    <d v="1899-12-30T18:02:00"/>
    <n v="105"/>
    <n v="98"/>
    <n v="-3"/>
    <d v="1899-12-30T18:19:00"/>
    <n v="17"/>
    <n v="0"/>
    <n v="0"/>
    <n v="0"/>
    <n v="0"/>
    <n v="0"/>
    <n v="0"/>
    <x v="1"/>
    <x v="1"/>
  </r>
  <r>
    <s v="  UA"/>
    <x v="15"/>
    <n v="626"/>
    <s v="N536UA"/>
    <s v="PHL"/>
    <d v="1899-12-30T18:10:00"/>
    <d v="1899-12-30T18:11:00"/>
    <n v="119"/>
    <n v="102"/>
    <n v="1"/>
    <d v="1899-12-30T18:28:00"/>
    <n v="17"/>
    <n v="0"/>
    <n v="0"/>
    <n v="0"/>
    <n v="0"/>
    <n v="0"/>
    <n v="1"/>
    <x v="1"/>
    <x v="1"/>
  </r>
  <r>
    <s v="  UA"/>
    <x v="15"/>
    <n v="632"/>
    <s v="N541UA"/>
    <s v="TPA"/>
    <d v="1899-12-30T09:30:00"/>
    <d v="1899-12-30T09:30:00"/>
    <n v="157"/>
    <n v="151"/>
    <n v="0"/>
    <d v="1899-12-30T09:54:00"/>
    <n v="24"/>
    <n v="0"/>
    <n v="0"/>
    <n v="0"/>
    <n v="0"/>
    <n v="0"/>
    <n v="0"/>
    <x v="0"/>
    <x v="1"/>
  </r>
  <r>
    <s v="  UA"/>
    <x v="15"/>
    <n v="634"/>
    <s v="N853UA"/>
    <s v="EWR"/>
    <d v="1899-12-30T06:00:00"/>
    <d v="1899-12-30T05:56:00"/>
    <n v="118"/>
    <n v="113"/>
    <n v="-4"/>
    <d v="1899-12-30T06:11:00"/>
    <n v="15"/>
    <n v="0"/>
    <n v="0"/>
    <n v="0"/>
    <n v="0"/>
    <n v="0"/>
    <n v="0"/>
    <x v="6"/>
    <x v="1"/>
  </r>
  <r>
    <s v="  UA"/>
    <x v="15"/>
    <n v="635"/>
    <s v="N529UA"/>
    <s v="SEA"/>
    <d v="1899-12-30T08:25:00"/>
    <d v="1899-12-30T08:24:00"/>
    <n v="265"/>
    <n v="266"/>
    <n v="-1"/>
    <d v="1899-12-30T08:50:00"/>
    <n v="26"/>
    <n v="0"/>
    <n v="0"/>
    <n v="0"/>
    <n v="0"/>
    <n v="0"/>
    <n v="0"/>
    <x v="9"/>
    <x v="1"/>
  </r>
  <r>
    <s v="  UA"/>
    <x v="15"/>
    <n v="640"/>
    <s v="N821UA"/>
    <s v="PHL"/>
    <d v="1899-12-30T21:05:00"/>
    <d v="1899-12-30T21:14:00"/>
    <n v="113"/>
    <n v="101"/>
    <n v="9"/>
    <d v="1899-12-30T21:24:00"/>
    <n v="10"/>
    <n v="0"/>
    <n v="0"/>
    <n v="0"/>
    <n v="0"/>
    <n v="0"/>
    <n v="9"/>
    <x v="7"/>
    <x v="1"/>
  </r>
  <r>
    <s v="  UA"/>
    <x v="15"/>
    <n v="643"/>
    <s v="N498UA"/>
    <s v="PDX"/>
    <d v="1899-12-30T15:20:00"/>
    <d v="1899-12-30T15:18:00"/>
    <n v="268"/>
    <n v="259"/>
    <n v="-2"/>
    <d v="1899-12-30T15:27:00"/>
    <n v="9"/>
    <n v="0"/>
    <n v="0"/>
    <n v="0"/>
    <n v="0"/>
    <n v="0"/>
    <n v="0"/>
    <x v="15"/>
    <x v="1"/>
  </r>
  <r>
    <s v="  UA"/>
    <x v="15"/>
    <n v="646"/>
    <s v="N853UA"/>
    <s v="EWR"/>
    <d v="1899-12-30T13:00:00"/>
    <d v="1899-12-30T12:58:00"/>
    <n v="133"/>
    <n v="109"/>
    <n v="-2"/>
    <d v="1899-12-30T13:13:00"/>
    <n v="15"/>
    <n v="0"/>
    <n v="0"/>
    <n v="0"/>
    <n v="0"/>
    <n v="0"/>
    <n v="0"/>
    <x v="14"/>
    <x v="1"/>
  </r>
  <r>
    <s v="  UA"/>
    <x v="15"/>
    <n v="650"/>
    <s v="N431UA"/>
    <s v="OMA"/>
    <d v="1899-12-30T09:55:00"/>
    <d v="1899-12-30T09:55:00"/>
    <n v="90"/>
    <n v="92"/>
    <n v="0"/>
    <d v="1899-12-30T10:22:00"/>
    <n v="27"/>
    <n v="0"/>
    <n v="0"/>
    <n v="0"/>
    <n v="0"/>
    <n v="0"/>
    <n v="0"/>
    <x v="0"/>
    <x v="1"/>
  </r>
  <r>
    <s v="  UA"/>
    <x v="15"/>
    <n v="656"/>
    <s v="N840UA"/>
    <s v="ALB"/>
    <d v="1899-12-30T13:15:00"/>
    <d v="1899-12-30T13:25:00"/>
    <n v="114"/>
    <n v="101"/>
    <n v="10"/>
    <d v="1899-12-30T13:40:00"/>
    <n v="15"/>
    <n v="0"/>
    <n v="0"/>
    <n v="0"/>
    <n v="0"/>
    <n v="0"/>
    <n v="10"/>
    <x v="14"/>
    <x v="1"/>
  </r>
  <r>
    <s v="  UA"/>
    <x v="15"/>
    <n v="661"/>
    <s v="N444UA"/>
    <s v="LAX"/>
    <d v="1899-12-30T09:02:00"/>
    <d v="1899-12-30T09:01:00"/>
    <n v="265"/>
    <n v="271"/>
    <n v="-1"/>
    <d v="1899-12-30T09:19:00"/>
    <n v="18"/>
    <n v="0"/>
    <n v="0"/>
    <n v="0"/>
    <n v="0"/>
    <n v="0"/>
    <n v="0"/>
    <x v="0"/>
    <x v="1"/>
  </r>
  <r>
    <s v="  UA"/>
    <x v="15"/>
    <n v="664"/>
    <s v="N523UA"/>
    <s v="PHL"/>
    <d v="1899-12-30T13:33:00"/>
    <d v="1899-12-30T13:28:00"/>
    <n v="119"/>
    <n v="117"/>
    <n v="-5"/>
    <d v="1899-12-30T13:49:00"/>
    <n v="21"/>
    <n v="0"/>
    <n v="0"/>
    <n v="0"/>
    <n v="0"/>
    <n v="0"/>
    <n v="0"/>
    <x v="14"/>
    <x v="1"/>
  </r>
  <r>
    <s v="  UA"/>
    <x v="15"/>
    <n v="665"/>
    <s v="N454UA"/>
    <s v="SNA"/>
    <d v="1899-12-30T17:34:00"/>
    <d v="1899-12-30T17:27:00"/>
    <n v="268"/>
    <n v="271"/>
    <n v="-7"/>
    <d v="1899-12-30T17:40:00"/>
    <n v="13"/>
    <n v="0"/>
    <n v="0"/>
    <n v="0"/>
    <n v="0"/>
    <n v="0"/>
    <n v="0"/>
    <x v="12"/>
    <x v="1"/>
  </r>
  <r>
    <s v="  UA"/>
    <x v="15"/>
    <n v="668"/>
    <s v="N491UA"/>
    <s v="LGA"/>
    <d v="1899-12-30T06:00:00"/>
    <d v="1899-12-30T05:53:00"/>
    <n v="123"/>
    <n v="112"/>
    <n v="-7"/>
    <d v="1899-12-30T06:10:00"/>
    <n v="17"/>
    <n v="0"/>
    <n v="0"/>
    <n v="0"/>
    <n v="0"/>
    <n v="0"/>
    <n v="0"/>
    <x v="6"/>
    <x v="1"/>
  </r>
  <r>
    <s v="  UA"/>
    <x v="15"/>
    <n v="672"/>
    <s v="N467UA"/>
    <s v="LGA"/>
    <d v="1899-12-30T08:00:00"/>
    <d v="1899-12-30T08:12:00"/>
    <n v="125"/>
    <n v="130"/>
    <n v="12"/>
    <d v="1899-12-30T08:39:00"/>
    <n v="27"/>
    <n v="12"/>
    <n v="0"/>
    <n v="5"/>
    <n v="0"/>
    <n v="0"/>
    <n v="12"/>
    <x v="9"/>
    <x v="1"/>
  </r>
  <r>
    <s v="  UA"/>
    <x v="15"/>
    <n v="675"/>
    <s v="N657UA"/>
    <s v="DEN"/>
    <d v="1899-12-30T08:02:00"/>
    <d v="1899-12-30T07:59:00"/>
    <n v="168"/>
    <n v="170"/>
    <n v="-3"/>
    <d v="1899-12-30T08:20:00"/>
    <n v="21"/>
    <n v="0"/>
    <n v="0"/>
    <n v="0"/>
    <n v="0"/>
    <n v="0"/>
    <n v="0"/>
    <x v="9"/>
    <x v="1"/>
  </r>
  <r>
    <s v="  UA"/>
    <x v="15"/>
    <n v="676"/>
    <s v="N483UA"/>
    <s v="DCA"/>
    <d v="1899-12-30T21:00:00"/>
    <d v="1899-12-30T21:04:00"/>
    <n v="105"/>
    <n v="85"/>
    <n v="4"/>
    <d v="1899-12-30T21:13:00"/>
    <n v="9"/>
    <n v="0"/>
    <n v="0"/>
    <n v="0"/>
    <n v="0"/>
    <n v="0"/>
    <n v="4"/>
    <x v="7"/>
    <x v="1"/>
  </r>
  <r>
    <s v="  UA"/>
    <x v="15"/>
    <n v="678"/>
    <s v="N842UA"/>
    <s v="LGA"/>
    <d v="1899-12-30T11:00:00"/>
    <d v="1899-12-30T11:00:00"/>
    <n v="125"/>
    <n v="113"/>
    <n v="0"/>
    <d v="1899-12-30T11:13:00"/>
    <n v="13"/>
    <n v="0"/>
    <n v="0"/>
    <n v="0"/>
    <n v="0"/>
    <n v="0"/>
    <n v="0"/>
    <x v="3"/>
    <x v="1"/>
  </r>
  <r>
    <s v="  UA"/>
    <x v="15"/>
    <n v="680"/>
    <s v="N441UA"/>
    <s v="LGA"/>
    <d v="1899-12-30T12:25:00"/>
    <d v="1899-12-30T12:24:00"/>
    <n v="125"/>
    <n v="113"/>
    <n v="-1"/>
    <d v="1899-12-30T12:41:00"/>
    <n v="17"/>
    <n v="0"/>
    <n v="0"/>
    <n v="0"/>
    <n v="0"/>
    <n v="0"/>
    <n v="0"/>
    <x v="5"/>
    <x v="1"/>
  </r>
  <r>
    <s v="  UA"/>
    <x v="15"/>
    <n v="682"/>
    <s v="N803UA"/>
    <s v="LGA"/>
    <d v="1899-12-30T13:00:00"/>
    <d v="1899-12-30T12:57:00"/>
    <n v="125"/>
    <n v="110"/>
    <n v="-3"/>
    <d v="1899-12-30T13:12:00"/>
    <n v="15"/>
    <n v="0"/>
    <n v="0"/>
    <n v="0"/>
    <n v="0"/>
    <n v="0"/>
    <n v="0"/>
    <x v="14"/>
    <x v="1"/>
  </r>
  <r>
    <s v="  UA"/>
    <x v="15"/>
    <n v="684"/>
    <s v="N429UA"/>
    <s v="LGA"/>
    <d v="1899-12-30T14:05:00"/>
    <d v="1899-12-30T14:06:00"/>
    <n v="125"/>
    <n v="112"/>
    <n v="1"/>
    <d v="1899-12-30T14:18:00"/>
    <n v="12"/>
    <n v="0"/>
    <n v="0"/>
    <n v="0"/>
    <n v="0"/>
    <n v="0"/>
    <n v="1"/>
    <x v="4"/>
    <x v="1"/>
  </r>
  <r>
    <s v="  UA"/>
    <x v="15"/>
    <n v="686"/>
    <s v="N847UA"/>
    <s v="LGA"/>
    <d v="1899-12-30T14:54:00"/>
    <d v="1899-12-30T14:53:00"/>
    <n v="125"/>
    <n v="111"/>
    <n v="-1"/>
    <d v="1899-12-30T15:10:00"/>
    <n v="17"/>
    <n v="0"/>
    <n v="0"/>
    <n v="0"/>
    <n v="0"/>
    <n v="0"/>
    <n v="0"/>
    <x v="4"/>
    <x v="1"/>
  </r>
  <r>
    <s v="  UA"/>
    <x v="15"/>
    <n v="688"/>
    <s v="N416UA"/>
    <s v="LGA"/>
    <d v="1899-12-30T15:54:00"/>
    <d v="1899-12-30T15:53:00"/>
    <n v="125"/>
    <n v="111"/>
    <n v="-1"/>
    <d v="1899-12-30T16:07:00"/>
    <n v="14"/>
    <n v="0"/>
    <n v="0"/>
    <n v="0"/>
    <n v="0"/>
    <n v="0"/>
    <n v="0"/>
    <x v="15"/>
    <x v="1"/>
  </r>
  <r>
    <s v="  UA"/>
    <x v="15"/>
    <n v="690"/>
    <s v="N493UA"/>
    <s v="LGA"/>
    <d v="1899-12-30T17:05:00"/>
    <d v="1899-12-30T17:02:00"/>
    <n v="125"/>
    <n v="117"/>
    <n v="-3"/>
    <d v="1899-12-30T17:19:00"/>
    <n v="17"/>
    <n v="0"/>
    <n v="0"/>
    <n v="0"/>
    <n v="0"/>
    <n v="0"/>
    <n v="0"/>
    <x v="12"/>
    <x v="1"/>
  </r>
  <r>
    <s v="  UA"/>
    <x v="15"/>
    <n v="696"/>
    <s v="N830UA"/>
    <s v="LGA"/>
    <d v="1899-12-30T19:00:00"/>
    <d v="1899-12-30T18:57:00"/>
    <n v="125"/>
    <n v="130"/>
    <n v="-3"/>
    <d v="1899-12-30T19:15:00"/>
    <n v="18"/>
    <n v="0"/>
    <n v="0"/>
    <n v="0"/>
    <n v="0"/>
    <n v="0"/>
    <n v="0"/>
    <x v="10"/>
    <x v="1"/>
  </r>
  <r>
    <s v="  UA"/>
    <x v="15"/>
    <n v="709"/>
    <s v="N553UA"/>
    <s v="SAN"/>
    <d v="1899-12-30T08:38:00"/>
    <d v="1899-12-30T08:53:00"/>
    <n v="262"/>
    <n v="259"/>
    <n v="15"/>
    <d v="1899-12-30T09:11:00"/>
    <n v="18"/>
    <n v="0"/>
    <n v="0"/>
    <n v="0"/>
    <n v="0"/>
    <n v="0"/>
    <n v="15"/>
    <x v="9"/>
    <x v="1"/>
  </r>
  <r>
    <s v="  UA"/>
    <x v="15"/>
    <n v="711"/>
    <s v="N410UA"/>
    <s v="LAX"/>
    <d v="1899-12-30T07:04:00"/>
    <d v="1899-12-30T07:02:00"/>
    <n v="265"/>
    <n v="276"/>
    <n v="-2"/>
    <d v="1899-12-30T07:21:00"/>
    <n v="19"/>
    <n v="0"/>
    <n v="0"/>
    <n v="0"/>
    <n v="0"/>
    <n v="0"/>
    <n v="0"/>
    <x v="13"/>
    <x v="1"/>
  </r>
  <r>
    <s v="  UA"/>
    <x v="15"/>
    <n v="722"/>
    <s v="N816UA"/>
    <s v="RDU"/>
    <d v="1899-12-30T16:41:00"/>
    <d v="1899-12-30T16:38:00"/>
    <n v="110"/>
    <n v="106"/>
    <n v="-3"/>
    <d v="1899-12-30T16:55:00"/>
    <n v="17"/>
    <n v="0"/>
    <n v="0"/>
    <n v="0"/>
    <n v="0"/>
    <n v="0"/>
    <n v="0"/>
    <x v="2"/>
    <x v="1"/>
  </r>
  <r>
    <s v="  UA"/>
    <x v="15"/>
    <n v="732"/>
    <s v="N851UA"/>
    <s v="JAX"/>
    <d v="1899-12-30T13:44:00"/>
    <d v="1899-12-30T13:39:00"/>
    <n v="136"/>
    <n v="129"/>
    <n v="-5"/>
    <d v="1899-12-30T13:54:00"/>
    <n v="15"/>
    <n v="0"/>
    <n v="0"/>
    <n v="0"/>
    <n v="0"/>
    <n v="0"/>
    <n v="0"/>
    <x v="14"/>
    <x v="1"/>
  </r>
  <r>
    <s v="  UA"/>
    <x v="15"/>
    <n v="741"/>
    <s v="N480UA"/>
    <s v="SFO"/>
    <d v="1899-12-30T19:05:00"/>
    <d v="1899-12-30T19:05:00"/>
    <n v="282"/>
    <n v="281"/>
    <n v="0"/>
    <d v="1899-12-30T19:18:00"/>
    <n v="13"/>
    <n v="0"/>
    <n v="0"/>
    <n v="0"/>
    <n v="0"/>
    <n v="0"/>
    <n v="0"/>
    <x v="10"/>
    <x v="1"/>
  </r>
  <r>
    <s v="  UA"/>
    <x v="15"/>
    <n v="752"/>
    <s v="N420UA"/>
    <s v="MSP"/>
    <d v="1899-12-30T21:05:00"/>
    <d v="1899-12-30T21:30:00"/>
    <n v="84"/>
    <n v="76"/>
    <n v="25"/>
    <d v="1899-12-30T21:48:00"/>
    <n v="18"/>
    <n v="0"/>
    <n v="0"/>
    <n v="0"/>
    <n v="0"/>
    <n v="17"/>
    <n v="25"/>
    <x v="7"/>
    <x v="1"/>
  </r>
  <r>
    <s v="  UA"/>
    <x v="15"/>
    <n v="759"/>
    <s v="N463UA"/>
    <s v="SFO"/>
    <d v="1899-12-30T09:02:00"/>
    <d v="1899-12-30T09:00:00"/>
    <n v="282"/>
    <n v="289"/>
    <n v="-2"/>
    <d v="1899-12-30T09:20:00"/>
    <n v="20"/>
    <n v="0"/>
    <n v="0"/>
    <n v="0"/>
    <n v="0"/>
    <n v="0"/>
    <n v="0"/>
    <x v="0"/>
    <x v="1"/>
  </r>
  <r>
    <s v="  UA"/>
    <x v="15"/>
    <n v="761"/>
    <s v="N489UA"/>
    <s v="SFO"/>
    <d v="1899-12-30T08:19:00"/>
    <d v="1899-12-30T08:17:00"/>
    <n v="282"/>
    <n v="297"/>
    <n v="-2"/>
    <d v="1899-12-30T08:42:00"/>
    <n v="25"/>
    <n v="0"/>
    <n v="0"/>
    <n v="0"/>
    <n v="0"/>
    <n v="0"/>
    <n v="0"/>
    <x v="9"/>
    <x v="1"/>
  </r>
  <r>
    <s v="  UA"/>
    <x v="15"/>
    <n v="762"/>
    <s v="N831UA"/>
    <s v="LGA"/>
    <d v="1899-12-30T21:00:00"/>
    <d v="1899-12-30T22:15:00"/>
    <n v="119"/>
    <n v="106"/>
    <n v="75"/>
    <d v="1899-12-30T22:23:00"/>
    <n v="8"/>
    <n v="62"/>
    <n v="0"/>
    <n v="0"/>
    <n v="0"/>
    <n v="0"/>
    <n v="75"/>
    <x v="7"/>
    <x v="1"/>
  </r>
  <r>
    <s v="  UA"/>
    <x v="15"/>
    <n v="769"/>
    <s v="N796UA"/>
    <s v="SFO"/>
    <d v="1899-12-30T10:00:00"/>
    <d v="1899-12-30T15:45:00"/>
    <n v="290"/>
    <n v="275"/>
    <n v="345"/>
    <d v="1899-12-30T16:03:00"/>
    <n v="18"/>
    <n v="330"/>
    <n v="0"/>
    <n v="0"/>
    <n v="0"/>
    <n v="0"/>
    <n v="345"/>
    <x v="8"/>
    <x v="1"/>
  </r>
  <r>
    <s v="  UA"/>
    <x v="15"/>
    <n v="774"/>
    <s v="N424UA"/>
    <s v="RIC"/>
    <d v="1899-12-30T18:03:00"/>
    <d v="1899-12-30T18:24:00"/>
    <n v="114"/>
    <n v="106"/>
    <n v="21"/>
    <d v="1899-12-30T18:47:00"/>
    <n v="23"/>
    <n v="0"/>
    <n v="0"/>
    <n v="0"/>
    <n v="0"/>
    <n v="0"/>
    <n v="21"/>
    <x v="1"/>
    <x v="1"/>
  </r>
  <r>
    <s v="  UA"/>
    <x v="15"/>
    <n v="793"/>
    <s v="N565UA"/>
    <s v="LAX"/>
    <d v="1899-12-30T15:20:00"/>
    <d v="1899-12-30T15:20:00"/>
    <n v="270"/>
    <n v="273"/>
    <n v="0"/>
    <d v="1899-12-30T15:35:00"/>
    <n v="15"/>
    <n v="0"/>
    <n v="0"/>
    <n v="0"/>
    <n v="0"/>
    <n v="0"/>
    <n v="0"/>
    <x v="15"/>
    <x v="1"/>
  </r>
  <r>
    <s v="  UA"/>
    <x v="15"/>
    <n v="795"/>
    <s v="N468UA"/>
    <s v="PDX"/>
    <d v="1899-12-30T08:10:00"/>
    <d v="1899-12-30T08:07:00"/>
    <n v="263"/>
    <n v="274"/>
    <n v="-3"/>
    <d v="1899-12-30T08:33:00"/>
    <n v="26"/>
    <n v="0"/>
    <n v="0"/>
    <n v="0"/>
    <n v="0"/>
    <n v="0"/>
    <n v="0"/>
    <x v="9"/>
    <x v="1"/>
  </r>
  <r>
    <s v="  UA"/>
    <x v="15"/>
    <n v="836"/>
    <s v="N472UA"/>
    <s v="BOS"/>
    <d v="1899-12-30T17:35:00"/>
    <d v="1899-12-30T17:48:00"/>
    <n v="139"/>
    <n v="113"/>
    <n v="13"/>
    <d v="1899-12-30T17:59:00"/>
    <n v="11"/>
    <n v="0"/>
    <n v="0"/>
    <n v="0"/>
    <n v="0"/>
    <n v="0"/>
    <n v="13"/>
    <x v="12"/>
    <x v="1"/>
  </r>
  <r>
    <s v="  UA"/>
    <x v="15"/>
    <n v="839"/>
    <s v="N435UA"/>
    <s v="LAX"/>
    <d v="1899-12-30T18:41:00"/>
    <d v="1899-12-30T18:46:00"/>
    <n v="265"/>
    <n v="274"/>
    <n v="5"/>
    <d v="1899-12-30T19:00:00"/>
    <n v="14"/>
    <n v="0"/>
    <n v="0"/>
    <n v="0"/>
    <n v="0"/>
    <n v="0"/>
    <n v="5"/>
    <x v="1"/>
    <x v="1"/>
  </r>
  <r>
    <s v="  UA"/>
    <x v="15"/>
    <n v="842"/>
    <s v="N420UA"/>
    <s v="LAX"/>
    <d v="1899-12-30T08:10:00"/>
    <d v="1899-12-30T08:05:00"/>
    <n v="269"/>
    <n v="281"/>
    <n v="-5"/>
    <d v="1899-12-30T08:29:00"/>
    <n v="24"/>
    <n v="0"/>
    <n v="0"/>
    <n v="0"/>
    <n v="0"/>
    <n v="0"/>
    <n v="0"/>
    <x v="9"/>
    <x v="1"/>
  </r>
  <r>
    <s v="  UA"/>
    <x v="15"/>
    <n v="848"/>
    <s v="N440UA"/>
    <s v="PHX"/>
    <d v="1899-12-30T09:27:00"/>
    <d v="1899-12-30T09:25:00"/>
    <n v="227"/>
    <n v="246"/>
    <n v="-2"/>
    <d v="1899-12-30T09:48:00"/>
    <n v="23"/>
    <n v="0"/>
    <n v="0"/>
    <n v="17"/>
    <n v="0"/>
    <n v="0"/>
    <n v="0"/>
    <x v="0"/>
    <x v="1"/>
  </r>
  <r>
    <s v="  UA"/>
    <x v="15"/>
    <n v="859"/>
    <s v="N438UA"/>
    <s v="SFO"/>
    <d v="1899-12-30T07:04:00"/>
    <d v="1899-12-30T07:04:00"/>
    <n v="288"/>
    <n v="306"/>
    <n v="0"/>
    <d v="1899-12-30T07:26:00"/>
    <n v="22"/>
    <n v="0"/>
    <n v="0"/>
    <n v="18"/>
    <n v="0"/>
    <n v="0"/>
    <n v="0"/>
    <x v="13"/>
    <x v="1"/>
  </r>
  <r>
    <s v="  UA"/>
    <x v="15"/>
    <n v="882"/>
    <s v="N551UA"/>
    <s v="BOS"/>
    <d v="1899-12-30T16:05:00"/>
    <d v="1899-12-30T16:17:00"/>
    <n v="142"/>
    <n v="121"/>
    <n v="12"/>
    <d v="1899-12-30T16:29:00"/>
    <n v="12"/>
    <n v="0"/>
    <n v="0"/>
    <n v="0"/>
    <n v="0"/>
    <n v="0"/>
    <n v="12"/>
    <x v="2"/>
    <x v="1"/>
  </r>
  <r>
    <s v="  UA"/>
    <x v="15"/>
    <n v="884"/>
    <s v="N471UA"/>
    <s v="EWR"/>
    <d v="1899-12-30T19:00:00"/>
    <d v="1899-12-30T19:01:00"/>
    <n v="131"/>
    <n v="99"/>
    <n v="1"/>
    <d v="1899-12-30T19:11:00"/>
    <n v="10"/>
    <n v="0"/>
    <n v="0"/>
    <n v="0"/>
    <n v="0"/>
    <n v="0"/>
    <n v="1"/>
    <x v="10"/>
    <x v="1"/>
  </r>
  <r>
    <s v="  UA"/>
    <x v="15"/>
    <n v="896"/>
    <s v="N516UA"/>
    <s v="BOS"/>
    <d v="1899-12-30T13:19:00"/>
    <d v="1899-12-30T13:18:00"/>
    <n v="140"/>
    <n v="121"/>
    <n v="-1"/>
    <d v="1899-12-30T13:36:00"/>
    <n v="18"/>
    <n v="0"/>
    <n v="0"/>
    <n v="0"/>
    <n v="0"/>
    <n v="0"/>
    <n v="0"/>
    <x v="14"/>
    <x v="1"/>
  </r>
  <r>
    <s v="  UA"/>
    <x v="15"/>
    <n v="904"/>
    <s v="N441UA"/>
    <s v="CVG"/>
    <d v="1899-12-30T19:01:00"/>
    <d v="1899-12-30T18:53:00"/>
    <n v="71"/>
    <n v="73"/>
    <n v="-8"/>
    <d v="1899-12-30T19:14:00"/>
    <n v="21"/>
    <n v="0"/>
    <n v="0"/>
    <n v="0"/>
    <n v="0"/>
    <n v="0"/>
    <n v="0"/>
    <x v="10"/>
    <x v="1"/>
  </r>
  <r>
    <s v="  UA"/>
    <x v="15"/>
    <n v="907"/>
    <s v="N644UA"/>
    <s v="SFO"/>
    <d v="1899-12-30T17:21:00"/>
    <d v="1899-12-30T17:25:00"/>
    <n v="295"/>
    <n v="278"/>
    <n v="4"/>
    <d v="1899-12-30T17:38:00"/>
    <n v="13"/>
    <n v="0"/>
    <n v="0"/>
    <n v="0"/>
    <n v="0"/>
    <n v="0"/>
    <n v="4"/>
    <x v="12"/>
    <x v="1"/>
  </r>
  <r>
    <s v="  UA"/>
    <x v="15"/>
    <n v="909"/>
    <s v="N568UA"/>
    <s v="DEN"/>
    <d v="1899-12-30T15:23:00"/>
    <d v="1899-12-30T15:22:00"/>
    <n v="164"/>
    <n v="167"/>
    <n v="-1"/>
    <d v="1899-12-30T15:37:00"/>
    <n v="15"/>
    <n v="0"/>
    <n v="0"/>
    <n v="0"/>
    <n v="0"/>
    <n v="0"/>
    <n v="0"/>
    <x v="15"/>
    <x v="1"/>
  </r>
  <r>
    <s v="  UA"/>
    <x v="15"/>
    <n v="922"/>
    <s v="N412UA"/>
    <s v="IAD"/>
    <d v="1899-12-30T06:05:00"/>
    <d v="1899-12-30T05:57:00"/>
    <n v="101"/>
    <n v="104"/>
    <n v="-8"/>
    <d v="1899-12-30T06:20:00"/>
    <n v="23"/>
    <n v="0"/>
    <n v="0"/>
    <n v="0"/>
    <n v="0"/>
    <n v="0"/>
    <n v="0"/>
    <x v="6"/>
    <x v="1"/>
  </r>
  <r>
    <s v="  UA"/>
    <x v="15"/>
    <n v="929"/>
    <s v="N496UA"/>
    <s v="SEA"/>
    <d v="1899-12-30T15:30:00"/>
    <d v="1899-12-30T15:28:00"/>
    <n v="268"/>
    <n v="264"/>
    <n v="-2"/>
    <d v="1899-12-30T15:39:00"/>
    <n v="11"/>
    <n v="0"/>
    <n v="0"/>
    <n v="0"/>
    <n v="0"/>
    <n v="0"/>
    <n v="0"/>
    <x v="15"/>
    <x v="1"/>
  </r>
  <r>
    <s v="  UA"/>
    <x v="15"/>
    <n v="941"/>
    <s v="N526UA"/>
    <s v="DEN"/>
    <d v="1899-12-30T17:03:00"/>
    <d v="1899-12-30T17:02:00"/>
    <n v="160"/>
    <n v="171"/>
    <n v="-1"/>
    <d v="1899-12-30T17:12:00"/>
    <n v="10"/>
    <n v="0"/>
    <n v="0"/>
    <n v="0"/>
    <n v="0"/>
    <n v="0"/>
    <n v="0"/>
    <x v="12"/>
    <x v="1"/>
  </r>
  <r>
    <s v="  UA"/>
    <x v="15"/>
    <n v="943"/>
    <s v="N578UA"/>
    <s v="LAX"/>
    <d v="1899-12-30T17:32:00"/>
    <d v="1899-12-30T17:31:00"/>
    <n v="268"/>
    <n v="267"/>
    <n v="-1"/>
    <d v="1899-12-30T17:41:00"/>
    <n v="10"/>
    <n v="0"/>
    <n v="0"/>
    <n v="0"/>
    <n v="0"/>
    <n v="0"/>
    <n v="0"/>
    <x v="12"/>
    <x v="1"/>
  </r>
  <r>
    <s v="  UA"/>
    <x v="15"/>
    <n v="945"/>
    <s v="N439UA"/>
    <s v="LAX"/>
    <d v="1899-12-30T11:57:00"/>
    <d v="1899-12-30T12:08:00"/>
    <n v="265"/>
    <n v="293"/>
    <n v="11"/>
    <d v="1899-12-30T12:37:00"/>
    <n v="29"/>
    <n v="11"/>
    <n v="0"/>
    <n v="28"/>
    <n v="0"/>
    <n v="0"/>
    <n v="11"/>
    <x v="3"/>
    <x v="1"/>
  </r>
  <r>
    <s v="  UA"/>
    <x v="15"/>
    <n v="949"/>
    <s v="N785UA"/>
    <s v="DEN"/>
    <d v="1899-12-30T18:41:00"/>
    <d v="1899-12-30T19:09:00"/>
    <n v="165"/>
    <n v="162"/>
    <n v="28"/>
    <d v="1899-12-30T19:23:00"/>
    <n v="14"/>
    <n v="13"/>
    <n v="0"/>
    <n v="0"/>
    <n v="0"/>
    <n v="12"/>
    <n v="28"/>
    <x v="1"/>
    <x v="1"/>
  </r>
  <r>
    <s v="  UA"/>
    <x v="15"/>
    <n v="959"/>
    <s v="N442UA"/>
    <s v="PDX"/>
    <d v="1899-12-30T20:30:00"/>
    <d v="1899-12-30T21:10:00"/>
    <n v="268"/>
    <n v="256"/>
    <n v="40"/>
    <d v="1899-12-30T21:21:00"/>
    <n v="11"/>
    <n v="6"/>
    <n v="0"/>
    <n v="0"/>
    <n v="0"/>
    <n v="22"/>
    <n v="40"/>
    <x v="11"/>
    <x v="1"/>
  </r>
  <r>
    <s v="  UA"/>
    <x v="15"/>
    <n v="964"/>
    <s v="N593UA"/>
    <s v="IAD"/>
    <d v="1899-12-30T13:15:00"/>
    <d v="1899-12-30T13:23:00"/>
    <n v="112"/>
    <n v="103"/>
    <n v="8"/>
    <d v="1899-12-30T13:39:00"/>
    <n v="16"/>
    <n v="0"/>
    <n v="0"/>
    <n v="0"/>
    <n v="0"/>
    <n v="0"/>
    <n v="8"/>
    <x v="14"/>
    <x v="1"/>
  </r>
  <r>
    <s v="  UA"/>
    <x v="15"/>
    <n v="971"/>
    <s v="N508UA"/>
    <s v="SFO"/>
    <d v="1899-12-30T06:00:00"/>
    <d v="1899-12-30T06:06:00"/>
    <n v="282"/>
    <n v="292"/>
    <n v="6"/>
    <d v="1899-12-30T06:21:00"/>
    <n v="15"/>
    <n v="6"/>
    <n v="0"/>
    <n v="10"/>
    <n v="0"/>
    <n v="0"/>
    <n v="6"/>
    <x v="6"/>
    <x v="1"/>
  </r>
  <r>
    <s v="  UA"/>
    <x v="15"/>
    <n v="973"/>
    <s v="N668UA"/>
    <s v="SFO"/>
    <d v="1899-12-30T14:55:00"/>
    <d v="1899-12-30T14:52:00"/>
    <n v="294"/>
    <n v="277"/>
    <n v="-3"/>
    <d v="1899-12-30T15:05:00"/>
    <n v="13"/>
    <n v="0"/>
    <n v="0"/>
    <n v="0"/>
    <n v="0"/>
    <n v="0"/>
    <n v="0"/>
    <x v="4"/>
    <x v="1"/>
  </r>
  <r>
    <s v="  UA"/>
    <x v="15"/>
    <n v="992"/>
    <s v="N575UA"/>
    <s v="IAD"/>
    <d v="1899-12-30T18:13:00"/>
    <d v="1899-12-30T19:14:00"/>
    <n v="114"/>
    <n v="100"/>
    <n v="61"/>
    <d v="1899-12-30T19:42:00"/>
    <n v="28"/>
    <n v="0"/>
    <n v="0"/>
    <n v="0"/>
    <n v="0"/>
    <n v="47"/>
    <n v="61"/>
    <x v="1"/>
    <x v="1"/>
  </r>
  <r>
    <s v="  UA"/>
    <x v="15"/>
    <n v="1102"/>
    <s v="N16732"/>
    <s v="MCO"/>
    <d v="1899-12-30T19:40:00"/>
    <d v="1899-12-30T19:32:00"/>
    <n v="155"/>
    <n v="143"/>
    <n v="-8"/>
    <d v="1899-12-30T19:48:00"/>
    <n v="16"/>
    <n v="0"/>
    <n v="0"/>
    <n v="0"/>
    <n v="0"/>
    <n v="0"/>
    <n v="0"/>
    <x v="10"/>
    <x v="1"/>
  </r>
  <r>
    <s v="  UA"/>
    <x v="15"/>
    <n v="1103"/>
    <s v="N39726"/>
    <s v="SNA"/>
    <d v="1899-12-30T09:45:00"/>
    <d v="1899-12-30T09:47:00"/>
    <n v="265"/>
    <n v="291"/>
    <n v="2"/>
    <d v="1899-12-30T10:24:00"/>
    <n v="37"/>
    <n v="0"/>
    <n v="0"/>
    <n v="28"/>
    <n v="0"/>
    <n v="0"/>
    <n v="2"/>
    <x v="0"/>
    <x v="1"/>
  </r>
  <r>
    <s v="  UA"/>
    <x v="15"/>
    <n v="1189"/>
    <s v="N26208"/>
    <s v="IAH"/>
    <d v="1899-12-30T15:20:00"/>
    <d v="1899-12-30T15:28:00"/>
    <n v="174"/>
    <n v="163"/>
    <n v="8"/>
    <d v="1899-12-30T15:45:00"/>
    <n v="17"/>
    <n v="0"/>
    <n v="0"/>
    <n v="0"/>
    <n v="0"/>
    <n v="0"/>
    <n v="8"/>
    <x v="15"/>
    <x v="1"/>
  </r>
  <r>
    <s v="  UA"/>
    <x v="15"/>
    <n v="1221"/>
    <s v="N57439"/>
    <s v="IAH"/>
    <d v="1899-12-30T07:00:00"/>
    <d v="1899-12-30T07:02:00"/>
    <n v="168"/>
    <n v="157"/>
    <n v="2"/>
    <d v="1899-12-30T07:20:00"/>
    <n v="18"/>
    <n v="0"/>
    <n v="0"/>
    <n v="0"/>
    <n v="0"/>
    <n v="0"/>
    <n v="2"/>
    <x v="13"/>
    <x v="1"/>
  </r>
  <r>
    <s v="  UA"/>
    <x v="15"/>
    <n v="1259"/>
    <s v="N27610"/>
    <s v="CLE"/>
    <d v="1899-12-30T18:15:00"/>
    <d v="1899-12-30T18:12:00"/>
    <n v="77"/>
    <n v="71"/>
    <n v="-3"/>
    <d v="1899-12-30T18:28:00"/>
    <n v="16"/>
    <n v="0"/>
    <n v="0"/>
    <n v="0"/>
    <n v="0"/>
    <n v="0"/>
    <n v="0"/>
    <x v="1"/>
    <x v="1"/>
  </r>
  <r>
    <s v="  UA"/>
    <x v="15"/>
    <n v="1282"/>
    <s v="N14219"/>
    <s v="SFO"/>
    <d v="1899-12-30T20:30:00"/>
    <d v="1899-12-30T20:28:00"/>
    <n v="275"/>
    <n v="277"/>
    <n v="-2"/>
    <d v="1899-12-30T20:39:00"/>
    <n v="11"/>
    <n v="0"/>
    <n v="0"/>
    <n v="0"/>
    <n v="0"/>
    <n v="0"/>
    <n v="0"/>
    <x v="11"/>
    <x v="1"/>
  </r>
  <r>
    <s v="  UA"/>
    <x v="15"/>
    <n v="1290"/>
    <s v="N78501"/>
    <s v="IAH"/>
    <d v="1899-12-30T17:05:00"/>
    <d v="1899-12-30T17:04:00"/>
    <n v="173"/>
    <n v="165"/>
    <n v="-1"/>
    <d v="1899-12-30T17:18:00"/>
    <n v="14"/>
    <n v="0"/>
    <n v="0"/>
    <n v="0"/>
    <n v="0"/>
    <n v="0"/>
    <n v="0"/>
    <x v="12"/>
    <x v="1"/>
  </r>
  <r>
    <s v="  UA"/>
    <x v="15"/>
    <n v="1296"/>
    <s v="N39728"/>
    <s v="DEN"/>
    <d v="1899-12-30T20:00:00"/>
    <d v="1899-12-30T20:05:00"/>
    <n v="156"/>
    <n v="171"/>
    <n v="5"/>
    <d v="1899-12-30T20:20:00"/>
    <n v="15"/>
    <n v="0"/>
    <n v="0"/>
    <n v="20"/>
    <n v="0"/>
    <n v="0"/>
    <n v="5"/>
    <x v="11"/>
    <x v="1"/>
  </r>
  <r>
    <s v="  UA"/>
    <x v="15"/>
    <n v="1550"/>
    <s v="N27724"/>
    <s v="EWR"/>
    <d v="1899-12-30T13:39:00"/>
    <d v="1899-12-30T13:40:00"/>
    <n v="140"/>
    <n v="122"/>
    <n v="1"/>
    <d v="1899-12-30T14:00:00"/>
    <n v="20"/>
    <n v="0"/>
    <n v="0"/>
    <n v="0"/>
    <n v="0"/>
    <n v="0"/>
    <n v="1"/>
    <x v="14"/>
    <x v="1"/>
  </r>
  <r>
    <s v="  UA"/>
    <x v="15"/>
    <n v="1570"/>
    <s v="N25705"/>
    <s v="EWR"/>
    <d v="1899-12-30T07:00:00"/>
    <d v="1899-12-30T07:01:00"/>
    <n v="120"/>
    <n v="120"/>
    <n v="1"/>
    <d v="1899-12-30T07:25:00"/>
    <n v="24"/>
    <n v="0"/>
    <n v="0"/>
    <n v="0"/>
    <n v="0"/>
    <n v="0"/>
    <n v="1"/>
    <x v="13"/>
    <x v="1"/>
  </r>
  <r>
    <s v="  UA"/>
    <x v="15"/>
    <n v="1574"/>
    <s v="N17719"/>
    <s v="EWR"/>
    <d v="1899-12-30T12:00:00"/>
    <d v="1899-12-30T11:59:00"/>
    <n v="127"/>
    <n v="126"/>
    <n v="-1"/>
    <d v="1899-12-30T12:22:00"/>
    <n v="23"/>
    <n v="0"/>
    <n v="0"/>
    <n v="0"/>
    <n v="0"/>
    <n v="0"/>
    <n v="0"/>
    <x v="5"/>
    <x v="1"/>
  </r>
  <r>
    <s v="  UA"/>
    <x v="15"/>
    <n v="1577"/>
    <s v="N78511"/>
    <s v="EWR"/>
    <d v="1899-12-30T17:00:00"/>
    <d v="1899-12-30T17:03:00"/>
    <n v="135"/>
    <n v="115"/>
    <n v="3"/>
    <d v="1899-12-30T17:14:00"/>
    <n v="11"/>
    <n v="0"/>
    <n v="0"/>
    <n v="0"/>
    <n v="0"/>
    <n v="0"/>
    <n v="3"/>
    <x v="12"/>
    <x v="1"/>
  </r>
  <r>
    <s v="  UA"/>
    <x v="15"/>
    <n v="1579"/>
    <s v="N34282"/>
    <s v="EWR"/>
    <d v="1899-12-30T18:00:00"/>
    <d v="1899-12-30T18:07:00"/>
    <n v="126"/>
    <n v="106"/>
    <n v="7"/>
    <d v="1899-12-30T18:19:00"/>
    <n v="12"/>
    <n v="0"/>
    <n v="0"/>
    <n v="0"/>
    <n v="0"/>
    <n v="0"/>
    <n v="7"/>
    <x v="1"/>
    <x v="1"/>
  </r>
  <r>
    <s v="  UA"/>
    <x v="15"/>
    <n v="1625"/>
    <s v="N76504"/>
    <s v="CLE"/>
    <d v="1899-12-30T07:00:00"/>
    <d v="1899-12-30T07:01:00"/>
    <n v="77"/>
    <n v="79"/>
    <n v="1"/>
    <d v="1899-12-30T07:20:00"/>
    <n v="19"/>
    <n v="0"/>
    <n v="0"/>
    <n v="0"/>
    <n v="0"/>
    <n v="0"/>
    <n v="1"/>
    <x v="13"/>
    <x v="1"/>
  </r>
  <r>
    <s v="  UA"/>
    <x v="15"/>
    <n v="1647"/>
    <s v="N76515"/>
    <s v="IAH"/>
    <d v="1899-12-30T19:15:00"/>
    <d v="1899-12-30T19:19:00"/>
    <n v="163"/>
    <n v="160"/>
    <n v="4"/>
    <d v="1899-12-30T19:32:00"/>
    <n v="13"/>
    <n v="0"/>
    <n v="0"/>
    <n v="0"/>
    <n v="0"/>
    <n v="0"/>
    <n v="4"/>
    <x v="10"/>
    <x v="1"/>
  </r>
  <r>
    <s v="  UA"/>
    <x v="15"/>
    <n v="1676"/>
    <s v="N75432"/>
    <s v="IAH"/>
    <d v="1899-12-30T14:00:00"/>
    <d v="1899-12-30T15:56:00"/>
    <n v="166"/>
    <n v="160"/>
    <n v="116"/>
    <d v="1899-12-30T16:13:00"/>
    <n v="17"/>
    <n v="11"/>
    <n v="0"/>
    <n v="0"/>
    <n v="0"/>
    <n v="99"/>
    <n v="116"/>
    <x v="4"/>
    <x v="1"/>
  </r>
  <r>
    <s v="  UA"/>
    <x v="15"/>
    <n v="1693"/>
    <s v="N12216"/>
    <s v="IAH"/>
    <d v="1899-12-30T12:10:00"/>
    <d v="1899-12-30T12:13:00"/>
    <n v="167"/>
    <n v="173"/>
    <n v="3"/>
    <d v="1899-12-30T12:36:00"/>
    <n v="23"/>
    <n v="0"/>
    <n v="0"/>
    <n v="0"/>
    <n v="0"/>
    <n v="0"/>
    <n v="3"/>
    <x v="5"/>
    <x v="1"/>
  </r>
  <r>
    <s v="  UA"/>
    <x v="15"/>
    <n v="1696"/>
    <s v="N77261"/>
    <s v="EWR"/>
    <d v="1899-12-30T10:00:00"/>
    <d v="1899-12-30T10:01:00"/>
    <n v="117"/>
    <n v="125"/>
    <n v="1"/>
    <d v="1899-12-30T10:24:00"/>
    <n v="23"/>
    <n v="0"/>
    <n v="0"/>
    <n v="0"/>
    <n v="0"/>
    <n v="0"/>
    <n v="1"/>
    <x v="8"/>
    <x v="1"/>
  </r>
  <r>
    <s v="  UA"/>
    <x v="15"/>
    <n v="1710"/>
    <s v="N37263"/>
    <s v="IAH"/>
    <d v="1899-12-30T08:00:00"/>
    <d v="1899-12-30T09:00:00"/>
    <n v="172"/>
    <n v="154"/>
    <n v="60"/>
    <d v="1899-12-30T09:16:00"/>
    <n v="16"/>
    <n v="42"/>
    <n v="0"/>
    <n v="0"/>
    <n v="0"/>
    <n v="0"/>
    <n v="60"/>
    <x v="9"/>
    <x v="1"/>
  </r>
  <r>
    <s v="  UA"/>
    <x v="15"/>
    <n v="1715"/>
    <s v="N17245"/>
    <s v="PIT"/>
    <d v="1899-12-30T18:35:00"/>
    <d v="1899-12-30T18:32:00"/>
    <n v="84"/>
    <n v="79"/>
    <n v="-3"/>
    <d v="1899-12-30T18:49:00"/>
    <n v="17"/>
    <n v="0"/>
    <n v="0"/>
    <n v="0"/>
    <n v="0"/>
    <n v="0"/>
    <n v="0"/>
    <x v="1"/>
    <x v="1"/>
  </r>
  <r>
    <s v="  UA"/>
    <x v="15"/>
    <n v="1716"/>
    <s v="N33286"/>
    <s v="FLL"/>
    <d v="1899-12-30T08:50:00"/>
    <d v="1899-12-30T08:50:00"/>
    <n v="171"/>
    <n v="179"/>
    <n v="0"/>
    <d v="1899-12-30T09:08:00"/>
    <n v="18"/>
    <n v="0"/>
    <n v="0"/>
    <n v="0"/>
    <n v="0"/>
    <n v="0"/>
    <n v="0"/>
    <x v="9"/>
    <x v="1"/>
  </r>
  <r>
    <s v="  UA"/>
    <x v="15"/>
    <n v="1727"/>
    <s v="N77510"/>
    <s v="IAH"/>
    <d v="1899-12-30T10:56:00"/>
    <d v="1899-12-30T10:56:00"/>
    <n v="169"/>
    <n v="158"/>
    <n v="0"/>
    <d v="1899-12-30T11:12:00"/>
    <n v="16"/>
    <n v="0"/>
    <n v="0"/>
    <n v="0"/>
    <n v="0"/>
    <n v="0"/>
    <n v="0"/>
    <x v="8"/>
    <x v="1"/>
  </r>
  <r>
    <s v="  UA"/>
    <x v="15"/>
    <n v="1729"/>
    <s v="N37293"/>
    <s v="IAH"/>
    <d v="1899-12-30T21:00:00"/>
    <d v="1899-12-30T21:18:00"/>
    <n v="158"/>
    <n v="158"/>
    <n v="18"/>
    <d v="1899-12-30T21:32:00"/>
    <n v="14"/>
    <n v="18"/>
    <n v="0"/>
    <n v="0"/>
    <n v="0"/>
    <n v="0"/>
    <n v="18"/>
    <x v="7"/>
    <x v="1"/>
  </r>
  <r>
    <s v="  UA"/>
    <x v="15"/>
    <n v="1730"/>
    <s v="N12238"/>
    <s v="IAH"/>
    <d v="1899-12-30T05:25:00"/>
    <d v="1899-12-30T05:25:00"/>
    <n v="168"/>
    <n v="156"/>
    <n v="0"/>
    <d v="1899-12-30T05:41:00"/>
    <n v="16"/>
    <n v="0"/>
    <n v="0"/>
    <n v="0"/>
    <n v="0"/>
    <n v="0"/>
    <n v="0"/>
    <x v="16"/>
    <x v="1"/>
  </r>
  <r>
    <s v="  UA"/>
    <x v="16"/>
    <n v="201"/>
    <s v="N213UA"/>
    <s v="HNL"/>
    <d v="1899-12-30T09:20:00"/>
    <d v="1899-12-30T11:18:00"/>
    <n v="544"/>
    <n v="559"/>
    <n v="118"/>
    <d v="1899-12-30T11:45:00"/>
    <n v="27"/>
    <n v="118"/>
    <n v="0"/>
    <n v="15"/>
    <n v="0"/>
    <n v="0"/>
    <n v="118"/>
    <x v="0"/>
    <x v="2"/>
  </r>
  <r>
    <s v="  UA"/>
    <x v="16"/>
    <n v="222"/>
    <s v="N561UA"/>
    <s v="BDL"/>
    <d v="1899-12-30T18:48:00"/>
    <d v="1899-12-30T18:43:00"/>
    <n v="126"/>
    <n v="109"/>
    <n v="-5"/>
    <d v="1899-12-30T18:56:00"/>
    <n v="13"/>
    <n v="0"/>
    <n v="0"/>
    <n v="0"/>
    <n v="0"/>
    <n v="0"/>
    <n v="0"/>
    <x v="1"/>
    <x v="2"/>
  </r>
  <r>
    <s v="  UA"/>
    <x v="16"/>
    <n v="234"/>
    <s v="N831UA"/>
    <s v="LGA"/>
    <d v="1899-12-30T08:24:00"/>
    <d v="1899-12-30T08:27:00"/>
    <n v="125"/>
    <n v="123"/>
    <n v="3"/>
    <d v="1899-12-30T08:47:00"/>
    <n v="20"/>
    <n v="0"/>
    <n v="0"/>
    <n v="0"/>
    <n v="0"/>
    <n v="0"/>
    <n v="3"/>
    <x v="9"/>
    <x v="2"/>
  </r>
  <r>
    <s v="  UA"/>
    <x v="16"/>
    <n v="241"/>
    <s v="N416UA"/>
    <s v="SEA"/>
    <d v="1899-12-30T11:57:00"/>
    <d v="1899-12-30T12:00:00"/>
    <n v="268"/>
    <n v="261"/>
    <n v="3"/>
    <d v="1899-12-30T12:11:00"/>
    <n v="11"/>
    <n v="0"/>
    <n v="0"/>
    <n v="0"/>
    <n v="0"/>
    <n v="0"/>
    <n v="3"/>
    <x v="3"/>
    <x v="2"/>
  </r>
  <r>
    <s v="  UA"/>
    <x v="16"/>
    <n v="242"/>
    <s v="N417UA"/>
    <s v="PVD"/>
    <d v="1899-12-30T13:27:00"/>
    <d v="1899-12-30T13:26:00"/>
    <n v="128"/>
    <n v="130"/>
    <n v="-1"/>
    <d v="1899-12-30T13:52:00"/>
    <n v="26"/>
    <n v="0"/>
    <n v="0"/>
    <n v="0"/>
    <n v="0"/>
    <n v="0"/>
    <n v="0"/>
    <x v="14"/>
    <x v="2"/>
  </r>
  <r>
    <s v="  UA"/>
    <x v="16"/>
    <n v="245"/>
    <s v="N581UA"/>
    <s v="DEN"/>
    <d v="1899-12-30T08:58:00"/>
    <d v="1899-12-30T09:14:00"/>
    <n v="164"/>
    <n v="149"/>
    <n v="16"/>
    <d v="1899-12-30T09:24:00"/>
    <n v="10"/>
    <n v="0"/>
    <n v="0"/>
    <n v="0"/>
    <n v="0"/>
    <n v="0"/>
    <n v="16"/>
    <x v="9"/>
    <x v="2"/>
  </r>
  <r>
    <s v="  UA"/>
    <x v="16"/>
    <n v="246"/>
    <s v="N495UA"/>
    <s v="BUF"/>
    <d v="1899-12-30T18:00:00"/>
    <d v="1899-12-30T17:56:00"/>
    <n v="89"/>
    <n v="86"/>
    <n v="-4"/>
    <d v="1899-12-30T18:19:00"/>
    <n v="23"/>
    <n v="0"/>
    <n v="0"/>
    <n v="0"/>
    <n v="0"/>
    <n v="0"/>
    <n v="0"/>
    <x v="1"/>
    <x v="2"/>
  </r>
  <r>
    <s v="  UA"/>
    <x v="16"/>
    <n v="248"/>
    <s v="N483UA"/>
    <s v="DTW"/>
    <d v="1899-12-30T19:00:00"/>
    <d v="1899-12-30T18:56:00"/>
    <n v="85"/>
    <n v="69"/>
    <n v="-4"/>
    <d v="1899-12-30T19:11:00"/>
    <n v="15"/>
    <n v="0"/>
    <n v="0"/>
    <n v="0"/>
    <n v="0"/>
    <n v="0"/>
    <n v="0"/>
    <x v="10"/>
    <x v="2"/>
  </r>
  <r>
    <s v="  UA"/>
    <x v="16"/>
    <n v="253"/>
    <s v="N418UA"/>
    <s v="BOS"/>
    <d v="1899-12-30T19:00:00"/>
    <d v="1899-12-30T19:03:00"/>
    <n v="135"/>
    <n v="113"/>
    <n v="3"/>
    <d v="1899-12-30T19:12:00"/>
    <n v="9"/>
    <n v="0"/>
    <n v="0"/>
    <n v="0"/>
    <n v="0"/>
    <n v="0"/>
    <n v="3"/>
    <x v="10"/>
    <x v="2"/>
  </r>
  <r>
    <s v="  UA"/>
    <x v="16"/>
    <n v="255"/>
    <s v="N807UA"/>
    <s v="SFO"/>
    <d v="1899-12-30T16:05:00"/>
    <d v="1899-12-30T16:02:00"/>
    <n v="282"/>
    <n v="281"/>
    <n v="-3"/>
    <d v="1899-12-30T16:11:00"/>
    <n v="9"/>
    <n v="0"/>
    <n v="0"/>
    <n v="0"/>
    <n v="0"/>
    <n v="0"/>
    <n v="0"/>
    <x v="2"/>
    <x v="2"/>
  </r>
  <r>
    <s v="  UA"/>
    <x v="16"/>
    <n v="258"/>
    <s v="N415UA"/>
    <s v="GRR"/>
    <d v="1899-12-30T19:01:00"/>
    <d v="1899-12-30T18:58:00"/>
    <n v="51"/>
    <n v="58"/>
    <n v="-3"/>
    <d v="1899-12-30T19:24:00"/>
    <n v="26"/>
    <n v="0"/>
    <n v="0"/>
    <n v="0"/>
    <n v="0"/>
    <n v="0"/>
    <n v="0"/>
    <x v="10"/>
    <x v="2"/>
  </r>
  <r>
    <s v="  UA"/>
    <x v="16"/>
    <n v="262"/>
    <s v="N488UA"/>
    <s v="MCO"/>
    <d v="1899-12-30T06:54:00"/>
    <d v="1899-12-30T06:48:00"/>
    <n v="155"/>
    <n v="152"/>
    <n v="-6"/>
    <d v="1899-12-30T07:08:00"/>
    <n v="20"/>
    <n v="0"/>
    <n v="0"/>
    <n v="0"/>
    <n v="0"/>
    <n v="0"/>
    <n v="0"/>
    <x v="6"/>
    <x v="2"/>
  </r>
  <r>
    <s v="  UA"/>
    <x v="16"/>
    <n v="265"/>
    <s v="N539UA"/>
    <s v="TPA"/>
    <d v="1899-12-30T14:15:00"/>
    <d v="1899-12-30T14:15:00"/>
    <n v="157"/>
    <n v="141"/>
    <n v="0"/>
    <d v="1899-12-30T14:24:00"/>
    <n v="9"/>
    <n v="0"/>
    <n v="0"/>
    <n v="0"/>
    <n v="0"/>
    <n v="0"/>
    <n v="0"/>
    <x v="4"/>
    <x v="2"/>
  </r>
  <r>
    <s v="  UA"/>
    <x v="16"/>
    <n v="278"/>
    <s v="N846UA"/>
    <s v="MDT"/>
    <d v="1899-12-30T18:30:00"/>
    <d v="1899-12-30T18:25:00"/>
    <n v="100"/>
    <n v="96"/>
    <n v="-5"/>
    <d v="1899-12-30T18:43:00"/>
    <n v="18"/>
    <n v="0"/>
    <n v="0"/>
    <n v="0"/>
    <n v="0"/>
    <n v="0"/>
    <n v="0"/>
    <x v="1"/>
    <x v="2"/>
  </r>
  <r>
    <s v="  UA"/>
    <x v="16"/>
    <n v="288"/>
    <s v="N488UA"/>
    <s v="MCO"/>
    <d v="1899-12-30T14:27:00"/>
    <d v="1899-12-30T14:30:00"/>
    <n v="159"/>
    <n v="162"/>
    <n v="3"/>
    <d v="1899-12-30T14:59:00"/>
    <n v="29"/>
    <n v="0"/>
    <n v="0"/>
    <n v="0"/>
    <n v="0"/>
    <n v="0"/>
    <n v="3"/>
    <x v="4"/>
    <x v="2"/>
  </r>
  <r>
    <s v="  UA"/>
    <x v="16"/>
    <n v="291"/>
    <s v=" "/>
    <s v="IAD"/>
    <d v="1899-12-30T11:22:00"/>
    <d v="1899-12-30T00:00:00"/>
    <n v="106"/>
    <n v="0"/>
    <n v="0"/>
    <d v="1899-12-30T00:00:00"/>
    <n v="0"/>
    <n v="0"/>
    <n v="0"/>
    <n v="0"/>
    <n v="0"/>
    <n v="0"/>
    <n v="0"/>
    <x v="3"/>
    <x v="2"/>
  </r>
  <r>
    <s v="  UA"/>
    <x v="16"/>
    <n v="292"/>
    <s v="N818UA"/>
    <s v="ATL"/>
    <d v="1899-12-30T06:00:00"/>
    <d v="1899-12-30T06:02:00"/>
    <n v="119"/>
    <n v="117"/>
    <n v="2"/>
    <d v="1899-12-30T06:16:00"/>
    <n v="14"/>
    <n v="0"/>
    <n v="0"/>
    <n v="0"/>
    <n v="0"/>
    <n v="0"/>
    <n v="2"/>
    <x v="6"/>
    <x v="2"/>
  </r>
  <r>
    <s v="  UA"/>
    <x v="16"/>
    <n v="296"/>
    <s v="N842UA"/>
    <s v="MSP"/>
    <d v="1899-12-30T13:20:00"/>
    <d v="1899-12-30T13:21:00"/>
    <n v="87"/>
    <n v="86"/>
    <n v="1"/>
    <d v="1899-12-30T13:42:00"/>
    <n v="21"/>
    <n v="0"/>
    <n v="0"/>
    <n v="0"/>
    <n v="0"/>
    <n v="0"/>
    <n v="1"/>
    <x v="14"/>
    <x v="2"/>
  </r>
  <r>
    <s v="  UA"/>
    <x v="16"/>
    <n v="298"/>
    <s v="N461UA"/>
    <s v="MIA"/>
    <d v="1899-12-30T19:45:00"/>
    <d v="1899-12-30T19:45:00"/>
    <n v="187"/>
    <n v="164"/>
    <n v="0"/>
    <d v="1899-12-30T20:02:00"/>
    <n v="17"/>
    <n v="0"/>
    <n v="0"/>
    <n v="0"/>
    <n v="0"/>
    <n v="0"/>
    <n v="0"/>
    <x v="10"/>
    <x v="2"/>
  </r>
  <r>
    <s v="  UA"/>
    <x v="16"/>
    <n v="304"/>
    <s v="N455UA"/>
    <s v="BDL"/>
    <d v="1899-12-30T06:26:00"/>
    <d v="1899-12-30T06:20:00"/>
    <n v="122"/>
    <n v="107"/>
    <n v="-6"/>
    <d v="1899-12-30T06:29:00"/>
    <n v="9"/>
    <n v="0"/>
    <n v="0"/>
    <n v="0"/>
    <n v="0"/>
    <n v="0"/>
    <n v="0"/>
    <x v="6"/>
    <x v="2"/>
  </r>
  <r>
    <s v="  UA"/>
    <x v="16"/>
    <n v="307"/>
    <s v="N562UA"/>
    <s v="LAS"/>
    <d v="1899-12-30T08:20:00"/>
    <d v="1899-12-30T08:18:00"/>
    <n v="237"/>
    <n v="247"/>
    <n v="-2"/>
    <d v="1899-12-30T08:34:00"/>
    <n v="16"/>
    <n v="0"/>
    <n v="0"/>
    <n v="0"/>
    <n v="0"/>
    <n v="0"/>
    <n v="0"/>
    <x v="9"/>
    <x v="2"/>
  </r>
  <r>
    <s v="  UA"/>
    <x v="16"/>
    <n v="309"/>
    <s v="N834UA"/>
    <s v="BOS"/>
    <d v="1899-12-30T09:05:00"/>
    <d v="1899-12-30T09:18:00"/>
    <n v="128"/>
    <n v="121"/>
    <n v="13"/>
    <d v="1899-12-30T09:32:00"/>
    <n v="14"/>
    <n v="0"/>
    <n v="0"/>
    <n v="0"/>
    <n v="0"/>
    <n v="0"/>
    <n v="13"/>
    <x v="0"/>
    <x v="2"/>
  </r>
  <r>
    <s v="  UA"/>
    <x v="16"/>
    <n v="330"/>
    <s v="N826UA"/>
    <s v="EWR"/>
    <d v="1899-12-30T16:00:00"/>
    <d v="1899-12-30T16:20:00"/>
    <n v="131"/>
    <n v="113"/>
    <n v="20"/>
    <d v="1899-12-30T16:31:00"/>
    <n v="11"/>
    <n v="0"/>
    <n v="0"/>
    <n v="0"/>
    <n v="0"/>
    <n v="0"/>
    <n v="20"/>
    <x v="2"/>
    <x v="2"/>
  </r>
  <r>
    <s v="  UA"/>
    <x v="16"/>
    <n v="331"/>
    <s v="N430UA"/>
    <s v="DFW"/>
    <d v="1899-12-30T20:50:00"/>
    <d v="1899-12-30T20:45:00"/>
    <n v="146"/>
    <n v="150"/>
    <n v="-5"/>
    <d v="1899-12-30T21:06:00"/>
    <n v="21"/>
    <n v="0"/>
    <n v="0"/>
    <n v="0"/>
    <n v="0"/>
    <n v="0"/>
    <n v="0"/>
    <x v="11"/>
    <x v="2"/>
  </r>
  <r>
    <s v="  UA"/>
    <x v="16"/>
    <n v="333"/>
    <s v="N481UA"/>
    <s v="MSY"/>
    <d v="1899-12-30T09:30:00"/>
    <d v="1899-12-30T09:37:00"/>
    <n v="140"/>
    <n v="161"/>
    <n v="7"/>
    <d v="1899-12-30T09:45:00"/>
    <n v="8"/>
    <n v="0"/>
    <n v="0"/>
    <n v="21"/>
    <n v="0"/>
    <n v="7"/>
    <n v="7"/>
    <x v="0"/>
    <x v="2"/>
  </r>
  <r>
    <s v="  UA"/>
    <x v="16"/>
    <n v="337"/>
    <s v="N806UA"/>
    <s v="IAD"/>
    <d v="1899-12-30T16:16:00"/>
    <d v="1899-12-30T16:30:00"/>
    <n v="109"/>
    <n v="89"/>
    <n v="14"/>
    <d v="1899-12-30T16:41:00"/>
    <n v="11"/>
    <n v="0"/>
    <n v="0"/>
    <n v="0"/>
    <n v="0"/>
    <n v="0"/>
    <n v="14"/>
    <x v="2"/>
    <x v="2"/>
  </r>
  <r>
    <s v="  UA"/>
    <x v="16"/>
    <n v="340"/>
    <s v="N498UA"/>
    <s v="DFW"/>
    <d v="1899-12-30T13:20:00"/>
    <d v="1899-12-30T13:16:00"/>
    <n v="151"/>
    <n v="141"/>
    <n v="-4"/>
    <d v="1899-12-30T13:24:00"/>
    <n v="8"/>
    <n v="0"/>
    <n v="0"/>
    <n v="0"/>
    <n v="0"/>
    <n v="0"/>
    <n v="0"/>
    <x v="14"/>
    <x v="2"/>
  </r>
  <r>
    <s v="  UA"/>
    <x v="16"/>
    <n v="344"/>
    <s v="N493UA"/>
    <s v="BWI"/>
    <d v="1899-12-30T19:53:00"/>
    <d v="1899-12-30T19:49:00"/>
    <n v="108"/>
    <n v="91"/>
    <n v="-4"/>
    <d v="1899-12-30T19:59:00"/>
    <n v="10"/>
    <n v="0"/>
    <n v="0"/>
    <n v="0"/>
    <n v="0"/>
    <n v="0"/>
    <n v="0"/>
    <x v="10"/>
    <x v="2"/>
  </r>
  <r>
    <s v="  UA"/>
    <x v="16"/>
    <n v="350"/>
    <s v="N511UA"/>
    <s v="MCO"/>
    <d v="1899-12-30T17:06:00"/>
    <d v="1899-12-30T17:08:00"/>
    <n v="159"/>
    <n v="147"/>
    <n v="2"/>
    <d v="1899-12-30T17:23:00"/>
    <n v="15"/>
    <n v="0"/>
    <n v="0"/>
    <n v="0"/>
    <n v="0"/>
    <n v="0"/>
    <n v="2"/>
    <x v="12"/>
    <x v="2"/>
  </r>
  <r>
    <s v="  UA"/>
    <x v="16"/>
    <n v="352"/>
    <s v="N559UA"/>
    <s v="BDL"/>
    <d v="1899-12-30T13:33:00"/>
    <d v="1899-12-30T13:31:00"/>
    <n v="121"/>
    <n v="112"/>
    <n v="-2"/>
    <d v="1899-12-30T13:48:00"/>
    <n v="17"/>
    <n v="0"/>
    <n v="0"/>
    <n v="0"/>
    <n v="0"/>
    <n v="0"/>
    <n v="0"/>
    <x v="14"/>
    <x v="2"/>
  </r>
  <r>
    <s v="  UA"/>
    <x v="16"/>
    <n v="365"/>
    <s v="N852UA"/>
    <s v="DSM"/>
    <d v="1899-12-30T15:00:00"/>
    <d v="1899-12-30T14:57:00"/>
    <n v="75"/>
    <n v="76"/>
    <n v="-3"/>
    <d v="1899-12-30T15:06:00"/>
    <n v="9"/>
    <n v="0"/>
    <n v="0"/>
    <n v="0"/>
    <n v="0"/>
    <n v="0"/>
    <n v="0"/>
    <x v="15"/>
    <x v="2"/>
  </r>
  <r>
    <s v="  UA"/>
    <x v="16"/>
    <n v="376"/>
    <s v="N414UA"/>
    <s v="PHL"/>
    <d v="1899-12-30T06:00:00"/>
    <d v="1899-12-30T05:59:00"/>
    <n v="119"/>
    <n v="113"/>
    <n v="-1"/>
    <d v="1899-12-30T06:12:00"/>
    <n v="13"/>
    <n v="0"/>
    <n v="0"/>
    <n v="0"/>
    <n v="0"/>
    <n v="0"/>
    <n v="0"/>
    <x v="6"/>
    <x v="2"/>
  </r>
  <r>
    <s v="  UA"/>
    <x v="16"/>
    <n v="381"/>
    <s v="N441UA"/>
    <s v="SMF"/>
    <d v="1899-12-30T09:55:00"/>
    <d v="1899-12-30T09:50:00"/>
    <n v="270"/>
    <n v="305"/>
    <n v="-5"/>
    <d v="1899-12-30T10:20:00"/>
    <n v="30"/>
    <n v="0"/>
    <n v="0"/>
    <n v="30"/>
    <n v="0"/>
    <n v="0"/>
    <n v="0"/>
    <x v="0"/>
    <x v="2"/>
  </r>
  <r>
    <s v="  UA"/>
    <x v="16"/>
    <n v="382"/>
    <s v="N579UA"/>
    <s v="IAD"/>
    <d v="1899-12-30T08:43:00"/>
    <d v="1899-12-30T08:43:00"/>
    <n v="108"/>
    <n v="117"/>
    <n v="0"/>
    <d v="1899-12-30T09:12:00"/>
    <n v="29"/>
    <n v="0"/>
    <n v="0"/>
    <n v="0"/>
    <n v="0"/>
    <n v="0"/>
    <n v="0"/>
    <x v="9"/>
    <x v="2"/>
  </r>
  <r>
    <s v="  UA"/>
    <x v="16"/>
    <n v="391"/>
    <s v="N841UA"/>
    <s v="RDU"/>
    <d v="1899-12-30T19:45:00"/>
    <d v="1899-12-30T19:42:00"/>
    <n v="117"/>
    <n v="104"/>
    <n v="-3"/>
    <d v="1899-12-30T19:58:00"/>
    <n v="16"/>
    <n v="0"/>
    <n v="0"/>
    <n v="0"/>
    <n v="0"/>
    <n v="0"/>
    <n v="0"/>
    <x v="10"/>
    <x v="2"/>
  </r>
  <r>
    <s v="  UA"/>
    <x v="16"/>
    <n v="393"/>
    <s v="N482UA"/>
    <s v="PHX"/>
    <d v="1899-12-30T11:57:00"/>
    <d v="1899-12-30T11:56:00"/>
    <n v="232"/>
    <n v="243"/>
    <n v="-1"/>
    <d v="1899-12-30T12:05:00"/>
    <n v="9"/>
    <n v="0"/>
    <n v="0"/>
    <n v="0"/>
    <n v="0"/>
    <n v="0"/>
    <n v="0"/>
    <x v="3"/>
    <x v="2"/>
  </r>
  <r>
    <s v="  UA"/>
    <x v="16"/>
    <n v="395"/>
    <s v="N465UA"/>
    <s v="SAN"/>
    <d v="1899-12-30T17:40:00"/>
    <d v="1899-12-30T17:37:00"/>
    <n v="253"/>
    <n v="262"/>
    <n v="-3"/>
    <d v="1899-12-30T17:53:00"/>
    <n v="16"/>
    <n v="0"/>
    <n v="0"/>
    <n v="0"/>
    <n v="0"/>
    <n v="0"/>
    <n v="0"/>
    <x v="12"/>
    <x v="2"/>
  </r>
  <r>
    <s v="  UA"/>
    <x v="16"/>
    <n v="398"/>
    <s v="N492UA"/>
    <s v="PDX"/>
    <d v="1899-12-30T11:58:00"/>
    <d v="1899-12-30T11:58:00"/>
    <n v="268"/>
    <n v="272"/>
    <n v="0"/>
    <d v="1899-12-30T12:13:00"/>
    <n v="15"/>
    <n v="0"/>
    <n v="0"/>
    <n v="0"/>
    <n v="0"/>
    <n v="0"/>
    <n v="0"/>
    <x v="3"/>
    <x v="2"/>
  </r>
  <r>
    <s v="  UA"/>
    <x v="16"/>
    <n v="408"/>
    <s v="N534UA"/>
    <s v="PHX"/>
    <d v="1899-12-30T17:59:00"/>
    <d v="1899-12-30T17:59:00"/>
    <n v="235"/>
    <n v="241"/>
    <n v="0"/>
    <d v="1899-12-30T18:17:00"/>
    <n v="18"/>
    <n v="0"/>
    <n v="0"/>
    <n v="0"/>
    <n v="0"/>
    <n v="0"/>
    <n v="0"/>
    <x v="12"/>
    <x v="2"/>
  </r>
  <r>
    <s v="  UA"/>
    <x v="16"/>
    <n v="409"/>
    <s v="N447UA"/>
    <s v="LAX"/>
    <d v="1899-12-30T13:05:00"/>
    <d v="1899-12-30T13:03:00"/>
    <n v="269"/>
    <n v="275"/>
    <n v="-2"/>
    <d v="1899-12-30T13:20:00"/>
    <n v="17"/>
    <n v="0"/>
    <n v="0"/>
    <n v="0"/>
    <n v="0"/>
    <n v="0"/>
    <n v="0"/>
    <x v="14"/>
    <x v="2"/>
  </r>
  <r>
    <s v="  UA"/>
    <x v="16"/>
    <n v="411"/>
    <s v="N482UA"/>
    <s v="LAX"/>
    <d v="1899-12-30T20:45:00"/>
    <d v="1899-12-30T20:48:00"/>
    <n v="265"/>
    <n v="253"/>
    <n v="3"/>
    <d v="1899-12-30T20:58:00"/>
    <n v="10"/>
    <n v="0"/>
    <n v="0"/>
    <n v="0"/>
    <n v="0"/>
    <n v="0"/>
    <n v="3"/>
    <x v="11"/>
    <x v="2"/>
  </r>
  <r>
    <s v="  UA"/>
    <x v="16"/>
    <n v="420"/>
    <s v="N491UA"/>
    <s v="ROC"/>
    <d v="1899-12-30T18:44:00"/>
    <d v="1899-12-30T18:42:00"/>
    <n v="96"/>
    <n v="84"/>
    <n v="-2"/>
    <d v="1899-12-30T18:57:00"/>
    <n v="15"/>
    <n v="0"/>
    <n v="0"/>
    <n v="0"/>
    <n v="0"/>
    <n v="0"/>
    <n v="0"/>
    <x v="1"/>
    <x v="2"/>
  </r>
  <r>
    <s v="  UA"/>
    <x v="16"/>
    <n v="425"/>
    <s v="N522UA"/>
    <s v="SEA"/>
    <d v="1899-12-30T20:50:00"/>
    <d v="1899-12-30T20:51:00"/>
    <n v="265"/>
    <n v="261"/>
    <n v="1"/>
    <d v="1899-12-30T21:02:00"/>
    <n v="11"/>
    <n v="0"/>
    <n v="0"/>
    <n v="0"/>
    <n v="0"/>
    <n v="0"/>
    <n v="1"/>
    <x v="11"/>
    <x v="2"/>
  </r>
  <r>
    <s v="  UA"/>
    <x v="16"/>
    <n v="432"/>
    <s v="N818UA"/>
    <s v="CLT"/>
    <d v="1899-12-30T13:10:00"/>
    <d v="1899-12-30T13:05:00"/>
    <n v="109"/>
    <n v="95"/>
    <n v="-5"/>
    <d v="1899-12-30T13:14:00"/>
    <n v="9"/>
    <n v="0"/>
    <n v="0"/>
    <n v="0"/>
    <n v="0"/>
    <n v="0"/>
    <n v="0"/>
    <x v="14"/>
    <x v="2"/>
  </r>
  <r>
    <s v="  UA"/>
    <x v="16"/>
    <n v="436"/>
    <s v="N410UA"/>
    <s v="EWR"/>
    <d v="1899-12-30T15:00:00"/>
    <d v="1899-12-30T14:59:00"/>
    <n v="131"/>
    <n v="120"/>
    <n v="-1"/>
    <d v="1899-12-30T15:23:00"/>
    <n v="24"/>
    <n v="0"/>
    <n v="0"/>
    <n v="0"/>
    <n v="0"/>
    <n v="0"/>
    <n v="0"/>
    <x v="15"/>
    <x v="2"/>
  </r>
  <r>
    <s v="  UA"/>
    <x v="16"/>
    <n v="442"/>
    <s v="N834UA"/>
    <s v="BDL"/>
    <d v="1899-12-30T16:50:00"/>
    <d v="1899-12-30T16:47:00"/>
    <n v="121"/>
    <n v="113"/>
    <n v="-3"/>
    <d v="1899-12-30T17:00:00"/>
    <n v="13"/>
    <n v="0"/>
    <n v="0"/>
    <n v="0"/>
    <n v="0"/>
    <n v="0"/>
    <n v="0"/>
    <x v="2"/>
    <x v="2"/>
  </r>
  <r>
    <s v="  UA"/>
    <x v="16"/>
    <n v="449"/>
    <s v="N472UA"/>
    <s v="SAN"/>
    <d v="1899-12-30T09:59:00"/>
    <d v="1899-12-30T09:57:00"/>
    <n v="261"/>
    <n v="265"/>
    <n v="-2"/>
    <d v="1899-12-30T10:08:00"/>
    <n v="11"/>
    <n v="0"/>
    <n v="0"/>
    <n v="0"/>
    <n v="0"/>
    <n v="0"/>
    <n v="0"/>
    <x v="0"/>
    <x v="2"/>
  </r>
  <r>
    <s v="  UA"/>
    <x v="16"/>
    <n v="450"/>
    <s v="N438UA"/>
    <s v="TPA"/>
    <d v="1899-12-30T19:59:00"/>
    <d v="1899-12-30T19:55:00"/>
    <n v="157"/>
    <n v="142"/>
    <n v="-4"/>
    <d v="1899-12-30T20:10:00"/>
    <n v="15"/>
    <n v="0"/>
    <n v="0"/>
    <n v="0"/>
    <n v="0"/>
    <n v="0"/>
    <n v="0"/>
    <x v="10"/>
    <x v="2"/>
  </r>
  <r>
    <s v="  UA"/>
    <x v="16"/>
    <n v="456"/>
    <s v="N528UA"/>
    <s v="DEN"/>
    <d v="1899-12-30T11:57:00"/>
    <d v="1899-12-30T11:58:00"/>
    <n v="162"/>
    <n v="166"/>
    <n v="1"/>
    <d v="1899-12-30T12:22:00"/>
    <n v="24"/>
    <n v="0"/>
    <n v="0"/>
    <n v="0"/>
    <n v="0"/>
    <n v="0"/>
    <n v="1"/>
    <x v="3"/>
    <x v="2"/>
  </r>
  <r>
    <s v="  UA"/>
    <x v="16"/>
    <n v="473"/>
    <s v="N855UA"/>
    <s v="SNA"/>
    <d v="1899-12-30T20:05:00"/>
    <d v="1899-12-30T20:06:00"/>
    <n v="269"/>
    <n v="249"/>
    <n v="1"/>
    <d v="1899-12-30T20:17:00"/>
    <n v="11"/>
    <n v="0"/>
    <n v="0"/>
    <n v="0"/>
    <n v="0"/>
    <n v="0"/>
    <n v="1"/>
    <x v="11"/>
    <x v="2"/>
  </r>
  <r>
    <s v="  UA"/>
    <x v="16"/>
    <n v="476"/>
    <s v="N803UA"/>
    <s v="BWI"/>
    <d v="1899-12-30T13:12:00"/>
    <d v="1899-12-30T13:09:00"/>
    <n v="108"/>
    <n v="102"/>
    <n v="-3"/>
    <d v="1899-12-30T13:18:00"/>
    <n v="9"/>
    <n v="0"/>
    <n v="0"/>
    <n v="0"/>
    <n v="0"/>
    <n v="0"/>
    <n v="0"/>
    <x v="14"/>
    <x v="2"/>
  </r>
  <r>
    <s v="  UA"/>
    <x v="16"/>
    <n v="482"/>
    <s v=" "/>
    <s v="MSP"/>
    <d v="1899-12-30T20:05:00"/>
    <d v="1899-12-30T00:00:00"/>
    <n v="83"/>
    <n v="0"/>
    <n v="0"/>
    <d v="1899-12-30T00:00:00"/>
    <n v="0"/>
    <n v="0"/>
    <n v="0"/>
    <n v="0"/>
    <n v="0"/>
    <n v="0"/>
    <n v="0"/>
    <x v="11"/>
    <x v="2"/>
  </r>
  <r>
    <s v="  UA"/>
    <x v="16"/>
    <n v="493"/>
    <s v="N538UA"/>
    <s v="SFO"/>
    <d v="1899-12-30T18:32:00"/>
    <d v="1899-12-30T18:28:00"/>
    <n v="278"/>
    <n v="278"/>
    <n v="-4"/>
    <d v="1899-12-30T18:44:00"/>
    <n v="16"/>
    <n v="0"/>
    <n v="0"/>
    <n v="0"/>
    <n v="0"/>
    <n v="0"/>
    <n v="0"/>
    <x v="1"/>
    <x v="2"/>
  </r>
  <r>
    <s v="  UA"/>
    <x v="16"/>
    <n v="499"/>
    <s v="N810UA"/>
    <s v="SFO"/>
    <d v="1899-12-30T14:05:00"/>
    <d v="1899-12-30T14:21:00"/>
    <n v="282"/>
    <n v="288"/>
    <n v="16"/>
    <d v="1899-12-30T14:33:00"/>
    <n v="12"/>
    <n v="0"/>
    <n v="16"/>
    <n v="6"/>
    <n v="0"/>
    <n v="0"/>
    <n v="16"/>
    <x v="4"/>
    <x v="2"/>
  </r>
  <r>
    <s v="  UA"/>
    <x v="16"/>
    <n v="502"/>
    <s v="N842UA"/>
    <s v="LGA"/>
    <d v="1899-12-30T18:00:00"/>
    <d v="1899-12-30T17:59:00"/>
    <n v="125"/>
    <n v="182"/>
    <n v="-1"/>
    <d v="1899-12-30T19:22:00"/>
    <n v="83"/>
    <n v="0"/>
    <n v="0"/>
    <n v="56"/>
    <n v="0"/>
    <n v="0"/>
    <n v="0"/>
    <x v="1"/>
    <x v="2"/>
  </r>
  <r>
    <s v="  UA"/>
    <x v="16"/>
    <n v="514"/>
    <s v="N410UA"/>
    <s v="IAD"/>
    <d v="1899-12-30T21:20:00"/>
    <d v="1899-12-30T21:29:00"/>
    <n v="99"/>
    <n v="97"/>
    <n v="9"/>
    <d v="1899-12-30T21:50:00"/>
    <n v="21"/>
    <n v="0"/>
    <n v="0"/>
    <n v="0"/>
    <n v="0"/>
    <n v="0"/>
    <n v="9"/>
    <x v="7"/>
    <x v="2"/>
  </r>
  <r>
    <s v="  UA"/>
    <x v="16"/>
    <n v="519"/>
    <s v="N424UA"/>
    <s v="CMH"/>
    <d v="1899-12-30T19:45:00"/>
    <d v="1899-12-30T19:43:00"/>
    <n v="73"/>
    <n v="63"/>
    <n v="-2"/>
    <d v="1899-12-30T19:55:00"/>
    <n v="12"/>
    <n v="0"/>
    <n v="0"/>
    <n v="0"/>
    <n v="0"/>
    <n v="0"/>
    <n v="0"/>
    <x v="10"/>
    <x v="2"/>
  </r>
  <r>
    <s v="  UA"/>
    <x v="16"/>
    <n v="521"/>
    <s v="N537UA"/>
    <s v="SAN"/>
    <d v="1899-12-30T11:57:00"/>
    <d v="1899-12-30T11:56:00"/>
    <n v="264"/>
    <n v="265"/>
    <n v="-1"/>
    <d v="1899-12-30T12:14:00"/>
    <n v="18"/>
    <n v="0"/>
    <n v="0"/>
    <n v="0"/>
    <n v="0"/>
    <n v="0"/>
    <n v="0"/>
    <x v="3"/>
    <x v="2"/>
  </r>
  <r>
    <s v="  UA"/>
    <x v="16"/>
    <n v="524"/>
    <s v="N407UA"/>
    <s v="BOS"/>
    <d v="1899-12-30T06:46:00"/>
    <d v="1899-12-30T06:46:00"/>
    <n v="131"/>
    <n v="132"/>
    <n v="0"/>
    <d v="1899-12-30T07:15:00"/>
    <n v="29"/>
    <n v="0"/>
    <n v="0"/>
    <n v="0"/>
    <n v="0"/>
    <n v="0"/>
    <n v="0"/>
    <x v="6"/>
    <x v="2"/>
  </r>
  <r>
    <s v="  UA"/>
    <x v="16"/>
    <n v="530"/>
    <s v="N847UA"/>
    <s v="MSP"/>
    <d v="1899-12-30T06:00:00"/>
    <d v="1899-12-30T05:56:00"/>
    <n v="93"/>
    <n v="79"/>
    <n v="-4"/>
    <d v="1899-12-30T06:08:00"/>
    <n v="12"/>
    <n v="0"/>
    <n v="0"/>
    <n v="0"/>
    <n v="0"/>
    <n v="0"/>
    <n v="0"/>
    <x v="6"/>
    <x v="2"/>
  </r>
  <r>
    <s v="  UA"/>
    <x v="16"/>
    <n v="531"/>
    <s v="N515UA"/>
    <s v="LAX"/>
    <d v="1899-12-30T10:35:00"/>
    <d v="1899-12-30T10:35:00"/>
    <n v="275"/>
    <n v="272"/>
    <n v="0"/>
    <d v="1899-12-30T10:52:00"/>
    <n v="17"/>
    <n v="0"/>
    <n v="0"/>
    <n v="0"/>
    <n v="0"/>
    <n v="0"/>
    <n v="0"/>
    <x v="8"/>
    <x v="2"/>
  </r>
  <r>
    <s v="  UA"/>
    <x v="16"/>
    <n v="532"/>
    <s v="N444UA"/>
    <s v="BOS"/>
    <d v="1899-12-30T11:01:00"/>
    <d v="1899-12-30T10:59:00"/>
    <n v="135"/>
    <n v="125"/>
    <n v="-2"/>
    <d v="1899-12-30T11:14:00"/>
    <n v="15"/>
    <n v="0"/>
    <n v="0"/>
    <n v="0"/>
    <n v="0"/>
    <n v="0"/>
    <n v="0"/>
    <x v="3"/>
    <x v="2"/>
  </r>
  <r>
    <s v="  UA"/>
    <x v="16"/>
    <n v="536"/>
    <s v="N417UA"/>
    <s v="LGA"/>
    <d v="1899-12-30T07:00:00"/>
    <d v="1899-12-30T06:59:00"/>
    <n v="123"/>
    <n v="126"/>
    <n v="-1"/>
    <d v="1899-12-30T07:28:00"/>
    <n v="29"/>
    <n v="0"/>
    <n v="0"/>
    <n v="0"/>
    <n v="0"/>
    <n v="0"/>
    <n v="0"/>
    <x v="13"/>
    <x v="2"/>
  </r>
  <r>
    <s v="  UA"/>
    <x v="16"/>
    <n v="544"/>
    <s v="N530UA"/>
    <s v="LAS"/>
    <d v="1899-12-30T11:57:00"/>
    <d v="1899-12-30T12:25:00"/>
    <n v="237"/>
    <n v="239"/>
    <n v="28"/>
    <d v="1899-12-30T12:40:00"/>
    <n v="15"/>
    <n v="28"/>
    <n v="0"/>
    <n v="2"/>
    <n v="0"/>
    <n v="0"/>
    <n v="28"/>
    <x v="3"/>
    <x v="2"/>
  </r>
  <r>
    <s v="  UA"/>
    <x v="16"/>
    <n v="557"/>
    <s v="N570UA"/>
    <s v="LAS"/>
    <d v="1899-12-30T17:55:00"/>
    <d v="1899-12-30T18:01:00"/>
    <n v="237"/>
    <n v="231"/>
    <n v="6"/>
    <d v="1899-12-30T18:16:00"/>
    <n v="15"/>
    <n v="0"/>
    <n v="0"/>
    <n v="0"/>
    <n v="0"/>
    <n v="0"/>
    <n v="6"/>
    <x v="12"/>
    <x v="2"/>
  </r>
  <r>
    <s v="  UA"/>
    <x v="16"/>
    <n v="566"/>
    <s v="N477UA"/>
    <s v="ATL"/>
    <d v="1899-12-30T18:00:00"/>
    <d v="1899-12-30T17:58:00"/>
    <n v="112"/>
    <n v="118"/>
    <n v="-2"/>
    <d v="1899-12-30T18:10:00"/>
    <n v="12"/>
    <n v="0"/>
    <n v="0"/>
    <n v="0"/>
    <n v="0"/>
    <n v="0"/>
    <n v="0"/>
    <x v="1"/>
    <x v="2"/>
  </r>
  <r>
    <s v="  UA"/>
    <x v="16"/>
    <n v="570"/>
    <s v="N418UA"/>
    <s v="CLE"/>
    <d v="1899-12-30T13:19:00"/>
    <d v="1899-12-30T13:33:00"/>
    <n v="73"/>
    <n v="84"/>
    <n v="14"/>
    <d v="1899-12-30T13:59:00"/>
    <n v="26"/>
    <n v="0"/>
    <n v="6"/>
    <n v="11"/>
    <n v="0"/>
    <n v="8"/>
    <n v="14"/>
    <x v="14"/>
    <x v="2"/>
  </r>
  <r>
    <s v="  UA"/>
    <x v="16"/>
    <n v="577"/>
    <s v="N840UA"/>
    <s v="MSP"/>
    <d v="1899-12-30T08:48:00"/>
    <d v="1899-12-30T09:13:00"/>
    <n v="85"/>
    <n v="66"/>
    <n v="25"/>
    <d v="1899-12-30T09:22:00"/>
    <n v="9"/>
    <n v="0"/>
    <n v="0"/>
    <n v="0"/>
    <n v="0"/>
    <n v="0"/>
    <n v="25"/>
    <x v="9"/>
    <x v="2"/>
  </r>
  <r>
    <s v="  UA"/>
    <x v="16"/>
    <n v="589"/>
    <s v="N536UA"/>
    <s v="IAH"/>
    <d v="1899-12-30T09:27:00"/>
    <d v="1899-12-30T09:26:00"/>
    <n v="164"/>
    <n v="181"/>
    <n v="-1"/>
    <d v="1899-12-30T09:40:00"/>
    <n v="14"/>
    <n v="0"/>
    <n v="0"/>
    <n v="16"/>
    <n v="0"/>
    <n v="0"/>
    <n v="0"/>
    <x v="0"/>
    <x v="2"/>
  </r>
  <r>
    <s v="  UA"/>
    <x v="16"/>
    <n v="597"/>
    <s v="N470UA"/>
    <s v="MSP"/>
    <d v="1899-12-30T21:05:00"/>
    <d v="1899-12-30T21:02:00"/>
    <n v="84"/>
    <n v="71"/>
    <n v="-3"/>
    <d v="1899-12-30T21:12:00"/>
    <n v="10"/>
    <n v="0"/>
    <n v="0"/>
    <n v="0"/>
    <n v="0"/>
    <n v="0"/>
    <n v="0"/>
    <x v="7"/>
    <x v="2"/>
  </r>
  <r>
    <s v="  UA"/>
    <x v="16"/>
    <n v="600"/>
    <s v="N410UA"/>
    <s v="DCA"/>
    <d v="1899-12-30T06:00:00"/>
    <d v="1899-12-30T06:00:00"/>
    <n v="106"/>
    <n v="113"/>
    <n v="0"/>
    <d v="1899-12-30T06:14:00"/>
    <n v="14"/>
    <n v="0"/>
    <n v="0"/>
    <n v="0"/>
    <n v="0"/>
    <n v="0"/>
    <n v="0"/>
    <x v="6"/>
    <x v="2"/>
  </r>
  <r>
    <s v="  UA"/>
    <x v="16"/>
    <n v="604"/>
    <s v="N465UA"/>
    <s v="DCA"/>
    <d v="1899-12-30T08:05:00"/>
    <d v="1899-12-30T08:03:00"/>
    <n v="105"/>
    <n v="100"/>
    <n v="-2"/>
    <d v="1899-12-30T08:24:00"/>
    <n v="21"/>
    <n v="0"/>
    <n v="0"/>
    <n v="0"/>
    <n v="0"/>
    <n v="0"/>
    <n v="0"/>
    <x v="9"/>
    <x v="2"/>
  </r>
  <r>
    <s v="  UA"/>
    <x v="16"/>
    <n v="605"/>
    <s v="N469UA"/>
    <s v="DEN"/>
    <d v="1899-12-30T09:48:00"/>
    <d v="1899-12-30T09:47:00"/>
    <n v="162"/>
    <n v="152"/>
    <n v="-1"/>
    <d v="1899-12-30T09:56:00"/>
    <n v="9"/>
    <n v="0"/>
    <n v="0"/>
    <n v="0"/>
    <n v="0"/>
    <n v="0"/>
    <n v="0"/>
    <x v="0"/>
    <x v="2"/>
  </r>
  <r>
    <s v="  UA"/>
    <x v="16"/>
    <n v="607"/>
    <s v="N483UA"/>
    <s v="LAX"/>
    <d v="1899-12-30T09:02:00"/>
    <d v="1899-12-30T09:01:00"/>
    <n v="265"/>
    <n v="267"/>
    <n v="-1"/>
    <d v="1899-12-30T09:10:00"/>
    <n v="9"/>
    <n v="0"/>
    <n v="0"/>
    <n v="0"/>
    <n v="0"/>
    <n v="0"/>
    <n v="0"/>
    <x v="0"/>
    <x v="2"/>
  </r>
  <r>
    <s v="  UA"/>
    <x v="16"/>
    <n v="609"/>
    <s v="N414UA"/>
    <s v="SFO"/>
    <d v="1899-12-30T11:57:00"/>
    <d v="1899-12-30T12:21:00"/>
    <n v="282"/>
    <n v="273"/>
    <n v="24"/>
    <d v="1899-12-30T12:29:00"/>
    <n v="8"/>
    <n v="0"/>
    <n v="5"/>
    <n v="0"/>
    <n v="0"/>
    <n v="10"/>
    <n v="24"/>
    <x v="3"/>
    <x v="2"/>
  </r>
  <r>
    <s v="  UA"/>
    <x v="16"/>
    <n v="610"/>
    <s v=" "/>
    <s v="DCA"/>
    <d v="1899-12-30T11:00:00"/>
    <d v="1899-12-30T00:00:00"/>
    <n v="105"/>
    <n v="0"/>
    <n v="0"/>
    <d v="1899-12-30T00:00:00"/>
    <n v="0"/>
    <n v="0"/>
    <n v="0"/>
    <n v="0"/>
    <n v="0"/>
    <n v="0"/>
    <n v="0"/>
    <x v="3"/>
    <x v="2"/>
  </r>
  <r>
    <s v="  UA"/>
    <x v="16"/>
    <n v="611"/>
    <s v="N565UA"/>
    <s v="SFO"/>
    <d v="1899-12-30T13:05:00"/>
    <d v="1899-12-30T13:05:00"/>
    <n v="284"/>
    <n v="290"/>
    <n v="0"/>
    <d v="1899-12-30T13:20:00"/>
    <n v="15"/>
    <n v="0"/>
    <n v="0"/>
    <n v="0"/>
    <n v="0"/>
    <n v="0"/>
    <n v="0"/>
    <x v="14"/>
    <x v="2"/>
  </r>
  <r>
    <s v="  UA"/>
    <x v="16"/>
    <n v="614"/>
    <s v="N491UA"/>
    <s v="DCA"/>
    <d v="1899-12-30T13:05:00"/>
    <d v="1899-12-30T13:09:00"/>
    <n v="105"/>
    <n v="116"/>
    <n v="4"/>
    <d v="1899-12-30T13:44:00"/>
    <n v="35"/>
    <n v="0"/>
    <n v="0"/>
    <n v="15"/>
    <n v="0"/>
    <n v="0"/>
    <n v="4"/>
    <x v="14"/>
    <x v="2"/>
  </r>
  <r>
    <s v="  UA"/>
    <x v="16"/>
    <n v="617"/>
    <s v="N432UA"/>
    <s v="SNA"/>
    <d v="1899-12-30T15:23:00"/>
    <d v="1899-12-30T15:16:00"/>
    <n v="268"/>
    <n v="260"/>
    <n v="-7"/>
    <d v="1899-12-30T15:27:00"/>
    <n v="11"/>
    <n v="0"/>
    <n v="0"/>
    <n v="0"/>
    <n v="0"/>
    <n v="0"/>
    <n v="0"/>
    <x v="15"/>
    <x v="2"/>
  </r>
  <r>
    <s v="  UA"/>
    <x v="16"/>
    <n v="618"/>
    <s v="N831UA"/>
    <s v="DCA"/>
    <d v="1899-12-30T15:05:00"/>
    <d v="1899-12-30T15:05:00"/>
    <n v="105"/>
    <n v="97"/>
    <n v="0"/>
    <d v="1899-12-30T15:19:00"/>
    <n v="14"/>
    <n v="0"/>
    <n v="0"/>
    <n v="0"/>
    <n v="0"/>
    <n v="0"/>
    <n v="0"/>
    <x v="15"/>
    <x v="2"/>
  </r>
  <r>
    <s v="  UA"/>
    <x v="16"/>
    <n v="620"/>
    <s v="N521UA"/>
    <s v="DCA"/>
    <d v="1899-12-30T16:04:00"/>
    <d v="1899-12-30T16:01:00"/>
    <n v="104"/>
    <n v="129"/>
    <n v="-3"/>
    <d v="1899-12-30T16:43:00"/>
    <n v="42"/>
    <n v="0"/>
    <n v="0"/>
    <n v="22"/>
    <n v="0"/>
    <n v="0"/>
    <n v="0"/>
    <x v="2"/>
    <x v="2"/>
  </r>
  <r>
    <s v="  UA"/>
    <x v="16"/>
    <n v="624"/>
    <s v="N408UA"/>
    <s v="DCA"/>
    <d v="1899-12-30T18:05:00"/>
    <d v="1899-12-30T18:11:00"/>
    <n v="105"/>
    <n v="112"/>
    <n v="6"/>
    <d v="1899-12-30T18:36:00"/>
    <n v="25"/>
    <n v="0"/>
    <n v="0"/>
    <n v="0"/>
    <n v="0"/>
    <n v="0"/>
    <n v="6"/>
    <x v="1"/>
    <x v="2"/>
  </r>
  <r>
    <s v="  UA"/>
    <x v="16"/>
    <n v="626"/>
    <s v="N562UA"/>
    <s v="PHL"/>
    <d v="1899-12-30T18:10:00"/>
    <d v="1899-12-30T18:09:00"/>
    <n v="119"/>
    <n v="120"/>
    <n v="-1"/>
    <d v="1899-12-30T18:23:00"/>
    <n v="14"/>
    <n v="0"/>
    <n v="0"/>
    <n v="0"/>
    <n v="0"/>
    <n v="0"/>
    <n v="0"/>
    <x v="1"/>
    <x v="2"/>
  </r>
  <r>
    <s v="  UA"/>
    <x v="16"/>
    <n v="632"/>
    <s v="N519UA"/>
    <s v="TPA"/>
    <d v="1899-12-30T09:30:00"/>
    <d v="1899-12-30T09:25:00"/>
    <n v="157"/>
    <n v="182"/>
    <n v="-5"/>
    <d v="1899-12-30T09:35:00"/>
    <n v="10"/>
    <n v="0"/>
    <n v="0"/>
    <n v="20"/>
    <n v="0"/>
    <n v="0"/>
    <n v="0"/>
    <x v="0"/>
    <x v="2"/>
  </r>
  <r>
    <s v="  UA"/>
    <x v="16"/>
    <n v="634"/>
    <s v="N841UA"/>
    <s v="EWR"/>
    <d v="1899-12-30T06:00:00"/>
    <d v="1899-12-30T05:55:00"/>
    <n v="118"/>
    <n v="115"/>
    <n v="-5"/>
    <d v="1899-12-30T06:09:00"/>
    <n v="14"/>
    <n v="0"/>
    <n v="0"/>
    <n v="0"/>
    <n v="0"/>
    <n v="0"/>
    <n v="0"/>
    <x v="6"/>
    <x v="2"/>
  </r>
  <r>
    <s v="  UA"/>
    <x v="16"/>
    <n v="635"/>
    <s v="N535UA"/>
    <s v="SEA"/>
    <d v="1899-12-30T08:25:00"/>
    <d v="1899-12-30T08:22:00"/>
    <n v="265"/>
    <n v="267"/>
    <n v="-3"/>
    <d v="1899-12-30T08:37:00"/>
    <n v="15"/>
    <n v="0"/>
    <n v="0"/>
    <n v="0"/>
    <n v="0"/>
    <n v="0"/>
    <n v="0"/>
    <x v="9"/>
    <x v="2"/>
  </r>
  <r>
    <s v="  UA"/>
    <x v="16"/>
    <n v="643"/>
    <s v="N442UA"/>
    <s v="PDX"/>
    <d v="1899-12-30T15:20:00"/>
    <d v="1899-12-30T15:29:00"/>
    <n v="268"/>
    <n v="284"/>
    <n v="9"/>
    <d v="1899-12-30T15:40:00"/>
    <n v="11"/>
    <n v="9"/>
    <n v="0"/>
    <n v="16"/>
    <n v="0"/>
    <n v="0"/>
    <n v="9"/>
    <x v="15"/>
    <x v="2"/>
  </r>
  <r>
    <s v="  UA"/>
    <x v="16"/>
    <n v="646"/>
    <s v="N445UA"/>
    <s v="EWR"/>
    <d v="1899-12-30T13:00:00"/>
    <d v="1899-12-30T13:19:00"/>
    <n v="133"/>
    <n v="120"/>
    <n v="19"/>
    <d v="1899-12-30T13:36:00"/>
    <n v="17"/>
    <n v="0"/>
    <n v="0"/>
    <n v="0"/>
    <n v="0"/>
    <n v="0"/>
    <n v="19"/>
    <x v="14"/>
    <x v="2"/>
  </r>
  <r>
    <s v="  UA"/>
    <x v="16"/>
    <n v="649"/>
    <s v="N576UA"/>
    <s v="PDX"/>
    <d v="1899-12-30T08:10:00"/>
    <d v="1899-12-30T08:05:00"/>
    <n v="260"/>
    <n v="269"/>
    <n v="-5"/>
    <d v="1899-12-30T08:20:00"/>
    <n v="15"/>
    <n v="0"/>
    <n v="0"/>
    <n v="0"/>
    <n v="0"/>
    <n v="0"/>
    <n v="0"/>
    <x v="9"/>
    <x v="2"/>
  </r>
  <r>
    <s v="  UA"/>
    <x v="16"/>
    <n v="650"/>
    <s v="N436UA"/>
    <s v="OMA"/>
    <d v="1899-12-30T09:55:00"/>
    <d v="1899-12-30T10:05:00"/>
    <n v="90"/>
    <n v="106"/>
    <n v="10"/>
    <d v="1899-12-30T10:39:00"/>
    <n v="34"/>
    <n v="10"/>
    <n v="0"/>
    <n v="16"/>
    <n v="0"/>
    <n v="0"/>
    <n v="10"/>
    <x v="0"/>
    <x v="2"/>
  </r>
  <r>
    <s v="  UA"/>
    <x v="16"/>
    <n v="656"/>
    <s v="N841UA"/>
    <s v="ALB"/>
    <d v="1899-12-30T13:15:00"/>
    <d v="1899-12-30T13:15:00"/>
    <n v="114"/>
    <n v="106"/>
    <n v="0"/>
    <d v="1899-12-30T13:33:00"/>
    <n v="18"/>
    <n v="0"/>
    <n v="0"/>
    <n v="0"/>
    <n v="0"/>
    <n v="0"/>
    <n v="0"/>
    <x v="14"/>
    <x v="2"/>
  </r>
  <r>
    <s v="  UA"/>
    <x v="16"/>
    <n v="658"/>
    <s v="N479UA"/>
    <s v="PHL"/>
    <d v="1899-12-30T16:10:00"/>
    <d v="1899-12-30T16:09:00"/>
    <n v="116"/>
    <n v="133"/>
    <n v="-1"/>
    <d v="1899-12-30T16:23:00"/>
    <n v="14"/>
    <n v="0"/>
    <n v="0"/>
    <n v="16"/>
    <n v="0"/>
    <n v="0"/>
    <n v="0"/>
    <x v="2"/>
    <x v="2"/>
  </r>
  <r>
    <s v="  UA"/>
    <x v="16"/>
    <n v="664"/>
    <s v="N440UA"/>
    <s v="PHL"/>
    <d v="1899-12-30T13:33:00"/>
    <d v="1899-12-30T14:03:00"/>
    <n v="119"/>
    <n v="119"/>
    <n v="30"/>
    <d v="1899-12-30T14:19:00"/>
    <n v="16"/>
    <n v="0"/>
    <n v="0"/>
    <n v="30"/>
    <n v="0"/>
    <n v="0"/>
    <n v="30"/>
    <x v="14"/>
    <x v="2"/>
  </r>
  <r>
    <s v="  UA"/>
    <x v="16"/>
    <n v="665"/>
    <s v="N478UA"/>
    <s v="SNA"/>
    <d v="1899-12-30T17:34:00"/>
    <d v="1899-12-30T17:33:00"/>
    <n v="268"/>
    <n v="264"/>
    <n v="-1"/>
    <d v="1899-12-30T17:45:00"/>
    <n v="12"/>
    <n v="0"/>
    <n v="0"/>
    <n v="0"/>
    <n v="0"/>
    <n v="0"/>
    <n v="0"/>
    <x v="12"/>
    <x v="2"/>
  </r>
  <r>
    <s v="  UA"/>
    <x v="16"/>
    <n v="668"/>
    <s v="N486UA"/>
    <s v="LGA"/>
    <d v="1899-12-30T06:00:00"/>
    <d v="1899-12-30T05:54:00"/>
    <n v="123"/>
    <n v="116"/>
    <n v="-6"/>
    <d v="1899-12-30T06:11:00"/>
    <n v="17"/>
    <n v="0"/>
    <n v="0"/>
    <n v="0"/>
    <n v="0"/>
    <n v="0"/>
    <n v="0"/>
    <x v="6"/>
    <x v="2"/>
  </r>
  <r>
    <s v="  UA"/>
    <x v="16"/>
    <n v="675"/>
    <s v="N660UA"/>
    <s v="DEN"/>
    <d v="1899-12-30T08:02:00"/>
    <d v="1899-12-30T07:59:00"/>
    <n v="168"/>
    <n v="155"/>
    <n v="-3"/>
    <d v="1899-12-30T08:13:00"/>
    <n v="14"/>
    <n v="0"/>
    <n v="0"/>
    <n v="0"/>
    <n v="0"/>
    <n v="0"/>
    <n v="0"/>
    <x v="9"/>
    <x v="2"/>
  </r>
  <r>
    <s v="  UA"/>
    <x v="16"/>
    <n v="676"/>
    <s v="N823UA"/>
    <s v="DCA"/>
    <d v="1899-12-30T21:00:00"/>
    <d v="1899-12-30T21:01:00"/>
    <n v="105"/>
    <n v="95"/>
    <n v="1"/>
    <d v="1899-12-30T21:20:00"/>
    <n v="19"/>
    <n v="0"/>
    <n v="0"/>
    <n v="0"/>
    <n v="0"/>
    <n v="0"/>
    <n v="1"/>
    <x v="7"/>
    <x v="2"/>
  </r>
  <r>
    <s v="  UA"/>
    <x v="16"/>
    <n v="678"/>
    <s v="N830UA"/>
    <s v="LGA"/>
    <d v="1899-12-30T11:00:00"/>
    <d v="1899-12-30T11:22:00"/>
    <n v="125"/>
    <n v="127"/>
    <n v="22"/>
    <d v="1899-12-30T11:41:00"/>
    <n v="19"/>
    <n v="0"/>
    <n v="0"/>
    <n v="24"/>
    <n v="0"/>
    <n v="0"/>
    <n v="22"/>
    <x v="3"/>
    <x v="2"/>
  </r>
  <r>
    <s v="  UA"/>
    <x v="16"/>
    <n v="682"/>
    <s v="N424UA"/>
    <s v="LGA"/>
    <d v="1899-12-30T12:54:00"/>
    <d v="1899-12-30T12:53:00"/>
    <n v="125"/>
    <n v="123"/>
    <n v="-1"/>
    <d v="1899-12-30T13:06:00"/>
    <n v="13"/>
    <n v="0"/>
    <n v="0"/>
    <n v="0"/>
    <n v="0"/>
    <n v="0"/>
    <n v="0"/>
    <x v="5"/>
    <x v="2"/>
  </r>
  <r>
    <s v="  UA"/>
    <x v="16"/>
    <n v="684"/>
    <s v="N823UA"/>
    <s v="LGA"/>
    <d v="1899-12-30T14:05:00"/>
    <d v="1899-12-30T14:30:00"/>
    <n v="125"/>
    <n v="128"/>
    <n v="25"/>
    <d v="1899-12-30T14:39:00"/>
    <n v="9"/>
    <n v="0"/>
    <n v="0"/>
    <n v="14"/>
    <n v="0"/>
    <n v="14"/>
    <n v="25"/>
    <x v="4"/>
    <x v="2"/>
  </r>
  <r>
    <s v="  UA"/>
    <x v="16"/>
    <n v="686"/>
    <s v=" "/>
    <s v="LGA"/>
    <d v="1899-12-30T14:54:00"/>
    <d v="1899-12-30T00:00:00"/>
    <n v="125"/>
    <n v="0"/>
    <n v="0"/>
    <d v="1899-12-30T00:00:00"/>
    <n v="0"/>
    <n v="0"/>
    <n v="0"/>
    <n v="0"/>
    <n v="0"/>
    <n v="0"/>
    <n v="0"/>
    <x v="4"/>
    <x v="2"/>
  </r>
  <r>
    <s v="  UA"/>
    <x v="16"/>
    <n v="690"/>
    <s v="N468UA"/>
    <s v="LGA"/>
    <d v="1899-12-30T17:05:00"/>
    <d v="1899-12-30T17:05:00"/>
    <n v="125"/>
    <n v="150"/>
    <n v="0"/>
    <d v="1899-12-30T17:27:00"/>
    <n v="22"/>
    <n v="0"/>
    <n v="0"/>
    <n v="25"/>
    <n v="0"/>
    <n v="0"/>
    <n v="0"/>
    <x v="12"/>
    <x v="2"/>
  </r>
  <r>
    <s v="  UA"/>
    <x v="16"/>
    <n v="696"/>
    <s v="N485UA"/>
    <s v="LGA"/>
    <d v="1899-12-30T19:00:00"/>
    <d v="1899-12-30T20:39:00"/>
    <n v="125"/>
    <n v="114"/>
    <n v="99"/>
    <d v="1899-12-30T20:57:00"/>
    <n v="18"/>
    <n v="0"/>
    <n v="0"/>
    <n v="88"/>
    <n v="0"/>
    <n v="0"/>
    <n v="99"/>
    <x v="10"/>
    <x v="2"/>
  </r>
  <r>
    <s v="  UA"/>
    <x v="16"/>
    <n v="709"/>
    <s v="N439UA"/>
    <s v="SAN"/>
    <d v="1899-12-30T08:38:00"/>
    <d v="1899-12-30T08:36:00"/>
    <n v="264"/>
    <n v="266"/>
    <n v="-2"/>
    <d v="1899-12-30T08:51:00"/>
    <n v="15"/>
    <n v="0"/>
    <n v="0"/>
    <n v="0"/>
    <n v="0"/>
    <n v="0"/>
    <n v="0"/>
    <x v="9"/>
    <x v="2"/>
  </r>
  <r>
    <s v="  UA"/>
    <x v="16"/>
    <n v="711"/>
    <s v="N413UA"/>
    <s v="LAX"/>
    <d v="1899-12-30T07:04:00"/>
    <d v="1899-12-30T07:10:00"/>
    <n v="265"/>
    <n v="289"/>
    <n v="6"/>
    <d v="1899-12-30T07:32:00"/>
    <n v="22"/>
    <n v="6"/>
    <n v="0"/>
    <n v="24"/>
    <n v="0"/>
    <n v="0"/>
    <n v="6"/>
    <x v="13"/>
    <x v="2"/>
  </r>
  <r>
    <s v="  UA"/>
    <x v="16"/>
    <n v="722"/>
    <s v="N497UA"/>
    <s v="RDU"/>
    <d v="1899-12-30T16:41:00"/>
    <d v="1899-12-30T17:08:00"/>
    <n v="110"/>
    <n v="109"/>
    <n v="27"/>
    <d v="1899-12-30T17:33:00"/>
    <n v="25"/>
    <n v="0"/>
    <n v="0"/>
    <n v="0"/>
    <n v="0"/>
    <n v="26"/>
    <n v="27"/>
    <x v="2"/>
    <x v="2"/>
  </r>
  <r>
    <s v="  UA"/>
    <x v="16"/>
    <n v="732"/>
    <s v="N845UA"/>
    <s v="JAX"/>
    <d v="1899-12-30T13:44:00"/>
    <d v="1899-12-30T14:12:00"/>
    <n v="136"/>
    <n v="157"/>
    <n v="28"/>
    <d v="1899-12-30T14:50:00"/>
    <n v="38"/>
    <n v="28"/>
    <n v="0"/>
    <n v="21"/>
    <n v="0"/>
    <n v="0"/>
    <n v="28"/>
    <x v="14"/>
    <x v="2"/>
  </r>
  <r>
    <s v="  UA"/>
    <x v="16"/>
    <n v="741"/>
    <s v="N401UA"/>
    <s v="SFO"/>
    <d v="1899-12-30T19:16:00"/>
    <d v="1899-12-30T20:55:00"/>
    <n v="282"/>
    <n v="269"/>
    <n v="99"/>
    <d v="1899-12-30T21:05:00"/>
    <n v="10"/>
    <n v="63"/>
    <n v="0"/>
    <n v="0"/>
    <n v="0"/>
    <n v="23"/>
    <n v="99"/>
    <x v="10"/>
    <x v="2"/>
  </r>
  <r>
    <s v="  UA"/>
    <x v="16"/>
    <n v="759"/>
    <s v="N489UA"/>
    <s v="SFO"/>
    <d v="1899-12-30T09:02:00"/>
    <d v="1899-12-30T09:06:00"/>
    <n v="282"/>
    <n v="295"/>
    <n v="4"/>
    <d v="1899-12-30T09:19:00"/>
    <n v="13"/>
    <n v="0"/>
    <n v="0"/>
    <n v="17"/>
    <n v="0"/>
    <n v="0"/>
    <n v="4"/>
    <x v="0"/>
    <x v="2"/>
  </r>
  <r>
    <s v="  UA"/>
    <x v="16"/>
    <n v="761"/>
    <s v="N420UA"/>
    <s v="SFO"/>
    <d v="1899-12-30T08:19:00"/>
    <d v="1899-12-30T08:16:00"/>
    <n v="282"/>
    <n v="287"/>
    <n v="-3"/>
    <d v="1899-12-30T08:31:00"/>
    <n v="15"/>
    <n v="0"/>
    <n v="0"/>
    <n v="0"/>
    <n v="0"/>
    <n v="0"/>
    <n v="0"/>
    <x v="9"/>
    <x v="2"/>
  </r>
  <r>
    <s v="  UA"/>
    <x v="16"/>
    <n v="762"/>
    <s v="N594UA"/>
    <s v="LGA"/>
    <d v="1899-12-30T21:00:00"/>
    <d v="1899-12-30T20:55:00"/>
    <n v="118"/>
    <n v="117"/>
    <n v="-5"/>
    <d v="1899-12-30T21:13:00"/>
    <n v="18"/>
    <n v="0"/>
    <n v="0"/>
    <n v="0"/>
    <n v="0"/>
    <n v="0"/>
    <n v="0"/>
    <x v="7"/>
    <x v="2"/>
  </r>
  <r>
    <s v="  UA"/>
    <x v="16"/>
    <n v="769"/>
    <s v="N666UA"/>
    <s v="SFO"/>
    <d v="1899-12-30T10:00:00"/>
    <d v="1899-12-30T10:26:00"/>
    <n v="290"/>
    <n v="281"/>
    <n v="26"/>
    <d v="1899-12-30T10:47:00"/>
    <n v="21"/>
    <n v="17"/>
    <n v="0"/>
    <n v="0"/>
    <n v="0"/>
    <n v="0"/>
    <n v="26"/>
    <x v="8"/>
    <x v="2"/>
  </r>
  <r>
    <s v="  UA"/>
    <x v="16"/>
    <n v="774"/>
    <s v="N429UA"/>
    <s v="RIC"/>
    <d v="1899-12-30T18:03:00"/>
    <d v="1899-12-30T17:58:00"/>
    <n v="114"/>
    <n v="100"/>
    <n v="-5"/>
    <d v="1899-12-30T18:15:00"/>
    <n v="17"/>
    <n v="0"/>
    <n v="0"/>
    <n v="0"/>
    <n v="0"/>
    <n v="0"/>
    <n v="0"/>
    <x v="1"/>
    <x v="2"/>
  </r>
  <r>
    <s v="  UA"/>
    <x v="16"/>
    <n v="793"/>
    <s v="N597UA"/>
    <s v="LAX"/>
    <d v="1899-12-30T15:20:00"/>
    <d v="1899-12-30T15:21:00"/>
    <n v="270"/>
    <n v="263"/>
    <n v="1"/>
    <d v="1899-12-30T15:31:00"/>
    <n v="10"/>
    <n v="0"/>
    <n v="0"/>
    <n v="0"/>
    <n v="0"/>
    <n v="0"/>
    <n v="1"/>
    <x v="15"/>
    <x v="2"/>
  </r>
  <r>
    <s v="  UA"/>
    <x v="16"/>
    <n v="839"/>
    <s v="N563UA"/>
    <s v="LAX"/>
    <d v="1899-12-30T18:41:00"/>
    <d v="1899-12-30T18:53:00"/>
    <n v="262"/>
    <n v="254"/>
    <n v="12"/>
    <d v="1899-12-30T19:03:00"/>
    <n v="10"/>
    <n v="0"/>
    <n v="0"/>
    <n v="0"/>
    <n v="0"/>
    <n v="0"/>
    <n v="12"/>
    <x v="1"/>
    <x v="2"/>
  </r>
  <r>
    <s v="  UA"/>
    <x v="16"/>
    <n v="842"/>
    <s v="N430UA"/>
    <s v="LAX"/>
    <d v="1899-12-30T08:10:00"/>
    <d v="1899-12-30T08:34:00"/>
    <n v="269"/>
    <n v="275"/>
    <n v="24"/>
    <d v="1899-12-30T08:49:00"/>
    <n v="15"/>
    <n v="0"/>
    <n v="0"/>
    <n v="8"/>
    <n v="0"/>
    <n v="22"/>
    <n v="24"/>
    <x v="9"/>
    <x v="2"/>
  </r>
  <r>
    <s v="  UA"/>
    <x v="16"/>
    <n v="848"/>
    <s v="N485UA"/>
    <s v="PHX"/>
    <d v="1899-12-30T09:27:00"/>
    <d v="1899-12-30T09:26:00"/>
    <n v="227"/>
    <n v="240"/>
    <n v="-1"/>
    <d v="1899-12-30T09:38:00"/>
    <n v="12"/>
    <n v="0"/>
    <n v="0"/>
    <n v="0"/>
    <n v="0"/>
    <n v="0"/>
    <n v="0"/>
    <x v="0"/>
    <x v="2"/>
  </r>
  <r>
    <s v="  UA"/>
    <x v="16"/>
    <n v="859"/>
    <s v="N433UA"/>
    <s v="SFO"/>
    <d v="1899-12-30T07:04:00"/>
    <d v="1899-12-30T07:00:00"/>
    <n v="288"/>
    <n v="302"/>
    <n v="-4"/>
    <d v="1899-12-30T07:23:00"/>
    <n v="23"/>
    <n v="0"/>
    <n v="0"/>
    <n v="0"/>
    <n v="0"/>
    <n v="0"/>
    <n v="0"/>
    <x v="13"/>
    <x v="2"/>
  </r>
  <r>
    <s v="  UA"/>
    <x v="16"/>
    <n v="882"/>
    <s v="N568UA"/>
    <s v="BOS"/>
    <d v="1899-12-30T16:05:00"/>
    <d v="1899-12-30T16:04:00"/>
    <n v="142"/>
    <n v="120"/>
    <n v="-1"/>
    <d v="1899-12-30T16:16:00"/>
    <n v="12"/>
    <n v="0"/>
    <n v="0"/>
    <n v="0"/>
    <n v="0"/>
    <n v="0"/>
    <n v="0"/>
    <x v="2"/>
    <x v="2"/>
  </r>
  <r>
    <s v="  UA"/>
    <x v="16"/>
    <n v="884"/>
    <s v="N409UA"/>
    <s v="EWR"/>
    <d v="1899-12-30T19:00:00"/>
    <d v="1899-12-30T19:47:00"/>
    <n v="131"/>
    <n v="129"/>
    <n v="47"/>
    <d v="1899-12-30T20:21:00"/>
    <n v="34"/>
    <n v="0"/>
    <n v="0"/>
    <n v="0"/>
    <n v="0"/>
    <n v="45"/>
    <n v="47"/>
    <x v="10"/>
    <x v="2"/>
  </r>
  <r>
    <s v="  UA"/>
    <x v="16"/>
    <n v="896"/>
    <s v="N493UA"/>
    <s v="BOS"/>
    <d v="1899-12-30T13:15:00"/>
    <d v="1899-12-30T13:13:00"/>
    <n v="140"/>
    <n v="118"/>
    <n v="-2"/>
    <d v="1899-12-30T13:23:00"/>
    <n v="10"/>
    <n v="0"/>
    <n v="0"/>
    <n v="0"/>
    <n v="0"/>
    <n v="0"/>
    <n v="0"/>
    <x v="14"/>
    <x v="2"/>
  </r>
  <r>
    <s v="  UA"/>
    <x v="16"/>
    <n v="904"/>
    <s v="N818UA"/>
    <s v="CVG"/>
    <d v="1899-12-30T19:01:00"/>
    <d v="1899-12-30T18:57:00"/>
    <n v="71"/>
    <n v="68"/>
    <n v="-4"/>
    <d v="1899-12-30T19:14:00"/>
    <n v="17"/>
    <n v="0"/>
    <n v="0"/>
    <n v="0"/>
    <n v="0"/>
    <n v="0"/>
    <n v="0"/>
    <x v="10"/>
    <x v="2"/>
  </r>
  <r>
    <s v="  UA"/>
    <x v="16"/>
    <n v="907"/>
    <s v="N653UA"/>
    <s v="SFO"/>
    <d v="1899-12-30T17:21:00"/>
    <d v="1899-12-30T17:16:00"/>
    <n v="295"/>
    <n v="307"/>
    <n v="-5"/>
    <d v="1899-12-30T17:51:00"/>
    <n v="35"/>
    <n v="0"/>
    <n v="0"/>
    <n v="0"/>
    <n v="0"/>
    <n v="0"/>
    <n v="0"/>
    <x v="12"/>
    <x v="2"/>
  </r>
  <r>
    <s v="  UA"/>
    <x v="16"/>
    <n v="909"/>
    <s v="N501UA"/>
    <s v="DEN"/>
    <d v="1899-12-30T15:23:00"/>
    <d v="1899-12-30T15:26:00"/>
    <n v="164"/>
    <n v="152"/>
    <n v="3"/>
    <d v="1899-12-30T15:37:00"/>
    <n v="11"/>
    <n v="0"/>
    <n v="0"/>
    <n v="0"/>
    <n v="0"/>
    <n v="0"/>
    <n v="3"/>
    <x v="15"/>
    <x v="2"/>
  </r>
  <r>
    <s v="  UA"/>
    <x v="16"/>
    <n v="929"/>
    <s v="N464UA"/>
    <s v="SEA"/>
    <d v="1899-12-30T15:30:00"/>
    <d v="1899-12-30T15:42:00"/>
    <n v="268"/>
    <n v="269"/>
    <n v="12"/>
    <d v="1899-12-30T15:52:00"/>
    <n v="10"/>
    <n v="0"/>
    <n v="0"/>
    <n v="0"/>
    <n v="0"/>
    <n v="0"/>
    <n v="12"/>
    <x v="15"/>
    <x v="2"/>
  </r>
  <r>
    <s v="  UA"/>
    <x v="16"/>
    <n v="941"/>
    <s v="N558UA"/>
    <s v="DEN"/>
    <d v="1899-12-30T17:03:00"/>
    <d v="1899-12-30T16:57:00"/>
    <n v="160"/>
    <n v="158"/>
    <n v="-6"/>
    <d v="1899-12-30T17:12:00"/>
    <n v="15"/>
    <n v="0"/>
    <n v="0"/>
    <n v="0"/>
    <n v="0"/>
    <n v="0"/>
    <n v="0"/>
    <x v="12"/>
    <x v="2"/>
  </r>
  <r>
    <s v="  UA"/>
    <x v="16"/>
    <n v="943"/>
    <s v="N527UA"/>
    <s v="LAX"/>
    <d v="1899-12-30T17:32:00"/>
    <d v="1899-12-30T17:30:00"/>
    <n v="268"/>
    <n v="280"/>
    <n v="-2"/>
    <d v="1899-12-30T17:47:00"/>
    <n v="17"/>
    <n v="0"/>
    <n v="0"/>
    <n v="0"/>
    <n v="0"/>
    <n v="0"/>
    <n v="0"/>
    <x v="12"/>
    <x v="2"/>
  </r>
  <r>
    <s v="  UA"/>
    <x v="16"/>
    <n v="945"/>
    <s v="N529UA"/>
    <s v="LAX"/>
    <d v="1899-12-30T11:57:00"/>
    <d v="1899-12-30T11:59:00"/>
    <n v="262"/>
    <n v="278"/>
    <n v="2"/>
    <d v="1899-12-30T12:16:00"/>
    <n v="17"/>
    <n v="0"/>
    <n v="0"/>
    <n v="18"/>
    <n v="0"/>
    <n v="0"/>
    <n v="2"/>
    <x v="3"/>
    <x v="2"/>
  </r>
  <r>
    <s v="  UA"/>
    <x v="16"/>
    <n v="949"/>
    <s v=" "/>
    <s v="DEN"/>
    <d v="1899-12-30T18:41:00"/>
    <d v="1899-12-30T00:00:00"/>
    <n v="165"/>
    <n v="0"/>
    <n v="0"/>
    <d v="1899-12-30T00:00:00"/>
    <n v="0"/>
    <n v="0"/>
    <n v="0"/>
    <n v="0"/>
    <n v="0"/>
    <n v="0"/>
    <n v="0"/>
    <x v="1"/>
    <x v="2"/>
  </r>
  <r>
    <s v="  UA"/>
    <x v="16"/>
    <n v="959"/>
    <s v="N490UA"/>
    <s v="PDX"/>
    <d v="1899-12-30T20:30:00"/>
    <d v="1899-12-30T20:55:00"/>
    <n v="268"/>
    <n v="277"/>
    <n v="25"/>
    <d v="1899-12-30T21:06:00"/>
    <n v="11"/>
    <n v="0"/>
    <n v="0"/>
    <n v="12"/>
    <n v="0"/>
    <n v="22"/>
    <n v="25"/>
    <x v="11"/>
    <x v="2"/>
  </r>
  <r>
    <s v="  UA"/>
    <x v="16"/>
    <n v="964"/>
    <s v="N204UA"/>
    <s v="IAD"/>
    <d v="1899-12-30T13:15:00"/>
    <d v="1899-12-30T13:31:00"/>
    <n v="112"/>
    <n v="107"/>
    <n v="16"/>
    <d v="1899-12-30T13:55:00"/>
    <n v="24"/>
    <n v="0"/>
    <n v="0"/>
    <n v="0"/>
    <n v="0"/>
    <n v="0"/>
    <n v="16"/>
    <x v="14"/>
    <x v="2"/>
  </r>
  <r>
    <s v="  UA"/>
    <x v="16"/>
    <n v="971"/>
    <s v="N461UA"/>
    <s v="SFO"/>
    <d v="1899-12-30T06:00:00"/>
    <d v="1899-12-30T05:59:00"/>
    <n v="282"/>
    <n v="298"/>
    <n v="-1"/>
    <d v="1899-12-30T06:19:00"/>
    <n v="20"/>
    <n v="0"/>
    <n v="0"/>
    <n v="15"/>
    <n v="0"/>
    <n v="0"/>
    <n v="0"/>
    <x v="6"/>
    <x v="2"/>
  </r>
  <r>
    <s v="  UA"/>
    <x v="16"/>
    <n v="973"/>
    <s v="N577UA"/>
    <s v="SFO"/>
    <d v="1899-12-30T14:55:00"/>
    <d v="1899-12-30T14:55:00"/>
    <n v="294"/>
    <n v="294"/>
    <n v="0"/>
    <d v="1899-12-30T15:15:00"/>
    <n v="20"/>
    <n v="0"/>
    <n v="0"/>
    <n v="0"/>
    <n v="0"/>
    <n v="0"/>
    <n v="0"/>
    <x v="4"/>
    <x v="2"/>
  </r>
  <r>
    <s v="  UA"/>
    <x v="16"/>
    <n v="987"/>
    <s v="N491UA"/>
    <s v="DCA"/>
    <d v="1899-12-30T07:00:00"/>
    <d v="1899-12-30T06:54:00"/>
    <n v="108"/>
    <n v="99"/>
    <n v="-6"/>
    <d v="1899-12-30T07:12:00"/>
    <n v="18"/>
    <n v="0"/>
    <n v="0"/>
    <n v="0"/>
    <n v="0"/>
    <n v="0"/>
    <n v="0"/>
    <x v="13"/>
    <x v="2"/>
  </r>
  <r>
    <s v="  UA"/>
    <x v="16"/>
    <n v="990"/>
    <s v="N443UA"/>
    <s v="IAD"/>
    <d v="1899-12-30T18:13:00"/>
    <d v="1899-12-30T18:21:00"/>
    <n v="114"/>
    <n v="118"/>
    <n v="8"/>
    <d v="1899-12-30T18:52:00"/>
    <n v="31"/>
    <n v="0"/>
    <n v="0"/>
    <n v="0"/>
    <n v="0"/>
    <n v="0"/>
    <n v="8"/>
    <x v="1"/>
    <x v="2"/>
  </r>
  <r>
    <s v="  UA"/>
    <x v="16"/>
    <n v="998"/>
    <s v="N484UA"/>
    <s v="BOS"/>
    <d v="1899-12-30T21:01:00"/>
    <d v="1899-12-30T22:06:00"/>
    <n v="132"/>
    <n v="105"/>
    <n v="65"/>
    <d v="1899-12-30T22:17:00"/>
    <n v="11"/>
    <n v="38"/>
    <n v="0"/>
    <n v="0"/>
    <n v="0"/>
    <n v="0"/>
    <n v="65"/>
    <x v="7"/>
    <x v="2"/>
  </r>
  <r>
    <s v="  UA"/>
    <x v="16"/>
    <n v="1102"/>
    <s v="N21723"/>
    <s v="MCO"/>
    <d v="1899-12-30T19:40:00"/>
    <d v="1899-12-30T19:37:00"/>
    <n v="155"/>
    <n v="149"/>
    <n v="-3"/>
    <d v="1899-12-30T19:53:00"/>
    <n v="16"/>
    <n v="0"/>
    <n v="0"/>
    <n v="0"/>
    <n v="0"/>
    <n v="0"/>
    <n v="0"/>
    <x v="10"/>
    <x v="2"/>
  </r>
  <r>
    <s v="  UA"/>
    <x v="16"/>
    <n v="1103"/>
    <s v="N16732"/>
    <s v="SNA"/>
    <d v="1899-12-30T09:45:00"/>
    <d v="1899-12-30T10:13:00"/>
    <n v="265"/>
    <n v="279"/>
    <n v="28"/>
    <d v="1899-12-30T10:28:00"/>
    <n v="15"/>
    <n v="0"/>
    <n v="19"/>
    <n v="14"/>
    <n v="0"/>
    <n v="9"/>
    <n v="28"/>
    <x v="0"/>
    <x v="2"/>
  </r>
  <r>
    <s v="  UA"/>
    <x v="16"/>
    <n v="1189"/>
    <s v="N33294"/>
    <s v="IAH"/>
    <d v="1899-12-30T15:20:00"/>
    <d v="1899-12-30T15:22:00"/>
    <n v="174"/>
    <n v="165"/>
    <n v="2"/>
    <d v="1899-12-30T15:36:00"/>
    <n v="14"/>
    <n v="0"/>
    <n v="0"/>
    <n v="0"/>
    <n v="0"/>
    <n v="0"/>
    <n v="2"/>
    <x v="15"/>
    <x v="2"/>
  </r>
  <r>
    <s v="  UA"/>
    <x v="16"/>
    <n v="1221"/>
    <s v="N14731"/>
    <s v="IAH"/>
    <d v="1899-12-30T07:00:00"/>
    <d v="1899-12-30T06:49:00"/>
    <n v="168"/>
    <n v="192"/>
    <n v="-11"/>
    <d v="1899-12-30T07:02:00"/>
    <n v="13"/>
    <n v="0"/>
    <n v="0"/>
    <n v="0"/>
    <n v="0"/>
    <n v="0"/>
    <n v="0"/>
    <x v="13"/>
    <x v="2"/>
  </r>
  <r>
    <s v="  UA"/>
    <x v="16"/>
    <n v="1259"/>
    <s v="N46625"/>
    <s v="CLE"/>
    <d v="1899-12-30T18:15:00"/>
    <d v="1899-12-30T18:19:00"/>
    <n v="77"/>
    <n v="83"/>
    <n v="4"/>
    <d v="1899-12-30T18:49:00"/>
    <n v="30"/>
    <n v="0"/>
    <n v="0"/>
    <n v="0"/>
    <n v="0"/>
    <n v="0"/>
    <n v="4"/>
    <x v="1"/>
    <x v="2"/>
  </r>
  <r>
    <s v="  UA"/>
    <x v="16"/>
    <n v="1282"/>
    <s v="N37293"/>
    <s v="SFO"/>
    <d v="1899-12-30T20:30:00"/>
    <d v="1899-12-30T20:41:00"/>
    <n v="275"/>
    <n v="284"/>
    <n v="11"/>
    <d v="1899-12-30T20:52:00"/>
    <n v="11"/>
    <n v="11"/>
    <n v="0"/>
    <n v="9"/>
    <n v="0"/>
    <n v="0"/>
    <n v="11"/>
    <x v="11"/>
    <x v="2"/>
  </r>
  <r>
    <s v="  UA"/>
    <x v="16"/>
    <n v="1290"/>
    <s v="N37290"/>
    <s v="IAH"/>
    <d v="1899-12-30T17:05:00"/>
    <d v="1899-12-30T17:22:00"/>
    <n v="173"/>
    <n v="170"/>
    <n v="17"/>
    <d v="1899-12-30T17:39:00"/>
    <n v="17"/>
    <n v="0"/>
    <n v="0"/>
    <n v="0"/>
    <n v="0"/>
    <n v="0"/>
    <n v="17"/>
    <x v="12"/>
    <x v="2"/>
  </r>
  <r>
    <s v="  UA"/>
    <x v="16"/>
    <n v="1296"/>
    <s v="N13750"/>
    <s v="DEN"/>
    <d v="1899-12-30T20:00:00"/>
    <d v="1899-12-30T20:33:00"/>
    <n v="156"/>
    <n v="147"/>
    <n v="33"/>
    <d v="1899-12-30T20:43:00"/>
    <n v="10"/>
    <n v="24"/>
    <n v="0"/>
    <n v="0"/>
    <n v="0"/>
    <n v="0"/>
    <n v="33"/>
    <x v="11"/>
    <x v="2"/>
  </r>
  <r>
    <s v="  UA"/>
    <x v="16"/>
    <n v="1550"/>
    <s v="N25705"/>
    <s v="EWR"/>
    <d v="1899-12-30T13:39:00"/>
    <d v="1899-12-30T14:04:00"/>
    <n v="140"/>
    <n v="126"/>
    <n v="25"/>
    <d v="1899-12-30T14:17:00"/>
    <n v="13"/>
    <n v="0"/>
    <n v="0"/>
    <n v="0"/>
    <n v="0"/>
    <n v="0"/>
    <n v="25"/>
    <x v="14"/>
    <x v="2"/>
  </r>
  <r>
    <s v="  UA"/>
    <x v="16"/>
    <n v="1570"/>
    <s v="N54241"/>
    <s v="EWR"/>
    <d v="1899-12-30T07:00:00"/>
    <d v="1899-12-30T07:00:00"/>
    <n v="120"/>
    <n v="121"/>
    <n v="0"/>
    <d v="1899-12-30T07:15:00"/>
    <n v="15"/>
    <n v="0"/>
    <n v="0"/>
    <n v="0"/>
    <n v="0"/>
    <n v="0"/>
    <n v="0"/>
    <x v="13"/>
    <x v="2"/>
  </r>
  <r>
    <s v="  UA"/>
    <x v="16"/>
    <n v="1574"/>
    <s v="N37293"/>
    <s v="EWR"/>
    <d v="1899-12-30T12:00:00"/>
    <d v="1899-12-30T12:41:00"/>
    <n v="127"/>
    <n v="127"/>
    <n v="41"/>
    <d v="1899-12-30T13:06:00"/>
    <n v="25"/>
    <n v="0"/>
    <n v="36"/>
    <n v="0"/>
    <n v="0"/>
    <n v="5"/>
    <n v="41"/>
    <x v="5"/>
    <x v="2"/>
  </r>
  <r>
    <s v="  UA"/>
    <x v="16"/>
    <n v="1577"/>
    <s v="N77296"/>
    <s v="EWR"/>
    <d v="1899-12-30T17:00:00"/>
    <d v="1899-12-30T17:05:00"/>
    <n v="135"/>
    <n v="109"/>
    <n v="5"/>
    <d v="1899-12-30T17:17:00"/>
    <n v="12"/>
    <n v="0"/>
    <n v="0"/>
    <n v="0"/>
    <n v="0"/>
    <n v="0"/>
    <n v="5"/>
    <x v="12"/>
    <x v="2"/>
  </r>
  <r>
    <s v="  UA"/>
    <x v="16"/>
    <n v="1579"/>
    <s v="N31412"/>
    <s v="EWR"/>
    <d v="1899-12-30T18:00:00"/>
    <d v="1899-12-30T18:20:00"/>
    <n v="126"/>
    <n v="114"/>
    <n v="20"/>
    <d v="1899-12-30T18:40:00"/>
    <n v="20"/>
    <n v="0"/>
    <n v="0"/>
    <n v="0"/>
    <n v="0"/>
    <n v="0"/>
    <n v="20"/>
    <x v="1"/>
    <x v="2"/>
  </r>
  <r>
    <s v="  UA"/>
    <x v="16"/>
    <n v="1625"/>
    <s v="N14231"/>
    <s v="CLE"/>
    <d v="1899-12-30T07:00:00"/>
    <d v="1899-12-30T06:55:00"/>
    <n v="77"/>
    <n v="77"/>
    <n v="-5"/>
    <d v="1899-12-30T07:13:00"/>
    <n v="18"/>
    <n v="0"/>
    <n v="0"/>
    <n v="0"/>
    <n v="0"/>
    <n v="0"/>
    <n v="0"/>
    <x v="13"/>
    <x v="2"/>
  </r>
  <r>
    <s v="  UA"/>
    <x v="16"/>
    <n v="1647"/>
    <s v="N37427"/>
    <s v="IAH"/>
    <d v="1899-12-30T19:15:00"/>
    <d v="1899-12-30T19:15:00"/>
    <n v="163"/>
    <n v="151"/>
    <n v="0"/>
    <d v="1899-12-30T19:28:00"/>
    <n v="13"/>
    <n v="0"/>
    <n v="0"/>
    <n v="0"/>
    <n v="0"/>
    <n v="0"/>
    <n v="0"/>
    <x v="10"/>
    <x v="2"/>
  </r>
  <r>
    <s v="  UA"/>
    <x v="16"/>
    <n v="1676"/>
    <s v="N78506"/>
    <s v="IAH"/>
    <d v="1899-12-30T14:00:00"/>
    <d v="1899-12-30T14:21:00"/>
    <n v="166"/>
    <n v="169"/>
    <n v="21"/>
    <d v="1899-12-30T14:34:00"/>
    <n v="13"/>
    <n v="0"/>
    <n v="18"/>
    <n v="3"/>
    <n v="0"/>
    <n v="3"/>
    <n v="21"/>
    <x v="4"/>
    <x v="2"/>
  </r>
  <r>
    <s v="  UA"/>
    <x v="16"/>
    <n v="1693"/>
    <s v="N37420"/>
    <s v="IAH"/>
    <d v="1899-12-30T12:10:00"/>
    <d v="1899-12-30T12:26:00"/>
    <n v="167"/>
    <n v="150"/>
    <n v="16"/>
    <d v="1899-12-30T12:34:00"/>
    <n v="8"/>
    <n v="0"/>
    <n v="0"/>
    <n v="0"/>
    <n v="0"/>
    <n v="0"/>
    <n v="16"/>
    <x v="5"/>
    <x v="2"/>
  </r>
  <r>
    <s v="  UA"/>
    <x v="16"/>
    <n v="1696"/>
    <s v="N76269"/>
    <s v="EWR"/>
    <d v="1899-12-30T10:00:00"/>
    <d v="1899-12-30T09:55:00"/>
    <n v="117"/>
    <n v="121"/>
    <n v="-5"/>
    <d v="1899-12-30T10:18:00"/>
    <n v="23"/>
    <n v="0"/>
    <n v="0"/>
    <n v="0"/>
    <n v="0"/>
    <n v="0"/>
    <n v="0"/>
    <x v="8"/>
    <x v="2"/>
  </r>
  <r>
    <s v="  UA"/>
    <x v="16"/>
    <n v="1710"/>
    <s v="N37419"/>
    <s v="IAH"/>
    <d v="1899-12-30T08:00:00"/>
    <d v="1899-12-30T07:55:00"/>
    <n v="172"/>
    <n v="192"/>
    <n v="-5"/>
    <d v="1899-12-30T08:15:00"/>
    <n v="20"/>
    <n v="0"/>
    <n v="0"/>
    <n v="15"/>
    <n v="0"/>
    <n v="0"/>
    <n v="0"/>
    <x v="9"/>
    <x v="2"/>
  </r>
  <r>
    <s v="  UA"/>
    <x v="16"/>
    <n v="1715"/>
    <s v="N78501"/>
    <s v="PIT"/>
    <d v="1899-12-30T18:35:00"/>
    <d v="1899-12-30T19:54:00"/>
    <n v="84"/>
    <n v="73"/>
    <n v="79"/>
    <d v="1899-12-30T20:03:00"/>
    <n v="9"/>
    <n v="68"/>
    <n v="0"/>
    <n v="0"/>
    <n v="0"/>
    <n v="0"/>
    <n v="79"/>
    <x v="1"/>
    <x v="2"/>
  </r>
  <r>
    <s v="  UA"/>
    <x v="16"/>
    <n v="1716"/>
    <s v="N17245"/>
    <s v="FLL"/>
    <d v="1899-12-30T08:50:00"/>
    <d v="1899-12-30T09:31:00"/>
    <n v="171"/>
    <n v="170"/>
    <n v="41"/>
    <d v="1899-12-30T09:48:00"/>
    <n v="17"/>
    <n v="0"/>
    <n v="0"/>
    <n v="0"/>
    <n v="0"/>
    <n v="40"/>
    <n v="41"/>
    <x v="9"/>
    <x v="2"/>
  </r>
  <r>
    <s v="  UA"/>
    <x v="16"/>
    <n v="1727"/>
    <s v="N39423"/>
    <s v="IAH"/>
    <d v="1899-12-30T10:56:00"/>
    <d v="1899-12-30T11:11:00"/>
    <n v="169"/>
    <n v="167"/>
    <n v="15"/>
    <d v="1899-12-30T11:21:00"/>
    <n v="10"/>
    <n v="0"/>
    <n v="0"/>
    <n v="0"/>
    <n v="0"/>
    <n v="0"/>
    <n v="15"/>
    <x v="8"/>
    <x v="2"/>
  </r>
  <r>
    <s v="  UA"/>
    <x v="16"/>
    <n v="1729"/>
    <s v="N33714"/>
    <s v="IAH"/>
    <d v="1899-12-30T21:00:00"/>
    <d v="1899-12-30T21:04:00"/>
    <n v="158"/>
    <n v="154"/>
    <n v="4"/>
    <d v="1899-12-30T21:18:00"/>
    <n v="14"/>
    <n v="0"/>
    <n v="0"/>
    <n v="0"/>
    <n v="0"/>
    <n v="0"/>
    <n v="4"/>
    <x v="7"/>
    <x v="2"/>
  </r>
  <r>
    <s v="  UA"/>
    <x v="16"/>
    <n v="1730"/>
    <s v="N75426"/>
    <s v="IAH"/>
    <d v="1899-12-30T05:25:00"/>
    <d v="1899-12-30T05:21:00"/>
    <n v="168"/>
    <n v="176"/>
    <n v="-4"/>
    <d v="1899-12-30T05:29:00"/>
    <n v="8"/>
    <n v="0"/>
    <n v="0"/>
    <n v="0"/>
    <n v="0"/>
    <n v="0"/>
    <n v="0"/>
    <x v="16"/>
    <x v="2"/>
  </r>
  <r>
    <s v="  UA"/>
    <x v="17"/>
    <n v="201"/>
    <s v="N213UA"/>
    <s v="HNL"/>
    <d v="1899-12-30T09:20:00"/>
    <d v="1899-12-30T09:21:00"/>
    <n v="544"/>
    <n v="544"/>
    <n v="1"/>
    <d v="1899-12-30T09:45:00"/>
    <n v="24"/>
    <n v="0"/>
    <n v="0"/>
    <n v="0"/>
    <n v="0"/>
    <n v="0"/>
    <n v="1"/>
    <x v="0"/>
    <x v="3"/>
  </r>
  <r>
    <s v="  UA"/>
    <x v="17"/>
    <n v="222"/>
    <s v="N574UA"/>
    <s v="BDL"/>
    <d v="1899-12-30T18:48:00"/>
    <d v="1899-12-30T19:00:00"/>
    <n v="126"/>
    <n v="121"/>
    <n v="12"/>
    <d v="1899-12-30T19:19:00"/>
    <n v="19"/>
    <n v="0"/>
    <n v="0"/>
    <n v="0"/>
    <n v="0"/>
    <n v="0"/>
    <n v="12"/>
    <x v="1"/>
    <x v="3"/>
  </r>
  <r>
    <s v="  UA"/>
    <x v="17"/>
    <n v="241"/>
    <s v="N418UA"/>
    <s v="SEA"/>
    <d v="1899-12-30T11:57:00"/>
    <d v="1899-12-30T11:52:00"/>
    <n v="268"/>
    <n v="331"/>
    <n v="-5"/>
    <d v="1899-12-30T12:03:00"/>
    <n v="11"/>
    <n v="0"/>
    <n v="0"/>
    <n v="58"/>
    <n v="0"/>
    <n v="0"/>
    <n v="0"/>
    <x v="3"/>
    <x v="3"/>
  </r>
  <r>
    <s v="  UA"/>
    <x v="17"/>
    <n v="242"/>
    <s v="N830UA"/>
    <s v="PVD"/>
    <d v="1899-12-30T13:27:00"/>
    <d v="1899-12-30T13:24:00"/>
    <n v="128"/>
    <n v="115"/>
    <n v="-3"/>
    <d v="1899-12-30T13:36:00"/>
    <n v="12"/>
    <n v="0"/>
    <n v="0"/>
    <n v="0"/>
    <n v="0"/>
    <n v="0"/>
    <n v="0"/>
    <x v="14"/>
    <x v="3"/>
  </r>
  <r>
    <s v="  UA"/>
    <x v="17"/>
    <n v="245"/>
    <s v="N535UA"/>
    <s v="DEN"/>
    <d v="1899-12-30T08:58:00"/>
    <d v="1899-12-30T08:57:00"/>
    <n v="164"/>
    <n v="149"/>
    <n v="-1"/>
    <d v="1899-12-30T09:06:00"/>
    <n v="9"/>
    <n v="0"/>
    <n v="0"/>
    <n v="0"/>
    <n v="0"/>
    <n v="0"/>
    <n v="0"/>
    <x v="9"/>
    <x v="3"/>
  </r>
  <r>
    <s v="  UA"/>
    <x v="17"/>
    <n v="246"/>
    <s v="N465UA"/>
    <s v="BUF"/>
    <d v="1899-12-30T18:00:00"/>
    <d v="1899-12-30T17:56:00"/>
    <n v="89"/>
    <n v="83"/>
    <n v="-4"/>
    <d v="1899-12-30T18:12:00"/>
    <n v="16"/>
    <n v="0"/>
    <n v="0"/>
    <n v="0"/>
    <n v="0"/>
    <n v="0"/>
    <n v="0"/>
    <x v="1"/>
    <x v="3"/>
  </r>
  <r>
    <s v="  UA"/>
    <x v="17"/>
    <n v="248"/>
    <s v="N412UA"/>
    <s v="DTW"/>
    <d v="1899-12-30T19:00:00"/>
    <d v="1899-12-30T19:28:00"/>
    <n v="85"/>
    <n v="88"/>
    <n v="28"/>
    <d v="1899-12-30T19:52:00"/>
    <n v="24"/>
    <n v="28"/>
    <n v="0"/>
    <n v="3"/>
    <n v="0"/>
    <n v="0"/>
    <n v="28"/>
    <x v="10"/>
    <x v="3"/>
  </r>
  <r>
    <s v="  UA"/>
    <x v="17"/>
    <n v="253"/>
    <s v="N521UA"/>
    <s v="BOS"/>
    <d v="1899-12-30T19:00:00"/>
    <d v="1899-12-30T19:06:00"/>
    <n v="133"/>
    <n v="126"/>
    <n v="6"/>
    <d v="1899-12-30T19:23:00"/>
    <n v="17"/>
    <n v="0"/>
    <n v="0"/>
    <n v="0"/>
    <n v="0"/>
    <n v="0"/>
    <n v="6"/>
    <x v="10"/>
    <x v="3"/>
  </r>
  <r>
    <s v="  UA"/>
    <x v="17"/>
    <n v="255"/>
    <s v="N490UA"/>
    <s v="SFO"/>
    <d v="1899-12-30T16:05:00"/>
    <d v="1899-12-30T16:00:00"/>
    <n v="282"/>
    <n v="294"/>
    <n v="-5"/>
    <d v="1899-12-30T16:16:00"/>
    <n v="16"/>
    <n v="0"/>
    <n v="0"/>
    <n v="0"/>
    <n v="0"/>
    <n v="0"/>
    <n v="0"/>
    <x v="2"/>
    <x v="3"/>
  </r>
  <r>
    <s v="  UA"/>
    <x v="17"/>
    <n v="258"/>
    <s v="N468UA"/>
    <s v="GRR"/>
    <d v="1899-12-30T19:01:00"/>
    <d v="1899-12-30T18:56:00"/>
    <n v="51"/>
    <n v="44"/>
    <n v="-5"/>
    <d v="1899-12-30T19:13:00"/>
    <n v="17"/>
    <n v="0"/>
    <n v="0"/>
    <n v="0"/>
    <n v="0"/>
    <n v="0"/>
    <n v="0"/>
    <x v="10"/>
    <x v="3"/>
  </r>
  <r>
    <s v="  UA"/>
    <x v="17"/>
    <n v="262"/>
    <s v="N448UA"/>
    <s v="MCO"/>
    <d v="1899-12-30T07:00:00"/>
    <d v="1899-12-30T06:59:00"/>
    <n v="155"/>
    <n v="152"/>
    <n v="-1"/>
    <d v="1899-12-30T07:16:00"/>
    <n v="17"/>
    <n v="0"/>
    <n v="0"/>
    <n v="0"/>
    <n v="0"/>
    <n v="0"/>
    <n v="0"/>
    <x v="13"/>
    <x v="3"/>
  </r>
  <r>
    <s v="  UA"/>
    <x v="17"/>
    <n v="265"/>
    <s v="N473UA"/>
    <s v="TPA"/>
    <d v="1899-12-30T14:15:00"/>
    <d v="1899-12-30T14:13:00"/>
    <n v="157"/>
    <n v="159"/>
    <n v="-2"/>
    <d v="1899-12-30T14:39:00"/>
    <n v="26"/>
    <n v="0"/>
    <n v="0"/>
    <n v="0"/>
    <n v="0"/>
    <n v="0"/>
    <n v="0"/>
    <x v="4"/>
    <x v="3"/>
  </r>
  <r>
    <s v="  UA"/>
    <x v="17"/>
    <n v="278"/>
    <s v="N438UA"/>
    <s v="MDT"/>
    <d v="1899-12-30T18:30:00"/>
    <d v="1899-12-30T18:33:00"/>
    <n v="100"/>
    <n v="97"/>
    <n v="3"/>
    <d v="1899-12-30T18:53:00"/>
    <n v="20"/>
    <n v="0"/>
    <n v="0"/>
    <n v="0"/>
    <n v="0"/>
    <n v="0"/>
    <n v="3"/>
    <x v="1"/>
    <x v="3"/>
  </r>
  <r>
    <s v="  UA"/>
    <x v="17"/>
    <n v="288"/>
    <s v="N448UA"/>
    <s v="MCO"/>
    <d v="1899-12-30T14:25:00"/>
    <d v="1899-12-30T14:53:00"/>
    <n v="159"/>
    <n v="149"/>
    <n v="28"/>
    <d v="1899-12-30T15:10:00"/>
    <n v="17"/>
    <n v="18"/>
    <n v="0"/>
    <n v="0"/>
    <n v="0"/>
    <n v="0"/>
    <n v="28"/>
    <x v="4"/>
    <x v="3"/>
  </r>
  <r>
    <s v="  UA"/>
    <x v="17"/>
    <n v="291"/>
    <s v="N842UA"/>
    <s v="IAD"/>
    <d v="1899-12-30T11:22:00"/>
    <d v="1899-12-30T11:19:00"/>
    <n v="106"/>
    <n v="102"/>
    <n v="-3"/>
    <d v="1899-12-30T11:31:00"/>
    <n v="12"/>
    <n v="0"/>
    <n v="0"/>
    <n v="0"/>
    <n v="0"/>
    <n v="0"/>
    <n v="0"/>
    <x v="3"/>
    <x v="3"/>
  </r>
  <r>
    <s v="  UA"/>
    <x v="17"/>
    <n v="292"/>
    <s v="N413UA"/>
    <s v="ATL"/>
    <d v="1899-12-30T06:00:00"/>
    <d v="1899-12-30T05:54:00"/>
    <n v="119"/>
    <n v="113"/>
    <n v="-6"/>
    <d v="1899-12-30T06:15:00"/>
    <n v="21"/>
    <n v="0"/>
    <n v="0"/>
    <n v="0"/>
    <n v="0"/>
    <n v="0"/>
    <n v="0"/>
    <x v="6"/>
    <x v="3"/>
  </r>
  <r>
    <s v="  UA"/>
    <x v="17"/>
    <n v="296"/>
    <s v="N831UA"/>
    <s v="MSP"/>
    <d v="1899-12-30T13:20:00"/>
    <d v="1899-12-30T13:35:00"/>
    <n v="87"/>
    <n v="76"/>
    <n v="15"/>
    <d v="1899-12-30T13:46:00"/>
    <n v="11"/>
    <n v="0"/>
    <n v="0"/>
    <n v="0"/>
    <n v="0"/>
    <n v="0"/>
    <n v="15"/>
    <x v="14"/>
    <x v="3"/>
  </r>
  <r>
    <s v="  UA"/>
    <x v="17"/>
    <n v="298"/>
    <s v="N537UA"/>
    <s v="MIA"/>
    <d v="1899-12-30T19:45:00"/>
    <d v="1899-12-30T20:04:00"/>
    <n v="185"/>
    <n v="160"/>
    <n v="19"/>
    <d v="1899-12-30T20:20:00"/>
    <n v="16"/>
    <n v="0"/>
    <n v="0"/>
    <n v="0"/>
    <n v="0"/>
    <n v="0"/>
    <n v="19"/>
    <x v="10"/>
    <x v="3"/>
  </r>
  <r>
    <s v="  UA"/>
    <x v="17"/>
    <n v="304"/>
    <s v="N809UA"/>
    <s v="BDL"/>
    <d v="1899-12-30T06:26:00"/>
    <d v="1899-12-30T06:25:00"/>
    <n v="122"/>
    <n v="115"/>
    <n v="-1"/>
    <d v="1899-12-30T06:42:00"/>
    <n v="17"/>
    <n v="0"/>
    <n v="0"/>
    <n v="0"/>
    <n v="0"/>
    <n v="0"/>
    <n v="0"/>
    <x v="6"/>
    <x v="3"/>
  </r>
  <r>
    <s v="  UA"/>
    <x v="17"/>
    <n v="307"/>
    <s v="N588UA"/>
    <s v="LAS"/>
    <d v="1899-12-30T08:20:00"/>
    <d v="1899-12-30T08:39:00"/>
    <n v="237"/>
    <n v="235"/>
    <n v="19"/>
    <d v="1899-12-30T08:50:00"/>
    <n v="11"/>
    <n v="17"/>
    <n v="0"/>
    <n v="0"/>
    <n v="0"/>
    <n v="0"/>
    <n v="19"/>
    <x v="9"/>
    <x v="3"/>
  </r>
  <r>
    <s v="  UA"/>
    <x v="17"/>
    <n v="309"/>
    <s v="N818UA"/>
    <s v="BOS"/>
    <d v="1899-12-30T09:05:00"/>
    <d v="1899-12-30T09:00:00"/>
    <n v="128"/>
    <n v="115"/>
    <n v="-5"/>
    <d v="1899-12-30T09:11:00"/>
    <n v="11"/>
    <n v="0"/>
    <n v="0"/>
    <n v="0"/>
    <n v="0"/>
    <n v="0"/>
    <n v="0"/>
    <x v="0"/>
    <x v="3"/>
  </r>
  <r>
    <s v="  UA"/>
    <x v="17"/>
    <n v="330"/>
    <s v="N446UA"/>
    <s v="EWR"/>
    <d v="1899-12-30T16:00:00"/>
    <d v="1899-12-30T15:56:00"/>
    <n v="131"/>
    <n v="145"/>
    <n v="-4"/>
    <d v="1899-12-30T16:35:00"/>
    <n v="39"/>
    <n v="0"/>
    <n v="0"/>
    <n v="0"/>
    <n v="0"/>
    <n v="0"/>
    <n v="0"/>
    <x v="2"/>
    <x v="3"/>
  </r>
  <r>
    <s v="  UA"/>
    <x v="17"/>
    <n v="331"/>
    <s v="N441UA"/>
    <s v="DFW"/>
    <d v="1899-12-30T20:50:00"/>
    <d v="1899-12-30T20:46:00"/>
    <n v="146"/>
    <n v="142"/>
    <n v="-4"/>
    <d v="1899-12-30T21:07:00"/>
    <n v="21"/>
    <n v="0"/>
    <n v="0"/>
    <n v="0"/>
    <n v="0"/>
    <n v="0"/>
    <n v="0"/>
    <x v="11"/>
    <x v="3"/>
  </r>
  <r>
    <s v="  UA"/>
    <x v="17"/>
    <n v="333"/>
    <s v="N823UA"/>
    <s v="MSY"/>
    <d v="1899-12-30T09:30:00"/>
    <d v="1899-12-30T09:24:00"/>
    <n v="140"/>
    <n v="132"/>
    <n v="-6"/>
    <d v="1899-12-30T09:40:00"/>
    <n v="16"/>
    <n v="0"/>
    <n v="0"/>
    <n v="0"/>
    <n v="0"/>
    <n v="0"/>
    <n v="0"/>
    <x v="0"/>
    <x v="3"/>
  </r>
  <r>
    <s v="  UA"/>
    <x v="17"/>
    <n v="337"/>
    <s v="N402UA"/>
    <s v="DCA"/>
    <d v="1899-12-30T17:05:00"/>
    <d v="1899-12-30T17:00:00"/>
    <n v="105"/>
    <n v="110"/>
    <n v="-5"/>
    <d v="1899-12-30T17:25:00"/>
    <n v="25"/>
    <n v="0"/>
    <n v="0"/>
    <n v="0"/>
    <n v="0"/>
    <n v="0"/>
    <n v="0"/>
    <x v="12"/>
    <x v="3"/>
  </r>
  <r>
    <s v="  UA"/>
    <x v="17"/>
    <n v="340"/>
    <s v="N485UA"/>
    <s v="DFW"/>
    <d v="1899-12-30T13:20:00"/>
    <d v="1899-12-30T13:17:00"/>
    <n v="151"/>
    <n v="136"/>
    <n v="-3"/>
    <d v="1899-12-30T13:33:00"/>
    <n v="16"/>
    <n v="0"/>
    <n v="0"/>
    <n v="0"/>
    <n v="0"/>
    <n v="0"/>
    <n v="0"/>
    <x v="14"/>
    <x v="3"/>
  </r>
  <r>
    <s v="  UA"/>
    <x v="17"/>
    <n v="344"/>
    <s v="N522UA"/>
    <s v="BWI"/>
    <d v="1899-12-30T19:53:00"/>
    <d v="1899-12-30T19:55:00"/>
    <n v="107"/>
    <n v="100"/>
    <n v="2"/>
    <d v="1899-12-30T20:10:00"/>
    <n v="15"/>
    <n v="0"/>
    <n v="0"/>
    <n v="0"/>
    <n v="0"/>
    <n v="0"/>
    <n v="2"/>
    <x v="10"/>
    <x v="3"/>
  </r>
  <r>
    <s v="  UA"/>
    <x v="17"/>
    <n v="350"/>
    <s v="N562UA"/>
    <s v="MCO"/>
    <d v="1899-12-30T17:06:00"/>
    <d v="1899-12-30T17:02:00"/>
    <n v="159"/>
    <n v="145"/>
    <n v="-4"/>
    <d v="1899-12-30T17:19:00"/>
    <n v="17"/>
    <n v="0"/>
    <n v="0"/>
    <n v="0"/>
    <n v="0"/>
    <n v="0"/>
    <n v="0"/>
    <x v="12"/>
    <x v="3"/>
  </r>
  <r>
    <s v="  UA"/>
    <x v="17"/>
    <n v="352"/>
    <s v="N440UA"/>
    <s v="BDL"/>
    <d v="1899-12-30T13:33:00"/>
    <d v="1899-12-30T13:28:00"/>
    <n v="122"/>
    <n v="109"/>
    <n v="-5"/>
    <d v="1899-12-30T13:39:00"/>
    <n v="11"/>
    <n v="0"/>
    <n v="0"/>
    <n v="0"/>
    <n v="0"/>
    <n v="0"/>
    <n v="0"/>
    <x v="14"/>
    <x v="3"/>
  </r>
  <r>
    <s v="  UA"/>
    <x v="17"/>
    <n v="365"/>
    <s v="N808UA"/>
    <s v="DSM"/>
    <d v="1899-12-30T15:00:00"/>
    <d v="1899-12-30T14:54:00"/>
    <n v="75"/>
    <n v="74"/>
    <n v="-6"/>
    <d v="1899-12-30T15:13:00"/>
    <n v="19"/>
    <n v="0"/>
    <n v="0"/>
    <n v="0"/>
    <n v="0"/>
    <n v="0"/>
    <n v="0"/>
    <x v="15"/>
    <x v="3"/>
  </r>
  <r>
    <s v="  UA"/>
    <x v="17"/>
    <n v="376"/>
    <s v="N473UA"/>
    <s v="PHL"/>
    <d v="1899-12-30T06:00:00"/>
    <d v="1899-12-30T05:53:00"/>
    <n v="119"/>
    <n v="111"/>
    <n v="-7"/>
    <d v="1899-12-30T06:05:00"/>
    <n v="12"/>
    <n v="0"/>
    <n v="0"/>
    <n v="0"/>
    <n v="0"/>
    <n v="0"/>
    <n v="0"/>
    <x v="6"/>
    <x v="3"/>
  </r>
  <r>
    <s v="  UA"/>
    <x v="17"/>
    <n v="381"/>
    <s v="N477UA"/>
    <s v="SMF"/>
    <d v="1899-12-30T09:55:00"/>
    <d v="1899-12-30T09:51:00"/>
    <n v="270"/>
    <n v="278"/>
    <n v="-4"/>
    <d v="1899-12-30T10:07:00"/>
    <n v="16"/>
    <n v="0"/>
    <n v="0"/>
    <n v="0"/>
    <n v="0"/>
    <n v="0"/>
    <n v="0"/>
    <x v="0"/>
    <x v="3"/>
  </r>
  <r>
    <s v="  UA"/>
    <x v="17"/>
    <n v="382"/>
    <s v="N837UA"/>
    <s v="IAD"/>
    <d v="1899-12-30T08:43:00"/>
    <d v="1899-12-30T08:41:00"/>
    <n v="108"/>
    <n v="100"/>
    <n v="-2"/>
    <d v="1899-12-30T08:56:00"/>
    <n v="15"/>
    <n v="0"/>
    <n v="0"/>
    <n v="0"/>
    <n v="0"/>
    <n v="0"/>
    <n v="0"/>
    <x v="9"/>
    <x v="3"/>
  </r>
  <r>
    <s v="  UA"/>
    <x v="17"/>
    <n v="391"/>
    <s v="N845UA"/>
    <s v="RDU"/>
    <d v="1899-12-30T19:45:00"/>
    <d v="1899-12-30T19:39:00"/>
    <n v="117"/>
    <n v="104"/>
    <n v="-6"/>
    <d v="1899-12-30T19:56:00"/>
    <n v="17"/>
    <n v="0"/>
    <n v="0"/>
    <n v="0"/>
    <n v="0"/>
    <n v="0"/>
    <n v="0"/>
    <x v="10"/>
    <x v="3"/>
  </r>
  <r>
    <s v="  UA"/>
    <x v="17"/>
    <n v="393"/>
    <s v="N441UA"/>
    <s v="PHX"/>
    <d v="1899-12-30T11:57:00"/>
    <d v="1899-12-30T11:55:00"/>
    <n v="232"/>
    <n v="211"/>
    <n v="-2"/>
    <d v="1899-12-30T12:06:00"/>
    <n v="11"/>
    <n v="0"/>
    <n v="0"/>
    <n v="0"/>
    <n v="0"/>
    <n v="0"/>
    <n v="0"/>
    <x v="3"/>
    <x v="3"/>
  </r>
  <r>
    <s v="  UA"/>
    <x v="17"/>
    <n v="395"/>
    <s v="N443UA"/>
    <s v="SAN"/>
    <d v="1899-12-30T17:50:00"/>
    <d v="1899-12-30T18:02:00"/>
    <n v="253"/>
    <n v="260"/>
    <n v="12"/>
    <d v="1899-12-30T18:25:00"/>
    <n v="23"/>
    <n v="12"/>
    <n v="0"/>
    <n v="7"/>
    <n v="0"/>
    <n v="0"/>
    <n v="12"/>
    <x v="12"/>
    <x v="3"/>
  </r>
  <r>
    <s v="  UA"/>
    <x v="17"/>
    <n v="398"/>
    <s v="N429UA"/>
    <s v="PDX"/>
    <d v="1899-12-30T11:58:00"/>
    <d v="1899-12-30T11:56:00"/>
    <n v="268"/>
    <n v="300"/>
    <n v="-2"/>
    <d v="1899-12-30T12:15:00"/>
    <n v="19"/>
    <n v="0"/>
    <n v="0"/>
    <n v="30"/>
    <n v="0"/>
    <n v="0"/>
    <n v="0"/>
    <x v="3"/>
    <x v="3"/>
  </r>
  <r>
    <s v="  UA"/>
    <x v="17"/>
    <n v="408"/>
    <s v="N541UA"/>
    <s v="PHX"/>
    <d v="1899-12-30T17:59:00"/>
    <d v="1899-12-30T17:59:00"/>
    <n v="235"/>
    <n v="234"/>
    <n v="0"/>
    <d v="1899-12-30T18:16:00"/>
    <n v="17"/>
    <n v="0"/>
    <n v="0"/>
    <n v="0"/>
    <n v="0"/>
    <n v="0"/>
    <n v="0"/>
    <x v="12"/>
    <x v="3"/>
  </r>
  <r>
    <s v="  UA"/>
    <x v="17"/>
    <n v="409"/>
    <s v="N467UA"/>
    <s v="LAX"/>
    <d v="1899-12-30T13:05:00"/>
    <d v="1899-12-30T13:01:00"/>
    <n v="269"/>
    <n v="257"/>
    <n v="-4"/>
    <d v="1899-12-30T13:14:00"/>
    <n v="13"/>
    <n v="0"/>
    <n v="0"/>
    <n v="0"/>
    <n v="0"/>
    <n v="0"/>
    <n v="0"/>
    <x v="14"/>
    <x v="3"/>
  </r>
  <r>
    <s v="  UA"/>
    <x v="17"/>
    <n v="411"/>
    <s v="N417UA"/>
    <s v="LAX"/>
    <d v="1899-12-30T20:45:00"/>
    <d v="1899-12-30T20:43:00"/>
    <n v="265"/>
    <n v="258"/>
    <n v="-2"/>
    <d v="1899-12-30T20:54:00"/>
    <n v="11"/>
    <n v="0"/>
    <n v="0"/>
    <n v="0"/>
    <n v="0"/>
    <n v="0"/>
    <n v="0"/>
    <x v="11"/>
    <x v="3"/>
  </r>
  <r>
    <s v="  UA"/>
    <x v="17"/>
    <n v="420"/>
    <s v="N491UA"/>
    <s v="ROC"/>
    <d v="1899-12-30T18:44:00"/>
    <d v="1899-12-30T19:37:00"/>
    <n v="96"/>
    <n v="102"/>
    <n v="53"/>
    <d v="1899-12-30T19:52:00"/>
    <n v="15"/>
    <n v="0"/>
    <n v="0"/>
    <n v="8"/>
    <n v="0"/>
    <n v="51"/>
    <n v="53"/>
    <x v="1"/>
    <x v="3"/>
  </r>
  <r>
    <s v="  UA"/>
    <x v="17"/>
    <n v="425"/>
    <s v="N515UA"/>
    <s v="SEA"/>
    <d v="1899-12-30T20:50:00"/>
    <d v="1899-12-30T20:49:00"/>
    <n v="265"/>
    <n v="297"/>
    <n v="-1"/>
    <d v="1899-12-30T21:06:00"/>
    <n v="17"/>
    <n v="0"/>
    <n v="0"/>
    <n v="31"/>
    <n v="0"/>
    <n v="0"/>
    <n v="0"/>
    <x v="11"/>
    <x v="3"/>
  </r>
  <r>
    <s v="  UA"/>
    <x v="17"/>
    <n v="432"/>
    <s v="N851UA"/>
    <s v="CLT"/>
    <d v="1899-12-30T13:10:00"/>
    <d v="1899-12-30T13:07:00"/>
    <n v="109"/>
    <n v="106"/>
    <n v="-3"/>
    <d v="1899-12-30T13:25:00"/>
    <n v="18"/>
    <n v="0"/>
    <n v="0"/>
    <n v="0"/>
    <n v="0"/>
    <n v="0"/>
    <n v="0"/>
    <x v="14"/>
    <x v="3"/>
  </r>
  <r>
    <s v="  UA"/>
    <x v="17"/>
    <n v="436"/>
    <s v="N442UA"/>
    <s v="EWR"/>
    <d v="1899-12-30T15:00:00"/>
    <d v="1899-12-30T14:59:00"/>
    <n v="131"/>
    <n v="117"/>
    <n v="-1"/>
    <d v="1899-12-30T15:12:00"/>
    <n v="13"/>
    <n v="0"/>
    <n v="0"/>
    <n v="0"/>
    <n v="0"/>
    <n v="0"/>
    <n v="0"/>
    <x v="15"/>
    <x v="3"/>
  </r>
  <r>
    <s v="  UA"/>
    <x v="17"/>
    <n v="442"/>
    <s v="N818UA"/>
    <s v="BDL"/>
    <d v="1899-12-30T16:50:00"/>
    <d v="1899-12-30T16:47:00"/>
    <n v="121"/>
    <n v="117"/>
    <n v="-3"/>
    <d v="1899-12-30T17:02:00"/>
    <n v="15"/>
    <n v="0"/>
    <n v="0"/>
    <n v="0"/>
    <n v="0"/>
    <n v="0"/>
    <n v="0"/>
    <x v="2"/>
    <x v="3"/>
  </r>
  <r>
    <s v="  UA"/>
    <x v="17"/>
    <n v="449"/>
    <s v="N424UA"/>
    <s v="SAN"/>
    <d v="1899-12-30T10:00:00"/>
    <d v="1899-12-30T09:57:00"/>
    <n v="261"/>
    <n v="256"/>
    <n v="-3"/>
    <d v="1899-12-30T10:09:00"/>
    <n v="12"/>
    <n v="0"/>
    <n v="0"/>
    <n v="0"/>
    <n v="0"/>
    <n v="0"/>
    <n v="0"/>
    <x v="8"/>
    <x v="3"/>
  </r>
  <r>
    <s v="  UA"/>
    <x v="17"/>
    <n v="450"/>
    <s v="N581UA"/>
    <s v="TPA"/>
    <d v="1899-12-30T19:59:00"/>
    <d v="1899-12-30T19:56:00"/>
    <n v="157"/>
    <n v="147"/>
    <n v="-3"/>
    <d v="1899-12-30T20:17:00"/>
    <n v="21"/>
    <n v="0"/>
    <n v="0"/>
    <n v="0"/>
    <n v="0"/>
    <n v="0"/>
    <n v="0"/>
    <x v="10"/>
    <x v="3"/>
  </r>
  <r>
    <s v="  UA"/>
    <x v="17"/>
    <n v="456"/>
    <s v="N559UA"/>
    <s v="DEN"/>
    <d v="1899-12-30T11:55:00"/>
    <d v="1899-12-30T11:55:00"/>
    <n v="162"/>
    <n v="153"/>
    <n v="0"/>
    <d v="1899-12-30T12:10:00"/>
    <n v="15"/>
    <n v="0"/>
    <n v="0"/>
    <n v="0"/>
    <n v="0"/>
    <n v="0"/>
    <n v="0"/>
    <x v="3"/>
    <x v="3"/>
  </r>
  <r>
    <s v="  UA"/>
    <x v="17"/>
    <n v="473"/>
    <s v="N494UA"/>
    <s v="SNA"/>
    <d v="1899-12-30T20:05:00"/>
    <d v="1899-12-30T20:00:00"/>
    <n v="269"/>
    <n v="288"/>
    <n v="-5"/>
    <d v="1899-12-30T20:23:00"/>
    <n v="23"/>
    <n v="0"/>
    <n v="0"/>
    <n v="0"/>
    <n v="0"/>
    <n v="0"/>
    <n v="0"/>
    <x v="11"/>
    <x v="3"/>
  </r>
  <r>
    <s v="  UA"/>
    <x v="17"/>
    <n v="476"/>
    <s v="N468UA"/>
    <s v="BWI"/>
    <d v="1899-12-30T13:12:00"/>
    <d v="1899-12-30T13:08:00"/>
    <n v="108"/>
    <n v="114"/>
    <n v="-4"/>
    <d v="1899-12-30T13:32:00"/>
    <n v="24"/>
    <n v="0"/>
    <n v="0"/>
    <n v="0"/>
    <n v="0"/>
    <n v="0"/>
    <n v="0"/>
    <x v="14"/>
    <x v="3"/>
  </r>
  <r>
    <s v="  UA"/>
    <x v="17"/>
    <n v="482"/>
    <s v="N816UA"/>
    <s v="MSP"/>
    <d v="1899-12-30T20:05:00"/>
    <d v="1899-12-30T20:04:00"/>
    <n v="83"/>
    <n v="84"/>
    <n v="-1"/>
    <d v="1899-12-30T20:22:00"/>
    <n v="18"/>
    <n v="0"/>
    <n v="0"/>
    <n v="0"/>
    <n v="0"/>
    <n v="0"/>
    <n v="0"/>
    <x v="11"/>
    <x v="3"/>
  </r>
  <r>
    <s v="  UA"/>
    <x v="17"/>
    <n v="493"/>
    <s v="N435UA"/>
    <s v="SFO"/>
    <d v="1899-12-30T18:32:00"/>
    <d v="1899-12-30T18:36:00"/>
    <n v="282"/>
    <n v="308"/>
    <n v="4"/>
    <d v="1899-12-30T18:58:00"/>
    <n v="22"/>
    <n v="0"/>
    <n v="0"/>
    <n v="30"/>
    <n v="0"/>
    <n v="0"/>
    <n v="4"/>
    <x v="1"/>
    <x v="3"/>
  </r>
  <r>
    <s v="  UA"/>
    <x v="17"/>
    <n v="499"/>
    <s v="N809UA"/>
    <s v="SFO"/>
    <d v="1899-12-30T14:05:00"/>
    <d v="1899-12-30T14:11:00"/>
    <n v="282"/>
    <n v="314"/>
    <n v="6"/>
    <d v="1899-12-30T14:38:00"/>
    <n v="27"/>
    <n v="6"/>
    <n v="0"/>
    <n v="32"/>
    <n v="0"/>
    <n v="0"/>
    <n v="6"/>
    <x v="4"/>
    <x v="3"/>
  </r>
  <r>
    <s v="  UA"/>
    <x v="17"/>
    <n v="502"/>
    <s v="N588UA"/>
    <s v="LGA"/>
    <d v="1899-12-30T18:01:00"/>
    <d v="1899-12-30T18:28:00"/>
    <n v="124"/>
    <n v="133"/>
    <n v="27"/>
    <d v="1899-12-30T19:02:00"/>
    <n v="34"/>
    <n v="0"/>
    <n v="0"/>
    <n v="36"/>
    <n v="0"/>
    <n v="0"/>
    <n v="27"/>
    <x v="1"/>
    <x v="3"/>
  </r>
  <r>
    <s v="  UA"/>
    <x v="17"/>
    <n v="514"/>
    <s v="N459UA"/>
    <s v="IAD"/>
    <d v="1899-12-30T21:20:00"/>
    <d v="1899-12-30T21:17:00"/>
    <n v="99"/>
    <n v="96"/>
    <n v="-3"/>
    <d v="1899-12-30T21:32:00"/>
    <n v="15"/>
    <n v="0"/>
    <n v="0"/>
    <n v="0"/>
    <n v="0"/>
    <n v="0"/>
    <n v="0"/>
    <x v="7"/>
    <x v="3"/>
  </r>
  <r>
    <s v="  UA"/>
    <x v="17"/>
    <n v="519"/>
    <s v="N454UA"/>
    <s v="CMH"/>
    <d v="1899-12-30T19:45:00"/>
    <d v="1899-12-30T19:41:00"/>
    <n v="73"/>
    <n v="67"/>
    <n v="-4"/>
    <d v="1899-12-30T19:56:00"/>
    <n v="15"/>
    <n v="0"/>
    <n v="0"/>
    <n v="0"/>
    <n v="0"/>
    <n v="0"/>
    <n v="0"/>
    <x v="10"/>
    <x v="3"/>
  </r>
  <r>
    <s v="  UA"/>
    <x v="17"/>
    <n v="521"/>
    <s v="N580UA"/>
    <s v="SAN"/>
    <d v="1899-12-30T11:57:00"/>
    <d v="1899-12-30T12:36:00"/>
    <n v="264"/>
    <n v="250"/>
    <n v="39"/>
    <d v="1899-12-30T12:47:00"/>
    <n v="11"/>
    <n v="0"/>
    <n v="0"/>
    <n v="0"/>
    <n v="0"/>
    <n v="25"/>
    <n v="39"/>
    <x v="3"/>
    <x v="3"/>
  </r>
  <r>
    <s v="  UA"/>
    <x v="17"/>
    <n v="524"/>
    <s v="N486UA"/>
    <s v="BOS"/>
    <d v="1899-12-30T06:46:00"/>
    <d v="1899-12-30T06:42:00"/>
    <n v="131"/>
    <n v="123"/>
    <n v="-4"/>
    <d v="1899-12-30T06:56:00"/>
    <n v="14"/>
    <n v="0"/>
    <n v="0"/>
    <n v="0"/>
    <n v="0"/>
    <n v="0"/>
    <n v="0"/>
    <x v="6"/>
    <x v="3"/>
  </r>
  <r>
    <s v="  UA"/>
    <x v="17"/>
    <n v="531"/>
    <s v="N538UA"/>
    <s v="LAX"/>
    <d v="1899-12-30T10:35:00"/>
    <d v="1899-12-30T10:42:00"/>
    <n v="275"/>
    <n v="252"/>
    <n v="7"/>
    <d v="1899-12-30T10:52:00"/>
    <n v="10"/>
    <n v="0"/>
    <n v="0"/>
    <n v="0"/>
    <n v="0"/>
    <n v="0"/>
    <n v="7"/>
    <x v="8"/>
    <x v="3"/>
  </r>
  <r>
    <s v="  UA"/>
    <x v="17"/>
    <n v="532"/>
    <s v="N488UA"/>
    <s v="BOS"/>
    <d v="1899-12-30T11:01:00"/>
    <d v="1899-12-30T11:00:00"/>
    <n v="135"/>
    <n v="117"/>
    <n v="-1"/>
    <d v="1899-12-30T11:09:00"/>
    <n v="9"/>
    <n v="0"/>
    <n v="0"/>
    <n v="0"/>
    <n v="0"/>
    <n v="0"/>
    <n v="0"/>
    <x v="3"/>
    <x v="3"/>
  </r>
  <r>
    <s v="  UA"/>
    <x v="17"/>
    <n v="536"/>
    <s v="N523UA"/>
    <s v="LGA"/>
    <d v="1899-12-30T07:00:00"/>
    <d v="1899-12-30T06:56:00"/>
    <n v="122"/>
    <n v="117"/>
    <n v="-4"/>
    <d v="1899-12-30T07:12:00"/>
    <n v="16"/>
    <n v="0"/>
    <n v="0"/>
    <n v="0"/>
    <n v="0"/>
    <n v="0"/>
    <n v="0"/>
    <x v="13"/>
    <x v="3"/>
  </r>
  <r>
    <s v="  UA"/>
    <x v="17"/>
    <n v="544"/>
    <s v="N561UA"/>
    <s v="LAS"/>
    <d v="1899-12-30T11:57:00"/>
    <d v="1899-12-30T11:57:00"/>
    <n v="237"/>
    <n v="235"/>
    <n v="0"/>
    <d v="1899-12-30T12:08:00"/>
    <n v="11"/>
    <n v="0"/>
    <n v="0"/>
    <n v="0"/>
    <n v="0"/>
    <n v="0"/>
    <n v="0"/>
    <x v="3"/>
    <x v="3"/>
  </r>
  <r>
    <s v="  UA"/>
    <x v="17"/>
    <n v="557"/>
    <s v="N556UA"/>
    <s v="LAS"/>
    <d v="1899-12-30T17:55:00"/>
    <d v="1899-12-30T17:52:00"/>
    <n v="237"/>
    <n v="245"/>
    <n v="-3"/>
    <d v="1899-12-30T18:09:00"/>
    <n v="17"/>
    <n v="0"/>
    <n v="0"/>
    <n v="0"/>
    <n v="0"/>
    <n v="0"/>
    <n v="0"/>
    <x v="12"/>
    <x v="3"/>
  </r>
  <r>
    <s v="  UA"/>
    <x v="17"/>
    <n v="566"/>
    <s v="N461UA"/>
    <s v="ATL"/>
    <d v="1899-12-30T18:00:00"/>
    <d v="1899-12-30T18:03:00"/>
    <n v="112"/>
    <n v="122"/>
    <n v="3"/>
    <d v="1899-12-30T18:36:00"/>
    <n v="33"/>
    <n v="0"/>
    <n v="0"/>
    <n v="0"/>
    <n v="0"/>
    <n v="0"/>
    <n v="3"/>
    <x v="1"/>
    <x v="3"/>
  </r>
  <r>
    <s v="  UA"/>
    <x v="17"/>
    <n v="570"/>
    <s v="N478UA"/>
    <s v="CLE"/>
    <d v="1899-12-30T13:19:00"/>
    <d v="1899-12-30T13:24:00"/>
    <n v="73"/>
    <n v="67"/>
    <n v="5"/>
    <d v="1899-12-30T13:34:00"/>
    <n v="10"/>
    <n v="0"/>
    <n v="0"/>
    <n v="0"/>
    <n v="0"/>
    <n v="0"/>
    <n v="5"/>
    <x v="14"/>
    <x v="3"/>
  </r>
  <r>
    <s v="  UA"/>
    <x v="17"/>
    <n v="577"/>
    <s v="N415UA"/>
    <s v="MSP"/>
    <d v="1899-12-30T08:48:00"/>
    <d v="1899-12-30T08:45:00"/>
    <n v="85"/>
    <n v="86"/>
    <n v="-3"/>
    <d v="1899-12-30T09:04:00"/>
    <n v="19"/>
    <n v="0"/>
    <n v="0"/>
    <n v="0"/>
    <n v="0"/>
    <n v="0"/>
    <n v="0"/>
    <x v="9"/>
    <x v="3"/>
  </r>
  <r>
    <s v="  UA"/>
    <x v="17"/>
    <n v="589"/>
    <s v="N567UA"/>
    <s v="IAH"/>
    <d v="1899-12-30T09:27:00"/>
    <d v="1899-12-30T09:24:00"/>
    <n v="164"/>
    <n v="170"/>
    <n v="-3"/>
    <d v="1899-12-30T09:59:00"/>
    <n v="35"/>
    <n v="0"/>
    <n v="0"/>
    <n v="0"/>
    <n v="0"/>
    <n v="0"/>
    <n v="0"/>
    <x v="0"/>
    <x v="3"/>
  </r>
  <r>
    <s v="  UA"/>
    <x v="17"/>
    <n v="597"/>
    <s v="N466UA"/>
    <s v="MSP"/>
    <d v="1899-12-30T21:05:00"/>
    <d v="1899-12-30T21:02:00"/>
    <n v="84"/>
    <n v="82"/>
    <n v="-3"/>
    <d v="1899-12-30T21:16:00"/>
    <n v="14"/>
    <n v="0"/>
    <n v="0"/>
    <n v="0"/>
    <n v="0"/>
    <n v="0"/>
    <n v="0"/>
    <x v="7"/>
    <x v="3"/>
  </r>
  <r>
    <s v="  UA"/>
    <x v="17"/>
    <n v="600"/>
    <s v="N826UA"/>
    <s v="DCA"/>
    <d v="1899-12-30T06:00:00"/>
    <d v="1899-12-30T05:55:00"/>
    <n v="106"/>
    <n v="103"/>
    <n v="-5"/>
    <d v="1899-12-30T06:13:00"/>
    <n v="18"/>
    <n v="0"/>
    <n v="0"/>
    <n v="0"/>
    <n v="0"/>
    <n v="0"/>
    <n v="0"/>
    <x v="6"/>
    <x v="3"/>
  </r>
  <r>
    <s v="  UA"/>
    <x v="17"/>
    <n v="604"/>
    <s v="N541UA"/>
    <s v="DCA"/>
    <d v="1899-12-30T08:16:00"/>
    <d v="1899-12-30T08:12:00"/>
    <n v="104"/>
    <n v="97"/>
    <n v="-4"/>
    <d v="1899-12-30T08:29:00"/>
    <n v="17"/>
    <n v="0"/>
    <n v="0"/>
    <n v="0"/>
    <n v="0"/>
    <n v="0"/>
    <n v="0"/>
    <x v="9"/>
    <x v="3"/>
  </r>
  <r>
    <s v="  UA"/>
    <x v="17"/>
    <n v="605"/>
    <s v="N483UA"/>
    <s v="DEN"/>
    <d v="1899-12-30T09:48:00"/>
    <d v="1899-12-30T09:47:00"/>
    <n v="162"/>
    <n v="149"/>
    <n v="-1"/>
    <d v="1899-12-30T09:56:00"/>
    <n v="9"/>
    <n v="0"/>
    <n v="0"/>
    <n v="0"/>
    <n v="0"/>
    <n v="0"/>
    <n v="0"/>
    <x v="0"/>
    <x v="3"/>
  </r>
  <r>
    <s v="  UA"/>
    <x v="17"/>
    <n v="607"/>
    <s v="N578UA"/>
    <s v="LAX"/>
    <d v="1899-12-30T08:59:00"/>
    <d v="1899-12-30T08:58:00"/>
    <n v="262"/>
    <n v="256"/>
    <n v="-1"/>
    <d v="1899-12-30T09:08:00"/>
    <n v="10"/>
    <n v="0"/>
    <n v="0"/>
    <n v="0"/>
    <n v="0"/>
    <n v="0"/>
    <n v="0"/>
    <x v="9"/>
    <x v="3"/>
  </r>
  <r>
    <s v="  UA"/>
    <x v="17"/>
    <n v="609"/>
    <s v="N826UA"/>
    <s v="SFO"/>
    <d v="1899-12-30T11:57:00"/>
    <d v="1899-12-30T11:56:00"/>
    <n v="282"/>
    <n v="295"/>
    <n v="-1"/>
    <d v="1899-12-30T12:20:00"/>
    <n v="24"/>
    <n v="0"/>
    <n v="0"/>
    <n v="0"/>
    <n v="0"/>
    <n v="0"/>
    <n v="0"/>
    <x v="3"/>
    <x v="3"/>
  </r>
  <r>
    <s v="  UA"/>
    <x v="17"/>
    <n v="610"/>
    <s v="N845UA"/>
    <s v="DCA"/>
    <d v="1899-12-30T11:00:00"/>
    <d v="1899-12-30T10:52:00"/>
    <n v="105"/>
    <n v="123"/>
    <n v="-8"/>
    <d v="1899-12-30T11:16:00"/>
    <n v="24"/>
    <n v="0"/>
    <n v="0"/>
    <n v="0"/>
    <n v="0"/>
    <n v="0"/>
    <n v="0"/>
    <x v="3"/>
    <x v="3"/>
  </r>
  <r>
    <s v="  UA"/>
    <x v="17"/>
    <n v="611"/>
    <s v="N544UA"/>
    <s v="SFO"/>
    <d v="1899-12-30T13:05:00"/>
    <d v="1899-12-30T13:01:00"/>
    <n v="284"/>
    <n v="277"/>
    <n v="-4"/>
    <d v="1899-12-30T13:10:00"/>
    <n v="9"/>
    <n v="0"/>
    <n v="0"/>
    <n v="0"/>
    <n v="0"/>
    <n v="0"/>
    <n v="0"/>
    <x v="14"/>
    <x v="3"/>
  </r>
  <r>
    <s v="  UA"/>
    <x v="17"/>
    <n v="614"/>
    <s v="N438UA"/>
    <s v="DCA"/>
    <d v="1899-12-30T13:05:00"/>
    <d v="1899-12-30T12:57:00"/>
    <n v="105"/>
    <n v="97"/>
    <n v="-8"/>
    <d v="1899-12-30T13:09:00"/>
    <n v="12"/>
    <n v="0"/>
    <n v="0"/>
    <n v="0"/>
    <n v="0"/>
    <n v="0"/>
    <n v="0"/>
    <x v="14"/>
    <x v="3"/>
  </r>
  <r>
    <s v="  UA"/>
    <x v="17"/>
    <n v="617"/>
    <s v="N479UA"/>
    <s v="SNA"/>
    <d v="1899-12-30T15:23:00"/>
    <d v="1899-12-30T15:19:00"/>
    <n v="268"/>
    <n v="255"/>
    <n v="-4"/>
    <d v="1899-12-30T15:32:00"/>
    <n v="13"/>
    <n v="0"/>
    <n v="0"/>
    <n v="0"/>
    <n v="0"/>
    <n v="0"/>
    <n v="0"/>
    <x v="15"/>
    <x v="3"/>
  </r>
  <r>
    <s v="  UA"/>
    <x v="17"/>
    <n v="618"/>
    <s v="N801UA"/>
    <s v="DCA"/>
    <d v="1899-12-30T15:05:00"/>
    <d v="1899-12-30T15:01:00"/>
    <n v="105"/>
    <n v="100"/>
    <n v="-4"/>
    <d v="1899-12-30T15:17:00"/>
    <n v="16"/>
    <n v="0"/>
    <n v="0"/>
    <n v="0"/>
    <n v="0"/>
    <n v="0"/>
    <n v="0"/>
    <x v="15"/>
    <x v="3"/>
  </r>
  <r>
    <s v="  UA"/>
    <x v="17"/>
    <n v="620"/>
    <s v="N404UA"/>
    <s v="DCA"/>
    <d v="1899-12-30T16:03:00"/>
    <d v="1899-12-30T17:55:00"/>
    <n v="105"/>
    <n v="99"/>
    <n v="112"/>
    <d v="1899-12-30T18:11:00"/>
    <n v="16"/>
    <n v="106"/>
    <n v="0"/>
    <n v="0"/>
    <n v="0"/>
    <n v="0"/>
    <n v="112"/>
    <x v="2"/>
    <x v="3"/>
  </r>
  <r>
    <s v="  UA"/>
    <x v="17"/>
    <n v="624"/>
    <s v="N437UA"/>
    <s v="DCA"/>
    <d v="1899-12-30T18:05:00"/>
    <d v="1899-12-30T18:31:00"/>
    <n v="105"/>
    <n v="107"/>
    <n v="26"/>
    <d v="1899-12-30T18:56:00"/>
    <n v="25"/>
    <n v="0"/>
    <n v="0"/>
    <n v="4"/>
    <n v="0"/>
    <n v="24"/>
    <n v="26"/>
    <x v="1"/>
    <x v="3"/>
  </r>
  <r>
    <s v="  UA"/>
    <x v="17"/>
    <n v="626"/>
    <s v="N529UA"/>
    <s v="PHL"/>
    <d v="1899-12-30T18:10:00"/>
    <d v="1899-12-30T18:05:00"/>
    <n v="119"/>
    <n v="115"/>
    <n v="-5"/>
    <d v="1899-12-30T18:26:00"/>
    <n v="21"/>
    <n v="0"/>
    <n v="0"/>
    <n v="0"/>
    <n v="0"/>
    <n v="0"/>
    <n v="0"/>
    <x v="1"/>
    <x v="3"/>
  </r>
  <r>
    <s v="  UA"/>
    <x v="17"/>
    <n v="632"/>
    <s v="N593UA"/>
    <s v="TPA"/>
    <d v="1899-12-30T09:30:00"/>
    <d v="1899-12-30T09:28:00"/>
    <n v="157"/>
    <n v="164"/>
    <n v="-2"/>
    <d v="1899-12-30T09:41:00"/>
    <n v="13"/>
    <n v="0"/>
    <n v="0"/>
    <n v="0"/>
    <n v="0"/>
    <n v="0"/>
    <n v="0"/>
    <x v="0"/>
    <x v="3"/>
  </r>
  <r>
    <s v="  UA"/>
    <x v="17"/>
    <n v="634"/>
    <s v="N844UA"/>
    <s v="EWR"/>
    <d v="1899-12-30T06:00:00"/>
    <d v="1899-12-30T05:57:00"/>
    <n v="118"/>
    <n v="108"/>
    <n v="-3"/>
    <d v="1899-12-30T06:09:00"/>
    <n v="12"/>
    <n v="0"/>
    <n v="0"/>
    <n v="0"/>
    <n v="0"/>
    <n v="0"/>
    <n v="0"/>
    <x v="6"/>
    <x v="3"/>
  </r>
  <r>
    <s v="  UA"/>
    <x v="17"/>
    <n v="635"/>
    <s v="N594UA"/>
    <s v="SEA"/>
    <d v="1899-12-30T08:25:00"/>
    <d v="1899-12-30T08:24:00"/>
    <n v="265"/>
    <n v="307"/>
    <n v="-1"/>
    <d v="1899-12-30T08:35:00"/>
    <n v="11"/>
    <n v="0"/>
    <n v="0"/>
    <n v="41"/>
    <n v="0"/>
    <n v="0"/>
    <n v="0"/>
    <x v="9"/>
    <x v="3"/>
  </r>
  <r>
    <s v="  UA"/>
    <x v="17"/>
    <n v="643"/>
    <s v="N420UA"/>
    <s v="PDX"/>
    <d v="1899-12-30T15:20:00"/>
    <d v="1899-12-30T15:33:00"/>
    <n v="268"/>
    <n v="316"/>
    <n v="13"/>
    <d v="1899-12-30T15:49:00"/>
    <n v="16"/>
    <n v="13"/>
    <n v="0"/>
    <n v="48"/>
    <n v="0"/>
    <n v="0"/>
    <n v="13"/>
    <x v="15"/>
    <x v="3"/>
  </r>
  <r>
    <s v="  UA"/>
    <x v="17"/>
    <n v="646"/>
    <s v="N480UA"/>
    <s v="EWR"/>
    <d v="1899-12-30T13:00:00"/>
    <d v="1899-12-30T12:54:00"/>
    <n v="133"/>
    <n v="133"/>
    <n v="-6"/>
    <d v="1899-12-30T13:30:00"/>
    <n v="36"/>
    <n v="0"/>
    <n v="0"/>
    <n v="0"/>
    <n v="0"/>
    <n v="0"/>
    <n v="0"/>
    <x v="14"/>
    <x v="3"/>
  </r>
  <r>
    <s v="  UA"/>
    <x v="17"/>
    <n v="649"/>
    <s v="N443UA"/>
    <s v="PDX"/>
    <d v="1899-12-30T08:10:00"/>
    <d v="1899-12-30T08:06:00"/>
    <n v="263"/>
    <n v="304"/>
    <n v="-4"/>
    <d v="1899-12-30T08:18:00"/>
    <n v="12"/>
    <n v="0"/>
    <n v="0"/>
    <n v="37"/>
    <n v="0"/>
    <n v="0"/>
    <n v="0"/>
    <x v="9"/>
    <x v="3"/>
  </r>
  <r>
    <s v="  UA"/>
    <x v="17"/>
    <n v="656"/>
    <s v="N833UA"/>
    <s v="ALB"/>
    <d v="1899-12-30T13:15:00"/>
    <d v="1899-12-30T13:30:00"/>
    <n v="114"/>
    <n v="109"/>
    <n v="15"/>
    <d v="1899-12-30T13:45:00"/>
    <n v="15"/>
    <n v="0"/>
    <n v="0"/>
    <n v="0"/>
    <n v="0"/>
    <n v="0"/>
    <n v="15"/>
    <x v="14"/>
    <x v="3"/>
  </r>
  <r>
    <s v="  UA"/>
    <x v="17"/>
    <n v="658"/>
    <s v="N475UA"/>
    <s v="PHL"/>
    <d v="1899-12-30T16:10:00"/>
    <d v="1899-12-30T16:05:00"/>
    <n v="116"/>
    <n v="107"/>
    <n v="-5"/>
    <d v="1899-12-30T16:18:00"/>
    <n v="13"/>
    <n v="0"/>
    <n v="0"/>
    <n v="0"/>
    <n v="0"/>
    <n v="0"/>
    <n v="0"/>
    <x v="2"/>
    <x v="3"/>
  </r>
  <r>
    <s v="  UA"/>
    <x v="17"/>
    <n v="664"/>
    <s v="N844UA"/>
    <s v="PHL"/>
    <d v="1899-12-30T13:33:00"/>
    <d v="1899-12-30T13:29:00"/>
    <n v="119"/>
    <n v="107"/>
    <n v="-4"/>
    <d v="1899-12-30T13:41:00"/>
    <n v="12"/>
    <n v="0"/>
    <n v="0"/>
    <n v="0"/>
    <n v="0"/>
    <n v="0"/>
    <n v="0"/>
    <x v="14"/>
    <x v="3"/>
  </r>
  <r>
    <s v="  UA"/>
    <x v="17"/>
    <n v="665"/>
    <s v="N478UA"/>
    <s v="SNA"/>
    <d v="1899-12-30T17:34:00"/>
    <d v="1899-12-30T17:40:00"/>
    <n v="268"/>
    <n v="262"/>
    <n v="6"/>
    <d v="1899-12-30T17:57:00"/>
    <n v="17"/>
    <n v="0"/>
    <n v="0"/>
    <n v="0"/>
    <n v="0"/>
    <n v="0"/>
    <n v="6"/>
    <x v="12"/>
    <x v="3"/>
  </r>
  <r>
    <s v="  UA"/>
    <x v="17"/>
    <n v="668"/>
    <s v="N831UA"/>
    <s v="LGA"/>
    <d v="1899-12-30T06:00:00"/>
    <d v="1899-12-30T05:56:00"/>
    <n v="123"/>
    <n v="119"/>
    <n v="-4"/>
    <d v="1899-12-30T06:12:00"/>
    <n v="16"/>
    <n v="0"/>
    <n v="0"/>
    <n v="0"/>
    <n v="0"/>
    <n v="0"/>
    <n v="0"/>
    <x v="6"/>
    <x v="3"/>
  </r>
  <r>
    <s v="  UA"/>
    <x v="17"/>
    <n v="672"/>
    <s v="N479UA"/>
    <s v="LGA"/>
    <d v="1899-12-30T08:00:00"/>
    <d v="1899-12-30T08:21:00"/>
    <n v="125"/>
    <n v="124"/>
    <n v="21"/>
    <d v="1899-12-30T08:41:00"/>
    <n v="20"/>
    <n v="0"/>
    <n v="0"/>
    <n v="20"/>
    <n v="0"/>
    <n v="0"/>
    <n v="21"/>
    <x v="9"/>
    <x v="3"/>
  </r>
  <r>
    <s v="  UA"/>
    <x v="17"/>
    <n v="675"/>
    <s v="N648UA"/>
    <s v="DEN"/>
    <d v="1899-12-30T08:02:00"/>
    <d v="1899-12-30T08:01:00"/>
    <n v="168"/>
    <n v="149"/>
    <n v="-1"/>
    <d v="1899-12-30T08:12:00"/>
    <n v="11"/>
    <n v="0"/>
    <n v="0"/>
    <n v="0"/>
    <n v="0"/>
    <n v="0"/>
    <n v="0"/>
    <x v="9"/>
    <x v="3"/>
  </r>
  <r>
    <s v="  UA"/>
    <x v="17"/>
    <n v="676"/>
    <s v="N444UA"/>
    <s v="DCA"/>
    <d v="1899-12-30T21:00:00"/>
    <d v="1899-12-30T21:05:00"/>
    <n v="105"/>
    <n v="89"/>
    <n v="5"/>
    <d v="1899-12-30T21:17:00"/>
    <n v="12"/>
    <n v="0"/>
    <n v="0"/>
    <n v="0"/>
    <n v="0"/>
    <n v="0"/>
    <n v="5"/>
    <x v="7"/>
    <x v="3"/>
  </r>
  <r>
    <s v="  UA"/>
    <x v="17"/>
    <n v="678"/>
    <s v="N815UA"/>
    <s v="LGA"/>
    <d v="1899-12-30T11:00:00"/>
    <d v="1899-12-30T11:03:00"/>
    <n v="125"/>
    <n v="130"/>
    <n v="3"/>
    <d v="1899-12-30T11:21:00"/>
    <n v="18"/>
    <n v="0"/>
    <n v="0"/>
    <n v="0"/>
    <n v="0"/>
    <n v="0"/>
    <n v="3"/>
    <x v="3"/>
    <x v="3"/>
  </r>
  <r>
    <s v="  UA"/>
    <x v="17"/>
    <n v="682"/>
    <s v="N491UA"/>
    <s v="LGA"/>
    <d v="1899-12-30T13:00:00"/>
    <d v="1899-12-30T12:58:00"/>
    <n v="125"/>
    <n v="145"/>
    <n v="-2"/>
    <d v="1899-12-30T13:39:00"/>
    <n v="41"/>
    <n v="0"/>
    <n v="0"/>
    <n v="18"/>
    <n v="0"/>
    <n v="0"/>
    <n v="0"/>
    <x v="14"/>
    <x v="3"/>
  </r>
  <r>
    <s v="  UA"/>
    <x v="17"/>
    <n v="684"/>
    <s v="N515UA"/>
    <s v="LGA"/>
    <d v="1899-12-30T14:05:00"/>
    <d v="1899-12-30T14:03:00"/>
    <n v="124"/>
    <n v="127"/>
    <n v="-2"/>
    <d v="1899-12-30T14:28:00"/>
    <n v="25"/>
    <n v="0"/>
    <n v="0"/>
    <n v="0"/>
    <n v="0"/>
    <n v="0"/>
    <n v="0"/>
    <x v="4"/>
    <x v="3"/>
  </r>
  <r>
    <s v="  UA"/>
    <x v="17"/>
    <n v="686"/>
    <s v="N824UA"/>
    <s v="LGA"/>
    <d v="1899-12-30T14:54:00"/>
    <d v="1899-12-30T14:50:00"/>
    <n v="125"/>
    <n v="147"/>
    <n v="-4"/>
    <d v="1899-12-30T15:20:00"/>
    <n v="30"/>
    <n v="0"/>
    <n v="0"/>
    <n v="18"/>
    <n v="0"/>
    <n v="0"/>
    <n v="0"/>
    <x v="4"/>
    <x v="3"/>
  </r>
  <r>
    <s v="  UA"/>
    <x v="17"/>
    <n v="690"/>
    <s v="N852UA"/>
    <s v="LGA"/>
    <d v="1899-12-30T17:05:00"/>
    <d v="1899-12-30T17:03:00"/>
    <n v="125"/>
    <n v="124"/>
    <n v="-2"/>
    <d v="1899-12-30T17:23:00"/>
    <n v="20"/>
    <n v="0"/>
    <n v="0"/>
    <n v="0"/>
    <n v="0"/>
    <n v="0"/>
    <n v="0"/>
    <x v="12"/>
    <x v="3"/>
  </r>
  <r>
    <s v="  UA"/>
    <x v="17"/>
    <n v="692"/>
    <s v="N815UA"/>
    <s v="LGA"/>
    <d v="1899-12-30T17:30:00"/>
    <d v="1899-12-30T17:55:00"/>
    <n v="125"/>
    <n v="130"/>
    <n v="25"/>
    <d v="1899-12-30T18:19:00"/>
    <n v="24"/>
    <n v="0"/>
    <n v="0"/>
    <n v="30"/>
    <n v="0"/>
    <n v="0"/>
    <n v="25"/>
    <x v="12"/>
    <x v="3"/>
  </r>
  <r>
    <s v="  UA"/>
    <x v="17"/>
    <n v="696"/>
    <s v="N851UA"/>
    <s v="LGA"/>
    <d v="1899-12-30T19:00:00"/>
    <d v="1899-12-30T19:25:00"/>
    <n v="125"/>
    <n v="131"/>
    <n v="25"/>
    <d v="1899-12-30T20:01:00"/>
    <n v="36"/>
    <n v="0"/>
    <n v="0"/>
    <n v="31"/>
    <n v="0"/>
    <n v="0"/>
    <n v="25"/>
    <x v="10"/>
    <x v="3"/>
  </r>
  <r>
    <s v="  UA"/>
    <x v="17"/>
    <n v="709"/>
    <s v="N834UA"/>
    <s v="SAN"/>
    <d v="1899-12-30T08:44:00"/>
    <d v="1899-12-30T08:47:00"/>
    <n v="264"/>
    <n v="243"/>
    <n v="3"/>
    <d v="1899-12-30T08:56:00"/>
    <n v="9"/>
    <n v="0"/>
    <n v="0"/>
    <n v="0"/>
    <n v="0"/>
    <n v="0"/>
    <n v="3"/>
    <x v="9"/>
    <x v="3"/>
  </r>
  <r>
    <s v="  UA"/>
    <x v="17"/>
    <n v="711"/>
    <s v="N411UA"/>
    <s v="LAX"/>
    <d v="1899-12-30T07:04:00"/>
    <d v="1899-12-30T06:58:00"/>
    <n v="265"/>
    <n v="252"/>
    <n v="-6"/>
    <d v="1899-12-30T07:08:00"/>
    <n v="10"/>
    <n v="0"/>
    <n v="0"/>
    <n v="0"/>
    <n v="0"/>
    <n v="0"/>
    <n v="0"/>
    <x v="13"/>
    <x v="3"/>
  </r>
  <r>
    <s v="  UA"/>
    <x v="17"/>
    <n v="722"/>
    <s v="N414UA"/>
    <s v="RDU"/>
    <d v="1899-12-30T16:41:00"/>
    <d v="1899-12-30T16:37:00"/>
    <n v="110"/>
    <n v="116"/>
    <n v="-4"/>
    <d v="1899-12-30T16:52:00"/>
    <n v="15"/>
    <n v="0"/>
    <n v="0"/>
    <n v="0"/>
    <n v="0"/>
    <n v="0"/>
    <n v="0"/>
    <x v="2"/>
    <x v="3"/>
  </r>
  <r>
    <s v="  UA"/>
    <x v="17"/>
    <n v="728"/>
    <s v="N827UA"/>
    <s v="IAD"/>
    <d v="1899-12-30T16:16:00"/>
    <d v="1899-12-30T16:10:00"/>
    <n v="109"/>
    <n v="96"/>
    <n v="-6"/>
    <d v="1899-12-30T16:25:00"/>
    <n v="15"/>
    <n v="0"/>
    <n v="0"/>
    <n v="0"/>
    <n v="0"/>
    <n v="0"/>
    <n v="0"/>
    <x v="2"/>
    <x v="3"/>
  </r>
  <r>
    <s v="  UA"/>
    <x v="17"/>
    <n v="732"/>
    <s v="N413UA"/>
    <s v="JAX"/>
    <d v="1899-12-30T13:44:00"/>
    <d v="1899-12-30T13:48:00"/>
    <n v="136"/>
    <n v="129"/>
    <n v="4"/>
    <d v="1899-12-30T14:02:00"/>
    <n v="14"/>
    <n v="0"/>
    <n v="0"/>
    <n v="0"/>
    <n v="0"/>
    <n v="0"/>
    <n v="4"/>
    <x v="14"/>
    <x v="3"/>
  </r>
  <r>
    <s v="  UA"/>
    <x v="17"/>
    <n v="741"/>
    <s v="N408UA"/>
    <s v="SFO"/>
    <d v="1899-12-30T19:16:00"/>
    <d v="1899-12-30T19:11:00"/>
    <n v="282"/>
    <n v="304"/>
    <n v="-5"/>
    <d v="1899-12-30T19:27:00"/>
    <n v="16"/>
    <n v="0"/>
    <n v="0"/>
    <n v="17"/>
    <n v="0"/>
    <n v="0"/>
    <n v="0"/>
    <x v="10"/>
    <x v="3"/>
  </r>
  <r>
    <s v="  UA"/>
    <x v="17"/>
    <n v="759"/>
    <s v="N495UA"/>
    <s v="SFO"/>
    <d v="1899-12-30T09:02:00"/>
    <d v="1899-12-30T09:03:00"/>
    <n v="282"/>
    <n v="270"/>
    <n v="1"/>
    <d v="1899-12-30T09:14:00"/>
    <n v="11"/>
    <n v="0"/>
    <n v="0"/>
    <n v="0"/>
    <n v="0"/>
    <n v="0"/>
    <n v="1"/>
    <x v="0"/>
    <x v="3"/>
  </r>
  <r>
    <s v="  UA"/>
    <x v="17"/>
    <n v="761"/>
    <s v="N484UA"/>
    <s v="SFO"/>
    <d v="1899-12-30T08:21:00"/>
    <d v="1899-12-30T08:36:00"/>
    <n v="282"/>
    <n v="266"/>
    <n v="15"/>
    <d v="1899-12-30T08:45:00"/>
    <n v="9"/>
    <n v="0"/>
    <n v="0"/>
    <n v="0"/>
    <n v="0"/>
    <n v="0"/>
    <n v="15"/>
    <x v="9"/>
    <x v="3"/>
  </r>
  <r>
    <s v="  UA"/>
    <x v="17"/>
    <n v="762"/>
    <s v="N826UA"/>
    <s v="LGA"/>
    <d v="1899-12-30T21:00:00"/>
    <d v="1899-12-30T22:02:00"/>
    <n v="119"/>
    <n v="108"/>
    <n v="62"/>
    <d v="1899-12-30T22:16:00"/>
    <n v="14"/>
    <n v="12"/>
    <n v="0"/>
    <n v="0"/>
    <n v="0"/>
    <n v="39"/>
    <n v="62"/>
    <x v="7"/>
    <x v="3"/>
  </r>
  <r>
    <s v="  UA"/>
    <x v="17"/>
    <n v="769"/>
    <s v="N665UA"/>
    <s v="SFO"/>
    <d v="1899-12-30T10:00:00"/>
    <d v="1899-12-30T10:00:00"/>
    <n v="290"/>
    <n v="297"/>
    <n v="0"/>
    <d v="1899-12-30T10:14:00"/>
    <n v="14"/>
    <n v="0"/>
    <n v="0"/>
    <n v="0"/>
    <n v="0"/>
    <n v="0"/>
    <n v="0"/>
    <x v="8"/>
    <x v="3"/>
  </r>
  <r>
    <s v="  UA"/>
    <x v="17"/>
    <n v="774"/>
    <s v="N439UA"/>
    <s v="RIC"/>
    <d v="1899-12-30T18:03:00"/>
    <d v="1899-12-30T17:58:00"/>
    <n v="114"/>
    <n v="107"/>
    <n v="-5"/>
    <d v="1899-12-30T18:18:00"/>
    <n v="20"/>
    <n v="0"/>
    <n v="0"/>
    <n v="0"/>
    <n v="0"/>
    <n v="0"/>
    <n v="0"/>
    <x v="1"/>
    <x v="3"/>
  </r>
  <r>
    <s v="  UA"/>
    <x v="17"/>
    <n v="793"/>
    <s v="N597UA"/>
    <s v="LAX"/>
    <d v="1899-12-30T15:20:00"/>
    <d v="1899-12-30T15:25:00"/>
    <n v="270"/>
    <n v="254"/>
    <n v="5"/>
    <d v="1899-12-30T15:38:00"/>
    <n v="13"/>
    <n v="0"/>
    <n v="0"/>
    <n v="0"/>
    <n v="0"/>
    <n v="0"/>
    <n v="5"/>
    <x v="15"/>
    <x v="3"/>
  </r>
  <r>
    <s v="  UA"/>
    <x v="17"/>
    <n v="839"/>
    <s v="N526UA"/>
    <s v="LAX"/>
    <d v="1899-12-30T18:41:00"/>
    <d v="1899-12-30T18:41:00"/>
    <n v="262"/>
    <n v="268"/>
    <n v="0"/>
    <d v="1899-12-30T19:03:00"/>
    <n v="22"/>
    <n v="0"/>
    <n v="0"/>
    <n v="0"/>
    <n v="0"/>
    <n v="0"/>
    <n v="0"/>
    <x v="1"/>
    <x v="3"/>
  </r>
  <r>
    <s v="  UA"/>
    <x v="17"/>
    <n v="842"/>
    <s v="N466UA"/>
    <s v="LAX"/>
    <d v="1899-12-30T08:10:00"/>
    <d v="1899-12-30T08:08:00"/>
    <n v="269"/>
    <n v="265"/>
    <n v="-2"/>
    <d v="1899-12-30T08:22:00"/>
    <n v="14"/>
    <n v="0"/>
    <n v="0"/>
    <n v="0"/>
    <n v="0"/>
    <n v="0"/>
    <n v="0"/>
    <x v="9"/>
    <x v="3"/>
  </r>
  <r>
    <s v="  UA"/>
    <x v="17"/>
    <n v="848"/>
    <s v="N494UA"/>
    <s v="PHX"/>
    <d v="1899-12-30T09:27:00"/>
    <d v="1899-12-30T11:13:00"/>
    <n v="227"/>
    <n v="226"/>
    <n v="106"/>
    <d v="1899-12-30T11:29:00"/>
    <n v="16"/>
    <n v="105"/>
    <n v="0"/>
    <n v="0"/>
    <n v="0"/>
    <n v="0"/>
    <n v="106"/>
    <x v="0"/>
    <x v="3"/>
  </r>
  <r>
    <s v="  UA"/>
    <x v="17"/>
    <n v="859"/>
    <s v="N820UA"/>
    <s v="SFO"/>
    <d v="1899-12-30T07:04:00"/>
    <d v="1899-12-30T06:57:00"/>
    <n v="288"/>
    <n v="274"/>
    <n v="-7"/>
    <d v="1899-12-30T07:10:00"/>
    <n v="13"/>
    <n v="0"/>
    <n v="0"/>
    <n v="0"/>
    <n v="0"/>
    <n v="0"/>
    <n v="0"/>
    <x v="13"/>
    <x v="3"/>
  </r>
  <r>
    <s v="  UA"/>
    <x v="17"/>
    <n v="882"/>
    <s v="N569UA"/>
    <s v="BOS"/>
    <d v="1899-12-30T16:05:00"/>
    <d v="1899-12-30T16:04:00"/>
    <n v="142"/>
    <n v="125"/>
    <n v="-1"/>
    <d v="1899-12-30T16:17:00"/>
    <n v="13"/>
    <n v="0"/>
    <n v="0"/>
    <n v="0"/>
    <n v="0"/>
    <n v="0"/>
    <n v="0"/>
    <x v="2"/>
    <x v="3"/>
  </r>
  <r>
    <s v="  UA"/>
    <x v="17"/>
    <n v="884"/>
    <s v="N406UA"/>
    <s v="EWR"/>
    <d v="1899-12-30T19:00:00"/>
    <d v="1899-12-30T18:53:00"/>
    <n v="131"/>
    <n v="117"/>
    <n v="-7"/>
    <d v="1899-12-30T19:07:00"/>
    <n v="14"/>
    <n v="0"/>
    <n v="0"/>
    <n v="0"/>
    <n v="0"/>
    <n v="0"/>
    <n v="0"/>
    <x v="10"/>
    <x v="3"/>
  </r>
  <r>
    <s v="  UA"/>
    <x v="17"/>
    <n v="885"/>
    <s v="N452UA"/>
    <s v="LGA"/>
    <d v="1899-12-30T15:54:00"/>
    <d v="1899-12-30T16:44:00"/>
    <n v="125"/>
    <n v="118"/>
    <n v="50"/>
    <d v="1899-12-30T16:58:00"/>
    <n v="14"/>
    <n v="0"/>
    <n v="0"/>
    <n v="9"/>
    <n v="0"/>
    <n v="34"/>
    <n v="50"/>
    <x v="15"/>
    <x v="3"/>
  </r>
  <r>
    <s v="  UA"/>
    <x v="17"/>
    <n v="896"/>
    <s v="N501UA"/>
    <s v="BOS"/>
    <d v="1899-12-30T13:19:00"/>
    <d v="1899-12-30T13:18:00"/>
    <n v="140"/>
    <n v="120"/>
    <n v="-1"/>
    <d v="1899-12-30T13:28:00"/>
    <n v="10"/>
    <n v="0"/>
    <n v="0"/>
    <n v="0"/>
    <n v="0"/>
    <n v="0"/>
    <n v="0"/>
    <x v="14"/>
    <x v="3"/>
  </r>
  <r>
    <s v="  UA"/>
    <x v="17"/>
    <n v="904"/>
    <s v="N833UA"/>
    <s v="CVG"/>
    <d v="1899-12-30T19:01:00"/>
    <d v="1899-12-30T19:10:00"/>
    <n v="71"/>
    <n v="63"/>
    <n v="9"/>
    <d v="1899-12-30T19:25:00"/>
    <n v="15"/>
    <n v="0"/>
    <n v="0"/>
    <n v="0"/>
    <n v="0"/>
    <n v="0"/>
    <n v="9"/>
    <x v="10"/>
    <x v="3"/>
  </r>
  <r>
    <s v="  UA"/>
    <x v="17"/>
    <n v="907"/>
    <s v="N647UA"/>
    <s v="SFO"/>
    <d v="1899-12-30T17:21:00"/>
    <d v="1899-12-30T17:22:00"/>
    <n v="295"/>
    <n v="289"/>
    <n v="1"/>
    <d v="1899-12-30T17:40:00"/>
    <n v="18"/>
    <n v="0"/>
    <n v="0"/>
    <n v="0"/>
    <n v="0"/>
    <n v="0"/>
    <n v="1"/>
    <x v="12"/>
    <x v="3"/>
  </r>
  <r>
    <s v="  UA"/>
    <x v="17"/>
    <n v="909"/>
    <s v="N523UA"/>
    <s v="DEN"/>
    <d v="1899-12-30T15:23:00"/>
    <d v="1899-12-30T15:22:00"/>
    <n v="164"/>
    <n v="155"/>
    <n v="-1"/>
    <d v="1899-12-30T15:35:00"/>
    <n v="13"/>
    <n v="0"/>
    <n v="0"/>
    <n v="0"/>
    <n v="0"/>
    <n v="0"/>
    <n v="0"/>
    <x v="15"/>
    <x v="3"/>
  </r>
  <r>
    <s v="  UA"/>
    <x v="17"/>
    <n v="929"/>
    <s v="N455UA"/>
    <s v="SEA"/>
    <d v="1899-12-30T15:30:00"/>
    <d v="1899-12-30T15:36:00"/>
    <n v="268"/>
    <n v="331"/>
    <n v="6"/>
    <d v="1899-12-30T15:52:00"/>
    <n v="16"/>
    <n v="0"/>
    <n v="0"/>
    <n v="63"/>
    <n v="0"/>
    <n v="6"/>
    <n v="6"/>
    <x v="15"/>
    <x v="3"/>
  </r>
  <r>
    <s v="  UA"/>
    <x v="17"/>
    <n v="941"/>
    <s v="N516UA"/>
    <s v="DEN"/>
    <d v="1899-12-30T17:03:00"/>
    <d v="1899-12-30T17:10:00"/>
    <n v="160"/>
    <n v="163"/>
    <n v="7"/>
    <d v="1899-12-30T17:31:00"/>
    <n v="21"/>
    <n v="0"/>
    <n v="0"/>
    <n v="0"/>
    <n v="0"/>
    <n v="0"/>
    <n v="7"/>
    <x v="12"/>
    <x v="3"/>
  </r>
  <r>
    <s v="  UA"/>
    <x v="17"/>
    <n v="943"/>
    <s v="N553UA"/>
    <s v="LAX"/>
    <d v="1899-12-30T17:32:00"/>
    <d v="1899-12-30T17:32:00"/>
    <n v="268"/>
    <n v="262"/>
    <n v="0"/>
    <d v="1899-12-30T17:47:00"/>
    <n v="15"/>
    <n v="0"/>
    <n v="0"/>
    <n v="0"/>
    <n v="0"/>
    <n v="0"/>
    <n v="0"/>
    <x v="12"/>
    <x v="3"/>
  </r>
  <r>
    <s v="  UA"/>
    <x v="17"/>
    <n v="945"/>
    <s v="N534UA"/>
    <s v="LAX"/>
    <d v="1899-12-30T11:57:00"/>
    <d v="1899-12-30T13:08:00"/>
    <n v="262"/>
    <n v="253"/>
    <n v="71"/>
    <d v="1899-12-30T13:21:00"/>
    <n v="13"/>
    <n v="0"/>
    <n v="0"/>
    <n v="0"/>
    <n v="0"/>
    <n v="62"/>
    <n v="71"/>
    <x v="3"/>
    <x v="3"/>
  </r>
  <r>
    <s v="  UA"/>
    <x v="17"/>
    <n v="949"/>
    <s v=" "/>
    <s v="DEN"/>
    <d v="1899-12-30T18:41:00"/>
    <d v="1899-12-30T00:00:00"/>
    <n v="165"/>
    <n v="0"/>
    <n v="0"/>
    <d v="1899-12-30T00:00:00"/>
    <n v="0"/>
    <n v="0"/>
    <n v="0"/>
    <n v="0"/>
    <n v="0"/>
    <n v="0"/>
    <n v="0"/>
    <x v="1"/>
    <x v="3"/>
  </r>
  <r>
    <s v="  UA"/>
    <x v="17"/>
    <n v="959"/>
    <s v="N440UA"/>
    <s v="PDX"/>
    <d v="1899-12-30T20:30:00"/>
    <d v="1899-12-30T20:29:00"/>
    <n v="268"/>
    <n v="335"/>
    <n v="-1"/>
    <d v="1899-12-30T20:58:00"/>
    <n v="29"/>
    <n v="0"/>
    <n v="0"/>
    <n v="66"/>
    <n v="0"/>
    <n v="0"/>
    <n v="0"/>
    <x v="11"/>
    <x v="3"/>
  </r>
  <r>
    <s v="  UA"/>
    <x v="17"/>
    <n v="964"/>
    <s v="N229UA"/>
    <s v="IAD"/>
    <d v="1899-12-30T13:15:00"/>
    <d v="1899-12-30T13:13:00"/>
    <n v="112"/>
    <n v="114"/>
    <n v="-2"/>
    <d v="1899-12-30T13:34:00"/>
    <n v="21"/>
    <n v="0"/>
    <n v="0"/>
    <n v="0"/>
    <n v="0"/>
    <n v="0"/>
    <n v="0"/>
    <x v="14"/>
    <x v="3"/>
  </r>
  <r>
    <s v="  UA"/>
    <x v="17"/>
    <n v="971"/>
    <s v="N854UA"/>
    <s v="SFO"/>
    <d v="1899-12-30T06:00:00"/>
    <d v="1899-12-30T05:53:00"/>
    <n v="282"/>
    <n v="289"/>
    <n v="-7"/>
    <d v="1899-12-30T06:06:00"/>
    <n v="13"/>
    <n v="0"/>
    <n v="0"/>
    <n v="0"/>
    <n v="0"/>
    <n v="0"/>
    <n v="0"/>
    <x v="6"/>
    <x v="3"/>
  </r>
  <r>
    <s v="  UA"/>
    <x v="17"/>
    <n v="973"/>
    <s v="N571UA"/>
    <s v="SFO"/>
    <d v="1899-12-30T14:55:00"/>
    <d v="1899-12-30T14:52:00"/>
    <n v="294"/>
    <n v="298"/>
    <n v="-3"/>
    <d v="1899-12-30T15:11:00"/>
    <n v="19"/>
    <n v="0"/>
    <n v="0"/>
    <n v="0"/>
    <n v="0"/>
    <n v="0"/>
    <n v="0"/>
    <x v="4"/>
    <x v="3"/>
  </r>
  <r>
    <s v="  UA"/>
    <x v="17"/>
    <n v="987"/>
    <s v="N835UA"/>
    <s v="DCA"/>
    <d v="1899-12-30T07:00:00"/>
    <d v="1899-12-30T06:57:00"/>
    <n v="108"/>
    <n v="111"/>
    <n v="-3"/>
    <d v="1899-12-30T07:21:00"/>
    <n v="24"/>
    <n v="0"/>
    <n v="0"/>
    <n v="0"/>
    <n v="0"/>
    <n v="0"/>
    <n v="0"/>
    <x v="13"/>
    <x v="3"/>
  </r>
  <r>
    <s v="  UA"/>
    <x v="17"/>
    <n v="990"/>
    <s v="N227UA"/>
    <s v="IAD"/>
    <d v="1899-12-30T18:13:00"/>
    <d v="1899-12-30T18:16:00"/>
    <n v="114"/>
    <n v="108"/>
    <n v="3"/>
    <d v="1899-12-30T18:40:00"/>
    <n v="24"/>
    <n v="0"/>
    <n v="0"/>
    <n v="0"/>
    <n v="0"/>
    <n v="0"/>
    <n v="3"/>
    <x v="1"/>
    <x v="3"/>
  </r>
  <r>
    <s v="  UA"/>
    <x v="17"/>
    <n v="998"/>
    <s v="N594UA"/>
    <s v="BOS"/>
    <d v="1899-12-30T21:01:00"/>
    <d v="1899-12-30T21:05:00"/>
    <n v="130"/>
    <n v="125"/>
    <n v="4"/>
    <d v="1899-12-30T21:20:00"/>
    <n v="15"/>
    <n v="0"/>
    <n v="0"/>
    <n v="0"/>
    <n v="0"/>
    <n v="0"/>
    <n v="4"/>
    <x v="7"/>
    <x v="3"/>
  </r>
  <r>
    <s v="  UA"/>
    <x v="17"/>
    <n v="1102"/>
    <s v="N27733"/>
    <s v="MCO"/>
    <d v="1899-12-30T19:40:00"/>
    <d v="1899-12-30T19:32:00"/>
    <n v="155"/>
    <n v="142"/>
    <n v="-8"/>
    <d v="1899-12-30T19:48:00"/>
    <n v="16"/>
    <n v="0"/>
    <n v="0"/>
    <n v="0"/>
    <n v="0"/>
    <n v="0"/>
    <n v="0"/>
    <x v="10"/>
    <x v="3"/>
  </r>
  <r>
    <s v="  UA"/>
    <x v="17"/>
    <n v="1103"/>
    <s v="N21723"/>
    <s v="SNA"/>
    <d v="1899-12-30T09:45:00"/>
    <d v="1899-12-30T09:44:00"/>
    <n v="265"/>
    <n v="253"/>
    <n v="-1"/>
    <d v="1899-12-30T09:54:00"/>
    <n v="10"/>
    <n v="0"/>
    <n v="0"/>
    <n v="0"/>
    <n v="0"/>
    <n v="0"/>
    <n v="0"/>
    <x v="0"/>
    <x v="3"/>
  </r>
  <r>
    <s v="  UA"/>
    <x v="17"/>
    <n v="1189"/>
    <s v="N26210"/>
    <s v="IAH"/>
    <d v="1899-12-30T15:20:00"/>
    <d v="1899-12-30T15:13:00"/>
    <n v="174"/>
    <n v="153"/>
    <n v="-7"/>
    <d v="1899-12-30T15:29:00"/>
    <n v="16"/>
    <n v="0"/>
    <n v="0"/>
    <n v="0"/>
    <n v="0"/>
    <n v="0"/>
    <n v="0"/>
    <x v="15"/>
    <x v="3"/>
  </r>
  <r>
    <s v="  UA"/>
    <x v="17"/>
    <n v="1221"/>
    <s v="N15712"/>
    <s v="IAH"/>
    <d v="1899-12-30T07:00:00"/>
    <d v="1899-12-30T06:48:00"/>
    <n v="168"/>
    <n v="167"/>
    <n v="-12"/>
    <d v="1899-12-30T06:59:00"/>
    <n v="11"/>
    <n v="0"/>
    <n v="0"/>
    <n v="0"/>
    <n v="0"/>
    <n v="0"/>
    <n v="0"/>
    <x v="13"/>
    <x v="3"/>
  </r>
  <r>
    <s v="  UA"/>
    <x v="17"/>
    <n v="1259"/>
    <s v="N11612"/>
    <s v="CLE"/>
    <d v="1899-12-30T18:15:00"/>
    <d v="1899-12-30T18:11:00"/>
    <n v="77"/>
    <n v="80"/>
    <n v="-4"/>
    <d v="1899-12-30T18:33:00"/>
    <n v="22"/>
    <n v="0"/>
    <n v="0"/>
    <n v="0"/>
    <n v="0"/>
    <n v="0"/>
    <n v="0"/>
    <x v="1"/>
    <x v="3"/>
  </r>
  <r>
    <s v="  UA"/>
    <x v="17"/>
    <n v="1282"/>
    <s v="N78501"/>
    <s v="SFO"/>
    <d v="1899-12-30T20:30:00"/>
    <d v="1899-12-30T20:29:00"/>
    <n v="275"/>
    <n v="291"/>
    <n v="-1"/>
    <d v="1899-12-30T20:44:00"/>
    <n v="15"/>
    <n v="0"/>
    <n v="0"/>
    <n v="15"/>
    <n v="0"/>
    <n v="0"/>
    <n v="0"/>
    <x v="11"/>
    <x v="3"/>
  </r>
  <r>
    <s v="  UA"/>
    <x v="17"/>
    <n v="1290"/>
    <s v="N37420"/>
    <s v="IAH"/>
    <d v="1899-12-30T17:05:00"/>
    <d v="1899-12-30T16:58:00"/>
    <n v="173"/>
    <n v="146"/>
    <n v="-7"/>
    <d v="1899-12-30T17:16:00"/>
    <n v="18"/>
    <n v="0"/>
    <n v="0"/>
    <n v="0"/>
    <n v="0"/>
    <n v="0"/>
    <n v="0"/>
    <x v="12"/>
    <x v="3"/>
  </r>
  <r>
    <s v="  UA"/>
    <x v="17"/>
    <n v="1296"/>
    <s v="N27724"/>
    <s v="DEN"/>
    <d v="1899-12-30T20:00:00"/>
    <d v="1899-12-30T20:17:00"/>
    <n v="156"/>
    <n v="163"/>
    <n v="17"/>
    <d v="1899-12-30T20:35:00"/>
    <n v="18"/>
    <n v="17"/>
    <n v="0"/>
    <n v="7"/>
    <n v="0"/>
    <n v="0"/>
    <n v="17"/>
    <x v="11"/>
    <x v="3"/>
  </r>
  <r>
    <s v="  UA"/>
    <x v="17"/>
    <n v="1550"/>
    <s v="N18223"/>
    <s v="EWR"/>
    <d v="1899-12-30T13:39:00"/>
    <d v="1899-12-30T13:35:00"/>
    <n v="140"/>
    <n v="114"/>
    <n v="-4"/>
    <d v="1899-12-30T13:52:00"/>
    <n v="17"/>
    <n v="0"/>
    <n v="0"/>
    <n v="0"/>
    <n v="0"/>
    <n v="0"/>
    <n v="0"/>
    <x v="14"/>
    <x v="3"/>
  </r>
  <r>
    <s v="  UA"/>
    <x v="17"/>
    <n v="1570"/>
    <s v="N33714"/>
    <s v="EWR"/>
    <d v="1899-12-30T07:00:00"/>
    <d v="1899-12-30T07:20:00"/>
    <n v="120"/>
    <n v="94"/>
    <n v="20"/>
    <d v="1899-12-30T07:22:00"/>
    <n v="2"/>
    <n v="0"/>
    <n v="0"/>
    <n v="0"/>
    <n v="0"/>
    <n v="0"/>
    <n v="20"/>
    <x v="13"/>
    <x v="3"/>
  </r>
  <r>
    <s v="  UA"/>
    <x v="17"/>
    <n v="1574"/>
    <s v="N27213"/>
    <s v="EWR"/>
    <d v="1899-12-30T12:00:00"/>
    <d v="1899-12-30T11:58:00"/>
    <n v="127"/>
    <n v="119"/>
    <n v="-2"/>
    <d v="1899-12-30T12:23:00"/>
    <n v="25"/>
    <n v="0"/>
    <n v="0"/>
    <n v="0"/>
    <n v="0"/>
    <n v="0"/>
    <n v="0"/>
    <x v="5"/>
    <x v="3"/>
  </r>
  <r>
    <s v="  UA"/>
    <x v="17"/>
    <n v="1577"/>
    <s v="N16713"/>
    <s v="EWR"/>
    <d v="1899-12-30T17:00:00"/>
    <d v="1899-12-30T16:57:00"/>
    <n v="135"/>
    <n v="128"/>
    <n v="-3"/>
    <d v="1899-12-30T17:15:00"/>
    <n v="18"/>
    <n v="0"/>
    <n v="0"/>
    <n v="0"/>
    <n v="0"/>
    <n v="0"/>
    <n v="0"/>
    <x v="12"/>
    <x v="3"/>
  </r>
  <r>
    <s v="  UA"/>
    <x v="17"/>
    <n v="1579"/>
    <s v="N75432"/>
    <s v="EWR"/>
    <d v="1899-12-30T18:00:00"/>
    <d v="1899-12-30T18:10:00"/>
    <n v="126"/>
    <n v="128"/>
    <n v="10"/>
    <d v="1899-12-30T18:31:00"/>
    <n v="21"/>
    <n v="0"/>
    <n v="0"/>
    <n v="0"/>
    <n v="0"/>
    <n v="0"/>
    <n v="10"/>
    <x v="1"/>
    <x v="3"/>
  </r>
  <r>
    <s v="  UA"/>
    <x v="17"/>
    <n v="1625"/>
    <s v="N76254"/>
    <s v="CLE"/>
    <d v="1899-12-30T07:00:00"/>
    <d v="1899-12-30T06:54:00"/>
    <n v="77"/>
    <n v="70"/>
    <n v="-6"/>
    <d v="1899-12-30T07:06:00"/>
    <n v="12"/>
    <n v="0"/>
    <n v="0"/>
    <n v="0"/>
    <n v="0"/>
    <n v="0"/>
    <n v="0"/>
    <x v="13"/>
    <x v="3"/>
  </r>
  <r>
    <s v="  UA"/>
    <x v="17"/>
    <n v="1647"/>
    <s v="N73256"/>
    <s v="IAH"/>
    <d v="1899-12-30T19:15:00"/>
    <d v="1899-12-30T19:25:00"/>
    <n v="163"/>
    <n v="136"/>
    <n v="10"/>
    <d v="1899-12-30T19:37:00"/>
    <n v="12"/>
    <n v="0"/>
    <n v="0"/>
    <n v="0"/>
    <n v="0"/>
    <n v="0"/>
    <n v="10"/>
    <x v="10"/>
    <x v="3"/>
  </r>
  <r>
    <s v="  UA"/>
    <x v="17"/>
    <n v="1676"/>
    <s v="N76505"/>
    <s v="IAH"/>
    <d v="1899-12-30T14:00:00"/>
    <d v="1899-12-30T13:55:00"/>
    <n v="166"/>
    <n v="148"/>
    <n v="-5"/>
    <d v="1899-12-30T14:03:00"/>
    <n v="8"/>
    <n v="0"/>
    <n v="0"/>
    <n v="0"/>
    <n v="0"/>
    <n v="0"/>
    <n v="0"/>
    <x v="4"/>
    <x v="3"/>
  </r>
  <r>
    <s v="  UA"/>
    <x v="17"/>
    <n v="1693"/>
    <s v="N57439"/>
    <s v="IAH"/>
    <d v="1899-12-30T12:10:00"/>
    <d v="1899-12-30T12:10:00"/>
    <n v="167"/>
    <n v="152"/>
    <n v="0"/>
    <d v="1899-12-30T12:22:00"/>
    <n v="12"/>
    <n v="0"/>
    <n v="0"/>
    <n v="0"/>
    <n v="0"/>
    <n v="0"/>
    <n v="0"/>
    <x v="5"/>
    <x v="3"/>
  </r>
  <r>
    <s v="  UA"/>
    <x v="17"/>
    <n v="1696"/>
    <s v="N76269"/>
    <s v="EWR"/>
    <d v="1899-12-30T10:00:00"/>
    <d v="1899-12-30T09:56:00"/>
    <n v="117"/>
    <n v="108"/>
    <n v="-4"/>
    <d v="1899-12-30T10:09:00"/>
    <n v="13"/>
    <n v="0"/>
    <n v="0"/>
    <n v="0"/>
    <n v="0"/>
    <n v="0"/>
    <n v="0"/>
    <x v="8"/>
    <x v="3"/>
  </r>
  <r>
    <s v="  UA"/>
    <x v="17"/>
    <n v="1710"/>
    <s v="N76502"/>
    <s v="IAH"/>
    <d v="1899-12-30T08:00:00"/>
    <d v="1899-12-30T08:01:00"/>
    <n v="172"/>
    <n v="152"/>
    <n v="1"/>
    <d v="1899-12-30T08:10:00"/>
    <n v="9"/>
    <n v="0"/>
    <n v="0"/>
    <n v="0"/>
    <n v="0"/>
    <n v="0"/>
    <n v="1"/>
    <x v="9"/>
    <x v="3"/>
  </r>
  <r>
    <s v="  UA"/>
    <x v="17"/>
    <n v="1715"/>
    <s v="N16217"/>
    <s v="PIT"/>
    <d v="1899-12-30T18:35:00"/>
    <d v="1899-12-30T18:27:00"/>
    <n v="84"/>
    <n v="82"/>
    <n v="-8"/>
    <d v="1899-12-30T18:45:00"/>
    <n v="18"/>
    <n v="0"/>
    <n v="0"/>
    <n v="0"/>
    <n v="0"/>
    <n v="0"/>
    <n v="0"/>
    <x v="1"/>
    <x v="3"/>
  </r>
  <r>
    <s v="  UA"/>
    <x v="17"/>
    <n v="1716"/>
    <s v="N78501"/>
    <s v="FLL"/>
    <d v="1899-12-30T08:50:00"/>
    <d v="1899-12-30T09:06:00"/>
    <n v="171"/>
    <n v="179"/>
    <n v="16"/>
    <d v="1899-12-30T09:19:00"/>
    <n v="13"/>
    <n v="5"/>
    <n v="0"/>
    <n v="8"/>
    <n v="0"/>
    <n v="11"/>
    <n v="16"/>
    <x v="9"/>
    <x v="3"/>
  </r>
  <r>
    <s v="  UA"/>
    <x v="17"/>
    <n v="1727"/>
    <s v="N33286"/>
    <s v="IAH"/>
    <d v="1899-12-30T10:56:00"/>
    <d v="1899-12-30T10:54:00"/>
    <n v="169"/>
    <n v="151"/>
    <n v="-2"/>
    <d v="1899-12-30T11:04:00"/>
    <n v="10"/>
    <n v="0"/>
    <n v="0"/>
    <n v="0"/>
    <n v="0"/>
    <n v="0"/>
    <n v="0"/>
    <x v="8"/>
    <x v="3"/>
  </r>
  <r>
    <s v="  UA"/>
    <x v="17"/>
    <n v="1729"/>
    <s v="N73283"/>
    <s v="IAH"/>
    <d v="1899-12-30T21:00:00"/>
    <d v="1899-12-30T20:58:00"/>
    <n v="158"/>
    <n v="141"/>
    <n v="-2"/>
    <d v="1899-12-30T21:08:00"/>
    <n v="10"/>
    <n v="0"/>
    <n v="0"/>
    <n v="0"/>
    <n v="0"/>
    <n v="0"/>
    <n v="0"/>
    <x v="7"/>
    <x v="3"/>
  </r>
  <r>
    <s v="  UA"/>
    <x v="17"/>
    <n v="1730"/>
    <s v="N37255"/>
    <s v="IAH"/>
    <d v="1899-12-30T05:25:00"/>
    <d v="1899-12-30T05:30:00"/>
    <n v="168"/>
    <n v="162"/>
    <n v="5"/>
    <d v="1899-12-30T05:41:00"/>
    <n v="11"/>
    <n v="0"/>
    <n v="0"/>
    <n v="0"/>
    <n v="0"/>
    <n v="0"/>
    <n v="5"/>
    <x v="16"/>
    <x v="3"/>
  </r>
  <r>
    <s v="  UA"/>
    <x v="18"/>
    <n v="201"/>
    <s v="N212UA"/>
    <s v="HNL"/>
    <d v="1899-12-30T09:20:00"/>
    <d v="1899-12-30T09:38:00"/>
    <n v="544"/>
    <n v="558"/>
    <n v="18"/>
    <d v="1899-12-30T10:01:00"/>
    <n v="23"/>
    <n v="18"/>
    <n v="0"/>
    <n v="14"/>
    <n v="0"/>
    <n v="0"/>
    <n v="18"/>
    <x v="0"/>
    <x v="4"/>
  </r>
  <r>
    <s v="  UA"/>
    <x v="18"/>
    <n v="222"/>
    <s v="N516UA"/>
    <s v="BDL"/>
    <d v="1899-12-30T18:48:00"/>
    <d v="1899-12-30T18:48:00"/>
    <n v="126"/>
    <n v="118"/>
    <n v="0"/>
    <d v="1899-12-30T19:04:00"/>
    <n v="16"/>
    <n v="0"/>
    <n v="0"/>
    <n v="0"/>
    <n v="0"/>
    <n v="0"/>
    <n v="0"/>
    <x v="1"/>
    <x v="4"/>
  </r>
  <r>
    <s v="  UA"/>
    <x v="18"/>
    <n v="234"/>
    <s v="N818UA"/>
    <s v="LGA"/>
    <d v="1899-12-30T08:30:00"/>
    <d v="1899-12-30T08:30:00"/>
    <n v="125"/>
    <n v="124"/>
    <n v="0"/>
    <d v="1899-12-30T08:59:00"/>
    <n v="29"/>
    <n v="0"/>
    <n v="0"/>
    <n v="0"/>
    <n v="0"/>
    <n v="0"/>
    <n v="0"/>
    <x v="9"/>
    <x v="4"/>
  </r>
  <r>
    <s v="  UA"/>
    <x v="18"/>
    <n v="241"/>
    <s v=" "/>
    <s v="SEA"/>
    <d v="1899-12-30T11:57:00"/>
    <d v="1899-12-30T00:00:00"/>
    <n v="268"/>
    <n v="0"/>
    <n v="0"/>
    <d v="1899-12-30T00:00:00"/>
    <n v="0"/>
    <n v="0"/>
    <n v="0"/>
    <n v="0"/>
    <n v="0"/>
    <n v="0"/>
    <n v="0"/>
    <x v="3"/>
    <x v="4"/>
  </r>
  <r>
    <s v="  UA"/>
    <x v="18"/>
    <n v="242"/>
    <s v="N809UA"/>
    <s v="PVD"/>
    <d v="1899-12-30T13:27:00"/>
    <d v="1899-12-30T14:11:00"/>
    <n v="128"/>
    <n v="115"/>
    <n v="44"/>
    <d v="1899-12-30T14:25:00"/>
    <n v="14"/>
    <n v="0"/>
    <n v="0"/>
    <n v="0"/>
    <n v="0"/>
    <n v="31"/>
    <n v="44"/>
    <x v="14"/>
    <x v="4"/>
  </r>
  <r>
    <s v="  UA"/>
    <x v="18"/>
    <n v="245"/>
    <s v="N522UA"/>
    <s v="DEN"/>
    <d v="1899-12-30T08:58:00"/>
    <d v="1899-12-30T09:05:00"/>
    <n v="164"/>
    <n v="163"/>
    <n v="7"/>
    <d v="1899-12-30T09:24:00"/>
    <n v="19"/>
    <n v="0"/>
    <n v="0"/>
    <n v="0"/>
    <n v="0"/>
    <n v="0"/>
    <n v="7"/>
    <x v="9"/>
    <x v="4"/>
  </r>
  <r>
    <s v="  UA"/>
    <x v="18"/>
    <n v="246"/>
    <s v="N425UA"/>
    <s v="BUF"/>
    <d v="1899-12-30T18:00:00"/>
    <d v="1899-12-30T18:41:00"/>
    <n v="89"/>
    <n v="86"/>
    <n v="41"/>
    <d v="1899-12-30T19:00:00"/>
    <n v="19"/>
    <n v="0"/>
    <n v="7"/>
    <n v="0"/>
    <n v="0"/>
    <n v="31"/>
    <n v="41"/>
    <x v="1"/>
    <x v="4"/>
  </r>
  <r>
    <s v="  UA"/>
    <x v="18"/>
    <n v="248"/>
    <s v="N465UA"/>
    <s v="DTW"/>
    <d v="1899-12-30T19:00:00"/>
    <d v="1899-12-30T19:13:00"/>
    <n v="85"/>
    <n v="63"/>
    <n v="13"/>
    <d v="1899-12-30T19:21:00"/>
    <n v="8"/>
    <n v="0"/>
    <n v="0"/>
    <n v="0"/>
    <n v="0"/>
    <n v="0"/>
    <n v="13"/>
    <x v="10"/>
    <x v="4"/>
  </r>
  <r>
    <s v="  UA"/>
    <x v="18"/>
    <n v="253"/>
    <s v="N411UA"/>
    <s v="BOS"/>
    <d v="1899-12-30T19:00:00"/>
    <d v="1899-12-30T19:34:00"/>
    <n v="135"/>
    <n v="116"/>
    <n v="34"/>
    <d v="1899-12-30T19:47:00"/>
    <n v="13"/>
    <n v="11"/>
    <n v="0"/>
    <n v="0"/>
    <n v="0"/>
    <n v="4"/>
    <n v="34"/>
    <x v="10"/>
    <x v="4"/>
  </r>
  <r>
    <s v="  UA"/>
    <x v="18"/>
    <n v="255"/>
    <s v="N805UA"/>
    <s v="SFO"/>
    <d v="1899-12-30T16:05:00"/>
    <d v="1899-12-30T17:36:00"/>
    <n v="282"/>
    <n v="302"/>
    <n v="91"/>
    <d v="1899-12-30T17:46:00"/>
    <n v="10"/>
    <n v="91"/>
    <n v="0"/>
    <n v="20"/>
    <n v="0"/>
    <n v="0"/>
    <n v="91"/>
    <x v="2"/>
    <x v="4"/>
  </r>
  <r>
    <s v="  UA"/>
    <x v="18"/>
    <n v="258"/>
    <s v="N813UA"/>
    <s v="GRR"/>
    <d v="1899-12-30T19:01:00"/>
    <d v="1899-12-30T19:35:00"/>
    <n v="51"/>
    <n v="41"/>
    <n v="34"/>
    <d v="1899-12-30T19:46:00"/>
    <n v="11"/>
    <n v="7"/>
    <n v="0"/>
    <n v="0"/>
    <n v="0"/>
    <n v="17"/>
    <n v="34"/>
    <x v="10"/>
    <x v="4"/>
  </r>
  <r>
    <s v="  UA"/>
    <x v="18"/>
    <n v="262"/>
    <s v="N411UA"/>
    <s v="MCO"/>
    <d v="1899-12-30T07:02:00"/>
    <d v="1899-12-30T06:59:00"/>
    <n v="155"/>
    <n v="144"/>
    <n v="-3"/>
    <d v="1899-12-30T07:12:00"/>
    <n v="13"/>
    <n v="0"/>
    <n v="0"/>
    <n v="0"/>
    <n v="0"/>
    <n v="0"/>
    <n v="0"/>
    <x v="13"/>
    <x v="4"/>
  </r>
  <r>
    <s v="  UA"/>
    <x v="18"/>
    <n v="265"/>
    <s v="N578UA"/>
    <s v="TPA"/>
    <d v="1899-12-30T14:15:00"/>
    <d v="1899-12-30T16:11:00"/>
    <n v="157"/>
    <n v="139"/>
    <n v="116"/>
    <d v="1899-12-30T16:27:00"/>
    <n v="16"/>
    <n v="0"/>
    <n v="0"/>
    <n v="0"/>
    <n v="0"/>
    <n v="98"/>
    <n v="116"/>
    <x v="4"/>
    <x v="4"/>
  </r>
  <r>
    <s v="  UA"/>
    <x v="18"/>
    <n v="278"/>
    <s v="N806UA"/>
    <s v="MDT"/>
    <d v="1899-12-30T18:30:00"/>
    <d v="1899-12-30T18:29:00"/>
    <n v="100"/>
    <n v="86"/>
    <n v="-1"/>
    <d v="1899-12-30T18:45:00"/>
    <n v="16"/>
    <n v="0"/>
    <n v="0"/>
    <n v="0"/>
    <n v="0"/>
    <n v="0"/>
    <n v="0"/>
    <x v="1"/>
    <x v="4"/>
  </r>
  <r>
    <s v="  UA"/>
    <x v="18"/>
    <n v="288"/>
    <s v="N475UA"/>
    <s v="MCO"/>
    <d v="1899-12-30T14:25:00"/>
    <d v="1899-12-30T14:25:00"/>
    <n v="159"/>
    <n v="125"/>
    <n v="0"/>
    <d v="1899-12-30T14:35:00"/>
    <n v="10"/>
    <n v="0"/>
    <n v="0"/>
    <n v="0"/>
    <n v="0"/>
    <n v="0"/>
    <n v="0"/>
    <x v="4"/>
    <x v="4"/>
  </r>
  <r>
    <s v="  UA"/>
    <x v="18"/>
    <n v="292"/>
    <s v="N835UA"/>
    <s v="ATL"/>
    <d v="1899-12-30T06:00:00"/>
    <d v="1899-12-30T05:56:00"/>
    <n v="119"/>
    <n v="139"/>
    <n v="-4"/>
    <d v="1899-12-30T06:36:00"/>
    <n v="40"/>
    <n v="0"/>
    <n v="0"/>
    <n v="16"/>
    <n v="0"/>
    <n v="0"/>
    <n v="0"/>
    <x v="6"/>
    <x v="4"/>
  </r>
  <r>
    <s v="  UA"/>
    <x v="18"/>
    <n v="296"/>
    <s v="N807UA"/>
    <s v="MSP"/>
    <d v="1899-12-30T13:20:00"/>
    <d v="1899-12-30T13:15:00"/>
    <n v="87"/>
    <n v="79"/>
    <n v="-5"/>
    <d v="1899-12-30T13:26:00"/>
    <n v="11"/>
    <n v="0"/>
    <n v="0"/>
    <n v="0"/>
    <n v="0"/>
    <n v="0"/>
    <n v="0"/>
    <x v="14"/>
    <x v="4"/>
  </r>
  <r>
    <s v="  UA"/>
    <x v="18"/>
    <n v="298"/>
    <s v="N567UA"/>
    <s v="MIA"/>
    <d v="1899-12-30T19:45:00"/>
    <d v="1899-12-30T19:43:00"/>
    <n v="185"/>
    <n v="161"/>
    <n v="-2"/>
    <d v="1899-12-30T20:00:00"/>
    <n v="17"/>
    <n v="0"/>
    <n v="0"/>
    <n v="0"/>
    <n v="0"/>
    <n v="0"/>
    <n v="0"/>
    <x v="10"/>
    <x v="4"/>
  </r>
  <r>
    <s v="  UA"/>
    <x v="18"/>
    <n v="304"/>
    <s v="N442UA"/>
    <s v="BDL"/>
    <d v="1899-12-30T06:26:00"/>
    <d v="1899-12-30T06:20:00"/>
    <n v="122"/>
    <n v="123"/>
    <n v="-6"/>
    <d v="1899-12-30T06:34:00"/>
    <n v="14"/>
    <n v="0"/>
    <n v="0"/>
    <n v="0"/>
    <n v="0"/>
    <n v="0"/>
    <n v="0"/>
    <x v="6"/>
    <x v="4"/>
  </r>
  <r>
    <s v="  UA"/>
    <x v="18"/>
    <n v="307"/>
    <s v="N561UA"/>
    <s v="LAS"/>
    <d v="1899-12-30T08:20:00"/>
    <d v="1899-12-30T08:24:00"/>
    <n v="237"/>
    <n v="236"/>
    <n v="4"/>
    <d v="1899-12-30T08:41:00"/>
    <n v="17"/>
    <n v="0"/>
    <n v="0"/>
    <n v="0"/>
    <n v="0"/>
    <n v="0"/>
    <n v="4"/>
    <x v="9"/>
    <x v="4"/>
  </r>
  <r>
    <s v="  UA"/>
    <x v="18"/>
    <n v="309"/>
    <s v="N833UA"/>
    <s v="BOS"/>
    <d v="1899-12-30T09:05:00"/>
    <d v="1899-12-30T09:07:00"/>
    <n v="128"/>
    <n v="123"/>
    <n v="2"/>
    <d v="1899-12-30T09:20:00"/>
    <n v="13"/>
    <n v="0"/>
    <n v="0"/>
    <n v="0"/>
    <n v="0"/>
    <n v="0"/>
    <n v="2"/>
    <x v="0"/>
    <x v="4"/>
  </r>
  <r>
    <s v="  UA"/>
    <x v="18"/>
    <n v="320"/>
    <s v="N851UA"/>
    <s v="BWI"/>
    <d v="1899-12-30T19:53:00"/>
    <d v="1899-12-30T19:49:00"/>
    <n v="108"/>
    <n v="88"/>
    <n v="-4"/>
    <d v="1899-12-30T20:00:00"/>
    <n v="11"/>
    <n v="0"/>
    <n v="0"/>
    <n v="0"/>
    <n v="0"/>
    <n v="0"/>
    <n v="0"/>
    <x v="10"/>
    <x v="4"/>
  </r>
  <r>
    <s v="  UA"/>
    <x v="18"/>
    <n v="330"/>
    <s v="N494UA"/>
    <s v="EWR"/>
    <d v="1899-12-30T16:00:00"/>
    <d v="1899-12-30T16:24:00"/>
    <n v="131"/>
    <n v="116"/>
    <n v="24"/>
    <d v="1899-12-30T16:44:00"/>
    <n v="20"/>
    <n v="0"/>
    <n v="0"/>
    <n v="0"/>
    <n v="0"/>
    <n v="0"/>
    <n v="24"/>
    <x v="2"/>
    <x v="4"/>
  </r>
  <r>
    <s v="  UA"/>
    <x v="18"/>
    <n v="331"/>
    <s v="N489UA"/>
    <s v="DFW"/>
    <d v="1899-12-30T20:50:00"/>
    <d v="1899-12-30T21:10:00"/>
    <n v="146"/>
    <n v="128"/>
    <n v="20"/>
    <d v="1899-12-30T21:22:00"/>
    <n v="12"/>
    <n v="0"/>
    <n v="0"/>
    <n v="0"/>
    <n v="0"/>
    <n v="0"/>
    <n v="20"/>
    <x v="11"/>
    <x v="4"/>
  </r>
  <r>
    <s v="  UA"/>
    <x v="18"/>
    <n v="333"/>
    <s v="N826UA"/>
    <s v="MSY"/>
    <d v="1899-12-30T09:30:00"/>
    <d v="1899-12-30T09:24:00"/>
    <n v="140"/>
    <n v="121"/>
    <n v="-6"/>
    <d v="1899-12-30T09:36:00"/>
    <n v="12"/>
    <n v="0"/>
    <n v="0"/>
    <n v="0"/>
    <n v="0"/>
    <n v="0"/>
    <n v="0"/>
    <x v="0"/>
    <x v="4"/>
  </r>
  <r>
    <s v="  UA"/>
    <x v="18"/>
    <n v="337"/>
    <s v="N810UA"/>
    <s v="IAD"/>
    <d v="1899-12-30T16:16:00"/>
    <d v="1899-12-30T16:20:00"/>
    <n v="109"/>
    <n v="88"/>
    <n v="4"/>
    <d v="1899-12-30T16:33:00"/>
    <n v="13"/>
    <n v="0"/>
    <n v="0"/>
    <n v="0"/>
    <n v="0"/>
    <n v="0"/>
    <n v="4"/>
    <x v="2"/>
    <x v="4"/>
  </r>
  <r>
    <s v="  UA"/>
    <x v="18"/>
    <n v="340"/>
    <s v="N446UA"/>
    <s v="DFW"/>
    <d v="1899-12-30T13:20:00"/>
    <d v="1899-12-30T13:19:00"/>
    <n v="151"/>
    <n v="134"/>
    <n v="-1"/>
    <d v="1899-12-30T13:34:00"/>
    <n v="15"/>
    <n v="0"/>
    <n v="0"/>
    <n v="0"/>
    <n v="0"/>
    <n v="0"/>
    <n v="0"/>
    <x v="14"/>
    <x v="4"/>
  </r>
  <r>
    <s v="  UA"/>
    <x v="18"/>
    <n v="350"/>
    <s v="N514UA"/>
    <s v="MCO"/>
    <d v="1899-12-30T17:06:00"/>
    <d v="1899-12-30T17:02:00"/>
    <n v="159"/>
    <n v="147"/>
    <n v="-4"/>
    <d v="1899-12-30T17:23:00"/>
    <n v="21"/>
    <n v="0"/>
    <n v="0"/>
    <n v="0"/>
    <n v="0"/>
    <n v="0"/>
    <n v="0"/>
    <x v="12"/>
    <x v="4"/>
  </r>
  <r>
    <s v="  UA"/>
    <x v="18"/>
    <n v="360"/>
    <s v="N852UA"/>
    <s v="IAD"/>
    <d v="1899-12-30T11:22:00"/>
    <d v="1899-12-30T11:28:00"/>
    <n v="106"/>
    <n v="83"/>
    <n v="6"/>
    <d v="1899-12-30T11:37:00"/>
    <n v="9"/>
    <n v="0"/>
    <n v="0"/>
    <n v="0"/>
    <n v="0"/>
    <n v="0"/>
    <n v="6"/>
    <x v="3"/>
    <x v="4"/>
  </r>
  <r>
    <s v="  UA"/>
    <x v="18"/>
    <n v="365"/>
    <s v="N812UA"/>
    <s v="DSM"/>
    <d v="1899-12-30T15:00:00"/>
    <d v="1899-12-30T14:53:00"/>
    <n v="75"/>
    <n v="75"/>
    <n v="-7"/>
    <d v="1899-12-30T15:04:00"/>
    <n v="11"/>
    <n v="0"/>
    <n v="0"/>
    <n v="0"/>
    <n v="0"/>
    <n v="0"/>
    <n v="0"/>
    <x v="15"/>
    <x v="4"/>
  </r>
  <r>
    <s v="  UA"/>
    <x v="18"/>
    <n v="373"/>
    <s v="N578UA"/>
    <s v="JAC"/>
    <d v="1899-12-30T09:46:00"/>
    <d v="1899-12-30T09:44:00"/>
    <n v="193"/>
    <n v="0"/>
    <n v="-2"/>
    <d v="1899-12-30T09:54:00"/>
    <n v="10"/>
    <n v="0"/>
    <n v="0"/>
    <n v="0"/>
    <n v="0"/>
    <n v="0"/>
    <n v="0"/>
    <x v="0"/>
    <x v="4"/>
  </r>
  <r>
    <s v="  UA"/>
    <x v="18"/>
    <n v="376"/>
    <s v="N453UA"/>
    <s v="PHL"/>
    <d v="1899-12-30T06:00:00"/>
    <d v="1899-12-30T05:57:00"/>
    <n v="119"/>
    <n v="119"/>
    <n v="-3"/>
    <d v="1899-12-30T06:18:00"/>
    <n v="21"/>
    <n v="0"/>
    <n v="0"/>
    <n v="0"/>
    <n v="0"/>
    <n v="0"/>
    <n v="0"/>
    <x v="6"/>
    <x v="4"/>
  </r>
  <r>
    <s v="  UA"/>
    <x v="18"/>
    <n v="381"/>
    <s v="N461UA"/>
    <s v="SMF"/>
    <d v="1899-12-30T09:55:00"/>
    <d v="1899-12-30T09:53:00"/>
    <n v="270"/>
    <n v="288"/>
    <n v="-2"/>
    <d v="1899-12-30T10:13:00"/>
    <n v="20"/>
    <n v="0"/>
    <n v="0"/>
    <n v="16"/>
    <n v="0"/>
    <n v="0"/>
    <n v="0"/>
    <x v="0"/>
    <x v="4"/>
  </r>
  <r>
    <s v="  UA"/>
    <x v="18"/>
    <n v="382"/>
    <s v="N558UA"/>
    <s v="IAD"/>
    <d v="1899-12-30T08:43:00"/>
    <d v="1899-12-30T08:40:00"/>
    <n v="108"/>
    <n v="90"/>
    <n v="-3"/>
    <d v="1899-12-30T08:51:00"/>
    <n v="11"/>
    <n v="0"/>
    <n v="0"/>
    <n v="0"/>
    <n v="0"/>
    <n v="0"/>
    <n v="0"/>
    <x v="9"/>
    <x v="4"/>
  </r>
  <r>
    <s v="  UA"/>
    <x v="18"/>
    <n v="391"/>
    <s v="N822UA"/>
    <s v="RDU"/>
    <d v="1899-12-30T19:45:00"/>
    <d v="1899-12-30T21:23:00"/>
    <n v="117"/>
    <n v="92"/>
    <n v="98"/>
    <d v="1899-12-30T21:40:00"/>
    <n v="17"/>
    <n v="20"/>
    <n v="0"/>
    <n v="0"/>
    <n v="0"/>
    <n v="53"/>
    <n v="98"/>
    <x v="10"/>
    <x v="4"/>
  </r>
  <r>
    <s v="  UA"/>
    <x v="18"/>
    <n v="393"/>
    <s v="N457UA"/>
    <s v="PHX"/>
    <d v="1899-12-30T11:57:00"/>
    <d v="1899-12-30T11:59:00"/>
    <n v="232"/>
    <n v="237"/>
    <n v="2"/>
    <d v="1899-12-30T12:22:00"/>
    <n v="23"/>
    <n v="0"/>
    <n v="0"/>
    <n v="0"/>
    <n v="0"/>
    <n v="0"/>
    <n v="2"/>
    <x v="3"/>
    <x v="4"/>
  </r>
  <r>
    <s v="  UA"/>
    <x v="18"/>
    <n v="395"/>
    <s v="N439UA"/>
    <s v="SAN"/>
    <d v="1899-12-30T17:50:00"/>
    <d v="1899-12-30T18:14:00"/>
    <n v="253"/>
    <n v="248"/>
    <n v="24"/>
    <d v="1899-12-30T18:37:00"/>
    <n v="23"/>
    <n v="19"/>
    <n v="0"/>
    <n v="0"/>
    <n v="0"/>
    <n v="0"/>
    <n v="24"/>
    <x v="12"/>
    <x v="4"/>
  </r>
  <r>
    <s v="  UA"/>
    <x v="18"/>
    <n v="398"/>
    <s v="N491UA"/>
    <s v="PDX"/>
    <d v="1899-12-30T11:58:00"/>
    <d v="1899-12-30T11:56:00"/>
    <n v="268"/>
    <n v="304"/>
    <n v="-2"/>
    <d v="1899-12-30T12:17:00"/>
    <n v="21"/>
    <n v="0"/>
    <n v="0"/>
    <n v="34"/>
    <n v="0"/>
    <n v="0"/>
    <n v="0"/>
    <x v="3"/>
    <x v="4"/>
  </r>
  <r>
    <s v="  UA"/>
    <x v="18"/>
    <n v="401"/>
    <s v="N833UA"/>
    <s v="DCA"/>
    <d v="1899-12-30T17:05:00"/>
    <d v="1899-12-30T17:03:00"/>
    <n v="105"/>
    <n v="92"/>
    <n v="-2"/>
    <d v="1899-12-30T17:16:00"/>
    <n v="13"/>
    <n v="0"/>
    <n v="0"/>
    <n v="0"/>
    <n v="0"/>
    <n v="0"/>
    <n v="0"/>
    <x v="12"/>
    <x v="4"/>
  </r>
  <r>
    <s v="  UA"/>
    <x v="18"/>
    <n v="408"/>
    <s v="N559UA"/>
    <s v="PHX"/>
    <d v="1899-12-30T17:59:00"/>
    <d v="1899-12-30T19:31:00"/>
    <n v="235"/>
    <n v="224"/>
    <n v="92"/>
    <d v="1899-12-30T19:45:00"/>
    <n v="14"/>
    <n v="0"/>
    <n v="0"/>
    <n v="0"/>
    <n v="0"/>
    <n v="81"/>
    <n v="92"/>
    <x v="12"/>
    <x v="4"/>
  </r>
  <r>
    <s v="  UA"/>
    <x v="18"/>
    <n v="409"/>
    <s v="N496UA"/>
    <s v="LAX"/>
    <d v="1899-12-30T13:05:00"/>
    <d v="1899-12-30T12:59:00"/>
    <n v="269"/>
    <n v="269"/>
    <n v="-6"/>
    <d v="1899-12-30T13:08:00"/>
    <n v="9"/>
    <n v="0"/>
    <n v="0"/>
    <n v="0"/>
    <n v="0"/>
    <n v="0"/>
    <n v="0"/>
    <x v="14"/>
    <x v="4"/>
  </r>
  <r>
    <s v="  UA"/>
    <x v="18"/>
    <n v="411"/>
    <s v="N457UA"/>
    <s v="LAX"/>
    <d v="1899-12-30T20:45:00"/>
    <d v="1899-12-30T20:48:00"/>
    <n v="265"/>
    <n v="249"/>
    <n v="3"/>
    <d v="1899-12-30T20:58:00"/>
    <n v="10"/>
    <n v="0"/>
    <n v="0"/>
    <n v="0"/>
    <n v="0"/>
    <n v="0"/>
    <n v="3"/>
    <x v="11"/>
    <x v="4"/>
  </r>
  <r>
    <s v="  UA"/>
    <x v="18"/>
    <n v="420"/>
    <s v="N431UA"/>
    <s v="ROC"/>
    <d v="1899-12-30T18:44:00"/>
    <d v="1899-12-30T18:45:00"/>
    <n v="96"/>
    <n v="92"/>
    <n v="1"/>
    <d v="1899-12-30T18:59:00"/>
    <n v="14"/>
    <n v="0"/>
    <n v="0"/>
    <n v="0"/>
    <n v="0"/>
    <n v="0"/>
    <n v="1"/>
    <x v="1"/>
    <x v="4"/>
  </r>
  <r>
    <s v="  UA"/>
    <x v="18"/>
    <n v="425"/>
    <s v=" "/>
    <s v="SEA"/>
    <d v="1899-12-30T20:50:00"/>
    <d v="1899-12-30T00:00:00"/>
    <n v="265"/>
    <n v="0"/>
    <n v="0"/>
    <d v="1899-12-30T00:00:00"/>
    <n v="0"/>
    <n v="0"/>
    <n v="0"/>
    <n v="0"/>
    <n v="0"/>
    <n v="0"/>
    <n v="0"/>
    <x v="11"/>
    <x v="4"/>
  </r>
  <r>
    <s v="  UA"/>
    <x v="18"/>
    <n v="432"/>
    <s v="N801UA"/>
    <s v="CLT"/>
    <d v="1899-12-30T13:10:00"/>
    <d v="1899-12-30T15:00:00"/>
    <n v="109"/>
    <n v="99"/>
    <n v="110"/>
    <d v="1899-12-30T15:24:00"/>
    <n v="24"/>
    <n v="100"/>
    <n v="0"/>
    <n v="0"/>
    <n v="0"/>
    <n v="0"/>
    <n v="110"/>
    <x v="14"/>
    <x v="4"/>
  </r>
  <r>
    <s v="  UA"/>
    <x v="18"/>
    <n v="436"/>
    <s v="N459UA"/>
    <s v="EWR"/>
    <d v="1899-12-30T15:00:00"/>
    <d v="1899-12-30T15:06:00"/>
    <n v="131"/>
    <n v="110"/>
    <n v="6"/>
    <d v="1899-12-30T15:17:00"/>
    <n v="11"/>
    <n v="0"/>
    <n v="0"/>
    <n v="0"/>
    <n v="0"/>
    <n v="0"/>
    <n v="6"/>
    <x v="15"/>
    <x v="4"/>
  </r>
  <r>
    <s v="  UA"/>
    <x v="18"/>
    <n v="442"/>
    <s v="N841UA"/>
    <s v="BDL"/>
    <d v="1899-12-30T16:50:00"/>
    <d v="1899-12-30T17:26:00"/>
    <n v="121"/>
    <n v="113"/>
    <n v="36"/>
    <d v="1899-12-30T17:40:00"/>
    <n v="14"/>
    <n v="0"/>
    <n v="0"/>
    <n v="0"/>
    <n v="0"/>
    <n v="28"/>
    <n v="36"/>
    <x v="2"/>
    <x v="4"/>
  </r>
  <r>
    <s v="  UA"/>
    <x v="18"/>
    <n v="449"/>
    <s v="N437UA"/>
    <s v="SAN"/>
    <d v="1899-12-30T10:00:00"/>
    <d v="1899-12-30T09:55:00"/>
    <n v="261"/>
    <n v="258"/>
    <n v="-5"/>
    <d v="1899-12-30T10:17:00"/>
    <n v="22"/>
    <n v="0"/>
    <n v="0"/>
    <n v="0"/>
    <n v="0"/>
    <n v="0"/>
    <n v="0"/>
    <x v="8"/>
    <x v="4"/>
  </r>
  <r>
    <s v="  UA"/>
    <x v="18"/>
    <n v="450"/>
    <s v="N571UA"/>
    <s v="TPA"/>
    <d v="1899-12-30T19:59:00"/>
    <d v="1899-12-30T20:11:00"/>
    <n v="157"/>
    <n v="129"/>
    <n v="12"/>
    <d v="1899-12-30T20:23:00"/>
    <n v="12"/>
    <n v="0"/>
    <n v="0"/>
    <n v="0"/>
    <n v="0"/>
    <n v="0"/>
    <n v="12"/>
    <x v="10"/>
    <x v="4"/>
  </r>
  <r>
    <s v="  UA"/>
    <x v="18"/>
    <n v="456"/>
    <s v="N594UA"/>
    <s v="DEN"/>
    <d v="1899-12-30T11:57:00"/>
    <d v="1899-12-30T12:00:00"/>
    <n v="162"/>
    <n v="169"/>
    <n v="3"/>
    <d v="1899-12-30T12:24:00"/>
    <n v="24"/>
    <n v="0"/>
    <n v="0"/>
    <n v="0"/>
    <n v="0"/>
    <n v="0"/>
    <n v="3"/>
    <x v="3"/>
    <x v="4"/>
  </r>
  <r>
    <s v="  UA"/>
    <x v="18"/>
    <n v="473"/>
    <s v="N481UA"/>
    <s v="SNA"/>
    <d v="1899-12-30T20:05:00"/>
    <d v="1899-12-30T20:01:00"/>
    <n v="269"/>
    <n v="255"/>
    <n v="-4"/>
    <d v="1899-12-30T20:12:00"/>
    <n v="11"/>
    <n v="0"/>
    <n v="0"/>
    <n v="0"/>
    <n v="0"/>
    <n v="0"/>
    <n v="0"/>
    <x v="11"/>
    <x v="4"/>
  </r>
  <r>
    <s v="  UA"/>
    <x v="18"/>
    <n v="476"/>
    <s v="N411UA"/>
    <s v="BWI"/>
    <d v="1899-12-30T13:12:00"/>
    <d v="1899-12-30T14:08:00"/>
    <n v="108"/>
    <n v="96"/>
    <n v="56"/>
    <d v="1899-12-30T14:26:00"/>
    <n v="18"/>
    <n v="0"/>
    <n v="0"/>
    <n v="0"/>
    <n v="0"/>
    <n v="44"/>
    <n v="56"/>
    <x v="14"/>
    <x v="4"/>
  </r>
  <r>
    <s v="  UA"/>
    <x v="18"/>
    <n v="493"/>
    <s v="N466UA"/>
    <s v="SFO"/>
    <d v="1899-12-30T18:45:00"/>
    <d v="1899-12-30T19:11:00"/>
    <n v="282"/>
    <n v="319"/>
    <n v="26"/>
    <d v="1899-12-30T19:27:00"/>
    <n v="16"/>
    <n v="0"/>
    <n v="0"/>
    <n v="40"/>
    <n v="0"/>
    <n v="23"/>
    <n v="26"/>
    <x v="1"/>
    <x v="4"/>
  </r>
  <r>
    <s v="  UA"/>
    <x v="18"/>
    <n v="499"/>
    <s v="N413UA"/>
    <s v="SFO"/>
    <d v="1899-12-30T14:05:00"/>
    <d v="1899-12-30T14:07:00"/>
    <n v="282"/>
    <n v="304"/>
    <n v="2"/>
    <d v="1899-12-30T14:22:00"/>
    <n v="15"/>
    <n v="0"/>
    <n v="0"/>
    <n v="24"/>
    <n v="0"/>
    <n v="0"/>
    <n v="2"/>
    <x v="4"/>
    <x v="4"/>
  </r>
  <r>
    <s v="  UA"/>
    <x v="18"/>
    <n v="502"/>
    <s v="N807UA"/>
    <s v="LGA"/>
    <d v="1899-12-30T18:00:00"/>
    <d v="1899-12-30T18:07:00"/>
    <n v="125"/>
    <n v="111"/>
    <n v="7"/>
    <d v="1899-12-30T18:21:00"/>
    <n v="14"/>
    <n v="0"/>
    <n v="0"/>
    <n v="0"/>
    <n v="0"/>
    <n v="0"/>
    <n v="7"/>
    <x v="1"/>
    <x v="4"/>
  </r>
  <r>
    <s v="  UA"/>
    <x v="18"/>
    <n v="514"/>
    <s v="N405UA"/>
    <s v="IAD"/>
    <d v="1899-12-30T21:20:00"/>
    <d v="1899-12-30T21:19:00"/>
    <n v="99"/>
    <n v="88"/>
    <n v="-1"/>
    <d v="1899-12-30T21:34:00"/>
    <n v="15"/>
    <n v="0"/>
    <n v="0"/>
    <n v="0"/>
    <n v="0"/>
    <n v="0"/>
    <n v="0"/>
    <x v="7"/>
    <x v="4"/>
  </r>
  <r>
    <s v="  UA"/>
    <x v="18"/>
    <n v="519"/>
    <s v="N444UA"/>
    <s v="CMH"/>
    <d v="1899-12-30T19:45:00"/>
    <d v="1899-12-30T21:03:00"/>
    <n v="73"/>
    <n v="76"/>
    <n v="78"/>
    <d v="1899-12-30T21:22:00"/>
    <n v="19"/>
    <n v="78"/>
    <n v="0"/>
    <n v="3"/>
    <n v="0"/>
    <n v="0"/>
    <n v="78"/>
    <x v="10"/>
    <x v="4"/>
  </r>
  <r>
    <s v="  UA"/>
    <x v="18"/>
    <n v="521"/>
    <s v="N537UA"/>
    <s v="SAN"/>
    <d v="1899-12-30T11:57:00"/>
    <d v="1899-12-30T11:54:00"/>
    <n v="264"/>
    <n v="252"/>
    <n v="-3"/>
    <d v="1899-12-30T12:08:00"/>
    <n v="14"/>
    <n v="0"/>
    <n v="0"/>
    <n v="0"/>
    <n v="0"/>
    <n v="0"/>
    <n v="0"/>
    <x v="3"/>
    <x v="4"/>
  </r>
  <r>
    <s v="  UA"/>
    <x v="18"/>
    <n v="524"/>
    <s v="N586UA"/>
    <s v="BOS"/>
    <d v="1899-12-30T06:46:00"/>
    <d v="1899-12-30T06:41:00"/>
    <n v="131"/>
    <n v="120"/>
    <n v="-5"/>
    <d v="1899-12-30T06:52:00"/>
    <n v="11"/>
    <n v="0"/>
    <n v="0"/>
    <n v="0"/>
    <n v="0"/>
    <n v="0"/>
    <n v="0"/>
    <x v="6"/>
    <x v="4"/>
  </r>
  <r>
    <s v="  UA"/>
    <x v="18"/>
    <n v="530"/>
    <s v="N452UA"/>
    <s v="MSP"/>
    <d v="1899-12-30T06:00:00"/>
    <d v="1899-12-30T05:56:00"/>
    <n v="93"/>
    <n v="91"/>
    <n v="-4"/>
    <d v="1899-12-30T06:10:00"/>
    <n v="14"/>
    <n v="0"/>
    <n v="0"/>
    <n v="0"/>
    <n v="0"/>
    <n v="0"/>
    <n v="0"/>
    <x v="6"/>
    <x v="4"/>
  </r>
  <r>
    <s v="  UA"/>
    <x v="18"/>
    <n v="531"/>
    <s v="N533UA"/>
    <s v="LAX"/>
    <d v="1899-12-30T10:35:00"/>
    <d v="1899-12-30T10:34:00"/>
    <n v="275"/>
    <n v="260"/>
    <n v="-1"/>
    <d v="1899-12-30T10:45:00"/>
    <n v="11"/>
    <n v="0"/>
    <n v="0"/>
    <n v="0"/>
    <n v="0"/>
    <n v="0"/>
    <n v="0"/>
    <x v="8"/>
    <x v="4"/>
  </r>
  <r>
    <s v="  UA"/>
    <x v="18"/>
    <n v="532"/>
    <s v="N495UA"/>
    <s v="BOS"/>
    <d v="1899-12-30T11:01:00"/>
    <d v="1899-12-30T10:56:00"/>
    <n v="135"/>
    <n v="115"/>
    <n v="-5"/>
    <d v="1899-12-30T11:05:00"/>
    <n v="9"/>
    <n v="0"/>
    <n v="0"/>
    <n v="0"/>
    <n v="0"/>
    <n v="0"/>
    <n v="0"/>
    <x v="3"/>
    <x v="4"/>
  </r>
  <r>
    <s v="  UA"/>
    <x v="18"/>
    <n v="536"/>
    <s v="N446UA"/>
    <s v="LGA"/>
    <d v="1899-12-30T07:00:00"/>
    <d v="1899-12-30T06:56:00"/>
    <n v="123"/>
    <n v="108"/>
    <n v="-4"/>
    <d v="1899-12-30T07:10:00"/>
    <n v="14"/>
    <n v="0"/>
    <n v="0"/>
    <n v="0"/>
    <n v="0"/>
    <n v="0"/>
    <n v="0"/>
    <x v="13"/>
    <x v="4"/>
  </r>
  <r>
    <s v="  UA"/>
    <x v="18"/>
    <n v="544"/>
    <s v="N574UA"/>
    <s v="LAS"/>
    <d v="1899-12-30T11:57:00"/>
    <d v="1899-12-30T11:56:00"/>
    <n v="237"/>
    <n v="242"/>
    <n v="-1"/>
    <d v="1899-12-30T12:15:00"/>
    <n v="19"/>
    <n v="0"/>
    <n v="0"/>
    <n v="0"/>
    <n v="0"/>
    <n v="0"/>
    <n v="0"/>
    <x v="3"/>
    <x v="4"/>
  </r>
  <r>
    <s v="  UA"/>
    <x v="18"/>
    <n v="557"/>
    <s v="N553UA"/>
    <s v="LAS"/>
    <d v="1899-12-30T17:55:00"/>
    <d v="1899-12-30T18:04:00"/>
    <n v="237"/>
    <n v="237"/>
    <n v="9"/>
    <d v="1899-12-30T18:19:00"/>
    <n v="15"/>
    <n v="0"/>
    <n v="0"/>
    <n v="0"/>
    <n v="0"/>
    <n v="0"/>
    <n v="9"/>
    <x v="12"/>
    <x v="4"/>
  </r>
  <r>
    <s v="  UA"/>
    <x v="18"/>
    <n v="566"/>
    <s v="N449UA"/>
    <s v="ATL"/>
    <d v="1899-12-30T18:00:00"/>
    <d v="1899-12-30T17:56:00"/>
    <n v="112"/>
    <n v="111"/>
    <n v="-4"/>
    <d v="1899-12-30T18:13:00"/>
    <n v="17"/>
    <n v="0"/>
    <n v="0"/>
    <n v="0"/>
    <n v="0"/>
    <n v="0"/>
    <n v="0"/>
    <x v="1"/>
    <x v="4"/>
  </r>
  <r>
    <s v="  UA"/>
    <x v="18"/>
    <n v="570"/>
    <s v="N453UA"/>
    <s v="CLE"/>
    <d v="1899-12-30T13:19:00"/>
    <d v="1899-12-30T13:15:00"/>
    <n v="73"/>
    <n v="65"/>
    <n v="-4"/>
    <d v="1899-12-30T13:27:00"/>
    <n v="12"/>
    <n v="0"/>
    <n v="0"/>
    <n v="0"/>
    <n v="0"/>
    <n v="0"/>
    <n v="0"/>
    <x v="14"/>
    <x v="4"/>
  </r>
  <r>
    <s v="  UA"/>
    <x v="18"/>
    <n v="577"/>
    <s v="N415UA"/>
    <s v="MSP"/>
    <d v="1899-12-30T08:48:00"/>
    <d v="1899-12-30T08:51:00"/>
    <n v="85"/>
    <n v="78"/>
    <n v="3"/>
    <d v="1899-12-30T09:00:00"/>
    <n v="9"/>
    <n v="0"/>
    <n v="0"/>
    <n v="0"/>
    <n v="0"/>
    <n v="0"/>
    <n v="3"/>
    <x v="9"/>
    <x v="4"/>
  </r>
  <r>
    <s v="  UA"/>
    <x v="18"/>
    <n v="589"/>
    <s v="N529UA"/>
    <s v="IAH"/>
    <d v="1899-12-30T09:27:00"/>
    <d v="1899-12-30T09:23:00"/>
    <n v="164"/>
    <n v="165"/>
    <n v="-4"/>
    <d v="1899-12-30T09:44:00"/>
    <n v="21"/>
    <n v="0"/>
    <n v="0"/>
    <n v="0"/>
    <n v="0"/>
    <n v="0"/>
    <n v="0"/>
    <x v="0"/>
    <x v="4"/>
  </r>
  <r>
    <s v="  UA"/>
    <x v="18"/>
    <n v="590"/>
    <s v="N568UA"/>
    <s v="BDL"/>
    <d v="1899-12-30T13:33:00"/>
    <d v="1899-12-30T13:55:00"/>
    <n v="121"/>
    <n v="101"/>
    <n v="22"/>
    <d v="1899-12-30T14:04:00"/>
    <n v="9"/>
    <n v="0"/>
    <n v="0"/>
    <n v="0"/>
    <n v="0"/>
    <n v="0"/>
    <n v="22"/>
    <x v="14"/>
    <x v="4"/>
  </r>
  <r>
    <s v="  UA"/>
    <x v="18"/>
    <n v="597"/>
    <s v="N469UA"/>
    <s v="MSP"/>
    <d v="1899-12-30T20:05:00"/>
    <d v="1899-12-30T20:28:00"/>
    <n v="83"/>
    <n v="87"/>
    <n v="23"/>
    <d v="1899-12-30T20:38:00"/>
    <n v="10"/>
    <n v="6"/>
    <n v="0"/>
    <n v="4"/>
    <n v="0"/>
    <n v="17"/>
    <n v="23"/>
    <x v="11"/>
    <x v="4"/>
  </r>
  <r>
    <s v="  UA"/>
    <x v="18"/>
    <n v="600"/>
    <s v="N431UA"/>
    <s v="DCA"/>
    <d v="1899-12-30T06:00:00"/>
    <d v="1899-12-30T05:58:00"/>
    <n v="106"/>
    <n v="97"/>
    <n v="-2"/>
    <d v="1899-12-30T06:13:00"/>
    <n v="15"/>
    <n v="0"/>
    <n v="0"/>
    <n v="0"/>
    <n v="0"/>
    <n v="0"/>
    <n v="0"/>
    <x v="6"/>
    <x v="4"/>
  </r>
  <r>
    <s v="  UA"/>
    <x v="18"/>
    <n v="602"/>
    <s v="N458UA"/>
    <s v="DCA"/>
    <d v="1899-12-30T07:00:00"/>
    <d v="1899-12-30T06:54:00"/>
    <n v="108"/>
    <n v="107"/>
    <n v="-6"/>
    <d v="1899-12-30T07:13:00"/>
    <n v="19"/>
    <n v="0"/>
    <n v="0"/>
    <n v="0"/>
    <n v="0"/>
    <n v="0"/>
    <n v="0"/>
    <x v="13"/>
    <x v="4"/>
  </r>
  <r>
    <s v="  UA"/>
    <x v="18"/>
    <n v="604"/>
    <s v="N807UA"/>
    <s v="DCA"/>
    <d v="1899-12-30T08:05:00"/>
    <d v="1899-12-30T08:04:00"/>
    <n v="105"/>
    <n v="88"/>
    <n v="-1"/>
    <d v="1899-12-30T08:16:00"/>
    <n v="12"/>
    <n v="0"/>
    <n v="0"/>
    <n v="0"/>
    <n v="0"/>
    <n v="0"/>
    <n v="0"/>
    <x v="9"/>
    <x v="4"/>
  </r>
  <r>
    <s v="  UA"/>
    <x v="18"/>
    <n v="605"/>
    <s v="N493UA"/>
    <s v="DEN"/>
    <d v="1899-12-30T09:48:00"/>
    <d v="1899-12-30T09:46:00"/>
    <n v="162"/>
    <n v="157"/>
    <n v="-2"/>
    <d v="1899-12-30T09:58:00"/>
    <n v="12"/>
    <n v="0"/>
    <n v="0"/>
    <n v="0"/>
    <n v="0"/>
    <n v="0"/>
    <n v="0"/>
    <x v="0"/>
    <x v="4"/>
  </r>
  <r>
    <s v="  UA"/>
    <x v="18"/>
    <n v="608"/>
    <s v="N851UA"/>
    <s v="DCA"/>
    <d v="1899-12-30T10:02:00"/>
    <d v="1899-12-30T09:51:00"/>
    <n v="105"/>
    <n v="97"/>
    <n v="-11"/>
    <d v="1899-12-30T10:09:00"/>
    <n v="18"/>
    <n v="0"/>
    <n v="0"/>
    <n v="0"/>
    <n v="0"/>
    <n v="0"/>
    <n v="0"/>
    <x v="8"/>
    <x v="4"/>
  </r>
  <r>
    <s v="  UA"/>
    <x v="18"/>
    <n v="609"/>
    <s v="N488UA"/>
    <s v="SFO"/>
    <d v="1899-12-30T11:57:00"/>
    <d v="1899-12-30T11:58:00"/>
    <n v="282"/>
    <n v="328"/>
    <n v="1"/>
    <d v="1899-12-30T12:28:00"/>
    <n v="30"/>
    <n v="0"/>
    <n v="0"/>
    <n v="47"/>
    <n v="0"/>
    <n v="0"/>
    <n v="1"/>
    <x v="3"/>
    <x v="4"/>
  </r>
  <r>
    <s v="  UA"/>
    <x v="18"/>
    <n v="610"/>
    <s v="N438UA"/>
    <s v="DCA"/>
    <d v="1899-12-30T11:00:00"/>
    <d v="1899-12-30T10:59:00"/>
    <n v="105"/>
    <n v="92"/>
    <n v="-1"/>
    <d v="1899-12-30T11:13:00"/>
    <n v="14"/>
    <n v="0"/>
    <n v="0"/>
    <n v="0"/>
    <n v="0"/>
    <n v="0"/>
    <n v="0"/>
    <x v="3"/>
    <x v="4"/>
  </r>
  <r>
    <s v="  UA"/>
    <x v="18"/>
    <n v="611"/>
    <s v="N590UA"/>
    <s v="SFO"/>
    <d v="1899-12-30T13:05:00"/>
    <d v="1899-12-30T13:05:00"/>
    <n v="284"/>
    <n v="293"/>
    <n v="0"/>
    <d v="1899-12-30T13:16:00"/>
    <n v="11"/>
    <n v="0"/>
    <n v="0"/>
    <n v="0"/>
    <n v="0"/>
    <n v="0"/>
    <n v="0"/>
    <x v="14"/>
    <x v="4"/>
  </r>
  <r>
    <s v="  UA"/>
    <x v="18"/>
    <n v="612"/>
    <s v="N835UA"/>
    <s v="DCA"/>
    <d v="1899-12-30T12:05:00"/>
    <d v="1899-12-30T12:36:00"/>
    <n v="105"/>
    <n v="88"/>
    <n v="31"/>
    <d v="1899-12-30T12:51:00"/>
    <n v="15"/>
    <n v="0"/>
    <n v="0"/>
    <n v="0"/>
    <n v="0"/>
    <n v="0"/>
    <n v="31"/>
    <x v="5"/>
    <x v="4"/>
  </r>
  <r>
    <s v="  UA"/>
    <x v="18"/>
    <n v="614"/>
    <s v="N431UA"/>
    <s v="DCA"/>
    <d v="1899-12-30T13:05:00"/>
    <d v="1899-12-30T13:04:00"/>
    <n v="105"/>
    <n v="94"/>
    <n v="-1"/>
    <d v="1899-12-30T13:15:00"/>
    <n v="11"/>
    <n v="0"/>
    <n v="0"/>
    <n v="0"/>
    <n v="0"/>
    <n v="0"/>
    <n v="0"/>
    <x v="14"/>
    <x v="4"/>
  </r>
  <r>
    <s v="  UA"/>
    <x v="18"/>
    <n v="616"/>
    <s v="N813UA"/>
    <s v="DCA"/>
    <d v="1899-12-30T14:05:00"/>
    <d v="1899-12-30T14:00:00"/>
    <n v="105"/>
    <n v="104"/>
    <n v="-5"/>
    <d v="1899-12-30T14:21:00"/>
    <n v="21"/>
    <n v="0"/>
    <n v="0"/>
    <n v="0"/>
    <n v="0"/>
    <n v="0"/>
    <n v="0"/>
    <x v="4"/>
    <x v="4"/>
  </r>
  <r>
    <s v="  UA"/>
    <x v="18"/>
    <n v="617"/>
    <s v="N487UA"/>
    <s v="SNA"/>
    <d v="1899-12-30T15:23:00"/>
    <d v="1899-12-30T15:20:00"/>
    <n v="268"/>
    <n v="257"/>
    <n v="-3"/>
    <d v="1899-12-30T15:29:00"/>
    <n v="9"/>
    <n v="0"/>
    <n v="0"/>
    <n v="0"/>
    <n v="0"/>
    <n v="0"/>
    <n v="0"/>
    <x v="15"/>
    <x v="4"/>
  </r>
  <r>
    <s v="  UA"/>
    <x v="18"/>
    <n v="618"/>
    <s v="N830UA"/>
    <s v="DCA"/>
    <d v="1899-12-30T15:05:00"/>
    <d v="1899-12-30T15:02:00"/>
    <n v="105"/>
    <n v="97"/>
    <n v="-3"/>
    <d v="1899-12-30T15:22:00"/>
    <n v="20"/>
    <n v="0"/>
    <n v="0"/>
    <n v="0"/>
    <n v="0"/>
    <n v="0"/>
    <n v="0"/>
    <x v="15"/>
    <x v="4"/>
  </r>
  <r>
    <s v="  UA"/>
    <x v="18"/>
    <n v="620"/>
    <s v="N405UA"/>
    <s v="DCA"/>
    <d v="1899-12-30T16:03:00"/>
    <d v="1899-12-30T16:04:00"/>
    <n v="105"/>
    <n v="95"/>
    <n v="1"/>
    <d v="1899-12-30T16:21:00"/>
    <n v="17"/>
    <n v="0"/>
    <n v="0"/>
    <n v="0"/>
    <n v="0"/>
    <n v="0"/>
    <n v="1"/>
    <x v="2"/>
    <x v="4"/>
  </r>
  <r>
    <s v="  UA"/>
    <x v="18"/>
    <n v="624"/>
    <s v="N432UA"/>
    <s v="DCA"/>
    <d v="1899-12-30T18:05:00"/>
    <d v="1899-12-30T18:03:00"/>
    <n v="105"/>
    <n v="95"/>
    <n v="-2"/>
    <d v="1899-12-30T18:17:00"/>
    <n v="14"/>
    <n v="0"/>
    <n v="0"/>
    <n v="0"/>
    <n v="0"/>
    <n v="0"/>
    <n v="0"/>
    <x v="1"/>
    <x v="4"/>
  </r>
  <r>
    <s v="  UA"/>
    <x v="18"/>
    <n v="626"/>
    <s v="N561UA"/>
    <s v="PHL"/>
    <d v="1899-12-30T18:10:00"/>
    <d v="1899-12-30T18:51:00"/>
    <n v="119"/>
    <n v="101"/>
    <n v="41"/>
    <d v="1899-12-30T19:06:00"/>
    <n v="15"/>
    <n v="23"/>
    <n v="0"/>
    <n v="0"/>
    <n v="0"/>
    <n v="0"/>
    <n v="41"/>
    <x v="1"/>
    <x v="4"/>
  </r>
  <r>
    <s v="  UA"/>
    <x v="18"/>
    <n v="632"/>
    <s v="N509UA"/>
    <s v="TPA"/>
    <d v="1899-12-30T09:30:00"/>
    <d v="1899-12-30T09:38:00"/>
    <n v="157"/>
    <n v="139"/>
    <n v="8"/>
    <d v="1899-12-30T09:53:00"/>
    <n v="15"/>
    <n v="0"/>
    <n v="0"/>
    <n v="0"/>
    <n v="0"/>
    <n v="0"/>
    <n v="8"/>
    <x v="0"/>
    <x v="4"/>
  </r>
  <r>
    <s v="  UA"/>
    <x v="18"/>
    <n v="634"/>
    <s v="N847UA"/>
    <s v="EWR"/>
    <d v="1899-12-30T06:00:00"/>
    <d v="1899-12-30T05:57:00"/>
    <n v="118"/>
    <n v="113"/>
    <n v="-3"/>
    <d v="1899-12-30T06:12:00"/>
    <n v="15"/>
    <n v="0"/>
    <n v="0"/>
    <n v="0"/>
    <n v="0"/>
    <n v="0"/>
    <n v="0"/>
    <x v="6"/>
    <x v="4"/>
  </r>
  <r>
    <s v="  UA"/>
    <x v="18"/>
    <n v="635"/>
    <s v="N538UA"/>
    <s v="SEA"/>
    <d v="1899-12-30T08:25:00"/>
    <d v="1899-12-30T08:33:00"/>
    <n v="265"/>
    <n v="324"/>
    <n v="8"/>
    <d v="1899-12-30T08:47:00"/>
    <n v="14"/>
    <n v="0"/>
    <n v="0"/>
    <n v="67"/>
    <n v="0"/>
    <n v="0"/>
    <n v="8"/>
    <x v="9"/>
    <x v="4"/>
  </r>
  <r>
    <s v="  UA"/>
    <x v="18"/>
    <n v="640"/>
    <s v="N441UA"/>
    <s v="PHL"/>
    <d v="1899-12-30T21:05:00"/>
    <d v="1899-12-30T21:10:00"/>
    <n v="113"/>
    <n v="127"/>
    <n v="5"/>
    <d v="1899-12-30T21:36:00"/>
    <n v="26"/>
    <n v="0"/>
    <n v="0"/>
    <n v="19"/>
    <n v="0"/>
    <n v="0"/>
    <n v="5"/>
    <x v="7"/>
    <x v="4"/>
  </r>
  <r>
    <s v="  UA"/>
    <x v="18"/>
    <n v="643"/>
    <s v="N440UA"/>
    <s v="PDX"/>
    <d v="1899-12-30T15:20:00"/>
    <d v="1899-12-30T17:14:00"/>
    <n v="268"/>
    <n v="282"/>
    <n v="114"/>
    <d v="1899-12-30T17:30:00"/>
    <n v="16"/>
    <n v="114"/>
    <n v="0"/>
    <n v="14"/>
    <n v="0"/>
    <n v="0"/>
    <n v="114"/>
    <x v="15"/>
    <x v="4"/>
  </r>
  <r>
    <s v="  UA"/>
    <x v="18"/>
    <n v="646"/>
    <s v="N458UA"/>
    <s v="EWR"/>
    <d v="1899-12-30T13:00:00"/>
    <d v="1899-12-30T12:55:00"/>
    <n v="133"/>
    <n v="106"/>
    <n v="-5"/>
    <d v="1899-12-30T13:04:00"/>
    <n v="9"/>
    <n v="0"/>
    <n v="0"/>
    <n v="0"/>
    <n v="0"/>
    <n v="0"/>
    <n v="0"/>
    <x v="14"/>
    <x v="4"/>
  </r>
  <r>
    <s v="  UA"/>
    <x v="18"/>
    <n v="649"/>
    <s v="N425UA"/>
    <s v="PDX"/>
    <d v="1899-12-30T08:10:00"/>
    <d v="1899-12-30T08:40:00"/>
    <n v="263"/>
    <n v="308"/>
    <n v="30"/>
    <d v="1899-12-30T09:02:00"/>
    <n v="22"/>
    <n v="30"/>
    <n v="0"/>
    <n v="45"/>
    <n v="0"/>
    <n v="0"/>
    <n v="30"/>
    <x v="9"/>
    <x v="4"/>
  </r>
  <r>
    <s v="  UA"/>
    <x v="18"/>
    <n v="650"/>
    <s v="N468UA"/>
    <s v="OMA"/>
    <d v="1899-12-30T09:55:00"/>
    <d v="1899-12-30T09:50:00"/>
    <n v="90"/>
    <n v="91"/>
    <n v="-5"/>
    <d v="1899-12-30T10:05:00"/>
    <n v="15"/>
    <n v="0"/>
    <n v="0"/>
    <n v="0"/>
    <n v="0"/>
    <n v="0"/>
    <n v="0"/>
    <x v="0"/>
    <x v="4"/>
  </r>
  <r>
    <s v="  UA"/>
    <x v="18"/>
    <n v="656"/>
    <s v="N822UA"/>
    <s v="ALB"/>
    <d v="1899-12-30T13:15:00"/>
    <d v="1899-12-30T15:40:00"/>
    <n v="114"/>
    <n v="98"/>
    <n v="145"/>
    <d v="1899-12-30T15:52:00"/>
    <n v="12"/>
    <n v="129"/>
    <n v="0"/>
    <n v="0"/>
    <n v="0"/>
    <n v="0"/>
    <n v="145"/>
    <x v="14"/>
    <x v="4"/>
  </r>
  <r>
    <s v="  UA"/>
    <x v="18"/>
    <n v="661"/>
    <s v="N465UA"/>
    <s v="LAX"/>
    <d v="1899-12-30T09:02:00"/>
    <d v="1899-12-30T09:02:00"/>
    <n v="265"/>
    <n v="275"/>
    <n v="0"/>
    <d v="1899-12-30T09:18:00"/>
    <n v="16"/>
    <n v="0"/>
    <n v="0"/>
    <n v="0"/>
    <n v="0"/>
    <n v="0"/>
    <n v="0"/>
    <x v="0"/>
    <x v="4"/>
  </r>
  <r>
    <s v="  UA"/>
    <x v="18"/>
    <n v="664"/>
    <s v="N541UA"/>
    <s v="PHL"/>
    <d v="1899-12-30T13:33:00"/>
    <d v="1899-12-30T13:29:00"/>
    <n v="119"/>
    <n v="108"/>
    <n v="-4"/>
    <d v="1899-12-30T13:45:00"/>
    <n v="16"/>
    <n v="0"/>
    <n v="0"/>
    <n v="0"/>
    <n v="0"/>
    <n v="0"/>
    <n v="0"/>
    <x v="14"/>
    <x v="4"/>
  </r>
  <r>
    <s v="  UA"/>
    <x v="18"/>
    <n v="665"/>
    <s v="N429UA"/>
    <s v="SNA"/>
    <d v="1899-12-30T17:34:00"/>
    <d v="1899-12-30T17:35:00"/>
    <n v="268"/>
    <n v="257"/>
    <n v="1"/>
    <d v="1899-12-30T17:47:00"/>
    <n v="12"/>
    <n v="0"/>
    <n v="0"/>
    <n v="0"/>
    <n v="0"/>
    <n v="0"/>
    <n v="1"/>
    <x v="12"/>
    <x v="4"/>
  </r>
  <r>
    <s v="  UA"/>
    <x v="18"/>
    <n v="668"/>
    <s v="N824UA"/>
    <s v="LGA"/>
    <d v="1899-12-30T06:00:00"/>
    <d v="1899-12-30T05:57:00"/>
    <n v="123"/>
    <n v="108"/>
    <n v="-3"/>
    <d v="1899-12-30T06:10:00"/>
    <n v="13"/>
    <n v="0"/>
    <n v="0"/>
    <n v="0"/>
    <n v="0"/>
    <n v="0"/>
    <n v="0"/>
    <x v="6"/>
    <x v="4"/>
  </r>
  <r>
    <s v="  UA"/>
    <x v="18"/>
    <n v="672"/>
    <s v="N475UA"/>
    <s v="LGA"/>
    <d v="1899-12-30T08:00:00"/>
    <d v="1899-12-30T07:56:00"/>
    <n v="125"/>
    <n v="120"/>
    <n v="-4"/>
    <d v="1899-12-30T08:12:00"/>
    <n v="16"/>
    <n v="0"/>
    <n v="0"/>
    <n v="0"/>
    <n v="0"/>
    <n v="0"/>
    <n v="0"/>
    <x v="9"/>
    <x v="4"/>
  </r>
  <r>
    <s v="  UA"/>
    <x v="18"/>
    <n v="675"/>
    <s v=" "/>
    <s v="DEN"/>
    <d v="1899-12-30T08:02:00"/>
    <d v="1899-12-30T00:00:00"/>
    <n v="168"/>
    <n v="0"/>
    <n v="0"/>
    <d v="1899-12-30T00:00:00"/>
    <n v="0"/>
    <n v="0"/>
    <n v="0"/>
    <n v="0"/>
    <n v="0"/>
    <n v="0"/>
    <n v="0"/>
    <x v="9"/>
    <x v="4"/>
  </r>
  <r>
    <s v="  UA"/>
    <x v="18"/>
    <n v="676"/>
    <s v="N447UA"/>
    <s v="DCA"/>
    <d v="1899-12-30T21:00:00"/>
    <d v="1899-12-30T20:56:00"/>
    <n v="105"/>
    <n v="85"/>
    <n v="-4"/>
    <d v="1899-12-30T21:05:00"/>
    <n v="9"/>
    <n v="0"/>
    <n v="0"/>
    <n v="0"/>
    <n v="0"/>
    <n v="0"/>
    <n v="0"/>
    <x v="7"/>
    <x v="4"/>
  </r>
  <r>
    <s v="  UA"/>
    <x v="18"/>
    <n v="678"/>
    <s v="N815UA"/>
    <s v="LGA"/>
    <d v="1899-12-30T11:00:00"/>
    <d v="1899-12-30T10:56:00"/>
    <n v="125"/>
    <n v="122"/>
    <n v="-4"/>
    <d v="1899-12-30T11:10:00"/>
    <n v="14"/>
    <n v="0"/>
    <n v="0"/>
    <n v="0"/>
    <n v="0"/>
    <n v="0"/>
    <n v="0"/>
    <x v="3"/>
    <x v="4"/>
  </r>
  <r>
    <s v="  UA"/>
    <x v="18"/>
    <n v="680"/>
    <s v="N847UA"/>
    <s v="LGA"/>
    <d v="1899-12-30T12:25:00"/>
    <d v="1899-12-30T12:18:00"/>
    <n v="125"/>
    <n v="116"/>
    <n v="-7"/>
    <d v="1899-12-30T12:35:00"/>
    <n v="17"/>
    <n v="0"/>
    <n v="0"/>
    <n v="0"/>
    <n v="0"/>
    <n v="0"/>
    <n v="0"/>
    <x v="5"/>
    <x v="4"/>
  </r>
  <r>
    <s v="  UA"/>
    <x v="18"/>
    <n v="682"/>
    <s v="N444UA"/>
    <s v="LGA"/>
    <d v="1899-12-30T13:00:00"/>
    <d v="1899-12-30T13:16:00"/>
    <n v="125"/>
    <n v="112"/>
    <n v="16"/>
    <d v="1899-12-30T13:30:00"/>
    <n v="14"/>
    <n v="0"/>
    <n v="0"/>
    <n v="0"/>
    <n v="0"/>
    <n v="0"/>
    <n v="16"/>
    <x v="14"/>
    <x v="4"/>
  </r>
  <r>
    <s v="  UA"/>
    <x v="18"/>
    <n v="684"/>
    <s v=" "/>
    <s v="LGA"/>
    <d v="1899-12-30T14:05:00"/>
    <d v="1899-12-30T00:00:00"/>
    <n v="125"/>
    <n v="0"/>
    <n v="0"/>
    <d v="1899-12-30T00:00:00"/>
    <n v="0"/>
    <n v="0"/>
    <n v="0"/>
    <n v="0"/>
    <n v="0"/>
    <n v="0"/>
    <n v="0"/>
    <x v="4"/>
    <x v="4"/>
  </r>
  <r>
    <s v="  UA"/>
    <x v="18"/>
    <n v="686"/>
    <s v="N818UA"/>
    <s v="LGA"/>
    <d v="1899-12-30T14:54:00"/>
    <d v="1899-12-30T15:03:00"/>
    <n v="125"/>
    <n v="106"/>
    <n v="9"/>
    <d v="1899-12-30T15:12:00"/>
    <n v="9"/>
    <n v="0"/>
    <n v="0"/>
    <n v="0"/>
    <n v="0"/>
    <n v="0"/>
    <n v="9"/>
    <x v="4"/>
    <x v="4"/>
  </r>
  <r>
    <s v="  UA"/>
    <x v="18"/>
    <n v="688"/>
    <s v="N416UA"/>
    <s v="LGA"/>
    <d v="1899-12-30T15:54:00"/>
    <d v="1899-12-30T15:51:00"/>
    <n v="125"/>
    <n v="115"/>
    <n v="-3"/>
    <d v="1899-12-30T16:09:00"/>
    <n v="18"/>
    <n v="0"/>
    <n v="0"/>
    <n v="0"/>
    <n v="0"/>
    <n v="0"/>
    <n v="0"/>
    <x v="15"/>
    <x v="4"/>
  </r>
  <r>
    <s v="  UA"/>
    <x v="18"/>
    <n v="690"/>
    <s v="N824UA"/>
    <s v="LGA"/>
    <d v="1899-12-30T17:05:00"/>
    <d v="1899-12-30T17:05:00"/>
    <n v="125"/>
    <n v="107"/>
    <n v="0"/>
    <d v="1899-12-30T17:17:00"/>
    <n v="12"/>
    <n v="0"/>
    <n v="0"/>
    <n v="0"/>
    <n v="0"/>
    <n v="0"/>
    <n v="0"/>
    <x v="12"/>
    <x v="4"/>
  </r>
  <r>
    <s v="  UA"/>
    <x v="18"/>
    <n v="692"/>
    <s v="N815UA"/>
    <s v="LGA"/>
    <d v="1899-12-30T17:30:00"/>
    <d v="1899-12-30T17:27:00"/>
    <n v="125"/>
    <n v="108"/>
    <n v="-3"/>
    <d v="1899-12-30T17:37:00"/>
    <n v="10"/>
    <n v="0"/>
    <n v="0"/>
    <n v="0"/>
    <n v="0"/>
    <n v="0"/>
    <n v="0"/>
    <x v="12"/>
    <x v="4"/>
  </r>
  <r>
    <s v="  UA"/>
    <x v="18"/>
    <n v="696"/>
    <s v="N847UA"/>
    <s v="LGA"/>
    <d v="1899-12-30T19:00:00"/>
    <d v="1899-12-30T19:10:00"/>
    <n v="125"/>
    <n v="113"/>
    <n v="10"/>
    <d v="1899-12-30T19:18:00"/>
    <n v="8"/>
    <n v="0"/>
    <n v="0"/>
    <n v="0"/>
    <n v="0"/>
    <n v="0"/>
    <n v="10"/>
    <x v="10"/>
    <x v="4"/>
  </r>
  <r>
    <s v="  UA"/>
    <x v="18"/>
    <n v="709"/>
    <s v="N506UA"/>
    <s v="SAN"/>
    <d v="1899-12-30T08:38:00"/>
    <d v="1899-12-30T08:40:00"/>
    <n v="262"/>
    <n v="245"/>
    <n v="2"/>
    <d v="1899-12-30T08:53:00"/>
    <n v="13"/>
    <n v="0"/>
    <n v="0"/>
    <n v="0"/>
    <n v="0"/>
    <n v="0"/>
    <n v="2"/>
    <x v="9"/>
    <x v="4"/>
  </r>
  <r>
    <s v="  UA"/>
    <x v="18"/>
    <n v="711"/>
    <s v="N456UA"/>
    <s v="LAX"/>
    <d v="1899-12-30T07:04:00"/>
    <d v="1899-12-30T07:17:00"/>
    <n v="265"/>
    <n v="260"/>
    <n v="13"/>
    <d v="1899-12-30T07:30:00"/>
    <n v="13"/>
    <n v="0"/>
    <n v="0"/>
    <n v="0"/>
    <n v="0"/>
    <n v="0"/>
    <n v="13"/>
    <x v="13"/>
    <x v="4"/>
  </r>
  <r>
    <s v="  UA"/>
    <x v="18"/>
    <n v="722"/>
    <s v="N438UA"/>
    <s v="RDU"/>
    <d v="1899-12-30T16:41:00"/>
    <d v="1899-12-30T16:51:00"/>
    <n v="110"/>
    <n v="97"/>
    <n v="10"/>
    <d v="1899-12-30T17:06:00"/>
    <n v="15"/>
    <n v="0"/>
    <n v="0"/>
    <n v="0"/>
    <n v="0"/>
    <n v="0"/>
    <n v="10"/>
    <x v="2"/>
    <x v="4"/>
  </r>
  <r>
    <s v="  UA"/>
    <x v="18"/>
    <n v="732"/>
    <s v="N489UA"/>
    <s v="JAX"/>
    <d v="1899-12-30T13:44:00"/>
    <d v="1899-12-30T13:40:00"/>
    <n v="136"/>
    <n v="119"/>
    <n v="-4"/>
    <d v="1899-12-30T13:51:00"/>
    <n v="11"/>
    <n v="0"/>
    <n v="0"/>
    <n v="0"/>
    <n v="0"/>
    <n v="0"/>
    <n v="0"/>
    <x v="14"/>
    <x v="4"/>
  </r>
  <r>
    <s v="  UA"/>
    <x v="18"/>
    <n v="741"/>
    <s v="N402UA"/>
    <s v="SFO"/>
    <d v="1899-12-30T19:16:00"/>
    <d v="1899-12-30T20:01:00"/>
    <n v="282"/>
    <n v="295"/>
    <n v="45"/>
    <d v="1899-12-30T20:15:00"/>
    <n v="14"/>
    <n v="45"/>
    <n v="0"/>
    <n v="13"/>
    <n v="0"/>
    <n v="0"/>
    <n v="45"/>
    <x v="10"/>
    <x v="4"/>
  </r>
  <r>
    <s v="  UA"/>
    <x v="18"/>
    <n v="752"/>
    <s v="N433UA"/>
    <s v="MSP"/>
    <d v="1899-12-30T21:05:00"/>
    <d v="1899-12-30T21:03:00"/>
    <n v="84"/>
    <n v="91"/>
    <n v="-2"/>
    <d v="1899-12-30T21:17:00"/>
    <n v="14"/>
    <n v="0"/>
    <n v="0"/>
    <n v="0"/>
    <n v="0"/>
    <n v="0"/>
    <n v="0"/>
    <x v="7"/>
    <x v="4"/>
  </r>
  <r>
    <s v="  UA"/>
    <x v="18"/>
    <n v="759"/>
    <s v="N454UA"/>
    <s v="SFO"/>
    <d v="1899-12-30T09:02:00"/>
    <d v="1899-12-30T08:59:00"/>
    <n v="282"/>
    <n v="301"/>
    <n v="-3"/>
    <d v="1899-12-30T09:13:00"/>
    <n v="14"/>
    <n v="0"/>
    <n v="0"/>
    <n v="16"/>
    <n v="0"/>
    <n v="0"/>
    <n v="0"/>
    <x v="0"/>
    <x v="4"/>
  </r>
  <r>
    <s v="  UA"/>
    <x v="18"/>
    <n v="761"/>
    <s v="N466UA"/>
    <s v="SFO"/>
    <d v="1899-12-30T08:12:00"/>
    <d v="1899-12-30T08:10:00"/>
    <n v="282"/>
    <n v="315"/>
    <n v="-2"/>
    <d v="1899-12-30T08:20:00"/>
    <n v="10"/>
    <n v="0"/>
    <n v="0"/>
    <n v="31"/>
    <n v="0"/>
    <n v="0"/>
    <n v="0"/>
    <x v="9"/>
    <x v="4"/>
  </r>
  <r>
    <s v="  UA"/>
    <x v="18"/>
    <n v="762"/>
    <s v="N830UA"/>
    <s v="LGA"/>
    <d v="1899-12-30T21:00:00"/>
    <d v="1899-12-30T20:58:00"/>
    <n v="119"/>
    <n v="114"/>
    <n v="-2"/>
    <d v="1899-12-30T21:18:00"/>
    <n v="20"/>
    <n v="0"/>
    <n v="0"/>
    <n v="0"/>
    <n v="0"/>
    <n v="0"/>
    <n v="0"/>
    <x v="7"/>
    <x v="4"/>
  </r>
  <r>
    <s v="  UA"/>
    <x v="18"/>
    <n v="769"/>
    <s v="N677UA"/>
    <s v="SFO"/>
    <d v="1899-12-30T10:00:00"/>
    <d v="1899-12-30T09:56:00"/>
    <n v="290"/>
    <n v="308"/>
    <n v="-4"/>
    <d v="1899-12-30T10:17:00"/>
    <n v="21"/>
    <n v="0"/>
    <n v="0"/>
    <n v="0"/>
    <n v="0"/>
    <n v="0"/>
    <n v="0"/>
    <x v="8"/>
    <x v="4"/>
  </r>
  <r>
    <s v="  UA"/>
    <x v="18"/>
    <n v="774"/>
    <s v="N453UA"/>
    <s v="RIC"/>
    <d v="1899-12-30T18:03:00"/>
    <d v="1899-12-30T18:02:00"/>
    <n v="114"/>
    <n v="103"/>
    <n v="-1"/>
    <d v="1899-12-30T18:19:00"/>
    <n v="17"/>
    <n v="0"/>
    <n v="0"/>
    <n v="0"/>
    <n v="0"/>
    <n v="0"/>
    <n v="0"/>
    <x v="1"/>
    <x v="4"/>
  </r>
  <r>
    <s v="  UA"/>
    <x v="18"/>
    <n v="793"/>
    <s v="N589UA"/>
    <s v="LAX"/>
    <d v="1899-12-30T15:20:00"/>
    <d v="1899-12-30T15:21:00"/>
    <n v="270"/>
    <n v="274"/>
    <n v="1"/>
    <d v="1899-12-30T15:36:00"/>
    <n v="15"/>
    <n v="0"/>
    <n v="0"/>
    <n v="0"/>
    <n v="0"/>
    <n v="0"/>
    <n v="1"/>
    <x v="15"/>
    <x v="4"/>
  </r>
  <r>
    <s v="  UA"/>
    <x v="18"/>
    <n v="836"/>
    <s v="N568UA"/>
    <s v="BOS"/>
    <d v="1899-12-30T17:35:00"/>
    <d v="1899-12-30T20:16:00"/>
    <n v="139"/>
    <n v="121"/>
    <n v="161"/>
    <d v="1899-12-30T20:32:00"/>
    <n v="16"/>
    <n v="24"/>
    <n v="0"/>
    <n v="0"/>
    <n v="0"/>
    <n v="119"/>
    <n v="161"/>
    <x v="12"/>
    <x v="4"/>
  </r>
  <r>
    <s v="  UA"/>
    <x v="18"/>
    <n v="839"/>
    <s v="N436UA"/>
    <s v="LAX"/>
    <d v="1899-12-30T18:41:00"/>
    <d v="1899-12-30T18:57:00"/>
    <n v="265"/>
    <n v="262"/>
    <n v="16"/>
    <d v="1899-12-30T19:11:00"/>
    <n v="14"/>
    <n v="0"/>
    <n v="0"/>
    <n v="0"/>
    <n v="0"/>
    <n v="0"/>
    <n v="16"/>
    <x v="1"/>
    <x v="4"/>
  </r>
  <r>
    <s v="  UA"/>
    <x v="18"/>
    <n v="842"/>
    <s v="N433UA"/>
    <s v="LAX"/>
    <d v="1899-12-30T08:10:00"/>
    <d v="1899-12-30T08:14:00"/>
    <n v="269"/>
    <n v="281"/>
    <n v="4"/>
    <d v="1899-12-30T08:30:00"/>
    <n v="16"/>
    <n v="0"/>
    <n v="0"/>
    <n v="16"/>
    <n v="0"/>
    <n v="0"/>
    <n v="4"/>
    <x v="9"/>
    <x v="4"/>
  </r>
  <r>
    <s v="  UA"/>
    <x v="18"/>
    <n v="848"/>
    <s v="N460UA"/>
    <s v="PHX"/>
    <d v="1899-12-30T09:27:00"/>
    <d v="1899-12-30T09:25:00"/>
    <n v="227"/>
    <n v="228"/>
    <n v="-2"/>
    <d v="1899-12-30T09:35:00"/>
    <n v="10"/>
    <n v="0"/>
    <n v="0"/>
    <n v="0"/>
    <n v="0"/>
    <n v="0"/>
    <n v="0"/>
    <x v="0"/>
    <x v="4"/>
  </r>
  <r>
    <s v="  UA"/>
    <x v="18"/>
    <n v="859"/>
    <s v="N819UA"/>
    <s v="SFO"/>
    <d v="1899-12-30T07:04:00"/>
    <d v="1899-12-30T07:00:00"/>
    <n v="288"/>
    <n v="305"/>
    <n v="-4"/>
    <d v="1899-12-30T07:20:00"/>
    <n v="20"/>
    <n v="0"/>
    <n v="0"/>
    <n v="0"/>
    <n v="0"/>
    <n v="0"/>
    <n v="0"/>
    <x v="13"/>
    <x v="4"/>
  </r>
  <r>
    <s v="  UA"/>
    <x v="18"/>
    <n v="882"/>
    <s v="N519UA"/>
    <s v="BOS"/>
    <d v="1899-12-30T16:05:00"/>
    <d v="1899-12-30T16:12:00"/>
    <n v="142"/>
    <n v="123"/>
    <n v="7"/>
    <d v="1899-12-30T16:24:00"/>
    <n v="12"/>
    <n v="0"/>
    <n v="0"/>
    <n v="0"/>
    <n v="0"/>
    <n v="0"/>
    <n v="7"/>
    <x v="2"/>
    <x v="4"/>
  </r>
  <r>
    <s v="  UA"/>
    <x v="18"/>
    <n v="884"/>
    <s v="N401UA"/>
    <s v="EWR"/>
    <d v="1899-12-30T19:00:00"/>
    <d v="1899-12-30T19:16:00"/>
    <n v="131"/>
    <n v="97"/>
    <n v="16"/>
    <d v="1899-12-30T19:26:00"/>
    <n v="10"/>
    <n v="0"/>
    <n v="0"/>
    <n v="0"/>
    <n v="0"/>
    <n v="0"/>
    <n v="16"/>
    <x v="10"/>
    <x v="4"/>
  </r>
  <r>
    <s v="  UA"/>
    <x v="18"/>
    <n v="896"/>
    <s v="N523UA"/>
    <s v="BOS"/>
    <d v="1899-12-30T13:19:00"/>
    <d v="1899-12-30T13:18:00"/>
    <n v="140"/>
    <n v="124"/>
    <n v="-1"/>
    <d v="1899-12-30T13:35:00"/>
    <n v="17"/>
    <n v="0"/>
    <n v="0"/>
    <n v="0"/>
    <n v="0"/>
    <n v="0"/>
    <n v="0"/>
    <x v="14"/>
    <x v="4"/>
  </r>
  <r>
    <s v="  UA"/>
    <x v="18"/>
    <n v="904"/>
    <s v=" "/>
    <s v="CVG"/>
    <d v="1899-12-30T19:01:00"/>
    <d v="1899-12-30T00:00:00"/>
    <n v="71"/>
    <n v="0"/>
    <n v="0"/>
    <d v="1899-12-30T00:00:00"/>
    <n v="0"/>
    <n v="0"/>
    <n v="0"/>
    <n v="0"/>
    <n v="0"/>
    <n v="0"/>
    <n v="0"/>
    <x v="10"/>
    <x v="4"/>
  </r>
  <r>
    <s v="  UA"/>
    <x v="18"/>
    <n v="907"/>
    <s v="N658UA"/>
    <s v="SFO"/>
    <d v="1899-12-30T17:21:00"/>
    <d v="1899-12-30T18:39:00"/>
    <n v="295"/>
    <n v="308"/>
    <n v="78"/>
    <d v="1899-12-30T19:03:00"/>
    <n v="24"/>
    <n v="45"/>
    <n v="0"/>
    <n v="13"/>
    <n v="0"/>
    <n v="33"/>
    <n v="78"/>
    <x v="12"/>
    <x v="4"/>
  </r>
  <r>
    <s v="  UA"/>
    <x v="18"/>
    <n v="909"/>
    <s v="N592UA"/>
    <s v="DEN"/>
    <d v="1899-12-30T15:23:00"/>
    <d v="1899-12-30T15:44:00"/>
    <n v="164"/>
    <n v="153"/>
    <n v="21"/>
    <d v="1899-12-30T15:55:00"/>
    <n v="11"/>
    <n v="0"/>
    <n v="0"/>
    <n v="0"/>
    <n v="0"/>
    <n v="0"/>
    <n v="21"/>
    <x v="15"/>
    <x v="4"/>
  </r>
  <r>
    <s v="  UA"/>
    <x v="18"/>
    <n v="922"/>
    <s v="N404UA"/>
    <s v="IAD"/>
    <d v="1899-12-30T06:05:00"/>
    <d v="1899-12-30T06:01:00"/>
    <n v="101"/>
    <n v="101"/>
    <n v="-4"/>
    <d v="1899-12-30T06:25:00"/>
    <n v="24"/>
    <n v="0"/>
    <n v="0"/>
    <n v="0"/>
    <n v="0"/>
    <n v="0"/>
    <n v="0"/>
    <x v="6"/>
    <x v="4"/>
  </r>
  <r>
    <s v="  UA"/>
    <x v="18"/>
    <n v="929"/>
    <s v="N430UA"/>
    <s v="SEA"/>
    <d v="1899-12-30T15:30:00"/>
    <d v="1899-12-30T15:31:00"/>
    <n v="268"/>
    <n v="305"/>
    <n v="1"/>
    <d v="1899-12-30T15:45:00"/>
    <n v="14"/>
    <n v="0"/>
    <n v="0"/>
    <n v="38"/>
    <n v="0"/>
    <n v="0"/>
    <n v="1"/>
    <x v="15"/>
    <x v="4"/>
  </r>
  <r>
    <s v="  UA"/>
    <x v="18"/>
    <n v="941"/>
    <s v="N584UA"/>
    <s v="DEN"/>
    <d v="1899-12-30T17:03:00"/>
    <d v="1899-12-30T17:12:00"/>
    <n v="160"/>
    <n v="152"/>
    <n v="9"/>
    <d v="1899-12-30T17:24:00"/>
    <n v="12"/>
    <n v="0"/>
    <n v="0"/>
    <n v="0"/>
    <n v="0"/>
    <n v="0"/>
    <n v="9"/>
    <x v="12"/>
    <x v="4"/>
  </r>
  <r>
    <s v="  UA"/>
    <x v="18"/>
    <n v="943"/>
    <s v="N528UA"/>
    <s v="LAX"/>
    <d v="1899-12-30T17:32:00"/>
    <d v="1899-12-30T17:43:00"/>
    <n v="268"/>
    <n v="260"/>
    <n v="11"/>
    <d v="1899-12-30T17:57:00"/>
    <n v="14"/>
    <n v="0"/>
    <n v="0"/>
    <n v="0"/>
    <n v="0"/>
    <n v="0"/>
    <n v="11"/>
    <x v="12"/>
    <x v="4"/>
  </r>
  <r>
    <s v="  UA"/>
    <x v="18"/>
    <n v="945"/>
    <s v="N412UA"/>
    <s v="LAX"/>
    <d v="1899-12-30T11:57:00"/>
    <d v="1899-12-30T11:56:00"/>
    <n v="265"/>
    <n v="267"/>
    <n v="-1"/>
    <d v="1899-12-30T12:11:00"/>
    <n v="15"/>
    <n v="0"/>
    <n v="0"/>
    <n v="0"/>
    <n v="0"/>
    <n v="0"/>
    <n v="0"/>
    <x v="3"/>
    <x v="4"/>
  </r>
  <r>
    <s v="  UA"/>
    <x v="18"/>
    <n v="949"/>
    <s v="N781UA"/>
    <s v="DEN"/>
    <d v="1899-12-30T18:41:00"/>
    <d v="1899-12-30T18:58:00"/>
    <n v="165"/>
    <n v="158"/>
    <n v="17"/>
    <d v="1899-12-30T19:18:00"/>
    <n v="20"/>
    <n v="0"/>
    <n v="0"/>
    <n v="0"/>
    <n v="0"/>
    <n v="0"/>
    <n v="17"/>
    <x v="1"/>
    <x v="4"/>
  </r>
  <r>
    <s v="  UA"/>
    <x v="18"/>
    <n v="959"/>
    <s v="N461UA"/>
    <s v="PDX"/>
    <d v="1899-12-30T20:30:00"/>
    <d v="1899-12-30T21:10:00"/>
    <n v="268"/>
    <n v="275"/>
    <n v="40"/>
    <d v="1899-12-30T21:24:00"/>
    <n v="14"/>
    <n v="16"/>
    <n v="0"/>
    <n v="7"/>
    <n v="0"/>
    <n v="24"/>
    <n v="40"/>
    <x v="11"/>
    <x v="4"/>
  </r>
  <r>
    <s v="  UA"/>
    <x v="18"/>
    <n v="964"/>
    <s v="N228UA"/>
    <s v="IAD"/>
    <d v="1899-12-30T13:15:00"/>
    <d v="1899-12-30T13:13:00"/>
    <n v="112"/>
    <n v="98"/>
    <n v="-2"/>
    <d v="1899-12-30T13:28:00"/>
    <n v="15"/>
    <n v="0"/>
    <n v="0"/>
    <n v="0"/>
    <n v="0"/>
    <n v="0"/>
    <n v="0"/>
    <x v="14"/>
    <x v="4"/>
  </r>
  <r>
    <s v="  UA"/>
    <x v="18"/>
    <n v="971"/>
    <s v="N855UA"/>
    <s v="SFO"/>
    <d v="1899-12-30T06:00:00"/>
    <d v="1899-12-30T05:56:00"/>
    <n v="282"/>
    <n v="295"/>
    <n v="-4"/>
    <d v="1899-12-30T06:08:00"/>
    <n v="12"/>
    <n v="0"/>
    <n v="0"/>
    <n v="0"/>
    <n v="0"/>
    <n v="0"/>
    <n v="0"/>
    <x v="6"/>
    <x v="4"/>
  </r>
  <r>
    <s v="  UA"/>
    <x v="18"/>
    <n v="973"/>
    <s v="N671UA"/>
    <s v="SFO"/>
    <d v="1899-12-30T14:55:00"/>
    <d v="1899-12-30T14:52:00"/>
    <n v="294"/>
    <n v="290"/>
    <n v="-3"/>
    <d v="1899-12-30T15:01:00"/>
    <n v="9"/>
    <n v="0"/>
    <n v="0"/>
    <n v="0"/>
    <n v="0"/>
    <n v="0"/>
    <n v="0"/>
    <x v="4"/>
    <x v="4"/>
  </r>
  <r>
    <s v="  UA"/>
    <x v="18"/>
    <n v="990"/>
    <s v="N552UA"/>
    <s v="IAD"/>
    <d v="1899-12-30T18:13:00"/>
    <d v="1899-12-30T18:12:00"/>
    <n v="114"/>
    <n v="90"/>
    <n v="-1"/>
    <d v="1899-12-30T18:26:00"/>
    <n v="14"/>
    <n v="0"/>
    <n v="0"/>
    <n v="0"/>
    <n v="0"/>
    <n v="0"/>
    <n v="0"/>
    <x v="1"/>
    <x v="4"/>
  </r>
  <r>
    <s v="  UA"/>
    <x v="18"/>
    <n v="1102"/>
    <s v="N54711"/>
    <s v="MCO"/>
    <d v="1899-12-30T19:40:00"/>
    <d v="1899-12-30T19:42:00"/>
    <n v="155"/>
    <n v="132"/>
    <n v="2"/>
    <d v="1899-12-30T19:56:00"/>
    <n v="14"/>
    <n v="0"/>
    <n v="0"/>
    <n v="0"/>
    <n v="0"/>
    <n v="0"/>
    <n v="2"/>
    <x v="10"/>
    <x v="4"/>
  </r>
  <r>
    <s v="  UA"/>
    <x v="18"/>
    <n v="1103"/>
    <s v="N27733"/>
    <s v="SNA"/>
    <d v="1899-12-30T09:45:00"/>
    <d v="1899-12-30T09:43:00"/>
    <n v="265"/>
    <n v="259"/>
    <n v="-2"/>
    <d v="1899-12-30T09:59:00"/>
    <n v="16"/>
    <n v="0"/>
    <n v="0"/>
    <n v="0"/>
    <n v="0"/>
    <n v="0"/>
    <n v="0"/>
    <x v="0"/>
    <x v="4"/>
  </r>
  <r>
    <s v="  UA"/>
    <x v="18"/>
    <n v="1189"/>
    <s v="N36280"/>
    <s v="IAH"/>
    <d v="1899-12-30T15:20:00"/>
    <d v="1899-12-30T15:18:00"/>
    <n v="174"/>
    <n v="155"/>
    <n v="-2"/>
    <d v="1899-12-30T15:31:00"/>
    <n v="13"/>
    <n v="0"/>
    <n v="0"/>
    <n v="0"/>
    <n v="0"/>
    <n v="0"/>
    <n v="0"/>
    <x v="15"/>
    <x v="4"/>
  </r>
  <r>
    <s v="  UA"/>
    <x v="18"/>
    <n v="1221"/>
    <s v="N17730"/>
    <s v="IAH"/>
    <d v="1899-12-30T07:00:00"/>
    <d v="1899-12-30T07:07:00"/>
    <n v="168"/>
    <n v="175"/>
    <n v="7"/>
    <d v="1899-12-30T07:41:00"/>
    <n v="34"/>
    <n v="0"/>
    <n v="0"/>
    <n v="0"/>
    <n v="0"/>
    <n v="0"/>
    <n v="7"/>
    <x v="13"/>
    <x v="4"/>
  </r>
  <r>
    <s v="  UA"/>
    <x v="18"/>
    <n v="1259"/>
    <s v="N13624"/>
    <s v="CLE"/>
    <d v="1899-12-30T18:15:00"/>
    <d v="1899-12-30T18:24:00"/>
    <n v="77"/>
    <n v="72"/>
    <n v="9"/>
    <d v="1899-12-30T18:42:00"/>
    <n v="18"/>
    <n v="0"/>
    <n v="0"/>
    <n v="0"/>
    <n v="0"/>
    <n v="0"/>
    <n v="9"/>
    <x v="1"/>
    <x v="4"/>
  </r>
  <r>
    <s v="  UA"/>
    <x v="18"/>
    <n v="1282"/>
    <s v="N78524"/>
    <s v="SFO"/>
    <d v="1899-12-30T20:30:00"/>
    <d v="1899-12-30T21:23:00"/>
    <n v="275"/>
    <n v="288"/>
    <n v="53"/>
    <d v="1899-12-30T21:33:00"/>
    <n v="10"/>
    <n v="14"/>
    <n v="0"/>
    <n v="13"/>
    <n v="0"/>
    <n v="39"/>
    <n v="53"/>
    <x v="11"/>
    <x v="4"/>
  </r>
  <r>
    <s v="  UA"/>
    <x v="18"/>
    <n v="1290"/>
    <s v="N33284"/>
    <s v="IAH"/>
    <d v="1899-12-30T17:05:00"/>
    <d v="1899-12-30T17:05:00"/>
    <n v="173"/>
    <n v="156"/>
    <n v="0"/>
    <d v="1899-12-30T17:21:00"/>
    <n v="16"/>
    <n v="0"/>
    <n v="0"/>
    <n v="0"/>
    <n v="0"/>
    <n v="0"/>
    <n v="0"/>
    <x v="12"/>
    <x v="4"/>
  </r>
  <r>
    <s v="  UA"/>
    <x v="18"/>
    <n v="1296"/>
    <s v="N17719"/>
    <s v="DEN"/>
    <d v="1899-12-30T20:00:00"/>
    <d v="1899-12-30T19:57:00"/>
    <n v="156"/>
    <n v="148"/>
    <n v="-3"/>
    <d v="1899-12-30T20:06:00"/>
    <n v="9"/>
    <n v="0"/>
    <n v="0"/>
    <n v="0"/>
    <n v="0"/>
    <n v="0"/>
    <n v="0"/>
    <x v="11"/>
    <x v="4"/>
  </r>
  <r>
    <s v="  UA"/>
    <x v="18"/>
    <n v="1550"/>
    <s v="N54241"/>
    <s v="EWR"/>
    <d v="1899-12-30T13:39:00"/>
    <d v="1899-12-30T13:32:00"/>
    <n v="140"/>
    <n v="105"/>
    <n v="-7"/>
    <d v="1899-12-30T13:41:00"/>
    <n v="9"/>
    <n v="0"/>
    <n v="0"/>
    <n v="0"/>
    <n v="0"/>
    <n v="0"/>
    <n v="0"/>
    <x v="14"/>
    <x v="4"/>
  </r>
  <r>
    <s v="  UA"/>
    <x v="18"/>
    <n v="1570"/>
    <s v="N16713"/>
    <s v="EWR"/>
    <d v="1899-12-30T07:00:00"/>
    <d v="1899-12-30T06:59:00"/>
    <n v="120"/>
    <n v="111"/>
    <n v="-1"/>
    <d v="1899-12-30T07:15:00"/>
    <n v="16"/>
    <n v="0"/>
    <n v="0"/>
    <n v="0"/>
    <n v="0"/>
    <n v="0"/>
    <n v="0"/>
    <x v="13"/>
    <x v="4"/>
  </r>
  <r>
    <s v="  UA"/>
    <x v="18"/>
    <n v="1574"/>
    <s v="N24224"/>
    <s v="EWR"/>
    <d v="1899-12-30T12:00:00"/>
    <d v="1899-12-30T11:52:00"/>
    <n v="127"/>
    <n v="114"/>
    <n v="-8"/>
    <d v="1899-12-30T12:07:00"/>
    <n v="15"/>
    <n v="0"/>
    <n v="0"/>
    <n v="0"/>
    <n v="0"/>
    <n v="0"/>
    <n v="0"/>
    <x v="5"/>
    <x v="4"/>
  </r>
  <r>
    <s v="  UA"/>
    <x v="18"/>
    <n v="1577"/>
    <s v="N33264"/>
    <s v="EWR"/>
    <d v="1899-12-30T17:00:00"/>
    <d v="1899-12-30T17:01:00"/>
    <n v="135"/>
    <n v="111"/>
    <n v="1"/>
    <d v="1899-12-30T17:14:00"/>
    <n v="13"/>
    <n v="0"/>
    <n v="0"/>
    <n v="0"/>
    <n v="0"/>
    <n v="0"/>
    <n v="1"/>
    <x v="12"/>
    <x v="4"/>
  </r>
  <r>
    <s v="  UA"/>
    <x v="18"/>
    <n v="1579"/>
    <s v="N76519"/>
    <s v="EWR"/>
    <d v="1899-12-30T18:00:00"/>
    <d v="1899-12-30T18:08:00"/>
    <n v="126"/>
    <n v="115"/>
    <n v="8"/>
    <d v="1899-12-30T18:24:00"/>
    <n v="16"/>
    <n v="0"/>
    <n v="0"/>
    <n v="0"/>
    <n v="0"/>
    <n v="0"/>
    <n v="8"/>
    <x v="1"/>
    <x v="4"/>
  </r>
  <r>
    <s v="  UA"/>
    <x v="18"/>
    <n v="1625"/>
    <s v="N14250"/>
    <s v="CLE"/>
    <d v="1899-12-30T07:00:00"/>
    <d v="1899-12-30T06:53:00"/>
    <n v="77"/>
    <n v="79"/>
    <n v="-7"/>
    <d v="1899-12-30T07:15:00"/>
    <n v="22"/>
    <n v="0"/>
    <n v="0"/>
    <n v="0"/>
    <n v="0"/>
    <n v="0"/>
    <n v="0"/>
    <x v="13"/>
    <x v="4"/>
  </r>
  <r>
    <s v="  UA"/>
    <x v="18"/>
    <n v="1647"/>
    <s v="N14231"/>
    <s v="IAH"/>
    <d v="1899-12-30T19:15:00"/>
    <d v="1899-12-30T19:19:00"/>
    <n v="163"/>
    <n v="147"/>
    <n v="4"/>
    <d v="1899-12-30T19:33:00"/>
    <n v="14"/>
    <n v="0"/>
    <n v="0"/>
    <n v="0"/>
    <n v="0"/>
    <n v="0"/>
    <n v="4"/>
    <x v="10"/>
    <x v="4"/>
  </r>
  <r>
    <s v="  UA"/>
    <x v="18"/>
    <n v="1676"/>
    <s v="N75429"/>
    <s v="IAH"/>
    <d v="1899-12-30T14:00:00"/>
    <d v="1899-12-30T14:13:00"/>
    <n v="166"/>
    <n v="166"/>
    <n v="13"/>
    <d v="1899-12-30T14:29:00"/>
    <n v="16"/>
    <n v="0"/>
    <n v="0"/>
    <n v="0"/>
    <n v="0"/>
    <n v="0"/>
    <n v="13"/>
    <x v="4"/>
    <x v="4"/>
  </r>
  <r>
    <s v="  UA"/>
    <x v="18"/>
    <n v="1693"/>
    <s v="N37263"/>
    <s v="IAH"/>
    <d v="1899-12-30T12:10:00"/>
    <d v="1899-12-30T12:14:00"/>
    <n v="167"/>
    <n v="170"/>
    <n v="4"/>
    <d v="1899-12-30T12:34:00"/>
    <n v="20"/>
    <n v="0"/>
    <n v="0"/>
    <n v="0"/>
    <n v="0"/>
    <n v="0"/>
    <n v="4"/>
    <x v="5"/>
    <x v="4"/>
  </r>
  <r>
    <s v="  UA"/>
    <x v="18"/>
    <n v="1696"/>
    <s v="N33264"/>
    <s v="EWR"/>
    <d v="1899-12-30T10:00:00"/>
    <d v="1899-12-30T10:02:00"/>
    <n v="117"/>
    <n v="111"/>
    <n v="2"/>
    <d v="1899-12-30T10:17:00"/>
    <n v="15"/>
    <n v="0"/>
    <n v="0"/>
    <n v="0"/>
    <n v="0"/>
    <n v="0"/>
    <n v="2"/>
    <x v="8"/>
    <x v="4"/>
  </r>
  <r>
    <s v="  UA"/>
    <x v="18"/>
    <n v="1710"/>
    <s v="N27421"/>
    <s v="IAH"/>
    <d v="1899-12-30T08:00:00"/>
    <d v="1899-12-30T07:59:00"/>
    <n v="172"/>
    <n v="148"/>
    <n v="-1"/>
    <d v="1899-12-30T08:15:00"/>
    <n v="16"/>
    <n v="0"/>
    <n v="0"/>
    <n v="0"/>
    <n v="0"/>
    <n v="0"/>
    <n v="0"/>
    <x v="9"/>
    <x v="4"/>
  </r>
  <r>
    <s v="  UA"/>
    <x v="18"/>
    <n v="1715"/>
    <s v="N24224"/>
    <s v="PIT"/>
    <d v="1899-12-30T18:35:00"/>
    <d v="1899-12-30T18:40:00"/>
    <n v="84"/>
    <n v="76"/>
    <n v="5"/>
    <d v="1899-12-30T18:53:00"/>
    <n v="13"/>
    <n v="0"/>
    <n v="0"/>
    <n v="0"/>
    <n v="0"/>
    <n v="0"/>
    <n v="5"/>
    <x v="1"/>
    <x v="4"/>
  </r>
  <r>
    <s v="  UA"/>
    <x v="18"/>
    <n v="1716"/>
    <s v="N16217"/>
    <s v="FLL"/>
    <d v="1899-12-30T08:45:00"/>
    <d v="1899-12-30T09:01:00"/>
    <n v="171"/>
    <n v="159"/>
    <n v="16"/>
    <d v="1899-12-30T09:15:00"/>
    <n v="14"/>
    <n v="0"/>
    <n v="0"/>
    <n v="0"/>
    <n v="0"/>
    <n v="0"/>
    <n v="16"/>
    <x v="9"/>
    <x v="4"/>
  </r>
  <r>
    <s v="  UA"/>
    <x v="18"/>
    <n v="1727"/>
    <s v="N38268"/>
    <s v="IAH"/>
    <d v="1899-12-30T10:56:00"/>
    <d v="1899-12-30T10:49:00"/>
    <n v="169"/>
    <n v="150"/>
    <n v="-7"/>
    <d v="1899-12-30T10:57:00"/>
    <n v="8"/>
    <n v="0"/>
    <n v="0"/>
    <n v="0"/>
    <n v="0"/>
    <n v="0"/>
    <n v="0"/>
    <x v="8"/>
    <x v="4"/>
  </r>
  <r>
    <s v="  UA"/>
    <x v="18"/>
    <n v="1729"/>
    <s v="N73406"/>
    <s v="IAH"/>
    <d v="1899-12-30T21:00:00"/>
    <d v="1899-12-30T21:09:00"/>
    <n v="158"/>
    <n v="144"/>
    <n v="9"/>
    <d v="1899-12-30T21:23:00"/>
    <n v="14"/>
    <n v="0"/>
    <n v="0"/>
    <n v="0"/>
    <n v="0"/>
    <n v="0"/>
    <n v="9"/>
    <x v="7"/>
    <x v="4"/>
  </r>
  <r>
    <s v="  UA"/>
    <x v="18"/>
    <n v="1730"/>
    <s v="N18243"/>
    <s v="IAH"/>
    <d v="1899-12-30T05:25:00"/>
    <d v="1899-12-30T05:30:00"/>
    <n v="168"/>
    <n v="152"/>
    <n v="5"/>
    <d v="1899-12-30T05:49:00"/>
    <n v="19"/>
    <n v="0"/>
    <n v="0"/>
    <n v="0"/>
    <n v="0"/>
    <n v="0"/>
    <n v="5"/>
    <x v="16"/>
    <x v="4"/>
  </r>
  <r>
    <s v="  UA"/>
    <x v="19"/>
    <n v="201"/>
    <s v="N212UA"/>
    <s v="HNL"/>
    <d v="1899-12-30T09:20:00"/>
    <d v="1899-12-30T09:20:00"/>
    <n v="544"/>
    <n v="550"/>
    <n v="0"/>
    <d v="1899-12-30T09:40:00"/>
    <n v="20"/>
    <n v="0"/>
    <n v="0"/>
    <n v="0"/>
    <n v="0"/>
    <n v="0"/>
    <n v="0"/>
    <x v="0"/>
    <x v="5"/>
  </r>
  <r>
    <s v="  UA"/>
    <x v="19"/>
    <n v="222"/>
    <s v="N523UA"/>
    <s v="BDL"/>
    <d v="1899-12-30T18:48:00"/>
    <d v="1899-12-30T21:04:00"/>
    <n v="126"/>
    <n v="131"/>
    <n v="136"/>
    <d v="1899-12-30T21:43:00"/>
    <n v="39"/>
    <n v="0"/>
    <n v="107"/>
    <n v="5"/>
    <n v="0"/>
    <n v="29"/>
    <n v="136"/>
    <x v="1"/>
    <x v="5"/>
  </r>
  <r>
    <s v="  UA"/>
    <x v="19"/>
    <n v="234"/>
    <s v="N815UA"/>
    <s v="LGA"/>
    <d v="1899-12-30T08:30:00"/>
    <d v="1899-12-30T08:28:00"/>
    <n v="125"/>
    <n v="103"/>
    <n v="-2"/>
    <d v="1899-12-30T08:35:00"/>
    <n v="7"/>
    <n v="0"/>
    <n v="0"/>
    <n v="0"/>
    <n v="0"/>
    <n v="0"/>
    <n v="0"/>
    <x v="9"/>
    <x v="5"/>
  </r>
  <r>
    <s v="  UA"/>
    <x v="19"/>
    <n v="241"/>
    <s v="N431UA"/>
    <s v="SEA"/>
    <d v="1899-12-30T11:57:00"/>
    <d v="1899-12-30T11:55:00"/>
    <n v="268"/>
    <n v="327"/>
    <n v="-2"/>
    <d v="1899-12-30T12:57:00"/>
    <n v="62"/>
    <n v="0"/>
    <n v="0"/>
    <n v="57"/>
    <n v="0"/>
    <n v="0"/>
    <n v="0"/>
    <x v="3"/>
    <x v="5"/>
  </r>
  <r>
    <s v="  UA"/>
    <x v="19"/>
    <n v="242"/>
    <s v=" "/>
    <s v="PVD"/>
    <d v="1899-12-30T13:27:00"/>
    <d v="1899-12-30T00:00:00"/>
    <n v="128"/>
    <n v="0"/>
    <n v="0"/>
    <d v="1899-12-30T00:00:00"/>
    <n v="0"/>
    <n v="0"/>
    <n v="0"/>
    <n v="0"/>
    <n v="0"/>
    <n v="0"/>
    <n v="0"/>
    <x v="14"/>
    <x v="5"/>
  </r>
  <r>
    <s v="  UA"/>
    <x v="19"/>
    <n v="245"/>
    <s v="N527UA"/>
    <s v="DEN"/>
    <d v="1899-12-30T08:58:00"/>
    <d v="1899-12-30T09:02:00"/>
    <n v="164"/>
    <n v="165"/>
    <n v="4"/>
    <d v="1899-12-30T09:14:00"/>
    <n v="12"/>
    <n v="0"/>
    <n v="0"/>
    <n v="0"/>
    <n v="0"/>
    <n v="0"/>
    <n v="4"/>
    <x v="9"/>
    <x v="5"/>
  </r>
  <r>
    <s v="  UA"/>
    <x v="19"/>
    <n v="246"/>
    <s v="N429UA"/>
    <s v="BUF"/>
    <d v="1899-12-30T18:00:00"/>
    <d v="1899-12-30T19:13:00"/>
    <n v="89"/>
    <n v="103"/>
    <n v="73"/>
    <d v="1899-12-30T19:47:00"/>
    <n v="34"/>
    <n v="0"/>
    <n v="22"/>
    <n v="14"/>
    <n v="0"/>
    <n v="51"/>
    <n v="73"/>
    <x v="1"/>
    <x v="5"/>
  </r>
  <r>
    <s v="  UA"/>
    <x v="19"/>
    <n v="248"/>
    <s v=" "/>
    <s v="DTW"/>
    <d v="1899-12-30T19:00:00"/>
    <d v="1899-12-30T00:00:00"/>
    <n v="85"/>
    <n v="0"/>
    <n v="0"/>
    <d v="1899-12-30T00:00:00"/>
    <n v="0"/>
    <n v="0"/>
    <n v="0"/>
    <n v="0"/>
    <n v="0"/>
    <n v="0"/>
    <n v="0"/>
    <x v="10"/>
    <x v="5"/>
  </r>
  <r>
    <s v="  UA"/>
    <x v="19"/>
    <n v="253"/>
    <s v="N480UA"/>
    <s v="BOS"/>
    <d v="1899-12-30T19:00:00"/>
    <d v="1899-12-30T21:52:00"/>
    <n v="135"/>
    <n v="123"/>
    <n v="172"/>
    <d v="1899-12-30T22:15:00"/>
    <n v="23"/>
    <n v="0"/>
    <n v="153"/>
    <n v="0"/>
    <n v="0"/>
    <n v="7"/>
    <n v="172"/>
    <x v="10"/>
    <x v="5"/>
  </r>
  <r>
    <s v="  UA"/>
    <x v="19"/>
    <n v="255"/>
    <s v=" "/>
    <s v="SFO"/>
    <d v="1899-12-30T16:05:00"/>
    <d v="1899-12-30T00:00:00"/>
    <n v="282"/>
    <n v="0"/>
    <n v="0"/>
    <d v="1899-12-30T00:00:00"/>
    <n v="0"/>
    <n v="0"/>
    <n v="0"/>
    <n v="0"/>
    <n v="0"/>
    <n v="0"/>
    <n v="0"/>
    <x v="2"/>
    <x v="5"/>
  </r>
  <r>
    <s v="  UA"/>
    <x v="19"/>
    <n v="258"/>
    <s v=" "/>
    <s v="GRR"/>
    <d v="1899-12-30T19:01:00"/>
    <d v="1899-12-30T00:00:00"/>
    <n v="51"/>
    <n v="0"/>
    <n v="0"/>
    <d v="1899-12-30T00:00:00"/>
    <n v="0"/>
    <n v="0"/>
    <n v="0"/>
    <n v="0"/>
    <n v="0"/>
    <n v="0"/>
    <n v="0"/>
    <x v="10"/>
    <x v="5"/>
  </r>
  <r>
    <s v="  UA"/>
    <x v="19"/>
    <n v="262"/>
    <s v="N440UA"/>
    <s v="MCO"/>
    <d v="1899-12-30T07:00:00"/>
    <d v="1899-12-30T06:55:00"/>
    <n v="155"/>
    <n v="139"/>
    <n v="-5"/>
    <d v="1899-12-30T07:05:00"/>
    <n v="10"/>
    <n v="0"/>
    <n v="0"/>
    <n v="0"/>
    <n v="0"/>
    <n v="0"/>
    <n v="0"/>
    <x v="13"/>
    <x v="5"/>
  </r>
  <r>
    <s v="  UA"/>
    <x v="19"/>
    <n v="265"/>
    <s v="N501UA"/>
    <s v="TPA"/>
    <d v="1899-12-30T14:15:00"/>
    <d v="1899-12-30T14:51:00"/>
    <n v="157"/>
    <n v="171"/>
    <n v="36"/>
    <d v="1899-12-30T15:32:00"/>
    <n v="41"/>
    <n v="0"/>
    <n v="36"/>
    <n v="14"/>
    <n v="0"/>
    <n v="0"/>
    <n v="36"/>
    <x v="4"/>
    <x v="5"/>
  </r>
  <r>
    <s v="  UA"/>
    <x v="19"/>
    <n v="278"/>
    <s v=" "/>
    <s v="MDT"/>
    <d v="1899-12-30T18:30:00"/>
    <d v="1899-12-30T00:00:00"/>
    <n v="100"/>
    <n v="0"/>
    <n v="0"/>
    <d v="1899-12-30T00:00:00"/>
    <n v="0"/>
    <n v="0"/>
    <n v="0"/>
    <n v="0"/>
    <n v="0"/>
    <n v="0"/>
    <n v="0"/>
    <x v="1"/>
    <x v="5"/>
  </r>
  <r>
    <s v="  UA"/>
    <x v="19"/>
    <n v="288"/>
    <s v="N497UA"/>
    <s v="MCO"/>
    <d v="1899-12-30T14:25:00"/>
    <d v="1899-12-30T16:46:00"/>
    <n v="159"/>
    <n v="148"/>
    <n v="141"/>
    <d v="1899-12-30T17:04:00"/>
    <n v="18"/>
    <n v="0"/>
    <n v="92"/>
    <n v="0"/>
    <n v="0"/>
    <n v="38"/>
    <n v="141"/>
    <x v="4"/>
    <x v="5"/>
  </r>
  <r>
    <s v="  UA"/>
    <x v="19"/>
    <n v="292"/>
    <s v="N837UA"/>
    <s v="ATL"/>
    <d v="1899-12-30T06:00:00"/>
    <d v="1899-12-30T05:55:00"/>
    <n v="119"/>
    <n v="108"/>
    <n v="-5"/>
    <d v="1899-12-30T06:11:00"/>
    <n v="16"/>
    <n v="0"/>
    <n v="0"/>
    <n v="0"/>
    <n v="0"/>
    <n v="0"/>
    <n v="0"/>
    <x v="6"/>
    <x v="5"/>
  </r>
  <r>
    <s v="  UA"/>
    <x v="19"/>
    <n v="296"/>
    <s v=" "/>
    <s v="MSP"/>
    <d v="1899-12-30T13:20:00"/>
    <d v="1899-12-30T00:00:00"/>
    <n v="87"/>
    <n v="0"/>
    <n v="0"/>
    <d v="1899-12-30T00:00:00"/>
    <n v="0"/>
    <n v="0"/>
    <n v="0"/>
    <n v="0"/>
    <n v="0"/>
    <n v="0"/>
    <n v="0"/>
    <x v="14"/>
    <x v="5"/>
  </r>
  <r>
    <s v="  UA"/>
    <x v="19"/>
    <n v="298"/>
    <s v="N419UA"/>
    <s v="MIA"/>
    <d v="1899-12-30T19:55:00"/>
    <d v="1899-12-30T22:30:00"/>
    <n v="187"/>
    <n v="172"/>
    <n v="155"/>
    <d v="1899-12-30T22:51:00"/>
    <n v="21"/>
    <n v="0"/>
    <n v="106"/>
    <n v="0"/>
    <n v="0"/>
    <n v="34"/>
    <n v="155"/>
    <x v="10"/>
    <x v="5"/>
  </r>
  <r>
    <s v="  UA"/>
    <x v="19"/>
    <n v="304"/>
    <s v="N838UA"/>
    <s v="BDL"/>
    <d v="1899-12-30T06:26:00"/>
    <d v="1899-12-30T06:20:00"/>
    <n v="122"/>
    <n v="130"/>
    <n v="-6"/>
    <d v="1899-12-30T06:58:00"/>
    <n v="38"/>
    <n v="0"/>
    <n v="0"/>
    <n v="0"/>
    <n v="0"/>
    <n v="0"/>
    <n v="0"/>
    <x v="6"/>
    <x v="5"/>
  </r>
  <r>
    <s v="  UA"/>
    <x v="19"/>
    <n v="307"/>
    <s v="N574UA"/>
    <s v="LAS"/>
    <d v="1899-12-30T08:20:00"/>
    <d v="1899-12-30T08:42:00"/>
    <n v="237"/>
    <n v="245"/>
    <n v="22"/>
    <d v="1899-12-30T08:55:00"/>
    <n v="13"/>
    <n v="22"/>
    <n v="0"/>
    <n v="8"/>
    <n v="0"/>
    <n v="0"/>
    <n v="22"/>
    <x v="9"/>
    <x v="5"/>
  </r>
  <r>
    <s v="  UA"/>
    <x v="19"/>
    <n v="309"/>
    <s v=" "/>
    <s v="BOS"/>
    <d v="1899-12-30T09:05:00"/>
    <d v="1899-12-30T00:00:00"/>
    <n v="128"/>
    <n v="0"/>
    <n v="0"/>
    <d v="1899-12-30T00:00:00"/>
    <n v="0"/>
    <n v="0"/>
    <n v="0"/>
    <n v="0"/>
    <n v="0"/>
    <n v="0"/>
    <n v="0"/>
    <x v="0"/>
    <x v="5"/>
  </r>
  <r>
    <s v="  UA"/>
    <x v="19"/>
    <n v="320"/>
    <s v=" "/>
    <s v="BWI"/>
    <d v="1899-12-30T19:53:00"/>
    <d v="1899-12-30T00:00:00"/>
    <n v="108"/>
    <n v="0"/>
    <n v="0"/>
    <d v="1899-12-30T00:00:00"/>
    <n v="0"/>
    <n v="0"/>
    <n v="0"/>
    <n v="0"/>
    <n v="0"/>
    <n v="0"/>
    <n v="0"/>
    <x v="10"/>
    <x v="5"/>
  </r>
  <r>
    <s v="  UA"/>
    <x v="19"/>
    <n v="330"/>
    <s v="N418UA"/>
    <s v="EWR"/>
    <d v="1899-12-30T16:00:00"/>
    <d v="1899-12-30T16:52:00"/>
    <n v="131"/>
    <n v="116"/>
    <n v="52"/>
    <d v="1899-12-30T17:06:00"/>
    <n v="14"/>
    <n v="0"/>
    <n v="29"/>
    <n v="0"/>
    <n v="0"/>
    <n v="8"/>
    <n v="52"/>
    <x v="2"/>
    <x v="5"/>
  </r>
  <r>
    <s v="  UA"/>
    <x v="19"/>
    <n v="331"/>
    <s v="N835UA"/>
    <s v="DFW"/>
    <d v="1899-12-30T20:50:00"/>
    <d v="1899-12-30T22:23:00"/>
    <n v="146"/>
    <n v="148"/>
    <n v="93"/>
    <d v="1899-12-30T22:45:00"/>
    <n v="22"/>
    <n v="0"/>
    <n v="0"/>
    <n v="2"/>
    <n v="0"/>
    <n v="93"/>
    <n v="93"/>
    <x v="11"/>
    <x v="5"/>
  </r>
  <r>
    <s v="  UA"/>
    <x v="19"/>
    <n v="333"/>
    <s v="N813UA"/>
    <s v="MSY"/>
    <d v="1899-12-30T09:38:00"/>
    <d v="1899-12-30T10:51:00"/>
    <n v="140"/>
    <n v="131"/>
    <n v="73"/>
    <d v="1899-12-30T11:08:00"/>
    <n v="17"/>
    <n v="64"/>
    <n v="0"/>
    <n v="0"/>
    <n v="0"/>
    <n v="0"/>
    <n v="73"/>
    <x v="0"/>
    <x v="5"/>
  </r>
  <r>
    <s v="  UA"/>
    <x v="19"/>
    <n v="337"/>
    <s v=" "/>
    <s v="IAD"/>
    <d v="1899-12-30T16:14:00"/>
    <d v="1899-12-30T00:00:00"/>
    <n v="109"/>
    <n v="0"/>
    <n v="0"/>
    <d v="1899-12-30T00:00:00"/>
    <n v="0"/>
    <n v="0"/>
    <n v="0"/>
    <n v="0"/>
    <n v="0"/>
    <n v="0"/>
    <n v="0"/>
    <x v="2"/>
    <x v="5"/>
  </r>
  <r>
    <s v="  UA"/>
    <x v="19"/>
    <n v="340"/>
    <s v="N559UA"/>
    <s v="DFW"/>
    <d v="1899-12-30T13:12:00"/>
    <d v="1899-12-30T13:25:00"/>
    <n v="149"/>
    <n v="192"/>
    <n v="13"/>
    <d v="1899-12-30T14:34:00"/>
    <n v="69"/>
    <n v="0"/>
    <n v="0"/>
    <n v="46"/>
    <n v="0"/>
    <n v="10"/>
    <n v="13"/>
    <x v="14"/>
    <x v="5"/>
  </r>
  <r>
    <s v="  UA"/>
    <x v="19"/>
    <n v="350"/>
    <s v="N572UA"/>
    <s v="MCO"/>
    <d v="1899-12-30T17:06:00"/>
    <d v="1899-12-30T17:55:00"/>
    <n v="159"/>
    <n v="152"/>
    <n v="49"/>
    <d v="1899-12-30T18:19:00"/>
    <n v="24"/>
    <n v="0"/>
    <n v="35"/>
    <n v="0"/>
    <n v="0"/>
    <n v="7"/>
    <n v="49"/>
    <x v="12"/>
    <x v="5"/>
  </r>
  <r>
    <s v="  UA"/>
    <x v="19"/>
    <n v="360"/>
    <s v="N807UA"/>
    <s v="IAD"/>
    <d v="1899-12-30T11:22:00"/>
    <d v="1899-12-30T11:25:00"/>
    <n v="106"/>
    <n v="105"/>
    <n v="3"/>
    <d v="1899-12-30T11:50:00"/>
    <n v="25"/>
    <n v="0"/>
    <n v="0"/>
    <n v="0"/>
    <n v="0"/>
    <n v="0"/>
    <n v="3"/>
    <x v="3"/>
    <x v="5"/>
  </r>
  <r>
    <s v="  UA"/>
    <x v="19"/>
    <n v="365"/>
    <s v="N826UA"/>
    <s v="DSM"/>
    <d v="1899-12-30T15:00:00"/>
    <d v="1899-12-30T15:32:00"/>
    <n v="75"/>
    <n v="112"/>
    <n v="32"/>
    <d v="1899-12-30T16:22:00"/>
    <n v="50"/>
    <n v="0"/>
    <n v="32"/>
    <n v="37"/>
    <n v="0"/>
    <n v="0"/>
    <n v="32"/>
    <x v="15"/>
    <x v="5"/>
  </r>
  <r>
    <s v="  UA"/>
    <x v="19"/>
    <n v="373"/>
    <s v="N533UA"/>
    <s v="JAC"/>
    <d v="1899-12-30T09:46:00"/>
    <d v="1899-12-30T10:20:00"/>
    <n v="193"/>
    <n v="187"/>
    <n v="34"/>
    <d v="1899-12-30T10:30:00"/>
    <n v="10"/>
    <n v="28"/>
    <n v="0"/>
    <n v="0"/>
    <n v="0"/>
    <n v="0"/>
    <n v="34"/>
    <x v="0"/>
    <x v="5"/>
  </r>
  <r>
    <s v="  UA"/>
    <x v="19"/>
    <n v="376"/>
    <s v=" "/>
    <s v="PHL"/>
    <d v="1899-12-30T06:00:00"/>
    <d v="1899-12-30T00:00:00"/>
    <n v="119"/>
    <n v="0"/>
    <n v="0"/>
    <d v="1899-12-30T00:00:00"/>
    <n v="0"/>
    <n v="0"/>
    <n v="0"/>
    <n v="0"/>
    <n v="0"/>
    <n v="0"/>
    <n v="0"/>
    <x v="6"/>
    <x v="5"/>
  </r>
  <r>
    <s v="  UA"/>
    <x v="19"/>
    <n v="381"/>
    <s v="N467UA"/>
    <s v="SMF"/>
    <d v="1899-12-30T09:55:00"/>
    <d v="1899-12-30T11:07:00"/>
    <n v="270"/>
    <n v="270"/>
    <n v="72"/>
    <d v="1899-12-30T11:18:00"/>
    <n v="11"/>
    <n v="72"/>
    <n v="0"/>
    <n v="0"/>
    <n v="0"/>
    <n v="0"/>
    <n v="72"/>
    <x v="0"/>
    <x v="5"/>
  </r>
  <r>
    <s v="  UA"/>
    <x v="19"/>
    <n v="382"/>
    <s v="N575UA"/>
    <s v="IAD"/>
    <d v="1899-12-30T08:43:00"/>
    <d v="1899-12-30T10:30:00"/>
    <n v="108"/>
    <n v="120"/>
    <n v="107"/>
    <d v="1899-12-30T11:05:00"/>
    <n v="35"/>
    <n v="107"/>
    <n v="0"/>
    <n v="12"/>
    <n v="0"/>
    <n v="0"/>
    <n v="107"/>
    <x v="9"/>
    <x v="5"/>
  </r>
  <r>
    <s v="  UA"/>
    <x v="19"/>
    <n v="391"/>
    <s v="N433UA"/>
    <s v="RDU"/>
    <d v="1899-12-30T19:45:00"/>
    <d v="1899-12-30T20:18:00"/>
    <n v="117"/>
    <n v="213"/>
    <n v="33"/>
    <d v="1899-12-30T22:26:00"/>
    <n v="128"/>
    <n v="0"/>
    <n v="33"/>
    <n v="96"/>
    <n v="0"/>
    <n v="0"/>
    <n v="33"/>
    <x v="10"/>
    <x v="5"/>
  </r>
  <r>
    <s v="  UA"/>
    <x v="19"/>
    <n v="393"/>
    <s v="N837UA"/>
    <s v="PHX"/>
    <d v="1899-12-30T11:57:00"/>
    <d v="1899-12-30T12:10:00"/>
    <n v="232"/>
    <n v="231"/>
    <n v="13"/>
    <d v="1899-12-30T12:22:00"/>
    <n v="12"/>
    <n v="0"/>
    <n v="0"/>
    <n v="0"/>
    <n v="0"/>
    <n v="0"/>
    <n v="13"/>
    <x v="3"/>
    <x v="5"/>
  </r>
  <r>
    <s v="  UA"/>
    <x v="19"/>
    <n v="395"/>
    <s v="N402UA"/>
    <s v="SAN"/>
    <d v="1899-12-30T17:50:00"/>
    <d v="1899-12-30T21:10:00"/>
    <n v="253"/>
    <n v="262"/>
    <n v="200"/>
    <d v="1899-12-30T21:50:00"/>
    <n v="40"/>
    <n v="0"/>
    <n v="200"/>
    <n v="9"/>
    <n v="0"/>
    <n v="0"/>
    <n v="200"/>
    <x v="12"/>
    <x v="5"/>
  </r>
  <r>
    <s v="  UA"/>
    <x v="19"/>
    <n v="398"/>
    <s v="N474UA"/>
    <s v="PDX"/>
    <d v="1899-12-30T11:58:00"/>
    <d v="1899-12-30T11:59:00"/>
    <n v="268"/>
    <n v="297"/>
    <n v="1"/>
    <d v="1899-12-30T12:27:00"/>
    <n v="28"/>
    <n v="0"/>
    <n v="0"/>
    <n v="30"/>
    <n v="0"/>
    <n v="0"/>
    <n v="1"/>
    <x v="3"/>
    <x v="5"/>
  </r>
  <r>
    <s v="  UA"/>
    <x v="19"/>
    <n v="401"/>
    <s v=" "/>
    <s v="DCA"/>
    <d v="1899-12-30T17:05:00"/>
    <d v="1899-12-30T00:00:00"/>
    <n v="104"/>
    <n v="0"/>
    <n v="0"/>
    <d v="1899-12-30T00:00:00"/>
    <n v="0"/>
    <n v="0"/>
    <n v="0"/>
    <n v="0"/>
    <n v="0"/>
    <n v="0"/>
    <n v="0"/>
    <x v="12"/>
    <x v="5"/>
  </r>
  <r>
    <s v="  UA"/>
    <x v="19"/>
    <n v="409"/>
    <s v="N824UA"/>
    <s v="LAX"/>
    <d v="1899-12-30T13:05:00"/>
    <d v="1899-12-30T13:12:00"/>
    <n v="269"/>
    <n v="288"/>
    <n v="7"/>
    <d v="1899-12-30T13:44:00"/>
    <n v="32"/>
    <n v="7"/>
    <n v="0"/>
    <n v="19"/>
    <n v="0"/>
    <n v="0"/>
    <n v="7"/>
    <x v="14"/>
    <x v="5"/>
  </r>
  <r>
    <s v="  UA"/>
    <x v="19"/>
    <n v="411"/>
    <s v="N809UA"/>
    <s v="LAX"/>
    <d v="1899-12-30T20:45:00"/>
    <d v="1899-12-30T22:21:00"/>
    <n v="265"/>
    <n v="247"/>
    <n v="96"/>
    <d v="1899-12-30T22:40:00"/>
    <n v="19"/>
    <n v="0"/>
    <n v="18"/>
    <n v="0"/>
    <n v="0"/>
    <n v="60"/>
    <n v="96"/>
    <x v="11"/>
    <x v="5"/>
  </r>
  <r>
    <s v="  UA"/>
    <x v="19"/>
    <n v="420"/>
    <s v="N422UA"/>
    <s v="ROC"/>
    <d v="1899-12-30T18:44:00"/>
    <d v="1899-12-30T21:02:00"/>
    <n v="96"/>
    <n v="79"/>
    <n v="138"/>
    <d v="1899-12-30T21:16:00"/>
    <n v="14"/>
    <n v="0"/>
    <n v="121"/>
    <n v="0"/>
    <n v="0"/>
    <n v="0"/>
    <n v="138"/>
    <x v="1"/>
    <x v="5"/>
  </r>
  <r>
    <s v="  UA"/>
    <x v="19"/>
    <n v="425"/>
    <s v="N527UA"/>
    <s v="SEA"/>
    <d v="1899-12-30T20:50:00"/>
    <d v="1899-12-30T22:53:00"/>
    <n v="265"/>
    <n v="306"/>
    <n v="123"/>
    <d v="1899-12-30T23:36:00"/>
    <n v="43"/>
    <n v="80"/>
    <n v="0"/>
    <n v="41"/>
    <n v="0"/>
    <n v="43"/>
    <n v="123"/>
    <x v="11"/>
    <x v="5"/>
  </r>
  <r>
    <s v="  UA"/>
    <x v="19"/>
    <n v="430"/>
    <s v="N587UA"/>
    <s v="PHX"/>
    <d v="1899-12-30T17:59:00"/>
    <d v="1899-12-30T18:27:00"/>
    <n v="235"/>
    <n v="221"/>
    <n v="28"/>
    <d v="1899-12-30T18:47:00"/>
    <n v="20"/>
    <n v="0"/>
    <n v="0"/>
    <n v="0"/>
    <n v="0"/>
    <n v="0"/>
    <n v="28"/>
    <x v="12"/>
    <x v="5"/>
  </r>
  <r>
    <s v="  UA"/>
    <x v="19"/>
    <n v="432"/>
    <s v=" "/>
    <s v="CLT"/>
    <d v="1899-12-30T13:10:00"/>
    <d v="1899-12-30T00:00:00"/>
    <n v="109"/>
    <n v="0"/>
    <n v="0"/>
    <d v="1899-12-30T00:00:00"/>
    <n v="0"/>
    <n v="0"/>
    <n v="0"/>
    <n v="0"/>
    <n v="0"/>
    <n v="0"/>
    <n v="0"/>
    <x v="14"/>
    <x v="5"/>
  </r>
  <r>
    <s v="  UA"/>
    <x v="19"/>
    <n v="436"/>
    <s v="N411UA"/>
    <s v="EWR"/>
    <d v="1899-12-30T15:00:00"/>
    <d v="1899-12-30T16:08:00"/>
    <n v="131"/>
    <n v="145"/>
    <n v="68"/>
    <d v="1899-12-30T17:00:00"/>
    <n v="52"/>
    <n v="0"/>
    <n v="68"/>
    <n v="14"/>
    <n v="0"/>
    <n v="0"/>
    <n v="68"/>
    <x v="15"/>
    <x v="5"/>
  </r>
  <r>
    <s v="  UA"/>
    <x v="19"/>
    <n v="442"/>
    <s v=" "/>
    <s v="BDL"/>
    <d v="1899-12-30T16:50:00"/>
    <d v="1899-12-30T00:00:00"/>
    <n v="121"/>
    <n v="0"/>
    <n v="0"/>
    <d v="1899-12-30T00:00:00"/>
    <n v="0"/>
    <n v="0"/>
    <n v="0"/>
    <n v="0"/>
    <n v="0"/>
    <n v="0"/>
    <n v="0"/>
    <x v="2"/>
    <x v="5"/>
  </r>
  <r>
    <s v="  UA"/>
    <x v="19"/>
    <n v="449"/>
    <s v="N458UA"/>
    <s v="SAN"/>
    <d v="1899-12-30T10:00:00"/>
    <d v="1899-12-30T10:03:00"/>
    <n v="261"/>
    <n v="263"/>
    <n v="3"/>
    <d v="1899-12-30T10:13:00"/>
    <n v="10"/>
    <n v="0"/>
    <n v="0"/>
    <n v="0"/>
    <n v="0"/>
    <n v="0"/>
    <n v="3"/>
    <x v="8"/>
    <x v="5"/>
  </r>
  <r>
    <s v="  UA"/>
    <x v="19"/>
    <n v="450"/>
    <s v="N581UA"/>
    <s v="TPA"/>
    <d v="1899-12-30T19:59:00"/>
    <d v="1899-12-30T20:56:00"/>
    <n v="157"/>
    <n v="224"/>
    <n v="57"/>
    <d v="1899-12-30T22:28:00"/>
    <n v="92"/>
    <n v="0"/>
    <n v="42"/>
    <n v="67"/>
    <n v="0"/>
    <n v="15"/>
    <n v="57"/>
    <x v="10"/>
    <x v="5"/>
  </r>
  <r>
    <s v="  UA"/>
    <x v="19"/>
    <n v="456"/>
    <s v="N593UA"/>
    <s v="DEN"/>
    <d v="1899-12-30T11:57:00"/>
    <d v="1899-12-30T12:06:00"/>
    <n v="162"/>
    <n v="177"/>
    <n v="9"/>
    <d v="1899-12-30T12:35:00"/>
    <n v="29"/>
    <n v="9"/>
    <n v="0"/>
    <n v="15"/>
    <n v="0"/>
    <n v="0"/>
    <n v="9"/>
    <x v="3"/>
    <x v="5"/>
  </r>
  <r>
    <s v="  UA"/>
    <x v="19"/>
    <n v="463"/>
    <s v="N846UA"/>
    <s v="MSP"/>
    <d v="1899-12-30T22:00:00"/>
    <d v="1899-12-30T23:07:00"/>
    <n v="84"/>
    <n v="75"/>
    <n v="67"/>
    <d v="1899-12-30T23:20:00"/>
    <n v="13"/>
    <n v="0"/>
    <n v="26"/>
    <n v="0"/>
    <n v="0"/>
    <n v="32"/>
    <n v="67"/>
    <x v="17"/>
    <x v="5"/>
  </r>
  <r>
    <s v="  UA"/>
    <x v="19"/>
    <n v="473"/>
    <s v="N855UA"/>
    <s v="SNA"/>
    <d v="1899-12-30T20:05:00"/>
    <d v="1899-12-30T20:00:00"/>
    <n v="269"/>
    <n v="282"/>
    <n v="-5"/>
    <d v="1899-12-30T20:48:00"/>
    <n v="48"/>
    <n v="0"/>
    <n v="0"/>
    <n v="0"/>
    <n v="0"/>
    <n v="0"/>
    <n v="0"/>
    <x v="11"/>
    <x v="5"/>
  </r>
  <r>
    <s v="  UA"/>
    <x v="19"/>
    <n v="476"/>
    <s v="N833UA"/>
    <s v="BWI"/>
    <d v="1899-12-30T13:12:00"/>
    <d v="1899-12-30T13:32:00"/>
    <n v="108"/>
    <n v="115"/>
    <n v="20"/>
    <d v="1899-12-30T14:04:00"/>
    <n v="32"/>
    <n v="20"/>
    <n v="0"/>
    <n v="7"/>
    <n v="0"/>
    <n v="0"/>
    <n v="20"/>
    <x v="14"/>
    <x v="5"/>
  </r>
  <r>
    <s v="  UA"/>
    <x v="19"/>
    <n v="493"/>
    <s v="N415UA"/>
    <s v="SFO"/>
    <d v="1899-12-30T18:45:00"/>
    <d v="1899-12-30T21:24:00"/>
    <n v="282"/>
    <n v="313"/>
    <n v="159"/>
    <d v="1899-12-30T22:04:00"/>
    <n v="40"/>
    <n v="0"/>
    <n v="100"/>
    <n v="31"/>
    <n v="0"/>
    <n v="59"/>
    <n v="159"/>
    <x v="1"/>
    <x v="5"/>
  </r>
  <r>
    <s v="  UA"/>
    <x v="19"/>
    <n v="499"/>
    <s v="N440UA"/>
    <s v="SFO"/>
    <d v="1899-12-30T14:05:00"/>
    <d v="1899-12-30T15:24:00"/>
    <n v="282"/>
    <n v="326"/>
    <n v="79"/>
    <d v="1899-12-30T16:05:00"/>
    <n v="41"/>
    <n v="0"/>
    <n v="79"/>
    <n v="44"/>
    <n v="0"/>
    <n v="0"/>
    <n v="79"/>
    <x v="4"/>
    <x v="5"/>
  </r>
  <r>
    <s v="  UA"/>
    <x v="19"/>
    <n v="502"/>
    <s v="N827UA"/>
    <s v="LGA"/>
    <d v="1899-12-30T18:00:00"/>
    <d v="1899-12-30T18:39:00"/>
    <n v="125"/>
    <n v="103"/>
    <n v="39"/>
    <d v="1899-12-30T18:52:00"/>
    <n v="13"/>
    <n v="0"/>
    <n v="17"/>
    <n v="0"/>
    <n v="0"/>
    <n v="0"/>
    <n v="39"/>
    <x v="1"/>
    <x v="5"/>
  </r>
  <r>
    <s v="  UA"/>
    <x v="19"/>
    <n v="514"/>
    <s v=" "/>
    <s v="IAD"/>
    <d v="1899-12-30T21:20:00"/>
    <d v="1899-12-30T00:00:00"/>
    <n v="99"/>
    <n v="0"/>
    <n v="0"/>
    <d v="1899-12-30T00:00:00"/>
    <n v="0"/>
    <n v="0"/>
    <n v="0"/>
    <n v="0"/>
    <n v="0"/>
    <n v="0"/>
    <n v="0"/>
    <x v="7"/>
    <x v="5"/>
  </r>
  <r>
    <s v="  UA"/>
    <x v="19"/>
    <n v="519"/>
    <s v="N416UA"/>
    <s v="CMH"/>
    <d v="1899-12-30T19:38:00"/>
    <d v="1899-12-30T21:21:00"/>
    <n v="73"/>
    <n v="90"/>
    <n v="103"/>
    <d v="1899-12-30T22:01:00"/>
    <n v="40"/>
    <n v="0"/>
    <n v="103"/>
    <n v="17"/>
    <n v="0"/>
    <n v="0"/>
    <n v="103"/>
    <x v="10"/>
    <x v="5"/>
  </r>
  <r>
    <s v="  UA"/>
    <x v="19"/>
    <n v="521"/>
    <s v="N569UA"/>
    <s v="SAN"/>
    <d v="1899-12-30T11:57:00"/>
    <d v="1899-12-30T12:03:00"/>
    <n v="264"/>
    <n v="277"/>
    <n v="6"/>
    <d v="1899-12-30T12:40:00"/>
    <n v="37"/>
    <n v="6"/>
    <n v="0"/>
    <n v="13"/>
    <n v="0"/>
    <n v="0"/>
    <n v="6"/>
    <x v="3"/>
    <x v="5"/>
  </r>
  <r>
    <s v="  UA"/>
    <x v="19"/>
    <n v="524"/>
    <s v="N579UA"/>
    <s v="BOS"/>
    <d v="1899-12-30T06:46:00"/>
    <d v="1899-12-30T06:42:00"/>
    <n v="131"/>
    <n v="124"/>
    <n v="-4"/>
    <d v="1899-12-30T06:53:00"/>
    <n v="11"/>
    <n v="0"/>
    <n v="0"/>
    <n v="0"/>
    <n v="0"/>
    <n v="0"/>
    <n v="0"/>
    <x v="6"/>
    <x v="5"/>
  </r>
  <r>
    <s v="  UA"/>
    <x v="19"/>
    <n v="530"/>
    <s v="N459UA"/>
    <s v="MSP"/>
    <d v="1899-12-30T06:00:00"/>
    <d v="1899-12-30T06:20:00"/>
    <n v="93"/>
    <n v="100"/>
    <n v="20"/>
    <d v="1899-12-30T06:34:00"/>
    <n v="14"/>
    <n v="20"/>
    <n v="0"/>
    <n v="7"/>
    <n v="0"/>
    <n v="0"/>
    <n v="20"/>
    <x v="6"/>
    <x v="5"/>
  </r>
  <r>
    <s v="  UA"/>
    <x v="19"/>
    <n v="531"/>
    <s v="N566UA"/>
    <s v="LAX"/>
    <d v="1899-12-30T10:35:00"/>
    <d v="1899-12-30T10:32:00"/>
    <n v="275"/>
    <n v="303"/>
    <n v="-3"/>
    <d v="1899-12-30T11:06:00"/>
    <n v="34"/>
    <n v="0"/>
    <n v="0"/>
    <n v="25"/>
    <n v="0"/>
    <n v="0"/>
    <n v="0"/>
    <x v="8"/>
    <x v="5"/>
  </r>
  <r>
    <s v="  UA"/>
    <x v="19"/>
    <n v="532"/>
    <s v="N465UA"/>
    <s v="BOS"/>
    <d v="1899-12-30T11:01:00"/>
    <d v="1899-12-30T11:00:00"/>
    <n v="135"/>
    <n v="122"/>
    <n v="-1"/>
    <d v="1899-12-30T11:23:00"/>
    <n v="23"/>
    <n v="0"/>
    <n v="0"/>
    <n v="0"/>
    <n v="0"/>
    <n v="0"/>
    <n v="0"/>
    <x v="3"/>
    <x v="5"/>
  </r>
  <r>
    <s v="  UA"/>
    <x v="19"/>
    <n v="536"/>
    <s v="N846UA"/>
    <s v="LGA"/>
    <d v="1899-12-30T07:00:00"/>
    <d v="1899-12-30T07:00:00"/>
    <n v="123"/>
    <n v="120"/>
    <n v="0"/>
    <d v="1899-12-30T07:31:00"/>
    <n v="31"/>
    <n v="0"/>
    <n v="0"/>
    <n v="0"/>
    <n v="0"/>
    <n v="0"/>
    <n v="0"/>
    <x v="13"/>
    <x v="5"/>
  </r>
  <r>
    <s v="  UA"/>
    <x v="19"/>
    <n v="544"/>
    <s v="N567UA"/>
    <s v="LAS"/>
    <d v="1899-12-30T11:57:00"/>
    <d v="1899-12-30T11:55:00"/>
    <n v="237"/>
    <n v="273"/>
    <n v="-2"/>
    <d v="1899-12-30T12:38:00"/>
    <n v="43"/>
    <n v="0"/>
    <n v="0"/>
    <n v="34"/>
    <n v="0"/>
    <n v="0"/>
    <n v="0"/>
    <x v="3"/>
    <x v="5"/>
  </r>
  <r>
    <s v="  UA"/>
    <x v="19"/>
    <n v="557"/>
    <s v="N574UA"/>
    <s v="LAS"/>
    <d v="1899-12-30T17:55:00"/>
    <d v="1899-12-30T20:55:00"/>
    <n v="237"/>
    <n v="226"/>
    <n v="180"/>
    <d v="1899-12-30T21:12:00"/>
    <n v="17"/>
    <n v="0"/>
    <n v="126"/>
    <n v="0"/>
    <n v="0"/>
    <n v="43"/>
    <n v="180"/>
    <x v="12"/>
    <x v="5"/>
  </r>
  <r>
    <s v="  UA"/>
    <x v="19"/>
    <n v="566"/>
    <s v="N845UA"/>
    <s v="ATL"/>
    <d v="1899-12-30T18:00:00"/>
    <d v="1899-12-30T19:09:00"/>
    <n v="112"/>
    <n v="117"/>
    <n v="69"/>
    <d v="1899-12-30T19:35:00"/>
    <n v="26"/>
    <n v="0"/>
    <n v="69"/>
    <n v="5"/>
    <n v="0"/>
    <n v="0"/>
    <n v="69"/>
    <x v="1"/>
    <x v="5"/>
  </r>
  <r>
    <s v="  UA"/>
    <x v="19"/>
    <n v="570"/>
    <s v="N429UA"/>
    <s v="CLE"/>
    <d v="1899-12-30T13:19:00"/>
    <d v="1899-12-30T13:40:00"/>
    <n v="73"/>
    <n v="92"/>
    <n v="21"/>
    <d v="1899-12-30T14:23:00"/>
    <n v="43"/>
    <n v="9"/>
    <n v="0"/>
    <n v="19"/>
    <n v="0"/>
    <n v="12"/>
    <n v="21"/>
    <x v="14"/>
    <x v="5"/>
  </r>
  <r>
    <s v="  UA"/>
    <x v="19"/>
    <n v="577"/>
    <s v="N444UA"/>
    <s v="MSP"/>
    <d v="1899-12-30T08:48:00"/>
    <d v="1899-12-30T08:52:00"/>
    <n v="85"/>
    <n v="124"/>
    <n v="4"/>
    <d v="1899-12-30T09:28:00"/>
    <n v="36"/>
    <n v="0"/>
    <n v="0"/>
    <n v="43"/>
    <n v="0"/>
    <n v="0"/>
    <n v="4"/>
    <x v="9"/>
    <x v="5"/>
  </r>
  <r>
    <s v="  UA"/>
    <x v="19"/>
    <n v="589"/>
    <s v="N524UA"/>
    <s v="IAH"/>
    <d v="1899-12-30T09:27:00"/>
    <d v="1899-12-30T09:27:00"/>
    <n v="164"/>
    <n v="152"/>
    <n v="0"/>
    <d v="1899-12-30T09:42:00"/>
    <n v="15"/>
    <n v="0"/>
    <n v="0"/>
    <n v="0"/>
    <n v="0"/>
    <n v="0"/>
    <n v="0"/>
    <x v="0"/>
    <x v="5"/>
  </r>
  <r>
    <s v="  UA"/>
    <x v="19"/>
    <n v="590"/>
    <s v="N853UA"/>
    <s v="BDL"/>
    <d v="1899-12-30T13:40:00"/>
    <d v="1899-12-30T13:39:00"/>
    <n v="122"/>
    <n v="173"/>
    <n v="-1"/>
    <d v="1899-12-30T15:01:00"/>
    <n v="82"/>
    <n v="0"/>
    <n v="0"/>
    <n v="50"/>
    <n v="0"/>
    <n v="0"/>
    <n v="0"/>
    <x v="14"/>
    <x v="5"/>
  </r>
  <r>
    <s v="  UA"/>
    <x v="19"/>
    <n v="597"/>
    <s v=" "/>
    <s v="MSP"/>
    <d v="1899-12-30T20:05:00"/>
    <d v="1899-12-30T00:00:00"/>
    <n v="83"/>
    <n v="0"/>
    <n v="0"/>
    <d v="1899-12-30T00:00:00"/>
    <n v="0"/>
    <n v="0"/>
    <n v="0"/>
    <n v="0"/>
    <n v="0"/>
    <n v="0"/>
    <n v="0"/>
    <x v="11"/>
    <x v="5"/>
  </r>
  <r>
    <s v="  UA"/>
    <x v="19"/>
    <n v="600"/>
    <s v="N416UA"/>
    <s v="DCA"/>
    <d v="1899-12-30T06:00:00"/>
    <d v="1899-12-30T05:57:00"/>
    <n v="106"/>
    <n v="98"/>
    <n v="-3"/>
    <d v="1899-12-30T06:11:00"/>
    <n v="14"/>
    <n v="0"/>
    <n v="0"/>
    <n v="0"/>
    <n v="0"/>
    <n v="0"/>
    <n v="0"/>
    <x v="6"/>
    <x v="5"/>
  </r>
  <r>
    <s v="  UA"/>
    <x v="19"/>
    <n v="602"/>
    <s v="N415UA"/>
    <s v="DCA"/>
    <d v="1899-12-30T07:00:00"/>
    <d v="1899-12-30T06:49:00"/>
    <n v="108"/>
    <n v="114"/>
    <n v="-11"/>
    <d v="1899-12-30T07:20:00"/>
    <n v="31"/>
    <n v="0"/>
    <n v="0"/>
    <n v="0"/>
    <n v="0"/>
    <n v="0"/>
    <n v="0"/>
    <x v="13"/>
    <x v="5"/>
  </r>
  <r>
    <s v="  UA"/>
    <x v="19"/>
    <n v="604"/>
    <s v="N843UA"/>
    <s v="DCA"/>
    <d v="1899-12-30T08:05:00"/>
    <d v="1899-12-30T08:02:00"/>
    <n v="105"/>
    <n v="92"/>
    <n v="-3"/>
    <d v="1899-12-30T08:14:00"/>
    <n v="12"/>
    <n v="0"/>
    <n v="0"/>
    <n v="0"/>
    <n v="0"/>
    <n v="0"/>
    <n v="0"/>
    <x v="9"/>
    <x v="5"/>
  </r>
  <r>
    <s v="  UA"/>
    <x v="19"/>
    <n v="605"/>
    <s v="N449UA"/>
    <s v="DEN"/>
    <d v="1899-12-30T09:48:00"/>
    <d v="1899-12-30T09:45:00"/>
    <n v="162"/>
    <n v="167"/>
    <n v="-3"/>
    <d v="1899-12-30T09:59:00"/>
    <n v="14"/>
    <n v="0"/>
    <n v="0"/>
    <n v="0"/>
    <n v="0"/>
    <n v="0"/>
    <n v="0"/>
    <x v="0"/>
    <x v="5"/>
  </r>
  <r>
    <s v="  UA"/>
    <x v="19"/>
    <n v="608"/>
    <s v="N852UA"/>
    <s v="DCA"/>
    <d v="1899-12-30T10:02:00"/>
    <d v="1899-12-30T10:00:00"/>
    <n v="105"/>
    <n v="90"/>
    <n v="-2"/>
    <d v="1899-12-30T10:13:00"/>
    <n v="13"/>
    <n v="0"/>
    <n v="0"/>
    <n v="0"/>
    <n v="0"/>
    <n v="0"/>
    <n v="0"/>
    <x v="8"/>
    <x v="5"/>
  </r>
  <r>
    <s v="  UA"/>
    <x v="19"/>
    <n v="609"/>
    <s v="N408UA"/>
    <s v="SFO"/>
    <d v="1899-12-30T11:57:00"/>
    <d v="1899-12-30T12:05:00"/>
    <n v="282"/>
    <n v="329"/>
    <n v="8"/>
    <d v="1899-12-30T12:51:00"/>
    <n v="46"/>
    <n v="0"/>
    <n v="0"/>
    <n v="55"/>
    <n v="0"/>
    <n v="0"/>
    <n v="8"/>
    <x v="3"/>
    <x v="5"/>
  </r>
  <r>
    <s v="  UA"/>
    <x v="19"/>
    <n v="610"/>
    <s v=" "/>
    <s v="DCA"/>
    <d v="1899-12-30T11:00:00"/>
    <d v="1899-12-30T00:00:00"/>
    <n v="105"/>
    <n v="0"/>
    <n v="0"/>
    <d v="1899-12-30T00:00:00"/>
    <n v="0"/>
    <n v="0"/>
    <n v="0"/>
    <n v="0"/>
    <n v="0"/>
    <n v="0"/>
    <n v="0"/>
    <x v="3"/>
    <x v="5"/>
  </r>
  <r>
    <s v="  UA"/>
    <x v="19"/>
    <n v="611"/>
    <s v="N598UA"/>
    <s v="SFO"/>
    <d v="1899-12-30T13:05:00"/>
    <d v="1899-12-30T13:07:00"/>
    <n v="284"/>
    <n v="308"/>
    <n v="2"/>
    <d v="1899-12-30T13:47:00"/>
    <n v="40"/>
    <n v="0"/>
    <n v="0"/>
    <n v="26"/>
    <n v="0"/>
    <n v="0"/>
    <n v="2"/>
    <x v="14"/>
    <x v="5"/>
  </r>
  <r>
    <s v="  UA"/>
    <x v="19"/>
    <n v="612"/>
    <s v=" "/>
    <s v="DCA"/>
    <d v="1899-12-30T12:05:00"/>
    <d v="1899-12-30T00:00:00"/>
    <n v="105"/>
    <n v="0"/>
    <n v="0"/>
    <d v="1899-12-30T00:00:00"/>
    <n v="0"/>
    <n v="0"/>
    <n v="0"/>
    <n v="0"/>
    <n v="0"/>
    <n v="0"/>
    <n v="0"/>
    <x v="5"/>
    <x v="5"/>
  </r>
  <r>
    <s v="  UA"/>
    <x v="19"/>
    <n v="614"/>
    <s v="N410UA"/>
    <s v="DCA"/>
    <d v="1899-12-30T13:05:00"/>
    <d v="1899-12-30T13:31:00"/>
    <n v="105"/>
    <n v="112"/>
    <n v="26"/>
    <d v="1899-12-30T14:01:00"/>
    <n v="30"/>
    <n v="26"/>
    <n v="0"/>
    <n v="7"/>
    <n v="0"/>
    <n v="0"/>
    <n v="26"/>
    <x v="14"/>
    <x v="5"/>
  </r>
  <r>
    <s v="  UA"/>
    <x v="19"/>
    <n v="616"/>
    <s v=" "/>
    <s v="DCA"/>
    <d v="1899-12-30T14:05:00"/>
    <d v="1899-12-30T00:00:00"/>
    <n v="105"/>
    <n v="0"/>
    <n v="0"/>
    <d v="1899-12-30T00:00:00"/>
    <n v="0"/>
    <n v="0"/>
    <n v="0"/>
    <n v="0"/>
    <n v="0"/>
    <n v="0"/>
    <n v="0"/>
    <x v="4"/>
    <x v="5"/>
  </r>
  <r>
    <s v="  UA"/>
    <x v="19"/>
    <n v="617"/>
    <s v=" "/>
    <s v="SNA"/>
    <d v="1899-12-30T15:23:00"/>
    <d v="1899-12-30T00:00:00"/>
    <n v="268"/>
    <n v="0"/>
    <n v="0"/>
    <d v="1899-12-30T00:00:00"/>
    <n v="0"/>
    <n v="0"/>
    <n v="0"/>
    <n v="0"/>
    <n v="0"/>
    <n v="0"/>
    <n v="0"/>
    <x v="15"/>
    <x v="5"/>
  </r>
  <r>
    <s v="  UA"/>
    <x v="19"/>
    <n v="618"/>
    <s v="N809UA"/>
    <s v="DCA"/>
    <d v="1899-12-30T15:05:00"/>
    <d v="1899-12-30T16:38:00"/>
    <n v="105"/>
    <n v="107"/>
    <n v="93"/>
    <d v="1899-12-30T17:04:00"/>
    <n v="26"/>
    <n v="0"/>
    <n v="78"/>
    <n v="2"/>
    <n v="0"/>
    <n v="15"/>
    <n v="93"/>
    <x v="15"/>
    <x v="5"/>
  </r>
  <r>
    <s v="  UA"/>
    <x v="19"/>
    <n v="620"/>
    <s v=" "/>
    <s v="DCA"/>
    <d v="1899-12-30T16:03:00"/>
    <d v="1899-12-30T00:00:00"/>
    <n v="105"/>
    <n v="0"/>
    <n v="0"/>
    <d v="1899-12-30T00:00:00"/>
    <n v="0"/>
    <n v="0"/>
    <n v="0"/>
    <n v="0"/>
    <n v="0"/>
    <n v="0"/>
    <n v="0"/>
    <x v="2"/>
    <x v="5"/>
  </r>
  <r>
    <s v="  UA"/>
    <x v="19"/>
    <n v="624"/>
    <s v=" "/>
    <s v="DCA"/>
    <d v="1899-12-30T18:05:00"/>
    <d v="1899-12-30T00:00:00"/>
    <n v="105"/>
    <n v="0"/>
    <n v="0"/>
    <d v="1899-12-30T00:00:00"/>
    <n v="0"/>
    <n v="0"/>
    <n v="0"/>
    <n v="0"/>
    <n v="0"/>
    <n v="0"/>
    <n v="0"/>
    <x v="1"/>
    <x v="5"/>
  </r>
  <r>
    <s v="  UA"/>
    <x v="19"/>
    <n v="626"/>
    <s v=" "/>
    <s v="PHL"/>
    <d v="1899-12-30T18:10:00"/>
    <d v="1899-12-30T00:00:00"/>
    <n v="119"/>
    <n v="0"/>
    <n v="0"/>
    <d v="1899-12-30T00:00:00"/>
    <n v="0"/>
    <n v="0"/>
    <n v="0"/>
    <n v="0"/>
    <n v="0"/>
    <n v="0"/>
    <n v="0"/>
    <x v="1"/>
    <x v="5"/>
  </r>
  <r>
    <s v="  UA"/>
    <x v="19"/>
    <n v="632"/>
    <s v="N561UA"/>
    <s v="TPA"/>
    <d v="1899-12-30T09:30:00"/>
    <d v="1899-12-30T09:39:00"/>
    <n v="157"/>
    <n v="150"/>
    <n v="9"/>
    <d v="1899-12-30T09:59:00"/>
    <n v="20"/>
    <n v="0"/>
    <n v="0"/>
    <n v="0"/>
    <n v="0"/>
    <n v="0"/>
    <n v="9"/>
    <x v="0"/>
    <x v="5"/>
  </r>
  <r>
    <s v="  UA"/>
    <x v="19"/>
    <n v="634"/>
    <s v="N808UA"/>
    <s v="EWR"/>
    <d v="1899-12-30T06:00:00"/>
    <d v="1899-12-30T06:07:00"/>
    <n v="118"/>
    <n v="106"/>
    <n v="7"/>
    <d v="1899-12-30T06:24:00"/>
    <n v="17"/>
    <n v="0"/>
    <n v="0"/>
    <n v="0"/>
    <n v="0"/>
    <n v="0"/>
    <n v="7"/>
    <x v="6"/>
    <x v="5"/>
  </r>
  <r>
    <s v="  UA"/>
    <x v="19"/>
    <n v="635"/>
    <s v="N521UA"/>
    <s v="SEA"/>
    <d v="1899-12-30T08:25:00"/>
    <d v="1899-12-30T08:42:00"/>
    <n v="265"/>
    <n v="278"/>
    <n v="17"/>
    <d v="1899-12-30T09:03:00"/>
    <n v="21"/>
    <n v="17"/>
    <n v="0"/>
    <n v="13"/>
    <n v="0"/>
    <n v="0"/>
    <n v="17"/>
    <x v="9"/>
    <x v="5"/>
  </r>
  <r>
    <s v="  UA"/>
    <x v="19"/>
    <n v="640"/>
    <s v=" "/>
    <s v="PHL"/>
    <d v="1899-12-30T21:05:00"/>
    <d v="1899-12-30T00:00:00"/>
    <n v="113"/>
    <n v="0"/>
    <n v="0"/>
    <d v="1899-12-30T00:00:00"/>
    <n v="0"/>
    <n v="0"/>
    <n v="0"/>
    <n v="0"/>
    <n v="0"/>
    <n v="0"/>
    <n v="0"/>
    <x v="7"/>
    <x v="5"/>
  </r>
  <r>
    <s v="  UA"/>
    <x v="19"/>
    <n v="643"/>
    <s v=" "/>
    <s v="PDX"/>
    <d v="1899-12-30T15:20:00"/>
    <d v="1899-12-30T00:00:00"/>
    <n v="268"/>
    <n v="0"/>
    <n v="0"/>
    <d v="1899-12-30T00:00:00"/>
    <n v="0"/>
    <n v="0"/>
    <n v="0"/>
    <n v="0"/>
    <n v="0"/>
    <n v="0"/>
    <n v="0"/>
    <x v="15"/>
    <x v="5"/>
  </r>
  <r>
    <s v="  UA"/>
    <x v="19"/>
    <n v="646"/>
    <s v="N829UA"/>
    <s v="EWR"/>
    <d v="1899-12-30T13:00:00"/>
    <d v="1899-12-30T13:05:00"/>
    <n v="133"/>
    <n v="136"/>
    <n v="5"/>
    <d v="1899-12-30T13:45:00"/>
    <n v="40"/>
    <n v="0"/>
    <n v="0"/>
    <n v="0"/>
    <n v="0"/>
    <n v="0"/>
    <n v="5"/>
    <x v="14"/>
    <x v="5"/>
  </r>
  <r>
    <s v="  UA"/>
    <x v="19"/>
    <n v="649"/>
    <s v="N456UA"/>
    <s v="PDX"/>
    <d v="1899-12-30T08:10:00"/>
    <d v="1899-12-30T08:42:00"/>
    <n v="263"/>
    <n v="276"/>
    <n v="32"/>
    <d v="1899-12-30T08:51:00"/>
    <n v="9"/>
    <n v="32"/>
    <n v="0"/>
    <n v="13"/>
    <n v="0"/>
    <n v="0"/>
    <n v="32"/>
    <x v="9"/>
    <x v="5"/>
  </r>
  <r>
    <s v="  UA"/>
    <x v="19"/>
    <n v="650"/>
    <s v="N432UA"/>
    <s v="OMA"/>
    <d v="1899-12-30T09:55:00"/>
    <d v="1899-12-30T09:50:00"/>
    <n v="90"/>
    <n v="97"/>
    <n v="-5"/>
    <d v="1899-12-30T10:06:00"/>
    <n v="16"/>
    <n v="0"/>
    <n v="0"/>
    <n v="0"/>
    <n v="0"/>
    <n v="0"/>
    <n v="0"/>
    <x v="0"/>
    <x v="5"/>
  </r>
  <r>
    <s v="  UA"/>
    <x v="19"/>
    <n v="656"/>
    <s v=" "/>
    <s v="ALB"/>
    <d v="1899-12-30T13:15:00"/>
    <d v="1899-12-30T00:00:00"/>
    <n v="114"/>
    <n v="0"/>
    <n v="0"/>
    <d v="1899-12-30T00:00:00"/>
    <n v="0"/>
    <n v="0"/>
    <n v="0"/>
    <n v="0"/>
    <n v="0"/>
    <n v="0"/>
    <n v="0"/>
    <x v="14"/>
    <x v="5"/>
  </r>
  <r>
    <s v="  UA"/>
    <x v="19"/>
    <n v="661"/>
    <s v="N425UA"/>
    <s v="LAX"/>
    <d v="1899-12-30T09:02:00"/>
    <d v="1899-12-30T09:00:00"/>
    <n v="265"/>
    <n v="290"/>
    <n v="-2"/>
    <d v="1899-12-30T09:20:00"/>
    <n v="20"/>
    <n v="0"/>
    <n v="0"/>
    <n v="23"/>
    <n v="0"/>
    <n v="0"/>
    <n v="0"/>
    <x v="0"/>
    <x v="5"/>
  </r>
  <r>
    <s v="  UA"/>
    <x v="19"/>
    <n v="664"/>
    <s v="N516UA"/>
    <s v="PHL"/>
    <d v="1899-12-30T13:33:00"/>
    <d v="1899-12-30T14:31:00"/>
    <n v="119"/>
    <n v="113"/>
    <n v="58"/>
    <d v="1899-12-30T14:55:00"/>
    <n v="24"/>
    <n v="0"/>
    <n v="52"/>
    <n v="0"/>
    <n v="0"/>
    <n v="0"/>
    <n v="58"/>
    <x v="14"/>
    <x v="5"/>
  </r>
  <r>
    <s v="  UA"/>
    <x v="19"/>
    <n v="665"/>
    <s v="N478UA"/>
    <s v="SNA"/>
    <d v="1899-12-30T17:34:00"/>
    <d v="1899-12-30T21:02:00"/>
    <n v="268"/>
    <n v="252"/>
    <n v="208"/>
    <d v="1899-12-30T21:25:00"/>
    <n v="23"/>
    <n v="0"/>
    <n v="109"/>
    <n v="0"/>
    <n v="0"/>
    <n v="83"/>
    <n v="208"/>
    <x v="12"/>
    <x v="5"/>
  </r>
  <r>
    <s v="  UA"/>
    <x v="19"/>
    <n v="668"/>
    <s v="N829UA"/>
    <s v="LGA"/>
    <d v="1899-12-30T06:00:00"/>
    <d v="1899-12-30T05:55:00"/>
    <n v="123"/>
    <n v="100"/>
    <n v="-5"/>
    <d v="1899-12-30T06:06:00"/>
    <n v="11"/>
    <n v="0"/>
    <n v="0"/>
    <n v="0"/>
    <n v="0"/>
    <n v="0"/>
    <n v="0"/>
    <x v="6"/>
    <x v="5"/>
  </r>
  <r>
    <s v="  UA"/>
    <x v="19"/>
    <n v="672"/>
    <s v="N447UA"/>
    <s v="LGA"/>
    <d v="1899-12-30T08:00:00"/>
    <d v="1899-12-30T13:59:00"/>
    <n v="125"/>
    <n v="133"/>
    <n v="359"/>
    <d v="1899-12-30T14:44:00"/>
    <n v="45"/>
    <n v="215"/>
    <n v="0"/>
    <n v="8"/>
    <n v="0"/>
    <n v="144"/>
    <n v="359"/>
    <x v="9"/>
    <x v="5"/>
  </r>
  <r>
    <s v="  UA"/>
    <x v="19"/>
    <n v="675"/>
    <s v="N662UA"/>
    <s v="DEN"/>
    <d v="1899-12-30T08:02:00"/>
    <d v="1899-12-30T07:59:00"/>
    <n v="168"/>
    <n v="165"/>
    <n v="-3"/>
    <d v="1899-12-30T08:10:00"/>
    <n v="11"/>
    <n v="0"/>
    <n v="0"/>
    <n v="0"/>
    <n v="0"/>
    <n v="0"/>
    <n v="0"/>
    <x v="9"/>
    <x v="5"/>
  </r>
  <r>
    <s v="  UA"/>
    <x v="19"/>
    <n v="676"/>
    <s v=" "/>
    <s v="DCA"/>
    <d v="1899-12-30T21:00:00"/>
    <d v="1899-12-30T00:00:00"/>
    <n v="105"/>
    <n v="0"/>
    <n v="0"/>
    <d v="1899-12-30T00:00:00"/>
    <n v="0"/>
    <n v="0"/>
    <n v="0"/>
    <n v="0"/>
    <n v="0"/>
    <n v="0"/>
    <n v="0"/>
    <x v="7"/>
    <x v="5"/>
  </r>
  <r>
    <s v="  UA"/>
    <x v="19"/>
    <n v="678"/>
    <s v=" "/>
    <s v="LGA"/>
    <d v="1899-12-30T11:00:00"/>
    <d v="1899-12-30T00:00:00"/>
    <n v="125"/>
    <n v="0"/>
    <n v="0"/>
    <d v="1899-12-30T00:00:00"/>
    <n v="0"/>
    <n v="0"/>
    <n v="0"/>
    <n v="0"/>
    <n v="0"/>
    <n v="0"/>
    <n v="0"/>
    <x v="3"/>
    <x v="5"/>
  </r>
  <r>
    <s v="  UA"/>
    <x v="19"/>
    <n v="680"/>
    <s v="N808UA"/>
    <s v="LGA"/>
    <d v="1899-12-30T12:25:00"/>
    <d v="1899-12-30T12:30:00"/>
    <n v="125"/>
    <n v="124"/>
    <n v="5"/>
    <d v="1899-12-30T13:01:00"/>
    <n v="31"/>
    <n v="0"/>
    <n v="0"/>
    <n v="0"/>
    <n v="0"/>
    <n v="0"/>
    <n v="5"/>
    <x v="5"/>
    <x v="5"/>
  </r>
  <r>
    <s v="  UA"/>
    <x v="19"/>
    <n v="682"/>
    <s v=" "/>
    <s v="LGA"/>
    <d v="1899-12-30T13:00:00"/>
    <d v="1899-12-30T00:00:00"/>
    <n v="125"/>
    <n v="0"/>
    <n v="0"/>
    <d v="1899-12-30T00:00:00"/>
    <n v="0"/>
    <n v="0"/>
    <n v="0"/>
    <n v="0"/>
    <n v="0"/>
    <n v="0"/>
    <n v="0"/>
    <x v="14"/>
    <x v="5"/>
  </r>
  <r>
    <s v="  UA"/>
    <x v="19"/>
    <n v="684"/>
    <s v="N835UA"/>
    <s v="LGA"/>
    <d v="1899-12-30T14:05:00"/>
    <d v="1899-12-30T14:00:00"/>
    <n v="125"/>
    <n v="188"/>
    <n v="-5"/>
    <d v="1899-12-30T15:31:00"/>
    <n v="91"/>
    <n v="0"/>
    <n v="0"/>
    <n v="58"/>
    <n v="0"/>
    <n v="0"/>
    <n v="0"/>
    <x v="4"/>
    <x v="5"/>
  </r>
  <r>
    <s v="  UA"/>
    <x v="19"/>
    <n v="686"/>
    <s v=" "/>
    <s v="LGA"/>
    <d v="1899-12-30T14:54:00"/>
    <d v="1899-12-30T00:00:00"/>
    <n v="125"/>
    <n v="0"/>
    <n v="0"/>
    <d v="1899-12-30T00:00:00"/>
    <n v="0"/>
    <n v="0"/>
    <n v="0"/>
    <n v="0"/>
    <n v="0"/>
    <n v="0"/>
    <n v="0"/>
    <x v="4"/>
    <x v="5"/>
  </r>
  <r>
    <s v="  UA"/>
    <x v="19"/>
    <n v="688"/>
    <s v=" "/>
    <s v="LGA"/>
    <d v="1899-12-30T15:54:00"/>
    <d v="1899-12-30T00:00:00"/>
    <n v="125"/>
    <n v="0"/>
    <n v="0"/>
    <d v="1899-12-30T00:00:00"/>
    <n v="0"/>
    <n v="0"/>
    <n v="0"/>
    <n v="0"/>
    <n v="0"/>
    <n v="0"/>
    <n v="0"/>
    <x v="15"/>
    <x v="5"/>
  </r>
  <r>
    <s v="  UA"/>
    <x v="19"/>
    <n v="690"/>
    <s v="N462UA"/>
    <s v="LGA"/>
    <d v="1899-12-30T17:05:00"/>
    <d v="1899-12-30T17:46:00"/>
    <n v="125"/>
    <n v="137"/>
    <n v="41"/>
    <d v="1899-12-30T18:30:00"/>
    <n v="44"/>
    <n v="0"/>
    <n v="12"/>
    <n v="12"/>
    <n v="0"/>
    <n v="29"/>
    <n v="41"/>
    <x v="12"/>
    <x v="5"/>
  </r>
  <r>
    <s v="  UA"/>
    <x v="19"/>
    <n v="692"/>
    <s v=" "/>
    <s v="LGA"/>
    <d v="1899-12-30T17:30:00"/>
    <d v="1899-12-30T00:00:00"/>
    <n v="125"/>
    <n v="0"/>
    <n v="0"/>
    <d v="1899-12-30T00:00:00"/>
    <n v="0"/>
    <n v="0"/>
    <n v="0"/>
    <n v="0"/>
    <n v="0"/>
    <n v="0"/>
    <n v="0"/>
    <x v="12"/>
    <x v="5"/>
  </r>
  <r>
    <s v="  UA"/>
    <x v="19"/>
    <n v="696"/>
    <s v="N482UA"/>
    <s v="LGA"/>
    <d v="1899-12-30T19:00:00"/>
    <d v="1899-12-30T20:02:00"/>
    <n v="125"/>
    <n v="235"/>
    <n v="62"/>
    <d v="1899-12-30T22:26:00"/>
    <n v="144"/>
    <n v="0"/>
    <n v="0"/>
    <n v="114"/>
    <n v="0"/>
    <n v="58"/>
    <n v="62"/>
    <x v="10"/>
    <x v="5"/>
  </r>
  <r>
    <s v="  UA"/>
    <x v="19"/>
    <n v="709"/>
    <s v="N530UA"/>
    <s v="SAN"/>
    <d v="1899-12-30T08:30:00"/>
    <d v="1899-12-30T08:35:00"/>
    <n v="262"/>
    <n v="283"/>
    <n v="5"/>
    <d v="1899-12-30T09:01:00"/>
    <n v="26"/>
    <n v="0"/>
    <n v="0"/>
    <n v="26"/>
    <n v="0"/>
    <n v="0"/>
    <n v="5"/>
    <x v="9"/>
    <x v="5"/>
  </r>
  <r>
    <s v="  UA"/>
    <x v="19"/>
    <n v="711"/>
    <s v="N494UA"/>
    <s v="LAX"/>
    <d v="1899-12-30T07:04:00"/>
    <d v="1899-12-30T07:00:00"/>
    <n v="265"/>
    <n v="299"/>
    <n v="-4"/>
    <d v="1899-12-30T07:34:00"/>
    <n v="34"/>
    <n v="0"/>
    <n v="0"/>
    <n v="30"/>
    <n v="0"/>
    <n v="0"/>
    <n v="0"/>
    <x v="13"/>
    <x v="5"/>
  </r>
  <r>
    <s v="  UA"/>
    <x v="19"/>
    <n v="722"/>
    <s v="N491UA"/>
    <s v="RDU"/>
    <d v="1899-12-30T16:41:00"/>
    <d v="1899-12-30T18:57:00"/>
    <n v="110"/>
    <n v="114"/>
    <n v="136"/>
    <d v="1899-12-30T19:21:00"/>
    <n v="24"/>
    <n v="0"/>
    <n v="77"/>
    <n v="4"/>
    <n v="0"/>
    <n v="59"/>
    <n v="136"/>
    <x v="2"/>
    <x v="5"/>
  </r>
  <r>
    <s v="  UA"/>
    <x v="19"/>
    <n v="732"/>
    <s v=" "/>
    <s v="JAX"/>
    <d v="1899-12-30T13:44:00"/>
    <d v="1899-12-30T00:00:00"/>
    <n v="136"/>
    <n v="0"/>
    <n v="0"/>
    <d v="1899-12-30T00:00:00"/>
    <n v="0"/>
    <n v="0"/>
    <n v="0"/>
    <n v="0"/>
    <n v="0"/>
    <n v="0"/>
    <n v="0"/>
    <x v="14"/>
    <x v="5"/>
  </r>
  <r>
    <s v="  UA"/>
    <x v="19"/>
    <n v="741"/>
    <s v="N425UA"/>
    <s v="SFO"/>
    <d v="1899-12-30T19:05:00"/>
    <d v="1899-12-30T19:58:00"/>
    <n v="282"/>
    <n v="397"/>
    <n v="53"/>
    <d v="1899-12-30T21:59:00"/>
    <n v="121"/>
    <n v="0"/>
    <n v="0"/>
    <n v="115"/>
    <n v="0"/>
    <n v="53"/>
    <n v="53"/>
    <x v="10"/>
    <x v="5"/>
  </r>
  <r>
    <s v="  UA"/>
    <x v="19"/>
    <n v="752"/>
    <s v="N455UA"/>
    <s v="MSP"/>
    <d v="1899-12-30T21:05:00"/>
    <d v="1899-12-30T23:03:00"/>
    <n v="84"/>
    <n v="75"/>
    <n v="118"/>
    <d v="1899-12-30T23:19:00"/>
    <n v="16"/>
    <n v="0"/>
    <n v="12"/>
    <n v="0"/>
    <n v="0"/>
    <n v="97"/>
    <n v="118"/>
    <x v="7"/>
    <x v="5"/>
  </r>
  <r>
    <s v="  UA"/>
    <x v="19"/>
    <n v="759"/>
    <s v="N817UA"/>
    <s v="SFO"/>
    <d v="1899-12-30T09:02:00"/>
    <d v="1899-12-30T09:12:00"/>
    <n v="282"/>
    <n v="306"/>
    <n v="10"/>
    <d v="1899-12-30T09:34:00"/>
    <n v="22"/>
    <n v="0"/>
    <n v="0"/>
    <n v="34"/>
    <n v="0"/>
    <n v="0"/>
    <n v="10"/>
    <x v="0"/>
    <x v="5"/>
  </r>
  <r>
    <s v="  UA"/>
    <x v="19"/>
    <n v="761"/>
    <s v="N433UA"/>
    <s v="SFO"/>
    <d v="1899-12-30T08:12:00"/>
    <d v="1899-12-30T08:29:00"/>
    <n v="282"/>
    <n v="304"/>
    <n v="17"/>
    <d v="1899-12-30T08:39:00"/>
    <n v="10"/>
    <n v="0"/>
    <n v="0"/>
    <n v="39"/>
    <n v="0"/>
    <n v="0"/>
    <n v="17"/>
    <x v="9"/>
    <x v="5"/>
  </r>
  <r>
    <s v="  UA"/>
    <x v="19"/>
    <n v="769"/>
    <s v="N668UA"/>
    <s v="SFO"/>
    <d v="1899-12-30T10:00:00"/>
    <d v="1899-12-30T10:00:00"/>
    <n v="290"/>
    <n v="300"/>
    <n v="0"/>
    <d v="1899-12-30T10:14:00"/>
    <n v="14"/>
    <n v="0"/>
    <n v="0"/>
    <n v="0"/>
    <n v="0"/>
    <n v="0"/>
    <n v="0"/>
    <x v="8"/>
    <x v="5"/>
  </r>
  <r>
    <s v="  UA"/>
    <x v="19"/>
    <n v="774"/>
    <s v=" "/>
    <s v="RIC"/>
    <d v="1899-12-30T18:03:00"/>
    <d v="1899-12-30T00:00:00"/>
    <n v="114"/>
    <n v="0"/>
    <n v="0"/>
    <d v="1899-12-30T00:00:00"/>
    <n v="0"/>
    <n v="0"/>
    <n v="0"/>
    <n v="0"/>
    <n v="0"/>
    <n v="0"/>
    <n v="0"/>
    <x v="1"/>
    <x v="5"/>
  </r>
  <r>
    <s v="  UA"/>
    <x v="19"/>
    <n v="793"/>
    <s v="N545UA"/>
    <s v="LAX"/>
    <d v="1899-12-30T15:20:00"/>
    <d v="1899-12-30T15:17:00"/>
    <n v="270"/>
    <n v="360"/>
    <n v="-3"/>
    <d v="1899-12-30T17:11:00"/>
    <n v="114"/>
    <n v="0"/>
    <n v="0"/>
    <n v="87"/>
    <n v="0"/>
    <n v="0"/>
    <n v="0"/>
    <x v="15"/>
    <x v="5"/>
  </r>
  <r>
    <s v="  UA"/>
    <x v="19"/>
    <n v="836"/>
    <s v=" "/>
    <s v="BOS"/>
    <d v="1899-12-30T17:35:00"/>
    <d v="1899-12-30T00:00:00"/>
    <n v="139"/>
    <n v="0"/>
    <n v="0"/>
    <d v="1899-12-30T00:00:00"/>
    <n v="0"/>
    <n v="0"/>
    <n v="0"/>
    <n v="0"/>
    <n v="0"/>
    <n v="0"/>
    <n v="0"/>
    <x v="12"/>
    <x v="5"/>
  </r>
  <r>
    <s v="  UA"/>
    <x v="19"/>
    <n v="839"/>
    <s v="N476UA"/>
    <s v="LAX"/>
    <d v="1899-12-30T18:41:00"/>
    <d v="1899-12-30T20:10:00"/>
    <n v="265"/>
    <n v="268"/>
    <n v="89"/>
    <d v="1899-12-30T20:35:00"/>
    <n v="25"/>
    <n v="0"/>
    <n v="89"/>
    <n v="3"/>
    <n v="0"/>
    <n v="0"/>
    <n v="89"/>
    <x v="1"/>
    <x v="5"/>
  </r>
  <r>
    <s v="  UA"/>
    <x v="19"/>
    <n v="842"/>
    <s v="N455UA"/>
    <s v="LAX"/>
    <d v="1899-12-30T08:10:00"/>
    <d v="1899-12-30T08:06:00"/>
    <n v="269"/>
    <n v="280"/>
    <n v="-4"/>
    <d v="1899-12-30T08:22:00"/>
    <n v="16"/>
    <n v="0"/>
    <n v="0"/>
    <n v="0"/>
    <n v="0"/>
    <n v="0"/>
    <n v="0"/>
    <x v="9"/>
    <x v="5"/>
  </r>
  <r>
    <s v="  UA"/>
    <x v="19"/>
    <n v="848"/>
    <s v="N476UA"/>
    <s v="PHX"/>
    <d v="1899-12-30T09:27:00"/>
    <d v="1899-12-30T09:27:00"/>
    <n v="227"/>
    <n v="228"/>
    <n v="0"/>
    <d v="1899-12-30T09:38:00"/>
    <n v="11"/>
    <n v="0"/>
    <n v="0"/>
    <n v="0"/>
    <n v="0"/>
    <n v="0"/>
    <n v="0"/>
    <x v="0"/>
    <x v="5"/>
  </r>
  <r>
    <s v="  UA"/>
    <x v="19"/>
    <n v="859"/>
    <s v="N801UA"/>
    <s v="SFO"/>
    <d v="1899-12-30T07:04:00"/>
    <d v="1899-12-30T07:03:00"/>
    <n v="288"/>
    <n v="312"/>
    <n v="-1"/>
    <d v="1899-12-30T07:28:00"/>
    <n v="25"/>
    <n v="0"/>
    <n v="0"/>
    <n v="23"/>
    <n v="0"/>
    <n v="0"/>
    <n v="0"/>
    <x v="13"/>
    <x v="5"/>
  </r>
  <r>
    <s v="  UA"/>
    <x v="19"/>
    <n v="882"/>
    <s v="N570UA"/>
    <s v="BOS"/>
    <d v="1899-12-30T16:05:00"/>
    <d v="1899-12-30T17:21:00"/>
    <n v="142"/>
    <n v="111"/>
    <n v="76"/>
    <d v="1899-12-30T17:31:00"/>
    <n v="10"/>
    <n v="0"/>
    <n v="37"/>
    <n v="0"/>
    <n v="0"/>
    <n v="8"/>
    <n v="76"/>
    <x v="2"/>
    <x v="5"/>
  </r>
  <r>
    <s v="  UA"/>
    <x v="19"/>
    <n v="884"/>
    <s v="N404UA"/>
    <s v="EWR"/>
    <d v="1899-12-30T19:00:00"/>
    <d v="1899-12-30T19:22:00"/>
    <n v="131"/>
    <n v="242"/>
    <n v="22"/>
    <d v="1899-12-30T21:56:00"/>
    <n v="154"/>
    <n v="22"/>
    <n v="0"/>
    <n v="111"/>
    <n v="0"/>
    <n v="0"/>
    <n v="22"/>
    <x v="10"/>
    <x v="5"/>
  </r>
  <r>
    <s v="  UA"/>
    <x v="19"/>
    <n v="896"/>
    <s v="N580UA"/>
    <s v="BOS"/>
    <d v="1899-12-30T13:19:00"/>
    <d v="1899-12-30T13:53:00"/>
    <n v="140"/>
    <n v="143"/>
    <n v="34"/>
    <d v="1899-12-30T14:33:00"/>
    <n v="40"/>
    <n v="0"/>
    <n v="15"/>
    <n v="3"/>
    <n v="0"/>
    <n v="19"/>
    <n v="34"/>
    <x v="14"/>
    <x v="5"/>
  </r>
  <r>
    <s v="  UA"/>
    <x v="19"/>
    <n v="904"/>
    <s v=" "/>
    <s v="CVG"/>
    <d v="1899-12-30T19:01:00"/>
    <d v="1899-12-30T00:00:00"/>
    <n v="71"/>
    <n v="0"/>
    <n v="0"/>
    <d v="1899-12-30T00:00:00"/>
    <n v="0"/>
    <n v="0"/>
    <n v="0"/>
    <n v="0"/>
    <n v="0"/>
    <n v="0"/>
    <n v="0"/>
    <x v="10"/>
    <x v="5"/>
  </r>
  <r>
    <s v="  UA"/>
    <x v="19"/>
    <n v="907"/>
    <s v="N654UA"/>
    <s v="SFO"/>
    <d v="1899-12-30T17:21:00"/>
    <d v="1899-12-30T21:11:00"/>
    <n v="295"/>
    <n v="360"/>
    <n v="230"/>
    <d v="1899-12-30T22:11:00"/>
    <n v="60"/>
    <n v="0"/>
    <n v="230"/>
    <n v="65"/>
    <n v="0"/>
    <n v="0"/>
    <n v="230"/>
    <x v="12"/>
    <x v="5"/>
  </r>
  <r>
    <s v="  UA"/>
    <x v="19"/>
    <n v="909"/>
    <s v="N522UA"/>
    <s v="DEN"/>
    <d v="1899-12-30T15:15:00"/>
    <d v="1899-12-30T16:49:00"/>
    <n v="164"/>
    <n v="153"/>
    <n v="94"/>
    <d v="1899-12-30T17:07:00"/>
    <n v="18"/>
    <n v="0"/>
    <n v="83"/>
    <n v="0"/>
    <n v="0"/>
    <n v="0"/>
    <n v="94"/>
    <x v="15"/>
    <x v="5"/>
  </r>
  <r>
    <s v="  UA"/>
    <x v="19"/>
    <n v="922"/>
    <s v="N443UA"/>
    <s v="IAD"/>
    <d v="1899-12-30T06:05:00"/>
    <d v="1899-12-30T06:27:00"/>
    <n v="101"/>
    <n v="84"/>
    <n v="22"/>
    <d v="1899-12-30T06:36:00"/>
    <n v="9"/>
    <n v="0"/>
    <n v="0"/>
    <n v="0"/>
    <n v="0"/>
    <n v="0"/>
    <n v="22"/>
    <x v="6"/>
    <x v="5"/>
  </r>
  <r>
    <s v="  UA"/>
    <x v="19"/>
    <n v="929"/>
    <s v=" "/>
    <s v="SEA"/>
    <d v="1899-12-30T15:30:00"/>
    <d v="1899-12-30T00:00:00"/>
    <n v="268"/>
    <n v="0"/>
    <n v="0"/>
    <d v="1899-12-30T00:00:00"/>
    <n v="0"/>
    <n v="0"/>
    <n v="0"/>
    <n v="0"/>
    <n v="0"/>
    <n v="0"/>
    <n v="0"/>
    <x v="15"/>
    <x v="5"/>
  </r>
  <r>
    <s v="  UA"/>
    <x v="19"/>
    <n v="941"/>
    <s v="N528UA"/>
    <s v="DEN"/>
    <d v="1899-12-30T17:03:00"/>
    <d v="1899-12-30T17:51:00"/>
    <n v="160"/>
    <n v="157"/>
    <n v="48"/>
    <d v="1899-12-30T18:08:00"/>
    <n v="17"/>
    <n v="0"/>
    <n v="45"/>
    <n v="0"/>
    <n v="0"/>
    <n v="0"/>
    <n v="48"/>
    <x v="12"/>
    <x v="5"/>
  </r>
  <r>
    <s v="  UA"/>
    <x v="19"/>
    <n v="943"/>
    <s v="N533UA"/>
    <s v="LAX"/>
    <d v="1899-12-30T17:32:00"/>
    <d v="1899-12-30T18:53:00"/>
    <n v="268"/>
    <n v="291"/>
    <n v="81"/>
    <d v="1899-12-30T19:35:00"/>
    <n v="42"/>
    <n v="0"/>
    <n v="17"/>
    <n v="23"/>
    <n v="0"/>
    <n v="64"/>
    <n v="81"/>
    <x v="12"/>
    <x v="5"/>
  </r>
  <r>
    <s v="  UA"/>
    <x v="19"/>
    <n v="945"/>
    <s v="N469UA"/>
    <s v="LAX"/>
    <d v="1899-12-30T11:57:00"/>
    <d v="1899-12-30T12:20:00"/>
    <n v="265"/>
    <n v="292"/>
    <n v="23"/>
    <d v="1899-12-30T12:54:00"/>
    <n v="34"/>
    <n v="23"/>
    <n v="0"/>
    <n v="27"/>
    <n v="0"/>
    <n v="0"/>
    <n v="23"/>
    <x v="3"/>
    <x v="5"/>
  </r>
  <r>
    <s v="  UA"/>
    <x v="19"/>
    <n v="949"/>
    <s v="N775UA"/>
    <s v="DEN"/>
    <d v="1899-12-30T18:41:00"/>
    <d v="1899-12-30T20:18:00"/>
    <n v="165"/>
    <n v="176"/>
    <n v="97"/>
    <d v="1899-12-30T21:07:00"/>
    <n v="49"/>
    <n v="0"/>
    <n v="97"/>
    <n v="11"/>
    <n v="0"/>
    <n v="0"/>
    <n v="97"/>
    <x v="1"/>
    <x v="5"/>
  </r>
  <r>
    <s v="  UA"/>
    <x v="19"/>
    <n v="959"/>
    <s v="N470UA"/>
    <s v="PDX"/>
    <d v="1899-12-30T20:30:00"/>
    <d v="1899-12-30T22:33:00"/>
    <n v="268"/>
    <n v="279"/>
    <n v="123"/>
    <d v="1899-12-30T22:48:00"/>
    <n v="15"/>
    <n v="0"/>
    <n v="73"/>
    <n v="11"/>
    <n v="0"/>
    <n v="50"/>
    <n v="123"/>
    <x v="11"/>
    <x v="5"/>
  </r>
  <r>
    <s v="  UA"/>
    <x v="19"/>
    <n v="964"/>
    <s v="N795UA"/>
    <s v="IAD"/>
    <d v="1899-12-30T13:15:00"/>
    <d v="1899-12-30T13:20:00"/>
    <n v="112"/>
    <n v="128"/>
    <n v="5"/>
    <d v="1899-12-30T14:14:00"/>
    <n v="54"/>
    <n v="0"/>
    <n v="0"/>
    <n v="21"/>
    <n v="0"/>
    <n v="0"/>
    <n v="5"/>
    <x v="14"/>
    <x v="5"/>
  </r>
  <r>
    <s v="  UA"/>
    <x v="19"/>
    <n v="971"/>
    <s v="N818UA"/>
    <s v="SFO"/>
    <d v="1899-12-30T06:00:00"/>
    <d v="1899-12-30T05:59:00"/>
    <n v="282"/>
    <n v="296"/>
    <n v="-1"/>
    <d v="1899-12-30T06:09:00"/>
    <n v="10"/>
    <n v="0"/>
    <n v="0"/>
    <n v="0"/>
    <n v="0"/>
    <n v="0"/>
    <n v="0"/>
    <x v="6"/>
    <x v="5"/>
  </r>
  <r>
    <s v="  UA"/>
    <x v="19"/>
    <n v="973"/>
    <s v="N671UA"/>
    <s v="SFO"/>
    <d v="1899-12-30T14:55:00"/>
    <d v="1899-12-30T18:05:00"/>
    <n v="294"/>
    <n v="296"/>
    <n v="190"/>
    <d v="1899-12-30T18:25:00"/>
    <n v="20"/>
    <n v="0"/>
    <n v="190"/>
    <n v="2"/>
    <n v="0"/>
    <n v="0"/>
    <n v="190"/>
    <x v="4"/>
    <x v="5"/>
  </r>
  <r>
    <s v="  UA"/>
    <x v="19"/>
    <n v="992"/>
    <s v=" "/>
    <s v="IAD"/>
    <d v="1899-12-30T18:13:00"/>
    <d v="1899-12-30T00:00:00"/>
    <n v="114"/>
    <n v="0"/>
    <n v="0"/>
    <d v="1899-12-30T00:00:00"/>
    <n v="0"/>
    <n v="0"/>
    <n v="0"/>
    <n v="0"/>
    <n v="0"/>
    <n v="0"/>
    <n v="0"/>
    <x v="1"/>
    <x v="5"/>
  </r>
  <r>
    <s v="  UA"/>
    <x v="19"/>
    <n v="998"/>
    <s v="N837UA"/>
    <s v="BOS"/>
    <d v="1899-12-30T21:01:00"/>
    <d v="1899-12-30T22:41:00"/>
    <n v="132"/>
    <n v="120"/>
    <n v="100"/>
    <d v="1899-12-30T22:56:00"/>
    <n v="15"/>
    <n v="0"/>
    <n v="36"/>
    <n v="0"/>
    <n v="0"/>
    <n v="52"/>
    <n v="100"/>
    <x v="7"/>
    <x v="5"/>
  </r>
  <r>
    <s v="  UA"/>
    <x v="19"/>
    <n v="1102"/>
    <s v="N24715"/>
    <s v="MCO"/>
    <d v="1899-12-30T19:40:00"/>
    <d v="1899-12-30T22:54:00"/>
    <n v="155"/>
    <n v="142"/>
    <n v="194"/>
    <d v="1899-12-30T23:06:00"/>
    <n v="12"/>
    <n v="0"/>
    <n v="145"/>
    <n v="0"/>
    <n v="0"/>
    <n v="36"/>
    <n v="194"/>
    <x v="10"/>
    <x v="5"/>
  </r>
  <r>
    <s v="  UA"/>
    <x v="19"/>
    <n v="1103"/>
    <s v="N54711"/>
    <s v="SNA"/>
    <d v="1899-12-30T09:45:00"/>
    <d v="1899-12-30T09:59:00"/>
    <n v="265"/>
    <n v="258"/>
    <n v="14"/>
    <d v="1899-12-30T10:11:00"/>
    <n v="12"/>
    <n v="0"/>
    <n v="0"/>
    <n v="0"/>
    <n v="0"/>
    <n v="0"/>
    <n v="14"/>
    <x v="0"/>
    <x v="5"/>
  </r>
  <r>
    <s v="  UA"/>
    <x v="19"/>
    <n v="1189"/>
    <s v="N31412"/>
    <s v="IAH"/>
    <d v="1899-12-30T15:10:00"/>
    <d v="1899-12-30T16:06:00"/>
    <n v="174"/>
    <n v="157"/>
    <n v="56"/>
    <d v="1899-12-30T16:29:00"/>
    <n v="23"/>
    <n v="0"/>
    <n v="39"/>
    <n v="0"/>
    <n v="0"/>
    <n v="0"/>
    <n v="56"/>
    <x v="15"/>
    <x v="5"/>
  </r>
  <r>
    <s v="  UA"/>
    <x v="19"/>
    <n v="1221"/>
    <s v="N38257"/>
    <s v="IAH"/>
    <d v="1899-12-30T07:00:00"/>
    <d v="1899-12-30T07:06:00"/>
    <n v="168"/>
    <n v="152"/>
    <n v="6"/>
    <d v="1899-12-30T07:24:00"/>
    <n v="18"/>
    <n v="0"/>
    <n v="0"/>
    <n v="0"/>
    <n v="0"/>
    <n v="0"/>
    <n v="6"/>
    <x v="13"/>
    <x v="5"/>
  </r>
  <r>
    <s v="  UA"/>
    <x v="19"/>
    <n v="1259"/>
    <s v="N16646"/>
    <s v="CLE"/>
    <d v="1899-12-30T18:15:00"/>
    <d v="1899-12-30T19:28:00"/>
    <n v="77"/>
    <n v="132"/>
    <n v="73"/>
    <d v="1899-12-30T20:42:00"/>
    <n v="74"/>
    <n v="33"/>
    <n v="0"/>
    <n v="55"/>
    <n v="0"/>
    <n v="40"/>
    <n v="73"/>
    <x v="1"/>
    <x v="5"/>
  </r>
  <r>
    <s v="  UA"/>
    <x v="19"/>
    <n v="1282"/>
    <s v="N76505"/>
    <s v="SFO"/>
    <d v="1899-12-30T20:30:00"/>
    <d v="1899-12-30T23:08:00"/>
    <n v="275"/>
    <n v="288"/>
    <n v="158"/>
    <d v="1899-12-30T23:31:00"/>
    <n v="23"/>
    <n v="148"/>
    <n v="0"/>
    <n v="13"/>
    <n v="0"/>
    <n v="10"/>
    <n v="158"/>
    <x v="11"/>
    <x v="5"/>
  </r>
  <r>
    <s v="  UA"/>
    <x v="19"/>
    <n v="1290"/>
    <s v=" "/>
    <s v="IAH"/>
    <d v="1899-12-30T17:05:00"/>
    <d v="1899-12-30T00:00:00"/>
    <n v="173"/>
    <n v="0"/>
    <n v="0"/>
    <d v="1899-12-30T00:00:00"/>
    <n v="0"/>
    <n v="0"/>
    <n v="0"/>
    <n v="0"/>
    <n v="0"/>
    <n v="0"/>
    <n v="0"/>
    <x v="12"/>
    <x v="5"/>
  </r>
  <r>
    <s v="  UA"/>
    <x v="19"/>
    <n v="1296"/>
    <s v="N16709"/>
    <s v="DEN"/>
    <d v="1899-12-30T20:00:00"/>
    <d v="1899-12-30T22:49:00"/>
    <n v="156"/>
    <n v="144"/>
    <n v="169"/>
    <d v="1899-12-30T23:01:00"/>
    <n v="12"/>
    <n v="0"/>
    <n v="99"/>
    <n v="0"/>
    <n v="0"/>
    <n v="58"/>
    <n v="169"/>
    <x v="11"/>
    <x v="5"/>
  </r>
  <r>
    <s v="  UA"/>
    <x v="19"/>
    <n v="1550"/>
    <s v=" "/>
    <s v="EWR"/>
    <d v="1899-12-30T13:39:00"/>
    <d v="1899-12-30T00:00:00"/>
    <n v="140"/>
    <n v="0"/>
    <n v="0"/>
    <d v="1899-12-30T00:00:00"/>
    <n v="0"/>
    <n v="0"/>
    <n v="0"/>
    <n v="0"/>
    <n v="0"/>
    <n v="0"/>
    <n v="0"/>
    <x v="14"/>
    <x v="5"/>
  </r>
  <r>
    <s v="  UA"/>
    <x v="19"/>
    <n v="1574"/>
    <s v=" "/>
    <s v="EWR"/>
    <d v="1899-12-30T12:00:00"/>
    <d v="1899-12-30T00:00:00"/>
    <n v="127"/>
    <n v="0"/>
    <n v="0"/>
    <d v="1899-12-30T00:00:00"/>
    <n v="0"/>
    <n v="0"/>
    <n v="0"/>
    <n v="0"/>
    <n v="0"/>
    <n v="0"/>
    <n v="0"/>
    <x v="5"/>
    <x v="5"/>
  </r>
  <r>
    <s v="  UA"/>
    <x v="19"/>
    <n v="1577"/>
    <s v=" "/>
    <s v="EWR"/>
    <d v="1899-12-30T17:00:00"/>
    <d v="1899-12-30T00:00:00"/>
    <n v="135"/>
    <n v="0"/>
    <n v="0"/>
    <d v="1899-12-30T00:00:00"/>
    <n v="0"/>
    <n v="0"/>
    <n v="0"/>
    <n v="0"/>
    <n v="0"/>
    <n v="0"/>
    <n v="0"/>
    <x v="12"/>
    <x v="5"/>
  </r>
  <r>
    <s v="  UA"/>
    <x v="19"/>
    <n v="1579"/>
    <s v="N76529"/>
    <s v="EWR"/>
    <d v="1899-12-30T18:00:00"/>
    <d v="1899-12-30T19:26:00"/>
    <n v="126"/>
    <n v="106"/>
    <n v="86"/>
    <d v="1899-12-30T19:43:00"/>
    <n v="17"/>
    <n v="0"/>
    <n v="66"/>
    <n v="0"/>
    <n v="0"/>
    <n v="0"/>
    <n v="86"/>
    <x v="1"/>
    <x v="5"/>
  </r>
  <r>
    <s v="  UA"/>
    <x v="19"/>
    <n v="1625"/>
    <s v=" "/>
    <s v="CLE"/>
    <d v="1899-12-30T07:00:00"/>
    <d v="1899-12-30T00:00:00"/>
    <n v="77"/>
    <n v="0"/>
    <n v="0"/>
    <d v="1899-12-30T00:00:00"/>
    <n v="0"/>
    <n v="0"/>
    <n v="0"/>
    <n v="0"/>
    <n v="0"/>
    <n v="0"/>
    <n v="0"/>
    <x v="13"/>
    <x v="5"/>
  </r>
  <r>
    <s v="  UA"/>
    <x v="19"/>
    <n v="1647"/>
    <s v="N17233"/>
    <s v="IAH"/>
    <d v="1899-12-30T19:15:00"/>
    <d v="1899-12-30T22:22:00"/>
    <n v="163"/>
    <n v="162"/>
    <n v="187"/>
    <d v="1899-12-30T22:43:00"/>
    <n v="21"/>
    <n v="0"/>
    <n v="149"/>
    <n v="0"/>
    <n v="0"/>
    <n v="37"/>
    <n v="187"/>
    <x v="10"/>
    <x v="5"/>
  </r>
  <r>
    <s v="  UA"/>
    <x v="19"/>
    <n v="1676"/>
    <s v=" "/>
    <s v="IAH"/>
    <d v="1899-12-30T14:00:00"/>
    <d v="1899-12-30T00:00:00"/>
    <n v="166"/>
    <n v="0"/>
    <n v="0"/>
    <d v="1899-12-30T00:00:00"/>
    <n v="0"/>
    <n v="0"/>
    <n v="0"/>
    <n v="0"/>
    <n v="0"/>
    <n v="0"/>
    <n v="0"/>
    <x v="4"/>
    <x v="5"/>
  </r>
  <r>
    <s v="  UA"/>
    <x v="19"/>
    <n v="1693"/>
    <s v="N33289"/>
    <s v="IAH"/>
    <d v="1899-12-30T12:10:00"/>
    <d v="1899-12-30T12:52:00"/>
    <n v="167"/>
    <n v="163"/>
    <n v="42"/>
    <d v="1899-12-30T13:19:00"/>
    <n v="27"/>
    <n v="0"/>
    <n v="38"/>
    <n v="0"/>
    <n v="0"/>
    <n v="0"/>
    <n v="42"/>
    <x v="5"/>
    <x v="5"/>
  </r>
  <r>
    <s v="  UA"/>
    <x v="19"/>
    <n v="1696"/>
    <s v="N33262"/>
    <s v="EWR"/>
    <d v="1899-12-30T10:00:00"/>
    <d v="1899-12-30T09:59:00"/>
    <n v="117"/>
    <n v="109"/>
    <n v="-1"/>
    <d v="1899-12-30T10:11:00"/>
    <n v="12"/>
    <n v="0"/>
    <n v="0"/>
    <n v="0"/>
    <n v="0"/>
    <n v="0"/>
    <n v="0"/>
    <x v="8"/>
    <x v="5"/>
  </r>
  <r>
    <s v="  UA"/>
    <x v="19"/>
    <n v="1710"/>
    <s v="N26215"/>
    <s v="IAH"/>
    <d v="1899-12-30T08:00:00"/>
    <d v="1899-12-30T08:03:00"/>
    <n v="172"/>
    <n v="157"/>
    <n v="3"/>
    <d v="1899-12-30T08:15:00"/>
    <n v="12"/>
    <n v="0"/>
    <n v="0"/>
    <n v="0"/>
    <n v="0"/>
    <n v="0"/>
    <n v="3"/>
    <x v="9"/>
    <x v="5"/>
  </r>
  <r>
    <s v="  UA"/>
    <x v="19"/>
    <n v="1715"/>
    <s v="N14242"/>
    <s v="PIT"/>
    <d v="1899-12-30T18:35:00"/>
    <d v="1899-12-30T19:43:00"/>
    <n v="84"/>
    <n v="80"/>
    <n v="68"/>
    <d v="1899-12-30T20:02:00"/>
    <n v="19"/>
    <n v="0"/>
    <n v="45"/>
    <n v="0"/>
    <n v="0"/>
    <n v="19"/>
    <n v="68"/>
    <x v="1"/>
    <x v="5"/>
  </r>
  <r>
    <s v="  UA"/>
    <x v="19"/>
    <n v="1716"/>
    <s v="N24224"/>
    <s v="FLL"/>
    <d v="1899-12-30T08:50:00"/>
    <d v="1899-12-30T17:26:00"/>
    <n v="171"/>
    <n v="173"/>
    <n v="516"/>
    <d v="1899-12-30T17:50:00"/>
    <n v="24"/>
    <n v="0"/>
    <n v="72"/>
    <n v="2"/>
    <n v="0"/>
    <n v="444"/>
    <n v="516"/>
    <x v="9"/>
    <x v="5"/>
  </r>
  <r>
    <s v="  UA"/>
    <x v="19"/>
    <n v="1727"/>
    <s v="N37277"/>
    <s v="IAH"/>
    <d v="1899-12-30T10:56:00"/>
    <d v="1899-12-30T11:09:00"/>
    <n v="169"/>
    <n v="155"/>
    <n v="13"/>
    <d v="1899-12-30T11:27:00"/>
    <n v="18"/>
    <n v="0"/>
    <n v="0"/>
    <n v="0"/>
    <n v="0"/>
    <n v="0"/>
    <n v="13"/>
    <x v="8"/>
    <x v="5"/>
  </r>
  <r>
    <s v="  UA"/>
    <x v="19"/>
    <n v="1729"/>
    <s v=" "/>
    <s v="IAH"/>
    <d v="1899-12-30T21:00:00"/>
    <d v="1899-12-30T00:00:00"/>
    <n v="158"/>
    <n v="0"/>
    <n v="0"/>
    <d v="1899-12-30T00:00:00"/>
    <n v="0"/>
    <n v="0"/>
    <n v="0"/>
    <n v="0"/>
    <n v="0"/>
    <n v="0"/>
    <n v="0"/>
    <x v="7"/>
    <x v="5"/>
  </r>
  <r>
    <s v="  UA"/>
    <x v="19"/>
    <n v="1730"/>
    <s v="N33284"/>
    <s v="IAH"/>
    <d v="1899-12-30T05:25:00"/>
    <d v="1899-12-30T05:45:00"/>
    <n v="168"/>
    <n v="154"/>
    <n v="20"/>
    <d v="1899-12-30T05:55:00"/>
    <n v="10"/>
    <n v="0"/>
    <n v="0"/>
    <n v="0"/>
    <n v="0"/>
    <n v="0"/>
    <n v="20"/>
    <x v="16"/>
    <x v="5"/>
  </r>
  <r>
    <s v="  UA"/>
    <x v="20"/>
    <n v="201"/>
    <s v="N212UA"/>
    <s v="HNL"/>
    <d v="1899-12-30T09:19:00"/>
    <d v="1899-12-30T09:25:00"/>
    <n v="544"/>
    <n v="557"/>
    <n v="6"/>
    <d v="1899-12-30T09:45:00"/>
    <n v="20"/>
    <n v="6"/>
    <n v="0"/>
    <n v="13"/>
    <n v="0"/>
    <n v="0"/>
    <n v="6"/>
    <x v="0"/>
    <x v="6"/>
  </r>
  <r>
    <s v="  UA"/>
    <x v="20"/>
    <n v="231"/>
    <s v="N487UA"/>
    <s v="BUF"/>
    <d v="1899-12-30T20:45:00"/>
    <d v="1899-12-30T20:47:00"/>
    <n v="89"/>
    <n v="79"/>
    <n v="2"/>
    <d v="1899-12-30T20:59:00"/>
    <n v="12"/>
    <n v="0"/>
    <n v="0"/>
    <n v="0"/>
    <n v="0"/>
    <n v="0"/>
    <n v="2"/>
    <x v="11"/>
    <x v="6"/>
  </r>
  <r>
    <s v="  UA"/>
    <x v="20"/>
    <n v="233"/>
    <s v="N467UA"/>
    <s v="DTW"/>
    <d v="1899-12-30T20:07:00"/>
    <d v="1899-12-30T20:00:00"/>
    <n v="85"/>
    <n v="67"/>
    <n v="-7"/>
    <d v="1899-12-30T20:17:00"/>
    <n v="17"/>
    <n v="0"/>
    <n v="0"/>
    <n v="0"/>
    <n v="0"/>
    <n v="0"/>
    <n v="0"/>
    <x v="11"/>
    <x v="6"/>
  </r>
  <r>
    <s v="  UA"/>
    <x v="20"/>
    <n v="234"/>
    <s v="N436UA"/>
    <s v="SEA"/>
    <d v="1899-12-30T18:05:00"/>
    <d v="1899-12-30T18:00:00"/>
    <n v="268"/>
    <n v="258"/>
    <n v="-5"/>
    <d v="1899-12-30T18:17:00"/>
    <n v="17"/>
    <n v="0"/>
    <n v="0"/>
    <n v="0"/>
    <n v="0"/>
    <n v="0"/>
    <n v="0"/>
    <x v="1"/>
    <x v="6"/>
  </r>
  <r>
    <s v="  UA"/>
    <x v="20"/>
    <n v="235"/>
    <s v="N566UA"/>
    <s v="LAS"/>
    <d v="1899-12-30T18:20:00"/>
    <d v="1899-12-30T18:40:00"/>
    <n v="237"/>
    <n v="234"/>
    <n v="20"/>
    <d v="1899-12-30T18:59:00"/>
    <n v="19"/>
    <n v="17"/>
    <n v="0"/>
    <n v="0"/>
    <n v="0"/>
    <n v="0"/>
    <n v="20"/>
    <x v="1"/>
    <x v="6"/>
  </r>
  <r>
    <s v="  UA"/>
    <x v="20"/>
    <n v="241"/>
    <s v="N802UA"/>
    <s v="SEA"/>
    <d v="1899-12-30T12:00:00"/>
    <d v="1899-12-30T11:57:00"/>
    <n v="268"/>
    <n v="260"/>
    <n v="-3"/>
    <d v="1899-12-30T12:11:00"/>
    <n v="14"/>
    <n v="0"/>
    <n v="0"/>
    <n v="0"/>
    <n v="0"/>
    <n v="0"/>
    <n v="0"/>
    <x v="5"/>
    <x v="6"/>
  </r>
  <r>
    <s v="  UA"/>
    <x v="20"/>
    <n v="242"/>
    <s v="N815UA"/>
    <s v="SFO"/>
    <d v="1899-12-30T09:02:00"/>
    <d v="1899-12-30T09:03:00"/>
    <n v="288"/>
    <n v="295"/>
    <n v="1"/>
    <d v="1899-12-30T09:21:00"/>
    <n v="18"/>
    <n v="0"/>
    <n v="0"/>
    <n v="0"/>
    <n v="0"/>
    <n v="0"/>
    <n v="1"/>
    <x v="0"/>
    <x v="6"/>
  </r>
  <r>
    <s v="  UA"/>
    <x v="20"/>
    <n v="243"/>
    <s v="N430UA"/>
    <s v="MDT"/>
    <d v="1899-12-30T19:20:00"/>
    <d v="1899-12-30T19:17:00"/>
    <n v="105"/>
    <n v="90"/>
    <n v="-3"/>
    <d v="1899-12-30T19:29:00"/>
    <n v="12"/>
    <n v="0"/>
    <n v="0"/>
    <n v="0"/>
    <n v="0"/>
    <n v="0"/>
    <n v="0"/>
    <x v="10"/>
    <x v="6"/>
  </r>
  <r>
    <s v="  UA"/>
    <x v="20"/>
    <n v="245"/>
    <s v="N455UA"/>
    <s v="DEN"/>
    <d v="1899-12-30T08:58:00"/>
    <d v="1899-12-30T08:55:00"/>
    <n v="162"/>
    <n v="166"/>
    <n v="-3"/>
    <d v="1899-12-30T09:20:00"/>
    <n v="25"/>
    <n v="0"/>
    <n v="0"/>
    <n v="0"/>
    <n v="0"/>
    <n v="0"/>
    <n v="0"/>
    <x v="9"/>
    <x v="6"/>
  </r>
  <r>
    <s v="  UA"/>
    <x v="20"/>
    <n v="253"/>
    <s v="N541UA"/>
    <s v="BOS"/>
    <d v="1899-12-30T19:32:00"/>
    <d v="1899-12-30T19:34:00"/>
    <n v="133"/>
    <n v="124"/>
    <n v="2"/>
    <d v="1899-12-30T19:51:00"/>
    <n v="17"/>
    <n v="0"/>
    <n v="0"/>
    <n v="0"/>
    <n v="0"/>
    <n v="0"/>
    <n v="2"/>
    <x v="10"/>
    <x v="6"/>
  </r>
  <r>
    <s v="  UA"/>
    <x v="20"/>
    <n v="255"/>
    <s v="N572UA"/>
    <s v="SFO"/>
    <d v="1899-12-30T16:02:00"/>
    <d v="1899-12-30T16:01:00"/>
    <n v="283"/>
    <n v="275"/>
    <n v="-1"/>
    <d v="1899-12-30T16:16:00"/>
    <n v="15"/>
    <n v="0"/>
    <n v="0"/>
    <n v="0"/>
    <n v="0"/>
    <n v="0"/>
    <n v="0"/>
    <x v="2"/>
    <x v="6"/>
  </r>
  <r>
    <s v="  UA"/>
    <x v="20"/>
    <n v="258"/>
    <s v="N853UA"/>
    <s v="GRR"/>
    <d v="1899-12-30T19:50:00"/>
    <d v="1899-12-30T19:54:00"/>
    <n v="51"/>
    <n v="43"/>
    <n v="4"/>
    <d v="1899-12-30T20:09:00"/>
    <n v="15"/>
    <n v="0"/>
    <n v="0"/>
    <n v="0"/>
    <n v="0"/>
    <n v="0"/>
    <n v="4"/>
    <x v="10"/>
    <x v="6"/>
  </r>
  <r>
    <s v="  UA"/>
    <x v="20"/>
    <n v="262"/>
    <s v="N479UA"/>
    <s v="MCO"/>
    <d v="1899-12-30T07:00:00"/>
    <d v="1899-12-30T06:56:00"/>
    <n v="155"/>
    <n v="157"/>
    <n v="-4"/>
    <d v="1899-12-30T07:08:00"/>
    <n v="12"/>
    <n v="0"/>
    <n v="0"/>
    <n v="0"/>
    <n v="0"/>
    <n v="0"/>
    <n v="0"/>
    <x v="13"/>
    <x v="6"/>
  </r>
  <r>
    <s v="  UA"/>
    <x v="20"/>
    <n v="265"/>
    <s v="N479UA"/>
    <s v="TPA"/>
    <d v="1899-12-30T14:31:00"/>
    <d v="1899-12-30T14:34:00"/>
    <n v="159"/>
    <n v="142"/>
    <n v="3"/>
    <d v="1899-12-30T14:51:00"/>
    <n v="17"/>
    <n v="0"/>
    <n v="0"/>
    <n v="0"/>
    <n v="0"/>
    <n v="0"/>
    <n v="3"/>
    <x v="4"/>
    <x v="6"/>
  </r>
  <r>
    <s v="  UA"/>
    <x v="20"/>
    <n v="278"/>
    <s v="N586UA"/>
    <s v="PHL"/>
    <d v="1899-12-30T19:25:00"/>
    <d v="1899-12-30T20:42:00"/>
    <n v="119"/>
    <n v="103"/>
    <n v="77"/>
    <d v="1899-12-30T20:55:00"/>
    <n v="13"/>
    <n v="0"/>
    <n v="0"/>
    <n v="0"/>
    <n v="0"/>
    <n v="61"/>
    <n v="77"/>
    <x v="10"/>
    <x v="6"/>
  </r>
  <r>
    <s v="  UA"/>
    <x v="20"/>
    <n v="283"/>
    <s v="N433UA"/>
    <s v="PVD"/>
    <d v="1899-12-30T14:20:00"/>
    <d v="1899-12-30T15:00:00"/>
    <n v="128"/>
    <n v="125"/>
    <n v="40"/>
    <d v="1899-12-30T15:15:00"/>
    <n v="15"/>
    <n v="0"/>
    <n v="0"/>
    <n v="37"/>
    <n v="0"/>
    <n v="0"/>
    <n v="40"/>
    <x v="4"/>
    <x v="6"/>
  </r>
  <r>
    <s v="  UA"/>
    <x v="20"/>
    <n v="288"/>
    <s v="N459UA"/>
    <s v="MCO"/>
    <d v="1899-12-30T14:05:00"/>
    <d v="1899-12-30T14:00:00"/>
    <n v="159"/>
    <n v="155"/>
    <n v="-5"/>
    <d v="1899-12-30T14:30:00"/>
    <n v="30"/>
    <n v="0"/>
    <n v="0"/>
    <n v="0"/>
    <n v="0"/>
    <n v="0"/>
    <n v="0"/>
    <x v="4"/>
    <x v="6"/>
  </r>
  <r>
    <s v="  UA"/>
    <x v="20"/>
    <n v="294"/>
    <s v="N447UA"/>
    <s v="SAN"/>
    <d v="1899-12-30T18:40:00"/>
    <d v="1899-12-30T19:14:00"/>
    <n v="253"/>
    <n v="275"/>
    <n v="34"/>
    <d v="1899-12-30T19:40:00"/>
    <n v="26"/>
    <n v="34"/>
    <n v="0"/>
    <n v="22"/>
    <n v="0"/>
    <n v="0"/>
    <n v="34"/>
    <x v="1"/>
    <x v="6"/>
  </r>
  <r>
    <s v="  UA"/>
    <x v="20"/>
    <n v="304"/>
    <s v="N548UA"/>
    <s v="SFO"/>
    <d v="1899-12-30T13:02:00"/>
    <d v="1899-12-30T13:08:00"/>
    <n v="278"/>
    <n v="277"/>
    <n v="6"/>
    <d v="1899-12-30T13:21:00"/>
    <n v="13"/>
    <n v="0"/>
    <n v="0"/>
    <n v="0"/>
    <n v="0"/>
    <n v="0"/>
    <n v="6"/>
    <x v="14"/>
    <x v="6"/>
  </r>
  <r>
    <s v="  UA"/>
    <x v="20"/>
    <n v="307"/>
    <s v="N444UA"/>
    <s v="BDL"/>
    <d v="1899-12-30T20:05:00"/>
    <d v="1899-12-30T20:02:00"/>
    <n v="118"/>
    <n v="122"/>
    <n v="-3"/>
    <d v="1899-12-30T20:21:00"/>
    <n v="19"/>
    <n v="0"/>
    <n v="0"/>
    <n v="0"/>
    <n v="0"/>
    <n v="0"/>
    <n v="0"/>
    <x v="11"/>
    <x v="6"/>
  </r>
  <r>
    <s v="  UA"/>
    <x v="20"/>
    <n v="309"/>
    <s v="N818UA"/>
    <s v="BOS"/>
    <d v="1899-12-30T08:40:00"/>
    <d v="1899-12-30T08:39:00"/>
    <n v="128"/>
    <n v="129"/>
    <n v="-1"/>
    <d v="1899-12-30T08:58:00"/>
    <n v="19"/>
    <n v="0"/>
    <n v="0"/>
    <n v="0"/>
    <n v="0"/>
    <n v="0"/>
    <n v="0"/>
    <x v="9"/>
    <x v="6"/>
  </r>
  <r>
    <s v="  UA"/>
    <x v="20"/>
    <n v="320"/>
    <s v="N494UA"/>
    <s v="BWI"/>
    <d v="1899-12-30T20:15:00"/>
    <d v="1899-12-30T20:15:00"/>
    <n v="108"/>
    <n v="103"/>
    <n v="0"/>
    <d v="1899-12-30T20:33:00"/>
    <n v="18"/>
    <n v="0"/>
    <n v="0"/>
    <n v="0"/>
    <n v="0"/>
    <n v="0"/>
    <n v="0"/>
    <x v="11"/>
    <x v="6"/>
  </r>
  <r>
    <s v="  UA"/>
    <x v="20"/>
    <n v="326"/>
    <s v="N442UA"/>
    <s v="CVG"/>
    <d v="1899-12-30T19:35:00"/>
    <d v="1899-12-30T20:40:00"/>
    <n v="71"/>
    <n v="63"/>
    <n v="65"/>
    <d v="1899-12-30T20:58:00"/>
    <n v="18"/>
    <n v="0"/>
    <n v="0"/>
    <n v="0"/>
    <n v="0"/>
    <n v="57"/>
    <n v="65"/>
    <x v="10"/>
    <x v="6"/>
  </r>
  <r>
    <s v="  UA"/>
    <x v="20"/>
    <n v="331"/>
    <s v="N823UA"/>
    <s v="SEA"/>
    <d v="1899-12-30T10:02:00"/>
    <d v="1899-12-30T10:00:00"/>
    <n v="267"/>
    <n v="260"/>
    <n v="-2"/>
    <d v="1899-12-30T10:11:00"/>
    <n v="11"/>
    <n v="0"/>
    <n v="0"/>
    <n v="0"/>
    <n v="0"/>
    <n v="0"/>
    <n v="0"/>
    <x v="8"/>
    <x v="6"/>
  </r>
  <r>
    <s v="  UA"/>
    <x v="20"/>
    <n v="337"/>
    <s v="N821UA"/>
    <s v="IAD"/>
    <d v="1899-12-30T16:01:00"/>
    <d v="1899-12-30T16:18:00"/>
    <n v="109"/>
    <n v="116"/>
    <n v="17"/>
    <d v="1899-12-30T16:38:00"/>
    <n v="20"/>
    <n v="17"/>
    <n v="0"/>
    <n v="7"/>
    <n v="0"/>
    <n v="0"/>
    <n v="17"/>
    <x v="2"/>
    <x v="6"/>
  </r>
  <r>
    <s v="  UA"/>
    <x v="20"/>
    <n v="340"/>
    <s v="N844UA"/>
    <s v="DFW"/>
    <d v="1899-12-30T13:35:00"/>
    <d v="1899-12-30T13:46:00"/>
    <n v="151"/>
    <n v="136"/>
    <n v="11"/>
    <d v="1899-12-30T14:06:00"/>
    <n v="20"/>
    <n v="0"/>
    <n v="0"/>
    <n v="0"/>
    <n v="0"/>
    <n v="0"/>
    <n v="11"/>
    <x v="14"/>
    <x v="6"/>
  </r>
  <r>
    <s v="  UA"/>
    <x v="20"/>
    <n v="348"/>
    <s v="N567UA"/>
    <s v="MCO"/>
    <d v="1899-12-30T08:40:00"/>
    <d v="1899-12-30T08:39:00"/>
    <n v="153"/>
    <n v="150"/>
    <n v="-1"/>
    <d v="1899-12-30T08:56:00"/>
    <n v="17"/>
    <n v="0"/>
    <n v="0"/>
    <n v="0"/>
    <n v="0"/>
    <n v="0"/>
    <n v="0"/>
    <x v="9"/>
    <x v="6"/>
  </r>
  <r>
    <s v="  UA"/>
    <x v="20"/>
    <n v="350"/>
    <s v="N538UA"/>
    <s v="MCO"/>
    <d v="1899-12-30T17:05:00"/>
    <d v="1899-12-30T17:14:00"/>
    <n v="159"/>
    <n v="149"/>
    <n v="9"/>
    <d v="1899-12-30T17:35:00"/>
    <n v="21"/>
    <n v="0"/>
    <n v="0"/>
    <n v="0"/>
    <n v="0"/>
    <n v="0"/>
    <n v="9"/>
    <x v="12"/>
    <x v="6"/>
  </r>
  <r>
    <s v="  UA"/>
    <x v="20"/>
    <n v="365"/>
    <s v="N445UA"/>
    <s v="SNA"/>
    <d v="1899-12-30T09:55:00"/>
    <d v="1899-12-30T09:58:00"/>
    <n v="268"/>
    <n v="307"/>
    <n v="3"/>
    <d v="1899-12-30T10:49:00"/>
    <n v="51"/>
    <n v="0"/>
    <n v="0"/>
    <n v="42"/>
    <n v="0"/>
    <n v="0"/>
    <n v="3"/>
    <x v="0"/>
    <x v="6"/>
  </r>
  <r>
    <s v="  UA"/>
    <x v="20"/>
    <n v="373"/>
    <s v=" "/>
    <s v="JAC"/>
    <d v="1899-12-30T09:54:00"/>
    <d v="1899-12-30T00:00:00"/>
    <n v="189"/>
    <n v="0"/>
    <n v="0"/>
    <d v="1899-12-30T00:00:00"/>
    <n v="0"/>
    <n v="0"/>
    <n v="0"/>
    <n v="0"/>
    <n v="0"/>
    <n v="0"/>
    <n v="0"/>
    <x v="0"/>
    <x v="6"/>
  </r>
  <r>
    <s v="  UA"/>
    <x v="20"/>
    <n v="377"/>
    <s v="N498UA"/>
    <s v="ATL"/>
    <d v="1899-12-30T19:30:00"/>
    <d v="1899-12-30T19:25:00"/>
    <n v="112"/>
    <n v="96"/>
    <n v="-5"/>
    <d v="1899-12-30T19:39:00"/>
    <n v="14"/>
    <n v="0"/>
    <n v="0"/>
    <n v="0"/>
    <n v="0"/>
    <n v="0"/>
    <n v="0"/>
    <x v="10"/>
    <x v="6"/>
  </r>
  <r>
    <s v="  UA"/>
    <x v="20"/>
    <n v="381"/>
    <s v="N853UA"/>
    <s v="SMF"/>
    <d v="1899-12-30T09:52:00"/>
    <d v="1899-12-30T09:52:00"/>
    <n v="270"/>
    <n v="279"/>
    <n v="0"/>
    <d v="1899-12-30T10:20:00"/>
    <n v="28"/>
    <n v="0"/>
    <n v="0"/>
    <n v="0"/>
    <n v="0"/>
    <n v="0"/>
    <n v="0"/>
    <x v="0"/>
    <x v="6"/>
  </r>
  <r>
    <s v="  UA"/>
    <x v="20"/>
    <n v="382"/>
    <s v="N807UA"/>
    <s v="IAD"/>
    <d v="1899-12-30T08:40:00"/>
    <d v="1899-12-30T08:40:00"/>
    <n v="108"/>
    <n v="100"/>
    <n v="0"/>
    <d v="1899-12-30T08:56:00"/>
    <n v="16"/>
    <n v="0"/>
    <n v="0"/>
    <n v="0"/>
    <n v="0"/>
    <n v="0"/>
    <n v="0"/>
    <x v="9"/>
    <x v="6"/>
  </r>
  <r>
    <s v="  UA"/>
    <x v="20"/>
    <n v="390"/>
    <s v="N847UA"/>
    <s v="CMH"/>
    <d v="1899-12-30T16:10:00"/>
    <d v="1899-12-30T16:05:00"/>
    <n v="71"/>
    <n v="73"/>
    <n v="-5"/>
    <d v="1899-12-30T16:25:00"/>
    <n v="20"/>
    <n v="0"/>
    <n v="0"/>
    <n v="0"/>
    <n v="0"/>
    <n v="0"/>
    <n v="0"/>
    <x v="2"/>
    <x v="6"/>
  </r>
  <r>
    <s v="  UA"/>
    <x v="20"/>
    <n v="393"/>
    <s v="N816UA"/>
    <s v="PHX"/>
    <d v="1899-12-30T11:57:00"/>
    <d v="1899-12-30T12:55:00"/>
    <n v="232"/>
    <n v="226"/>
    <n v="58"/>
    <d v="1899-12-30T13:11:00"/>
    <n v="16"/>
    <n v="52"/>
    <n v="0"/>
    <n v="0"/>
    <n v="0"/>
    <n v="0"/>
    <n v="58"/>
    <x v="3"/>
    <x v="6"/>
  </r>
  <r>
    <s v="  UA"/>
    <x v="20"/>
    <n v="397"/>
    <s v="N833UA"/>
    <s v="DTW"/>
    <d v="1899-12-30T16:10:00"/>
    <d v="1899-12-30T17:04:00"/>
    <n v="90"/>
    <n v="71"/>
    <n v="54"/>
    <d v="1899-12-30T17:23:00"/>
    <n v="19"/>
    <n v="35"/>
    <n v="0"/>
    <n v="0"/>
    <n v="0"/>
    <n v="0"/>
    <n v="54"/>
    <x v="2"/>
    <x v="6"/>
  </r>
  <r>
    <s v="  UA"/>
    <x v="20"/>
    <n v="398"/>
    <s v="N563UA"/>
    <s v="PDX"/>
    <d v="1899-12-30T11:57:00"/>
    <d v="1899-12-30T15:14:00"/>
    <n v="273"/>
    <n v="253"/>
    <n v="197"/>
    <d v="1899-12-30T15:33:00"/>
    <n v="19"/>
    <n v="11"/>
    <n v="0"/>
    <n v="0"/>
    <n v="0"/>
    <n v="166"/>
    <n v="197"/>
    <x v="3"/>
    <x v="6"/>
  </r>
  <r>
    <s v="  UA"/>
    <x v="20"/>
    <n v="399"/>
    <s v="N451UA"/>
    <s v="PDX"/>
    <d v="1899-12-30T18:15:00"/>
    <d v="1899-12-30T18:47:00"/>
    <n v="268"/>
    <n v="246"/>
    <n v="32"/>
    <d v="1899-12-30T19:01:00"/>
    <n v="14"/>
    <n v="0"/>
    <n v="0"/>
    <n v="0"/>
    <n v="0"/>
    <n v="0"/>
    <n v="32"/>
    <x v="1"/>
    <x v="6"/>
  </r>
  <r>
    <s v="  UA"/>
    <x v="20"/>
    <n v="403"/>
    <s v="N819UA"/>
    <s v="PHL"/>
    <d v="1899-12-30T14:05:00"/>
    <d v="1899-12-30T15:40:00"/>
    <n v="119"/>
    <n v="118"/>
    <n v="95"/>
    <d v="1899-12-30T15:55:00"/>
    <n v="15"/>
    <n v="0"/>
    <n v="0"/>
    <n v="94"/>
    <n v="0"/>
    <n v="0"/>
    <n v="95"/>
    <x v="4"/>
    <x v="6"/>
  </r>
  <r>
    <s v="  UA"/>
    <x v="20"/>
    <n v="408"/>
    <s v="N850UA"/>
    <s v="PHX"/>
    <d v="1899-12-30T18:10:00"/>
    <d v="1899-12-30T18:07:00"/>
    <n v="236"/>
    <n v="231"/>
    <n v="-3"/>
    <d v="1899-12-30T18:31:00"/>
    <n v="24"/>
    <n v="0"/>
    <n v="0"/>
    <n v="0"/>
    <n v="0"/>
    <n v="0"/>
    <n v="0"/>
    <x v="1"/>
    <x v="6"/>
  </r>
  <r>
    <s v="  UA"/>
    <x v="20"/>
    <n v="409"/>
    <s v="N527UA"/>
    <s v="LAX"/>
    <d v="1899-12-30T13:07:00"/>
    <d v="1899-12-30T13:15:00"/>
    <n v="268"/>
    <n v="299"/>
    <n v="8"/>
    <d v="1899-12-30T13:50:00"/>
    <n v="35"/>
    <n v="7"/>
    <n v="0"/>
    <n v="31"/>
    <n v="0"/>
    <n v="1"/>
    <n v="8"/>
    <x v="14"/>
    <x v="6"/>
  </r>
  <r>
    <s v="  UA"/>
    <x v="20"/>
    <n v="415"/>
    <s v="N468UA"/>
    <s v="ROC"/>
    <d v="1899-12-30T20:27:00"/>
    <d v="1899-12-30T20:25:00"/>
    <n v="102"/>
    <n v="86"/>
    <n v="-2"/>
    <d v="1899-12-30T20:39:00"/>
    <n v="14"/>
    <n v="0"/>
    <n v="0"/>
    <n v="0"/>
    <n v="0"/>
    <n v="0"/>
    <n v="0"/>
    <x v="11"/>
    <x v="6"/>
  </r>
  <r>
    <s v="  UA"/>
    <x v="20"/>
    <n v="417"/>
    <s v="N498UA"/>
    <s v="PDX"/>
    <d v="1899-12-30T09:40:00"/>
    <d v="1899-12-30T09:40:00"/>
    <n v="269"/>
    <n v="263"/>
    <n v="0"/>
    <d v="1899-12-30T09:55:00"/>
    <n v="15"/>
    <n v="0"/>
    <n v="0"/>
    <n v="0"/>
    <n v="0"/>
    <n v="0"/>
    <n v="0"/>
    <x v="0"/>
    <x v="6"/>
  </r>
  <r>
    <s v="  UA"/>
    <x v="20"/>
    <n v="420"/>
    <s v="N530UA"/>
    <s v="PHL"/>
    <d v="1899-12-30T16:11:00"/>
    <d v="1899-12-30T17:04:00"/>
    <n v="120"/>
    <n v="125"/>
    <n v="53"/>
    <d v="1899-12-30T17:22:00"/>
    <n v="18"/>
    <n v="0"/>
    <n v="0"/>
    <n v="58"/>
    <n v="0"/>
    <n v="0"/>
    <n v="53"/>
    <x v="2"/>
    <x v="6"/>
  </r>
  <r>
    <s v="  UA"/>
    <x v="20"/>
    <n v="425"/>
    <s v="N454UA"/>
    <s v="TPA"/>
    <d v="1899-12-30T08:24:00"/>
    <d v="1899-12-30T08:22:00"/>
    <n v="155"/>
    <n v="142"/>
    <n v="-2"/>
    <d v="1899-12-30T08:29:00"/>
    <n v="7"/>
    <n v="0"/>
    <n v="0"/>
    <n v="0"/>
    <n v="0"/>
    <n v="0"/>
    <n v="0"/>
    <x v="9"/>
    <x v="6"/>
  </r>
  <r>
    <s v="  UA"/>
    <x v="20"/>
    <n v="432"/>
    <s v="N852UA"/>
    <s v="CLT"/>
    <d v="1899-12-30T12:57:00"/>
    <d v="1899-12-30T12:55:00"/>
    <n v="109"/>
    <n v="120"/>
    <n v="-2"/>
    <d v="1899-12-30T13:12:00"/>
    <n v="17"/>
    <n v="0"/>
    <n v="0"/>
    <n v="0"/>
    <n v="0"/>
    <n v="0"/>
    <n v="0"/>
    <x v="5"/>
    <x v="6"/>
  </r>
  <r>
    <s v="  UA"/>
    <x v="20"/>
    <n v="449"/>
    <s v="N416UA"/>
    <s v="SAN"/>
    <d v="1899-12-30T09:53:00"/>
    <d v="1899-12-30T10:21:00"/>
    <n v="264"/>
    <n v="275"/>
    <n v="28"/>
    <d v="1899-12-30T10:45:00"/>
    <n v="24"/>
    <n v="0"/>
    <n v="0"/>
    <n v="11"/>
    <n v="0"/>
    <n v="28"/>
    <n v="28"/>
    <x v="0"/>
    <x v="6"/>
  </r>
  <r>
    <s v="  UA"/>
    <x v="20"/>
    <n v="466"/>
    <s v="N843UA"/>
    <s v="SEA"/>
    <d v="1899-12-30T15:24:00"/>
    <d v="1899-12-30T15:25:00"/>
    <n v="268"/>
    <n v="262"/>
    <n v="1"/>
    <d v="1899-12-30T15:49:00"/>
    <n v="24"/>
    <n v="0"/>
    <n v="0"/>
    <n v="0"/>
    <n v="0"/>
    <n v="0"/>
    <n v="1"/>
    <x v="15"/>
    <x v="6"/>
  </r>
  <r>
    <s v="  UA"/>
    <x v="20"/>
    <n v="481"/>
    <s v="N428UA"/>
    <s v="ALB"/>
    <d v="1899-12-30T19:25:00"/>
    <d v="1899-12-30T19:29:00"/>
    <n v="107"/>
    <n v="108"/>
    <n v="4"/>
    <d v="1899-12-30T19:45:00"/>
    <n v="16"/>
    <n v="0"/>
    <n v="0"/>
    <n v="0"/>
    <n v="0"/>
    <n v="0"/>
    <n v="4"/>
    <x v="10"/>
    <x v="6"/>
  </r>
  <r>
    <s v="  UA"/>
    <x v="20"/>
    <n v="493"/>
    <s v="N418UA"/>
    <s v="SFO"/>
    <d v="1899-12-30T19:15:00"/>
    <d v="1899-12-30T19:30:00"/>
    <n v="282"/>
    <n v="273"/>
    <n v="15"/>
    <d v="1899-12-30T19:50:00"/>
    <n v="20"/>
    <n v="0"/>
    <n v="0"/>
    <n v="0"/>
    <n v="0"/>
    <n v="0"/>
    <n v="15"/>
    <x v="10"/>
    <x v="6"/>
  </r>
  <r>
    <s v="  UA"/>
    <x v="20"/>
    <n v="500"/>
    <s v="N851UA"/>
    <s v="LAX"/>
    <d v="1899-12-30T19:20:00"/>
    <d v="1899-12-30T19:32:00"/>
    <n v="266"/>
    <n v="285"/>
    <n v="12"/>
    <d v="1899-12-30T19:51:00"/>
    <n v="19"/>
    <n v="12"/>
    <n v="0"/>
    <n v="19"/>
    <n v="0"/>
    <n v="0"/>
    <n v="12"/>
    <x v="10"/>
    <x v="6"/>
  </r>
  <r>
    <s v="  UA"/>
    <x v="20"/>
    <n v="502"/>
    <s v="N831UA"/>
    <s v="LGA"/>
    <d v="1899-12-30T19:22:00"/>
    <d v="1899-12-30T19:26:00"/>
    <n v="125"/>
    <n v="110"/>
    <n v="4"/>
    <d v="1899-12-30T19:41:00"/>
    <n v="15"/>
    <n v="0"/>
    <n v="0"/>
    <n v="0"/>
    <n v="0"/>
    <n v="0"/>
    <n v="4"/>
    <x v="10"/>
    <x v="6"/>
  </r>
  <r>
    <s v="  UA"/>
    <x v="20"/>
    <n v="514"/>
    <s v="N536UA"/>
    <s v="IAD"/>
    <d v="1899-12-30T19:15:00"/>
    <d v="1899-12-30T19:39:00"/>
    <n v="114"/>
    <n v="101"/>
    <n v="24"/>
    <d v="1899-12-30T19:55:00"/>
    <n v="16"/>
    <n v="0"/>
    <n v="0"/>
    <n v="0"/>
    <n v="0"/>
    <n v="0"/>
    <n v="24"/>
    <x v="10"/>
    <x v="6"/>
  </r>
  <r>
    <s v="  UA"/>
    <x v="20"/>
    <n v="519"/>
    <s v="N432UA"/>
    <s v="CMH"/>
    <d v="1899-12-30T19:50:00"/>
    <d v="1899-12-30T19:48:00"/>
    <n v="73"/>
    <n v="64"/>
    <n v="-2"/>
    <d v="1899-12-30T20:06:00"/>
    <n v="18"/>
    <n v="0"/>
    <n v="0"/>
    <n v="0"/>
    <n v="0"/>
    <n v="0"/>
    <n v="0"/>
    <x v="10"/>
    <x v="6"/>
  </r>
  <r>
    <s v="  UA"/>
    <x v="20"/>
    <n v="521"/>
    <s v="N827UA"/>
    <s v="SAN"/>
    <d v="1899-12-30T11:57:00"/>
    <d v="1899-12-30T11:56:00"/>
    <n v="267"/>
    <n v="280"/>
    <n v="-1"/>
    <d v="1899-12-30T12:25:00"/>
    <n v="29"/>
    <n v="0"/>
    <n v="0"/>
    <n v="0"/>
    <n v="0"/>
    <n v="0"/>
    <n v="0"/>
    <x v="3"/>
    <x v="6"/>
  </r>
  <r>
    <s v="  UA"/>
    <x v="20"/>
    <n v="531"/>
    <s v="N535UA"/>
    <s v="LAX"/>
    <d v="1899-12-30T10:35:00"/>
    <d v="1899-12-30T10:34:00"/>
    <n v="272"/>
    <n v="281"/>
    <n v="-1"/>
    <d v="1899-12-30T10:52:00"/>
    <n v="18"/>
    <n v="0"/>
    <n v="0"/>
    <n v="0"/>
    <n v="0"/>
    <n v="0"/>
    <n v="0"/>
    <x v="8"/>
    <x v="6"/>
  </r>
  <r>
    <s v="  UA"/>
    <x v="20"/>
    <n v="543"/>
    <s v="N420UA"/>
    <s v="SNA"/>
    <d v="1899-12-30T15:17:00"/>
    <d v="1899-12-30T15:17:00"/>
    <n v="268"/>
    <n v="272"/>
    <n v="0"/>
    <d v="1899-12-30T15:30:00"/>
    <n v="13"/>
    <n v="0"/>
    <n v="0"/>
    <n v="0"/>
    <n v="0"/>
    <n v="0"/>
    <n v="0"/>
    <x v="15"/>
    <x v="6"/>
  </r>
  <r>
    <s v="  UA"/>
    <x v="20"/>
    <n v="544"/>
    <s v="N593UA"/>
    <s v="LAS"/>
    <d v="1899-12-30T11:57:00"/>
    <d v="1899-12-30T11:58:00"/>
    <n v="237"/>
    <n v="263"/>
    <n v="1"/>
    <d v="1899-12-30T12:21:00"/>
    <n v="23"/>
    <n v="0"/>
    <n v="0"/>
    <n v="27"/>
    <n v="0"/>
    <n v="0"/>
    <n v="1"/>
    <x v="3"/>
    <x v="6"/>
  </r>
  <r>
    <s v="  UA"/>
    <x v="20"/>
    <n v="547"/>
    <s v="N482UA"/>
    <s v="LAS"/>
    <d v="1899-12-30T10:00:00"/>
    <d v="1899-12-30T09:59:00"/>
    <n v="238"/>
    <n v="249"/>
    <n v="-1"/>
    <d v="1899-12-30T10:21:00"/>
    <n v="22"/>
    <n v="0"/>
    <n v="0"/>
    <n v="0"/>
    <n v="0"/>
    <n v="0"/>
    <n v="0"/>
    <x v="8"/>
    <x v="6"/>
  </r>
  <r>
    <s v="  UA"/>
    <x v="20"/>
    <n v="550"/>
    <s v="N830UA"/>
    <s v="SFO"/>
    <d v="1899-12-30T18:30:00"/>
    <d v="1899-12-30T18:30:00"/>
    <n v="282"/>
    <n v="297"/>
    <n v="0"/>
    <d v="1899-12-30T18:53:00"/>
    <n v="23"/>
    <n v="0"/>
    <n v="0"/>
    <n v="15"/>
    <n v="0"/>
    <n v="0"/>
    <n v="0"/>
    <x v="1"/>
    <x v="6"/>
  </r>
  <r>
    <s v="  UA"/>
    <x v="20"/>
    <n v="568"/>
    <s v="N468UA"/>
    <s v="SJU"/>
    <d v="1899-12-30T08:37:00"/>
    <d v="1899-12-30T08:35:00"/>
    <n v="270"/>
    <n v="274"/>
    <n v="-2"/>
    <d v="1899-12-30T08:53:00"/>
    <n v="18"/>
    <n v="0"/>
    <n v="0"/>
    <n v="0"/>
    <n v="0"/>
    <n v="0"/>
    <n v="0"/>
    <x v="9"/>
    <x v="6"/>
  </r>
  <r>
    <s v="  UA"/>
    <x v="20"/>
    <n v="570"/>
    <s v="N436UA"/>
    <s v="CLE"/>
    <d v="1899-12-30T13:12:00"/>
    <d v="1899-12-30T13:38:00"/>
    <n v="73"/>
    <n v="77"/>
    <n v="26"/>
    <d v="1899-12-30T13:58:00"/>
    <n v="20"/>
    <n v="26"/>
    <n v="0"/>
    <n v="4"/>
    <n v="0"/>
    <n v="0"/>
    <n v="26"/>
    <x v="14"/>
    <x v="6"/>
  </r>
  <r>
    <s v="  UA"/>
    <x v="20"/>
    <n v="586"/>
    <s v="N476UA"/>
    <s v="MIA"/>
    <d v="1899-12-30T19:15:00"/>
    <d v="1899-12-30T19:20:00"/>
    <n v="187"/>
    <n v="159"/>
    <n v="5"/>
    <d v="1899-12-30T19:36:00"/>
    <n v="16"/>
    <n v="0"/>
    <n v="0"/>
    <n v="0"/>
    <n v="0"/>
    <n v="0"/>
    <n v="5"/>
    <x v="10"/>
    <x v="6"/>
  </r>
  <r>
    <s v="  UA"/>
    <x v="20"/>
    <n v="589"/>
    <s v="N592UA"/>
    <s v="IAH"/>
    <d v="1899-12-30T09:31:00"/>
    <d v="1899-12-30T09:27:00"/>
    <n v="164"/>
    <n v="150"/>
    <n v="-4"/>
    <d v="1899-12-30T09:55:00"/>
    <n v="28"/>
    <n v="0"/>
    <n v="0"/>
    <n v="0"/>
    <n v="0"/>
    <n v="0"/>
    <n v="0"/>
    <x v="0"/>
    <x v="6"/>
  </r>
  <r>
    <s v="  UA"/>
    <x v="20"/>
    <n v="605"/>
    <s v=" "/>
    <s v="DEN"/>
    <d v="1899-12-30T09:47:00"/>
    <d v="1899-12-30T00:00:00"/>
    <n v="160"/>
    <n v="0"/>
    <n v="0"/>
    <d v="1899-12-30T00:00:00"/>
    <n v="0"/>
    <n v="0"/>
    <n v="0"/>
    <n v="0"/>
    <n v="0"/>
    <n v="0"/>
    <n v="0"/>
    <x v="0"/>
    <x v="6"/>
  </r>
  <r>
    <s v="  UA"/>
    <x v="20"/>
    <n v="609"/>
    <s v="N506UA"/>
    <s v="SFO"/>
    <d v="1899-12-30T11:57:00"/>
    <d v="1899-12-30T11:54:00"/>
    <n v="293"/>
    <n v="285"/>
    <n v="-3"/>
    <d v="1899-12-30T12:19:00"/>
    <n v="25"/>
    <n v="0"/>
    <n v="0"/>
    <n v="0"/>
    <n v="0"/>
    <n v="0"/>
    <n v="0"/>
    <x v="3"/>
    <x v="6"/>
  </r>
  <r>
    <s v="  UA"/>
    <x v="20"/>
    <n v="612"/>
    <s v="N480UA"/>
    <s v="MCO"/>
    <d v="1899-12-30T10:55:00"/>
    <d v="1899-12-30T10:55:00"/>
    <n v="149"/>
    <n v="153"/>
    <n v="0"/>
    <d v="1899-12-30T11:15:00"/>
    <n v="20"/>
    <n v="0"/>
    <n v="0"/>
    <n v="0"/>
    <n v="0"/>
    <n v="0"/>
    <n v="0"/>
    <x v="8"/>
    <x v="6"/>
  </r>
  <r>
    <s v="  UA"/>
    <x v="20"/>
    <n v="616"/>
    <s v="N523UA"/>
    <s v="DCA"/>
    <d v="1899-12-30T13:33:00"/>
    <d v="1899-12-30T13:55:00"/>
    <n v="110"/>
    <n v="104"/>
    <n v="22"/>
    <d v="1899-12-30T14:11:00"/>
    <n v="16"/>
    <n v="0"/>
    <n v="0"/>
    <n v="0"/>
    <n v="0"/>
    <n v="16"/>
    <n v="22"/>
    <x v="14"/>
    <x v="6"/>
  </r>
  <r>
    <s v="  UA"/>
    <x v="20"/>
    <n v="620"/>
    <s v="N478UA"/>
    <s v="DCA"/>
    <d v="1899-12-30T16:05:00"/>
    <d v="1899-12-30T16:01:00"/>
    <n v="105"/>
    <n v="103"/>
    <n v="-4"/>
    <d v="1899-12-30T16:15:00"/>
    <n v="14"/>
    <n v="0"/>
    <n v="0"/>
    <n v="0"/>
    <n v="0"/>
    <n v="0"/>
    <n v="0"/>
    <x v="2"/>
    <x v="6"/>
  </r>
  <r>
    <s v="  UA"/>
    <x v="20"/>
    <n v="622"/>
    <s v="N845UA"/>
    <s v="DCA"/>
    <d v="1899-12-30T19:15:00"/>
    <d v="1899-12-30T21:06:00"/>
    <n v="102"/>
    <n v="105"/>
    <n v="111"/>
    <d v="1899-12-30T21:20:00"/>
    <n v="14"/>
    <n v="64"/>
    <n v="0"/>
    <n v="3"/>
    <n v="0"/>
    <n v="47"/>
    <n v="111"/>
    <x v="10"/>
    <x v="6"/>
  </r>
  <r>
    <s v="  UA"/>
    <x v="20"/>
    <n v="623"/>
    <s v="N211UA"/>
    <s v="OGG"/>
    <d v="1899-12-30T09:55:00"/>
    <d v="1899-12-30T09:52:00"/>
    <n v="555"/>
    <n v="563"/>
    <n v="-3"/>
    <d v="1899-12-30T10:17:00"/>
    <n v="25"/>
    <n v="0"/>
    <n v="0"/>
    <n v="0"/>
    <n v="0"/>
    <n v="0"/>
    <n v="0"/>
    <x v="0"/>
    <x v="6"/>
  </r>
  <r>
    <s v="  UA"/>
    <x v="20"/>
    <n v="632"/>
    <s v="N444UA"/>
    <s v="TPA"/>
    <d v="1899-12-30T11:00:00"/>
    <d v="1899-12-30T10:57:00"/>
    <n v="157"/>
    <n v="147"/>
    <n v="-3"/>
    <d v="1899-12-30T11:16:00"/>
    <n v="19"/>
    <n v="0"/>
    <n v="0"/>
    <n v="0"/>
    <n v="0"/>
    <n v="0"/>
    <n v="0"/>
    <x v="3"/>
    <x v="6"/>
  </r>
  <r>
    <s v="  UA"/>
    <x v="20"/>
    <n v="643"/>
    <s v="N425UA"/>
    <s v="DFW"/>
    <d v="1899-12-30T19:00:00"/>
    <d v="1899-12-30T19:15:00"/>
    <n v="150"/>
    <n v="137"/>
    <n v="15"/>
    <d v="1899-12-30T19:35:00"/>
    <n v="20"/>
    <n v="0"/>
    <n v="0"/>
    <n v="0"/>
    <n v="0"/>
    <n v="0"/>
    <n v="15"/>
    <x v="10"/>
    <x v="6"/>
  </r>
  <r>
    <s v="  UA"/>
    <x v="20"/>
    <n v="646"/>
    <s v="N439UA"/>
    <s v="EWR"/>
    <d v="1899-12-30T13:00:00"/>
    <d v="1899-12-30T12:59:00"/>
    <n v="133"/>
    <n v="155"/>
    <n v="-1"/>
    <d v="1899-12-30T13:21:00"/>
    <n v="22"/>
    <n v="0"/>
    <n v="0"/>
    <n v="21"/>
    <n v="0"/>
    <n v="0"/>
    <n v="0"/>
    <x v="14"/>
    <x v="6"/>
  </r>
  <r>
    <s v="  UA"/>
    <x v="20"/>
    <n v="648"/>
    <s v="N533UA"/>
    <s v="LGA"/>
    <d v="1899-12-30T16:15:00"/>
    <d v="1899-12-30T16:10:00"/>
    <n v="124"/>
    <n v="108"/>
    <n v="-5"/>
    <d v="1899-12-30T16:27:00"/>
    <n v="17"/>
    <n v="0"/>
    <n v="0"/>
    <n v="0"/>
    <n v="0"/>
    <n v="0"/>
    <n v="0"/>
    <x v="2"/>
    <x v="6"/>
  </r>
  <r>
    <s v="  UA"/>
    <x v="20"/>
    <n v="675"/>
    <s v="N655UA"/>
    <s v="DEN"/>
    <d v="1899-12-30T08:00:00"/>
    <d v="1899-12-30T09:15:00"/>
    <n v="169"/>
    <n v="149"/>
    <n v="75"/>
    <d v="1899-12-30T09:32:00"/>
    <n v="17"/>
    <n v="55"/>
    <n v="0"/>
    <n v="0"/>
    <n v="0"/>
    <n v="0"/>
    <n v="75"/>
    <x v="9"/>
    <x v="6"/>
  </r>
  <r>
    <s v="  UA"/>
    <x v="20"/>
    <n v="678"/>
    <s v="N830UA"/>
    <s v="LGA"/>
    <d v="1899-12-30T11:00:00"/>
    <d v="1899-12-30T10:55:00"/>
    <n v="125"/>
    <n v="114"/>
    <n v="-5"/>
    <d v="1899-12-30T11:09:00"/>
    <n v="14"/>
    <n v="0"/>
    <n v="0"/>
    <n v="0"/>
    <n v="0"/>
    <n v="0"/>
    <n v="0"/>
    <x v="3"/>
    <x v="6"/>
  </r>
  <r>
    <s v="  UA"/>
    <x v="20"/>
    <n v="682"/>
    <s v="N803UA"/>
    <s v="LGA"/>
    <d v="1899-12-30T13:30:00"/>
    <d v="1899-12-30T13:30:00"/>
    <n v="125"/>
    <n v="165"/>
    <n v="0"/>
    <d v="1899-12-30T13:46:00"/>
    <n v="16"/>
    <n v="0"/>
    <n v="0"/>
    <n v="40"/>
    <n v="0"/>
    <n v="0"/>
    <n v="0"/>
    <x v="14"/>
    <x v="6"/>
  </r>
  <r>
    <s v="  UA"/>
    <x v="20"/>
    <n v="692"/>
    <s v="N817UA"/>
    <s v="MSP"/>
    <d v="1899-12-30T18:05:00"/>
    <d v="1899-12-30T19:21:00"/>
    <n v="88"/>
    <n v="85"/>
    <n v="76"/>
    <d v="1899-12-30T19:39:00"/>
    <n v="18"/>
    <n v="19"/>
    <n v="0"/>
    <n v="0"/>
    <n v="0"/>
    <n v="54"/>
    <n v="76"/>
    <x v="1"/>
    <x v="6"/>
  </r>
  <r>
    <s v="  UA"/>
    <x v="20"/>
    <n v="722"/>
    <s v="N836UA"/>
    <s v="RDU"/>
    <d v="1899-12-30T16:32:00"/>
    <d v="1899-12-30T17:19:00"/>
    <n v="117"/>
    <n v="119"/>
    <n v="47"/>
    <d v="1899-12-30T17:39:00"/>
    <n v="20"/>
    <n v="0"/>
    <n v="0"/>
    <n v="2"/>
    <n v="0"/>
    <n v="47"/>
    <n v="47"/>
    <x v="2"/>
    <x v="6"/>
  </r>
  <r>
    <s v="  UA"/>
    <x v="20"/>
    <n v="725"/>
    <s v="N453UA"/>
    <s v="PHX"/>
    <d v="1899-12-30T09:40:00"/>
    <d v="1899-12-30T10:02:00"/>
    <n v="232"/>
    <n v="215"/>
    <n v="22"/>
    <d v="1899-12-30T10:13:00"/>
    <n v="11"/>
    <n v="0"/>
    <n v="0"/>
    <n v="0"/>
    <n v="0"/>
    <n v="0"/>
    <n v="22"/>
    <x v="0"/>
    <x v="6"/>
  </r>
  <r>
    <s v="  UA"/>
    <x v="20"/>
    <n v="730"/>
    <s v="N462UA"/>
    <s v="DSM"/>
    <d v="1899-12-30T18:45:00"/>
    <d v="1899-12-30T19:08:00"/>
    <n v="74"/>
    <n v="87"/>
    <n v="23"/>
    <d v="1899-12-30T19:29:00"/>
    <n v="21"/>
    <n v="23"/>
    <n v="0"/>
    <n v="13"/>
    <n v="0"/>
    <n v="0"/>
    <n v="23"/>
    <x v="1"/>
    <x v="6"/>
  </r>
  <r>
    <s v="  UA"/>
    <x v="20"/>
    <n v="732"/>
    <s v="N806UA"/>
    <s v="JAX"/>
    <d v="1899-12-30T13:53:00"/>
    <d v="1899-12-30T14:06:00"/>
    <n v="136"/>
    <n v="127"/>
    <n v="13"/>
    <d v="1899-12-30T14:20:00"/>
    <n v="14"/>
    <n v="0"/>
    <n v="0"/>
    <n v="0"/>
    <n v="0"/>
    <n v="0"/>
    <n v="13"/>
    <x v="14"/>
    <x v="6"/>
  </r>
  <r>
    <s v="  UA"/>
    <x v="20"/>
    <n v="761"/>
    <s v="N418UA"/>
    <s v="SFO"/>
    <d v="1899-12-30T08:12:00"/>
    <d v="1899-12-30T08:09:00"/>
    <n v="288"/>
    <n v="286"/>
    <n v="-3"/>
    <d v="1899-12-30T08:22:00"/>
    <n v="13"/>
    <n v="0"/>
    <n v="0"/>
    <n v="0"/>
    <n v="0"/>
    <n v="0"/>
    <n v="0"/>
    <x v="9"/>
    <x v="6"/>
  </r>
  <r>
    <s v="  UA"/>
    <x v="20"/>
    <n v="769"/>
    <s v=" "/>
    <s v="SFO"/>
    <d v="1899-12-30T09:57:00"/>
    <d v="1899-12-30T00:00:00"/>
    <n v="293"/>
    <n v="0"/>
    <n v="0"/>
    <d v="1899-12-30T00:00:00"/>
    <n v="0"/>
    <n v="0"/>
    <n v="0"/>
    <n v="0"/>
    <n v="0"/>
    <n v="0"/>
    <n v="0"/>
    <x v="0"/>
    <x v="6"/>
  </r>
  <r>
    <s v="  UA"/>
    <x v="20"/>
    <n v="775"/>
    <s v="N422UA"/>
    <s v="DEN"/>
    <d v="1899-12-30T11:57:00"/>
    <d v="1899-12-30T12:02:00"/>
    <n v="157"/>
    <n v="156"/>
    <n v="5"/>
    <d v="1899-12-30T12:25:00"/>
    <n v="23"/>
    <n v="0"/>
    <n v="0"/>
    <n v="0"/>
    <n v="0"/>
    <n v="0"/>
    <n v="5"/>
    <x v="3"/>
    <x v="6"/>
  </r>
  <r>
    <s v="  UA"/>
    <x v="20"/>
    <n v="793"/>
    <s v="N569UA"/>
    <s v="LAX"/>
    <d v="1899-12-30T15:12:00"/>
    <d v="1899-12-30T15:11:00"/>
    <n v="268"/>
    <n v="281"/>
    <n v="-1"/>
    <d v="1899-12-30T15:40:00"/>
    <n v="29"/>
    <n v="0"/>
    <n v="0"/>
    <n v="0"/>
    <n v="0"/>
    <n v="0"/>
    <n v="0"/>
    <x v="15"/>
    <x v="6"/>
  </r>
  <r>
    <s v="  UA"/>
    <x v="20"/>
    <n v="829"/>
    <s v="N481UA"/>
    <s v="MSP"/>
    <d v="1899-12-30T20:51:00"/>
    <d v="1899-12-30T21:04:00"/>
    <n v="84"/>
    <n v="87"/>
    <n v="13"/>
    <d v="1899-12-30T21:30:00"/>
    <n v="26"/>
    <n v="12"/>
    <n v="0"/>
    <n v="3"/>
    <n v="0"/>
    <n v="1"/>
    <n v="13"/>
    <x v="11"/>
    <x v="6"/>
  </r>
  <r>
    <s v="  UA"/>
    <x v="20"/>
    <n v="839"/>
    <s v="N480UA"/>
    <s v="LAX"/>
    <d v="1899-12-30T18:10:00"/>
    <d v="1899-12-30T18:13:00"/>
    <n v="265"/>
    <n v="275"/>
    <n v="3"/>
    <d v="1899-12-30T18:40:00"/>
    <n v="27"/>
    <n v="0"/>
    <n v="0"/>
    <n v="0"/>
    <n v="0"/>
    <n v="0"/>
    <n v="3"/>
    <x v="1"/>
    <x v="6"/>
  </r>
  <r>
    <s v="  UA"/>
    <x v="20"/>
    <n v="842"/>
    <s v="N451UA"/>
    <s v="LAX"/>
    <d v="1899-12-30T08:10:00"/>
    <d v="1899-12-30T08:09:00"/>
    <n v="270"/>
    <n v="267"/>
    <n v="-1"/>
    <d v="1899-12-30T08:24:00"/>
    <n v="15"/>
    <n v="0"/>
    <n v="0"/>
    <n v="0"/>
    <n v="0"/>
    <n v="0"/>
    <n v="0"/>
    <x v="9"/>
    <x v="6"/>
  </r>
  <r>
    <s v="  UA"/>
    <x v="20"/>
    <n v="859"/>
    <s v="N831UA"/>
    <s v="SFO"/>
    <d v="1899-12-30T07:05:00"/>
    <d v="1899-12-30T07:03:00"/>
    <n v="288"/>
    <n v="285"/>
    <n v="-2"/>
    <d v="1899-12-30T07:15:00"/>
    <n v="12"/>
    <n v="0"/>
    <n v="0"/>
    <n v="0"/>
    <n v="0"/>
    <n v="0"/>
    <n v="0"/>
    <x v="13"/>
    <x v="6"/>
  </r>
  <r>
    <s v="  UA"/>
    <x v="20"/>
    <n v="884"/>
    <s v="N412UA"/>
    <s v="EWR"/>
    <d v="1899-12-30T19:15:00"/>
    <d v="1899-12-30T19:54:00"/>
    <n v="122"/>
    <n v="114"/>
    <n v="39"/>
    <d v="1899-12-30T20:10:00"/>
    <n v="16"/>
    <n v="31"/>
    <n v="0"/>
    <n v="0"/>
    <n v="0"/>
    <n v="0"/>
    <n v="39"/>
    <x v="10"/>
    <x v="6"/>
  </r>
  <r>
    <s v="  UA"/>
    <x v="20"/>
    <n v="896"/>
    <s v="N440UA"/>
    <s v="BOS"/>
    <d v="1899-12-30T13:27:00"/>
    <d v="1899-12-30T13:37:00"/>
    <n v="131"/>
    <n v="141"/>
    <n v="10"/>
    <d v="1899-12-30T14:01:00"/>
    <n v="24"/>
    <n v="10"/>
    <n v="0"/>
    <n v="10"/>
    <n v="0"/>
    <n v="0"/>
    <n v="10"/>
    <x v="14"/>
    <x v="6"/>
  </r>
  <r>
    <s v="  UA"/>
    <x v="20"/>
    <n v="907"/>
    <s v="N652UA"/>
    <s v="SFO"/>
    <d v="1899-12-30T17:30:00"/>
    <d v="1899-12-30T18:03:00"/>
    <n v="290"/>
    <n v="273"/>
    <n v="33"/>
    <d v="1899-12-30T18:22:00"/>
    <n v="19"/>
    <n v="16"/>
    <n v="0"/>
    <n v="0"/>
    <n v="0"/>
    <n v="0"/>
    <n v="33"/>
    <x v="12"/>
    <x v="6"/>
  </r>
  <r>
    <s v="  UA"/>
    <x v="20"/>
    <n v="909"/>
    <s v="N594UA"/>
    <s v="DEN"/>
    <d v="1899-12-30T15:12:00"/>
    <d v="1899-12-30T15:20:00"/>
    <n v="156"/>
    <n v="159"/>
    <n v="8"/>
    <d v="1899-12-30T15:42:00"/>
    <n v="22"/>
    <n v="0"/>
    <n v="0"/>
    <n v="0"/>
    <n v="0"/>
    <n v="0"/>
    <n v="8"/>
    <x v="15"/>
    <x v="6"/>
  </r>
  <r>
    <s v="  UA"/>
    <x v="20"/>
    <n v="922"/>
    <s v="N820UA"/>
    <s v="IAD"/>
    <d v="1899-12-30T06:00:00"/>
    <d v="1899-12-30T05:58:00"/>
    <n v="101"/>
    <n v="98"/>
    <n v="-2"/>
    <d v="1899-12-30T06:13:00"/>
    <n v="15"/>
    <n v="0"/>
    <n v="0"/>
    <n v="0"/>
    <n v="0"/>
    <n v="0"/>
    <n v="0"/>
    <x v="6"/>
    <x v="6"/>
  </r>
  <r>
    <s v="  UA"/>
    <x v="20"/>
    <n v="945"/>
    <s v="N556UA"/>
    <s v="LAX"/>
    <d v="1899-12-30T12:00:00"/>
    <d v="1899-12-30T12:00:00"/>
    <n v="273"/>
    <n v="274"/>
    <n v="0"/>
    <d v="1899-12-30T12:17:00"/>
    <n v="17"/>
    <n v="0"/>
    <n v="0"/>
    <n v="0"/>
    <n v="0"/>
    <n v="0"/>
    <n v="0"/>
    <x v="5"/>
    <x v="6"/>
  </r>
  <r>
    <s v="  UA"/>
    <x v="20"/>
    <n v="949"/>
    <s v="N774UA"/>
    <s v="DEN"/>
    <d v="1899-12-30T18:20:00"/>
    <d v="1899-12-30T19:18:00"/>
    <n v="165"/>
    <n v="142"/>
    <n v="58"/>
    <d v="1899-12-30T19:36:00"/>
    <n v="18"/>
    <n v="35"/>
    <n v="0"/>
    <n v="0"/>
    <n v="0"/>
    <n v="0"/>
    <n v="58"/>
    <x v="1"/>
    <x v="6"/>
  </r>
  <r>
    <s v="  UA"/>
    <x v="20"/>
    <n v="964"/>
    <s v=" "/>
    <s v="IAD"/>
    <d v="1899-12-30T13:17:00"/>
    <d v="1899-12-30T00:00:00"/>
    <n v="112"/>
    <n v="0"/>
    <n v="0"/>
    <d v="1899-12-30T00:00:00"/>
    <n v="0"/>
    <n v="0"/>
    <n v="0"/>
    <n v="0"/>
    <n v="0"/>
    <n v="0"/>
    <n v="0"/>
    <x v="14"/>
    <x v="6"/>
  </r>
  <r>
    <s v="  UA"/>
    <x v="20"/>
    <n v="973"/>
    <s v="N526UA"/>
    <s v="SFO"/>
    <d v="1899-12-30T15:12:00"/>
    <d v="1899-12-30T15:16:00"/>
    <n v="288"/>
    <n v="294"/>
    <n v="4"/>
    <d v="1899-12-30T15:46:00"/>
    <n v="30"/>
    <n v="0"/>
    <n v="0"/>
    <n v="0"/>
    <n v="0"/>
    <n v="0"/>
    <n v="4"/>
    <x v="15"/>
    <x v="6"/>
  </r>
  <r>
    <s v="  UA"/>
    <x v="20"/>
    <n v="990"/>
    <s v="N475UA"/>
    <s v="IAD"/>
    <d v="1899-12-30T18:15:00"/>
    <d v="1899-12-30T18:40:00"/>
    <n v="114"/>
    <n v="102"/>
    <n v="25"/>
    <d v="1899-12-30T18:59:00"/>
    <n v="19"/>
    <n v="0"/>
    <n v="0"/>
    <n v="0"/>
    <n v="0"/>
    <n v="0"/>
    <n v="25"/>
    <x v="1"/>
    <x v="6"/>
  </r>
  <r>
    <s v="  UA"/>
    <x v="20"/>
    <n v="1102"/>
    <s v="N21723"/>
    <s v="MCO"/>
    <d v="1899-12-30T19:40:00"/>
    <d v="1899-12-30T20:17:00"/>
    <n v="155"/>
    <n v="143"/>
    <n v="37"/>
    <d v="1899-12-30T20:32:00"/>
    <n v="15"/>
    <n v="25"/>
    <n v="0"/>
    <n v="0"/>
    <n v="0"/>
    <n v="0"/>
    <n v="37"/>
    <x v="10"/>
    <x v="6"/>
  </r>
  <r>
    <s v="  UA"/>
    <x v="20"/>
    <n v="1189"/>
    <s v="N16217"/>
    <s v="IAH"/>
    <d v="1899-12-30T15:20:00"/>
    <d v="1899-12-30T15:18:00"/>
    <n v="174"/>
    <n v="161"/>
    <n v="-2"/>
    <d v="1899-12-30T15:32:00"/>
    <n v="14"/>
    <n v="0"/>
    <n v="0"/>
    <n v="0"/>
    <n v="0"/>
    <n v="0"/>
    <n v="0"/>
    <x v="15"/>
    <x v="6"/>
  </r>
  <r>
    <s v="  UA"/>
    <x v="20"/>
    <n v="1221"/>
    <s v="N15710"/>
    <s v="IAH"/>
    <d v="1899-12-30T07:00:00"/>
    <d v="1899-12-30T06:56:00"/>
    <n v="168"/>
    <n v="164"/>
    <n v="-4"/>
    <d v="1899-12-30T07:10:00"/>
    <n v="14"/>
    <n v="0"/>
    <n v="0"/>
    <n v="0"/>
    <n v="0"/>
    <n v="0"/>
    <n v="0"/>
    <x v="13"/>
    <x v="6"/>
  </r>
  <r>
    <s v="  UA"/>
    <x v="20"/>
    <n v="1290"/>
    <s v="N37427"/>
    <s v="IAH"/>
    <d v="1899-12-30T17:12:00"/>
    <d v="1899-12-30T17:19:00"/>
    <n v="173"/>
    <n v="149"/>
    <n v="7"/>
    <d v="1899-12-30T17:38:00"/>
    <n v="19"/>
    <n v="0"/>
    <n v="0"/>
    <n v="0"/>
    <n v="0"/>
    <n v="0"/>
    <n v="7"/>
    <x v="12"/>
    <x v="6"/>
  </r>
  <r>
    <s v="  UA"/>
    <x v="20"/>
    <n v="1296"/>
    <s v="N24729"/>
    <s v="DEN"/>
    <d v="1899-12-30T19:15:00"/>
    <d v="1899-12-30T20:15:00"/>
    <n v="156"/>
    <n v="156"/>
    <n v="60"/>
    <d v="1899-12-30T20:32:00"/>
    <n v="17"/>
    <n v="60"/>
    <n v="0"/>
    <n v="0"/>
    <n v="0"/>
    <n v="0"/>
    <n v="60"/>
    <x v="10"/>
    <x v="6"/>
  </r>
  <r>
    <s v="  UA"/>
    <x v="20"/>
    <n v="1555"/>
    <s v="N25705"/>
    <s v="STT"/>
    <d v="1899-12-30T08:25:00"/>
    <d v="1899-12-30T08:25:00"/>
    <n v="294"/>
    <n v="287"/>
    <n v="0"/>
    <d v="1899-12-30T08:39:00"/>
    <n v="14"/>
    <n v="0"/>
    <n v="0"/>
    <n v="0"/>
    <n v="0"/>
    <n v="0"/>
    <n v="0"/>
    <x v="9"/>
    <x v="6"/>
  </r>
  <r>
    <s v="  UA"/>
    <x v="20"/>
    <n v="1574"/>
    <s v="N14214"/>
    <s v="EWR"/>
    <d v="1899-12-30T12:00:00"/>
    <d v="1899-12-30T12:29:00"/>
    <n v="127"/>
    <n v="125"/>
    <n v="29"/>
    <d v="1899-12-30T12:45:00"/>
    <n v="16"/>
    <n v="0"/>
    <n v="27"/>
    <n v="0"/>
    <n v="0"/>
    <n v="0"/>
    <n v="29"/>
    <x v="5"/>
    <x v="6"/>
  </r>
  <r>
    <s v="  UA"/>
    <x v="20"/>
    <n v="1577"/>
    <s v="N16646"/>
    <s v="EWR"/>
    <d v="1899-12-30T17:00:00"/>
    <d v="1899-12-30T17:41:00"/>
    <n v="136"/>
    <n v="139"/>
    <n v="41"/>
    <d v="1899-12-30T18:08:00"/>
    <n v="27"/>
    <n v="23"/>
    <n v="0"/>
    <n v="3"/>
    <n v="0"/>
    <n v="18"/>
    <n v="41"/>
    <x v="12"/>
    <x v="6"/>
  </r>
  <r>
    <s v="  UA"/>
    <x v="20"/>
    <n v="1625"/>
    <s v="N27733"/>
    <s v="CLE"/>
    <d v="1899-12-30T07:00:00"/>
    <d v="1899-12-30T07:29:00"/>
    <n v="77"/>
    <n v="69"/>
    <n v="29"/>
    <d v="1899-12-30T07:43:00"/>
    <n v="14"/>
    <n v="0"/>
    <n v="21"/>
    <n v="0"/>
    <n v="0"/>
    <n v="0"/>
    <n v="29"/>
    <x v="13"/>
    <x v="6"/>
  </r>
  <r>
    <s v="  UA"/>
    <x v="20"/>
    <n v="1647"/>
    <s v="N14237"/>
    <s v="IAH"/>
    <d v="1899-12-30T19:15:00"/>
    <d v="1899-12-30T19:54:00"/>
    <n v="163"/>
    <n v="145"/>
    <n v="39"/>
    <d v="1899-12-30T20:10:00"/>
    <n v="16"/>
    <n v="21"/>
    <n v="0"/>
    <n v="0"/>
    <n v="0"/>
    <n v="0"/>
    <n v="39"/>
    <x v="10"/>
    <x v="6"/>
  </r>
  <r>
    <s v="  UA"/>
    <x v="20"/>
    <n v="1676"/>
    <s v="N38403"/>
    <s v="IAH"/>
    <d v="1899-12-30T14:00:00"/>
    <d v="1899-12-30T14:28:00"/>
    <n v="166"/>
    <n v="150"/>
    <n v="28"/>
    <d v="1899-12-30T14:46:00"/>
    <n v="18"/>
    <n v="0"/>
    <n v="0"/>
    <n v="0"/>
    <n v="0"/>
    <n v="0"/>
    <n v="28"/>
    <x v="4"/>
    <x v="6"/>
  </r>
  <r>
    <s v="  UA"/>
    <x v="20"/>
    <n v="1693"/>
    <s v="N17233"/>
    <s v="IAH"/>
    <d v="1899-12-30T12:10:00"/>
    <d v="1899-12-30T12:47:00"/>
    <n v="167"/>
    <n v="154"/>
    <n v="37"/>
    <d v="1899-12-30T13:03:00"/>
    <n v="16"/>
    <n v="0"/>
    <n v="24"/>
    <n v="0"/>
    <n v="0"/>
    <n v="0"/>
    <n v="37"/>
    <x v="5"/>
    <x v="6"/>
  </r>
  <r>
    <s v="  UA"/>
    <x v="20"/>
    <n v="1696"/>
    <s v="N24715"/>
    <s v="EWR"/>
    <d v="1899-12-30T10:00:00"/>
    <d v="1899-12-30T09:58:00"/>
    <n v="117"/>
    <n v="129"/>
    <n v="-2"/>
    <d v="1899-12-30T10:11:00"/>
    <n v="13"/>
    <n v="0"/>
    <n v="0"/>
    <n v="0"/>
    <n v="0"/>
    <n v="0"/>
    <n v="0"/>
    <x v="8"/>
    <x v="6"/>
  </r>
  <r>
    <s v="  UA"/>
    <x v="20"/>
    <n v="1710"/>
    <s v="N77431"/>
    <s v="IAH"/>
    <d v="1899-12-30T07:35:00"/>
    <d v="1899-12-30T07:35:00"/>
    <n v="172"/>
    <n v="144"/>
    <n v="0"/>
    <d v="1899-12-30T07:49:00"/>
    <n v="14"/>
    <n v="0"/>
    <n v="0"/>
    <n v="0"/>
    <n v="0"/>
    <n v="0"/>
    <n v="0"/>
    <x v="13"/>
    <x v="6"/>
  </r>
  <r>
    <s v="  UA"/>
    <x v="20"/>
    <n v="1715"/>
    <s v="N33286"/>
    <s v="PIT"/>
    <d v="1899-12-30T18:35:00"/>
    <d v="1899-12-30T19:09:00"/>
    <n v="84"/>
    <n v="77"/>
    <n v="34"/>
    <d v="1899-12-30T19:25:00"/>
    <n v="16"/>
    <n v="27"/>
    <n v="0"/>
    <n v="0"/>
    <n v="0"/>
    <n v="0"/>
    <n v="34"/>
    <x v="1"/>
    <x v="6"/>
  </r>
  <r>
    <s v="  UA"/>
    <x v="20"/>
    <n v="1716"/>
    <s v="N27213"/>
    <s v="FLL"/>
    <d v="1899-12-30T08:50:00"/>
    <d v="1899-12-30T09:59:00"/>
    <n v="171"/>
    <n v="169"/>
    <n v="69"/>
    <d v="1899-12-30T10:15:00"/>
    <n v="16"/>
    <n v="14"/>
    <n v="0"/>
    <n v="0"/>
    <n v="0"/>
    <n v="53"/>
    <n v="69"/>
    <x v="9"/>
    <x v="6"/>
  </r>
  <r>
    <s v="  UA"/>
    <x v="20"/>
    <n v="1727"/>
    <s v="N73445"/>
    <s v="IAH"/>
    <d v="1899-12-30T10:56:00"/>
    <d v="1899-12-30T10:57:00"/>
    <n v="169"/>
    <n v="148"/>
    <n v="1"/>
    <d v="1899-12-30T11:13:00"/>
    <n v="16"/>
    <n v="0"/>
    <n v="0"/>
    <n v="0"/>
    <n v="0"/>
    <n v="0"/>
    <n v="1"/>
    <x v="8"/>
    <x v="6"/>
  </r>
  <r>
    <s v="  UA"/>
    <x v="20"/>
    <n v="1730"/>
    <s v="N39418"/>
    <s v="IAH"/>
    <d v="1899-12-30T05:25:00"/>
    <d v="1899-12-30T05:34:00"/>
    <n v="168"/>
    <n v="153"/>
    <n v="9"/>
    <d v="1899-12-30T05:47:00"/>
    <n v="13"/>
    <n v="0"/>
    <n v="0"/>
    <n v="0"/>
    <n v="0"/>
    <n v="0"/>
    <n v="9"/>
    <x v="16"/>
    <x v="6"/>
  </r>
  <r>
    <s v="  UA"/>
    <x v="21"/>
    <n v="201"/>
    <s v="N214UA"/>
    <s v="HNL"/>
    <d v="1899-12-30T09:21:00"/>
    <d v="1899-12-30T09:24:00"/>
    <n v="544"/>
    <n v="561"/>
    <n v="3"/>
    <d v="1899-12-30T09:57:00"/>
    <n v="33"/>
    <n v="0"/>
    <n v="0"/>
    <n v="20"/>
    <n v="0"/>
    <n v="0"/>
    <n v="3"/>
    <x v="0"/>
    <x v="0"/>
  </r>
  <r>
    <s v="  UA"/>
    <x v="21"/>
    <n v="241"/>
    <s v="N430UA"/>
    <s v="SEA"/>
    <d v="1899-12-30T11:57:00"/>
    <d v="1899-12-30T11:54:00"/>
    <n v="268"/>
    <n v="253"/>
    <n v="-3"/>
    <d v="1899-12-30T12:11:00"/>
    <n v="17"/>
    <n v="0"/>
    <n v="0"/>
    <n v="0"/>
    <n v="0"/>
    <n v="0"/>
    <n v="0"/>
    <x v="3"/>
    <x v="0"/>
  </r>
  <r>
    <s v="  UA"/>
    <x v="21"/>
    <n v="246"/>
    <s v="N491UA"/>
    <s v="BUF"/>
    <d v="1899-12-30T18:00:00"/>
    <d v="1899-12-30T17:58:00"/>
    <n v="89"/>
    <n v="87"/>
    <n v="-2"/>
    <d v="1899-12-30T18:19:00"/>
    <n v="21"/>
    <n v="0"/>
    <n v="0"/>
    <n v="0"/>
    <n v="0"/>
    <n v="0"/>
    <n v="0"/>
    <x v="1"/>
    <x v="0"/>
  </r>
  <r>
    <s v="  UA"/>
    <x v="21"/>
    <n v="248"/>
    <s v="N492UA"/>
    <s v="DTW"/>
    <d v="1899-12-30T18:49:00"/>
    <d v="1899-12-30T20:54:00"/>
    <n v="85"/>
    <n v="76"/>
    <n v="125"/>
    <d v="1899-12-30T21:13:00"/>
    <n v="19"/>
    <n v="8"/>
    <n v="0"/>
    <n v="0"/>
    <n v="0"/>
    <n v="108"/>
    <n v="125"/>
    <x v="1"/>
    <x v="0"/>
  </r>
  <r>
    <s v="  UA"/>
    <x v="21"/>
    <n v="253"/>
    <s v="N482UA"/>
    <s v="BOS"/>
    <d v="1899-12-30T19:06:00"/>
    <d v="1899-12-30T20:00:00"/>
    <n v="135"/>
    <n v="124"/>
    <n v="54"/>
    <d v="1899-12-30T20:10:00"/>
    <n v="10"/>
    <n v="6"/>
    <n v="0"/>
    <n v="0"/>
    <n v="0"/>
    <n v="37"/>
    <n v="54"/>
    <x v="10"/>
    <x v="0"/>
  </r>
  <r>
    <s v="  UA"/>
    <x v="21"/>
    <n v="255"/>
    <s v="N593UA"/>
    <s v="SFO"/>
    <d v="1899-12-30T16:05:00"/>
    <d v="1899-12-30T16:30:00"/>
    <n v="284"/>
    <n v="297"/>
    <n v="25"/>
    <d v="1899-12-30T17:01:00"/>
    <n v="31"/>
    <n v="0"/>
    <n v="0"/>
    <n v="21"/>
    <n v="0"/>
    <n v="17"/>
    <n v="25"/>
    <x v="2"/>
    <x v="0"/>
  </r>
  <r>
    <s v="  UA"/>
    <x v="21"/>
    <n v="258"/>
    <s v="N838UA"/>
    <s v="GRR"/>
    <d v="1899-12-30T19:03:00"/>
    <d v="1899-12-30T19:07:00"/>
    <n v="51"/>
    <n v="52"/>
    <n v="4"/>
    <d v="1899-12-30T19:32:00"/>
    <n v="25"/>
    <n v="0"/>
    <n v="0"/>
    <n v="0"/>
    <n v="0"/>
    <n v="0"/>
    <n v="4"/>
    <x v="10"/>
    <x v="0"/>
  </r>
  <r>
    <s v="  UA"/>
    <x v="21"/>
    <n v="262"/>
    <s v="N465UA"/>
    <s v="MCO"/>
    <d v="1899-12-30T07:00:00"/>
    <d v="1899-12-30T06:57:00"/>
    <n v="155"/>
    <n v="153"/>
    <n v="-3"/>
    <d v="1899-12-30T07:16:00"/>
    <n v="19"/>
    <n v="0"/>
    <n v="0"/>
    <n v="0"/>
    <n v="0"/>
    <n v="0"/>
    <n v="0"/>
    <x v="13"/>
    <x v="0"/>
  </r>
  <r>
    <s v="  UA"/>
    <x v="21"/>
    <n v="265"/>
    <s v="N466UA"/>
    <s v="TPA"/>
    <d v="1899-12-30T14:15:00"/>
    <d v="1899-12-30T14:11:00"/>
    <n v="159"/>
    <n v="157"/>
    <n v="-4"/>
    <d v="1899-12-30T14:41:00"/>
    <n v="30"/>
    <n v="0"/>
    <n v="0"/>
    <n v="0"/>
    <n v="0"/>
    <n v="0"/>
    <n v="0"/>
    <x v="4"/>
    <x v="0"/>
  </r>
  <r>
    <s v="  UA"/>
    <x v="21"/>
    <n v="278"/>
    <s v="N852UA"/>
    <s v="MDT"/>
    <d v="1899-12-30T18:25:00"/>
    <d v="1899-12-30T18:25:00"/>
    <n v="105"/>
    <n v="115"/>
    <n v="0"/>
    <d v="1899-12-30T18:57:00"/>
    <n v="32"/>
    <n v="0"/>
    <n v="0"/>
    <n v="0"/>
    <n v="0"/>
    <n v="0"/>
    <n v="0"/>
    <x v="1"/>
    <x v="0"/>
  </r>
  <r>
    <s v="  UA"/>
    <x v="21"/>
    <n v="288"/>
    <s v="N465UA"/>
    <s v="MCO"/>
    <d v="1899-12-30T14:30:00"/>
    <d v="1899-12-30T14:25:00"/>
    <n v="159"/>
    <n v="163"/>
    <n v="-5"/>
    <d v="1899-12-30T14:56:00"/>
    <n v="31"/>
    <n v="0"/>
    <n v="0"/>
    <n v="0"/>
    <n v="0"/>
    <n v="0"/>
    <n v="0"/>
    <x v="4"/>
    <x v="0"/>
  </r>
  <r>
    <s v="  UA"/>
    <x v="21"/>
    <n v="296"/>
    <s v="N493UA"/>
    <s v="MSP"/>
    <d v="1899-12-30T13:19:00"/>
    <d v="1899-12-30T13:19:00"/>
    <n v="87"/>
    <n v="108"/>
    <n v="0"/>
    <d v="1899-12-30T13:59:00"/>
    <n v="40"/>
    <n v="0"/>
    <n v="0"/>
    <n v="21"/>
    <n v="0"/>
    <n v="0"/>
    <n v="0"/>
    <x v="14"/>
    <x v="0"/>
  </r>
  <r>
    <s v="  UA"/>
    <x v="21"/>
    <n v="298"/>
    <s v="N855UA"/>
    <s v="MIA"/>
    <d v="1899-12-30T19:44:00"/>
    <d v="1899-12-30T20:22:00"/>
    <n v="187"/>
    <n v="183"/>
    <n v="38"/>
    <d v="1899-12-30T20:47:00"/>
    <n v="25"/>
    <n v="0"/>
    <n v="0"/>
    <n v="1"/>
    <n v="0"/>
    <n v="33"/>
    <n v="38"/>
    <x v="10"/>
    <x v="0"/>
  </r>
  <r>
    <s v="  UA"/>
    <x v="21"/>
    <n v="304"/>
    <s v="N597UA"/>
    <s v="SFO"/>
    <d v="1899-12-30T13:05:00"/>
    <d v="1899-12-30T14:14:00"/>
    <n v="284"/>
    <n v="284"/>
    <n v="69"/>
    <d v="1899-12-30T14:39:00"/>
    <n v="25"/>
    <n v="0"/>
    <n v="0"/>
    <n v="69"/>
    <n v="0"/>
    <n v="0"/>
    <n v="69"/>
    <x v="14"/>
    <x v="0"/>
  </r>
  <r>
    <s v="  UA"/>
    <x v="21"/>
    <n v="309"/>
    <s v="N429UA"/>
    <s v="SFO"/>
    <d v="1899-12-30T08:11:00"/>
    <d v="1899-12-30T08:10:00"/>
    <n v="284"/>
    <n v="277"/>
    <n v="-1"/>
    <d v="1899-12-30T08:28:00"/>
    <n v="18"/>
    <n v="0"/>
    <n v="0"/>
    <n v="0"/>
    <n v="0"/>
    <n v="0"/>
    <n v="0"/>
    <x v="9"/>
    <x v="0"/>
  </r>
  <r>
    <s v="  UA"/>
    <x v="21"/>
    <n v="320"/>
    <s v="N801UA"/>
    <s v="BWI"/>
    <d v="1899-12-30T20:20:00"/>
    <d v="1899-12-30T21:44:00"/>
    <n v="112"/>
    <n v="109"/>
    <n v="84"/>
    <d v="1899-12-30T22:09:00"/>
    <n v="25"/>
    <n v="6"/>
    <n v="0"/>
    <n v="0"/>
    <n v="0"/>
    <n v="75"/>
    <n v="84"/>
    <x v="11"/>
    <x v="0"/>
  </r>
  <r>
    <s v="  UA"/>
    <x v="21"/>
    <n v="330"/>
    <s v="N416UA"/>
    <s v="EWR"/>
    <d v="1899-12-30T16:00:00"/>
    <d v="1899-12-30T16:05:00"/>
    <n v="131"/>
    <n v="145"/>
    <n v="5"/>
    <d v="1899-12-30T16:31:00"/>
    <n v="26"/>
    <n v="0"/>
    <n v="0"/>
    <n v="15"/>
    <n v="0"/>
    <n v="4"/>
    <n v="5"/>
    <x v="2"/>
    <x v="0"/>
  </r>
  <r>
    <s v="  UA"/>
    <x v="21"/>
    <n v="331"/>
    <s v="N467UA"/>
    <s v="SEA"/>
    <d v="1899-12-30T09:56:00"/>
    <d v="1899-12-30T09:54:00"/>
    <n v="267"/>
    <n v="258"/>
    <n v="-2"/>
    <d v="1899-12-30T10:17:00"/>
    <n v="23"/>
    <n v="0"/>
    <n v="0"/>
    <n v="0"/>
    <n v="0"/>
    <n v="0"/>
    <n v="0"/>
    <x v="0"/>
    <x v="0"/>
  </r>
  <r>
    <s v="  UA"/>
    <x v="21"/>
    <n v="333"/>
    <s v="N475UA"/>
    <s v="MSY"/>
    <d v="1899-12-30T09:37:00"/>
    <d v="1899-12-30T09:35:00"/>
    <n v="140"/>
    <n v="149"/>
    <n v="-2"/>
    <d v="1899-12-30T10:01:00"/>
    <n v="26"/>
    <n v="0"/>
    <n v="0"/>
    <n v="0"/>
    <n v="0"/>
    <n v="0"/>
    <n v="0"/>
    <x v="0"/>
    <x v="0"/>
  </r>
  <r>
    <s v="  UA"/>
    <x v="21"/>
    <n v="337"/>
    <s v="N432UA"/>
    <s v="IAD"/>
    <d v="1899-12-30T16:13:00"/>
    <d v="1899-12-30T16:12:00"/>
    <n v="109"/>
    <n v="110"/>
    <n v="-1"/>
    <d v="1899-12-30T16:33:00"/>
    <n v="21"/>
    <n v="0"/>
    <n v="0"/>
    <n v="0"/>
    <n v="0"/>
    <n v="0"/>
    <n v="0"/>
    <x v="2"/>
    <x v="0"/>
  </r>
  <r>
    <s v="  UA"/>
    <x v="21"/>
    <n v="340"/>
    <s v="N436UA"/>
    <s v="DFW"/>
    <d v="1899-12-30T13:20:00"/>
    <d v="1899-12-30T13:18:00"/>
    <n v="151"/>
    <n v="187"/>
    <n v="-2"/>
    <d v="1899-12-30T13:33:00"/>
    <n v="15"/>
    <n v="0"/>
    <n v="0"/>
    <n v="34"/>
    <n v="0"/>
    <n v="0"/>
    <n v="0"/>
    <x v="14"/>
    <x v="0"/>
  </r>
  <r>
    <s v="  UA"/>
    <x v="21"/>
    <n v="341"/>
    <s v="N467UA"/>
    <s v="DFW"/>
    <d v="1899-12-30T20:50:00"/>
    <d v="1899-12-30T21:11:00"/>
    <n v="146"/>
    <n v="160"/>
    <n v="21"/>
    <d v="1899-12-30T21:43:00"/>
    <n v="32"/>
    <n v="0"/>
    <n v="0"/>
    <n v="34"/>
    <n v="0"/>
    <n v="1"/>
    <n v="21"/>
    <x v="11"/>
    <x v="0"/>
  </r>
  <r>
    <s v="  UA"/>
    <x v="21"/>
    <n v="348"/>
    <s v="N585UA"/>
    <s v="MCO"/>
    <d v="1899-12-30T08:20:00"/>
    <d v="1899-12-30T08:17:00"/>
    <n v="157"/>
    <n v="150"/>
    <n v="-3"/>
    <d v="1899-12-30T08:33:00"/>
    <n v="16"/>
    <n v="0"/>
    <n v="0"/>
    <n v="0"/>
    <n v="0"/>
    <n v="0"/>
    <n v="0"/>
    <x v="9"/>
    <x v="0"/>
  </r>
  <r>
    <s v="  UA"/>
    <x v="21"/>
    <n v="360"/>
    <s v="N833UA"/>
    <s v="IAD"/>
    <d v="1899-12-30T11:25:00"/>
    <d v="1899-12-30T11:23:00"/>
    <n v="109"/>
    <n v="105"/>
    <n v="-2"/>
    <d v="1899-12-30T11:36:00"/>
    <n v="13"/>
    <n v="0"/>
    <n v="0"/>
    <n v="0"/>
    <n v="0"/>
    <n v="0"/>
    <n v="0"/>
    <x v="3"/>
    <x v="0"/>
  </r>
  <r>
    <s v="  UA"/>
    <x v="21"/>
    <n v="368"/>
    <s v="N801UA"/>
    <s v="LGA"/>
    <d v="1899-12-30T14:05:00"/>
    <d v="1899-12-30T14:01:00"/>
    <n v="125"/>
    <n v="141"/>
    <n v="-4"/>
    <d v="1899-12-30T14:43:00"/>
    <n v="42"/>
    <n v="0"/>
    <n v="0"/>
    <n v="0"/>
    <n v="0"/>
    <n v="0"/>
    <n v="0"/>
    <x v="4"/>
    <x v="0"/>
  </r>
  <r>
    <s v="  UA"/>
    <x v="21"/>
    <n v="373"/>
    <s v="N523UA"/>
    <s v="JAC"/>
    <d v="1899-12-30T09:37:00"/>
    <d v="1899-12-30T09:33:00"/>
    <n v="195"/>
    <n v="178"/>
    <n v="-4"/>
    <d v="1899-12-30T09:52:00"/>
    <n v="19"/>
    <n v="0"/>
    <n v="0"/>
    <n v="0"/>
    <n v="0"/>
    <n v="0"/>
    <n v="0"/>
    <x v="0"/>
    <x v="0"/>
  </r>
  <r>
    <s v="  UA"/>
    <x v="21"/>
    <n v="374"/>
    <s v="N431UA"/>
    <s v="LGA"/>
    <d v="1899-12-30T19:00:00"/>
    <d v="1899-12-30T19:03:00"/>
    <n v="125"/>
    <n v="124"/>
    <n v="3"/>
    <d v="1899-12-30T19:24:00"/>
    <n v="21"/>
    <n v="0"/>
    <n v="0"/>
    <n v="0"/>
    <n v="0"/>
    <n v="0"/>
    <n v="3"/>
    <x v="10"/>
    <x v="0"/>
  </r>
  <r>
    <s v="  UA"/>
    <x v="21"/>
    <n v="381"/>
    <s v="N844UA"/>
    <s v="SMF"/>
    <d v="1899-12-30T10:02:00"/>
    <d v="1899-12-30T11:17:00"/>
    <n v="270"/>
    <n v="260"/>
    <n v="75"/>
    <d v="1899-12-30T11:40:00"/>
    <n v="23"/>
    <n v="65"/>
    <n v="0"/>
    <n v="0"/>
    <n v="0"/>
    <n v="0"/>
    <n v="75"/>
    <x v="8"/>
    <x v="0"/>
  </r>
  <r>
    <s v="  UA"/>
    <x v="21"/>
    <n v="382"/>
    <s v="N460UA"/>
    <s v="IAD"/>
    <d v="1899-12-30T08:43:00"/>
    <d v="1899-12-30T09:23:00"/>
    <n v="108"/>
    <n v="102"/>
    <n v="40"/>
    <d v="1899-12-30T09:43:00"/>
    <n v="20"/>
    <n v="34"/>
    <n v="0"/>
    <n v="0"/>
    <n v="0"/>
    <n v="0"/>
    <n v="40"/>
    <x v="9"/>
    <x v="0"/>
  </r>
  <r>
    <s v="  UA"/>
    <x v="21"/>
    <n v="393"/>
    <s v="N453UA"/>
    <s v="PHX"/>
    <d v="1899-12-30T11:57:00"/>
    <d v="1899-12-30T11:56:00"/>
    <n v="232"/>
    <n v="216"/>
    <n v="-1"/>
    <d v="1899-12-30T12:14:00"/>
    <n v="18"/>
    <n v="0"/>
    <n v="0"/>
    <n v="0"/>
    <n v="0"/>
    <n v="0"/>
    <n v="0"/>
    <x v="3"/>
    <x v="0"/>
  </r>
  <r>
    <s v="  UA"/>
    <x v="21"/>
    <n v="395"/>
    <s v="N493UA"/>
    <s v="SAN"/>
    <d v="1899-12-30T17:56:00"/>
    <d v="1899-12-30T18:36:00"/>
    <n v="253"/>
    <n v="255"/>
    <n v="40"/>
    <d v="1899-12-30T18:54:00"/>
    <n v="18"/>
    <n v="0"/>
    <n v="0"/>
    <n v="2"/>
    <n v="0"/>
    <n v="40"/>
    <n v="40"/>
    <x v="12"/>
    <x v="0"/>
  </r>
  <r>
    <s v="  UA"/>
    <x v="21"/>
    <n v="398"/>
    <s v="N564UA"/>
    <s v="SFO"/>
    <d v="1899-12-30T11:00:00"/>
    <d v="1899-12-30T10:58:00"/>
    <n v="284"/>
    <n v="288"/>
    <n v="-2"/>
    <d v="1899-12-30T11:11:00"/>
    <n v="13"/>
    <n v="0"/>
    <n v="0"/>
    <n v="0"/>
    <n v="0"/>
    <n v="0"/>
    <n v="0"/>
    <x v="3"/>
    <x v="0"/>
  </r>
  <r>
    <s v="  UA"/>
    <x v="21"/>
    <n v="401"/>
    <s v="N563UA"/>
    <s v="BDL"/>
    <d v="1899-12-30T18:45:00"/>
    <d v="1899-12-30T18:44:00"/>
    <n v="126"/>
    <n v="130"/>
    <n v="-1"/>
    <d v="1899-12-30T19:15:00"/>
    <n v="31"/>
    <n v="0"/>
    <n v="0"/>
    <n v="0"/>
    <n v="0"/>
    <n v="0"/>
    <n v="0"/>
    <x v="1"/>
    <x v="0"/>
  </r>
  <r>
    <s v="  UA"/>
    <x v="21"/>
    <n v="409"/>
    <s v="N572UA"/>
    <s v="LAX"/>
    <d v="1899-12-30T13:10:00"/>
    <d v="1899-12-30T13:09:00"/>
    <n v="268"/>
    <n v="256"/>
    <n v="-1"/>
    <d v="1899-12-30T13:27:00"/>
    <n v="18"/>
    <n v="0"/>
    <n v="0"/>
    <n v="0"/>
    <n v="0"/>
    <n v="0"/>
    <n v="0"/>
    <x v="14"/>
    <x v="0"/>
  </r>
  <r>
    <s v="  UA"/>
    <x v="21"/>
    <n v="411"/>
    <s v="N817UA"/>
    <s v="LAX"/>
    <d v="1899-12-30T20:45:00"/>
    <d v="1899-12-30T21:09:00"/>
    <n v="265"/>
    <n v="269"/>
    <n v="24"/>
    <d v="1899-12-30T21:35:00"/>
    <n v="26"/>
    <n v="24"/>
    <n v="0"/>
    <n v="4"/>
    <n v="0"/>
    <n v="0"/>
    <n v="24"/>
    <x v="11"/>
    <x v="0"/>
  </r>
  <r>
    <s v="  UA"/>
    <x v="21"/>
    <n v="417"/>
    <s v="N468UA"/>
    <s v="PDX"/>
    <d v="1899-12-30T10:00:00"/>
    <d v="1899-12-30T11:40:00"/>
    <n v="269"/>
    <n v="259"/>
    <n v="100"/>
    <d v="1899-12-30T11:59:00"/>
    <n v="19"/>
    <n v="90"/>
    <n v="0"/>
    <n v="0"/>
    <n v="0"/>
    <n v="0"/>
    <n v="100"/>
    <x v="8"/>
    <x v="0"/>
  </r>
  <r>
    <s v="  UA"/>
    <x v="21"/>
    <n v="420"/>
    <s v="N478UA"/>
    <s v="ROC"/>
    <d v="1899-12-30T18:42:00"/>
    <d v="1899-12-30T19:02:00"/>
    <n v="98"/>
    <n v="106"/>
    <n v="20"/>
    <d v="1899-12-30T19:30:00"/>
    <n v="28"/>
    <n v="0"/>
    <n v="0"/>
    <n v="8"/>
    <n v="0"/>
    <n v="20"/>
    <n v="20"/>
    <x v="1"/>
    <x v="0"/>
  </r>
  <r>
    <s v="  UA"/>
    <x v="21"/>
    <n v="425"/>
    <s v="N530UA"/>
    <s v="TPA"/>
    <d v="1899-12-30T09:26:00"/>
    <d v="1899-12-30T09:24:00"/>
    <n v="157"/>
    <n v="159"/>
    <n v="-2"/>
    <d v="1899-12-30T09:50:00"/>
    <n v="26"/>
    <n v="0"/>
    <n v="0"/>
    <n v="0"/>
    <n v="0"/>
    <n v="0"/>
    <n v="0"/>
    <x v="0"/>
    <x v="0"/>
  </r>
  <r>
    <s v="  UA"/>
    <x v="21"/>
    <n v="430"/>
    <s v="N584UA"/>
    <s v="PHX"/>
    <d v="1899-12-30T17:59:00"/>
    <d v="1899-12-30T18:12:00"/>
    <n v="235"/>
    <n v="219"/>
    <n v="13"/>
    <d v="1899-12-30T18:29:00"/>
    <n v="17"/>
    <n v="0"/>
    <n v="0"/>
    <n v="0"/>
    <n v="0"/>
    <n v="0"/>
    <n v="13"/>
    <x v="12"/>
    <x v="0"/>
  </r>
  <r>
    <s v="  UA"/>
    <x v="21"/>
    <n v="432"/>
    <s v="N852UA"/>
    <s v="CLT"/>
    <d v="1899-12-30T13:15:00"/>
    <d v="1899-12-30T13:16:00"/>
    <n v="109"/>
    <n v="104"/>
    <n v="1"/>
    <d v="1899-12-30T13:30:00"/>
    <n v="14"/>
    <n v="0"/>
    <n v="0"/>
    <n v="0"/>
    <n v="0"/>
    <n v="0"/>
    <n v="1"/>
    <x v="14"/>
    <x v="0"/>
  </r>
  <r>
    <s v="  UA"/>
    <x v="21"/>
    <n v="436"/>
    <s v="N845UA"/>
    <s v="EWR"/>
    <d v="1899-12-30T15:00:00"/>
    <d v="1899-12-30T16:33:00"/>
    <n v="131"/>
    <n v="139"/>
    <n v="93"/>
    <d v="1899-12-30T16:52:00"/>
    <n v="19"/>
    <n v="0"/>
    <n v="0"/>
    <n v="8"/>
    <n v="0"/>
    <n v="93"/>
    <n v="93"/>
    <x v="15"/>
    <x v="0"/>
  </r>
  <r>
    <s v="  UA"/>
    <x v="21"/>
    <n v="442"/>
    <s v="N407UA"/>
    <s v="DCA"/>
    <d v="1899-12-30T19:05:00"/>
    <d v="1899-12-30T20:58:00"/>
    <n v="111"/>
    <n v="101"/>
    <n v="113"/>
    <d v="1899-12-30T21:11:00"/>
    <n v="13"/>
    <n v="15"/>
    <n v="0"/>
    <n v="0"/>
    <n v="0"/>
    <n v="88"/>
    <n v="113"/>
    <x v="10"/>
    <x v="0"/>
  </r>
  <r>
    <s v="  UA"/>
    <x v="21"/>
    <n v="449"/>
    <s v="N424UA"/>
    <s v="SAN"/>
    <d v="1899-12-30T09:56:00"/>
    <d v="1899-12-30T10:06:00"/>
    <n v="262"/>
    <n v="254"/>
    <n v="10"/>
    <d v="1899-12-30T10:30:00"/>
    <n v="24"/>
    <n v="0"/>
    <n v="0"/>
    <n v="0"/>
    <n v="0"/>
    <n v="0"/>
    <n v="10"/>
    <x v="0"/>
    <x v="0"/>
  </r>
  <r>
    <s v="  UA"/>
    <x v="21"/>
    <n v="450"/>
    <s v="N516UA"/>
    <s v="TPA"/>
    <d v="1899-12-30T19:56:00"/>
    <d v="1899-12-30T20:55:00"/>
    <n v="160"/>
    <n v="165"/>
    <n v="59"/>
    <d v="1899-12-30T21:24:00"/>
    <n v="29"/>
    <n v="0"/>
    <n v="0"/>
    <n v="5"/>
    <n v="0"/>
    <n v="59"/>
    <n v="59"/>
    <x v="10"/>
    <x v="0"/>
  </r>
  <r>
    <s v="  UA"/>
    <x v="21"/>
    <n v="456"/>
    <s v="N534UA"/>
    <s v="DEN"/>
    <d v="1899-12-30T11:57:00"/>
    <d v="1899-12-30T12:18:00"/>
    <n v="162"/>
    <n v="160"/>
    <n v="21"/>
    <d v="1899-12-30T12:52:00"/>
    <n v="34"/>
    <n v="19"/>
    <n v="0"/>
    <n v="0"/>
    <n v="0"/>
    <n v="0"/>
    <n v="21"/>
    <x v="3"/>
    <x v="0"/>
  </r>
  <r>
    <s v="  UA"/>
    <x v="21"/>
    <n v="468"/>
    <s v="N830UA"/>
    <s v="CVG"/>
    <d v="1899-12-30T19:04:00"/>
    <d v="1899-12-30T20:23:00"/>
    <n v="71"/>
    <n v="85"/>
    <n v="79"/>
    <d v="1899-12-30T21:00:00"/>
    <n v="37"/>
    <n v="79"/>
    <n v="0"/>
    <n v="14"/>
    <n v="0"/>
    <n v="0"/>
    <n v="79"/>
    <x v="10"/>
    <x v="0"/>
  </r>
  <r>
    <s v="  UA"/>
    <x v="21"/>
    <n v="473"/>
    <s v="N459UA"/>
    <s v="SNA"/>
    <d v="1899-12-30T20:05:00"/>
    <d v="1899-12-30T20:08:00"/>
    <n v="267"/>
    <n v="276"/>
    <n v="3"/>
    <d v="1899-12-30T20:36:00"/>
    <n v="28"/>
    <n v="0"/>
    <n v="0"/>
    <n v="0"/>
    <n v="0"/>
    <n v="0"/>
    <n v="3"/>
    <x v="11"/>
    <x v="0"/>
  </r>
  <r>
    <s v="  UA"/>
    <x v="21"/>
    <n v="476"/>
    <s v="N831UA"/>
    <s v="BWI"/>
    <d v="1899-12-30T13:10:00"/>
    <d v="1899-12-30T13:08:00"/>
    <n v="112"/>
    <n v="124"/>
    <n v="-2"/>
    <d v="1899-12-30T13:47:00"/>
    <n v="39"/>
    <n v="0"/>
    <n v="0"/>
    <n v="0"/>
    <n v="0"/>
    <n v="0"/>
    <n v="0"/>
    <x v="14"/>
    <x v="0"/>
  </r>
  <r>
    <s v="  UA"/>
    <x v="21"/>
    <n v="493"/>
    <s v="N553UA"/>
    <s v="SFO"/>
    <d v="1899-12-30T18:30:00"/>
    <d v="1899-12-30T18:29:00"/>
    <n v="284"/>
    <n v="280"/>
    <n v="-1"/>
    <d v="1899-12-30T18:47:00"/>
    <n v="18"/>
    <n v="0"/>
    <n v="0"/>
    <n v="0"/>
    <n v="0"/>
    <n v="0"/>
    <n v="0"/>
    <x v="1"/>
    <x v="0"/>
  </r>
  <r>
    <s v="  UA"/>
    <x v="21"/>
    <n v="494"/>
    <s v="N442UA"/>
    <s v="SAN"/>
    <d v="1899-12-30T16:00:00"/>
    <d v="1899-12-30T15:57:00"/>
    <n v="255"/>
    <n v="262"/>
    <n v="-3"/>
    <d v="1899-12-30T16:27:00"/>
    <n v="30"/>
    <n v="0"/>
    <n v="0"/>
    <n v="0"/>
    <n v="0"/>
    <n v="0"/>
    <n v="0"/>
    <x v="2"/>
    <x v="0"/>
  </r>
  <r>
    <s v="  UA"/>
    <x v="21"/>
    <n v="502"/>
    <s v="N433UA"/>
    <s v="LGA"/>
    <d v="1899-12-30T18:00:00"/>
    <d v="1899-12-30T20:23:00"/>
    <n v="125"/>
    <n v="133"/>
    <n v="143"/>
    <d v="1899-12-30T20:59:00"/>
    <n v="36"/>
    <n v="65"/>
    <n v="0"/>
    <n v="8"/>
    <n v="0"/>
    <n v="78"/>
    <n v="143"/>
    <x v="1"/>
    <x v="0"/>
  </r>
  <r>
    <s v="  UA"/>
    <x v="21"/>
    <n v="514"/>
    <s v="N578UA"/>
    <s v="IAD"/>
    <d v="1899-12-30T21:19:00"/>
    <d v="1899-12-30T21:18:00"/>
    <n v="98"/>
    <n v="113"/>
    <n v="-1"/>
    <d v="1899-12-30T21:48:00"/>
    <n v="30"/>
    <n v="0"/>
    <n v="0"/>
    <n v="0"/>
    <n v="0"/>
    <n v="0"/>
    <n v="0"/>
    <x v="7"/>
    <x v="0"/>
  </r>
  <r>
    <s v="  UA"/>
    <x v="21"/>
    <n v="519"/>
    <s v="N803UA"/>
    <s v="MSP"/>
    <d v="1899-12-30T14:20:00"/>
    <d v="1899-12-30T14:27:00"/>
    <n v="81"/>
    <n v="102"/>
    <n v="7"/>
    <d v="1899-12-30T14:51:00"/>
    <n v="24"/>
    <n v="7"/>
    <n v="0"/>
    <n v="21"/>
    <n v="0"/>
    <n v="0"/>
    <n v="7"/>
    <x v="4"/>
    <x v="0"/>
  </r>
  <r>
    <s v="  UA"/>
    <x v="21"/>
    <n v="521"/>
    <s v="N568UA"/>
    <s v="SAN"/>
    <d v="1899-12-30T11:57:00"/>
    <d v="1899-12-30T13:53:00"/>
    <n v="264"/>
    <n v="272"/>
    <n v="116"/>
    <d v="1899-12-30T14:26:00"/>
    <n v="33"/>
    <n v="75"/>
    <n v="0"/>
    <n v="8"/>
    <n v="0"/>
    <n v="41"/>
    <n v="116"/>
    <x v="3"/>
    <x v="0"/>
  </r>
  <r>
    <s v="  UA"/>
    <x v="21"/>
    <n v="530"/>
    <s v="N853UA"/>
    <s v="MSY"/>
    <d v="1899-12-30T14:51:00"/>
    <d v="1899-12-30T19:54:00"/>
    <n v="144"/>
    <n v="163"/>
    <n v="303"/>
    <d v="1899-12-30T20:21:00"/>
    <n v="27"/>
    <n v="303"/>
    <n v="0"/>
    <n v="19"/>
    <n v="0"/>
    <n v="0"/>
    <n v="303"/>
    <x v="4"/>
    <x v="0"/>
  </r>
  <r>
    <s v="  UA"/>
    <x v="21"/>
    <n v="531"/>
    <s v="N580UA"/>
    <s v="LAX"/>
    <d v="1899-12-30T10:00:00"/>
    <d v="1899-12-30T10:00:00"/>
    <n v="279"/>
    <n v="267"/>
    <n v="0"/>
    <d v="1899-12-30T10:25:00"/>
    <n v="25"/>
    <n v="0"/>
    <n v="0"/>
    <n v="0"/>
    <n v="0"/>
    <n v="0"/>
    <n v="0"/>
    <x v="8"/>
    <x v="0"/>
  </r>
  <r>
    <s v="  UA"/>
    <x v="21"/>
    <n v="536"/>
    <s v="N805UA"/>
    <s v="LAX"/>
    <d v="1899-12-30T07:56:00"/>
    <d v="1899-12-30T07:54:00"/>
    <n v="265"/>
    <n v="267"/>
    <n v="-2"/>
    <d v="1899-12-30T08:10:00"/>
    <n v="16"/>
    <n v="0"/>
    <n v="0"/>
    <n v="0"/>
    <n v="0"/>
    <n v="0"/>
    <n v="0"/>
    <x v="13"/>
    <x v="0"/>
  </r>
  <r>
    <s v="  UA"/>
    <x v="21"/>
    <n v="544"/>
    <s v="N522UA"/>
    <s v="LAS"/>
    <d v="1899-12-30T11:57:00"/>
    <d v="1899-12-30T11:59:00"/>
    <n v="237"/>
    <n v="240"/>
    <n v="2"/>
    <d v="1899-12-30T12:32:00"/>
    <n v="33"/>
    <n v="0"/>
    <n v="0"/>
    <n v="0"/>
    <n v="0"/>
    <n v="0"/>
    <n v="2"/>
    <x v="3"/>
    <x v="0"/>
  </r>
  <r>
    <s v="  UA"/>
    <x v="21"/>
    <n v="546"/>
    <s v="N455UA"/>
    <s v="SEA"/>
    <d v="1899-12-30T15:55:00"/>
    <d v="1899-12-30T15:49:00"/>
    <n v="268"/>
    <n v="251"/>
    <n v="-6"/>
    <d v="1899-12-30T16:09:00"/>
    <n v="20"/>
    <n v="0"/>
    <n v="0"/>
    <n v="0"/>
    <n v="0"/>
    <n v="0"/>
    <n v="0"/>
    <x v="15"/>
    <x v="0"/>
  </r>
  <r>
    <s v="  UA"/>
    <x v="21"/>
    <n v="557"/>
    <s v="N523UA"/>
    <s v="LAS"/>
    <d v="1899-12-30T17:45:00"/>
    <d v="1899-12-30T17:47:00"/>
    <n v="237"/>
    <n v="227"/>
    <n v="2"/>
    <d v="1899-12-30T18:03:00"/>
    <n v="16"/>
    <n v="0"/>
    <n v="0"/>
    <n v="0"/>
    <n v="0"/>
    <n v="0"/>
    <n v="2"/>
    <x v="12"/>
    <x v="0"/>
  </r>
  <r>
    <s v="  UA"/>
    <x v="21"/>
    <n v="566"/>
    <s v="N847UA"/>
    <s v="ATL"/>
    <d v="1899-12-30T18:00:00"/>
    <d v="1899-12-30T18:14:00"/>
    <n v="112"/>
    <n v="114"/>
    <n v="14"/>
    <d v="1899-12-30T18:31:00"/>
    <n v="17"/>
    <n v="14"/>
    <n v="0"/>
    <n v="2"/>
    <n v="0"/>
    <n v="0"/>
    <n v="14"/>
    <x v="1"/>
    <x v="0"/>
  </r>
  <r>
    <s v="  UA"/>
    <x v="21"/>
    <n v="568"/>
    <s v="N459UA"/>
    <s v="SJU"/>
    <d v="1899-12-30T08:40:00"/>
    <d v="1899-12-30T08:39:00"/>
    <n v="270"/>
    <n v="266"/>
    <n v="-1"/>
    <d v="1899-12-30T08:59:00"/>
    <n v="20"/>
    <n v="0"/>
    <n v="0"/>
    <n v="0"/>
    <n v="0"/>
    <n v="0"/>
    <n v="0"/>
    <x v="9"/>
    <x v="0"/>
  </r>
  <r>
    <s v="  UA"/>
    <x v="21"/>
    <n v="570"/>
    <s v="N838UA"/>
    <s v="CLE"/>
    <d v="1899-12-30T13:10:00"/>
    <d v="1899-12-30T13:09:00"/>
    <n v="73"/>
    <n v="90"/>
    <n v="-1"/>
    <d v="1899-12-30T13:43:00"/>
    <n v="34"/>
    <n v="0"/>
    <n v="0"/>
    <n v="16"/>
    <n v="0"/>
    <n v="0"/>
    <n v="0"/>
    <x v="14"/>
    <x v="0"/>
  </r>
  <r>
    <s v="  UA"/>
    <x v="21"/>
    <n v="576"/>
    <s v="N853UA"/>
    <s v="DEN"/>
    <d v="1899-12-30T08:58:00"/>
    <d v="1899-12-30T08:55:00"/>
    <n v="162"/>
    <n v="155"/>
    <n v="-3"/>
    <d v="1899-12-30T09:10:00"/>
    <n v="15"/>
    <n v="0"/>
    <n v="0"/>
    <n v="0"/>
    <n v="0"/>
    <n v="0"/>
    <n v="0"/>
    <x v="9"/>
    <x v="0"/>
  </r>
  <r>
    <s v="  UA"/>
    <x v="21"/>
    <n v="578"/>
    <s v="N414UA"/>
    <s v="DSM"/>
    <d v="1899-12-30T20:15:00"/>
    <d v="1899-12-30T20:45:00"/>
    <n v="76"/>
    <n v="94"/>
    <n v="30"/>
    <d v="1899-12-30T21:21:00"/>
    <n v="36"/>
    <n v="0"/>
    <n v="0"/>
    <n v="22"/>
    <n v="0"/>
    <n v="26"/>
    <n v="30"/>
    <x v="11"/>
    <x v="0"/>
  </r>
  <r>
    <s v="  UA"/>
    <x v="21"/>
    <n v="580"/>
    <s v="N453UA"/>
    <s v="BDL"/>
    <d v="1899-12-30T21:10:00"/>
    <d v="1899-12-30T21:04:00"/>
    <n v="125"/>
    <n v="120"/>
    <n v="-6"/>
    <d v="1899-12-30T21:24:00"/>
    <n v="20"/>
    <n v="0"/>
    <n v="0"/>
    <n v="0"/>
    <n v="0"/>
    <n v="0"/>
    <n v="0"/>
    <x v="7"/>
    <x v="0"/>
  </r>
  <r>
    <s v="  UA"/>
    <x v="21"/>
    <n v="589"/>
    <s v="N533UA"/>
    <s v="IAH"/>
    <d v="1899-12-30T09:30:00"/>
    <d v="1899-12-30T09:28:00"/>
    <n v="164"/>
    <n v="153"/>
    <n v="-2"/>
    <d v="1899-12-30T09:45:00"/>
    <n v="17"/>
    <n v="0"/>
    <n v="0"/>
    <n v="0"/>
    <n v="0"/>
    <n v="0"/>
    <n v="0"/>
    <x v="0"/>
    <x v="0"/>
  </r>
  <r>
    <s v="  UA"/>
    <x v="21"/>
    <n v="590"/>
    <s v="N515UA"/>
    <s v="BDL"/>
    <d v="1899-12-30T13:33:00"/>
    <d v="1899-12-30T13:35:00"/>
    <n v="121"/>
    <n v="140"/>
    <n v="2"/>
    <d v="1899-12-30T14:12:00"/>
    <n v="37"/>
    <n v="0"/>
    <n v="0"/>
    <n v="21"/>
    <n v="0"/>
    <n v="0"/>
    <n v="2"/>
    <x v="14"/>
    <x v="0"/>
  </r>
  <r>
    <s v="  UA"/>
    <x v="21"/>
    <n v="600"/>
    <s v="N432UA"/>
    <s v="DCA"/>
    <d v="1899-12-30T10:05:00"/>
    <d v="1899-12-30T10:00:00"/>
    <n v="105"/>
    <n v="116"/>
    <n v="-5"/>
    <d v="1899-12-30T10:29:00"/>
    <n v="29"/>
    <n v="0"/>
    <n v="0"/>
    <n v="0"/>
    <n v="0"/>
    <n v="0"/>
    <n v="0"/>
    <x v="8"/>
    <x v="0"/>
  </r>
  <r>
    <s v="  UA"/>
    <x v="21"/>
    <n v="605"/>
    <s v="N456UA"/>
    <s v="DEN"/>
    <d v="1899-12-30T09:45:00"/>
    <d v="1899-12-30T09:43:00"/>
    <n v="162"/>
    <n v="152"/>
    <n v="-2"/>
    <d v="1899-12-30T10:04:00"/>
    <n v="21"/>
    <n v="0"/>
    <n v="0"/>
    <n v="0"/>
    <n v="0"/>
    <n v="0"/>
    <n v="0"/>
    <x v="0"/>
    <x v="0"/>
  </r>
  <r>
    <s v="  UA"/>
    <x v="21"/>
    <n v="609"/>
    <s v="N440UA"/>
    <s v="SFO"/>
    <d v="1899-12-30T12:02:00"/>
    <d v="1899-12-30T12:06:00"/>
    <n v="282"/>
    <n v="322"/>
    <n v="4"/>
    <d v="1899-12-30T12:38:00"/>
    <n v="32"/>
    <n v="0"/>
    <n v="0"/>
    <n v="44"/>
    <n v="0"/>
    <n v="0"/>
    <n v="4"/>
    <x v="5"/>
    <x v="0"/>
  </r>
  <r>
    <s v="  UA"/>
    <x v="21"/>
    <n v="610"/>
    <s v="N845UA"/>
    <s v="DCA"/>
    <d v="1899-12-30T11:00:00"/>
    <d v="1899-12-30T10:56:00"/>
    <n v="105"/>
    <n v="102"/>
    <n v="-4"/>
    <d v="1899-12-30T11:12:00"/>
    <n v="16"/>
    <n v="0"/>
    <n v="0"/>
    <n v="0"/>
    <n v="0"/>
    <n v="0"/>
    <n v="0"/>
    <x v="3"/>
    <x v="0"/>
  </r>
  <r>
    <s v="  UA"/>
    <x v="21"/>
    <n v="612"/>
    <s v="N408UA"/>
    <s v="MCO"/>
    <d v="1899-12-30T10:44:00"/>
    <d v="1899-12-30T10:39:00"/>
    <n v="159"/>
    <n v="154"/>
    <n v="-5"/>
    <d v="1899-12-30T10:56:00"/>
    <n v="17"/>
    <n v="0"/>
    <n v="0"/>
    <n v="0"/>
    <n v="0"/>
    <n v="0"/>
    <n v="0"/>
    <x v="8"/>
    <x v="0"/>
  </r>
  <r>
    <s v="  UA"/>
    <x v="21"/>
    <n v="614"/>
    <s v="N478UA"/>
    <s v="DCA"/>
    <d v="1899-12-30T13:15:00"/>
    <d v="1899-12-30T13:31:00"/>
    <n v="105"/>
    <n v="129"/>
    <n v="16"/>
    <d v="1899-12-30T14:09:00"/>
    <n v="38"/>
    <n v="16"/>
    <n v="0"/>
    <n v="24"/>
    <n v="0"/>
    <n v="0"/>
    <n v="16"/>
    <x v="14"/>
    <x v="0"/>
  </r>
  <r>
    <s v="  UA"/>
    <x v="21"/>
    <n v="617"/>
    <s v="N444UA"/>
    <s v="SNA"/>
    <d v="1899-12-30T15:20:00"/>
    <d v="1899-12-30T15:16:00"/>
    <n v="268"/>
    <n v="252"/>
    <n v="-4"/>
    <d v="1899-12-30T15:34:00"/>
    <n v="18"/>
    <n v="0"/>
    <n v="0"/>
    <n v="0"/>
    <n v="0"/>
    <n v="0"/>
    <n v="0"/>
    <x v="15"/>
    <x v="0"/>
  </r>
  <r>
    <s v="  UA"/>
    <x v="21"/>
    <n v="618"/>
    <s v="N815UA"/>
    <s v="DCA"/>
    <d v="1899-12-30T15:00:00"/>
    <d v="1899-12-30T15:04:00"/>
    <n v="105"/>
    <n v="99"/>
    <n v="4"/>
    <d v="1899-12-30T15:17:00"/>
    <n v="13"/>
    <n v="0"/>
    <n v="0"/>
    <n v="0"/>
    <n v="0"/>
    <n v="0"/>
    <n v="4"/>
    <x v="15"/>
    <x v="0"/>
  </r>
  <r>
    <s v="  UA"/>
    <x v="21"/>
    <n v="624"/>
    <s v="N410UA"/>
    <s v="DCA"/>
    <d v="1899-12-30T18:05:00"/>
    <d v="1899-12-30T17:59:00"/>
    <n v="105"/>
    <n v="107"/>
    <n v="-6"/>
    <d v="1899-12-30T18:21:00"/>
    <n v="22"/>
    <n v="0"/>
    <n v="0"/>
    <n v="0"/>
    <n v="0"/>
    <n v="0"/>
    <n v="0"/>
    <x v="1"/>
    <x v="0"/>
  </r>
  <r>
    <s v="  UA"/>
    <x v="21"/>
    <n v="626"/>
    <s v="N556UA"/>
    <s v="PHL"/>
    <d v="1899-12-30T18:10:00"/>
    <d v="1899-12-30T18:10:00"/>
    <n v="119"/>
    <n v="123"/>
    <n v="0"/>
    <d v="1899-12-30T18:37:00"/>
    <n v="27"/>
    <n v="0"/>
    <n v="0"/>
    <n v="0"/>
    <n v="0"/>
    <n v="0"/>
    <n v="0"/>
    <x v="1"/>
    <x v="0"/>
  </r>
  <r>
    <s v="  UA"/>
    <x v="21"/>
    <n v="640"/>
    <s v="N463UA"/>
    <s v="PHL"/>
    <d v="1899-12-30T21:06:00"/>
    <d v="1899-12-30T23:08:00"/>
    <n v="113"/>
    <n v="115"/>
    <n v="122"/>
    <d v="1899-12-30T23:33:00"/>
    <n v="25"/>
    <n v="89"/>
    <n v="0"/>
    <n v="2"/>
    <n v="0"/>
    <n v="33"/>
    <n v="122"/>
    <x v="7"/>
    <x v="0"/>
  </r>
  <r>
    <s v="  UA"/>
    <x v="21"/>
    <n v="643"/>
    <s v="N576UA"/>
    <s v="PDX"/>
    <d v="1899-12-30T15:55:00"/>
    <d v="1899-12-30T15:59:00"/>
    <n v="265"/>
    <n v="243"/>
    <n v="4"/>
    <d v="1899-12-30T16:18:00"/>
    <n v="19"/>
    <n v="0"/>
    <n v="0"/>
    <n v="0"/>
    <n v="0"/>
    <n v="0"/>
    <n v="4"/>
    <x v="15"/>
    <x v="0"/>
  </r>
  <r>
    <s v="  UA"/>
    <x v="21"/>
    <n v="646"/>
    <s v="N446UA"/>
    <s v="EWR"/>
    <d v="1899-12-30T13:00:00"/>
    <d v="1899-12-30T13:01:00"/>
    <n v="133"/>
    <n v="143"/>
    <n v="1"/>
    <d v="1899-12-30T13:32:00"/>
    <n v="31"/>
    <n v="0"/>
    <n v="0"/>
    <n v="0"/>
    <n v="0"/>
    <n v="0"/>
    <n v="1"/>
    <x v="14"/>
    <x v="0"/>
  </r>
  <r>
    <s v="  UA"/>
    <x v="21"/>
    <n v="664"/>
    <s v="N586UA"/>
    <s v="PHL"/>
    <d v="1899-12-30T13:34:00"/>
    <d v="1899-12-30T13:28:00"/>
    <n v="119"/>
    <n v="146"/>
    <n v="-6"/>
    <d v="1899-12-30T14:07:00"/>
    <n v="39"/>
    <n v="0"/>
    <n v="0"/>
    <n v="21"/>
    <n v="0"/>
    <n v="0"/>
    <n v="0"/>
    <x v="14"/>
    <x v="0"/>
  </r>
  <r>
    <s v="  UA"/>
    <x v="21"/>
    <n v="665"/>
    <s v="N451UA"/>
    <s v="SNA"/>
    <d v="1899-12-30T17:45:00"/>
    <d v="1899-12-30T17:41:00"/>
    <n v="258"/>
    <n v="264"/>
    <n v="-4"/>
    <d v="1899-12-30T17:58:00"/>
    <n v="17"/>
    <n v="0"/>
    <n v="0"/>
    <n v="0"/>
    <n v="0"/>
    <n v="0"/>
    <n v="0"/>
    <x v="12"/>
    <x v="0"/>
  </r>
  <r>
    <s v="  UA"/>
    <x v="21"/>
    <n v="675"/>
    <s v=" "/>
    <s v="DEN"/>
    <d v="1899-12-30T08:01:00"/>
    <d v="1899-12-30T00:00:00"/>
    <n v="166"/>
    <n v="0"/>
    <n v="0"/>
    <d v="1899-12-30T00:00:00"/>
    <n v="0"/>
    <n v="0"/>
    <n v="0"/>
    <n v="0"/>
    <n v="0"/>
    <n v="0"/>
    <n v="0"/>
    <x v="9"/>
    <x v="0"/>
  </r>
  <r>
    <s v="  UA"/>
    <x v="21"/>
    <n v="676"/>
    <s v="N468UA"/>
    <s v="DCA"/>
    <d v="1899-12-30T21:00:00"/>
    <d v="1899-12-30T21:41:00"/>
    <n v="105"/>
    <n v="112"/>
    <n v="41"/>
    <d v="1899-12-30T22:08:00"/>
    <n v="27"/>
    <n v="0"/>
    <n v="0"/>
    <n v="7"/>
    <n v="0"/>
    <n v="41"/>
    <n v="41"/>
    <x v="7"/>
    <x v="0"/>
  </r>
  <r>
    <s v="  UA"/>
    <x v="21"/>
    <n v="678"/>
    <s v="N847UA"/>
    <s v="LGA"/>
    <d v="1899-12-30T11:00:00"/>
    <d v="1899-12-30T10:58:00"/>
    <n v="125"/>
    <n v="132"/>
    <n v="-2"/>
    <d v="1899-12-30T11:16:00"/>
    <n v="18"/>
    <n v="0"/>
    <n v="0"/>
    <n v="0"/>
    <n v="0"/>
    <n v="0"/>
    <n v="0"/>
    <x v="3"/>
    <x v="0"/>
  </r>
  <r>
    <s v="  UA"/>
    <x v="21"/>
    <n v="682"/>
    <s v="N855UA"/>
    <s v="LGA"/>
    <d v="1899-12-30T13:00:00"/>
    <d v="1899-12-30T13:05:00"/>
    <n v="125"/>
    <n v="125"/>
    <n v="5"/>
    <d v="1899-12-30T13:26:00"/>
    <n v="21"/>
    <n v="0"/>
    <n v="0"/>
    <n v="0"/>
    <n v="0"/>
    <n v="0"/>
    <n v="5"/>
    <x v="14"/>
    <x v="0"/>
  </r>
  <r>
    <s v="  UA"/>
    <x v="21"/>
    <n v="686"/>
    <s v="N421UA"/>
    <s v="LGA"/>
    <d v="1899-12-30T14:54:00"/>
    <d v="1899-12-30T16:07:00"/>
    <n v="125"/>
    <n v="114"/>
    <n v="73"/>
    <d v="1899-12-30T16:24:00"/>
    <n v="17"/>
    <n v="62"/>
    <n v="0"/>
    <n v="0"/>
    <n v="0"/>
    <n v="0"/>
    <n v="73"/>
    <x v="4"/>
    <x v="0"/>
  </r>
  <r>
    <s v="  UA"/>
    <x v="21"/>
    <n v="688"/>
    <s v="N834UA"/>
    <s v="LGA"/>
    <d v="1899-12-30T15:54:00"/>
    <d v="1899-12-30T16:03:00"/>
    <n v="125"/>
    <n v="144"/>
    <n v="9"/>
    <d v="1899-12-30T16:25:00"/>
    <n v="22"/>
    <n v="0"/>
    <n v="0"/>
    <n v="21"/>
    <n v="0"/>
    <n v="7"/>
    <n v="9"/>
    <x v="15"/>
    <x v="0"/>
  </r>
  <r>
    <s v="  UA"/>
    <x v="21"/>
    <n v="725"/>
    <s v="N494UA"/>
    <s v="PHX"/>
    <d v="1899-12-30T09:37:00"/>
    <d v="1899-12-30T10:02:00"/>
    <n v="232"/>
    <n v="226"/>
    <n v="25"/>
    <d v="1899-12-30T10:26:00"/>
    <n v="24"/>
    <n v="19"/>
    <n v="0"/>
    <n v="0"/>
    <n v="0"/>
    <n v="0"/>
    <n v="25"/>
    <x v="0"/>
    <x v="0"/>
  </r>
  <r>
    <s v="  UA"/>
    <x v="21"/>
    <n v="734"/>
    <s v="N840UA"/>
    <s v="PIT"/>
    <d v="1899-12-30T13:10:00"/>
    <d v="1899-12-30T13:09:00"/>
    <n v="82"/>
    <n v="78"/>
    <n v="-1"/>
    <d v="1899-12-30T13:29:00"/>
    <n v="20"/>
    <n v="0"/>
    <n v="0"/>
    <n v="0"/>
    <n v="0"/>
    <n v="0"/>
    <n v="0"/>
    <x v="14"/>
    <x v="0"/>
  </r>
  <r>
    <s v="  UA"/>
    <x v="21"/>
    <n v="741"/>
    <s v="N537UA"/>
    <s v="SFO"/>
    <d v="1899-12-30T19:05:00"/>
    <d v="1899-12-30T19:22:00"/>
    <n v="278"/>
    <n v="359"/>
    <n v="17"/>
    <d v="1899-12-30T20:32:00"/>
    <n v="70"/>
    <n v="0"/>
    <n v="0"/>
    <n v="97"/>
    <n v="0"/>
    <n v="1"/>
    <n v="17"/>
    <x v="10"/>
    <x v="0"/>
  </r>
  <r>
    <s v="  UA"/>
    <x v="21"/>
    <n v="752"/>
    <s v="N418UA"/>
    <s v="MSP"/>
    <d v="1899-12-30T21:07:00"/>
    <d v="1899-12-30T21:23:00"/>
    <n v="84"/>
    <n v="86"/>
    <n v="16"/>
    <d v="1899-12-30T21:44:00"/>
    <n v="21"/>
    <n v="0"/>
    <n v="0"/>
    <n v="2"/>
    <n v="0"/>
    <n v="16"/>
    <n v="16"/>
    <x v="7"/>
    <x v="0"/>
  </r>
  <r>
    <s v="  UA"/>
    <x v="21"/>
    <n v="759"/>
    <s v="N428UA"/>
    <s v="SFO"/>
    <d v="1899-12-30T09:00:00"/>
    <d v="1899-12-30T08:57:00"/>
    <n v="288"/>
    <n v="297"/>
    <n v="-3"/>
    <d v="1899-12-30T09:15:00"/>
    <n v="18"/>
    <n v="0"/>
    <n v="0"/>
    <n v="0"/>
    <n v="0"/>
    <n v="0"/>
    <n v="0"/>
    <x v="0"/>
    <x v="0"/>
  </r>
  <r>
    <s v="  UA"/>
    <x v="21"/>
    <n v="762"/>
    <s v=" "/>
    <s v="LGA"/>
    <d v="1899-12-30T21:00:00"/>
    <d v="1899-12-30T00:00:00"/>
    <n v="119"/>
    <n v="0"/>
    <n v="0"/>
    <d v="1899-12-30T00:00:00"/>
    <n v="0"/>
    <n v="0"/>
    <n v="0"/>
    <n v="0"/>
    <n v="0"/>
    <n v="0"/>
    <n v="0"/>
    <x v="7"/>
    <x v="0"/>
  </r>
  <r>
    <s v="  UA"/>
    <x v="21"/>
    <n v="769"/>
    <s v="N669UA"/>
    <s v="SFO"/>
    <d v="1899-12-30T09:57:00"/>
    <d v="1899-12-30T10:18:00"/>
    <n v="293"/>
    <n v="292"/>
    <n v="21"/>
    <d v="1899-12-30T10:39:00"/>
    <n v="21"/>
    <n v="0"/>
    <n v="0"/>
    <n v="20"/>
    <n v="0"/>
    <n v="0"/>
    <n v="21"/>
    <x v="0"/>
    <x v="0"/>
  </r>
  <r>
    <s v="  UA"/>
    <x v="21"/>
    <n v="774"/>
    <s v="N848UA"/>
    <s v="RIC"/>
    <d v="1899-12-30T18:05:00"/>
    <d v="1899-12-30T18:04:00"/>
    <n v="114"/>
    <n v="120"/>
    <n v="-1"/>
    <d v="1899-12-30T18:26:00"/>
    <n v="22"/>
    <n v="0"/>
    <n v="0"/>
    <n v="0"/>
    <n v="0"/>
    <n v="0"/>
    <n v="0"/>
    <x v="1"/>
    <x v="0"/>
  </r>
  <r>
    <s v="  UA"/>
    <x v="21"/>
    <n v="783"/>
    <s v="N521UA"/>
    <s v="MSP"/>
    <d v="1899-12-30T17:55:00"/>
    <d v="1899-12-30T17:50:00"/>
    <n v="88"/>
    <n v="111"/>
    <n v="-5"/>
    <d v="1899-12-30T18:12:00"/>
    <n v="22"/>
    <n v="0"/>
    <n v="0"/>
    <n v="18"/>
    <n v="0"/>
    <n v="0"/>
    <n v="0"/>
    <x v="12"/>
    <x v="0"/>
  </r>
  <r>
    <s v="  UA"/>
    <x v="21"/>
    <n v="793"/>
    <s v="N552UA"/>
    <s v="LAX"/>
    <d v="1899-12-30T15:26:00"/>
    <d v="1899-12-30T15:34:00"/>
    <n v="270"/>
    <n v="254"/>
    <n v="8"/>
    <d v="1899-12-30T15:51:00"/>
    <n v="17"/>
    <n v="0"/>
    <n v="0"/>
    <n v="0"/>
    <n v="0"/>
    <n v="0"/>
    <n v="8"/>
    <x v="15"/>
    <x v="0"/>
  </r>
  <r>
    <s v="  UA"/>
    <x v="21"/>
    <n v="817"/>
    <s v="N575UA"/>
    <s v="SEA"/>
    <d v="1899-12-30T20:45:00"/>
    <d v="1899-12-30T20:51:00"/>
    <n v="270"/>
    <n v="264"/>
    <n v="6"/>
    <d v="1899-12-30T21:26:00"/>
    <n v="35"/>
    <n v="0"/>
    <n v="0"/>
    <n v="0"/>
    <n v="0"/>
    <n v="0"/>
    <n v="6"/>
    <x v="11"/>
    <x v="0"/>
  </r>
  <r>
    <s v="  UA"/>
    <x v="21"/>
    <n v="818"/>
    <s v="N506UA"/>
    <s v="MCO"/>
    <d v="1899-12-30T17:10:00"/>
    <d v="1899-12-30T18:18:00"/>
    <n v="159"/>
    <n v="152"/>
    <n v="68"/>
    <d v="1899-12-30T18:36:00"/>
    <n v="18"/>
    <n v="61"/>
    <n v="0"/>
    <n v="0"/>
    <n v="0"/>
    <n v="0"/>
    <n v="68"/>
    <x v="12"/>
    <x v="0"/>
  </r>
  <r>
    <s v="  UA"/>
    <x v="21"/>
    <n v="836"/>
    <s v="N571UA"/>
    <s v="BOS"/>
    <d v="1899-12-30T17:35:00"/>
    <d v="1899-12-30T17:43:00"/>
    <n v="139"/>
    <n v="136"/>
    <n v="8"/>
    <d v="1899-12-30T18:06:00"/>
    <n v="23"/>
    <n v="0"/>
    <n v="0"/>
    <n v="0"/>
    <n v="0"/>
    <n v="0"/>
    <n v="8"/>
    <x v="12"/>
    <x v="0"/>
  </r>
  <r>
    <s v="  UA"/>
    <x v="21"/>
    <n v="839"/>
    <s v="N561UA"/>
    <s v="LAX"/>
    <d v="1899-12-30T18:40:00"/>
    <d v="1899-12-30T18:50:00"/>
    <n v="268"/>
    <n v="273"/>
    <n v="10"/>
    <d v="1899-12-30T19:18:00"/>
    <n v="28"/>
    <n v="10"/>
    <n v="0"/>
    <n v="5"/>
    <n v="0"/>
    <n v="0"/>
    <n v="10"/>
    <x v="1"/>
    <x v="0"/>
  </r>
  <r>
    <s v="  UA"/>
    <x v="21"/>
    <n v="842"/>
    <s v="N481UA"/>
    <s v="LAX"/>
    <d v="1899-12-30T09:00:00"/>
    <d v="1899-12-30T08:58:00"/>
    <n v="265"/>
    <n v="271"/>
    <n v="-2"/>
    <d v="1899-12-30T09:17:00"/>
    <n v="19"/>
    <n v="0"/>
    <n v="0"/>
    <n v="0"/>
    <n v="0"/>
    <n v="0"/>
    <n v="0"/>
    <x v="0"/>
    <x v="0"/>
  </r>
  <r>
    <s v="  UA"/>
    <x v="21"/>
    <n v="859"/>
    <s v="N474UA"/>
    <s v="SFO"/>
    <d v="1899-12-30T07:05:00"/>
    <d v="1899-12-30T07:03:00"/>
    <n v="282"/>
    <n v="301"/>
    <n v="-2"/>
    <d v="1899-12-30T07:23:00"/>
    <n v="20"/>
    <n v="0"/>
    <n v="0"/>
    <n v="17"/>
    <n v="0"/>
    <n v="0"/>
    <n v="0"/>
    <x v="13"/>
    <x v="0"/>
  </r>
  <r>
    <s v="  UA"/>
    <x v="21"/>
    <n v="882"/>
    <s v="N511UA"/>
    <s v="BOS"/>
    <d v="1899-12-30T16:05:00"/>
    <d v="1899-12-30T16:04:00"/>
    <n v="142"/>
    <n v="129"/>
    <n v="-1"/>
    <d v="1899-12-30T16:17:00"/>
    <n v="13"/>
    <n v="0"/>
    <n v="0"/>
    <n v="0"/>
    <n v="0"/>
    <n v="0"/>
    <n v="0"/>
    <x v="2"/>
    <x v="0"/>
  </r>
  <r>
    <s v="  UA"/>
    <x v="21"/>
    <n v="884"/>
    <s v="N408UA"/>
    <s v="EWR"/>
    <d v="1899-12-30T19:00:00"/>
    <d v="1899-12-30T19:08:00"/>
    <n v="131"/>
    <n v="123"/>
    <n v="8"/>
    <d v="1899-12-30T19:34:00"/>
    <n v="26"/>
    <n v="0"/>
    <n v="0"/>
    <n v="0"/>
    <n v="0"/>
    <n v="0"/>
    <n v="8"/>
    <x v="10"/>
    <x v="0"/>
  </r>
  <r>
    <s v="  UA"/>
    <x v="21"/>
    <n v="896"/>
    <s v="N806UA"/>
    <s v="BOS"/>
    <d v="1899-12-30T13:20:00"/>
    <d v="1899-12-30T13:22:00"/>
    <n v="131"/>
    <n v="137"/>
    <n v="2"/>
    <d v="1899-12-30T13:40:00"/>
    <n v="18"/>
    <n v="0"/>
    <n v="0"/>
    <n v="0"/>
    <n v="0"/>
    <n v="0"/>
    <n v="2"/>
    <x v="14"/>
    <x v="0"/>
  </r>
  <r>
    <s v="  UA"/>
    <x v="21"/>
    <n v="907"/>
    <s v="N658UA"/>
    <s v="SFO"/>
    <d v="1899-12-30T17:31:00"/>
    <d v="1899-12-30T18:15:00"/>
    <n v="294"/>
    <n v="273"/>
    <n v="44"/>
    <d v="1899-12-30T18:34:00"/>
    <n v="19"/>
    <n v="23"/>
    <n v="0"/>
    <n v="0"/>
    <n v="0"/>
    <n v="0"/>
    <n v="44"/>
    <x v="12"/>
    <x v="0"/>
  </r>
  <r>
    <s v="  UA"/>
    <x v="21"/>
    <n v="909"/>
    <s v="N567UA"/>
    <s v="DEN"/>
    <d v="1899-12-30T15:20:00"/>
    <d v="1899-12-30T16:38:00"/>
    <n v="165"/>
    <n v="160"/>
    <n v="78"/>
    <d v="1899-12-30T17:07:00"/>
    <n v="29"/>
    <n v="0"/>
    <n v="0"/>
    <n v="53"/>
    <n v="0"/>
    <n v="20"/>
    <n v="78"/>
    <x v="15"/>
    <x v="0"/>
  </r>
  <r>
    <s v="  UA"/>
    <x v="21"/>
    <n v="941"/>
    <s v="N581UA"/>
    <s v="DEN"/>
    <d v="1899-12-30T17:04:00"/>
    <d v="1899-12-30T17:12:00"/>
    <n v="160"/>
    <n v="146"/>
    <n v="8"/>
    <d v="1899-12-30T17:30:00"/>
    <n v="18"/>
    <n v="0"/>
    <n v="0"/>
    <n v="0"/>
    <n v="0"/>
    <n v="0"/>
    <n v="8"/>
    <x v="12"/>
    <x v="0"/>
  </r>
  <r>
    <s v="  UA"/>
    <x v="21"/>
    <n v="943"/>
    <s v="N483UA"/>
    <s v="LAX"/>
    <d v="1899-12-30T17:32:00"/>
    <d v="1899-12-30T17:35:00"/>
    <n v="265"/>
    <n v="251"/>
    <n v="3"/>
    <d v="1899-12-30T17:47:00"/>
    <n v="12"/>
    <n v="0"/>
    <n v="0"/>
    <n v="0"/>
    <n v="0"/>
    <n v="0"/>
    <n v="3"/>
    <x v="12"/>
    <x v="0"/>
  </r>
  <r>
    <s v="  UA"/>
    <x v="21"/>
    <n v="945"/>
    <s v="N569UA"/>
    <s v="LAX"/>
    <d v="1899-12-30T11:55:00"/>
    <d v="1899-12-30T11:53:00"/>
    <n v="273"/>
    <n v="255"/>
    <n v="-2"/>
    <d v="1899-12-30T12:06:00"/>
    <n v="13"/>
    <n v="0"/>
    <n v="0"/>
    <n v="0"/>
    <n v="0"/>
    <n v="0"/>
    <n v="0"/>
    <x v="3"/>
    <x v="0"/>
  </r>
  <r>
    <s v="  UA"/>
    <x v="21"/>
    <n v="949"/>
    <s v="N780UA"/>
    <s v="DEN"/>
    <d v="1899-12-30T18:45:00"/>
    <d v="1899-12-30T18:43:00"/>
    <n v="165"/>
    <n v="147"/>
    <n v="-2"/>
    <d v="1899-12-30T19:03:00"/>
    <n v="20"/>
    <n v="0"/>
    <n v="0"/>
    <n v="0"/>
    <n v="0"/>
    <n v="0"/>
    <n v="0"/>
    <x v="1"/>
    <x v="0"/>
  </r>
  <r>
    <s v="  UA"/>
    <x v="21"/>
    <n v="959"/>
    <s v="N541UA"/>
    <s v="PDX"/>
    <d v="1899-12-30T20:25:00"/>
    <d v="1899-12-30T20:28:00"/>
    <n v="270"/>
    <n v="266"/>
    <n v="3"/>
    <d v="1899-12-30T21:08:00"/>
    <n v="40"/>
    <n v="0"/>
    <n v="0"/>
    <n v="0"/>
    <n v="0"/>
    <n v="0"/>
    <n v="3"/>
    <x v="11"/>
    <x v="0"/>
  </r>
  <r>
    <s v="  UA"/>
    <x v="21"/>
    <n v="964"/>
    <s v="N206UA"/>
    <s v="IAD"/>
    <d v="1899-12-30T13:15:00"/>
    <d v="1899-12-30T13:21:00"/>
    <n v="112"/>
    <n v="119"/>
    <n v="6"/>
    <d v="1899-12-30T13:44:00"/>
    <n v="23"/>
    <n v="0"/>
    <n v="0"/>
    <n v="0"/>
    <n v="0"/>
    <n v="0"/>
    <n v="6"/>
    <x v="14"/>
    <x v="0"/>
  </r>
  <r>
    <s v="  UA"/>
    <x v="21"/>
    <n v="973"/>
    <s v="N211UA"/>
    <s v="SFO"/>
    <d v="1899-12-30T15:05:00"/>
    <d v="1899-12-30T15:18:00"/>
    <n v="277"/>
    <n v="260"/>
    <n v="13"/>
    <d v="1899-12-30T15:35:00"/>
    <n v="17"/>
    <n v="0"/>
    <n v="0"/>
    <n v="0"/>
    <n v="0"/>
    <n v="0"/>
    <n v="13"/>
    <x v="15"/>
    <x v="0"/>
  </r>
  <r>
    <s v="  UA"/>
    <x v="21"/>
    <n v="980"/>
    <s v="N418UA"/>
    <s v="MIA"/>
    <d v="1899-12-30T13:06:00"/>
    <d v="1899-12-30T13:09:00"/>
    <n v="184"/>
    <n v="181"/>
    <n v="3"/>
    <d v="1899-12-30T13:38:00"/>
    <n v="29"/>
    <n v="0"/>
    <n v="0"/>
    <n v="0"/>
    <n v="0"/>
    <n v="0"/>
    <n v="3"/>
    <x v="14"/>
    <x v="0"/>
  </r>
  <r>
    <s v="  UA"/>
    <x v="21"/>
    <n v="990"/>
    <s v="N471UA"/>
    <s v="IAD"/>
    <d v="1899-12-30T18:09:00"/>
    <d v="1899-12-30T18:07:00"/>
    <n v="114"/>
    <n v="143"/>
    <n v="-2"/>
    <d v="1899-12-30T18:39:00"/>
    <n v="32"/>
    <n v="0"/>
    <n v="0"/>
    <n v="27"/>
    <n v="0"/>
    <n v="0"/>
    <n v="0"/>
    <x v="1"/>
    <x v="0"/>
  </r>
  <r>
    <s v="  UA"/>
    <x v="21"/>
    <n v="997"/>
    <s v="N815UA"/>
    <s v="MSP"/>
    <d v="1899-12-30T20:01:00"/>
    <d v="1899-12-30T21:03:00"/>
    <n v="82"/>
    <n v="77"/>
    <n v="62"/>
    <d v="1899-12-30T21:16:00"/>
    <n v="13"/>
    <n v="0"/>
    <n v="0"/>
    <n v="0"/>
    <n v="0"/>
    <n v="57"/>
    <n v="62"/>
    <x v="11"/>
    <x v="0"/>
  </r>
  <r>
    <s v="  UA"/>
    <x v="21"/>
    <n v="1102"/>
    <s v="N25705"/>
    <s v="MCO"/>
    <d v="1899-12-30T19:40:00"/>
    <d v="1899-12-30T21:17:00"/>
    <n v="155"/>
    <n v="168"/>
    <n v="97"/>
    <d v="1899-12-30T21:42:00"/>
    <n v="25"/>
    <n v="47"/>
    <n v="0"/>
    <n v="13"/>
    <n v="0"/>
    <n v="50"/>
    <n v="97"/>
    <x v="10"/>
    <x v="0"/>
  </r>
  <r>
    <s v="  UA"/>
    <x v="21"/>
    <n v="1103"/>
    <s v="N24702"/>
    <s v="SNA"/>
    <d v="1899-12-30T09:45:00"/>
    <d v="1899-12-30T09:52:00"/>
    <n v="265"/>
    <n v="265"/>
    <n v="7"/>
    <d v="1899-12-30T10:11:00"/>
    <n v="19"/>
    <n v="0"/>
    <n v="0"/>
    <n v="0"/>
    <n v="0"/>
    <n v="0"/>
    <n v="7"/>
    <x v="0"/>
    <x v="0"/>
  </r>
  <r>
    <s v="  UA"/>
    <x v="21"/>
    <n v="1189"/>
    <s v="N12225"/>
    <s v="IAH"/>
    <d v="1899-12-30T15:20:00"/>
    <d v="1899-12-30T15:27:00"/>
    <n v="174"/>
    <n v="160"/>
    <n v="7"/>
    <d v="1899-12-30T15:41:00"/>
    <n v="14"/>
    <n v="0"/>
    <n v="0"/>
    <n v="0"/>
    <n v="0"/>
    <n v="0"/>
    <n v="7"/>
    <x v="15"/>
    <x v="0"/>
  </r>
  <r>
    <s v="  UA"/>
    <x v="21"/>
    <n v="1221"/>
    <s v="N14731"/>
    <s v="IAH"/>
    <d v="1899-12-30T07:00:00"/>
    <d v="1899-12-30T06:54:00"/>
    <n v="168"/>
    <n v="173"/>
    <n v="-6"/>
    <d v="1899-12-30T07:13:00"/>
    <n v="19"/>
    <n v="0"/>
    <n v="0"/>
    <n v="0"/>
    <n v="0"/>
    <n v="0"/>
    <n v="0"/>
    <x v="13"/>
    <x v="0"/>
  </r>
  <r>
    <s v="  UA"/>
    <x v="21"/>
    <n v="1259"/>
    <s v="N16647"/>
    <s v="CLE"/>
    <d v="1899-12-30T18:15:00"/>
    <d v="1899-12-30T21:11:00"/>
    <n v="77"/>
    <n v="74"/>
    <n v="176"/>
    <d v="1899-12-30T21:30:00"/>
    <n v="19"/>
    <n v="0"/>
    <n v="3"/>
    <n v="0"/>
    <n v="0"/>
    <n v="170"/>
    <n v="176"/>
    <x v="1"/>
    <x v="0"/>
  </r>
  <r>
    <s v="  UA"/>
    <x v="21"/>
    <n v="1282"/>
    <s v="N33209"/>
    <s v="SFO"/>
    <d v="1899-12-30T20:30:00"/>
    <d v="1899-12-30T22:57:00"/>
    <n v="275"/>
    <n v="285"/>
    <n v="147"/>
    <d v="1899-12-30T23:18:00"/>
    <n v="21"/>
    <n v="109"/>
    <n v="0"/>
    <n v="10"/>
    <n v="0"/>
    <n v="38"/>
    <n v="147"/>
    <x v="11"/>
    <x v="0"/>
  </r>
  <r>
    <s v="  UA"/>
    <x v="21"/>
    <n v="1290"/>
    <s v="N75410"/>
    <s v="IAH"/>
    <d v="1899-12-30T17:05:00"/>
    <d v="1899-12-30T17:10:00"/>
    <n v="173"/>
    <n v="180"/>
    <n v="5"/>
    <d v="1899-12-30T17:26:00"/>
    <n v="16"/>
    <n v="0"/>
    <n v="0"/>
    <n v="0"/>
    <n v="0"/>
    <n v="0"/>
    <n v="5"/>
    <x v="12"/>
    <x v="0"/>
  </r>
  <r>
    <s v="  UA"/>
    <x v="21"/>
    <n v="1296"/>
    <s v="N24702"/>
    <s v="DEN"/>
    <d v="1899-12-30T20:00:00"/>
    <d v="1899-12-30T22:51:00"/>
    <n v="156"/>
    <n v="142"/>
    <n v="171"/>
    <d v="1899-12-30T23:09:00"/>
    <n v="18"/>
    <n v="22"/>
    <n v="0"/>
    <n v="0"/>
    <n v="0"/>
    <n v="135"/>
    <n v="171"/>
    <x v="11"/>
    <x v="0"/>
  </r>
  <r>
    <s v="  UA"/>
    <x v="21"/>
    <n v="1550"/>
    <s v="N19623"/>
    <s v="EWR"/>
    <d v="1899-12-30T14:00:00"/>
    <d v="1899-12-30T14:30:00"/>
    <n v="141"/>
    <n v="146"/>
    <n v="30"/>
    <d v="1899-12-30T15:08:00"/>
    <n v="38"/>
    <n v="0"/>
    <n v="0"/>
    <n v="35"/>
    <n v="0"/>
    <n v="0"/>
    <n v="30"/>
    <x v="4"/>
    <x v="0"/>
  </r>
  <r>
    <s v="  UA"/>
    <x v="21"/>
    <n v="1555"/>
    <s v="N25705"/>
    <s v="STT"/>
    <d v="1899-12-30T08:18:00"/>
    <d v="1899-12-30T08:12:00"/>
    <n v="294"/>
    <n v="286"/>
    <n v="-6"/>
    <d v="1899-12-30T08:31:00"/>
    <n v="19"/>
    <n v="0"/>
    <n v="0"/>
    <n v="0"/>
    <n v="0"/>
    <n v="0"/>
    <n v="0"/>
    <x v="9"/>
    <x v="0"/>
  </r>
  <r>
    <s v="  UA"/>
    <x v="21"/>
    <n v="1570"/>
    <s v="N33714"/>
    <s v="EWR"/>
    <d v="1899-12-30T07:00:00"/>
    <d v="1899-12-30T07:00:00"/>
    <n v="120"/>
    <n v="139"/>
    <n v="0"/>
    <d v="1899-12-30T07:36:00"/>
    <n v="36"/>
    <n v="0"/>
    <n v="0"/>
    <n v="19"/>
    <n v="0"/>
    <n v="0"/>
    <n v="0"/>
    <x v="13"/>
    <x v="0"/>
  </r>
  <r>
    <s v="  UA"/>
    <x v="21"/>
    <n v="1574"/>
    <s v="N76529"/>
    <s v="EWR"/>
    <d v="1899-12-30T12:00:00"/>
    <d v="1899-12-30T11:54:00"/>
    <n v="127"/>
    <n v="131"/>
    <n v="-6"/>
    <d v="1899-12-30T12:24:00"/>
    <n v="30"/>
    <n v="0"/>
    <n v="0"/>
    <n v="0"/>
    <n v="0"/>
    <n v="0"/>
    <n v="0"/>
    <x v="5"/>
    <x v="0"/>
  </r>
  <r>
    <s v="  UA"/>
    <x v="21"/>
    <n v="1577"/>
    <s v="N33262"/>
    <s v="EWR"/>
    <d v="1899-12-30T17:00:00"/>
    <d v="1899-12-30T16:59:00"/>
    <n v="135"/>
    <n v="144"/>
    <n v="-1"/>
    <d v="1899-12-30T17:37:00"/>
    <n v="38"/>
    <n v="0"/>
    <n v="0"/>
    <n v="0"/>
    <n v="0"/>
    <n v="0"/>
    <n v="0"/>
    <x v="12"/>
    <x v="0"/>
  </r>
  <r>
    <s v="  UA"/>
    <x v="21"/>
    <n v="1579"/>
    <s v="N14219"/>
    <s v="EWR"/>
    <d v="1899-12-30T18:24:00"/>
    <d v="1899-12-30T18:30:00"/>
    <n v="126"/>
    <n v="137"/>
    <n v="6"/>
    <d v="1899-12-30T19:06:00"/>
    <n v="36"/>
    <n v="0"/>
    <n v="6"/>
    <n v="11"/>
    <n v="0"/>
    <n v="0"/>
    <n v="6"/>
    <x v="1"/>
    <x v="0"/>
  </r>
  <r>
    <s v="  UA"/>
    <x v="21"/>
    <n v="1625"/>
    <s v="N79521"/>
    <s v="CLE"/>
    <d v="1899-12-30T06:00:00"/>
    <d v="1899-12-30T06:06:00"/>
    <n v="77"/>
    <n v="83"/>
    <n v="6"/>
    <d v="1899-12-30T06:29:00"/>
    <n v="23"/>
    <n v="0"/>
    <n v="0"/>
    <n v="0"/>
    <n v="0"/>
    <n v="0"/>
    <n v="6"/>
    <x v="6"/>
    <x v="0"/>
  </r>
  <r>
    <s v="  UA"/>
    <x v="21"/>
    <n v="1647"/>
    <s v="N12238"/>
    <s v="IAH"/>
    <d v="1899-12-30T19:15:00"/>
    <d v="1899-12-30T21:58:00"/>
    <n v="163"/>
    <n v="184"/>
    <n v="163"/>
    <d v="1899-12-30T22:35:00"/>
    <n v="37"/>
    <n v="163"/>
    <n v="0"/>
    <n v="21"/>
    <n v="0"/>
    <n v="0"/>
    <n v="163"/>
    <x v="10"/>
    <x v="0"/>
  </r>
  <r>
    <s v="  UA"/>
    <x v="21"/>
    <n v="1676"/>
    <s v="N71411"/>
    <s v="IAH"/>
    <d v="1899-12-30T14:00:00"/>
    <d v="1899-12-30T15:42:00"/>
    <n v="166"/>
    <n v="166"/>
    <n v="102"/>
    <d v="1899-12-30T15:56:00"/>
    <n v="14"/>
    <n v="1"/>
    <n v="0"/>
    <n v="0"/>
    <n v="0"/>
    <n v="101"/>
    <n v="102"/>
    <x v="4"/>
    <x v="0"/>
  </r>
  <r>
    <s v="  UA"/>
    <x v="21"/>
    <n v="1693"/>
    <s v="N36247"/>
    <s v="IAH"/>
    <d v="1899-12-30T12:10:00"/>
    <d v="1899-12-30T12:10:00"/>
    <n v="167"/>
    <n v="170"/>
    <n v="0"/>
    <d v="1899-12-30T12:30:00"/>
    <n v="20"/>
    <n v="0"/>
    <n v="0"/>
    <n v="0"/>
    <n v="0"/>
    <n v="0"/>
    <n v="0"/>
    <x v="5"/>
    <x v="0"/>
  </r>
  <r>
    <s v="  UA"/>
    <x v="21"/>
    <n v="1696"/>
    <s v="N33262"/>
    <s v="EWR"/>
    <d v="1899-12-30T10:00:00"/>
    <d v="1899-12-30T10:03:00"/>
    <n v="117"/>
    <n v="130"/>
    <n v="3"/>
    <d v="1899-12-30T10:28:00"/>
    <n v="25"/>
    <n v="0"/>
    <n v="0"/>
    <n v="16"/>
    <n v="0"/>
    <n v="0"/>
    <n v="3"/>
    <x v="8"/>
    <x v="0"/>
  </r>
  <r>
    <s v="  UA"/>
    <x v="21"/>
    <n v="1710"/>
    <s v="N38417"/>
    <s v="IAH"/>
    <d v="1899-12-30T08:00:00"/>
    <d v="1899-12-30T08:04:00"/>
    <n v="172"/>
    <n v="154"/>
    <n v="4"/>
    <d v="1899-12-30T08:18:00"/>
    <n v="14"/>
    <n v="0"/>
    <n v="0"/>
    <n v="0"/>
    <n v="0"/>
    <n v="0"/>
    <n v="4"/>
    <x v="9"/>
    <x v="0"/>
  </r>
  <r>
    <s v="  UA"/>
    <x v="21"/>
    <n v="1715"/>
    <s v="N76529"/>
    <s v="PIT"/>
    <d v="1899-12-30T18:35:00"/>
    <d v="1899-12-30T21:04:00"/>
    <n v="84"/>
    <n v="86"/>
    <n v="149"/>
    <d v="1899-12-30T21:21:00"/>
    <n v="17"/>
    <n v="49"/>
    <n v="0"/>
    <n v="2"/>
    <n v="0"/>
    <n v="100"/>
    <n v="149"/>
    <x v="1"/>
    <x v="0"/>
  </r>
  <r>
    <s v="  UA"/>
    <x v="21"/>
    <n v="1716"/>
    <s v="N33286"/>
    <s v="FLL"/>
    <d v="1899-12-30T08:50:00"/>
    <d v="1899-12-30T09:10:00"/>
    <n v="171"/>
    <n v="168"/>
    <n v="20"/>
    <d v="1899-12-30T09:25:00"/>
    <n v="15"/>
    <n v="3"/>
    <n v="0"/>
    <n v="0"/>
    <n v="0"/>
    <n v="14"/>
    <n v="20"/>
    <x v="9"/>
    <x v="0"/>
  </r>
  <r>
    <s v="  UA"/>
    <x v="21"/>
    <n v="1727"/>
    <s v="N33294"/>
    <s v="IAH"/>
    <d v="1899-12-30T10:56:00"/>
    <d v="1899-12-30T10:59:00"/>
    <n v="169"/>
    <n v="173"/>
    <n v="3"/>
    <d v="1899-12-30T11:15:00"/>
    <n v="16"/>
    <n v="0"/>
    <n v="0"/>
    <n v="0"/>
    <n v="0"/>
    <n v="0"/>
    <n v="3"/>
    <x v="8"/>
    <x v="0"/>
  </r>
  <r>
    <s v="  UA"/>
    <x v="21"/>
    <n v="1729"/>
    <s v="N77518"/>
    <s v="IAH"/>
    <d v="1899-12-30T21:00:00"/>
    <d v="1899-12-30T22:51:00"/>
    <n v="158"/>
    <n v="158"/>
    <n v="111"/>
    <d v="1899-12-30T23:12:00"/>
    <n v="21"/>
    <n v="0"/>
    <n v="0"/>
    <n v="0"/>
    <n v="0"/>
    <n v="111"/>
    <n v="111"/>
    <x v="7"/>
    <x v="0"/>
  </r>
  <r>
    <s v="  UA"/>
    <x v="21"/>
    <n v="1730"/>
    <s v="N17233"/>
    <s v="IAH"/>
    <d v="1899-12-30T05:25:00"/>
    <d v="1899-12-30T05:29:00"/>
    <n v="168"/>
    <n v="173"/>
    <n v="4"/>
    <d v="1899-12-30T05:47:00"/>
    <n v="18"/>
    <n v="0"/>
    <n v="0"/>
    <n v="0"/>
    <n v="0"/>
    <n v="0"/>
    <n v="4"/>
    <x v="16"/>
    <x v="0"/>
  </r>
  <r>
    <s v="  UA"/>
    <x v="22"/>
    <n v="201"/>
    <s v="N213UA"/>
    <s v="HNL"/>
    <d v="1899-12-30T09:20:00"/>
    <d v="1899-12-30T09:53:00"/>
    <n v="544"/>
    <n v="527"/>
    <n v="33"/>
    <d v="1899-12-30T10:20:00"/>
    <n v="27"/>
    <n v="14"/>
    <n v="0"/>
    <n v="0"/>
    <n v="0"/>
    <n v="2"/>
    <n v="33"/>
    <x v="0"/>
    <x v="1"/>
  </r>
  <r>
    <s v="  UA"/>
    <x v="22"/>
    <n v="222"/>
    <s v="N529UA"/>
    <s v="BDL"/>
    <d v="1899-12-30T18:48:00"/>
    <d v="1899-12-30T19:00:00"/>
    <n v="126"/>
    <n v="115"/>
    <n v="12"/>
    <d v="1899-12-30T19:10:00"/>
    <n v="10"/>
    <n v="0"/>
    <n v="0"/>
    <n v="0"/>
    <n v="0"/>
    <n v="0"/>
    <n v="12"/>
    <x v="1"/>
    <x v="1"/>
  </r>
  <r>
    <s v="  UA"/>
    <x v="22"/>
    <n v="234"/>
    <s v="N833UA"/>
    <s v="LGA"/>
    <d v="1899-12-30T08:30:00"/>
    <d v="1899-12-30T09:43:00"/>
    <n v="125"/>
    <n v="126"/>
    <n v="73"/>
    <d v="1899-12-30T10:05:00"/>
    <n v="22"/>
    <n v="0"/>
    <n v="0"/>
    <n v="2"/>
    <n v="0"/>
    <n v="72"/>
    <n v="73"/>
    <x v="9"/>
    <x v="1"/>
  </r>
  <r>
    <s v="  UA"/>
    <x v="22"/>
    <n v="241"/>
    <s v="N458UA"/>
    <s v="SEA"/>
    <d v="1899-12-30T11:57:00"/>
    <d v="1899-12-30T12:31:00"/>
    <n v="268"/>
    <n v="247"/>
    <n v="34"/>
    <d v="1899-12-30T12:45:00"/>
    <n v="14"/>
    <n v="0"/>
    <n v="0"/>
    <n v="0"/>
    <n v="0"/>
    <n v="0"/>
    <n v="34"/>
    <x v="3"/>
    <x v="1"/>
  </r>
  <r>
    <s v="  UA"/>
    <x v="22"/>
    <n v="242"/>
    <s v="N845UA"/>
    <s v="PVD"/>
    <d v="1899-12-30T13:27:00"/>
    <d v="1899-12-30T13:26:00"/>
    <n v="128"/>
    <n v="128"/>
    <n v="-1"/>
    <d v="1899-12-30T13:37:00"/>
    <n v="11"/>
    <n v="0"/>
    <n v="0"/>
    <n v="0"/>
    <n v="0"/>
    <n v="0"/>
    <n v="0"/>
    <x v="14"/>
    <x v="1"/>
  </r>
  <r>
    <s v="  UA"/>
    <x v="22"/>
    <n v="245"/>
    <s v="N515UA"/>
    <s v="DEN"/>
    <d v="1899-12-30T08:58:00"/>
    <d v="1899-12-30T09:11:00"/>
    <n v="164"/>
    <n v="194"/>
    <n v="13"/>
    <d v="1899-12-30T10:09:00"/>
    <n v="58"/>
    <n v="13"/>
    <n v="0"/>
    <n v="30"/>
    <n v="0"/>
    <n v="0"/>
    <n v="13"/>
    <x v="9"/>
    <x v="1"/>
  </r>
  <r>
    <s v="  UA"/>
    <x v="22"/>
    <n v="246"/>
    <s v="N493UA"/>
    <s v="BUF"/>
    <d v="1899-12-30T18:00:00"/>
    <d v="1899-12-30T18:00:00"/>
    <n v="89"/>
    <n v="80"/>
    <n v="0"/>
    <d v="1899-12-30T18:12:00"/>
    <n v="12"/>
    <n v="0"/>
    <n v="0"/>
    <n v="0"/>
    <n v="0"/>
    <n v="0"/>
    <n v="0"/>
    <x v="1"/>
    <x v="1"/>
  </r>
  <r>
    <s v="  UA"/>
    <x v="22"/>
    <n v="248"/>
    <s v="N419UA"/>
    <s v="DTW"/>
    <d v="1899-12-30T19:00:00"/>
    <d v="1899-12-30T19:45:00"/>
    <n v="85"/>
    <n v="67"/>
    <n v="45"/>
    <d v="1899-12-30T19:56:00"/>
    <n v="11"/>
    <n v="0"/>
    <n v="0"/>
    <n v="0"/>
    <n v="0"/>
    <n v="27"/>
    <n v="45"/>
    <x v="10"/>
    <x v="1"/>
  </r>
  <r>
    <s v="  UA"/>
    <x v="22"/>
    <n v="253"/>
    <s v="N418UA"/>
    <s v="BOS"/>
    <d v="1899-12-30T19:00:00"/>
    <d v="1899-12-30T19:24:00"/>
    <n v="135"/>
    <n v="127"/>
    <n v="24"/>
    <d v="1899-12-30T19:36:00"/>
    <n v="12"/>
    <n v="7"/>
    <n v="0"/>
    <n v="0"/>
    <n v="0"/>
    <n v="9"/>
    <n v="24"/>
    <x v="10"/>
    <x v="1"/>
  </r>
  <r>
    <s v="  UA"/>
    <x v="22"/>
    <n v="255"/>
    <s v="N811UA"/>
    <s v="SFO"/>
    <d v="1899-12-30T16:05:00"/>
    <d v="1899-12-30T16:40:00"/>
    <n v="282"/>
    <n v="281"/>
    <n v="35"/>
    <d v="1899-12-30T16:55:00"/>
    <n v="15"/>
    <n v="0"/>
    <n v="0"/>
    <n v="34"/>
    <n v="0"/>
    <n v="0"/>
    <n v="35"/>
    <x v="2"/>
    <x v="1"/>
  </r>
  <r>
    <s v="  UA"/>
    <x v="22"/>
    <n v="258"/>
    <s v="N402UA"/>
    <s v="GRR"/>
    <d v="1899-12-30T19:01:00"/>
    <d v="1899-12-30T20:04:00"/>
    <n v="51"/>
    <n v="47"/>
    <n v="63"/>
    <d v="1899-12-30T20:17:00"/>
    <n v="13"/>
    <n v="15"/>
    <n v="0"/>
    <n v="0"/>
    <n v="0"/>
    <n v="44"/>
    <n v="63"/>
    <x v="10"/>
    <x v="1"/>
  </r>
  <r>
    <s v="  UA"/>
    <x v="22"/>
    <n v="262"/>
    <s v="N421UA"/>
    <s v="MCO"/>
    <d v="1899-12-30T07:00:00"/>
    <d v="1899-12-30T06:57:00"/>
    <n v="155"/>
    <n v="152"/>
    <n v="-3"/>
    <d v="1899-12-30T07:18:00"/>
    <n v="21"/>
    <n v="0"/>
    <n v="0"/>
    <n v="0"/>
    <n v="0"/>
    <n v="0"/>
    <n v="0"/>
    <x v="13"/>
    <x v="1"/>
  </r>
  <r>
    <s v="  UA"/>
    <x v="22"/>
    <n v="265"/>
    <s v="N421UA"/>
    <s v="TPA"/>
    <d v="1899-12-30T14:15:00"/>
    <d v="1899-12-30T14:13:00"/>
    <n v="157"/>
    <n v="156"/>
    <n v="-2"/>
    <d v="1899-12-30T14:35:00"/>
    <n v="22"/>
    <n v="0"/>
    <n v="0"/>
    <n v="0"/>
    <n v="0"/>
    <n v="0"/>
    <n v="0"/>
    <x v="4"/>
    <x v="1"/>
  </r>
  <r>
    <s v="  UA"/>
    <x v="22"/>
    <n v="278"/>
    <s v="N838UA"/>
    <s v="MDT"/>
    <d v="1899-12-30T18:30:00"/>
    <d v="1899-12-30T18:28:00"/>
    <n v="100"/>
    <n v="89"/>
    <n v="-2"/>
    <d v="1899-12-30T18:41:00"/>
    <n v="13"/>
    <n v="0"/>
    <n v="0"/>
    <n v="0"/>
    <n v="0"/>
    <n v="0"/>
    <n v="0"/>
    <x v="1"/>
    <x v="1"/>
  </r>
  <r>
    <s v="  UA"/>
    <x v="22"/>
    <n v="288"/>
    <s v="N423UA"/>
    <s v="MCO"/>
    <d v="1899-12-30T14:25:00"/>
    <d v="1899-12-30T14:31:00"/>
    <n v="159"/>
    <n v="155"/>
    <n v="6"/>
    <d v="1899-12-30T14:53:00"/>
    <n v="22"/>
    <n v="0"/>
    <n v="0"/>
    <n v="0"/>
    <n v="0"/>
    <n v="0"/>
    <n v="6"/>
    <x v="4"/>
    <x v="1"/>
  </r>
  <r>
    <s v="  UA"/>
    <x v="22"/>
    <n v="292"/>
    <s v="N822UA"/>
    <s v="ATL"/>
    <d v="1899-12-30T06:00:00"/>
    <d v="1899-12-30T05:59:00"/>
    <n v="119"/>
    <n v="141"/>
    <n v="-1"/>
    <d v="1899-12-30T06:30:00"/>
    <n v="31"/>
    <n v="0"/>
    <n v="0"/>
    <n v="21"/>
    <n v="0"/>
    <n v="0"/>
    <n v="0"/>
    <x v="6"/>
    <x v="1"/>
  </r>
  <r>
    <s v="  UA"/>
    <x v="22"/>
    <n v="296"/>
    <s v="N813UA"/>
    <s v="MSP"/>
    <d v="1899-12-30T13:27:00"/>
    <d v="1899-12-30T13:39:00"/>
    <n v="87"/>
    <n v="82"/>
    <n v="12"/>
    <d v="1899-12-30T13:57:00"/>
    <n v="18"/>
    <n v="0"/>
    <n v="0"/>
    <n v="0"/>
    <n v="0"/>
    <n v="0"/>
    <n v="12"/>
    <x v="14"/>
    <x v="1"/>
  </r>
  <r>
    <s v="  UA"/>
    <x v="22"/>
    <n v="298"/>
    <s v="N836UA"/>
    <s v="MIA"/>
    <d v="1899-12-30T19:45:00"/>
    <d v="1899-12-30T21:29:00"/>
    <n v="187"/>
    <n v="180"/>
    <n v="104"/>
    <d v="1899-12-30T21:45:00"/>
    <n v="16"/>
    <n v="0"/>
    <n v="0"/>
    <n v="0"/>
    <n v="0"/>
    <n v="97"/>
    <n v="104"/>
    <x v="10"/>
    <x v="1"/>
  </r>
  <r>
    <s v="  UA"/>
    <x v="22"/>
    <n v="304"/>
    <s v="N836UA"/>
    <s v="BDL"/>
    <d v="1899-12-30T06:26:00"/>
    <d v="1899-12-30T06:24:00"/>
    <n v="122"/>
    <n v="121"/>
    <n v="-2"/>
    <d v="1899-12-30T06:40:00"/>
    <n v="16"/>
    <n v="0"/>
    <n v="0"/>
    <n v="0"/>
    <n v="0"/>
    <n v="0"/>
    <n v="0"/>
    <x v="6"/>
    <x v="1"/>
  </r>
  <r>
    <s v="  UA"/>
    <x v="22"/>
    <n v="307"/>
    <s v="N574UA"/>
    <s v="LAS"/>
    <d v="1899-12-30T08:20:00"/>
    <d v="1899-12-30T08:20:00"/>
    <n v="237"/>
    <n v="257"/>
    <n v="0"/>
    <d v="1899-12-30T09:01:00"/>
    <n v="41"/>
    <n v="0"/>
    <n v="0"/>
    <n v="20"/>
    <n v="0"/>
    <n v="0"/>
    <n v="0"/>
    <x v="9"/>
    <x v="1"/>
  </r>
  <r>
    <s v="  UA"/>
    <x v="22"/>
    <n v="309"/>
    <s v="N853UA"/>
    <s v="BOS"/>
    <d v="1899-12-30T09:05:00"/>
    <d v="1899-12-30T09:04:00"/>
    <n v="128"/>
    <n v="146"/>
    <n v="-1"/>
    <d v="1899-12-30T09:29:00"/>
    <n v="25"/>
    <n v="0"/>
    <n v="0"/>
    <n v="17"/>
    <n v="0"/>
    <n v="0"/>
    <n v="0"/>
    <x v="0"/>
    <x v="1"/>
  </r>
  <r>
    <s v="  UA"/>
    <x v="22"/>
    <n v="320"/>
    <s v="N438UA"/>
    <s v="BWI"/>
    <d v="1899-12-30T19:53:00"/>
    <d v="1899-12-30T20:34:00"/>
    <n v="108"/>
    <n v="111"/>
    <n v="41"/>
    <d v="1899-12-30T20:50:00"/>
    <n v="16"/>
    <n v="0"/>
    <n v="0"/>
    <n v="3"/>
    <n v="0"/>
    <n v="41"/>
    <n v="41"/>
    <x v="10"/>
    <x v="1"/>
  </r>
  <r>
    <s v="  UA"/>
    <x v="22"/>
    <n v="330"/>
    <s v="N806UA"/>
    <s v="EWR"/>
    <d v="1899-12-30T16:00:00"/>
    <d v="1899-12-30T17:41:00"/>
    <n v="131"/>
    <n v="141"/>
    <n v="101"/>
    <d v="1899-12-30T18:26:00"/>
    <n v="45"/>
    <n v="0"/>
    <n v="0"/>
    <n v="111"/>
    <n v="0"/>
    <n v="0"/>
    <n v="101"/>
    <x v="2"/>
    <x v="1"/>
  </r>
  <r>
    <s v="  UA"/>
    <x v="22"/>
    <n v="331"/>
    <s v="N457UA"/>
    <s v="DFW"/>
    <d v="1899-12-30T20:50:00"/>
    <d v="1899-12-30T21:17:00"/>
    <n v="146"/>
    <n v="132"/>
    <n v="27"/>
    <d v="1899-12-30T21:25:00"/>
    <n v="8"/>
    <n v="0"/>
    <n v="0"/>
    <n v="0"/>
    <n v="0"/>
    <n v="0"/>
    <n v="27"/>
    <x v="11"/>
    <x v="1"/>
  </r>
  <r>
    <s v="  UA"/>
    <x v="22"/>
    <n v="333"/>
    <s v="N847UA"/>
    <s v="MSY"/>
    <d v="1899-12-30T09:38:00"/>
    <d v="1899-12-30T09:35:00"/>
    <n v="140"/>
    <n v="144"/>
    <n v="-3"/>
    <d v="1899-12-30T09:53:00"/>
    <n v="18"/>
    <n v="0"/>
    <n v="0"/>
    <n v="0"/>
    <n v="0"/>
    <n v="0"/>
    <n v="0"/>
    <x v="0"/>
    <x v="1"/>
  </r>
  <r>
    <s v="  UA"/>
    <x v="22"/>
    <n v="337"/>
    <s v="N830UA"/>
    <s v="IAD"/>
    <d v="1899-12-30T16:14:00"/>
    <d v="1899-12-30T16:12:00"/>
    <n v="109"/>
    <n v="105"/>
    <n v="-2"/>
    <d v="1899-12-30T16:34:00"/>
    <n v="22"/>
    <n v="0"/>
    <n v="0"/>
    <n v="0"/>
    <n v="0"/>
    <n v="0"/>
    <n v="0"/>
    <x v="2"/>
    <x v="1"/>
  </r>
  <r>
    <s v="  UA"/>
    <x v="22"/>
    <n v="340"/>
    <s v="N451UA"/>
    <s v="DFW"/>
    <d v="1899-12-30T13:20:00"/>
    <d v="1899-12-30T13:51:00"/>
    <n v="151"/>
    <n v="141"/>
    <n v="31"/>
    <d v="1899-12-30T14:08:00"/>
    <n v="17"/>
    <n v="0"/>
    <n v="0"/>
    <n v="0"/>
    <n v="0"/>
    <n v="21"/>
    <n v="31"/>
    <x v="14"/>
    <x v="1"/>
  </r>
  <r>
    <s v="  UA"/>
    <x v="22"/>
    <n v="350"/>
    <s v="N514UA"/>
    <s v="MCO"/>
    <d v="1899-12-30T17:06:00"/>
    <d v="1899-12-30T17:17:00"/>
    <n v="159"/>
    <n v="150"/>
    <n v="11"/>
    <d v="1899-12-30T17:38:00"/>
    <n v="21"/>
    <n v="0"/>
    <n v="0"/>
    <n v="0"/>
    <n v="0"/>
    <n v="0"/>
    <n v="11"/>
    <x v="12"/>
    <x v="1"/>
  </r>
  <r>
    <s v="  UA"/>
    <x v="22"/>
    <n v="360"/>
    <s v="N815UA"/>
    <s v="IAD"/>
    <d v="1899-12-30T11:22:00"/>
    <d v="1899-12-30T11:28:00"/>
    <n v="106"/>
    <n v="97"/>
    <n v="6"/>
    <d v="1899-12-30T11:41:00"/>
    <n v="13"/>
    <n v="0"/>
    <n v="0"/>
    <n v="0"/>
    <n v="0"/>
    <n v="0"/>
    <n v="6"/>
    <x v="3"/>
    <x v="1"/>
  </r>
  <r>
    <s v="  UA"/>
    <x v="22"/>
    <n v="365"/>
    <s v="N846UA"/>
    <s v="DSM"/>
    <d v="1899-12-30T15:00:00"/>
    <d v="1899-12-30T15:03:00"/>
    <n v="75"/>
    <n v="60"/>
    <n v="3"/>
    <d v="1899-12-30T15:12:00"/>
    <n v="9"/>
    <n v="0"/>
    <n v="0"/>
    <n v="0"/>
    <n v="0"/>
    <n v="0"/>
    <n v="3"/>
    <x v="15"/>
    <x v="1"/>
  </r>
  <r>
    <s v="  UA"/>
    <x v="22"/>
    <n v="373"/>
    <s v="N553UA"/>
    <s v="JAC"/>
    <d v="1899-12-30T09:46:00"/>
    <d v="1899-12-30T09:43:00"/>
    <n v="193"/>
    <n v="182"/>
    <n v="-3"/>
    <d v="1899-12-30T10:06:00"/>
    <n v="23"/>
    <n v="0"/>
    <n v="0"/>
    <n v="0"/>
    <n v="0"/>
    <n v="0"/>
    <n v="0"/>
    <x v="0"/>
    <x v="1"/>
  </r>
  <r>
    <s v="  UA"/>
    <x v="22"/>
    <n v="376"/>
    <s v="N458UA"/>
    <s v="PHL"/>
    <d v="1899-12-30T06:00:00"/>
    <d v="1899-12-30T06:35:00"/>
    <n v="119"/>
    <n v="132"/>
    <n v="35"/>
    <d v="1899-12-30T07:00:00"/>
    <n v="25"/>
    <n v="0"/>
    <n v="0"/>
    <n v="48"/>
    <n v="0"/>
    <n v="0"/>
    <n v="35"/>
    <x v="6"/>
    <x v="1"/>
  </r>
  <r>
    <s v="  UA"/>
    <x v="22"/>
    <n v="381"/>
    <s v="N498UA"/>
    <s v="SMF"/>
    <d v="1899-12-30T09:55:00"/>
    <d v="1899-12-30T09:52:00"/>
    <n v="270"/>
    <n v="269"/>
    <n v="-3"/>
    <d v="1899-12-30T10:12:00"/>
    <n v="20"/>
    <n v="0"/>
    <n v="0"/>
    <n v="0"/>
    <n v="0"/>
    <n v="0"/>
    <n v="0"/>
    <x v="0"/>
    <x v="1"/>
  </r>
  <r>
    <s v="  UA"/>
    <x v="22"/>
    <n v="382"/>
    <s v="N534UA"/>
    <s v="IAD"/>
    <d v="1899-12-30T08:43:00"/>
    <d v="1899-12-30T08:39:00"/>
    <n v="108"/>
    <n v="115"/>
    <n v="-4"/>
    <d v="1899-12-30T09:08:00"/>
    <n v="29"/>
    <n v="0"/>
    <n v="0"/>
    <n v="0"/>
    <n v="0"/>
    <n v="0"/>
    <n v="0"/>
    <x v="9"/>
    <x v="1"/>
  </r>
  <r>
    <s v="  UA"/>
    <x v="22"/>
    <n v="391"/>
    <s v="N498UA"/>
    <s v="RDU"/>
    <d v="1899-12-30T19:45:00"/>
    <d v="1899-12-30T21:15:00"/>
    <n v="117"/>
    <n v="114"/>
    <n v="90"/>
    <d v="1899-12-30T21:31:00"/>
    <n v="16"/>
    <n v="0"/>
    <n v="0"/>
    <n v="0"/>
    <n v="0"/>
    <n v="87"/>
    <n v="90"/>
    <x v="10"/>
    <x v="1"/>
  </r>
  <r>
    <s v="  UA"/>
    <x v="22"/>
    <n v="393"/>
    <s v="N480UA"/>
    <s v="PHX"/>
    <d v="1899-12-30T11:57:00"/>
    <d v="1899-12-30T11:56:00"/>
    <n v="232"/>
    <n v="227"/>
    <n v="-1"/>
    <d v="1899-12-30T12:15:00"/>
    <n v="19"/>
    <n v="0"/>
    <n v="0"/>
    <n v="0"/>
    <n v="0"/>
    <n v="0"/>
    <n v="0"/>
    <x v="3"/>
    <x v="1"/>
  </r>
  <r>
    <s v="  UA"/>
    <x v="22"/>
    <n v="395"/>
    <s v="N837UA"/>
    <s v="SAN"/>
    <d v="1899-12-30T17:50:00"/>
    <d v="1899-12-30T18:31:00"/>
    <n v="253"/>
    <n v="241"/>
    <n v="41"/>
    <d v="1899-12-30T18:42:00"/>
    <n v="11"/>
    <n v="10"/>
    <n v="0"/>
    <n v="0"/>
    <n v="0"/>
    <n v="19"/>
    <n v="41"/>
    <x v="12"/>
    <x v="1"/>
  </r>
  <r>
    <s v="  UA"/>
    <x v="22"/>
    <n v="398"/>
    <s v="N468UA"/>
    <s v="PDX"/>
    <d v="1899-12-30T11:58:00"/>
    <d v="1899-12-30T11:55:00"/>
    <n v="268"/>
    <n v="257"/>
    <n v="-3"/>
    <d v="1899-12-30T12:11:00"/>
    <n v="16"/>
    <n v="0"/>
    <n v="0"/>
    <n v="0"/>
    <n v="0"/>
    <n v="0"/>
    <n v="0"/>
    <x v="3"/>
    <x v="1"/>
  </r>
  <r>
    <s v="  UA"/>
    <x v="22"/>
    <n v="401"/>
    <s v="N575UA"/>
    <s v="DCA"/>
    <d v="1899-12-30T17:05:00"/>
    <d v="1899-12-30T17:10:00"/>
    <n v="104"/>
    <n v="107"/>
    <n v="5"/>
    <d v="1899-12-30T17:30:00"/>
    <n v="20"/>
    <n v="0"/>
    <n v="0"/>
    <n v="0"/>
    <n v="0"/>
    <n v="0"/>
    <n v="5"/>
    <x v="12"/>
    <x v="1"/>
  </r>
  <r>
    <s v="  UA"/>
    <x v="22"/>
    <n v="408"/>
    <s v="N564UA"/>
    <s v="PHX"/>
    <d v="1899-12-30T17:59:00"/>
    <d v="1899-12-30T18:13:00"/>
    <n v="235"/>
    <n v="219"/>
    <n v="14"/>
    <d v="1899-12-30T18:23:00"/>
    <n v="10"/>
    <n v="0"/>
    <n v="0"/>
    <n v="0"/>
    <n v="0"/>
    <n v="0"/>
    <n v="14"/>
    <x v="12"/>
    <x v="1"/>
  </r>
  <r>
    <s v="  UA"/>
    <x v="22"/>
    <n v="409"/>
    <s v="N464UA"/>
    <s v="LAX"/>
    <d v="1899-12-30T13:05:00"/>
    <d v="1899-12-30T13:45:00"/>
    <n v="269"/>
    <n v="266"/>
    <n v="40"/>
    <d v="1899-12-30T14:04:00"/>
    <n v="19"/>
    <n v="37"/>
    <n v="0"/>
    <n v="0"/>
    <n v="0"/>
    <n v="0"/>
    <n v="40"/>
    <x v="14"/>
    <x v="1"/>
  </r>
  <r>
    <s v="  UA"/>
    <x v="22"/>
    <n v="411"/>
    <s v="N844UA"/>
    <s v="LAX"/>
    <d v="1899-12-30T20:45:00"/>
    <d v="1899-12-30T23:01:00"/>
    <n v="265"/>
    <n v="241"/>
    <n v="136"/>
    <d v="1899-12-30T23:14:00"/>
    <n v="13"/>
    <n v="112"/>
    <n v="0"/>
    <n v="0"/>
    <n v="0"/>
    <n v="0"/>
    <n v="136"/>
    <x v="11"/>
    <x v="1"/>
  </r>
  <r>
    <s v="  UA"/>
    <x v="22"/>
    <n v="420"/>
    <s v="N814UA"/>
    <s v="ROC"/>
    <d v="1899-12-30T18:44:00"/>
    <d v="1899-12-30T18:45:00"/>
    <n v="96"/>
    <n v="89"/>
    <n v="1"/>
    <d v="1899-12-30T18:57:00"/>
    <n v="12"/>
    <n v="0"/>
    <n v="0"/>
    <n v="0"/>
    <n v="0"/>
    <n v="0"/>
    <n v="1"/>
    <x v="1"/>
    <x v="1"/>
  </r>
  <r>
    <s v="  UA"/>
    <x v="22"/>
    <n v="425"/>
    <s v="N533UA"/>
    <s v="SEA"/>
    <d v="1899-12-30T20:50:00"/>
    <d v="1899-12-30T20:49:00"/>
    <n v="265"/>
    <n v="247"/>
    <n v="-1"/>
    <d v="1899-12-30T21:03:00"/>
    <n v="14"/>
    <n v="0"/>
    <n v="0"/>
    <n v="0"/>
    <n v="0"/>
    <n v="0"/>
    <n v="0"/>
    <x v="11"/>
    <x v="1"/>
  </r>
  <r>
    <s v="  UA"/>
    <x v="22"/>
    <n v="432"/>
    <s v="N481UA"/>
    <s v="CLT"/>
    <d v="1899-12-30T13:10:00"/>
    <d v="1899-12-30T13:07:00"/>
    <n v="109"/>
    <n v="115"/>
    <n v="-3"/>
    <d v="1899-12-30T13:21:00"/>
    <n v="14"/>
    <n v="0"/>
    <n v="0"/>
    <n v="0"/>
    <n v="0"/>
    <n v="0"/>
    <n v="0"/>
    <x v="14"/>
    <x v="1"/>
  </r>
  <r>
    <s v="  UA"/>
    <x v="22"/>
    <n v="436"/>
    <s v="N411UA"/>
    <s v="EWR"/>
    <d v="1899-12-30T15:00:00"/>
    <d v="1899-12-30T16:28:00"/>
    <n v="131"/>
    <n v="153"/>
    <n v="88"/>
    <d v="1899-12-30T17:14:00"/>
    <n v="46"/>
    <n v="0"/>
    <n v="0"/>
    <n v="110"/>
    <n v="0"/>
    <n v="0"/>
    <n v="88"/>
    <x v="15"/>
    <x v="1"/>
  </r>
  <r>
    <s v="  UA"/>
    <x v="22"/>
    <n v="442"/>
    <s v="N848UA"/>
    <s v="BDL"/>
    <d v="1899-12-30T16:50:00"/>
    <d v="1899-12-30T16:50:00"/>
    <n v="121"/>
    <n v="120"/>
    <n v="0"/>
    <d v="1899-12-30T17:06:00"/>
    <n v="16"/>
    <n v="0"/>
    <n v="0"/>
    <n v="0"/>
    <n v="0"/>
    <n v="0"/>
    <n v="0"/>
    <x v="2"/>
    <x v="1"/>
  </r>
  <r>
    <s v="  UA"/>
    <x v="22"/>
    <n v="449"/>
    <s v="N482UA"/>
    <s v="SAN"/>
    <d v="1899-12-30T10:00:00"/>
    <d v="1899-12-30T09:59:00"/>
    <n v="261"/>
    <n v="303"/>
    <n v="-1"/>
    <d v="1899-12-30T10:26:00"/>
    <n v="27"/>
    <n v="0"/>
    <n v="0"/>
    <n v="41"/>
    <n v="0"/>
    <n v="0"/>
    <n v="0"/>
    <x v="8"/>
    <x v="1"/>
  </r>
  <r>
    <s v="  UA"/>
    <x v="22"/>
    <n v="450"/>
    <s v="N541UA"/>
    <s v="TPA"/>
    <d v="1899-12-30T19:59:00"/>
    <d v="1899-12-30T21:27:00"/>
    <n v="157"/>
    <n v="139"/>
    <n v="88"/>
    <d v="1899-12-30T21:38:00"/>
    <n v="11"/>
    <n v="0"/>
    <n v="0"/>
    <n v="0"/>
    <n v="0"/>
    <n v="70"/>
    <n v="88"/>
    <x v="10"/>
    <x v="1"/>
  </r>
  <r>
    <s v="  UA"/>
    <x v="22"/>
    <n v="456"/>
    <s v="N529UA"/>
    <s v="DEN"/>
    <d v="1899-12-30T11:57:00"/>
    <d v="1899-12-30T11:57:00"/>
    <n v="162"/>
    <n v="147"/>
    <n v="0"/>
    <d v="1899-12-30T12:11:00"/>
    <n v="14"/>
    <n v="0"/>
    <n v="0"/>
    <n v="0"/>
    <n v="0"/>
    <n v="0"/>
    <n v="0"/>
    <x v="3"/>
    <x v="1"/>
  </r>
  <r>
    <s v="  UA"/>
    <x v="22"/>
    <n v="473"/>
    <s v="N414UA"/>
    <s v="SNA"/>
    <d v="1899-12-30T20:05:00"/>
    <d v="1899-12-30T20:01:00"/>
    <n v="269"/>
    <n v="236"/>
    <n v="-4"/>
    <d v="1899-12-30T20:14:00"/>
    <n v="13"/>
    <n v="0"/>
    <n v="0"/>
    <n v="0"/>
    <n v="0"/>
    <n v="0"/>
    <n v="0"/>
    <x v="11"/>
    <x v="1"/>
  </r>
  <r>
    <s v="  UA"/>
    <x v="22"/>
    <n v="476"/>
    <s v="N426UA"/>
    <s v="BWI"/>
    <d v="1899-12-30T13:12:00"/>
    <d v="1899-12-30T13:30:00"/>
    <n v="108"/>
    <n v="103"/>
    <n v="18"/>
    <d v="1899-12-30T13:45:00"/>
    <n v="15"/>
    <n v="0"/>
    <n v="0"/>
    <n v="0"/>
    <n v="0"/>
    <n v="0"/>
    <n v="18"/>
    <x v="14"/>
    <x v="1"/>
  </r>
  <r>
    <s v="  UA"/>
    <x v="22"/>
    <n v="493"/>
    <s v="N426UA"/>
    <s v="SFO"/>
    <d v="1899-12-30T18:45:00"/>
    <d v="1899-12-30T19:14:00"/>
    <n v="282"/>
    <n v="271"/>
    <n v="29"/>
    <d v="1899-12-30T19:27:00"/>
    <n v="13"/>
    <n v="0"/>
    <n v="0"/>
    <n v="18"/>
    <n v="0"/>
    <n v="0"/>
    <n v="29"/>
    <x v="1"/>
    <x v="1"/>
  </r>
  <r>
    <s v="  UA"/>
    <x v="22"/>
    <n v="499"/>
    <s v="N581UA"/>
    <s v="SFO"/>
    <d v="1899-12-30T14:11:00"/>
    <d v="1899-12-30T14:13:00"/>
    <n v="278"/>
    <n v="274"/>
    <n v="2"/>
    <d v="1899-12-30T14:41:00"/>
    <n v="28"/>
    <n v="0"/>
    <n v="0"/>
    <n v="0"/>
    <n v="0"/>
    <n v="0"/>
    <n v="2"/>
    <x v="4"/>
    <x v="1"/>
  </r>
  <r>
    <s v="  UA"/>
    <x v="22"/>
    <n v="501"/>
    <s v="N579UA"/>
    <s v="LGA"/>
    <d v="1899-12-30T06:20:00"/>
    <d v="1899-12-30T06:42:00"/>
    <n v="122"/>
    <n v="127"/>
    <n v="22"/>
    <d v="1899-12-30T07:03:00"/>
    <n v="21"/>
    <n v="22"/>
    <n v="0"/>
    <n v="5"/>
    <n v="0"/>
    <n v="0"/>
    <n v="22"/>
    <x v="6"/>
    <x v="1"/>
  </r>
  <r>
    <s v="  UA"/>
    <x v="22"/>
    <n v="502"/>
    <s v="N822UA"/>
    <s v="LGA"/>
    <d v="1899-12-30T17:54:00"/>
    <d v="1899-12-30T19:55:00"/>
    <n v="125"/>
    <n v="154"/>
    <n v="121"/>
    <d v="1899-12-30T20:41:00"/>
    <n v="46"/>
    <n v="0"/>
    <n v="0"/>
    <n v="68"/>
    <n v="0"/>
    <n v="82"/>
    <n v="121"/>
    <x v="12"/>
    <x v="1"/>
  </r>
  <r>
    <s v="  UA"/>
    <x v="22"/>
    <n v="514"/>
    <s v="N410UA"/>
    <s v="IAD"/>
    <d v="1899-12-30T21:20:00"/>
    <d v="1899-12-30T22:01:00"/>
    <n v="99"/>
    <n v="88"/>
    <n v="41"/>
    <d v="1899-12-30T22:15:00"/>
    <n v="14"/>
    <n v="30"/>
    <n v="0"/>
    <n v="0"/>
    <n v="0"/>
    <n v="0"/>
    <n v="41"/>
    <x v="7"/>
    <x v="1"/>
  </r>
  <r>
    <s v="  UA"/>
    <x v="22"/>
    <n v="519"/>
    <s v="N476UA"/>
    <s v="CMH"/>
    <d v="1899-12-30T19:45:00"/>
    <d v="1899-12-30T20:21:00"/>
    <n v="73"/>
    <n v="74"/>
    <n v="36"/>
    <d v="1899-12-30T20:42:00"/>
    <n v="21"/>
    <n v="0"/>
    <n v="0"/>
    <n v="1"/>
    <n v="0"/>
    <n v="36"/>
    <n v="36"/>
    <x v="10"/>
    <x v="1"/>
  </r>
  <r>
    <s v="  UA"/>
    <x v="22"/>
    <n v="521"/>
    <s v="N526UA"/>
    <s v="SAN"/>
    <d v="1899-12-30T11:57:00"/>
    <d v="1899-12-30T12:01:00"/>
    <n v="264"/>
    <n v="275"/>
    <n v="4"/>
    <d v="1899-12-30T12:22:00"/>
    <n v="21"/>
    <n v="0"/>
    <n v="0"/>
    <n v="15"/>
    <n v="0"/>
    <n v="0"/>
    <n v="4"/>
    <x v="3"/>
    <x v="1"/>
  </r>
  <r>
    <s v="  UA"/>
    <x v="22"/>
    <n v="524"/>
    <s v="N580UA"/>
    <s v="BOS"/>
    <d v="1899-12-30T06:46:00"/>
    <d v="1899-12-30T06:45:00"/>
    <n v="131"/>
    <n v="145"/>
    <n v="-1"/>
    <d v="1899-12-30T07:08:00"/>
    <n v="23"/>
    <n v="0"/>
    <n v="0"/>
    <n v="0"/>
    <n v="0"/>
    <n v="0"/>
    <n v="0"/>
    <x v="6"/>
    <x v="1"/>
  </r>
  <r>
    <s v="  UA"/>
    <x v="22"/>
    <n v="530"/>
    <s v="N825UA"/>
    <s v="MSP"/>
    <d v="1899-12-30T06:00:00"/>
    <d v="1899-12-30T06:38:00"/>
    <n v="93"/>
    <n v="106"/>
    <n v="38"/>
    <d v="1899-12-30T06:50:00"/>
    <n v="12"/>
    <n v="38"/>
    <n v="0"/>
    <n v="13"/>
    <n v="0"/>
    <n v="0"/>
    <n v="38"/>
    <x v="6"/>
    <x v="1"/>
  </r>
  <r>
    <s v="  UA"/>
    <x v="22"/>
    <n v="531"/>
    <s v="N586UA"/>
    <s v="LAX"/>
    <d v="1899-12-30T10:35:00"/>
    <d v="1899-12-30T10:48:00"/>
    <n v="275"/>
    <n v="264"/>
    <n v="13"/>
    <d v="1899-12-30T11:01:00"/>
    <n v="13"/>
    <n v="0"/>
    <n v="0"/>
    <n v="0"/>
    <n v="0"/>
    <n v="0"/>
    <n v="13"/>
    <x v="8"/>
    <x v="1"/>
  </r>
  <r>
    <s v="  UA"/>
    <x v="22"/>
    <n v="532"/>
    <s v="N441UA"/>
    <s v="BOS"/>
    <d v="1899-12-30T11:01:00"/>
    <d v="1899-12-30T11:18:00"/>
    <n v="135"/>
    <n v="128"/>
    <n v="17"/>
    <d v="1899-12-30T11:32:00"/>
    <n v="14"/>
    <n v="0"/>
    <n v="0"/>
    <n v="0"/>
    <n v="0"/>
    <n v="0"/>
    <n v="17"/>
    <x v="3"/>
    <x v="1"/>
  </r>
  <r>
    <s v="  UA"/>
    <x v="22"/>
    <n v="536"/>
    <s v="N813UA"/>
    <s v="LGA"/>
    <d v="1899-12-30T07:00:00"/>
    <d v="1899-12-30T06:57:00"/>
    <n v="123"/>
    <n v="141"/>
    <n v="-3"/>
    <d v="1899-12-30T07:26:00"/>
    <n v="29"/>
    <n v="0"/>
    <n v="0"/>
    <n v="15"/>
    <n v="0"/>
    <n v="0"/>
    <n v="0"/>
    <x v="13"/>
    <x v="1"/>
  </r>
  <r>
    <s v="  UA"/>
    <x v="22"/>
    <n v="544"/>
    <s v="N563UA"/>
    <s v="LAS"/>
    <d v="1899-12-30T11:57:00"/>
    <d v="1899-12-30T11:56:00"/>
    <n v="237"/>
    <n v="223"/>
    <n v="-1"/>
    <d v="1899-12-30T12:10:00"/>
    <n v="14"/>
    <n v="0"/>
    <n v="0"/>
    <n v="0"/>
    <n v="0"/>
    <n v="0"/>
    <n v="0"/>
    <x v="3"/>
    <x v="1"/>
  </r>
  <r>
    <s v="  UA"/>
    <x v="22"/>
    <n v="557"/>
    <s v="N538UA"/>
    <s v="LAS"/>
    <d v="1899-12-30T17:55:00"/>
    <d v="1899-12-30T18:20:00"/>
    <n v="237"/>
    <n v="211"/>
    <n v="25"/>
    <d v="1899-12-30T18:31:00"/>
    <n v="11"/>
    <n v="0"/>
    <n v="0"/>
    <n v="0"/>
    <n v="0"/>
    <n v="0"/>
    <n v="25"/>
    <x v="12"/>
    <x v="1"/>
  </r>
  <r>
    <s v="  UA"/>
    <x v="22"/>
    <n v="566"/>
    <s v="N497UA"/>
    <s v="ATL"/>
    <d v="1899-12-30T18:00:00"/>
    <d v="1899-12-30T19:00:00"/>
    <n v="112"/>
    <n v="103"/>
    <n v="60"/>
    <d v="1899-12-30T19:12:00"/>
    <n v="12"/>
    <n v="8"/>
    <n v="0"/>
    <n v="0"/>
    <n v="0"/>
    <n v="43"/>
    <n v="60"/>
    <x v="1"/>
    <x v="1"/>
  </r>
  <r>
    <s v="  UA"/>
    <x v="22"/>
    <n v="570"/>
    <s v="N491UA"/>
    <s v="CLE"/>
    <d v="1899-12-30T13:19:00"/>
    <d v="1899-12-30T13:40:00"/>
    <n v="73"/>
    <n v="81"/>
    <n v="21"/>
    <d v="1899-12-30T14:01:00"/>
    <n v="21"/>
    <n v="0"/>
    <n v="0"/>
    <n v="8"/>
    <n v="0"/>
    <n v="21"/>
    <n v="21"/>
    <x v="14"/>
    <x v="1"/>
  </r>
  <r>
    <s v="  UA"/>
    <x v="22"/>
    <n v="577"/>
    <s v="N470UA"/>
    <s v="MSP"/>
    <d v="1899-12-30T08:48:00"/>
    <d v="1899-12-30T08:47:00"/>
    <n v="85"/>
    <n v="112"/>
    <n v="-1"/>
    <d v="1899-12-30T09:17:00"/>
    <n v="30"/>
    <n v="0"/>
    <n v="0"/>
    <n v="26"/>
    <n v="0"/>
    <n v="0"/>
    <n v="0"/>
    <x v="9"/>
    <x v="1"/>
  </r>
  <r>
    <s v="  UA"/>
    <x v="22"/>
    <n v="589"/>
    <s v="N501UA"/>
    <s v="IAH"/>
    <d v="1899-12-30T09:27:00"/>
    <d v="1899-12-30T09:25:00"/>
    <n v="164"/>
    <n v="155"/>
    <n v="-2"/>
    <d v="1899-12-30T09:43:00"/>
    <n v="18"/>
    <n v="0"/>
    <n v="0"/>
    <n v="0"/>
    <n v="0"/>
    <n v="0"/>
    <n v="0"/>
    <x v="0"/>
    <x v="1"/>
  </r>
  <r>
    <s v="  UA"/>
    <x v="22"/>
    <n v="590"/>
    <s v="N828UA"/>
    <s v="BDL"/>
    <d v="1899-12-30T13:40:00"/>
    <d v="1899-12-30T13:50:00"/>
    <n v="122"/>
    <n v="117"/>
    <n v="10"/>
    <d v="1899-12-30T14:05:00"/>
    <n v="15"/>
    <n v="0"/>
    <n v="0"/>
    <n v="0"/>
    <n v="0"/>
    <n v="0"/>
    <n v="10"/>
    <x v="14"/>
    <x v="1"/>
  </r>
  <r>
    <s v="  UA"/>
    <x v="22"/>
    <n v="597"/>
    <s v="N446UA"/>
    <s v="MSP"/>
    <d v="1899-12-30T20:05:00"/>
    <d v="1899-12-30T22:04:00"/>
    <n v="83"/>
    <n v="83"/>
    <n v="119"/>
    <d v="1899-12-30T22:32:00"/>
    <n v="28"/>
    <n v="7"/>
    <n v="0"/>
    <n v="0"/>
    <n v="0"/>
    <n v="112"/>
    <n v="119"/>
    <x v="11"/>
    <x v="1"/>
  </r>
  <r>
    <s v="  UA"/>
    <x v="22"/>
    <n v="600"/>
    <s v="N416UA"/>
    <s v="DCA"/>
    <d v="1899-12-30T06:00:00"/>
    <d v="1899-12-30T06:01:00"/>
    <n v="106"/>
    <n v="112"/>
    <n v="1"/>
    <d v="1899-12-30T06:23:00"/>
    <n v="22"/>
    <n v="0"/>
    <n v="0"/>
    <n v="0"/>
    <n v="0"/>
    <n v="0"/>
    <n v="1"/>
    <x v="6"/>
    <x v="1"/>
  </r>
  <r>
    <s v="  UA"/>
    <x v="22"/>
    <n v="602"/>
    <s v="N491UA"/>
    <s v="DCA"/>
    <d v="1899-12-30T07:00:00"/>
    <d v="1899-12-30T08:28:00"/>
    <n v="108"/>
    <n v="120"/>
    <n v="88"/>
    <d v="1899-12-30T09:01:00"/>
    <n v="33"/>
    <n v="0"/>
    <n v="0"/>
    <n v="14"/>
    <n v="0"/>
    <n v="86"/>
    <n v="88"/>
    <x v="13"/>
    <x v="1"/>
  </r>
  <r>
    <s v="  UA"/>
    <x v="22"/>
    <n v="604"/>
    <s v="N814UA"/>
    <s v="DCA"/>
    <d v="1899-12-30T08:05:00"/>
    <d v="1899-12-30T08:01:00"/>
    <n v="105"/>
    <n v="112"/>
    <n v="-4"/>
    <d v="1899-12-30T08:24:00"/>
    <n v="23"/>
    <n v="0"/>
    <n v="0"/>
    <n v="0"/>
    <n v="0"/>
    <n v="0"/>
    <n v="0"/>
    <x v="9"/>
    <x v="1"/>
  </r>
  <r>
    <s v="  UA"/>
    <x v="22"/>
    <n v="605"/>
    <s v="N494UA"/>
    <s v="DEN"/>
    <d v="1899-12-30T09:48:00"/>
    <d v="1899-12-30T09:48:00"/>
    <n v="162"/>
    <n v="155"/>
    <n v="0"/>
    <d v="1899-12-30T10:14:00"/>
    <n v="26"/>
    <n v="0"/>
    <n v="0"/>
    <n v="0"/>
    <n v="0"/>
    <n v="0"/>
    <n v="0"/>
    <x v="0"/>
    <x v="1"/>
  </r>
  <r>
    <s v="  UA"/>
    <x v="22"/>
    <n v="608"/>
    <s v="N830UA"/>
    <s v="DCA"/>
    <d v="1899-12-30T10:02:00"/>
    <d v="1899-12-30T09:58:00"/>
    <n v="105"/>
    <n v="147"/>
    <n v="-4"/>
    <d v="1899-12-30T10:19:00"/>
    <n v="21"/>
    <n v="0"/>
    <n v="0"/>
    <n v="38"/>
    <n v="0"/>
    <n v="0"/>
    <n v="0"/>
    <x v="8"/>
    <x v="1"/>
  </r>
  <r>
    <s v="  UA"/>
    <x v="22"/>
    <n v="609"/>
    <s v="N445UA"/>
    <s v="SFO"/>
    <d v="1899-12-30T11:57:00"/>
    <d v="1899-12-30T12:40:00"/>
    <n v="282"/>
    <n v="284"/>
    <n v="43"/>
    <d v="1899-12-30T13:05:00"/>
    <n v="25"/>
    <n v="0"/>
    <n v="0"/>
    <n v="33"/>
    <n v="0"/>
    <n v="12"/>
    <n v="43"/>
    <x v="3"/>
    <x v="1"/>
  </r>
  <r>
    <s v="  UA"/>
    <x v="22"/>
    <n v="610"/>
    <s v="N848UA"/>
    <s v="DCA"/>
    <d v="1899-12-30T11:00:00"/>
    <d v="1899-12-30T10:54:00"/>
    <n v="105"/>
    <n v="112"/>
    <n v="-6"/>
    <d v="1899-12-30T11:13:00"/>
    <n v="19"/>
    <n v="0"/>
    <n v="0"/>
    <n v="0"/>
    <n v="0"/>
    <n v="0"/>
    <n v="0"/>
    <x v="3"/>
    <x v="1"/>
  </r>
  <r>
    <s v="  UA"/>
    <x v="22"/>
    <n v="611"/>
    <s v="N551UA"/>
    <s v="SFO"/>
    <d v="1899-12-30T13:05:00"/>
    <d v="1899-12-30T13:01:00"/>
    <n v="284"/>
    <n v="301"/>
    <n v="-4"/>
    <d v="1899-12-30T13:55:00"/>
    <n v="54"/>
    <n v="0"/>
    <n v="0"/>
    <n v="0"/>
    <n v="0"/>
    <n v="0"/>
    <n v="0"/>
    <x v="14"/>
    <x v="1"/>
  </r>
  <r>
    <s v="  UA"/>
    <x v="22"/>
    <n v="612"/>
    <s v="N822UA"/>
    <s v="DCA"/>
    <d v="1899-12-30T12:05:00"/>
    <d v="1899-12-30T13:46:00"/>
    <n v="105"/>
    <n v="121"/>
    <n v="101"/>
    <d v="1899-12-30T14:15:00"/>
    <n v="29"/>
    <n v="0"/>
    <n v="0"/>
    <n v="117"/>
    <n v="0"/>
    <n v="0"/>
    <n v="101"/>
    <x v="5"/>
    <x v="1"/>
  </r>
  <r>
    <s v="  UA"/>
    <x v="22"/>
    <n v="614"/>
    <s v="N416UA"/>
    <s v="DCA"/>
    <d v="1899-12-30T13:05:00"/>
    <d v="1899-12-30T13:33:00"/>
    <n v="105"/>
    <n v="113"/>
    <n v="28"/>
    <d v="1899-12-30T14:03:00"/>
    <n v="30"/>
    <n v="0"/>
    <n v="0"/>
    <n v="36"/>
    <n v="0"/>
    <n v="0"/>
    <n v="28"/>
    <x v="14"/>
    <x v="1"/>
  </r>
  <r>
    <s v="  UA"/>
    <x v="22"/>
    <n v="616"/>
    <s v=" "/>
    <s v="DCA"/>
    <d v="1899-12-30T14:05:00"/>
    <d v="1899-12-30T00:00:00"/>
    <n v="105"/>
    <n v="0"/>
    <n v="0"/>
    <d v="1899-12-30T00:00:00"/>
    <n v="0"/>
    <n v="0"/>
    <n v="0"/>
    <n v="0"/>
    <n v="0"/>
    <n v="0"/>
    <n v="0"/>
    <x v="4"/>
    <x v="1"/>
  </r>
  <r>
    <s v="  UA"/>
    <x v="22"/>
    <n v="617"/>
    <s v="N460UA"/>
    <s v="SNA"/>
    <d v="1899-12-30T15:23:00"/>
    <d v="1899-12-30T17:07:00"/>
    <n v="268"/>
    <n v="267"/>
    <n v="104"/>
    <d v="1899-12-30T17:36:00"/>
    <n v="29"/>
    <n v="13"/>
    <n v="0"/>
    <n v="0"/>
    <n v="0"/>
    <n v="90"/>
    <n v="104"/>
    <x v="15"/>
    <x v="1"/>
  </r>
  <r>
    <s v="  UA"/>
    <x v="22"/>
    <n v="618"/>
    <s v="N853UA"/>
    <s v="DCA"/>
    <d v="1899-12-30T15:05:00"/>
    <d v="1899-12-30T16:43:00"/>
    <n v="105"/>
    <n v="102"/>
    <n v="98"/>
    <d v="1899-12-30T17:01:00"/>
    <n v="18"/>
    <n v="31"/>
    <n v="0"/>
    <n v="0"/>
    <n v="0"/>
    <n v="64"/>
    <n v="98"/>
    <x v="15"/>
    <x v="1"/>
  </r>
  <r>
    <s v="  UA"/>
    <x v="22"/>
    <n v="620"/>
    <s v="N440UA"/>
    <s v="DCA"/>
    <d v="1899-12-30T16:03:00"/>
    <d v="1899-12-30T16:06:00"/>
    <n v="105"/>
    <n v="108"/>
    <n v="3"/>
    <d v="1899-12-30T16:21:00"/>
    <n v="15"/>
    <n v="0"/>
    <n v="0"/>
    <n v="0"/>
    <n v="0"/>
    <n v="0"/>
    <n v="3"/>
    <x v="2"/>
    <x v="1"/>
  </r>
  <r>
    <s v="  UA"/>
    <x v="22"/>
    <n v="624"/>
    <s v="N485UA"/>
    <s v="DCA"/>
    <d v="1899-12-30T18:05:00"/>
    <d v="1899-12-30T18:00:00"/>
    <n v="105"/>
    <n v="181"/>
    <n v="-5"/>
    <d v="1899-12-30T19:04:00"/>
    <n v="64"/>
    <n v="0"/>
    <n v="0"/>
    <n v="71"/>
    <n v="0"/>
    <n v="0"/>
    <n v="0"/>
    <x v="1"/>
    <x v="1"/>
  </r>
  <r>
    <s v="  UA"/>
    <x v="22"/>
    <n v="626"/>
    <s v="N574UA"/>
    <s v="PHL"/>
    <d v="1899-12-30T18:10:00"/>
    <d v="1899-12-30T18:34:00"/>
    <n v="119"/>
    <n v="129"/>
    <n v="24"/>
    <d v="1899-12-30T18:53:00"/>
    <n v="19"/>
    <n v="0"/>
    <n v="0"/>
    <n v="34"/>
    <n v="0"/>
    <n v="0"/>
    <n v="24"/>
    <x v="1"/>
    <x v="1"/>
  </r>
  <r>
    <s v="  UA"/>
    <x v="22"/>
    <n v="632"/>
    <s v="N556UA"/>
    <s v="TPA"/>
    <d v="1899-12-30T09:30:00"/>
    <d v="1899-12-30T09:34:00"/>
    <n v="157"/>
    <n v="147"/>
    <n v="4"/>
    <d v="1899-12-30T09:51:00"/>
    <n v="17"/>
    <n v="0"/>
    <n v="0"/>
    <n v="0"/>
    <n v="0"/>
    <n v="0"/>
    <n v="4"/>
    <x v="0"/>
    <x v="1"/>
  </r>
  <r>
    <s v="  UA"/>
    <x v="22"/>
    <n v="634"/>
    <s v="N851UA"/>
    <s v="EWR"/>
    <d v="1899-12-30T06:00:00"/>
    <d v="1899-12-30T06:18:00"/>
    <n v="118"/>
    <n v="123"/>
    <n v="18"/>
    <d v="1899-12-30T06:34:00"/>
    <n v="16"/>
    <n v="18"/>
    <n v="0"/>
    <n v="5"/>
    <n v="0"/>
    <n v="0"/>
    <n v="18"/>
    <x v="6"/>
    <x v="1"/>
  </r>
  <r>
    <s v="  UA"/>
    <x v="22"/>
    <n v="635"/>
    <s v="N576UA"/>
    <s v="SEA"/>
    <d v="1899-12-30T08:25:00"/>
    <d v="1899-12-30T08:30:00"/>
    <n v="265"/>
    <n v="261"/>
    <n v="5"/>
    <d v="1899-12-30T09:03:00"/>
    <n v="33"/>
    <n v="0"/>
    <n v="0"/>
    <n v="0"/>
    <n v="0"/>
    <n v="0"/>
    <n v="5"/>
    <x v="9"/>
    <x v="1"/>
  </r>
  <r>
    <s v="  UA"/>
    <x v="22"/>
    <n v="640"/>
    <s v="N802UA"/>
    <s v="PHL"/>
    <d v="1899-12-30T21:05:00"/>
    <d v="1899-12-30T21:20:00"/>
    <n v="113"/>
    <n v="106"/>
    <n v="15"/>
    <d v="1899-12-30T21:31:00"/>
    <n v="11"/>
    <n v="0"/>
    <n v="0"/>
    <n v="0"/>
    <n v="0"/>
    <n v="0"/>
    <n v="15"/>
    <x v="7"/>
    <x v="1"/>
  </r>
  <r>
    <s v="  UA"/>
    <x v="22"/>
    <n v="643"/>
    <s v="N479UA"/>
    <s v="PDX"/>
    <d v="1899-12-30T15:20:00"/>
    <d v="1899-12-30T15:20:00"/>
    <n v="268"/>
    <n v="259"/>
    <n v="0"/>
    <d v="1899-12-30T15:37:00"/>
    <n v="17"/>
    <n v="0"/>
    <n v="0"/>
    <n v="0"/>
    <n v="0"/>
    <n v="0"/>
    <n v="0"/>
    <x v="15"/>
    <x v="1"/>
  </r>
  <r>
    <s v="  UA"/>
    <x v="22"/>
    <n v="646"/>
    <s v="N855UA"/>
    <s v="EWR"/>
    <d v="1899-12-30T13:00:00"/>
    <d v="1899-12-30T15:54:00"/>
    <n v="133"/>
    <n v="133"/>
    <n v="174"/>
    <d v="1899-12-30T16:05:00"/>
    <n v="11"/>
    <n v="0"/>
    <n v="0"/>
    <n v="174"/>
    <n v="0"/>
    <n v="0"/>
    <n v="174"/>
    <x v="14"/>
    <x v="1"/>
  </r>
  <r>
    <s v="  UA"/>
    <x v="22"/>
    <n v="650"/>
    <s v="N478UA"/>
    <s v="OMA"/>
    <d v="1899-12-30T09:55:00"/>
    <d v="1899-12-30T09:53:00"/>
    <n v="90"/>
    <n v="91"/>
    <n v="-2"/>
    <d v="1899-12-30T10:16:00"/>
    <n v="23"/>
    <n v="0"/>
    <n v="0"/>
    <n v="0"/>
    <n v="0"/>
    <n v="0"/>
    <n v="0"/>
    <x v="0"/>
    <x v="1"/>
  </r>
  <r>
    <s v="  UA"/>
    <x v="22"/>
    <n v="656"/>
    <s v="N851UA"/>
    <s v="ALB"/>
    <d v="1899-12-30T13:15:00"/>
    <d v="1899-12-30T13:08:00"/>
    <n v="114"/>
    <n v="107"/>
    <n v="-7"/>
    <d v="1899-12-30T13:22:00"/>
    <n v="14"/>
    <n v="0"/>
    <n v="0"/>
    <n v="0"/>
    <n v="0"/>
    <n v="0"/>
    <n v="0"/>
    <x v="14"/>
    <x v="1"/>
  </r>
  <r>
    <s v="  UA"/>
    <x v="22"/>
    <n v="661"/>
    <s v="N418UA"/>
    <s v="LAX"/>
    <d v="1899-12-30T09:02:00"/>
    <d v="1899-12-30T08:58:00"/>
    <n v="265"/>
    <n v="288"/>
    <n v="-4"/>
    <d v="1899-12-30T09:20:00"/>
    <n v="22"/>
    <n v="0"/>
    <n v="0"/>
    <n v="19"/>
    <n v="0"/>
    <n v="0"/>
    <n v="0"/>
    <x v="0"/>
    <x v="1"/>
  </r>
  <r>
    <s v="  UA"/>
    <x v="22"/>
    <n v="664"/>
    <s v="N584UA"/>
    <s v="PHL"/>
    <d v="1899-12-30T13:33:00"/>
    <d v="1899-12-30T14:35:00"/>
    <n v="119"/>
    <n v="114"/>
    <n v="62"/>
    <d v="1899-12-30T14:51:00"/>
    <n v="16"/>
    <n v="0"/>
    <n v="0"/>
    <n v="57"/>
    <n v="0"/>
    <n v="0"/>
    <n v="62"/>
    <x v="14"/>
    <x v="1"/>
  </r>
  <r>
    <s v="  UA"/>
    <x v="22"/>
    <n v="665"/>
    <s v="N456UA"/>
    <s v="SNA"/>
    <d v="1899-12-30T17:34:00"/>
    <d v="1899-12-30T17:29:00"/>
    <n v="268"/>
    <n v="241"/>
    <n v="-5"/>
    <d v="1899-12-30T17:42:00"/>
    <n v="13"/>
    <n v="0"/>
    <n v="0"/>
    <n v="0"/>
    <n v="0"/>
    <n v="0"/>
    <n v="0"/>
    <x v="12"/>
    <x v="1"/>
  </r>
  <r>
    <s v="  UA"/>
    <x v="22"/>
    <n v="668"/>
    <s v="N507UA"/>
    <s v="LGA"/>
    <d v="1899-12-30T06:00:00"/>
    <d v="1899-12-30T06:00:00"/>
    <n v="122"/>
    <n v="130"/>
    <n v="0"/>
    <d v="1899-12-30T06:18:00"/>
    <n v="18"/>
    <n v="0"/>
    <n v="0"/>
    <n v="0"/>
    <n v="0"/>
    <n v="0"/>
    <n v="0"/>
    <x v="6"/>
    <x v="1"/>
  </r>
  <r>
    <s v="  UA"/>
    <x v="22"/>
    <n v="672"/>
    <s v="N423UA"/>
    <s v="LGA"/>
    <d v="1899-12-30T08:00:00"/>
    <d v="1899-12-30T08:02:00"/>
    <n v="125"/>
    <n v="144"/>
    <n v="2"/>
    <d v="1899-12-30T08:47:00"/>
    <n v="45"/>
    <n v="0"/>
    <n v="0"/>
    <n v="21"/>
    <n v="0"/>
    <n v="0"/>
    <n v="2"/>
    <x v="9"/>
    <x v="1"/>
  </r>
  <r>
    <s v="  UA"/>
    <x v="22"/>
    <n v="675"/>
    <s v="N656UA"/>
    <s v="DEN"/>
    <d v="1899-12-30T08:02:00"/>
    <d v="1899-12-30T08:05:00"/>
    <n v="168"/>
    <n v="166"/>
    <n v="3"/>
    <d v="1899-12-30T08:50:00"/>
    <n v="45"/>
    <n v="0"/>
    <n v="0"/>
    <n v="0"/>
    <n v="0"/>
    <n v="0"/>
    <n v="3"/>
    <x v="9"/>
    <x v="1"/>
  </r>
  <r>
    <s v="  UA"/>
    <x v="22"/>
    <n v="676"/>
    <s v="N459UA"/>
    <s v="DCA"/>
    <d v="1899-12-30T21:00:00"/>
    <d v="1899-12-30T22:07:00"/>
    <n v="105"/>
    <n v="100"/>
    <n v="67"/>
    <d v="1899-12-30T22:26:00"/>
    <n v="19"/>
    <n v="0"/>
    <n v="0"/>
    <n v="62"/>
    <n v="0"/>
    <n v="0"/>
    <n v="67"/>
    <x v="7"/>
    <x v="1"/>
  </r>
  <r>
    <s v="  UA"/>
    <x v="22"/>
    <n v="678"/>
    <s v="N834UA"/>
    <s v="LGA"/>
    <d v="1899-12-30T11:00:00"/>
    <d v="1899-12-30T11:37:00"/>
    <n v="125"/>
    <n v="135"/>
    <n v="37"/>
    <d v="1899-12-30T11:51:00"/>
    <n v="14"/>
    <n v="0"/>
    <n v="0"/>
    <n v="13"/>
    <n v="0"/>
    <n v="34"/>
    <n v="37"/>
    <x v="3"/>
    <x v="1"/>
  </r>
  <r>
    <s v="  UA"/>
    <x v="22"/>
    <n v="680"/>
    <s v=" "/>
    <s v="LGA"/>
    <d v="1899-12-30T12:25:00"/>
    <d v="1899-12-30T00:00:00"/>
    <n v="125"/>
    <n v="0"/>
    <n v="0"/>
    <d v="1899-12-30T00:00:00"/>
    <n v="0"/>
    <n v="0"/>
    <n v="0"/>
    <n v="0"/>
    <n v="0"/>
    <n v="0"/>
    <n v="0"/>
    <x v="5"/>
    <x v="1"/>
  </r>
  <r>
    <s v="  UA"/>
    <x v="22"/>
    <n v="682"/>
    <s v="N823UA"/>
    <s v="LGA"/>
    <d v="1899-12-30T13:00:00"/>
    <d v="1899-12-30T15:54:00"/>
    <n v="125"/>
    <n v="190"/>
    <n v="174"/>
    <d v="1899-12-30T16:56:00"/>
    <n v="62"/>
    <n v="174"/>
    <n v="0"/>
    <n v="65"/>
    <n v="0"/>
    <n v="0"/>
    <n v="174"/>
    <x v="14"/>
    <x v="1"/>
  </r>
  <r>
    <s v="  UA"/>
    <x v="22"/>
    <n v="684"/>
    <s v="N836UA"/>
    <s v="LGA"/>
    <d v="1899-12-30T14:05:00"/>
    <d v="1899-12-30T15:36:00"/>
    <n v="125"/>
    <n v="140"/>
    <n v="91"/>
    <d v="1899-12-30T15:56:00"/>
    <n v="20"/>
    <n v="0"/>
    <n v="0"/>
    <n v="94"/>
    <n v="0"/>
    <n v="12"/>
    <n v="91"/>
    <x v="4"/>
    <x v="1"/>
  </r>
  <r>
    <s v="  UA"/>
    <x v="22"/>
    <n v="686"/>
    <s v="N833UA"/>
    <s v="LGA"/>
    <d v="1899-12-30T14:54:00"/>
    <d v="1899-12-30T16:56:00"/>
    <n v="125"/>
    <n v="179"/>
    <n v="122"/>
    <d v="1899-12-30T17:36:00"/>
    <n v="40"/>
    <n v="0"/>
    <n v="0"/>
    <n v="122"/>
    <n v="0"/>
    <n v="54"/>
    <n v="122"/>
    <x v="4"/>
    <x v="1"/>
  </r>
  <r>
    <s v="  UA"/>
    <x v="22"/>
    <n v="688"/>
    <s v="N436UA"/>
    <s v="LGA"/>
    <d v="1899-12-30T15:54:00"/>
    <d v="1899-12-30T17:25:00"/>
    <n v="125"/>
    <n v="145"/>
    <n v="91"/>
    <d v="1899-12-30T17:46:00"/>
    <n v="21"/>
    <n v="0"/>
    <n v="0"/>
    <n v="111"/>
    <n v="0"/>
    <n v="0"/>
    <n v="91"/>
    <x v="15"/>
    <x v="1"/>
  </r>
  <r>
    <s v="  UA"/>
    <x v="22"/>
    <n v="690"/>
    <s v="N437UA"/>
    <s v="LGA"/>
    <d v="1899-12-30T17:05:00"/>
    <d v="1899-12-30T18:34:00"/>
    <n v="125"/>
    <n v="142"/>
    <n v="89"/>
    <d v="1899-12-30T18:48:00"/>
    <n v="14"/>
    <n v="0"/>
    <n v="0"/>
    <n v="106"/>
    <n v="0"/>
    <n v="0"/>
    <n v="89"/>
    <x v="12"/>
    <x v="1"/>
  </r>
  <r>
    <s v="  UA"/>
    <x v="22"/>
    <n v="696"/>
    <s v="N851UA"/>
    <s v="LGA"/>
    <d v="1899-12-30T19:00:00"/>
    <d v="1899-12-30T20:16:00"/>
    <n v="125"/>
    <n v="129"/>
    <n v="76"/>
    <d v="1899-12-30T20:31:00"/>
    <n v="15"/>
    <n v="0"/>
    <n v="0"/>
    <n v="74"/>
    <n v="0"/>
    <n v="6"/>
    <n v="76"/>
    <x v="10"/>
    <x v="1"/>
  </r>
  <r>
    <s v="  UA"/>
    <x v="22"/>
    <n v="709"/>
    <s v="N588UA"/>
    <s v="SAN"/>
    <d v="1899-12-30T08:38:00"/>
    <d v="1899-12-30T08:36:00"/>
    <n v="262"/>
    <n v="282"/>
    <n v="-2"/>
    <d v="1899-12-30T09:15:00"/>
    <n v="39"/>
    <n v="0"/>
    <n v="0"/>
    <n v="18"/>
    <n v="0"/>
    <n v="0"/>
    <n v="0"/>
    <x v="9"/>
    <x v="1"/>
  </r>
  <r>
    <s v="  UA"/>
    <x v="22"/>
    <n v="711"/>
    <s v="N405UA"/>
    <s v="LAX"/>
    <d v="1899-12-30T07:04:00"/>
    <d v="1899-12-30T07:02:00"/>
    <n v="265"/>
    <n v="289"/>
    <n v="-2"/>
    <d v="1899-12-30T07:40:00"/>
    <n v="38"/>
    <n v="0"/>
    <n v="0"/>
    <n v="22"/>
    <n v="0"/>
    <n v="0"/>
    <n v="0"/>
    <x v="13"/>
    <x v="1"/>
  </r>
  <r>
    <s v="  UA"/>
    <x v="22"/>
    <n v="722"/>
    <s v="N841UA"/>
    <s v="RDU"/>
    <d v="1899-12-30T16:41:00"/>
    <d v="1899-12-30T17:32:00"/>
    <n v="110"/>
    <n v="108"/>
    <n v="51"/>
    <d v="1899-12-30T17:49:00"/>
    <n v="17"/>
    <n v="15"/>
    <n v="0"/>
    <n v="0"/>
    <n v="0"/>
    <n v="34"/>
    <n v="51"/>
    <x v="2"/>
    <x v="1"/>
  </r>
  <r>
    <s v="  UA"/>
    <x v="22"/>
    <n v="732"/>
    <s v="N457UA"/>
    <s v="JAX"/>
    <d v="1899-12-30T13:44:00"/>
    <d v="1899-12-30T13:41:00"/>
    <n v="136"/>
    <n v="130"/>
    <n v="-3"/>
    <d v="1899-12-30T13:53:00"/>
    <n v="12"/>
    <n v="0"/>
    <n v="0"/>
    <n v="0"/>
    <n v="0"/>
    <n v="0"/>
    <n v="0"/>
    <x v="14"/>
    <x v="1"/>
  </r>
  <r>
    <s v="  UA"/>
    <x v="22"/>
    <n v="741"/>
    <s v="N404UA"/>
    <s v="SFO"/>
    <d v="1899-12-30T19:05:00"/>
    <d v="1899-12-30T19:43:00"/>
    <n v="282"/>
    <n v="280"/>
    <n v="38"/>
    <d v="1899-12-30T19:56:00"/>
    <n v="13"/>
    <n v="0"/>
    <n v="0"/>
    <n v="36"/>
    <n v="0"/>
    <n v="0"/>
    <n v="38"/>
    <x v="10"/>
    <x v="1"/>
  </r>
  <r>
    <s v="  UA"/>
    <x v="22"/>
    <n v="752"/>
    <s v="N428UA"/>
    <s v="MSP"/>
    <d v="1899-12-30T21:05:00"/>
    <d v="1899-12-30T21:10:00"/>
    <n v="84"/>
    <n v="72"/>
    <n v="5"/>
    <d v="1899-12-30T21:21:00"/>
    <n v="11"/>
    <n v="0"/>
    <n v="0"/>
    <n v="0"/>
    <n v="0"/>
    <n v="0"/>
    <n v="5"/>
    <x v="7"/>
    <x v="1"/>
  </r>
  <r>
    <s v="  UA"/>
    <x v="22"/>
    <n v="759"/>
    <s v="N466UA"/>
    <s v="SFO"/>
    <d v="1899-12-30T09:02:00"/>
    <d v="1899-12-30T09:33:00"/>
    <n v="282"/>
    <n v="277"/>
    <n v="31"/>
    <d v="1899-12-30T09:57:00"/>
    <n v="24"/>
    <n v="0"/>
    <n v="0"/>
    <n v="26"/>
    <n v="0"/>
    <n v="0"/>
    <n v="31"/>
    <x v="0"/>
    <x v="1"/>
  </r>
  <r>
    <s v="  UA"/>
    <x v="22"/>
    <n v="761"/>
    <s v="N414UA"/>
    <s v="SFO"/>
    <d v="1899-12-30T08:19:00"/>
    <d v="1899-12-30T08:57:00"/>
    <n v="282"/>
    <n v="318"/>
    <n v="38"/>
    <d v="1899-12-30T09:31:00"/>
    <n v="34"/>
    <n v="0"/>
    <n v="0"/>
    <n v="63"/>
    <n v="0"/>
    <n v="11"/>
    <n v="38"/>
    <x v="9"/>
    <x v="1"/>
  </r>
  <r>
    <s v="  UA"/>
    <x v="22"/>
    <n v="762"/>
    <s v="N806UA"/>
    <s v="LGA"/>
    <d v="1899-12-30T21:00:00"/>
    <d v="1899-12-30T23:49:00"/>
    <n v="119"/>
    <n v="0"/>
    <n v="169"/>
    <d v="1899-12-30T00:00:00"/>
    <n v="0"/>
    <n v="0"/>
    <n v="0"/>
    <n v="0"/>
    <n v="0"/>
    <n v="0"/>
    <n v="169"/>
    <x v="7"/>
    <x v="1"/>
  </r>
  <r>
    <s v="  UA"/>
    <x v="22"/>
    <n v="769"/>
    <s v="N671UA"/>
    <s v="SFO"/>
    <d v="1899-12-30T10:00:00"/>
    <d v="1899-12-30T10:14:00"/>
    <n v="290"/>
    <n v="286"/>
    <n v="14"/>
    <d v="1899-12-30T10:46:00"/>
    <n v="32"/>
    <n v="0"/>
    <n v="0"/>
    <n v="0"/>
    <n v="0"/>
    <n v="0"/>
    <n v="14"/>
    <x v="8"/>
    <x v="1"/>
  </r>
  <r>
    <s v="  UA"/>
    <x v="22"/>
    <n v="774"/>
    <s v="N492UA"/>
    <s v="RIC"/>
    <d v="1899-12-30T18:03:00"/>
    <d v="1899-12-30T19:27:00"/>
    <n v="114"/>
    <n v="107"/>
    <n v="84"/>
    <d v="1899-12-30T19:40:00"/>
    <n v="13"/>
    <n v="20"/>
    <n v="0"/>
    <n v="0"/>
    <n v="0"/>
    <n v="57"/>
    <n v="84"/>
    <x v="1"/>
    <x v="1"/>
  </r>
  <r>
    <s v="  UA"/>
    <x v="22"/>
    <n v="793"/>
    <s v="N544UA"/>
    <s v="LAX"/>
    <d v="1899-12-30T15:20:00"/>
    <d v="1899-12-30T15:19:00"/>
    <n v="270"/>
    <n v="253"/>
    <n v="-1"/>
    <d v="1899-12-30T15:32:00"/>
    <n v="13"/>
    <n v="0"/>
    <n v="0"/>
    <n v="0"/>
    <n v="0"/>
    <n v="0"/>
    <n v="0"/>
    <x v="15"/>
    <x v="1"/>
  </r>
  <r>
    <s v="  UA"/>
    <x v="22"/>
    <n v="795"/>
    <s v="N402UA"/>
    <s v="PDX"/>
    <d v="1899-12-30T08:10:00"/>
    <d v="1899-12-30T10:24:00"/>
    <n v="263"/>
    <n v="267"/>
    <n v="134"/>
    <d v="1899-12-30T10:49:00"/>
    <n v="25"/>
    <n v="41"/>
    <n v="0"/>
    <n v="4"/>
    <n v="0"/>
    <n v="93"/>
    <n v="134"/>
    <x v="9"/>
    <x v="1"/>
  </r>
  <r>
    <s v="  UA"/>
    <x v="22"/>
    <n v="836"/>
    <s v="N472UA"/>
    <s v="BOS"/>
    <d v="1899-12-30T17:35:00"/>
    <d v="1899-12-30T17:37:00"/>
    <n v="139"/>
    <n v="139"/>
    <n v="2"/>
    <d v="1899-12-30T17:53:00"/>
    <n v="16"/>
    <n v="0"/>
    <n v="0"/>
    <n v="0"/>
    <n v="0"/>
    <n v="0"/>
    <n v="2"/>
    <x v="12"/>
    <x v="1"/>
  </r>
  <r>
    <s v="  UA"/>
    <x v="22"/>
    <n v="839"/>
    <s v="N481UA"/>
    <s v="LAX"/>
    <d v="1899-12-30T18:41:00"/>
    <d v="1899-12-30T18:38:00"/>
    <n v="265"/>
    <n v="241"/>
    <n v="-3"/>
    <d v="1899-12-30T18:48:00"/>
    <n v="10"/>
    <n v="0"/>
    <n v="0"/>
    <n v="0"/>
    <n v="0"/>
    <n v="0"/>
    <n v="0"/>
    <x v="1"/>
    <x v="1"/>
  </r>
  <r>
    <s v="  UA"/>
    <x v="22"/>
    <n v="842"/>
    <s v="N433UA"/>
    <s v="LAX"/>
    <d v="1899-12-30T08:10:00"/>
    <d v="1899-12-30T08:12:00"/>
    <n v="269"/>
    <n v="315"/>
    <n v="2"/>
    <d v="1899-12-30T08:57:00"/>
    <n v="45"/>
    <n v="0"/>
    <n v="0"/>
    <n v="46"/>
    <n v="0"/>
    <n v="2"/>
    <n v="2"/>
    <x v="9"/>
    <x v="1"/>
  </r>
  <r>
    <s v="  UA"/>
    <x v="22"/>
    <n v="848"/>
    <s v="N492UA"/>
    <s v="PHX"/>
    <d v="1899-12-30T09:27:00"/>
    <d v="1899-12-30T10:40:00"/>
    <n v="227"/>
    <n v="228"/>
    <n v="73"/>
    <d v="1899-12-30T11:02:00"/>
    <n v="22"/>
    <n v="62"/>
    <n v="0"/>
    <n v="1"/>
    <n v="0"/>
    <n v="11"/>
    <n v="73"/>
    <x v="0"/>
    <x v="1"/>
  </r>
  <r>
    <s v="  UA"/>
    <x v="22"/>
    <n v="859"/>
    <s v="N447UA"/>
    <s v="SFO"/>
    <d v="1899-12-30T07:04:00"/>
    <d v="1899-12-30T07:03:00"/>
    <n v="288"/>
    <n v="307"/>
    <n v="-1"/>
    <d v="1899-12-30T07:36:00"/>
    <n v="33"/>
    <n v="0"/>
    <n v="0"/>
    <n v="18"/>
    <n v="0"/>
    <n v="0"/>
    <n v="0"/>
    <x v="13"/>
    <x v="1"/>
  </r>
  <r>
    <s v="  UA"/>
    <x v="22"/>
    <n v="882"/>
    <s v="N519UA"/>
    <s v="BOS"/>
    <d v="1899-12-30T16:05:00"/>
    <d v="1899-12-30T16:13:00"/>
    <n v="142"/>
    <n v="129"/>
    <n v="8"/>
    <d v="1899-12-30T16:26:00"/>
    <n v="13"/>
    <n v="0"/>
    <n v="0"/>
    <n v="0"/>
    <n v="0"/>
    <n v="0"/>
    <n v="8"/>
    <x v="2"/>
    <x v="1"/>
  </r>
  <r>
    <s v="  UA"/>
    <x v="22"/>
    <n v="884"/>
    <s v="N406UA"/>
    <s v="EWR"/>
    <d v="1899-12-30T19:00:00"/>
    <d v="1899-12-30T19:45:00"/>
    <n v="131"/>
    <n v="147"/>
    <n v="45"/>
    <d v="1899-12-30T20:29:00"/>
    <n v="44"/>
    <n v="0"/>
    <n v="0"/>
    <n v="61"/>
    <n v="0"/>
    <n v="0"/>
    <n v="45"/>
    <x v="10"/>
    <x v="1"/>
  </r>
  <r>
    <s v="  UA"/>
    <x v="22"/>
    <n v="896"/>
    <s v="N507UA"/>
    <s v="BOS"/>
    <d v="1899-12-30T13:19:00"/>
    <d v="1899-12-30T13:22:00"/>
    <n v="140"/>
    <n v="147"/>
    <n v="3"/>
    <d v="1899-12-30T13:58:00"/>
    <n v="36"/>
    <n v="0"/>
    <n v="0"/>
    <n v="0"/>
    <n v="0"/>
    <n v="0"/>
    <n v="3"/>
    <x v="14"/>
    <x v="1"/>
  </r>
  <r>
    <s v="  UA"/>
    <x v="22"/>
    <n v="904"/>
    <s v="N416UA"/>
    <s v="CVG"/>
    <d v="1899-12-30T19:01:00"/>
    <d v="1899-12-30T19:46:00"/>
    <n v="71"/>
    <n v="69"/>
    <n v="45"/>
    <d v="1899-12-30T20:02:00"/>
    <n v="16"/>
    <n v="43"/>
    <n v="0"/>
    <n v="0"/>
    <n v="0"/>
    <n v="0"/>
    <n v="45"/>
    <x v="10"/>
    <x v="1"/>
  </r>
  <r>
    <s v="  UA"/>
    <x v="22"/>
    <n v="907"/>
    <s v="N654UA"/>
    <s v="SFO"/>
    <d v="1899-12-30T17:21:00"/>
    <d v="1899-12-30T17:39:00"/>
    <n v="295"/>
    <n v="288"/>
    <n v="18"/>
    <d v="1899-12-30T18:02:00"/>
    <n v="23"/>
    <n v="0"/>
    <n v="0"/>
    <n v="0"/>
    <n v="0"/>
    <n v="0"/>
    <n v="18"/>
    <x v="12"/>
    <x v="1"/>
  </r>
  <r>
    <s v="  UA"/>
    <x v="22"/>
    <n v="909"/>
    <s v="N569UA"/>
    <s v="DEN"/>
    <d v="1899-12-30T15:23:00"/>
    <d v="1899-12-30T15:25:00"/>
    <n v="164"/>
    <n v="148"/>
    <n v="2"/>
    <d v="1899-12-30T15:45:00"/>
    <n v="20"/>
    <n v="0"/>
    <n v="0"/>
    <n v="0"/>
    <n v="0"/>
    <n v="0"/>
    <n v="2"/>
    <x v="15"/>
    <x v="1"/>
  </r>
  <r>
    <s v="  UA"/>
    <x v="22"/>
    <n v="922"/>
    <s v="N409UA"/>
    <s v="IAD"/>
    <d v="1899-12-30T06:05:00"/>
    <d v="1899-12-30T06:00:00"/>
    <n v="101"/>
    <n v="117"/>
    <n v="-5"/>
    <d v="1899-12-30T06:26:00"/>
    <n v="26"/>
    <n v="0"/>
    <n v="0"/>
    <n v="0"/>
    <n v="0"/>
    <n v="0"/>
    <n v="0"/>
    <x v="6"/>
    <x v="1"/>
  </r>
  <r>
    <s v="  UA"/>
    <x v="22"/>
    <n v="929"/>
    <s v="N461UA"/>
    <s v="SEA"/>
    <d v="1899-12-30T15:30:00"/>
    <d v="1899-12-30T15:53:00"/>
    <n v="268"/>
    <n v="246"/>
    <n v="23"/>
    <d v="1899-12-30T16:02:00"/>
    <n v="9"/>
    <n v="0"/>
    <n v="0"/>
    <n v="0"/>
    <n v="0"/>
    <n v="0"/>
    <n v="23"/>
    <x v="15"/>
    <x v="1"/>
  </r>
  <r>
    <s v="  UA"/>
    <x v="22"/>
    <n v="941"/>
    <s v="N572UA"/>
    <s v="DEN"/>
    <d v="1899-12-30T17:03:00"/>
    <d v="1899-12-30T17:39:00"/>
    <n v="160"/>
    <n v="133"/>
    <n v="36"/>
    <d v="1899-12-30T17:51:00"/>
    <n v="12"/>
    <n v="0"/>
    <n v="0"/>
    <n v="0"/>
    <n v="0"/>
    <n v="0"/>
    <n v="36"/>
    <x v="12"/>
    <x v="1"/>
  </r>
  <r>
    <s v="  UA"/>
    <x v="22"/>
    <n v="943"/>
    <s v="N553UA"/>
    <s v="LAX"/>
    <d v="1899-12-30T17:32:00"/>
    <d v="1899-12-30T17:55:00"/>
    <n v="268"/>
    <n v="240"/>
    <n v="23"/>
    <d v="1899-12-30T18:05:00"/>
    <n v="10"/>
    <n v="0"/>
    <n v="0"/>
    <n v="0"/>
    <n v="0"/>
    <n v="0"/>
    <n v="23"/>
    <x v="12"/>
    <x v="1"/>
  </r>
  <r>
    <s v="  UA"/>
    <x v="22"/>
    <n v="945"/>
    <s v="N431UA"/>
    <s v="LAX"/>
    <d v="1899-12-30T11:57:00"/>
    <d v="1899-12-30T11:56:00"/>
    <n v="265"/>
    <n v="269"/>
    <n v="-1"/>
    <d v="1899-12-30T12:14:00"/>
    <n v="18"/>
    <n v="0"/>
    <n v="0"/>
    <n v="0"/>
    <n v="0"/>
    <n v="0"/>
    <n v="0"/>
    <x v="3"/>
    <x v="1"/>
  </r>
  <r>
    <s v="  UA"/>
    <x v="22"/>
    <n v="949"/>
    <s v="N521UA"/>
    <s v="DEN"/>
    <d v="1899-12-30T18:41:00"/>
    <d v="1899-12-30T18:49:00"/>
    <n v="165"/>
    <n v="140"/>
    <n v="8"/>
    <d v="1899-12-30T19:01:00"/>
    <n v="12"/>
    <n v="0"/>
    <n v="0"/>
    <n v="0"/>
    <n v="0"/>
    <n v="0"/>
    <n v="8"/>
    <x v="1"/>
    <x v="1"/>
  </r>
  <r>
    <s v="  UA"/>
    <x v="22"/>
    <n v="959"/>
    <s v="N452UA"/>
    <s v="PDX"/>
    <d v="1899-12-30T20:30:00"/>
    <d v="1899-12-30T20:27:00"/>
    <n v="268"/>
    <n v="259"/>
    <n v="-3"/>
    <d v="1899-12-30T20:39:00"/>
    <n v="12"/>
    <n v="0"/>
    <n v="0"/>
    <n v="0"/>
    <n v="0"/>
    <n v="0"/>
    <n v="0"/>
    <x v="11"/>
    <x v="1"/>
  </r>
  <r>
    <s v="  UA"/>
    <x v="22"/>
    <n v="964"/>
    <s v=" "/>
    <s v="IAD"/>
    <d v="1899-12-30T13:15:00"/>
    <d v="1899-12-30T00:00:00"/>
    <n v="112"/>
    <n v="0"/>
    <n v="0"/>
    <d v="1899-12-30T00:00:00"/>
    <n v="0"/>
    <n v="0"/>
    <n v="0"/>
    <n v="0"/>
    <n v="0"/>
    <n v="0"/>
    <n v="0"/>
    <x v="14"/>
    <x v="1"/>
  </r>
  <r>
    <s v="  UA"/>
    <x v="22"/>
    <n v="971"/>
    <s v="N802UA"/>
    <s v="SFO"/>
    <d v="1899-12-30T06:00:00"/>
    <d v="1899-12-30T06:00:00"/>
    <n v="282"/>
    <n v="278"/>
    <n v="0"/>
    <d v="1899-12-30T06:20:00"/>
    <n v="20"/>
    <n v="0"/>
    <n v="0"/>
    <n v="0"/>
    <n v="0"/>
    <n v="0"/>
    <n v="0"/>
    <x v="6"/>
    <x v="1"/>
  </r>
  <r>
    <s v="  UA"/>
    <x v="22"/>
    <n v="973"/>
    <s v="N677UA"/>
    <s v="SFO"/>
    <d v="1899-12-30T14:55:00"/>
    <d v="1899-12-30T15:18:00"/>
    <n v="294"/>
    <n v="275"/>
    <n v="23"/>
    <d v="1899-12-30T15:39:00"/>
    <n v="21"/>
    <n v="0"/>
    <n v="0"/>
    <n v="0"/>
    <n v="0"/>
    <n v="0"/>
    <n v="23"/>
    <x v="4"/>
    <x v="1"/>
  </r>
  <r>
    <s v="  UA"/>
    <x v="22"/>
    <n v="992"/>
    <s v="N509UA"/>
    <s v="IAD"/>
    <d v="1899-12-30T18:13:00"/>
    <d v="1899-12-30T18:44:00"/>
    <n v="114"/>
    <n v="101"/>
    <n v="31"/>
    <d v="1899-12-30T18:57:00"/>
    <n v="13"/>
    <n v="18"/>
    <n v="0"/>
    <n v="0"/>
    <n v="0"/>
    <n v="0"/>
    <n v="31"/>
    <x v="1"/>
    <x v="1"/>
  </r>
  <r>
    <s v="  UA"/>
    <x v="22"/>
    <n v="1102"/>
    <s v="N13716"/>
    <s v="MCO"/>
    <d v="1899-12-30T19:40:00"/>
    <d v="1899-12-30T20:26:00"/>
    <n v="155"/>
    <n v="155"/>
    <n v="46"/>
    <d v="1899-12-30T20:51:00"/>
    <n v="25"/>
    <n v="0"/>
    <n v="24"/>
    <n v="0"/>
    <n v="0"/>
    <n v="22"/>
    <n v="46"/>
    <x v="10"/>
    <x v="1"/>
  </r>
  <r>
    <s v="  UA"/>
    <x v="22"/>
    <n v="1103"/>
    <s v="N25705"/>
    <s v="SNA"/>
    <d v="1899-12-30T09:45:00"/>
    <d v="1899-12-30T09:50:00"/>
    <n v="265"/>
    <n v="265"/>
    <n v="5"/>
    <d v="1899-12-30T10:11:00"/>
    <n v="21"/>
    <n v="0"/>
    <n v="0"/>
    <n v="0"/>
    <n v="0"/>
    <n v="0"/>
    <n v="5"/>
    <x v="0"/>
    <x v="1"/>
  </r>
  <r>
    <s v="  UA"/>
    <x v="22"/>
    <n v="1189"/>
    <s v="N33294"/>
    <s v="IAH"/>
    <d v="1899-12-30T15:20:00"/>
    <d v="1899-12-30T15:17:00"/>
    <n v="174"/>
    <n v="144"/>
    <n v="-3"/>
    <d v="1899-12-30T15:26:00"/>
    <n v="9"/>
    <n v="0"/>
    <n v="0"/>
    <n v="0"/>
    <n v="0"/>
    <n v="0"/>
    <n v="0"/>
    <x v="15"/>
    <x v="1"/>
  </r>
  <r>
    <s v="  UA"/>
    <x v="22"/>
    <n v="1221"/>
    <s v="N37422"/>
    <s v="IAH"/>
    <d v="1899-12-30T07:00:00"/>
    <d v="1899-12-30T07:08:00"/>
    <n v="168"/>
    <n v="169"/>
    <n v="8"/>
    <d v="1899-12-30T07:41:00"/>
    <n v="33"/>
    <n v="0"/>
    <n v="0"/>
    <n v="0"/>
    <n v="0"/>
    <n v="0"/>
    <n v="8"/>
    <x v="13"/>
    <x v="1"/>
  </r>
  <r>
    <s v="  UA"/>
    <x v="22"/>
    <n v="1259"/>
    <s v="N19623"/>
    <s v="CLE"/>
    <d v="1899-12-30T18:15:00"/>
    <d v="1899-12-30T18:11:00"/>
    <n v="77"/>
    <n v="68"/>
    <n v="-4"/>
    <d v="1899-12-30T18:28:00"/>
    <n v="17"/>
    <n v="0"/>
    <n v="0"/>
    <n v="0"/>
    <n v="0"/>
    <n v="0"/>
    <n v="0"/>
    <x v="1"/>
    <x v="1"/>
  </r>
  <r>
    <s v="  UA"/>
    <x v="22"/>
    <n v="1282"/>
    <s v="N39297"/>
    <s v="SFO"/>
    <d v="1899-12-30T20:30:00"/>
    <d v="1899-12-30T20:40:00"/>
    <n v="275"/>
    <n v="275"/>
    <n v="10"/>
    <d v="1899-12-30T20:50:00"/>
    <n v="10"/>
    <n v="0"/>
    <n v="0"/>
    <n v="0"/>
    <n v="0"/>
    <n v="0"/>
    <n v="10"/>
    <x v="11"/>
    <x v="1"/>
  </r>
  <r>
    <s v="  UA"/>
    <x v="22"/>
    <n v="1290"/>
    <s v="N14250"/>
    <s v="IAH"/>
    <d v="1899-12-30T17:05:00"/>
    <d v="1899-12-30T17:13:00"/>
    <n v="173"/>
    <n v="160"/>
    <n v="8"/>
    <d v="1899-12-30T17:34:00"/>
    <n v="21"/>
    <n v="0"/>
    <n v="0"/>
    <n v="0"/>
    <n v="0"/>
    <n v="0"/>
    <n v="8"/>
    <x v="12"/>
    <x v="1"/>
  </r>
  <r>
    <s v="  UA"/>
    <x v="22"/>
    <n v="1296"/>
    <s v="N16732"/>
    <s v="DEN"/>
    <d v="1899-12-30T20:00:00"/>
    <d v="1899-12-30T20:21:00"/>
    <n v="156"/>
    <n v="138"/>
    <n v="21"/>
    <d v="1899-12-30T20:32:00"/>
    <n v="11"/>
    <n v="0"/>
    <n v="0"/>
    <n v="0"/>
    <n v="0"/>
    <n v="0"/>
    <n v="21"/>
    <x v="11"/>
    <x v="1"/>
  </r>
  <r>
    <s v="  UA"/>
    <x v="22"/>
    <n v="1550"/>
    <s v="N33714"/>
    <s v="EWR"/>
    <d v="1899-12-30T13:39:00"/>
    <d v="1899-12-30T15:33:00"/>
    <n v="140"/>
    <n v="186"/>
    <n v="114"/>
    <d v="1899-12-30T16:44:00"/>
    <n v="71"/>
    <n v="0"/>
    <n v="0"/>
    <n v="160"/>
    <n v="0"/>
    <n v="0"/>
    <n v="114"/>
    <x v="14"/>
    <x v="1"/>
  </r>
  <r>
    <s v="  UA"/>
    <x v="22"/>
    <n v="1570"/>
    <s v="N24706"/>
    <s v="EWR"/>
    <d v="1899-12-30T07:00:00"/>
    <d v="1899-12-30T06:58:00"/>
    <n v="120"/>
    <n v="119"/>
    <n v="-2"/>
    <d v="1899-12-30T07:11:00"/>
    <n v="13"/>
    <n v="0"/>
    <n v="0"/>
    <n v="0"/>
    <n v="0"/>
    <n v="0"/>
    <n v="0"/>
    <x v="13"/>
    <x v="1"/>
  </r>
  <r>
    <s v="  UA"/>
    <x v="22"/>
    <n v="1574"/>
    <s v="N16709"/>
    <s v="EWR"/>
    <d v="1899-12-30T12:00:00"/>
    <d v="1899-12-30T13:16:00"/>
    <n v="127"/>
    <n v="148"/>
    <n v="76"/>
    <d v="1899-12-30T13:33:00"/>
    <n v="17"/>
    <n v="0"/>
    <n v="0"/>
    <n v="97"/>
    <n v="0"/>
    <n v="0"/>
    <n v="76"/>
    <x v="5"/>
    <x v="1"/>
  </r>
  <r>
    <s v="  UA"/>
    <x v="22"/>
    <n v="1577"/>
    <s v="N13248"/>
    <s v="EWR"/>
    <d v="1899-12-30T17:00:00"/>
    <d v="1899-12-30T19:05:00"/>
    <n v="135"/>
    <n v="147"/>
    <n v="125"/>
    <d v="1899-12-30T19:38:00"/>
    <n v="33"/>
    <n v="0"/>
    <n v="0"/>
    <n v="137"/>
    <n v="0"/>
    <n v="0"/>
    <n v="125"/>
    <x v="12"/>
    <x v="1"/>
  </r>
  <r>
    <s v="  UA"/>
    <x v="22"/>
    <n v="1579"/>
    <s v="N76519"/>
    <s v="EWR"/>
    <d v="1899-12-30T18:00:00"/>
    <d v="1899-12-30T18:53:00"/>
    <n v="126"/>
    <n v="139"/>
    <n v="53"/>
    <d v="1899-12-30T19:18:00"/>
    <n v="25"/>
    <n v="0"/>
    <n v="0"/>
    <n v="66"/>
    <n v="0"/>
    <n v="0"/>
    <n v="53"/>
    <x v="1"/>
    <x v="1"/>
  </r>
  <r>
    <s v="  UA"/>
    <x v="22"/>
    <n v="1625"/>
    <s v="N77295"/>
    <s v="CLE"/>
    <d v="1899-12-30T07:00:00"/>
    <d v="1899-12-30T07:04:00"/>
    <n v="77"/>
    <n v="98"/>
    <n v="4"/>
    <d v="1899-12-30T07:46:00"/>
    <n v="42"/>
    <n v="0"/>
    <n v="0"/>
    <n v="25"/>
    <n v="0"/>
    <n v="0"/>
    <n v="4"/>
    <x v="13"/>
    <x v="1"/>
  </r>
  <r>
    <s v="  UA"/>
    <x v="22"/>
    <n v="1647"/>
    <s v="N35204"/>
    <s v="IAH"/>
    <d v="1899-12-30T19:15:00"/>
    <d v="1899-12-30T19:13:00"/>
    <n v="163"/>
    <n v="153"/>
    <n v="-2"/>
    <d v="1899-12-30T19:31:00"/>
    <n v="18"/>
    <n v="0"/>
    <n v="0"/>
    <n v="0"/>
    <n v="0"/>
    <n v="0"/>
    <n v="0"/>
    <x v="10"/>
    <x v="1"/>
  </r>
  <r>
    <s v="  UA"/>
    <x v="22"/>
    <n v="1676"/>
    <s v="N73406"/>
    <s v="IAH"/>
    <d v="1899-12-30T14:00:00"/>
    <d v="1899-12-30T14:13:00"/>
    <n v="166"/>
    <n v="156"/>
    <n v="13"/>
    <d v="1899-12-30T14:28:00"/>
    <n v="15"/>
    <n v="0"/>
    <n v="0"/>
    <n v="0"/>
    <n v="0"/>
    <n v="0"/>
    <n v="13"/>
    <x v="4"/>
    <x v="1"/>
  </r>
  <r>
    <s v="  UA"/>
    <x v="22"/>
    <n v="1693"/>
    <s v="N36444"/>
    <s v="IAH"/>
    <d v="1899-12-30T12:10:00"/>
    <d v="1899-12-30T12:13:00"/>
    <n v="167"/>
    <n v="155"/>
    <n v="3"/>
    <d v="1899-12-30T12:27:00"/>
    <n v="14"/>
    <n v="0"/>
    <n v="0"/>
    <n v="0"/>
    <n v="0"/>
    <n v="0"/>
    <n v="3"/>
    <x v="5"/>
    <x v="1"/>
  </r>
  <r>
    <s v="  UA"/>
    <x v="22"/>
    <n v="1696"/>
    <s v="N73275"/>
    <s v="EWR"/>
    <d v="1899-12-30T10:00:00"/>
    <d v="1899-12-30T10:03:00"/>
    <n v="117"/>
    <n v="133"/>
    <n v="3"/>
    <d v="1899-12-30T10:23:00"/>
    <n v="20"/>
    <n v="0"/>
    <n v="0"/>
    <n v="19"/>
    <n v="0"/>
    <n v="0"/>
    <n v="3"/>
    <x v="8"/>
    <x v="1"/>
  </r>
  <r>
    <s v="  UA"/>
    <x v="22"/>
    <n v="1710"/>
    <s v="N77430"/>
    <s v="IAH"/>
    <d v="1899-12-30T08:00:00"/>
    <d v="1899-12-30T08:09:00"/>
    <n v="172"/>
    <n v="167"/>
    <n v="9"/>
    <d v="1899-12-30T08:38:00"/>
    <n v="29"/>
    <n v="0"/>
    <n v="0"/>
    <n v="0"/>
    <n v="0"/>
    <n v="0"/>
    <n v="9"/>
    <x v="9"/>
    <x v="1"/>
  </r>
  <r>
    <s v="  UA"/>
    <x v="22"/>
    <n v="1715"/>
    <s v="N87512"/>
    <s v="PIT"/>
    <d v="1899-12-30T18:35:00"/>
    <d v="1899-12-30T18:38:00"/>
    <n v="84"/>
    <n v="79"/>
    <n v="3"/>
    <d v="1899-12-30T18:55:00"/>
    <n v="17"/>
    <n v="0"/>
    <n v="0"/>
    <n v="0"/>
    <n v="0"/>
    <n v="0"/>
    <n v="3"/>
    <x v="1"/>
    <x v="1"/>
  </r>
  <r>
    <s v="  UA"/>
    <x v="22"/>
    <n v="1716"/>
    <s v="N76529"/>
    <s v="FLL"/>
    <d v="1899-12-30T08:50:00"/>
    <d v="1899-12-30T11:34:00"/>
    <n v="171"/>
    <n v="176"/>
    <n v="164"/>
    <d v="1899-12-30T11:49:00"/>
    <n v="15"/>
    <n v="0"/>
    <n v="0"/>
    <n v="5"/>
    <n v="0"/>
    <n v="164"/>
    <n v="164"/>
    <x v="9"/>
    <x v="1"/>
  </r>
  <r>
    <s v="  UA"/>
    <x v="22"/>
    <n v="1727"/>
    <s v="N26208"/>
    <s v="IAH"/>
    <d v="1899-12-30T10:56:00"/>
    <d v="1899-12-30T10:59:00"/>
    <n v="169"/>
    <n v="155"/>
    <n v="3"/>
    <d v="1899-12-30T11:12:00"/>
    <n v="13"/>
    <n v="0"/>
    <n v="0"/>
    <n v="0"/>
    <n v="0"/>
    <n v="0"/>
    <n v="3"/>
    <x v="8"/>
    <x v="1"/>
  </r>
  <r>
    <s v="  UA"/>
    <x v="22"/>
    <n v="1729"/>
    <s v="N57439"/>
    <s v="IAH"/>
    <d v="1899-12-30T21:00:00"/>
    <d v="1899-12-30T21:01:00"/>
    <n v="158"/>
    <n v="140"/>
    <n v="1"/>
    <d v="1899-12-30T21:11:00"/>
    <n v="10"/>
    <n v="0"/>
    <n v="0"/>
    <n v="0"/>
    <n v="0"/>
    <n v="0"/>
    <n v="1"/>
    <x v="7"/>
    <x v="1"/>
  </r>
  <r>
    <s v="  UA"/>
    <x v="22"/>
    <n v="1730"/>
    <s v="N26215"/>
    <s v="IAH"/>
    <d v="1899-12-30T05:25:00"/>
    <d v="1899-12-30T05:26:00"/>
    <n v="168"/>
    <n v="157"/>
    <n v="1"/>
    <d v="1899-12-30T05:40:00"/>
    <n v="14"/>
    <n v="0"/>
    <n v="0"/>
    <n v="0"/>
    <n v="0"/>
    <n v="0"/>
    <n v="1"/>
    <x v="16"/>
    <x v="1"/>
  </r>
  <r>
    <s v="  UA"/>
    <x v="23"/>
    <n v="201"/>
    <s v="N212UA"/>
    <s v="HNL"/>
    <d v="1899-12-30T09:20:00"/>
    <d v="1899-12-30T09:18:00"/>
    <n v="544"/>
    <n v="535"/>
    <n v="-2"/>
    <d v="1899-12-30T09:43:00"/>
    <n v="25"/>
    <n v="0"/>
    <n v="0"/>
    <n v="0"/>
    <n v="0"/>
    <n v="0"/>
    <n v="0"/>
    <x v="0"/>
    <x v="2"/>
  </r>
  <r>
    <s v="  UA"/>
    <x v="23"/>
    <n v="222"/>
    <s v="N537UA"/>
    <s v="BDL"/>
    <d v="1899-12-30T18:48:00"/>
    <d v="1899-12-30T19:03:00"/>
    <n v="126"/>
    <n v="131"/>
    <n v="15"/>
    <d v="1899-12-30T19:34:00"/>
    <n v="31"/>
    <n v="0"/>
    <n v="0"/>
    <n v="5"/>
    <n v="0"/>
    <n v="15"/>
    <n v="15"/>
    <x v="1"/>
    <x v="2"/>
  </r>
  <r>
    <s v="  UA"/>
    <x v="23"/>
    <n v="234"/>
    <s v="N845UA"/>
    <s v="LGA"/>
    <d v="1899-12-30T08:25:00"/>
    <d v="1899-12-30T08:22:00"/>
    <n v="125"/>
    <n v="121"/>
    <n v="-3"/>
    <d v="1899-12-30T08:45:00"/>
    <n v="23"/>
    <n v="0"/>
    <n v="0"/>
    <n v="0"/>
    <n v="0"/>
    <n v="0"/>
    <n v="0"/>
    <x v="9"/>
    <x v="2"/>
  </r>
  <r>
    <s v="  UA"/>
    <x v="23"/>
    <n v="241"/>
    <s v="N476UA"/>
    <s v="SEA"/>
    <d v="1899-12-30T11:57:00"/>
    <d v="1899-12-30T11:58:00"/>
    <n v="268"/>
    <n v="265"/>
    <n v="1"/>
    <d v="1899-12-30T12:14:00"/>
    <n v="16"/>
    <n v="0"/>
    <n v="0"/>
    <n v="0"/>
    <n v="0"/>
    <n v="0"/>
    <n v="1"/>
    <x v="3"/>
    <x v="2"/>
  </r>
  <r>
    <s v="  UA"/>
    <x v="23"/>
    <n v="242"/>
    <s v="N852UA"/>
    <s v="PVD"/>
    <d v="1899-12-30T13:27:00"/>
    <d v="1899-12-30T13:28:00"/>
    <n v="128"/>
    <n v="118"/>
    <n v="1"/>
    <d v="1899-12-30T13:36:00"/>
    <n v="8"/>
    <n v="0"/>
    <n v="0"/>
    <n v="0"/>
    <n v="0"/>
    <n v="0"/>
    <n v="1"/>
    <x v="14"/>
    <x v="2"/>
  </r>
  <r>
    <s v="  UA"/>
    <x v="23"/>
    <n v="245"/>
    <s v="N592UA"/>
    <s v="DEN"/>
    <d v="1899-12-30T08:58:00"/>
    <d v="1899-12-30T08:59:00"/>
    <n v="164"/>
    <n v="168"/>
    <n v="1"/>
    <d v="1899-12-30T09:15:00"/>
    <n v="16"/>
    <n v="0"/>
    <n v="0"/>
    <n v="0"/>
    <n v="0"/>
    <n v="0"/>
    <n v="1"/>
    <x v="9"/>
    <x v="2"/>
  </r>
  <r>
    <s v="  UA"/>
    <x v="23"/>
    <n v="246"/>
    <s v="N494UA"/>
    <s v="BUF"/>
    <d v="1899-12-30T18:00:00"/>
    <d v="1899-12-30T17:56:00"/>
    <n v="89"/>
    <n v="83"/>
    <n v="-4"/>
    <d v="1899-12-30T18:08:00"/>
    <n v="12"/>
    <n v="0"/>
    <n v="0"/>
    <n v="0"/>
    <n v="0"/>
    <n v="0"/>
    <n v="0"/>
    <x v="1"/>
    <x v="2"/>
  </r>
  <r>
    <s v="  UA"/>
    <x v="23"/>
    <n v="248"/>
    <s v="N414UA"/>
    <s v="DTW"/>
    <d v="1899-12-30T19:00:00"/>
    <d v="1899-12-30T20:49:00"/>
    <n v="85"/>
    <n v="59"/>
    <n v="109"/>
    <d v="1899-12-30T21:00:00"/>
    <n v="11"/>
    <n v="83"/>
    <n v="0"/>
    <n v="0"/>
    <n v="0"/>
    <n v="0"/>
    <n v="109"/>
    <x v="10"/>
    <x v="2"/>
  </r>
  <r>
    <s v="  UA"/>
    <x v="23"/>
    <n v="253"/>
    <s v="N822UA"/>
    <s v="BOS"/>
    <d v="1899-12-30T19:00:00"/>
    <d v="1899-12-30T18:56:00"/>
    <n v="135"/>
    <n v="114"/>
    <n v="-4"/>
    <d v="1899-12-30T19:07:00"/>
    <n v="11"/>
    <n v="0"/>
    <n v="0"/>
    <n v="0"/>
    <n v="0"/>
    <n v="0"/>
    <n v="0"/>
    <x v="10"/>
    <x v="2"/>
  </r>
  <r>
    <s v="  UA"/>
    <x v="23"/>
    <n v="255"/>
    <s v="N853UA"/>
    <s v="SFO"/>
    <d v="1899-12-30T16:05:00"/>
    <d v="1899-12-30T18:03:00"/>
    <n v="282"/>
    <n v="260"/>
    <n v="118"/>
    <d v="1899-12-30T18:17:00"/>
    <n v="14"/>
    <n v="20"/>
    <n v="0"/>
    <n v="0"/>
    <n v="0"/>
    <n v="76"/>
    <n v="118"/>
    <x v="2"/>
    <x v="2"/>
  </r>
  <r>
    <s v="  UA"/>
    <x v="23"/>
    <n v="258"/>
    <s v="N441UA"/>
    <s v="GRR"/>
    <d v="1899-12-30T19:01:00"/>
    <d v="1899-12-30T19:00:00"/>
    <n v="51"/>
    <n v="45"/>
    <n v="-1"/>
    <d v="1899-12-30T19:11:00"/>
    <n v="11"/>
    <n v="0"/>
    <n v="0"/>
    <n v="0"/>
    <n v="0"/>
    <n v="0"/>
    <n v="0"/>
    <x v="10"/>
    <x v="2"/>
  </r>
  <r>
    <s v="  UA"/>
    <x v="23"/>
    <n v="262"/>
    <s v="N475UA"/>
    <s v="MCO"/>
    <d v="1899-12-30T06:54:00"/>
    <d v="1899-12-30T06:48:00"/>
    <n v="155"/>
    <n v="139"/>
    <n v="-6"/>
    <d v="1899-12-30T06:58:00"/>
    <n v="10"/>
    <n v="0"/>
    <n v="0"/>
    <n v="0"/>
    <n v="0"/>
    <n v="0"/>
    <n v="0"/>
    <x v="6"/>
    <x v="2"/>
  </r>
  <r>
    <s v="  UA"/>
    <x v="23"/>
    <n v="265"/>
    <s v="N536UA"/>
    <s v="TPA"/>
    <d v="1899-12-30T14:15:00"/>
    <d v="1899-12-30T14:12:00"/>
    <n v="157"/>
    <n v="142"/>
    <n v="-3"/>
    <d v="1899-12-30T14:21:00"/>
    <n v="9"/>
    <n v="0"/>
    <n v="0"/>
    <n v="0"/>
    <n v="0"/>
    <n v="0"/>
    <n v="0"/>
    <x v="4"/>
    <x v="2"/>
  </r>
  <r>
    <s v="  UA"/>
    <x v="23"/>
    <n v="278"/>
    <s v="N806UA"/>
    <s v="MDT"/>
    <d v="1899-12-30T18:30:00"/>
    <d v="1899-12-30T18:22:00"/>
    <n v="100"/>
    <n v="91"/>
    <n v="-8"/>
    <d v="1899-12-30T18:37:00"/>
    <n v="15"/>
    <n v="0"/>
    <n v="0"/>
    <n v="0"/>
    <n v="0"/>
    <n v="0"/>
    <n v="0"/>
    <x v="1"/>
    <x v="2"/>
  </r>
  <r>
    <s v="  UA"/>
    <x v="23"/>
    <n v="288"/>
    <s v="N475UA"/>
    <s v="MCO"/>
    <d v="1899-12-30T14:27:00"/>
    <d v="1899-12-30T14:21:00"/>
    <n v="159"/>
    <n v="152"/>
    <n v="-6"/>
    <d v="1899-12-30T14:43:00"/>
    <n v="22"/>
    <n v="0"/>
    <n v="0"/>
    <n v="0"/>
    <n v="0"/>
    <n v="0"/>
    <n v="0"/>
    <x v="4"/>
    <x v="2"/>
  </r>
  <r>
    <s v="  UA"/>
    <x v="23"/>
    <n v="291"/>
    <s v="N808UA"/>
    <s v="IAD"/>
    <d v="1899-12-30T11:22:00"/>
    <d v="1899-12-30T11:16:00"/>
    <n v="106"/>
    <n v="95"/>
    <n v="-6"/>
    <d v="1899-12-30T11:30:00"/>
    <n v="14"/>
    <n v="0"/>
    <n v="0"/>
    <n v="0"/>
    <n v="0"/>
    <n v="0"/>
    <n v="0"/>
    <x v="3"/>
    <x v="2"/>
  </r>
  <r>
    <s v="  UA"/>
    <x v="23"/>
    <n v="292"/>
    <s v="N808UA"/>
    <s v="ATL"/>
    <d v="1899-12-30T06:00:00"/>
    <d v="1899-12-30T05:58:00"/>
    <n v="119"/>
    <n v="101"/>
    <n v="-2"/>
    <d v="1899-12-30T06:10:00"/>
    <n v="12"/>
    <n v="0"/>
    <n v="0"/>
    <n v="0"/>
    <n v="0"/>
    <n v="0"/>
    <n v="0"/>
    <x v="6"/>
    <x v="2"/>
  </r>
  <r>
    <s v="  UA"/>
    <x v="23"/>
    <n v="296"/>
    <s v="N426UA"/>
    <s v="MSP"/>
    <d v="1899-12-30T13:20:00"/>
    <d v="1899-12-30T13:56:00"/>
    <n v="87"/>
    <n v="69"/>
    <n v="36"/>
    <d v="1899-12-30T14:03:00"/>
    <n v="7"/>
    <n v="0"/>
    <n v="0"/>
    <n v="0"/>
    <n v="0"/>
    <n v="18"/>
    <n v="36"/>
    <x v="14"/>
    <x v="2"/>
  </r>
  <r>
    <s v="  UA"/>
    <x v="23"/>
    <n v="298"/>
    <s v="N804UA"/>
    <s v="MIA"/>
    <d v="1899-12-30T19:55:00"/>
    <d v="1899-12-30T19:50:00"/>
    <n v="187"/>
    <n v="163"/>
    <n v="-5"/>
    <d v="1899-12-30T20:03:00"/>
    <n v="13"/>
    <n v="0"/>
    <n v="0"/>
    <n v="0"/>
    <n v="0"/>
    <n v="0"/>
    <n v="0"/>
    <x v="10"/>
    <x v="2"/>
  </r>
  <r>
    <s v="  UA"/>
    <x v="23"/>
    <n v="304"/>
    <s v="N818UA"/>
    <s v="BDL"/>
    <d v="1899-12-30T06:26:00"/>
    <d v="1899-12-30T06:19:00"/>
    <n v="122"/>
    <n v="108"/>
    <n v="-7"/>
    <d v="1899-12-30T06:28:00"/>
    <n v="9"/>
    <n v="0"/>
    <n v="0"/>
    <n v="0"/>
    <n v="0"/>
    <n v="0"/>
    <n v="0"/>
    <x v="6"/>
    <x v="2"/>
  </r>
  <r>
    <s v="  UA"/>
    <x v="23"/>
    <n v="307"/>
    <s v="N576UA"/>
    <s v="LAS"/>
    <d v="1899-12-30T08:20:00"/>
    <d v="1899-12-30T08:22:00"/>
    <n v="237"/>
    <n v="220"/>
    <n v="2"/>
    <d v="1899-12-30T08:35:00"/>
    <n v="13"/>
    <n v="0"/>
    <n v="0"/>
    <n v="0"/>
    <n v="0"/>
    <n v="0"/>
    <n v="2"/>
    <x v="9"/>
    <x v="2"/>
  </r>
  <r>
    <s v="  UA"/>
    <x v="23"/>
    <n v="309"/>
    <s v="N416UA"/>
    <s v="BOS"/>
    <d v="1899-12-30T09:05:00"/>
    <d v="1899-12-30T09:17:00"/>
    <n v="128"/>
    <n v="143"/>
    <n v="12"/>
    <d v="1899-12-30T09:51:00"/>
    <n v="34"/>
    <n v="12"/>
    <n v="0"/>
    <n v="15"/>
    <n v="0"/>
    <n v="0"/>
    <n v="12"/>
    <x v="0"/>
    <x v="2"/>
  </r>
  <r>
    <s v="  UA"/>
    <x v="23"/>
    <n v="330"/>
    <s v="N445UA"/>
    <s v="EWR"/>
    <d v="1899-12-30T16:00:00"/>
    <d v="1899-12-30T16:09:00"/>
    <n v="131"/>
    <n v="105"/>
    <n v="9"/>
    <d v="1899-12-30T16:19:00"/>
    <n v="10"/>
    <n v="0"/>
    <n v="0"/>
    <n v="0"/>
    <n v="0"/>
    <n v="0"/>
    <n v="9"/>
    <x v="2"/>
    <x v="2"/>
  </r>
  <r>
    <s v="  UA"/>
    <x v="23"/>
    <n v="331"/>
    <s v="N422UA"/>
    <s v="DFW"/>
    <d v="1899-12-30T20:50:00"/>
    <d v="1899-12-30T21:58:00"/>
    <n v="146"/>
    <n v="205"/>
    <n v="68"/>
    <d v="1899-12-30T22:18:00"/>
    <n v="20"/>
    <n v="68"/>
    <n v="0"/>
    <n v="59"/>
    <n v="0"/>
    <n v="0"/>
    <n v="68"/>
    <x v="11"/>
    <x v="2"/>
  </r>
  <r>
    <s v="  UA"/>
    <x v="23"/>
    <n v="333"/>
    <s v="N851UA"/>
    <s v="MSY"/>
    <d v="1899-12-30T09:30:00"/>
    <d v="1899-12-30T09:26:00"/>
    <n v="140"/>
    <n v="139"/>
    <n v="-4"/>
    <d v="1899-12-30T09:41:00"/>
    <n v="15"/>
    <n v="0"/>
    <n v="0"/>
    <n v="0"/>
    <n v="0"/>
    <n v="0"/>
    <n v="0"/>
    <x v="0"/>
    <x v="2"/>
  </r>
  <r>
    <s v="  UA"/>
    <x v="23"/>
    <n v="337"/>
    <s v="N844UA"/>
    <s v="IAD"/>
    <d v="1899-12-30T16:16:00"/>
    <d v="1899-12-30T16:13:00"/>
    <n v="109"/>
    <n v="99"/>
    <n v="-3"/>
    <d v="1899-12-30T16:24:00"/>
    <n v="11"/>
    <n v="0"/>
    <n v="0"/>
    <n v="0"/>
    <n v="0"/>
    <n v="0"/>
    <n v="0"/>
    <x v="2"/>
    <x v="2"/>
  </r>
  <r>
    <s v="  UA"/>
    <x v="23"/>
    <n v="340"/>
    <s v="N842UA"/>
    <s v="DFW"/>
    <d v="1899-12-30T13:20:00"/>
    <d v="1899-12-30T13:19:00"/>
    <n v="151"/>
    <n v="139"/>
    <n v="-1"/>
    <d v="1899-12-30T13:29:00"/>
    <n v="10"/>
    <n v="0"/>
    <n v="0"/>
    <n v="0"/>
    <n v="0"/>
    <n v="0"/>
    <n v="0"/>
    <x v="14"/>
    <x v="2"/>
  </r>
  <r>
    <s v="  UA"/>
    <x v="23"/>
    <n v="344"/>
    <s v="N437UA"/>
    <s v="BWI"/>
    <d v="1899-12-30T19:53:00"/>
    <d v="1899-12-30T19:49:00"/>
    <n v="108"/>
    <n v="88"/>
    <n v="-4"/>
    <d v="1899-12-30T19:56:00"/>
    <n v="7"/>
    <n v="0"/>
    <n v="0"/>
    <n v="0"/>
    <n v="0"/>
    <n v="0"/>
    <n v="0"/>
    <x v="10"/>
    <x v="2"/>
  </r>
  <r>
    <s v="  UA"/>
    <x v="23"/>
    <n v="350"/>
    <s v="N575UA"/>
    <s v="MCO"/>
    <d v="1899-12-30T17:06:00"/>
    <d v="1899-12-30T17:07:00"/>
    <n v="159"/>
    <n v="146"/>
    <n v="1"/>
    <d v="1899-12-30T17:24:00"/>
    <n v="17"/>
    <n v="0"/>
    <n v="0"/>
    <n v="0"/>
    <n v="0"/>
    <n v="0"/>
    <n v="1"/>
    <x v="12"/>
    <x v="2"/>
  </r>
  <r>
    <s v="  UA"/>
    <x v="23"/>
    <n v="352"/>
    <s v="N817UA"/>
    <s v="BDL"/>
    <d v="1899-12-30T13:33:00"/>
    <d v="1899-12-30T13:34:00"/>
    <n v="122"/>
    <n v="114"/>
    <n v="1"/>
    <d v="1899-12-30T13:45:00"/>
    <n v="11"/>
    <n v="0"/>
    <n v="0"/>
    <n v="0"/>
    <n v="0"/>
    <n v="0"/>
    <n v="1"/>
    <x v="14"/>
    <x v="2"/>
  </r>
  <r>
    <s v="  UA"/>
    <x v="23"/>
    <n v="365"/>
    <s v="N845UA"/>
    <s v="DSM"/>
    <d v="1899-12-30T15:00:00"/>
    <d v="1899-12-30T14:53:00"/>
    <n v="75"/>
    <n v="68"/>
    <n v="-7"/>
    <d v="1899-12-30T15:05:00"/>
    <n v="12"/>
    <n v="0"/>
    <n v="0"/>
    <n v="0"/>
    <n v="0"/>
    <n v="0"/>
    <n v="0"/>
    <x v="15"/>
    <x v="2"/>
  </r>
  <r>
    <s v="  UA"/>
    <x v="23"/>
    <n v="376"/>
    <s v="N825UA"/>
    <s v="PHL"/>
    <d v="1899-12-30T06:00:00"/>
    <d v="1899-12-30T07:37:00"/>
    <n v="119"/>
    <n v="109"/>
    <n v="97"/>
    <d v="1899-12-30T07:51:00"/>
    <n v="14"/>
    <n v="0"/>
    <n v="0"/>
    <n v="0"/>
    <n v="0"/>
    <n v="87"/>
    <n v="97"/>
    <x v="6"/>
    <x v="2"/>
  </r>
  <r>
    <s v="  UA"/>
    <x v="23"/>
    <n v="381"/>
    <s v="N491UA"/>
    <s v="SMF"/>
    <d v="1899-12-30T09:55:00"/>
    <d v="1899-12-30T09:51:00"/>
    <n v="270"/>
    <n v="254"/>
    <n v="-4"/>
    <d v="1899-12-30T10:05:00"/>
    <n v="14"/>
    <n v="0"/>
    <n v="0"/>
    <n v="0"/>
    <n v="0"/>
    <n v="0"/>
    <n v="0"/>
    <x v="0"/>
    <x v="2"/>
  </r>
  <r>
    <s v="  UA"/>
    <x v="23"/>
    <n v="382"/>
    <s v="N541UA"/>
    <s v="IAD"/>
    <d v="1899-12-30T08:43:00"/>
    <d v="1899-12-30T08:41:00"/>
    <n v="108"/>
    <n v="98"/>
    <n v="-2"/>
    <d v="1899-12-30T08:58:00"/>
    <n v="17"/>
    <n v="0"/>
    <n v="0"/>
    <n v="0"/>
    <n v="0"/>
    <n v="0"/>
    <n v="0"/>
    <x v="9"/>
    <x v="2"/>
  </r>
  <r>
    <s v="  UA"/>
    <x v="23"/>
    <n v="391"/>
    <s v="N814UA"/>
    <s v="RDU"/>
    <d v="1899-12-30T19:45:00"/>
    <d v="1899-12-30T19:42:00"/>
    <n v="117"/>
    <n v="119"/>
    <n v="-3"/>
    <d v="1899-12-30T20:12:00"/>
    <n v="30"/>
    <n v="0"/>
    <n v="0"/>
    <n v="0"/>
    <n v="0"/>
    <n v="0"/>
    <n v="0"/>
    <x v="10"/>
    <x v="2"/>
  </r>
  <r>
    <s v="  UA"/>
    <x v="23"/>
    <n v="393"/>
    <s v="N836UA"/>
    <s v="PHX"/>
    <d v="1899-12-30T11:57:00"/>
    <d v="1899-12-30T11:49:00"/>
    <n v="232"/>
    <n v="203"/>
    <n v="-8"/>
    <d v="1899-12-30T11:58:00"/>
    <n v="9"/>
    <n v="0"/>
    <n v="0"/>
    <n v="0"/>
    <n v="0"/>
    <n v="0"/>
    <n v="0"/>
    <x v="3"/>
    <x v="2"/>
  </r>
  <r>
    <s v="  UA"/>
    <x v="23"/>
    <n v="395"/>
    <s v="N496UA"/>
    <s v="SAN"/>
    <d v="1899-12-30T17:40:00"/>
    <d v="1899-12-30T17:34:00"/>
    <n v="253"/>
    <n v="243"/>
    <n v="-6"/>
    <d v="1899-12-30T17:49:00"/>
    <n v="15"/>
    <n v="0"/>
    <n v="0"/>
    <n v="0"/>
    <n v="0"/>
    <n v="0"/>
    <n v="0"/>
    <x v="12"/>
    <x v="2"/>
  </r>
  <r>
    <s v="  UA"/>
    <x v="23"/>
    <n v="398"/>
    <s v="N492UA"/>
    <s v="PDX"/>
    <d v="1899-12-30T11:58:00"/>
    <d v="1899-12-30T11:57:00"/>
    <n v="268"/>
    <n v="269"/>
    <n v="-1"/>
    <d v="1899-12-30T12:13:00"/>
    <n v="16"/>
    <n v="0"/>
    <n v="0"/>
    <n v="0"/>
    <n v="0"/>
    <n v="0"/>
    <n v="0"/>
    <x v="3"/>
    <x v="2"/>
  </r>
  <r>
    <s v="  UA"/>
    <x v="23"/>
    <n v="408"/>
    <s v="N576UA"/>
    <s v="PHX"/>
    <d v="1899-12-30T17:59:00"/>
    <d v="1899-12-30T17:59:00"/>
    <n v="235"/>
    <n v="212"/>
    <n v="0"/>
    <d v="1899-12-30T18:12:00"/>
    <n v="13"/>
    <n v="0"/>
    <n v="0"/>
    <n v="0"/>
    <n v="0"/>
    <n v="0"/>
    <n v="0"/>
    <x v="12"/>
    <x v="2"/>
  </r>
  <r>
    <s v="  UA"/>
    <x v="23"/>
    <n v="409"/>
    <s v="N825UA"/>
    <s v="LAX"/>
    <d v="1899-12-30T13:05:00"/>
    <d v="1899-12-30T13:01:00"/>
    <n v="269"/>
    <n v="256"/>
    <n v="-4"/>
    <d v="1899-12-30T13:15:00"/>
    <n v="14"/>
    <n v="0"/>
    <n v="0"/>
    <n v="0"/>
    <n v="0"/>
    <n v="0"/>
    <n v="0"/>
    <x v="14"/>
    <x v="2"/>
  </r>
  <r>
    <s v="  UA"/>
    <x v="23"/>
    <n v="411"/>
    <s v="N815UA"/>
    <s v="LAX"/>
    <d v="1899-12-30T20:45:00"/>
    <d v="1899-12-30T20:40:00"/>
    <n v="265"/>
    <n v="252"/>
    <n v="-5"/>
    <d v="1899-12-30T20:54:00"/>
    <n v="14"/>
    <n v="0"/>
    <n v="0"/>
    <n v="0"/>
    <n v="0"/>
    <n v="0"/>
    <n v="0"/>
    <x v="11"/>
    <x v="2"/>
  </r>
  <r>
    <s v="  UA"/>
    <x v="23"/>
    <n v="420"/>
    <s v="N468UA"/>
    <s v="ROC"/>
    <d v="1899-12-30T18:44:00"/>
    <d v="1899-12-30T18:40:00"/>
    <n v="96"/>
    <n v="93"/>
    <n v="-4"/>
    <d v="1899-12-30T18:54:00"/>
    <n v="14"/>
    <n v="0"/>
    <n v="0"/>
    <n v="0"/>
    <n v="0"/>
    <n v="0"/>
    <n v="0"/>
    <x v="1"/>
    <x v="2"/>
  </r>
  <r>
    <s v="  UA"/>
    <x v="23"/>
    <n v="425"/>
    <s v="N569UA"/>
    <s v="SEA"/>
    <d v="1899-12-30T20:50:00"/>
    <d v="1899-12-30T20:46:00"/>
    <n v="265"/>
    <n v="255"/>
    <n v="-4"/>
    <d v="1899-12-30T20:56:00"/>
    <n v="10"/>
    <n v="0"/>
    <n v="0"/>
    <n v="0"/>
    <n v="0"/>
    <n v="0"/>
    <n v="0"/>
    <x v="11"/>
    <x v="2"/>
  </r>
  <r>
    <s v="  UA"/>
    <x v="23"/>
    <n v="432"/>
    <s v="N806UA"/>
    <s v="CLT"/>
    <d v="1899-12-30T13:10:00"/>
    <d v="1899-12-30T13:25:00"/>
    <n v="109"/>
    <n v="98"/>
    <n v="15"/>
    <d v="1899-12-30T13:39:00"/>
    <n v="14"/>
    <n v="0"/>
    <n v="0"/>
    <n v="0"/>
    <n v="0"/>
    <n v="0"/>
    <n v="15"/>
    <x v="14"/>
    <x v="2"/>
  </r>
  <r>
    <s v="  UA"/>
    <x v="23"/>
    <n v="436"/>
    <s v="N410UA"/>
    <s v="EWR"/>
    <d v="1899-12-30T15:00:00"/>
    <d v="1899-12-30T14:58:00"/>
    <n v="131"/>
    <n v="113"/>
    <n v="-2"/>
    <d v="1899-12-30T15:09:00"/>
    <n v="11"/>
    <n v="0"/>
    <n v="0"/>
    <n v="0"/>
    <n v="0"/>
    <n v="0"/>
    <n v="0"/>
    <x v="15"/>
    <x v="2"/>
  </r>
  <r>
    <s v="  UA"/>
    <x v="23"/>
    <n v="442"/>
    <s v="N451UA"/>
    <s v="BDL"/>
    <d v="1899-12-30T16:50:00"/>
    <d v="1899-12-30T16:45:00"/>
    <n v="121"/>
    <n v="109"/>
    <n v="-5"/>
    <d v="1899-12-30T16:55:00"/>
    <n v="10"/>
    <n v="0"/>
    <n v="0"/>
    <n v="0"/>
    <n v="0"/>
    <n v="0"/>
    <n v="0"/>
    <x v="2"/>
    <x v="2"/>
  </r>
  <r>
    <s v="  UA"/>
    <x v="23"/>
    <n v="449"/>
    <s v="N472UA"/>
    <s v="SAN"/>
    <d v="1899-12-30T09:59:00"/>
    <d v="1899-12-30T09:57:00"/>
    <n v="261"/>
    <n v="236"/>
    <n v="-2"/>
    <d v="1899-12-30T10:09:00"/>
    <n v="12"/>
    <n v="0"/>
    <n v="0"/>
    <n v="0"/>
    <n v="0"/>
    <n v="0"/>
    <n v="0"/>
    <x v="0"/>
    <x v="2"/>
  </r>
  <r>
    <s v="  UA"/>
    <x v="23"/>
    <n v="450"/>
    <s v="N436UA"/>
    <s v="TPA"/>
    <d v="1899-12-30T19:59:00"/>
    <d v="1899-12-30T19:55:00"/>
    <n v="157"/>
    <n v="155"/>
    <n v="-4"/>
    <d v="1899-12-30T20:16:00"/>
    <n v="21"/>
    <n v="0"/>
    <n v="0"/>
    <n v="0"/>
    <n v="0"/>
    <n v="0"/>
    <n v="0"/>
    <x v="10"/>
    <x v="2"/>
  </r>
  <r>
    <s v="  UA"/>
    <x v="23"/>
    <n v="456"/>
    <s v="N571UA"/>
    <s v="DEN"/>
    <d v="1899-12-30T11:57:00"/>
    <d v="1899-12-30T11:59:00"/>
    <n v="162"/>
    <n v="162"/>
    <n v="2"/>
    <d v="1899-12-30T12:18:00"/>
    <n v="19"/>
    <n v="0"/>
    <n v="0"/>
    <n v="0"/>
    <n v="0"/>
    <n v="0"/>
    <n v="2"/>
    <x v="3"/>
    <x v="2"/>
  </r>
  <r>
    <s v="  UA"/>
    <x v="23"/>
    <n v="473"/>
    <s v="N852UA"/>
    <s v="SNA"/>
    <d v="1899-12-30T20:05:00"/>
    <d v="1899-12-30T20:05:00"/>
    <n v="269"/>
    <n v="229"/>
    <n v="0"/>
    <d v="1899-12-30T20:13:00"/>
    <n v="8"/>
    <n v="0"/>
    <n v="0"/>
    <n v="0"/>
    <n v="0"/>
    <n v="0"/>
    <n v="0"/>
    <x v="11"/>
    <x v="2"/>
  </r>
  <r>
    <s v="  UA"/>
    <x v="23"/>
    <n v="476"/>
    <s v="N822UA"/>
    <s v="BWI"/>
    <d v="1899-12-30T13:12:00"/>
    <d v="1899-12-30T13:11:00"/>
    <n v="108"/>
    <n v="100"/>
    <n v="-1"/>
    <d v="1899-12-30T13:25:00"/>
    <n v="14"/>
    <n v="0"/>
    <n v="0"/>
    <n v="0"/>
    <n v="0"/>
    <n v="0"/>
    <n v="0"/>
    <x v="14"/>
    <x v="2"/>
  </r>
  <r>
    <s v="  UA"/>
    <x v="23"/>
    <n v="482"/>
    <s v="N453UA"/>
    <s v="MSP"/>
    <d v="1899-12-30T20:05:00"/>
    <d v="1899-12-30T20:07:00"/>
    <n v="83"/>
    <n v="93"/>
    <n v="2"/>
    <d v="1899-12-30T20:26:00"/>
    <n v="19"/>
    <n v="0"/>
    <n v="0"/>
    <n v="0"/>
    <n v="0"/>
    <n v="0"/>
    <n v="2"/>
    <x v="11"/>
    <x v="2"/>
  </r>
  <r>
    <s v="  UA"/>
    <x v="23"/>
    <n v="493"/>
    <s v="N519UA"/>
    <s v="SFO"/>
    <d v="1899-12-30T18:32:00"/>
    <d v="1899-12-30T19:56:00"/>
    <n v="278"/>
    <n v="256"/>
    <n v="84"/>
    <d v="1899-12-30T20:08:00"/>
    <n v="12"/>
    <n v="0"/>
    <n v="0"/>
    <n v="0"/>
    <n v="0"/>
    <n v="62"/>
    <n v="84"/>
    <x v="1"/>
    <x v="2"/>
  </r>
  <r>
    <s v="  UA"/>
    <x v="23"/>
    <n v="499"/>
    <s v="N456UA"/>
    <s v="SFO"/>
    <d v="1899-12-30T14:05:00"/>
    <d v="1899-12-30T14:27:00"/>
    <n v="282"/>
    <n v="257"/>
    <n v="22"/>
    <d v="1899-12-30T14:37:00"/>
    <n v="10"/>
    <n v="0"/>
    <n v="0"/>
    <n v="0"/>
    <n v="0"/>
    <n v="0"/>
    <n v="22"/>
    <x v="4"/>
    <x v="2"/>
  </r>
  <r>
    <s v="  UA"/>
    <x v="23"/>
    <n v="502"/>
    <s v="N426UA"/>
    <s v="LGA"/>
    <d v="1899-12-30T18:00:00"/>
    <d v="1899-12-30T18:00:00"/>
    <n v="125"/>
    <n v="123"/>
    <n v="0"/>
    <d v="1899-12-30T18:21:00"/>
    <n v="21"/>
    <n v="0"/>
    <n v="0"/>
    <n v="0"/>
    <n v="0"/>
    <n v="0"/>
    <n v="0"/>
    <x v="1"/>
    <x v="2"/>
  </r>
  <r>
    <s v="  UA"/>
    <x v="23"/>
    <n v="514"/>
    <s v="N410UA"/>
    <s v="IAD"/>
    <d v="1899-12-30T21:20:00"/>
    <d v="1899-12-30T21:26:00"/>
    <n v="99"/>
    <n v="94"/>
    <n v="6"/>
    <d v="1899-12-30T21:42:00"/>
    <n v="16"/>
    <n v="0"/>
    <n v="0"/>
    <n v="0"/>
    <n v="0"/>
    <n v="0"/>
    <n v="6"/>
    <x v="7"/>
    <x v="2"/>
  </r>
  <r>
    <s v="  UA"/>
    <x v="23"/>
    <n v="519"/>
    <s v="N434UA"/>
    <s v="CMH"/>
    <d v="1899-12-30T19:45:00"/>
    <d v="1899-12-30T19:39:00"/>
    <n v="73"/>
    <n v="65"/>
    <n v="-6"/>
    <d v="1899-12-30T19:51:00"/>
    <n v="12"/>
    <n v="0"/>
    <n v="0"/>
    <n v="0"/>
    <n v="0"/>
    <n v="0"/>
    <n v="0"/>
    <x v="10"/>
    <x v="2"/>
  </r>
  <r>
    <s v="  UA"/>
    <x v="23"/>
    <n v="521"/>
    <s v="N566UA"/>
    <s v="SAN"/>
    <d v="1899-12-30T11:57:00"/>
    <d v="1899-12-30T11:54:00"/>
    <n v="264"/>
    <n v="228"/>
    <n v="-3"/>
    <d v="1899-12-30T12:04:00"/>
    <n v="10"/>
    <n v="0"/>
    <n v="0"/>
    <n v="0"/>
    <n v="0"/>
    <n v="0"/>
    <n v="0"/>
    <x v="3"/>
    <x v="2"/>
  </r>
  <r>
    <s v="  UA"/>
    <x v="23"/>
    <n v="524"/>
    <s v="N433UA"/>
    <s v="BOS"/>
    <d v="1899-12-30T06:46:00"/>
    <d v="1899-12-30T06:44:00"/>
    <n v="131"/>
    <n v="125"/>
    <n v="-2"/>
    <d v="1899-12-30T07:01:00"/>
    <n v="17"/>
    <n v="0"/>
    <n v="0"/>
    <n v="0"/>
    <n v="0"/>
    <n v="0"/>
    <n v="0"/>
    <x v="6"/>
    <x v="2"/>
  </r>
  <r>
    <s v="  UA"/>
    <x v="23"/>
    <n v="530"/>
    <s v="N445UA"/>
    <s v="MSP"/>
    <d v="1899-12-30T06:00:00"/>
    <d v="1899-12-30T05:57:00"/>
    <n v="93"/>
    <n v="89"/>
    <n v="-3"/>
    <d v="1899-12-30T06:14:00"/>
    <n v="17"/>
    <n v="0"/>
    <n v="0"/>
    <n v="0"/>
    <n v="0"/>
    <n v="0"/>
    <n v="0"/>
    <x v="6"/>
    <x v="2"/>
  </r>
  <r>
    <s v="  UA"/>
    <x v="23"/>
    <n v="531"/>
    <s v="N561UA"/>
    <s v="LAX"/>
    <d v="1899-12-30T10:35:00"/>
    <d v="1899-12-30T10:36:00"/>
    <n v="275"/>
    <n v="238"/>
    <n v="1"/>
    <d v="1899-12-30T10:44:00"/>
    <n v="8"/>
    <n v="0"/>
    <n v="0"/>
    <n v="0"/>
    <n v="0"/>
    <n v="0"/>
    <n v="1"/>
    <x v="8"/>
    <x v="2"/>
  </r>
  <r>
    <s v="  UA"/>
    <x v="23"/>
    <n v="532"/>
    <s v="N459UA"/>
    <s v="BOS"/>
    <d v="1899-12-30T11:01:00"/>
    <d v="1899-12-30T10:56:00"/>
    <n v="135"/>
    <n v="121"/>
    <n v="-5"/>
    <d v="1899-12-30T11:06:00"/>
    <n v="10"/>
    <n v="0"/>
    <n v="0"/>
    <n v="0"/>
    <n v="0"/>
    <n v="0"/>
    <n v="0"/>
    <x v="3"/>
    <x v="2"/>
  </r>
  <r>
    <s v="  UA"/>
    <x v="23"/>
    <n v="536"/>
    <s v="N852UA"/>
    <s v="LGA"/>
    <d v="1899-12-30T07:00:00"/>
    <d v="1899-12-30T06:55:00"/>
    <n v="123"/>
    <n v="120"/>
    <n v="-5"/>
    <d v="1899-12-30T07:08:00"/>
    <n v="13"/>
    <n v="0"/>
    <n v="0"/>
    <n v="0"/>
    <n v="0"/>
    <n v="0"/>
    <n v="0"/>
    <x v="13"/>
    <x v="2"/>
  </r>
  <r>
    <s v="  UA"/>
    <x v="23"/>
    <n v="544"/>
    <s v="N563UA"/>
    <s v="LAS"/>
    <d v="1899-12-30T11:57:00"/>
    <d v="1899-12-30T11:55:00"/>
    <n v="237"/>
    <n v="229"/>
    <n v="-2"/>
    <d v="1899-12-30T12:11:00"/>
    <n v="16"/>
    <n v="0"/>
    <n v="0"/>
    <n v="0"/>
    <n v="0"/>
    <n v="0"/>
    <n v="0"/>
    <x v="3"/>
    <x v="2"/>
  </r>
  <r>
    <s v="  UA"/>
    <x v="23"/>
    <n v="557"/>
    <s v="N553UA"/>
    <s v="LAS"/>
    <d v="1899-12-30T17:55:00"/>
    <d v="1899-12-30T17:58:00"/>
    <n v="237"/>
    <n v="208"/>
    <n v="3"/>
    <d v="1899-12-30T18:09:00"/>
    <n v="11"/>
    <n v="0"/>
    <n v="0"/>
    <n v="0"/>
    <n v="0"/>
    <n v="0"/>
    <n v="3"/>
    <x v="12"/>
    <x v="2"/>
  </r>
  <r>
    <s v="  UA"/>
    <x v="23"/>
    <n v="566"/>
    <s v="N418UA"/>
    <s v="ATL"/>
    <d v="1899-12-30T18:00:00"/>
    <d v="1899-12-30T17:58:00"/>
    <n v="112"/>
    <n v="114"/>
    <n v="-2"/>
    <d v="1899-12-30T18:18:00"/>
    <n v="20"/>
    <n v="0"/>
    <n v="0"/>
    <n v="0"/>
    <n v="0"/>
    <n v="0"/>
    <n v="0"/>
    <x v="1"/>
    <x v="2"/>
  </r>
  <r>
    <s v="  UA"/>
    <x v="23"/>
    <n v="570"/>
    <s v="N412UA"/>
    <s v="CLE"/>
    <d v="1899-12-30T13:19:00"/>
    <d v="1899-12-30T13:13:00"/>
    <n v="73"/>
    <n v="66"/>
    <n v="-6"/>
    <d v="1899-12-30T13:26:00"/>
    <n v="13"/>
    <n v="0"/>
    <n v="0"/>
    <n v="0"/>
    <n v="0"/>
    <n v="0"/>
    <n v="0"/>
    <x v="14"/>
    <x v="2"/>
  </r>
  <r>
    <s v="  UA"/>
    <x v="23"/>
    <n v="577"/>
    <s v="N485UA"/>
    <s v="MSP"/>
    <d v="1899-12-30T08:48:00"/>
    <d v="1899-12-30T08:44:00"/>
    <n v="85"/>
    <n v="90"/>
    <n v="-4"/>
    <d v="1899-12-30T09:11:00"/>
    <n v="27"/>
    <n v="0"/>
    <n v="0"/>
    <n v="0"/>
    <n v="0"/>
    <n v="0"/>
    <n v="0"/>
    <x v="9"/>
    <x v="2"/>
  </r>
  <r>
    <s v="  UA"/>
    <x v="23"/>
    <n v="589"/>
    <s v="N524UA"/>
    <s v="IAH"/>
    <d v="1899-12-30T09:27:00"/>
    <d v="1899-12-30T09:25:00"/>
    <n v="164"/>
    <n v="201"/>
    <n v="-2"/>
    <d v="1899-12-30T09:38:00"/>
    <n v="13"/>
    <n v="0"/>
    <n v="0"/>
    <n v="35"/>
    <n v="0"/>
    <n v="0"/>
    <n v="0"/>
    <x v="0"/>
    <x v="2"/>
  </r>
  <r>
    <s v="  UA"/>
    <x v="23"/>
    <n v="597"/>
    <s v="N444UA"/>
    <s v="MSP"/>
    <d v="1899-12-30T21:05:00"/>
    <d v="1899-12-30T21:03:00"/>
    <n v="84"/>
    <n v="86"/>
    <n v="-2"/>
    <d v="1899-12-30T21:16:00"/>
    <n v="13"/>
    <n v="0"/>
    <n v="0"/>
    <n v="0"/>
    <n v="0"/>
    <n v="0"/>
    <n v="0"/>
    <x v="7"/>
    <x v="2"/>
  </r>
  <r>
    <s v="  UA"/>
    <x v="23"/>
    <n v="600"/>
    <s v="N833UA"/>
    <s v="DCA"/>
    <d v="1899-12-30T06:00:00"/>
    <d v="1899-12-30T05:58:00"/>
    <n v="106"/>
    <n v="97"/>
    <n v="-2"/>
    <d v="1899-12-30T06:12:00"/>
    <n v="14"/>
    <n v="0"/>
    <n v="0"/>
    <n v="0"/>
    <n v="0"/>
    <n v="0"/>
    <n v="0"/>
    <x v="6"/>
    <x v="2"/>
  </r>
  <r>
    <s v="  UA"/>
    <x v="23"/>
    <n v="604"/>
    <s v="N440UA"/>
    <s v="DCA"/>
    <d v="1899-12-30T08:05:00"/>
    <d v="1899-12-30T08:02:00"/>
    <n v="105"/>
    <n v="102"/>
    <n v="-3"/>
    <d v="1899-12-30T08:16:00"/>
    <n v="14"/>
    <n v="0"/>
    <n v="0"/>
    <n v="0"/>
    <n v="0"/>
    <n v="0"/>
    <n v="0"/>
    <x v="9"/>
    <x v="2"/>
  </r>
  <r>
    <s v="  UA"/>
    <x v="23"/>
    <n v="605"/>
    <s v="N493UA"/>
    <s v="DEN"/>
    <d v="1899-12-30T09:48:00"/>
    <d v="1899-12-30T09:42:00"/>
    <n v="162"/>
    <n v="152"/>
    <n v="-6"/>
    <d v="1899-12-30T09:54:00"/>
    <n v="12"/>
    <n v="0"/>
    <n v="0"/>
    <n v="0"/>
    <n v="0"/>
    <n v="0"/>
    <n v="0"/>
    <x v="0"/>
    <x v="2"/>
  </r>
  <r>
    <s v="  UA"/>
    <x v="23"/>
    <n v="607"/>
    <s v="N814UA"/>
    <s v="LAX"/>
    <d v="1899-12-30T09:02:00"/>
    <d v="1899-12-30T09:28:00"/>
    <n v="265"/>
    <n v="245"/>
    <n v="26"/>
    <d v="1899-12-30T09:40:00"/>
    <n v="12"/>
    <n v="0"/>
    <n v="0"/>
    <n v="0"/>
    <n v="0"/>
    <n v="0"/>
    <n v="26"/>
    <x v="0"/>
    <x v="2"/>
  </r>
  <r>
    <s v="  UA"/>
    <x v="23"/>
    <n v="609"/>
    <s v="N834UA"/>
    <s v="SFO"/>
    <d v="1899-12-30T11:57:00"/>
    <d v="1899-12-30T13:00:00"/>
    <n v="282"/>
    <n v="280"/>
    <n v="63"/>
    <d v="1899-12-30T13:22:00"/>
    <n v="22"/>
    <n v="29"/>
    <n v="0"/>
    <n v="0"/>
    <n v="0"/>
    <n v="32"/>
    <n v="63"/>
    <x v="3"/>
    <x v="2"/>
  </r>
  <r>
    <s v="  UA"/>
    <x v="23"/>
    <n v="610"/>
    <s v="N446UA"/>
    <s v="DCA"/>
    <d v="1899-12-30T11:00:00"/>
    <d v="1899-12-30T10:54:00"/>
    <n v="105"/>
    <n v="106"/>
    <n v="-6"/>
    <d v="1899-12-30T11:04:00"/>
    <n v="10"/>
    <n v="0"/>
    <n v="0"/>
    <n v="0"/>
    <n v="0"/>
    <n v="0"/>
    <n v="0"/>
    <x v="3"/>
    <x v="2"/>
  </r>
  <r>
    <s v="  UA"/>
    <x v="23"/>
    <n v="611"/>
    <s v="N589UA"/>
    <s v="SFO"/>
    <d v="1899-12-30T13:05:00"/>
    <d v="1899-12-30T13:01:00"/>
    <n v="284"/>
    <n v="259"/>
    <n v="-4"/>
    <d v="1899-12-30T13:14:00"/>
    <n v="13"/>
    <n v="0"/>
    <n v="0"/>
    <n v="0"/>
    <n v="0"/>
    <n v="0"/>
    <n v="0"/>
    <x v="14"/>
    <x v="2"/>
  </r>
  <r>
    <s v="  UA"/>
    <x v="23"/>
    <n v="614"/>
    <s v=" "/>
    <s v="DCA"/>
    <d v="1899-12-30T13:05:00"/>
    <d v="1899-12-30T00:00:00"/>
    <n v="105"/>
    <n v="0"/>
    <n v="0"/>
    <d v="1899-12-30T00:00:00"/>
    <n v="0"/>
    <n v="0"/>
    <n v="0"/>
    <n v="0"/>
    <n v="0"/>
    <n v="0"/>
    <n v="0"/>
    <x v="14"/>
    <x v="2"/>
  </r>
  <r>
    <s v="  UA"/>
    <x v="23"/>
    <n v="617"/>
    <s v="N455UA"/>
    <s v="SNA"/>
    <d v="1899-12-30T15:23:00"/>
    <d v="1899-12-30T15:19:00"/>
    <n v="268"/>
    <n v="238"/>
    <n v="-4"/>
    <d v="1899-12-30T15:29:00"/>
    <n v="10"/>
    <n v="0"/>
    <n v="0"/>
    <n v="0"/>
    <n v="0"/>
    <n v="0"/>
    <n v="0"/>
    <x v="15"/>
    <x v="2"/>
  </r>
  <r>
    <s v="  UA"/>
    <x v="23"/>
    <n v="618"/>
    <s v="N809UA"/>
    <s v="DCA"/>
    <d v="1899-12-30T15:05:00"/>
    <d v="1899-12-30T15:04:00"/>
    <n v="105"/>
    <n v="92"/>
    <n v="-1"/>
    <d v="1899-12-30T15:17:00"/>
    <n v="13"/>
    <n v="0"/>
    <n v="0"/>
    <n v="0"/>
    <n v="0"/>
    <n v="0"/>
    <n v="0"/>
    <x v="15"/>
    <x v="2"/>
  </r>
  <r>
    <s v="  UA"/>
    <x v="23"/>
    <n v="620"/>
    <s v="N539UA"/>
    <s v="DCA"/>
    <d v="1899-12-30T16:04:00"/>
    <d v="1899-12-30T16:02:00"/>
    <n v="104"/>
    <n v="0"/>
    <n v="-2"/>
    <d v="1899-12-30T16:14:00"/>
    <n v="12"/>
    <n v="0"/>
    <n v="0"/>
    <n v="0"/>
    <n v="0"/>
    <n v="0"/>
    <n v="0"/>
    <x v="2"/>
    <x v="2"/>
  </r>
  <r>
    <s v="  UA"/>
    <x v="23"/>
    <n v="624"/>
    <s v="N408UA"/>
    <s v="DCA"/>
    <d v="1899-12-30T18:05:00"/>
    <d v="1899-12-30T18:00:00"/>
    <n v="105"/>
    <n v="104"/>
    <n v="-5"/>
    <d v="1899-12-30T18:22:00"/>
    <n v="22"/>
    <n v="0"/>
    <n v="0"/>
    <n v="0"/>
    <n v="0"/>
    <n v="0"/>
    <n v="0"/>
    <x v="1"/>
    <x v="2"/>
  </r>
  <r>
    <s v="  UA"/>
    <x v="23"/>
    <n v="626"/>
    <s v="N530UA"/>
    <s v="PHL"/>
    <d v="1899-12-30T18:10:00"/>
    <d v="1899-12-30T18:06:00"/>
    <n v="119"/>
    <n v="113"/>
    <n v="-4"/>
    <d v="1899-12-30T18:24:00"/>
    <n v="18"/>
    <n v="0"/>
    <n v="0"/>
    <n v="0"/>
    <n v="0"/>
    <n v="0"/>
    <n v="0"/>
    <x v="1"/>
    <x v="2"/>
  </r>
  <r>
    <s v="  UA"/>
    <x v="23"/>
    <n v="632"/>
    <s v="N574UA"/>
    <s v="TPA"/>
    <d v="1899-12-30T09:30:00"/>
    <d v="1899-12-30T09:28:00"/>
    <n v="157"/>
    <n v="148"/>
    <n v="-2"/>
    <d v="1899-12-30T09:47:00"/>
    <n v="19"/>
    <n v="0"/>
    <n v="0"/>
    <n v="0"/>
    <n v="0"/>
    <n v="0"/>
    <n v="0"/>
    <x v="0"/>
    <x v="2"/>
  </r>
  <r>
    <s v="  UA"/>
    <x v="23"/>
    <n v="634"/>
    <s v="N812UA"/>
    <s v="EWR"/>
    <d v="1899-12-30T06:00:00"/>
    <d v="1899-12-30T05:59:00"/>
    <n v="118"/>
    <n v="109"/>
    <n v="-1"/>
    <d v="1899-12-30T06:10:00"/>
    <n v="11"/>
    <n v="0"/>
    <n v="0"/>
    <n v="0"/>
    <n v="0"/>
    <n v="0"/>
    <n v="0"/>
    <x v="6"/>
    <x v="2"/>
  </r>
  <r>
    <s v="  UA"/>
    <x v="23"/>
    <n v="635"/>
    <s v="N565UA"/>
    <s v="SEA"/>
    <d v="1899-12-30T08:25:00"/>
    <d v="1899-12-30T08:27:00"/>
    <n v="265"/>
    <n v="267"/>
    <n v="2"/>
    <d v="1899-12-30T08:39:00"/>
    <n v="12"/>
    <n v="0"/>
    <n v="0"/>
    <n v="0"/>
    <n v="0"/>
    <n v="0"/>
    <n v="2"/>
    <x v="9"/>
    <x v="2"/>
  </r>
  <r>
    <s v="  UA"/>
    <x v="23"/>
    <n v="643"/>
    <s v="N480UA"/>
    <s v="PDX"/>
    <d v="1899-12-30T15:20:00"/>
    <d v="1899-12-30T15:15:00"/>
    <n v="268"/>
    <n v="285"/>
    <n v="-5"/>
    <d v="1899-12-30T15:27:00"/>
    <n v="12"/>
    <n v="0"/>
    <n v="0"/>
    <n v="0"/>
    <n v="0"/>
    <n v="0"/>
    <n v="0"/>
    <x v="15"/>
    <x v="2"/>
  </r>
  <r>
    <s v="  UA"/>
    <x v="23"/>
    <n v="646"/>
    <s v="N430UA"/>
    <s v="EWR"/>
    <d v="1899-12-30T13:00:00"/>
    <d v="1899-12-30T12:55:00"/>
    <n v="133"/>
    <n v="116"/>
    <n v="-5"/>
    <d v="1899-12-30T13:11:00"/>
    <n v="16"/>
    <n v="0"/>
    <n v="0"/>
    <n v="0"/>
    <n v="0"/>
    <n v="0"/>
    <n v="0"/>
    <x v="14"/>
    <x v="2"/>
  </r>
  <r>
    <s v="  UA"/>
    <x v="23"/>
    <n v="649"/>
    <s v="N428UA"/>
    <s v="PDX"/>
    <d v="1899-12-30T08:10:00"/>
    <d v="1899-12-30T08:04:00"/>
    <n v="263"/>
    <n v="263"/>
    <n v="-6"/>
    <d v="1899-12-30T08:12:00"/>
    <n v="8"/>
    <n v="0"/>
    <n v="0"/>
    <n v="0"/>
    <n v="0"/>
    <n v="0"/>
    <n v="0"/>
    <x v="9"/>
    <x v="2"/>
  </r>
  <r>
    <s v="  UA"/>
    <x v="23"/>
    <n v="650"/>
    <s v="N497UA"/>
    <s v="OMA"/>
    <d v="1899-12-30T09:55:00"/>
    <d v="1899-12-30T09:50:00"/>
    <n v="90"/>
    <n v="81"/>
    <n v="-5"/>
    <d v="1899-12-30T10:01:00"/>
    <n v="11"/>
    <n v="0"/>
    <n v="0"/>
    <n v="0"/>
    <n v="0"/>
    <n v="0"/>
    <n v="0"/>
    <x v="0"/>
    <x v="2"/>
  </r>
  <r>
    <s v="  UA"/>
    <x v="23"/>
    <n v="656"/>
    <s v="N812UA"/>
    <s v="ALB"/>
    <d v="1899-12-30T13:15:00"/>
    <d v="1899-12-30T13:11:00"/>
    <n v="114"/>
    <n v="103"/>
    <n v="-4"/>
    <d v="1899-12-30T13:21:00"/>
    <n v="10"/>
    <n v="0"/>
    <n v="0"/>
    <n v="0"/>
    <n v="0"/>
    <n v="0"/>
    <n v="0"/>
    <x v="14"/>
    <x v="2"/>
  </r>
  <r>
    <s v="  UA"/>
    <x v="23"/>
    <n v="658"/>
    <s v="N416UA"/>
    <s v="PHL"/>
    <d v="1899-12-30T16:25:00"/>
    <d v="1899-12-30T16:21:00"/>
    <n v="116"/>
    <n v="107"/>
    <n v="-4"/>
    <d v="1899-12-30T16:35:00"/>
    <n v="14"/>
    <n v="0"/>
    <n v="0"/>
    <n v="0"/>
    <n v="0"/>
    <n v="0"/>
    <n v="0"/>
    <x v="2"/>
    <x v="2"/>
  </r>
  <r>
    <s v="  UA"/>
    <x v="23"/>
    <n v="664"/>
    <s v="N570UA"/>
    <s v="PHL"/>
    <d v="1899-12-30T13:33:00"/>
    <d v="1899-12-30T13:27:00"/>
    <n v="119"/>
    <n v="105"/>
    <n v="-6"/>
    <d v="1899-12-30T13:38:00"/>
    <n v="11"/>
    <n v="0"/>
    <n v="0"/>
    <n v="0"/>
    <n v="0"/>
    <n v="0"/>
    <n v="0"/>
    <x v="14"/>
    <x v="2"/>
  </r>
  <r>
    <s v="  UA"/>
    <x v="23"/>
    <n v="665"/>
    <s v="N440UA"/>
    <s v="SNA"/>
    <d v="1899-12-30T17:34:00"/>
    <d v="1899-12-30T17:32:00"/>
    <n v="268"/>
    <n v="239"/>
    <n v="-2"/>
    <d v="1899-12-30T17:44:00"/>
    <n v="12"/>
    <n v="0"/>
    <n v="0"/>
    <n v="0"/>
    <n v="0"/>
    <n v="0"/>
    <n v="0"/>
    <x v="12"/>
    <x v="2"/>
  </r>
  <r>
    <s v="  UA"/>
    <x v="23"/>
    <n v="668"/>
    <s v="N480UA"/>
    <s v="LGA"/>
    <d v="1899-12-30T06:00:00"/>
    <d v="1899-12-30T05:58:00"/>
    <n v="123"/>
    <n v="120"/>
    <n v="-2"/>
    <d v="1899-12-30T06:13:00"/>
    <n v="15"/>
    <n v="0"/>
    <n v="0"/>
    <n v="0"/>
    <n v="0"/>
    <n v="0"/>
    <n v="0"/>
    <x v="6"/>
    <x v="2"/>
  </r>
  <r>
    <s v="  UA"/>
    <x v="23"/>
    <n v="675"/>
    <s v="N522UA"/>
    <s v="DEN"/>
    <d v="1899-12-30T08:02:00"/>
    <d v="1899-12-30T08:01:00"/>
    <n v="168"/>
    <n v="157"/>
    <n v="-1"/>
    <d v="1899-12-30T08:12:00"/>
    <n v="11"/>
    <n v="0"/>
    <n v="0"/>
    <n v="0"/>
    <n v="0"/>
    <n v="0"/>
    <n v="0"/>
    <x v="9"/>
    <x v="2"/>
  </r>
  <r>
    <s v="  UA"/>
    <x v="23"/>
    <n v="676"/>
    <s v="N836UA"/>
    <s v="DCA"/>
    <d v="1899-12-30T21:00:00"/>
    <d v="1899-12-30T20:58:00"/>
    <n v="105"/>
    <n v="92"/>
    <n v="-2"/>
    <d v="1899-12-30T21:13:00"/>
    <n v="15"/>
    <n v="0"/>
    <n v="0"/>
    <n v="0"/>
    <n v="0"/>
    <n v="0"/>
    <n v="0"/>
    <x v="7"/>
    <x v="2"/>
  </r>
  <r>
    <s v="  UA"/>
    <x v="23"/>
    <n v="678"/>
    <s v="N418UA"/>
    <s v="LGA"/>
    <d v="1899-12-30T11:00:00"/>
    <d v="1899-12-30T11:05:00"/>
    <n v="125"/>
    <n v="120"/>
    <n v="5"/>
    <d v="1899-12-30T11:19:00"/>
    <n v="14"/>
    <n v="0"/>
    <n v="0"/>
    <n v="0"/>
    <n v="0"/>
    <n v="0"/>
    <n v="5"/>
    <x v="3"/>
    <x v="2"/>
  </r>
  <r>
    <s v="  UA"/>
    <x v="23"/>
    <n v="682"/>
    <s v="N436UA"/>
    <s v="LGA"/>
    <d v="1899-12-30T13:00:00"/>
    <d v="1899-12-30T13:01:00"/>
    <n v="125"/>
    <n v="125"/>
    <n v="1"/>
    <d v="1899-12-30T13:18:00"/>
    <n v="17"/>
    <n v="0"/>
    <n v="0"/>
    <n v="0"/>
    <n v="0"/>
    <n v="0"/>
    <n v="1"/>
    <x v="14"/>
    <x v="2"/>
  </r>
  <r>
    <s v="  UA"/>
    <x v="23"/>
    <n v="684"/>
    <s v="N422UA"/>
    <s v="LGA"/>
    <d v="1899-12-30T14:05:00"/>
    <d v="1899-12-30T14:38:00"/>
    <n v="125"/>
    <n v="124"/>
    <n v="33"/>
    <d v="1899-12-30T15:00:00"/>
    <n v="22"/>
    <n v="11"/>
    <n v="0"/>
    <n v="0"/>
    <n v="0"/>
    <n v="21"/>
    <n v="33"/>
    <x v="4"/>
    <x v="2"/>
  </r>
  <r>
    <s v="  UA"/>
    <x v="23"/>
    <n v="686"/>
    <s v="N498UA"/>
    <s v="LGA"/>
    <d v="1899-12-30T14:54:00"/>
    <d v="1899-12-30T14:50:00"/>
    <n v="125"/>
    <n v="123"/>
    <n v="-4"/>
    <d v="1899-12-30T15:02:00"/>
    <n v="12"/>
    <n v="0"/>
    <n v="0"/>
    <n v="0"/>
    <n v="0"/>
    <n v="0"/>
    <n v="0"/>
    <x v="4"/>
    <x v="2"/>
  </r>
  <r>
    <s v="  UA"/>
    <x v="23"/>
    <n v="690"/>
    <s v="N412UA"/>
    <s v="LGA"/>
    <d v="1899-12-30T17:05:00"/>
    <d v="1899-12-30T17:04:00"/>
    <n v="125"/>
    <n v="119"/>
    <n v="-1"/>
    <d v="1899-12-30T17:21:00"/>
    <n v="17"/>
    <n v="0"/>
    <n v="0"/>
    <n v="0"/>
    <n v="0"/>
    <n v="0"/>
    <n v="0"/>
    <x v="12"/>
    <x v="2"/>
  </r>
  <r>
    <s v="  UA"/>
    <x v="23"/>
    <n v="696"/>
    <s v="N813UA"/>
    <s v="LGA"/>
    <d v="1899-12-30T19:00:00"/>
    <d v="1899-12-30T18:58:00"/>
    <n v="125"/>
    <n v="118"/>
    <n v="-2"/>
    <d v="1899-12-30T19:14:00"/>
    <n v="16"/>
    <n v="0"/>
    <n v="0"/>
    <n v="0"/>
    <n v="0"/>
    <n v="0"/>
    <n v="0"/>
    <x v="10"/>
    <x v="2"/>
  </r>
  <r>
    <s v="  UA"/>
    <x v="23"/>
    <n v="709"/>
    <s v="N848UA"/>
    <s v="SAN"/>
    <d v="1899-12-30T08:38:00"/>
    <d v="1899-12-30T08:36:00"/>
    <n v="264"/>
    <n v="235"/>
    <n v="-2"/>
    <d v="1899-12-30T08:46:00"/>
    <n v="10"/>
    <n v="0"/>
    <n v="0"/>
    <n v="0"/>
    <n v="0"/>
    <n v="0"/>
    <n v="0"/>
    <x v="9"/>
    <x v="2"/>
  </r>
  <r>
    <s v="  UA"/>
    <x v="23"/>
    <n v="711"/>
    <s v="N405UA"/>
    <s v="LAX"/>
    <d v="1899-12-30T07:04:00"/>
    <d v="1899-12-30T06:59:00"/>
    <n v="265"/>
    <n v="243"/>
    <n v="-5"/>
    <d v="1899-12-30T07:08:00"/>
    <n v="9"/>
    <n v="0"/>
    <n v="0"/>
    <n v="0"/>
    <n v="0"/>
    <n v="0"/>
    <n v="0"/>
    <x v="13"/>
    <x v="2"/>
  </r>
  <r>
    <s v="  UA"/>
    <x v="23"/>
    <n v="722"/>
    <s v="N452UA"/>
    <s v="RDU"/>
    <d v="1899-12-30T16:41:00"/>
    <d v="1899-12-30T16:36:00"/>
    <n v="110"/>
    <n v="101"/>
    <n v="-5"/>
    <d v="1899-12-30T16:46:00"/>
    <n v="10"/>
    <n v="0"/>
    <n v="0"/>
    <n v="0"/>
    <n v="0"/>
    <n v="0"/>
    <n v="0"/>
    <x v="2"/>
    <x v="2"/>
  </r>
  <r>
    <s v="  UA"/>
    <x v="23"/>
    <n v="732"/>
    <s v="N453UA"/>
    <s v="JAX"/>
    <d v="1899-12-30T13:46:00"/>
    <d v="1899-12-30T13:40:00"/>
    <n v="136"/>
    <n v="144"/>
    <n v="-6"/>
    <d v="1899-12-30T14:05:00"/>
    <n v="25"/>
    <n v="0"/>
    <n v="0"/>
    <n v="0"/>
    <n v="0"/>
    <n v="0"/>
    <n v="0"/>
    <x v="14"/>
    <x v="2"/>
  </r>
  <r>
    <s v="  UA"/>
    <x v="23"/>
    <n v="741"/>
    <s v="N403UA"/>
    <s v="SFO"/>
    <d v="1899-12-30T19:16:00"/>
    <d v="1899-12-30T19:13:00"/>
    <n v="282"/>
    <n v="269"/>
    <n v="-3"/>
    <d v="1899-12-30T19:29:00"/>
    <n v="16"/>
    <n v="0"/>
    <n v="0"/>
    <n v="0"/>
    <n v="0"/>
    <n v="0"/>
    <n v="0"/>
    <x v="10"/>
    <x v="2"/>
  </r>
  <r>
    <s v="  UA"/>
    <x v="23"/>
    <n v="759"/>
    <s v="N838UA"/>
    <s v="SFO"/>
    <d v="1899-12-30T09:02:00"/>
    <d v="1899-12-30T09:15:00"/>
    <n v="282"/>
    <n v="288"/>
    <n v="13"/>
    <d v="1899-12-30T09:24:00"/>
    <n v="9"/>
    <n v="0"/>
    <n v="0"/>
    <n v="8"/>
    <n v="0"/>
    <n v="11"/>
    <n v="13"/>
    <x v="0"/>
    <x v="2"/>
  </r>
  <r>
    <s v="  UA"/>
    <x v="23"/>
    <n v="761"/>
    <s v="N402UA"/>
    <s v="SFO"/>
    <d v="1899-12-30T08:19:00"/>
    <d v="1899-12-30T08:19:00"/>
    <n v="282"/>
    <n v="270"/>
    <n v="0"/>
    <d v="1899-12-30T08:31:00"/>
    <n v="12"/>
    <n v="0"/>
    <n v="0"/>
    <n v="0"/>
    <n v="0"/>
    <n v="0"/>
    <n v="0"/>
    <x v="9"/>
    <x v="2"/>
  </r>
  <r>
    <s v="  UA"/>
    <x v="23"/>
    <n v="762"/>
    <s v="N538UA"/>
    <s v="LGA"/>
    <d v="1899-12-30T21:00:00"/>
    <d v="1899-12-30T20:59:00"/>
    <n v="118"/>
    <n v="106"/>
    <n v="-1"/>
    <d v="1899-12-30T21:08:00"/>
    <n v="9"/>
    <n v="0"/>
    <n v="0"/>
    <n v="0"/>
    <n v="0"/>
    <n v="0"/>
    <n v="0"/>
    <x v="7"/>
    <x v="2"/>
  </r>
  <r>
    <s v="  UA"/>
    <x v="23"/>
    <n v="769"/>
    <s v="N664UA"/>
    <s v="SFO"/>
    <d v="1899-12-30T10:00:00"/>
    <d v="1899-12-30T10:07:00"/>
    <n v="290"/>
    <n v="252"/>
    <n v="7"/>
    <d v="1899-12-30T10:16:00"/>
    <n v="9"/>
    <n v="0"/>
    <n v="0"/>
    <n v="0"/>
    <n v="0"/>
    <n v="0"/>
    <n v="7"/>
    <x v="8"/>
    <x v="2"/>
  </r>
  <r>
    <s v="  UA"/>
    <x v="23"/>
    <n v="774"/>
    <s v="N481UA"/>
    <s v="RIC"/>
    <d v="1899-12-30T18:03:00"/>
    <d v="1899-12-30T18:05:00"/>
    <n v="114"/>
    <n v="105"/>
    <n v="2"/>
    <d v="1899-12-30T18:20:00"/>
    <n v="15"/>
    <n v="0"/>
    <n v="0"/>
    <n v="0"/>
    <n v="0"/>
    <n v="0"/>
    <n v="2"/>
    <x v="1"/>
    <x v="2"/>
  </r>
  <r>
    <s v="  UA"/>
    <x v="23"/>
    <n v="793"/>
    <s v="N545UA"/>
    <s v="LAX"/>
    <d v="1899-12-30T15:20:00"/>
    <d v="1899-12-30T16:08:00"/>
    <n v="270"/>
    <n v="238"/>
    <n v="48"/>
    <d v="1899-12-30T16:17:00"/>
    <n v="9"/>
    <n v="0"/>
    <n v="0"/>
    <n v="0"/>
    <n v="0"/>
    <n v="16"/>
    <n v="48"/>
    <x v="15"/>
    <x v="2"/>
  </r>
  <r>
    <s v="  UA"/>
    <x v="23"/>
    <n v="839"/>
    <s v="N572UA"/>
    <s v="LAX"/>
    <d v="1899-12-30T18:41:00"/>
    <d v="1899-12-30T19:17:00"/>
    <n v="262"/>
    <n v="241"/>
    <n v="36"/>
    <d v="1899-12-30T19:28:00"/>
    <n v="11"/>
    <n v="10"/>
    <n v="0"/>
    <n v="0"/>
    <n v="0"/>
    <n v="5"/>
    <n v="36"/>
    <x v="1"/>
    <x v="2"/>
  </r>
  <r>
    <s v="  UA"/>
    <x v="23"/>
    <n v="842"/>
    <s v="N444UA"/>
    <s v="LAX"/>
    <d v="1899-12-30T08:10:00"/>
    <d v="1899-12-30T08:10:00"/>
    <n v="269"/>
    <n v="229"/>
    <n v="0"/>
    <d v="1899-12-30T08:20:00"/>
    <n v="10"/>
    <n v="0"/>
    <n v="0"/>
    <n v="0"/>
    <n v="0"/>
    <n v="0"/>
    <n v="0"/>
    <x v="9"/>
    <x v="2"/>
  </r>
  <r>
    <s v="  UA"/>
    <x v="23"/>
    <n v="848"/>
    <s v="N458UA"/>
    <s v="PHX"/>
    <d v="1899-12-30T09:27:00"/>
    <d v="1899-12-30T09:33:00"/>
    <n v="227"/>
    <n v="221"/>
    <n v="6"/>
    <d v="1899-12-30T09:45:00"/>
    <n v="12"/>
    <n v="0"/>
    <n v="0"/>
    <n v="0"/>
    <n v="0"/>
    <n v="0"/>
    <n v="6"/>
    <x v="0"/>
    <x v="2"/>
  </r>
  <r>
    <s v="  UA"/>
    <x v="23"/>
    <n v="859"/>
    <s v="N832UA"/>
    <s v="SFO"/>
    <d v="1899-12-30T07:04:00"/>
    <d v="1899-12-30T07:00:00"/>
    <n v="288"/>
    <n v="258"/>
    <n v="-4"/>
    <d v="1899-12-30T07:11:00"/>
    <n v="11"/>
    <n v="0"/>
    <n v="0"/>
    <n v="0"/>
    <n v="0"/>
    <n v="0"/>
    <n v="0"/>
    <x v="13"/>
    <x v="2"/>
  </r>
  <r>
    <s v="  UA"/>
    <x v="23"/>
    <n v="882"/>
    <s v="N546UA"/>
    <s v="BOS"/>
    <d v="1899-12-30T16:05:00"/>
    <d v="1899-12-30T16:21:00"/>
    <n v="142"/>
    <n v="121"/>
    <n v="16"/>
    <d v="1899-12-30T16:32:00"/>
    <n v="11"/>
    <n v="0"/>
    <n v="0"/>
    <n v="0"/>
    <n v="0"/>
    <n v="0"/>
    <n v="16"/>
    <x v="2"/>
    <x v="2"/>
  </r>
  <r>
    <s v="  UA"/>
    <x v="23"/>
    <n v="884"/>
    <s v="N471UA"/>
    <s v="EWR"/>
    <d v="1899-12-30T19:00:00"/>
    <d v="1899-12-30T19:00:00"/>
    <n v="131"/>
    <n v="110"/>
    <n v="0"/>
    <d v="1899-12-30T19:10:00"/>
    <n v="10"/>
    <n v="0"/>
    <n v="0"/>
    <n v="0"/>
    <n v="0"/>
    <n v="0"/>
    <n v="0"/>
    <x v="10"/>
    <x v="2"/>
  </r>
  <r>
    <s v="  UA"/>
    <x v="23"/>
    <n v="896"/>
    <s v="N437UA"/>
    <s v="BOS"/>
    <d v="1899-12-30T13:15:00"/>
    <d v="1899-12-30T13:12:00"/>
    <n v="140"/>
    <n v="120"/>
    <n v="-3"/>
    <d v="1899-12-30T13:21:00"/>
    <n v="9"/>
    <n v="0"/>
    <n v="0"/>
    <n v="0"/>
    <n v="0"/>
    <n v="0"/>
    <n v="0"/>
    <x v="14"/>
    <x v="2"/>
  </r>
  <r>
    <s v="  UA"/>
    <x v="23"/>
    <n v="904"/>
    <s v="N812UA"/>
    <s v="CVG"/>
    <d v="1899-12-30T19:01:00"/>
    <d v="1899-12-30T18:50:00"/>
    <n v="71"/>
    <n v="64"/>
    <n v="-11"/>
    <d v="1899-12-30T19:03:00"/>
    <n v="13"/>
    <n v="0"/>
    <n v="0"/>
    <n v="0"/>
    <n v="0"/>
    <n v="0"/>
    <n v="0"/>
    <x v="10"/>
    <x v="2"/>
  </r>
  <r>
    <s v="  UA"/>
    <x v="23"/>
    <n v="907"/>
    <s v="N657UA"/>
    <s v="SFO"/>
    <d v="1899-12-30T17:21:00"/>
    <d v="1899-12-30T17:16:00"/>
    <n v="295"/>
    <n v="255"/>
    <n v="-5"/>
    <d v="1899-12-30T17:32:00"/>
    <n v="16"/>
    <n v="0"/>
    <n v="0"/>
    <n v="0"/>
    <n v="0"/>
    <n v="0"/>
    <n v="0"/>
    <x v="12"/>
    <x v="2"/>
  </r>
  <r>
    <s v="  UA"/>
    <x v="23"/>
    <n v="909"/>
    <s v="N559UA"/>
    <s v="DEN"/>
    <d v="1899-12-30T15:23:00"/>
    <d v="1899-12-30T15:25:00"/>
    <n v="164"/>
    <n v="150"/>
    <n v="2"/>
    <d v="1899-12-30T15:37:00"/>
    <n v="12"/>
    <n v="0"/>
    <n v="0"/>
    <n v="0"/>
    <n v="0"/>
    <n v="0"/>
    <n v="2"/>
    <x v="15"/>
    <x v="2"/>
  </r>
  <r>
    <s v="  UA"/>
    <x v="23"/>
    <n v="929"/>
    <s v="N449UA"/>
    <s v="SEA"/>
    <d v="1899-12-30T15:30:00"/>
    <d v="1899-12-30T15:31:00"/>
    <n v="268"/>
    <n v="303"/>
    <n v="1"/>
    <d v="1899-12-30T15:51:00"/>
    <n v="20"/>
    <n v="0"/>
    <n v="0"/>
    <n v="36"/>
    <n v="0"/>
    <n v="0"/>
    <n v="1"/>
    <x v="15"/>
    <x v="2"/>
  </r>
  <r>
    <s v="  UA"/>
    <x v="23"/>
    <n v="941"/>
    <s v="N573UA"/>
    <s v="DEN"/>
    <d v="1899-12-30T17:03:00"/>
    <d v="1899-12-30T17:04:00"/>
    <n v="160"/>
    <n v="145"/>
    <n v="1"/>
    <d v="1899-12-30T17:15:00"/>
    <n v="11"/>
    <n v="0"/>
    <n v="0"/>
    <n v="0"/>
    <n v="0"/>
    <n v="0"/>
    <n v="1"/>
    <x v="12"/>
    <x v="2"/>
  </r>
  <r>
    <s v="  UA"/>
    <x v="23"/>
    <n v="943"/>
    <s v="N565UA"/>
    <s v="LAX"/>
    <d v="1899-12-30T17:32:00"/>
    <d v="1899-12-30T18:15:00"/>
    <n v="268"/>
    <n v="239"/>
    <n v="43"/>
    <d v="1899-12-30T18:29:00"/>
    <n v="14"/>
    <n v="0"/>
    <n v="0"/>
    <n v="0"/>
    <n v="0"/>
    <n v="0"/>
    <n v="43"/>
    <x v="12"/>
    <x v="2"/>
  </r>
  <r>
    <s v="  UA"/>
    <x v="23"/>
    <n v="945"/>
    <s v="N529UA"/>
    <s v="LAX"/>
    <d v="1899-12-30T11:57:00"/>
    <d v="1899-12-30T12:00:00"/>
    <n v="262"/>
    <n v="243"/>
    <n v="3"/>
    <d v="1899-12-30T12:15:00"/>
    <n v="15"/>
    <n v="0"/>
    <n v="0"/>
    <n v="0"/>
    <n v="0"/>
    <n v="0"/>
    <n v="3"/>
    <x v="3"/>
    <x v="2"/>
  </r>
  <r>
    <s v="  UA"/>
    <x v="23"/>
    <n v="949"/>
    <s v="N521UA"/>
    <s v="DEN"/>
    <d v="1899-12-30T18:41:00"/>
    <d v="1899-12-30T19:22:00"/>
    <n v="165"/>
    <n v="161"/>
    <n v="41"/>
    <d v="1899-12-30T19:46:00"/>
    <n v="24"/>
    <n v="0"/>
    <n v="0"/>
    <n v="0"/>
    <n v="0"/>
    <n v="37"/>
    <n v="41"/>
    <x v="1"/>
    <x v="2"/>
  </r>
  <r>
    <s v="  UA"/>
    <x v="23"/>
    <n v="959"/>
    <s v="N495UA"/>
    <s v="PDX"/>
    <d v="1899-12-30T20:30:00"/>
    <d v="1899-12-30T20:35:00"/>
    <n v="268"/>
    <n v="271"/>
    <n v="5"/>
    <d v="1899-12-30T20:51:00"/>
    <n v="16"/>
    <n v="0"/>
    <n v="0"/>
    <n v="0"/>
    <n v="0"/>
    <n v="0"/>
    <n v="5"/>
    <x v="11"/>
    <x v="2"/>
  </r>
  <r>
    <s v="  UA"/>
    <x v="23"/>
    <n v="964"/>
    <s v="N797UA"/>
    <s v="IAD"/>
    <d v="1899-12-30T13:15:00"/>
    <d v="1899-12-30T13:20:00"/>
    <n v="112"/>
    <n v="103"/>
    <n v="5"/>
    <d v="1899-12-30T13:43:00"/>
    <n v="23"/>
    <n v="0"/>
    <n v="0"/>
    <n v="0"/>
    <n v="0"/>
    <n v="0"/>
    <n v="5"/>
    <x v="14"/>
    <x v="2"/>
  </r>
  <r>
    <s v="  UA"/>
    <x v="23"/>
    <n v="971"/>
    <s v="N494UA"/>
    <s v="SFO"/>
    <d v="1899-12-30T06:00:00"/>
    <d v="1899-12-30T05:59:00"/>
    <n v="282"/>
    <n v="266"/>
    <n v="-1"/>
    <d v="1899-12-30T06:11:00"/>
    <n v="12"/>
    <n v="0"/>
    <n v="0"/>
    <n v="0"/>
    <n v="0"/>
    <n v="0"/>
    <n v="0"/>
    <x v="6"/>
    <x v="2"/>
  </r>
  <r>
    <s v="  UA"/>
    <x v="23"/>
    <n v="973"/>
    <s v="N549UA"/>
    <s v="SFO"/>
    <d v="1899-12-30T14:55:00"/>
    <d v="1899-12-30T14:54:00"/>
    <n v="294"/>
    <n v="277"/>
    <n v="-1"/>
    <d v="1899-12-30T15:09:00"/>
    <n v="15"/>
    <n v="0"/>
    <n v="0"/>
    <n v="0"/>
    <n v="0"/>
    <n v="0"/>
    <n v="0"/>
    <x v="4"/>
    <x v="2"/>
  </r>
  <r>
    <s v="  UA"/>
    <x v="23"/>
    <n v="987"/>
    <s v="N412UA"/>
    <s v="DCA"/>
    <d v="1899-12-30T07:00:00"/>
    <d v="1899-12-30T06:58:00"/>
    <n v="108"/>
    <n v="110"/>
    <n v="-2"/>
    <d v="1899-12-30T07:13:00"/>
    <n v="15"/>
    <n v="0"/>
    <n v="0"/>
    <n v="0"/>
    <n v="0"/>
    <n v="0"/>
    <n v="0"/>
    <x v="13"/>
    <x v="2"/>
  </r>
  <r>
    <s v="  UA"/>
    <x v="23"/>
    <n v="990"/>
    <s v="N461UA"/>
    <s v="IAD"/>
    <d v="1899-12-30T18:13:00"/>
    <d v="1899-12-30T18:24:00"/>
    <n v="114"/>
    <n v="102"/>
    <n v="11"/>
    <d v="1899-12-30T18:46:00"/>
    <n v="22"/>
    <n v="0"/>
    <n v="0"/>
    <n v="0"/>
    <n v="0"/>
    <n v="0"/>
    <n v="11"/>
    <x v="1"/>
    <x v="2"/>
  </r>
  <r>
    <s v="  UA"/>
    <x v="23"/>
    <n v="998"/>
    <s v="N809UA"/>
    <s v="BOS"/>
    <d v="1899-12-30T21:01:00"/>
    <d v="1899-12-30T20:57:00"/>
    <n v="132"/>
    <n v="116"/>
    <n v="-4"/>
    <d v="1899-12-30T21:07:00"/>
    <n v="10"/>
    <n v="0"/>
    <n v="0"/>
    <n v="0"/>
    <n v="0"/>
    <n v="0"/>
    <n v="0"/>
    <x v="7"/>
    <x v="2"/>
  </r>
  <r>
    <s v="  UA"/>
    <x v="23"/>
    <n v="1102"/>
    <s v="N27722"/>
    <s v="MCO"/>
    <d v="1899-12-30T19:40:00"/>
    <d v="1899-12-30T19:44:00"/>
    <n v="155"/>
    <n v="148"/>
    <n v="4"/>
    <d v="1899-12-30T19:58:00"/>
    <n v="14"/>
    <n v="0"/>
    <n v="0"/>
    <n v="0"/>
    <n v="0"/>
    <n v="0"/>
    <n v="4"/>
    <x v="10"/>
    <x v="2"/>
  </r>
  <r>
    <s v="  UA"/>
    <x v="23"/>
    <n v="1103"/>
    <s v="N13716"/>
    <s v="SNA"/>
    <d v="1899-12-30T09:45:00"/>
    <d v="1899-12-30T09:45:00"/>
    <n v="265"/>
    <n v="261"/>
    <n v="0"/>
    <d v="1899-12-30T09:55:00"/>
    <n v="10"/>
    <n v="0"/>
    <n v="0"/>
    <n v="0"/>
    <n v="0"/>
    <n v="0"/>
    <n v="0"/>
    <x v="0"/>
    <x v="2"/>
  </r>
  <r>
    <s v="  UA"/>
    <x v="23"/>
    <n v="1189"/>
    <s v="N17245"/>
    <s v="IAH"/>
    <d v="1899-12-30T15:20:00"/>
    <d v="1899-12-30T15:20:00"/>
    <n v="174"/>
    <n v="199"/>
    <n v="0"/>
    <d v="1899-12-30T15:30:00"/>
    <n v="10"/>
    <n v="0"/>
    <n v="0"/>
    <n v="25"/>
    <n v="0"/>
    <n v="0"/>
    <n v="0"/>
    <x v="15"/>
    <x v="2"/>
  </r>
  <r>
    <s v="  UA"/>
    <x v="23"/>
    <n v="1221"/>
    <s v="N13718"/>
    <s v="IAH"/>
    <d v="1899-12-30T07:00:00"/>
    <d v="1899-12-30T06:58:00"/>
    <n v="168"/>
    <n v="155"/>
    <n v="-2"/>
    <d v="1899-12-30T07:09:00"/>
    <n v="11"/>
    <n v="0"/>
    <n v="0"/>
    <n v="0"/>
    <n v="0"/>
    <n v="0"/>
    <n v="0"/>
    <x v="13"/>
    <x v="2"/>
  </r>
  <r>
    <s v="  UA"/>
    <x v="23"/>
    <n v="1259"/>
    <s v="N14604"/>
    <s v="CLE"/>
    <d v="1899-12-30T18:15:00"/>
    <d v="1899-12-30T18:15:00"/>
    <n v="77"/>
    <n v="80"/>
    <n v="0"/>
    <d v="1899-12-30T18:39:00"/>
    <n v="24"/>
    <n v="0"/>
    <n v="0"/>
    <n v="0"/>
    <n v="0"/>
    <n v="0"/>
    <n v="0"/>
    <x v="1"/>
    <x v="2"/>
  </r>
  <r>
    <s v="  UA"/>
    <x v="23"/>
    <n v="1282"/>
    <s v="N73291"/>
    <s v="SFO"/>
    <d v="1899-12-30T20:30:00"/>
    <d v="1899-12-30T20:33:00"/>
    <n v="275"/>
    <n v="261"/>
    <n v="3"/>
    <d v="1899-12-30T20:42:00"/>
    <n v="9"/>
    <n v="0"/>
    <n v="0"/>
    <n v="0"/>
    <n v="0"/>
    <n v="0"/>
    <n v="3"/>
    <x v="11"/>
    <x v="2"/>
  </r>
  <r>
    <s v="  UA"/>
    <x v="23"/>
    <n v="1290"/>
    <s v="N12225"/>
    <s v="IAH"/>
    <d v="1899-12-30T17:05:00"/>
    <d v="1899-12-30T17:03:00"/>
    <n v="173"/>
    <n v="175"/>
    <n v="-2"/>
    <d v="1899-12-30T17:14:00"/>
    <n v="11"/>
    <n v="0"/>
    <n v="0"/>
    <n v="0"/>
    <n v="0"/>
    <n v="0"/>
    <n v="0"/>
    <x v="12"/>
    <x v="2"/>
  </r>
  <r>
    <s v="  UA"/>
    <x v="23"/>
    <n v="1296"/>
    <s v="N27724"/>
    <s v="DEN"/>
    <d v="1899-12-30T20:00:00"/>
    <d v="1899-12-30T19:57:00"/>
    <n v="156"/>
    <n v="136"/>
    <n v="-3"/>
    <d v="1899-12-30T20:05:00"/>
    <n v="8"/>
    <n v="0"/>
    <n v="0"/>
    <n v="0"/>
    <n v="0"/>
    <n v="0"/>
    <n v="0"/>
    <x v="11"/>
    <x v="2"/>
  </r>
  <r>
    <s v="  UA"/>
    <x v="23"/>
    <n v="1550"/>
    <s v="N78509"/>
    <s v="EWR"/>
    <d v="1899-12-30T13:39:00"/>
    <d v="1899-12-30T13:34:00"/>
    <n v="140"/>
    <n v="120"/>
    <n v="-5"/>
    <d v="1899-12-30T13:48:00"/>
    <n v="14"/>
    <n v="0"/>
    <n v="0"/>
    <n v="0"/>
    <n v="0"/>
    <n v="0"/>
    <n v="0"/>
    <x v="14"/>
    <x v="2"/>
  </r>
  <r>
    <s v="  UA"/>
    <x v="23"/>
    <n v="1570"/>
    <s v="N76503"/>
    <s v="EWR"/>
    <d v="1899-12-30T07:00:00"/>
    <d v="1899-12-30T06:56:00"/>
    <n v="120"/>
    <n v="103"/>
    <n v="-4"/>
    <d v="1899-12-30T07:05:00"/>
    <n v="9"/>
    <n v="0"/>
    <n v="0"/>
    <n v="0"/>
    <n v="0"/>
    <n v="0"/>
    <n v="0"/>
    <x v="13"/>
    <x v="2"/>
  </r>
  <r>
    <s v="  UA"/>
    <x v="23"/>
    <n v="1574"/>
    <s v="N73291"/>
    <s v="EWR"/>
    <d v="1899-12-30T12:00:00"/>
    <d v="1899-12-30T11:50:00"/>
    <n v="127"/>
    <n v="110"/>
    <n v="-10"/>
    <d v="1899-12-30T12:00:00"/>
    <n v="10"/>
    <n v="0"/>
    <n v="0"/>
    <n v="0"/>
    <n v="0"/>
    <n v="0"/>
    <n v="0"/>
    <x v="5"/>
    <x v="2"/>
  </r>
  <r>
    <s v="  UA"/>
    <x v="23"/>
    <n v="1577"/>
    <s v="N39415"/>
    <s v="EWR"/>
    <d v="1899-12-30T17:00:00"/>
    <d v="1899-12-30T16:55:00"/>
    <n v="135"/>
    <n v="112"/>
    <n v="-5"/>
    <d v="1899-12-30T17:11:00"/>
    <n v="16"/>
    <n v="0"/>
    <n v="0"/>
    <n v="0"/>
    <n v="0"/>
    <n v="0"/>
    <n v="0"/>
    <x v="12"/>
    <x v="2"/>
  </r>
  <r>
    <s v="  UA"/>
    <x v="23"/>
    <n v="1579"/>
    <s v="N37290"/>
    <s v="EWR"/>
    <d v="1899-12-30T18:00:00"/>
    <d v="1899-12-30T17:54:00"/>
    <n v="126"/>
    <n v="107"/>
    <n v="-6"/>
    <d v="1899-12-30T18:05:00"/>
    <n v="11"/>
    <n v="0"/>
    <n v="0"/>
    <n v="0"/>
    <n v="0"/>
    <n v="0"/>
    <n v="0"/>
    <x v="1"/>
    <x v="2"/>
  </r>
  <r>
    <s v="  UA"/>
    <x v="23"/>
    <n v="1625"/>
    <s v="N33284"/>
    <s v="CLE"/>
    <d v="1899-12-30T07:00:00"/>
    <d v="1899-12-30T07:03:00"/>
    <n v="77"/>
    <n v="72"/>
    <n v="3"/>
    <d v="1899-12-30T07:13:00"/>
    <n v="10"/>
    <n v="0"/>
    <n v="0"/>
    <n v="0"/>
    <n v="0"/>
    <n v="0"/>
    <n v="3"/>
    <x v="13"/>
    <x v="2"/>
  </r>
  <r>
    <s v="  UA"/>
    <x v="23"/>
    <n v="1647"/>
    <s v="N26208"/>
    <s v="IAH"/>
    <d v="1899-12-30T19:15:00"/>
    <d v="1899-12-30T19:14:00"/>
    <n v="163"/>
    <n v="165"/>
    <n v="-1"/>
    <d v="1899-12-30T19:26:00"/>
    <n v="12"/>
    <n v="0"/>
    <n v="0"/>
    <n v="0"/>
    <n v="0"/>
    <n v="0"/>
    <n v="0"/>
    <x v="10"/>
    <x v="2"/>
  </r>
  <r>
    <s v="  UA"/>
    <x v="23"/>
    <n v="1676"/>
    <s v="N36247"/>
    <s v="IAH"/>
    <d v="1899-12-30T14:00:00"/>
    <d v="1899-12-30T14:00:00"/>
    <n v="166"/>
    <n v="185"/>
    <n v="0"/>
    <d v="1899-12-30T14:11:00"/>
    <n v="11"/>
    <n v="0"/>
    <n v="0"/>
    <n v="19"/>
    <n v="0"/>
    <n v="0"/>
    <n v="0"/>
    <x v="4"/>
    <x v="2"/>
  </r>
  <r>
    <s v="  UA"/>
    <x v="23"/>
    <n v="1693"/>
    <s v="N57439"/>
    <s v="IAH"/>
    <d v="1899-12-30T12:10:00"/>
    <d v="1899-12-30T12:00:00"/>
    <n v="167"/>
    <n v="200"/>
    <n v="-10"/>
    <d v="1899-12-30T12:23:00"/>
    <n v="23"/>
    <n v="0"/>
    <n v="0"/>
    <n v="23"/>
    <n v="0"/>
    <n v="0"/>
    <n v="0"/>
    <x v="5"/>
    <x v="2"/>
  </r>
  <r>
    <s v="  UA"/>
    <x v="23"/>
    <n v="1696"/>
    <s v="N37263"/>
    <s v="EWR"/>
    <d v="1899-12-30T10:00:00"/>
    <d v="1899-12-30T09:57:00"/>
    <n v="117"/>
    <n v="108"/>
    <n v="-3"/>
    <d v="1899-12-30T10:06:00"/>
    <n v="9"/>
    <n v="0"/>
    <n v="0"/>
    <n v="0"/>
    <n v="0"/>
    <n v="0"/>
    <n v="0"/>
    <x v="8"/>
    <x v="2"/>
  </r>
  <r>
    <s v="  UA"/>
    <x v="23"/>
    <n v="1710"/>
    <s v="N16217"/>
    <s v="IAH"/>
    <d v="1899-12-30T08:00:00"/>
    <d v="1899-12-30T07:58:00"/>
    <n v="172"/>
    <n v="157"/>
    <n v="-2"/>
    <d v="1899-12-30T08:07:00"/>
    <n v="9"/>
    <n v="0"/>
    <n v="0"/>
    <n v="0"/>
    <n v="0"/>
    <n v="0"/>
    <n v="0"/>
    <x v="9"/>
    <x v="2"/>
  </r>
  <r>
    <s v="  UA"/>
    <x v="23"/>
    <n v="1715"/>
    <s v="N26215"/>
    <s v="PIT"/>
    <d v="1899-12-30T18:35:00"/>
    <d v="1899-12-30T18:36:00"/>
    <n v="84"/>
    <n v="75"/>
    <n v="1"/>
    <d v="1899-12-30T18:48:00"/>
    <n v="12"/>
    <n v="0"/>
    <n v="0"/>
    <n v="0"/>
    <n v="0"/>
    <n v="0"/>
    <n v="1"/>
    <x v="1"/>
    <x v="2"/>
  </r>
  <r>
    <s v="  UA"/>
    <x v="23"/>
    <n v="1716"/>
    <s v="N87512"/>
    <s v="FLL"/>
    <d v="1899-12-30T08:50:00"/>
    <d v="1899-12-30T08:46:00"/>
    <n v="171"/>
    <n v="181"/>
    <n v="-4"/>
    <d v="1899-12-30T09:02:00"/>
    <n v="16"/>
    <n v="0"/>
    <n v="0"/>
    <n v="0"/>
    <n v="0"/>
    <n v="0"/>
    <n v="0"/>
    <x v="9"/>
    <x v="2"/>
  </r>
  <r>
    <s v="  UA"/>
    <x v="23"/>
    <n v="1727"/>
    <s v="N37427"/>
    <s v="IAH"/>
    <d v="1899-12-30T10:56:00"/>
    <d v="1899-12-30T10:50:00"/>
    <n v="169"/>
    <n v="169"/>
    <n v="-6"/>
    <d v="1899-12-30T10:58:00"/>
    <n v="8"/>
    <n v="0"/>
    <n v="0"/>
    <n v="0"/>
    <n v="0"/>
    <n v="0"/>
    <n v="0"/>
    <x v="8"/>
    <x v="2"/>
  </r>
  <r>
    <s v="  UA"/>
    <x v="23"/>
    <n v="1729"/>
    <s v="N16703"/>
    <s v="IAH"/>
    <d v="1899-12-30T21:00:00"/>
    <d v="1899-12-30T20:52:00"/>
    <n v="158"/>
    <n v="163"/>
    <n v="-8"/>
    <d v="1899-12-30T21:02:00"/>
    <n v="10"/>
    <n v="0"/>
    <n v="0"/>
    <n v="0"/>
    <n v="0"/>
    <n v="0"/>
    <n v="0"/>
    <x v="7"/>
    <x v="2"/>
  </r>
  <r>
    <s v="  UA"/>
    <x v="23"/>
    <n v="1730"/>
    <s v="N14242"/>
    <s v="IAH"/>
    <d v="1899-12-30T05:25:00"/>
    <d v="1899-12-30T05:24:00"/>
    <n v="168"/>
    <n v="167"/>
    <n v="-1"/>
    <d v="1899-12-30T05:33:00"/>
    <n v="9"/>
    <n v="0"/>
    <n v="0"/>
    <n v="0"/>
    <n v="0"/>
    <n v="0"/>
    <n v="0"/>
    <x v="16"/>
    <x v="2"/>
  </r>
  <r>
    <s v="  UA"/>
    <x v="24"/>
    <n v="201"/>
    <s v="N215UA"/>
    <s v="HNL"/>
    <d v="1899-12-30T09:20:00"/>
    <d v="1899-12-30T09:22:00"/>
    <n v="544"/>
    <n v="537"/>
    <n v="2"/>
    <d v="1899-12-30T09:39:00"/>
    <n v="17"/>
    <n v="0"/>
    <n v="0"/>
    <n v="0"/>
    <n v="0"/>
    <n v="0"/>
    <n v="2"/>
    <x v="0"/>
    <x v="3"/>
  </r>
  <r>
    <s v="  UA"/>
    <x v="24"/>
    <n v="222"/>
    <s v="N506UA"/>
    <s v="BDL"/>
    <d v="1899-12-30T18:48:00"/>
    <d v="1899-12-30T18:53:00"/>
    <n v="126"/>
    <n v="105"/>
    <n v="5"/>
    <d v="1899-12-30T19:10:00"/>
    <n v="17"/>
    <n v="0"/>
    <n v="0"/>
    <n v="0"/>
    <n v="0"/>
    <n v="0"/>
    <n v="5"/>
    <x v="1"/>
    <x v="3"/>
  </r>
  <r>
    <s v="  UA"/>
    <x v="24"/>
    <n v="241"/>
    <s v="N481UA"/>
    <s v="SEA"/>
    <d v="1899-12-30T11:57:00"/>
    <d v="1899-12-30T11:53:00"/>
    <n v="268"/>
    <n v="284"/>
    <n v="-4"/>
    <d v="1899-12-30T12:06:00"/>
    <n v="13"/>
    <n v="0"/>
    <n v="0"/>
    <n v="0"/>
    <n v="0"/>
    <n v="0"/>
    <n v="0"/>
    <x v="3"/>
    <x v="3"/>
  </r>
  <r>
    <s v="  UA"/>
    <x v="24"/>
    <n v="242"/>
    <s v="N808UA"/>
    <s v="PVD"/>
    <d v="1899-12-30T13:27:00"/>
    <d v="1899-12-30T13:20:00"/>
    <n v="128"/>
    <n v="114"/>
    <n v="-7"/>
    <d v="1899-12-30T13:35:00"/>
    <n v="15"/>
    <n v="0"/>
    <n v="0"/>
    <n v="0"/>
    <n v="0"/>
    <n v="0"/>
    <n v="0"/>
    <x v="14"/>
    <x v="3"/>
  </r>
  <r>
    <s v="  UA"/>
    <x v="24"/>
    <n v="245"/>
    <s v="N586UA"/>
    <s v="DEN"/>
    <d v="1899-12-30T08:58:00"/>
    <d v="1899-12-30T08:55:00"/>
    <n v="164"/>
    <n v="145"/>
    <n v="-3"/>
    <d v="1899-12-30T09:03:00"/>
    <n v="8"/>
    <n v="0"/>
    <n v="0"/>
    <n v="0"/>
    <n v="0"/>
    <n v="0"/>
    <n v="0"/>
    <x v="9"/>
    <x v="3"/>
  </r>
  <r>
    <s v="  UA"/>
    <x v="24"/>
    <n v="246"/>
    <s v="N484UA"/>
    <s v="BUF"/>
    <d v="1899-12-30T18:00:00"/>
    <d v="1899-12-30T17:56:00"/>
    <n v="89"/>
    <n v="85"/>
    <n v="-4"/>
    <d v="1899-12-30T18:14:00"/>
    <n v="18"/>
    <n v="0"/>
    <n v="0"/>
    <n v="0"/>
    <n v="0"/>
    <n v="0"/>
    <n v="0"/>
    <x v="1"/>
    <x v="3"/>
  </r>
  <r>
    <s v="  UA"/>
    <x v="24"/>
    <n v="248"/>
    <s v="N468UA"/>
    <s v="DTW"/>
    <d v="1899-12-30T19:00:00"/>
    <d v="1899-12-30T19:34:00"/>
    <n v="85"/>
    <n v="74"/>
    <n v="34"/>
    <d v="1899-12-30T19:53:00"/>
    <n v="19"/>
    <n v="23"/>
    <n v="0"/>
    <n v="0"/>
    <n v="0"/>
    <n v="0"/>
    <n v="34"/>
    <x v="10"/>
    <x v="3"/>
  </r>
  <r>
    <s v="  UA"/>
    <x v="24"/>
    <n v="253"/>
    <s v="N519UA"/>
    <s v="BOS"/>
    <d v="1899-12-30T19:00:00"/>
    <d v="1899-12-30T19:06:00"/>
    <n v="133"/>
    <n v="117"/>
    <n v="6"/>
    <d v="1899-12-30T19:26:00"/>
    <n v="20"/>
    <n v="0"/>
    <n v="0"/>
    <n v="0"/>
    <n v="0"/>
    <n v="0"/>
    <n v="6"/>
    <x v="10"/>
    <x v="3"/>
  </r>
  <r>
    <s v="  UA"/>
    <x v="24"/>
    <n v="255"/>
    <s v="N849UA"/>
    <s v="SFO"/>
    <d v="1899-12-30T16:05:00"/>
    <d v="1899-12-30T16:00:00"/>
    <n v="282"/>
    <n v="273"/>
    <n v="-5"/>
    <d v="1899-12-30T16:14:00"/>
    <n v="14"/>
    <n v="0"/>
    <n v="0"/>
    <n v="0"/>
    <n v="0"/>
    <n v="0"/>
    <n v="0"/>
    <x v="2"/>
    <x v="3"/>
  </r>
  <r>
    <s v="  UA"/>
    <x v="24"/>
    <n v="258"/>
    <s v="N456UA"/>
    <s v="GRR"/>
    <d v="1899-12-30T19:01:00"/>
    <d v="1899-12-30T19:36:00"/>
    <n v="51"/>
    <n v="38"/>
    <n v="35"/>
    <d v="1899-12-30T19:48:00"/>
    <n v="12"/>
    <n v="0"/>
    <n v="0"/>
    <n v="0"/>
    <n v="0"/>
    <n v="22"/>
    <n v="35"/>
    <x v="10"/>
    <x v="3"/>
  </r>
  <r>
    <s v="  UA"/>
    <x v="24"/>
    <n v="262"/>
    <s v="N465UA"/>
    <s v="MCO"/>
    <d v="1899-12-30T07:00:00"/>
    <d v="1899-12-30T06:55:00"/>
    <n v="155"/>
    <n v="143"/>
    <n v="-5"/>
    <d v="1899-12-30T07:06:00"/>
    <n v="11"/>
    <n v="0"/>
    <n v="0"/>
    <n v="0"/>
    <n v="0"/>
    <n v="0"/>
    <n v="0"/>
    <x v="13"/>
    <x v="3"/>
  </r>
  <r>
    <s v="  UA"/>
    <x v="24"/>
    <n v="265"/>
    <s v="N440UA"/>
    <s v="TPA"/>
    <d v="1899-12-30T14:15:00"/>
    <d v="1899-12-30T14:31:00"/>
    <n v="157"/>
    <n v="143"/>
    <n v="16"/>
    <d v="1899-12-30T14:43:00"/>
    <n v="12"/>
    <n v="0"/>
    <n v="0"/>
    <n v="0"/>
    <n v="0"/>
    <n v="0"/>
    <n v="16"/>
    <x v="4"/>
    <x v="3"/>
  </r>
  <r>
    <s v="  UA"/>
    <x v="24"/>
    <n v="278"/>
    <s v="N811UA"/>
    <s v="MDT"/>
    <d v="1899-12-30T18:30:00"/>
    <d v="1899-12-30T18:27:00"/>
    <n v="100"/>
    <n v="88"/>
    <n v="-3"/>
    <d v="1899-12-30T18:43:00"/>
    <n v="16"/>
    <n v="0"/>
    <n v="0"/>
    <n v="0"/>
    <n v="0"/>
    <n v="0"/>
    <n v="0"/>
    <x v="1"/>
    <x v="3"/>
  </r>
  <r>
    <s v="  UA"/>
    <x v="24"/>
    <n v="288"/>
    <s v="N460UA"/>
    <s v="MCO"/>
    <d v="1899-12-30T14:25:00"/>
    <d v="1899-12-30T14:27:00"/>
    <n v="159"/>
    <n v="168"/>
    <n v="2"/>
    <d v="1899-12-30T14:56:00"/>
    <n v="29"/>
    <n v="0"/>
    <n v="0"/>
    <n v="0"/>
    <n v="0"/>
    <n v="0"/>
    <n v="2"/>
    <x v="4"/>
    <x v="3"/>
  </r>
  <r>
    <s v="  UA"/>
    <x v="24"/>
    <n v="291"/>
    <s v="N426UA"/>
    <s v="IAD"/>
    <d v="1899-12-30T11:22:00"/>
    <d v="1899-12-30T11:17:00"/>
    <n v="106"/>
    <n v="91"/>
    <n v="-5"/>
    <d v="1899-12-30T11:29:00"/>
    <n v="12"/>
    <n v="0"/>
    <n v="0"/>
    <n v="0"/>
    <n v="0"/>
    <n v="0"/>
    <n v="0"/>
    <x v="3"/>
    <x v="3"/>
  </r>
  <r>
    <s v="  UA"/>
    <x v="24"/>
    <n v="292"/>
    <s v="N803UA"/>
    <s v="ATL"/>
    <d v="1899-12-30T06:00:00"/>
    <d v="1899-12-30T06:04:00"/>
    <n v="119"/>
    <n v="112"/>
    <n v="4"/>
    <d v="1899-12-30T06:21:00"/>
    <n v="17"/>
    <n v="0"/>
    <n v="0"/>
    <n v="0"/>
    <n v="0"/>
    <n v="0"/>
    <n v="4"/>
    <x v="6"/>
    <x v="3"/>
  </r>
  <r>
    <s v="  UA"/>
    <x v="24"/>
    <n v="296"/>
    <s v="N833UA"/>
    <s v="MSP"/>
    <d v="1899-12-30T13:20:00"/>
    <d v="1899-12-30T14:24:00"/>
    <n v="87"/>
    <n v="85"/>
    <n v="64"/>
    <d v="1899-12-30T14:40:00"/>
    <n v="16"/>
    <n v="62"/>
    <n v="0"/>
    <n v="0"/>
    <n v="0"/>
    <n v="0"/>
    <n v="64"/>
    <x v="14"/>
    <x v="3"/>
  </r>
  <r>
    <s v="  UA"/>
    <x v="24"/>
    <n v="298"/>
    <s v="N821UA"/>
    <s v="MIA"/>
    <d v="1899-12-30T19:55:00"/>
    <d v="1899-12-30T20:02:00"/>
    <n v="187"/>
    <n v="179"/>
    <n v="7"/>
    <d v="1899-12-30T20:23:00"/>
    <n v="21"/>
    <n v="0"/>
    <n v="0"/>
    <n v="0"/>
    <n v="0"/>
    <n v="0"/>
    <n v="7"/>
    <x v="10"/>
    <x v="3"/>
  </r>
  <r>
    <s v="  UA"/>
    <x v="24"/>
    <n v="304"/>
    <s v="N817UA"/>
    <s v="BDL"/>
    <d v="1899-12-30T06:26:00"/>
    <d v="1899-12-30T06:20:00"/>
    <n v="122"/>
    <n v="110"/>
    <n v="-6"/>
    <d v="1899-12-30T06:36:00"/>
    <n v="16"/>
    <n v="0"/>
    <n v="0"/>
    <n v="0"/>
    <n v="0"/>
    <n v="0"/>
    <n v="0"/>
    <x v="6"/>
    <x v="3"/>
  </r>
  <r>
    <s v="  UA"/>
    <x v="24"/>
    <n v="307"/>
    <s v="N584UA"/>
    <s v="LAS"/>
    <d v="1899-12-30T08:20:00"/>
    <d v="1899-12-30T08:19:00"/>
    <n v="237"/>
    <n v="217"/>
    <n v="-1"/>
    <d v="1899-12-30T08:28:00"/>
    <n v="9"/>
    <n v="0"/>
    <n v="0"/>
    <n v="0"/>
    <n v="0"/>
    <n v="0"/>
    <n v="0"/>
    <x v="9"/>
    <x v="3"/>
  </r>
  <r>
    <s v="  UA"/>
    <x v="24"/>
    <n v="309"/>
    <s v="N812UA"/>
    <s v="BOS"/>
    <d v="1899-12-30T09:05:00"/>
    <d v="1899-12-30T09:05:00"/>
    <n v="128"/>
    <n v="121"/>
    <n v="0"/>
    <d v="1899-12-30T09:16:00"/>
    <n v="11"/>
    <n v="0"/>
    <n v="0"/>
    <n v="0"/>
    <n v="0"/>
    <n v="0"/>
    <n v="0"/>
    <x v="0"/>
    <x v="3"/>
  </r>
  <r>
    <s v="  UA"/>
    <x v="24"/>
    <n v="330"/>
    <s v="N428UA"/>
    <s v="EWR"/>
    <d v="1899-12-30T16:00:00"/>
    <d v="1899-12-30T16:20:00"/>
    <n v="131"/>
    <n v="118"/>
    <n v="20"/>
    <d v="1899-12-30T16:37:00"/>
    <n v="17"/>
    <n v="0"/>
    <n v="0"/>
    <n v="0"/>
    <n v="0"/>
    <n v="0"/>
    <n v="20"/>
    <x v="2"/>
    <x v="3"/>
  </r>
  <r>
    <s v="  UA"/>
    <x v="24"/>
    <n v="331"/>
    <s v="N839UA"/>
    <s v="DFW"/>
    <d v="1899-12-30T20:50:00"/>
    <d v="1899-12-30T20:43:00"/>
    <n v="146"/>
    <n v="174"/>
    <n v="-7"/>
    <d v="1899-12-30T21:12:00"/>
    <n v="29"/>
    <n v="0"/>
    <n v="0"/>
    <n v="21"/>
    <n v="0"/>
    <n v="0"/>
    <n v="0"/>
    <x v="11"/>
    <x v="3"/>
  </r>
  <r>
    <s v="  UA"/>
    <x v="24"/>
    <n v="333"/>
    <s v="N836UA"/>
    <s v="MSY"/>
    <d v="1899-12-30T09:30:00"/>
    <d v="1899-12-30T09:28:00"/>
    <n v="140"/>
    <n v="134"/>
    <n v="-2"/>
    <d v="1899-12-30T09:41:00"/>
    <n v="13"/>
    <n v="0"/>
    <n v="0"/>
    <n v="0"/>
    <n v="0"/>
    <n v="0"/>
    <n v="0"/>
    <x v="0"/>
    <x v="3"/>
  </r>
  <r>
    <s v="  UA"/>
    <x v="24"/>
    <n v="337"/>
    <s v="N490UA"/>
    <s v="DCA"/>
    <d v="1899-12-30T17:05:00"/>
    <d v="1899-12-30T16:58:00"/>
    <n v="105"/>
    <n v="95"/>
    <n v="-7"/>
    <d v="1899-12-30T17:13:00"/>
    <n v="15"/>
    <n v="0"/>
    <n v="0"/>
    <n v="0"/>
    <n v="0"/>
    <n v="0"/>
    <n v="0"/>
    <x v="12"/>
    <x v="3"/>
  </r>
  <r>
    <s v="  UA"/>
    <x v="24"/>
    <n v="340"/>
    <s v="N453UA"/>
    <s v="DFW"/>
    <d v="1899-12-30T13:20:00"/>
    <d v="1899-12-30T13:18:00"/>
    <n v="151"/>
    <n v="158"/>
    <n v="-2"/>
    <d v="1899-12-30T13:36:00"/>
    <n v="18"/>
    <n v="0"/>
    <n v="0"/>
    <n v="0"/>
    <n v="0"/>
    <n v="0"/>
    <n v="0"/>
    <x v="14"/>
    <x v="3"/>
  </r>
  <r>
    <s v="  UA"/>
    <x v="24"/>
    <n v="344"/>
    <s v="N593UA"/>
    <s v="BWI"/>
    <d v="1899-12-30T19:53:00"/>
    <d v="1899-12-30T19:48:00"/>
    <n v="107"/>
    <n v="99"/>
    <n v="-5"/>
    <d v="1899-12-30T20:05:00"/>
    <n v="17"/>
    <n v="0"/>
    <n v="0"/>
    <n v="0"/>
    <n v="0"/>
    <n v="0"/>
    <n v="0"/>
    <x v="10"/>
    <x v="3"/>
  </r>
  <r>
    <s v="  UA"/>
    <x v="24"/>
    <n v="350"/>
    <s v="N569UA"/>
    <s v="MCO"/>
    <d v="1899-12-30T17:06:00"/>
    <d v="1899-12-30T17:11:00"/>
    <n v="159"/>
    <n v="155"/>
    <n v="5"/>
    <d v="1899-12-30T17:34:00"/>
    <n v="23"/>
    <n v="0"/>
    <n v="0"/>
    <n v="0"/>
    <n v="0"/>
    <n v="0"/>
    <n v="5"/>
    <x v="12"/>
    <x v="3"/>
  </r>
  <r>
    <s v="  UA"/>
    <x v="24"/>
    <n v="352"/>
    <s v="N821UA"/>
    <s v="BDL"/>
    <d v="1899-12-30T13:33:00"/>
    <d v="1899-12-30T13:24:00"/>
    <n v="122"/>
    <n v="109"/>
    <n v="-9"/>
    <d v="1899-12-30T13:37:00"/>
    <n v="13"/>
    <n v="0"/>
    <n v="0"/>
    <n v="0"/>
    <n v="0"/>
    <n v="0"/>
    <n v="0"/>
    <x v="14"/>
    <x v="3"/>
  </r>
  <r>
    <s v="  UA"/>
    <x v="24"/>
    <n v="365"/>
    <s v="N847UA"/>
    <s v="DSM"/>
    <d v="1899-12-30T15:00:00"/>
    <d v="1899-12-30T14:54:00"/>
    <n v="75"/>
    <n v="67"/>
    <n v="-6"/>
    <d v="1899-12-30T15:09:00"/>
    <n v="15"/>
    <n v="0"/>
    <n v="0"/>
    <n v="0"/>
    <n v="0"/>
    <n v="0"/>
    <n v="0"/>
    <x v="15"/>
    <x v="3"/>
  </r>
  <r>
    <s v="  UA"/>
    <x v="24"/>
    <n v="376"/>
    <s v="N498UA"/>
    <s v="PHL"/>
    <d v="1899-12-30T06:00:00"/>
    <d v="1899-12-30T06:37:00"/>
    <n v="119"/>
    <n v="105"/>
    <n v="37"/>
    <d v="1899-12-30T06:56:00"/>
    <n v="19"/>
    <n v="23"/>
    <n v="0"/>
    <n v="0"/>
    <n v="0"/>
    <n v="0"/>
    <n v="37"/>
    <x v="6"/>
    <x v="3"/>
  </r>
  <r>
    <s v="  UA"/>
    <x v="24"/>
    <n v="381"/>
    <s v="N806UA"/>
    <s v="SMF"/>
    <d v="1899-12-30T09:55:00"/>
    <d v="1899-12-30T09:51:00"/>
    <n v="270"/>
    <n v="264"/>
    <n v="-4"/>
    <d v="1899-12-30T10:01:00"/>
    <n v="10"/>
    <n v="0"/>
    <n v="0"/>
    <n v="0"/>
    <n v="0"/>
    <n v="0"/>
    <n v="0"/>
    <x v="0"/>
    <x v="3"/>
  </r>
  <r>
    <s v="  UA"/>
    <x v="24"/>
    <n v="382"/>
    <s v="N822UA"/>
    <s v="IAD"/>
    <d v="1899-12-30T08:43:00"/>
    <d v="1899-12-30T08:37:00"/>
    <n v="108"/>
    <n v="96"/>
    <n v="-6"/>
    <d v="1899-12-30T08:53:00"/>
    <n v="16"/>
    <n v="0"/>
    <n v="0"/>
    <n v="0"/>
    <n v="0"/>
    <n v="0"/>
    <n v="0"/>
    <x v="9"/>
    <x v="3"/>
  </r>
  <r>
    <s v="  UA"/>
    <x v="24"/>
    <n v="391"/>
    <s v="N840UA"/>
    <s v="RDU"/>
    <d v="1899-12-30T19:45:00"/>
    <d v="1899-12-30T19:43:00"/>
    <n v="117"/>
    <n v="108"/>
    <n v="-2"/>
    <d v="1899-12-30T20:04:00"/>
    <n v="21"/>
    <n v="0"/>
    <n v="0"/>
    <n v="0"/>
    <n v="0"/>
    <n v="0"/>
    <n v="0"/>
    <x v="10"/>
    <x v="3"/>
  </r>
  <r>
    <s v="  UA"/>
    <x v="24"/>
    <n v="393"/>
    <s v="N464UA"/>
    <s v="PHX"/>
    <d v="1899-12-30T11:57:00"/>
    <d v="1899-12-30T11:56:00"/>
    <n v="232"/>
    <n v="217"/>
    <n v="-1"/>
    <d v="1899-12-30T12:11:00"/>
    <n v="15"/>
    <n v="0"/>
    <n v="0"/>
    <n v="0"/>
    <n v="0"/>
    <n v="0"/>
    <n v="0"/>
    <x v="3"/>
    <x v="3"/>
  </r>
  <r>
    <s v="  UA"/>
    <x v="24"/>
    <n v="395"/>
    <s v="N458UA"/>
    <s v="SAN"/>
    <d v="1899-12-30T17:50:00"/>
    <d v="1899-12-30T17:48:00"/>
    <n v="253"/>
    <n v="267"/>
    <n v="-2"/>
    <d v="1899-12-30T18:09:00"/>
    <n v="21"/>
    <n v="0"/>
    <n v="0"/>
    <n v="0"/>
    <n v="0"/>
    <n v="0"/>
    <n v="0"/>
    <x v="12"/>
    <x v="3"/>
  </r>
  <r>
    <s v="  UA"/>
    <x v="24"/>
    <n v="398"/>
    <s v="N461UA"/>
    <s v="PDX"/>
    <d v="1899-12-30T11:58:00"/>
    <d v="1899-12-30T11:57:00"/>
    <n v="268"/>
    <n v="283"/>
    <n v="-1"/>
    <d v="1899-12-30T12:15:00"/>
    <n v="18"/>
    <n v="0"/>
    <n v="0"/>
    <n v="0"/>
    <n v="0"/>
    <n v="0"/>
    <n v="0"/>
    <x v="3"/>
    <x v="3"/>
  </r>
  <r>
    <s v="  UA"/>
    <x v="24"/>
    <n v="408"/>
    <s v="N522UA"/>
    <s v="PHX"/>
    <d v="1899-12-30T17:59:00"/>
    <d v="1899-12-30T17:57:00"/>
    <n v="235"/>
    <n v="222"/>
    <n v="-2"/>
    <d v="1899-12-30T18:18:00"/>
    <n v="21"/>
    <n v="0"/>
    <n v="0"/>
    <n v="0"/>
    <n v="0"/>
    <n v="0"/>
    <n v="0"/>
    <x v="12"/>
    <x v="3"/>
  </r>
  <r>
    <s v="  UA"/>
    <x v="24"/>
    <n v="409"/>
    <s v="N803UA"/>
    <s v="LAX"/>
    <d v="1899-12-30T13:05:00"/>
    <d v="1899-12-30T13:05:00"/>
    <n v="269"/>
    <n v="254"/>
    <n v="0"/>
    <d v="1899-12-30T13:14:00"/>
    <n v="9"/>
    <n v="0"/>
    <n v="0"/>
    <n v="0"/>
    <n v="0"/>
    <n v="0"/>
    <n v="0"/>
    <x v="14"/>
    <x v="3"/>
  </r>
  <r>
    <s v="  UA"/>
    <x v="24"/>
    <n v="411"/>
    <s v="N801UA"/>
    <s v="LAX"/>
    <d v="1899-12-30T20:45:00"/>
    <d v="1899-12-30T21:34:00"/>
    <n v="265"/>
    <n v="256"/>
    <n v="49"/>
    <d v="1899-12-30T21:50:00"/>
    <n v="16"/>
    <n v="11"/>
    <n v="0"/>
    <n v="0"/>
    <n v="0"/>
    <n v="29"/>
    <n v="49"/>
    <x v="11"/>
    <x v="3"/>
  </r>
  <r>
    <s v="  UA"/>
    <x v="24"/>
    <n v="420"/>
    <s v="N421UA"/>
    <s v="ROC"/>
    <d v="1899-12-30T18:44:00"/>
    <d v="1899-12-30T20:19:00"/>
    <n v="96"/>
    <n v="87"/>
    <n v="95"/>
    <d v="1899-12-30T20:35:00"/>
    <n v="16"/>
    <n v="0"/>
    <n v="0"/>
    <n v="0"/>
    <n v="0"/>
    <n v="86"/>
    <n v="95"/>
    <x v="1"/>
    <x v="3"/>
  </r>
  <r>
    <s v="  UA"/>
    <x v="24"/>
    <n v="425"/>
    <s v="N570UA"/>
    <s v="SEA"/>
    <d v="1899-12-30T20:50:00"/>
    <d v="1899-12-30T20:49:00"/>
    <n v="265"/>
    <n v="270"/>
    <n v="-1"/>
    <d v="1899-12-30T21:08:00"/>
    <n v="19"/>
    <n v="0"/>
    <n v="0"/>
    <n v="0"/>
    <n v="0"/>
    <n v="0"/>
    <n v="0"/>
    <x v="11"/>
    <x v="3"/>
  </r>
  <r>
    <s v="  UA"/>
    <x v="24"/>
    <n v="432"/>
    <s v="N804UA"/>
    <s v="CLT"/>
    <d v="1899-12-30T13:10:00"/>
    <d v="1899-12-30T13:06:00"/>
    <n v="109"/>
    <n v="94"/>
    <n v="-4"/>
    <d v="1899-12-30T13:20:00"/>
    <n v="14"/>
    <n v="0"/>
    <n v="0"/>
    <n v="0"/>
    <n v="0"/>
    <n v="0"/>
    <n v="0"/>
    <x v="14"/>
    <x v="3"/>
  </r>
  <r>
    <s v="  UA"/>
    <x v="24"/>
    <n v="436"/>
    <s v="N432UA"/>
    <s v="EWR"/>
    <d v="1899-12-30T15:00:00"/>
    <d v="1899-12-30T14:57:00"/>
    <n v="131"/>
    <n v="112"/>
    <n v="-3"/>
    <d v="1899-12-30T15:10:00"/>
    <n v="13"/>
    <n v="0"/>
    <n v="0"/>
    <n v="0"/>
    <n v="0"/>
    <n v="0"/>
    <n v="0"/>
    <x v="15"/>
    <x v="3"/>
  </r>
  <r>
    <s v="  UA"/>
    <x v="24"/>
    <n v="442"/>
    <s v="N419UA"/>
    <s v="BDL"/>
    <d v="1899-12-30T16:50:00"/>
    <d v="1899-12-30T17:39:00"/>
    <n v="121"/>
    <n v="120"/>
    <n v="49"/>
    <d v="1899-12-30T17:59:00"/>
    <n v="20"/>
    <n v="0"/>
    <n v="0"/>
    <n v="1"/>
    <n v="0"/>
    <n v="47"/>
    <n v="49"/>
    <x v="2"/>
    <x v="3"/>
  </r>
  <r>
    <s v="  UA"/>
    <x v="24"/>
    <n v="449"/>
    <s v="N414UA"/>
    <s v="SAN"/>
    <d v="1899-12-30T10:00:00"/>
    <d v="1899-12-30T09:54:00"/>
    <n v="261"/>
    <n v="244"/>
    <n v="-6"/>
    <d v="1899-12-30T10:02:00"/>
    <n v="8"/>
    <n v="0"/>
    <n v="0"/>
    <n v="0"/>
    <n v="0"/>
    <n v="0"/>
    <n v="0"/>
    <x v="8"/>
    <x v="3"/>
  </r>
  <r>
    <s v="  UA"/>
    <x v="24"/>
    <n v="450"/>
    <s v="N530UA"/>
    <s v="TPA"/>
    <d v="1899-12-30T19:59:00"/>
    <d v="1899-12-30T19:56:00"/>
    <n v="157"/>
    <n v="152"/>
    <n v="-3"/>
    <d v="1899-12-30T20:14:00"/>
    <n v="18"/>
    <n v="0"/>
    <n v="0"/>
    <n v="0"/>
    <n v="0"/>
    <n v="0"/>
    <n v="0"/>
    <x v="10"/>
    <x v="3"/>
  </r>
  <r>
    <s v="  UA"/>
    <x v="24"/>
    <n v="456"/>
    <s v="N567UA"/>
    <s v="DEN"/>
    <d v="1899-12-30T11:55:00"/>
    <d v="1899-12-30T12:52:00"/>
    <n v="162"/>
    <n v="149"/>
    <n v="57"/>
    <d v="1899-12-30T13:01:00"/>
    <n v="9"/>
    <n v="0"/>
    <n v="0"/>
    <n v="0"/>
    <n v="0"/>
    <n v="44"/>
    <n v="57"/>
    <x v="3"/>
    <x v="3"/>
  </r>
  <r>
    <s v="  UA"/>
    <x v="24"/>
    <n v="473"/>
    <s v="N487UA"/>
    <s v="SNA"/>
    <d v="1899-12-30T20:05:00"/>
    <d v="1899-12-30T20:00:00"/>
    <n v="269"/>
    <n v="263"/>
    <n v="-5"/>
    <d v="1899-12-30T20:22:00"/>
    <n v="22"/>
    <n v="0"/>
    <n v="0"/>
    <n v="0"/>
    <n v="0"/>
    <n v="0"/>
    <n v="0"/>
    <x v="11"/>
    <x v="3"/>
  </r>
  <r>
    <s v="  UA"/>
    <x v="24"/>
    <n v="476"/>
    <s v="N498UA"/>
    <s v="BWI"/>
    <d v="1899-12-30T13:12:00"/>
    <d v="1899-12-30T13:05:00"/>
    <n v="108"/>
    <n v="104"/>
    <n v="-7"/>
    <d v="1899-12-30T13:21:00"/>
    <n v="16"/>
    <n v="0"/>
    <n v="0"/>
    <n v="0"/>
    <n v="0"/>
    <n v="0"/>
    <n v="0"/>
    <x v="14"/>
    <x v="3"/>
  </r>
  <r>
    <s v="  UA"/>
    <x v="24"/>
    <n v="482"/>
    <s v="N854UA"/>
    <s v="MSP"/>
    <d v="1899-12-30T20:05:00"/>
    <d v="1899-12-30T20:19:00"/>
    <n v="83"/>
    <n v="85"/>
    <n v="14"/>
    <d v="1899-12-30T20:35:00"/>
    <n v="16"/>
    <n v="6"/>
    <n v="0"/>
    <n v="2"/>
    <n v="0"/>
    <n v="8"/>
    <n v="14"/>
    <x v="11"/>
    <x v="3"/>
  </r>
  <r>
    <s v="  UA"/>
    <x v="24"/>
    <n v="493"/>
    <s v="N445UA"/>
    <s v="SFO"/>
    <d v="1899-12-30T18:32:00"/>
    <d v="1899-12-30T18:36:00"/>
    <n v="282"/>
    <n v="296"/>
    <n v="4"/>
    <d v="1899-12-30T18:55:00"/>
    <n v="19"/>
    <n v="0"/>
    <n v="0"/>
    <n v="18"/>
    <n v="0"/>
    <n v="0"/>
    <n v="4"/>
    <x v="1"/>
    <x v="3"/>
  </r>
  <r>
    <s v="  UA"/>
    <x v="24"/>
    <n v="499"/>
    <s v="N814UA"/>
    <s v="SFO"/>
    <d v="1899-12-30T14:05:00"/>
    <d v="1899-12-30T14:02:00"/>
    <n v="282"/>
    <n v="280"/>
    <n v="-3"/>
    <d v="1899-12-30T14:13:00"/>
    <n v="11"/>
    <n v="0"/>
    <n v="0"/>
    <n v="0"/>
    <n v="0"/>
    <n v="0"/>
    <n v="0"/>
    <x v="4"/>
    <x v="3"/>
  </r>
  <r>
    <s v="  UA"/>
    <x v="24"/>
    <n v="502"/>
    <s v="N529UA"/>
    <s v="LGA"/>
    <d v="1899-12-30T18:01:00"/>
    <d v="1899-12-30T17:58:00"/>
    <n v="124"/>
    <n v="108"/>
    <n v="-3"/>
    <d v="1899-12-30T18:19:00"/>
    <n v="21"/>
    <n v="0"/>
    <n v="0"/>
    <n v="0"/>
    <n v="0"/>
    <n v="0"/>
    <n v="0"/>
    <x v="1"/>
    <x v="3"/>
  </r>
  <r>
    <s v="  UA"/>
    <x v="24"/>
    <n v="514"/>
    <s v="N420UA"/>
    <s v="IAD"/>
    <d v="1899-12-30T21:20:00"/>
    <d v="1899-12-30T22:03:00"/>
    <n v="99"/>
    <n v="96"/>
    <n v="43"/>
    <d v="1899-12-30T22:21:00"/>
    <n v="18"/>
    <n v="0"/>
    <n v="0"/>
    <n v="0"/>
    <n v="0"/>
    <n v="40"/>
    <n v="43"/>
    <x v="7"/>
    <x v="3"/>
  </r>
  <r>
    <s v="  UA"/>
    <x v="24"/>
    <n v="519"/>
    <s v="N464UA"/>
    <s v="CMH"/>
    <d v="1899-12-30T19:45:00"/>
    <d v="1899-12-30T20:28:00"/>
    <n v="73"/>
    <n v="68"/>
    <n v="43"/>
    <d v="1899-12-30T20:43:00"/>
    <n v="15"/>
    <n v="0"/>
    <n v="0"/>
    <n v="0"/>
    <n v="0"/>
    <n v="38"/>
    <n v="43"/>
    <x v="10"/>
    <x v="3"/>
  </r>
  <r>
    <s v="  UA"/>
    <x v="24"/>
    <n v="521"/>
    <s v="N501UA"/>
    <s v="SAN"/>
    <d v="1899-12-30T11:57:00"/>
    <d v="1899-12-30T11:55:00"/>
    <n v="264"/>
    <n v="235"/>
    <n v="-2"/>
    <d v="1899-12-30T12:04:00"/>
    <n v="9"/>
    <n v="0"/>
    <n v="0"/>
    <n v="0"/>
    <n v="0"/>
    <n v="0"/>
    <n v="0"/>
    <x v="3"/>
    <x v="3"/>
  </r>
  <r>
    <s v="  UA"/>
    <x v="24"/>
    <n v="524"/>
    <s v="N409UA"/>
    <s v="BOS"/>
    <d v="1899-12-30T06:46:00"/>
    <d v="1899-12-30T06:43:00"/>
    <n v="131"/>
    <n v="120"/>
    <n v="-3"/>
    <d v="1899-12-30T06:56:00"/>
    <n v="13"/>
    <n v="0"/>
    <n v="0"/>
    <n v="0"/>
    <n v="0"/>
    <n v="0"/>
    <n v="0"/>
    <x v="6"/>
    <x v="3"/>
  </r>
  <r>
    <s v="  UA"/>
    <x v="24"/>
    <n v="531"/>
    <s v="N535UA"/>
    <s v="LAX"/>
    <d v="1899-12-30T10:35:00"/>
    <d v="1899-12-30T10:35:00"/>
    <n v="275"/>
    <n v="265"/>
    <n v="0"/>
    <d v="1899-12-30T10:48:00"/>
    <n v="13"/>
    <n v="0"/>
    <n v="0"/>
    <n v="0"/>
    <n v="0"/>
    <n v="0"/>
    <n v="0"/>
    <x v="8"/>
    <x v="3"/>
  </r>
  <r>
    <s v="  UA"/>
    <x v="24"/>
    <n v="532"/>
    <s v="N418UA"/>
    <s v="BOS"/>
    <d v="1899-12-30T11:01:00"/>
    <d v="1899-12-30T10:58:00"/>
    <n v="135"/>
    <n v="121"/>
    <n v="-3"/>
    <d v="1899-12-30T11:11:00"/>
    <n v="13"/>
    <n v="0"/>
    <n v="0"/>
    <n v="0"/>
    <n v="0"/>
    <n v="0"/>
    <n v="0"/>
    <x v="3"/>
    <x v="3"/>
  </r>
  <r>
    <s v="  UA"/>
    <x v="24"/>
    <n v="536"/>
    <s v="N457UA"/>
    <s v="LGA"/>
    <d v="1899-12-30T07:00:00"/>
    <d v="1899-12-30T06:57:00"/>
    <n v="123"/>
    <n v="114"/>
    <n v="-3"/>
    <d v="1899-12-30T07:16:00"/>
    <n v="19"/>
    <n v="0"/>
    <n v="0"/>
    <n v="0"/>
    <n v="0"/>
    <n v="0"/>
    <n v="0"/>
    <x v="13"/>
    <x v="3"/>
  </r>
  <r>
    <s v="  UA"/>
    <x v="24"/>
    <n v="544"/>
    <s v="N537UA"/>
    <s v="LAS"/>
    <d v="1899-12-30T11:57:00"/>
    <d v="1899-12-30T12:13:00"/>
    <n v="237"/>
    <n v="225"/>
    <n v="16"/>
    <d v="1899-12-30T12:31:00"/>
    <n v="18"/>
    <n v="0"/>
    <n v="0"/>
    <n v="0"/>
    <n v="0"/>
    <n v="0"/>
    <n v="16"/>
    <x v="3"/>
    <x v="3"/>
  </r>
  <r>
    <s v="  UA"/>
    <x v="24"/>
    <n v="557"/>
    <s v="N584UA"/>
    <s v="LAS"/>
    <d v="1899-12-30T17:55:00"/>
    <d v="1899-12-30T17:53:00"/>
    <n v="237"/>
    <n v="232"/>
    <n v="-2"/>
    <d v="1899-12-30T18:11:00"/>
    <n v="18"/>
    <n v="0"/>
    <n v="0"/>
    <n v="0"/>
    <n v="0"/>
    <n v="0"/>
    <n v="0"/>
    <x v="12"/>
    <x v="3"/>
  </r>
  <r>
    <s v="  UA"/>
    <x v="24"/>
    <n v="566"/>
    <s v="N451UA"/>
    <s v="ATL"/>
    <d v="1899-12-30T18:00:00"/>
    <d v="1899-12-30T18:06:00"/>
    <n v="112"/>
    <n v="120"/>
    <n v="6"/>
    <d v="1899-12-30T18:30:00"/>
    <n v="24"/>
    <n v="0"/>
    <n v="0"/>
    <n v="0"/>
    <n v="0"/>
    <n v="0"/>
    <n v="6"/>
    <x v="1"/>
    <x v="3"/>
  </r>
  <r>
    <s v="  UA"/>
    <x v="24"/>
    <n v="570"/>
    <s v="N480UA"/>
    <s v="CLE"/>
    <d v="1899-12-30T13:19:00"/>
    <d v="1899-12-30T13:16:00"/>
    <n v="73"/>
    <n v="71"/>
    <n v="-3"/>
    <d v="1899-12-30T13:29:00"/>
    <n v="13"/>
    <n v="0"/>
    <n v="0"/>
    <n v="0"/>
    <n v="0"/>
    <n v="0"/>
    <n v="0"/>
    <x v="14"/>
    <x v="3"/>
  </r>
  <r>
    <s v="  UA"/>
    <x v="24"/>
    <n v="577"/>
    <s v="N434UA"/>
    <s v="MSP"/>
    <d v="1899-12-30T08:48:00"/>
    <d v="1899-12-30T08:47:00"/>
    <n v="85"/>
    <n v="98"/>
    <n v="-1"/>
    <d v="1899-12-30T09:02:00"/>
    <n v="15"/>
    <n v="0"/>
    <n v="0"/>
    <n v="0"/>
    <n v="0"/>
    <n v="0"/>
    <n v="0"/>
    <x v="9"/>
    <x v="3"/>
  </r>
  <r>
    <s v="  UA"/>
    <x v="24"/>
    <n v="589"/>
    <s v="N563UA"/>
    <s v="IAH"/>
    <d v="1899-12-30T09:27:00"/>
    <d v="1899-12-30T09:27:00"/>
    <n v="164"/>
    <n v="212"/>
    <n v="0"/>
    <d v="1899-12-30T09:37:00"/>
    <n v="10"/>
    <n v="0"/>
    <n v="0"/>
    <n v="48"/>
    <n v="0"/>
    <n v="0"/>
    <n v="0"/>
    <x v="0"/>
    <x v="3"/>
  </r>
  <r>
    <s v="  UA"/>
    <x v="24"/>
    <n v="597"/>
    <s v="N492UA"/>
    <s v="MSP"/>
    <d v="1899-12-30T21:05:00"/>
    <d v="1899-12-30T21:23:00"/>
    <n v="84"/>
    <n v="84"/>
    <n v="18"/>
    <d v="1899-12-30T21:38:00"/>
    <n v="15"/>
    <n v="0"/>
    <n v="0"/>
    <n v="3"/>
    <n v="0"/>
    <n v="15"/>
    <n v="18"/>
    <x v="7"/>
    <x v="3"/>
  </r>
  <r>
    <s v="  UA"/>
    <x v="24"/>
    <n v="600"/>
    <s v="N445UA"/>
    <s v="DCA"/>
    <d v="1899-12-30T06:00:00"/>
    <d v="1899-12-30T05:52:00"/>
    <n v="106"/>
    <n v="96"/>
    <n v="-8"/>
    <d v="1899-12-30T06:06:00"/>
    <n v="14"/>
    <n v="0"/>
    <n v="0"/>
    <n v="0"/>
    <n v="0"/>
    <n v="0"/>
    <n v="0"/>
    <x v="6"/>
    <x v="3"/>
  </r>
  <r>
    <s v="  UA"/>
    <x v="24"/>
    <n v="604"/>
    <s v="N522UA"/>
    <s v="DCA"/>
    <d v="1899-12-30T08:16:00"/>
    <d v="1899-12-30T08:11:00"/>
    <n v="104"/>
    <n v="100"/>
    <n v="-5"/>
    <d v="1899-12-30T08:31:00"/>
    <n v="20"/>
    <n v="0"/>
    <n v="0"/>
    <n v="0"/>
    <n v="0"/>
    <n v="0"/>
    <n v="0"/>
    <x v="9"/>
    <x v="3"/>
  </r>
  <r>
    <s v="  UA"/>
    <x v="24"/>
    <n v="605"/>
    <s v="N436UA"/>
    <s v="DEN"/>
    <d v="1899-12-30T09:48:00"/>
    <d v="1899-12-30T09:48:00"/>
    <n v="162"/>
    <n v="144"/>
    <n v="0"/>
    <d v="1899-12-30T09:58:00"/>
    <n v="10"/>
    <n v="0"/>
    <n v="0"/>
    <n v="0"/>
    <n v="0"/>
    <n v="0"/>
    <n v="0"/>
    <x v="0"/>
    <x v="3"/>
  </r>
  <r>
    <s v="  UA"/>
    <x v="24"/>
    <n v="607"/>
    <s v="N519UA"/>
    <s v="LAX"/>
    <d v="1899-12-30T08:59:00"/>
    <d v="1899-12-30T09:01:00"/>
    <n v="262"/>
    <n v="243"/>
    <n v="2"/>
    <d v="1899-12-30T09:10:00"/>
    <n v="9"/>
    <n v="0"/>
    <n v="0"/>
    <n v="0"/>
    <n v="0"/>
    <n v="0"/>
    <n v="2"/>
    <x v="9"/>
    <x v="3"/>
  </r>
  <r>
    <s v="  UA"/>
    <x v="24"/>
    <n v="609"/>
    <s v="N412UA"/>
    <s v="SFO"/>
    <d v="1899-12-30T11:57:00"/>
    <d v="1899-12-30T13:04:00"/>
    <n v="282"/>
    <n v="271"/>
    <n v="67"/>
    <d v="1899-12-30T13:21:00"/>
    <n v="17"/>
    <n v="56"/>
    <n v="0"/>
    <n v="0"/>
    <n v="0"/>
    <n v="0"/>
    <n v="67"/>
    <x v="3"/>
    <x v="3"/>
  </r>
  <r>
    <s v="  UA"/>
    <x v="24"/>
    <n v="610"/>
    <s v="N813UA"/>
    <s v="DCA"/>
    <d v="1899-12-30T11:00:00"/>
    <d v="1899-12-30T10:55:00"/>
    <n v="105"/>
    <n v="98"/>
    <n v="-5"/>
    <d v="1899-12-30T11:11:00"/>
    <n v="16"/>
    <n v="0"/>
    <n v="0"/>
    <n v="0"/>
    <n v="0"/>
    <n v="0"/>
    <n v="0"/>
    <x v="3"/>
    <x v="3"/>
  </r>
  <r>
    <s v="  UA"/>
    <x v="24"/>
    <n v="611"/>
    <s v="N587UA"/>
    <s v="SFO"/>
    <d v="1899-12-30T13:05:00"/>
    <d v="1899-12-30T13:01:00"/>
    <n v="284"/>
    <n v="294"/>
    <n v="-4"/>
    <d v="1899-12-30T13:31:00"/>
    <n v="30"/>
    <n v="0"/>
    <n v="0"/>
    <n v="0"/>
    <n v="0"/>
    <n v="0"/>
    <n v="0"/>
    <x v="14"/>
    <x v="3"/>
  </r>
  <r>
    <s v="  UA"/>
    <x v="24"/>
    <n v="614"/>
    <s v="N445UA"/>
    <s v="DCA"/>
    <d v="1899-12-30T13:05:00"/>
    <d v="1899-12-30T12:58:00"/>
    <n v="105"/>
    <n v="98"/>
    <n v="-7"/>
    <d v="1899-12-30T13:12:00"/>
    <n v="14"/>
    <n v="0"/>
    <n v="0"/>
    <n v="0"/>
    <n v="0"/>
    <n v="0"/>
    <n v="0"/>
    <x v="14"/>
    <x v="3"/>
  </r>
  <r>
    <s v="  UA"/>
    <x v="24"/>
    <n v="617"/>
    <s v="N449UA"/>
    <s v="SNA"/>
    <d v="1899-12-30T15:23:00"/>
    <d v="1899-12-30T15:17:00"/>
    <n v="268"/>
    <n v="249"/>
    <n v="-6"/>
    <d v="1899-12-30T15:26:00"/>
    <n v="9"/>
    <n v="0"/>
    <n v="0"/>
    <n v="0"/>
    <n v="0"/>
    <n v="0"/>
    <n v="0"/>
    <x v="15"/>
    <x v="3"/>
  </r>
  <r>
    <s v="  UA"/>
    <x v="24"/>
    <n v="618"/>
    <s v="N421UA"/>
    <s v="DCA"/>
    <d v="1899-12-30T15:05:00"/>
    <d v="1899-12-30T15:07:00"/>
    <n v="105"/>
    <n v="111"/>
    <n v="2"/>
    <d v="1899-12-30T15:29:00"/>
    <n v="22"/>
    <n v="0"/>
    <n v="0"/>
    <n v="0"/>
    <n v="0"/>
    <n v="0"/>
    <n v="2"/>
    <x v="15"/>
    <x v="3"/>
  </r>
  <r>
    <s v="  UA"/>
    <x v="24"/>
    <n v="620"/>
    <s v="N420UA"/>
    <s v="DCA"/>
    <d v="1899-12-30T16:03:00"/>
    <d v="1899-12-30T17:14:00"/>
    <n v="105"/>
    <n v="114"/>
    <n v="71"/>
    <d v="1899-12-30T17:42:00"/>
    <n v="28"/>
    <n v="0"/>
    <n v="0"/>
    <n v="9"/>
    <n v="0"/>
    <n v="71"/>
    <n v="71"/>
    <x v="2"/>
    <x v="3"/>
  </r>
  <r>
    <s v="  UA"/>
    <x v="24"/>
    <n v="624"/>
    <s v="N454UA"/>
    <s v="DCA"/>
    <d v="1899-12-30T18:05:00"/>
    <d v="1899-12-30T18:04:00"/>
    <n v="105"/>
    <n v="120"/>
    <n v="-1"/>
    <d v="1899-12-30T18:33:00"/>
    <n v="29"/>
    <n v="0"/>
    <n v="0"/>
    <n v="0"/>
    <n v="0"/>
    <n v="0"/>
    <n v="0"/>
    <x v="1"/>
    <x v="3"/>
  </r>
  <r>
    <s v="  UA"/>
    <x v="24"/>
    <n v="626"/>
    <s v="N576UA"/>
    <s v="PHL"/>
    <d v="1899-12-30T18:10:00"/>
    <d v="1899-12-30T18:08:00"/>
    <n v="119"/>
    <n v="108"/>
    <n v="-2"/>
    <d v="1899-12-30T18:30:00"/>
    <n v="22"/>
    <n v="0"/>
    <n v="0"/>
    <n v="0"/>
    <n v="0"/>
    <n v="0"/>
    <n v="0"/>
    <x v="1"/>
    <x v="3"/>
  </r>
  <r>
    <s v="  UA"/>
    <x v="24"/>
    <n v="632"/>
    <s v="N534UA"/>
    <s v="TPA"/>
    <d v="1899-12-30T09:30:00"/>
    <d v="1899-12-30T09:27:00"/>
    <n v="157"/>
    <n v="139"/>
    <n v="-3"/>
    <d v="1899-12-30T09:35:00"/>
    <n v="8"/>
    <n v="0"/>
    <n v="0"/>
    <n v="0"/>
    <n v="0"/>
    <n v="0"/>
    <n v="0"/>
    <x v="0"/>
    <x v="3"/>
  </r>
  <r>
    <s v="  UA"/>
    <x v="24"/>
    <n v="634"/>
    <s v="N829UA"/>
    <s v="EWR"/>
    <d v="1899-12-30T06:00:00"/>
    <d v="1899-12-30T05:53:00"/>
    <n v="118"/>
    <n v="105"/>
    <n v="-7"/>
    <d v="1899-12-30T06:06:00"/>
    <n v="13"/>
    <n v="0"/>
    <n v="0"/>
    <n v="0"/>
    <n v="0"/>
    <n v="0"/>
    <n v="0"/>
    <x v="6"/>
    <x v="3"/>
  </r>
  <r>
    <s v="  UA"/>
    <x v="24"/>
    <n v="635"/>
    <s v="N577UA"/>
    <s v="SEA"/>
    <d v="1899-12-30T08:25:00"/>
    <d v="1899-12-30T08:22:00"/>
    <n v="265"/>
    <n v="269"/>
    <n v="-3"/>
    <d v="1899-12-30T08:35:00"/>
    <n v="13"/>
    <n v="0"/>
    <n v="0"/>
    <n v="0"/>
    <n v="0"/>
    <n v="0"/>
    <n v="0"/>
    <x v="9"/>
    <x v="3"/>
  </r>
  <r>
    <s v="  UA"/>
    <x v="24"/>
    <n v="643"/>
    <s v="N425UA"/>
    <s v="PDX"/>
    <d v="1899-12-30T15:20:00"/>
    <d v="1899-12-30T15:17:00"/>
    <n v="268"/>
    <n v="280"/>
    <n v="-3"/>
    <d v="1899-12-30T15:36:00"/>
    <n v="19"/>
    <n v="0"/>
    <n v="0"/>
    <n v="0"/>
    <n v="0"/>
    <n v="0"/>
    <n v="0"/>
    <x v="15"/>
    <x v="3"/>
  </r>
  <r>
    <s v="  UA"/>
    <x v="24"/>
    <n v="646"/>
    <s v="N430UA"/>
    <s v="EWR"/>
    <d v="1899-12-30T13:00:00"/>
    <d v="1899-12-30T12:57:00"/>
    <n v="133"/>
    <n v="121"/>
    <n v="-3"/>
    <d v="1899-12-30T13:20:00"/>
    <n v="23"/>
    <n v="0"/>
    <n v="0"/>
    <n v="0"/>
    <n v="0"/>
    <n v="0"/>
    <n v="0"/>
    <x v="14"/>
    <x v="3"/>
  </r>
  <r>
    <s v="  UA"/>
    <x v="24"/>
    <n v="649"/>
    <s v="N458UA"/>
    <s v="PDX"/>
    <d v="1899-12-30T08:10:00"/>
    <d v="1899-12-30T08:03:00"/>
    <n v="263"/>
    <n v="279"/>
    <n v="-7"/>
    <d v="1899-12-30T08:15:00"/>
    <n v="12"/>
    <n v="0"/>
    <n v="0"/>
    <n v="0"/>
    <n v="0"/>
    <n v="0"/>
    <n v="0"/>
    <x v="9"/>
    <x v="3"/>
  </r>
  <r>
    <s v="  UA"/>
    <x v="24"/>
    <n v="656"/>
    <s v="N829UA"/>
    <s v="ALB"/>
    <d v="1899-12-30T13:15:00"/>
    <d v="1899-12-30T13:04:00"/>
    <n v="114"/>
    <n v="106"/>
    <n v="-11"/>
    <d v="1899-12-30T13:22:00"/>
    <n v="18"/>
    <n v="0"/>
    <n v="0"/>
    <n v="0"/>
    <n v="0"/>
    <n v="0"/>
    <n v="0"/>
    <x v="14"/>
    <x v="3"/>
  </r>
  <r>
    <s v="  UA"/>
    <x v="24"/>
    <n v="658"/>
    <s v="N841UA"/>
    <s v="PHL"/>
    <d v="1899-12-30T16:10:00"/>
    <d v="1899-12-30T16:15:00"/>
    <n v="116"/>
    <n v="107"/>
    <n v="5"/>
    <d v="1899-12-30T16:32:00"/>
    <n v="17"/>
    <n v="0"/>
    <n v="0"/>
    <n v="0"/>
    <n v="0"/>
    <n v="0"/>
    <n v="5"/>
    <x v="2"/>
    <x v="3"/>
  </r>
  <r>
    <s v="  UA"/>
    <x v="24"/>
    <n v="664"/>
    <s v="N431UA"/>
    <s v="PHL"/>
    <d v="1899-12-30T13:33:00"/>
    <d v="1899-12-30T13:30:00"/>
    <n v="119"/>
    <n v="108"/>
    <n v="-3"/>
    <d v="1899-12-30T13:46:00"/>
    <n v="16"/>
    <n v="0"/>
    <n v="0"/>
    <n v="0"/>
    <n v="0"/>
    <n v="0"/>
    <n v="0"/>
    <x v="14"/>
    <x v="3"/>
  </r>
  <r>
    <s v="  UA"/>
    <x v="24"/>
    <n v="665"/>
    <s v="N480UA"/>
    <s v="SNA"/>
    <d v="1899-12-30T17:34:00"/>
    <d v="1899-12-30T17:27:00"/>
    <n v="268"/>
    <n v="266"/>
    <n v="-7"/>
    <d v="1899-12-30T17:44:00"/>
    <n v="17"/>
    <n v="0"/>
    <n v="0"/>
    <n v="0"/>
    <n v="0"/>
    <n v="0"/>
    <n v="0"/>
    <x v="12"/>
    <x v="3"/>
  </r>
  <r>
    <s v="  UA"/>
    <x v="24"/>
    <n v="668"/>
    <s v="N808UA"/>
    <s v="LGA"/>
    <d v="1899-12-30T06:00:00"/>
    <d v="1899-12-30T05:58:00"/>
    <n v="123"/>
    <n v="113"/>
    <n v="-2"/>
    <d v="1899-12-30T06:17:00"/>
    <n v="19"/>
    <n v="0"/>
    <n v="0"/>
    <n v="0"/>
    <n v="0"/>
    <n v="0"/>
    <n v="0"/>
    <x v="6"/>
    <x v="3"/>
  </r>
  <r>
    <s v="  UA"/>
    <x v="24"/>
    <n v="672"/>
    <s v="N421UA"/>
    <s v="LGA"/>
    <d v="1899-12-30T08:00:00"/>
    <d v="1899-12-30T08:00:00"/>
    <n v="125"/>
    <n v="100"/>
    <n v="0"/>
    <d v="1899-12-30T08:13:00"/>
    <n v="13"/>
    <n v="0"/>
    <n v="0"/>
    <n v="0"/>
    <n v="0"/>
    <n v="0"/>
    <n v="0"/>
    <x v="9"/>
    <x v="3"/>
  </r>
  <r>
    <s v="  UA"/>
    <x v="24"/>
    <n v="675"/>
    <s v="N658UA"/>
    <s v="DEN"/>
    <d v="1899-12-30T08:02:00"/>
    <d v="1899-12-30T07:57:00"/>
    <n v="168"/>
    <n v="154"/>
    <n v="-5"/>
    <d v="1899-12-30T08:08:00"/>
    <n v="11"/>
    <n v="0"/>
    <n v="0"/>
    <n v="0"/>
    <n v="0"/>
    <n v="0"/>
    <n v="0"/>
    <x v="9"/>
    <x v="3"/>
  </r>
  <r>
    <s v="  UA"/>
    <x v="24"/>
    <n v="676"/>
    <s v="N457UA"/>
    <s v="DCA"/>
    <d v="1899-12-30T21:00:00"/>
    <d v="1899-12-30T21:05:00"/>
    <n v="105"/>
    <n v="93"/>
    <n v="5"/>
    <d v="1899-12-30T21:24:00"/>
    <n v="19"/>
    <n v="0"/>
    <n v="0"/>
    <n v="0"/>
    <n v="0"/>
    <n v="0"/>
    <n v="5"/>
    <x v="7"/>
    <x v="3"/>
  </r>
  <r>
    <s v="  UA"/>
    <x v="24"/>
    <n v="678"/>
    <s v="N809UA"/>
    <s v="LGA"/>
    <d v="1899-12-30T11:00:00"/>
    <d v="1899-12-30T11:00:00"/>
    <n v="125"/>
    <n v="108"/>
    <n v="0"/>
    <d v="1899-12-30T11:13:00"/>
    <n v="13"/>
    <n v="0"/>
    <n v="0"/>
    <n v="0"/>
    <n v="0"/>
    <n v="0"/>
    <n v="0"/>
    <x v="3"/>
    <x v="3"/>
  </r>
  <r>
    <s v="  UA"/>
    <x v="24"/>
    <n v="682"/>
    <s v="N468UA"/>
    <s v="LGA"/>
    <d v="1899-12-30T13:00:00"/>
    <d v="1899-12-30T12:58:00"/>
    <n v="125"/>
    <n v="104"/>
    <n v="-2"/>
    <d v="1899-12-30T13:11:00"/>
    <n v="13"/>
    <n v="0"/>
    <n v="0"/>
    <n v="0"/>
    <n v="0"/>
    <n v="0"/>
    <n v="0"/>
    <x v="14"/>
    <x v="3"/>
  </r>
  <r>
    <s v="  UA"/>
    <x v="24"/>
    <n v="684"/>
    <s v="N465UA"/>
    <s v="LGA"/>
    <d v="1899-12-30T14:05:00"/>
    <d v="1899-12-30T14:33:00"/>
    <n v="125"/>
    <n v="116"/>
    <n v="28"/>
    <d v="1899-12-30T14:47:00"/>
    <n v="14"/>
    <n v="19"/>
    <n v="0"/>
    <n v="0"/>
    <n v="0"/>
    <n v="0"/>
    <n v="28"/>
    <x v="4"/>
    <x v="3"/>
  </r>
  <r>
    <s v="  UA"/>
    <x v="24"/>
    <n v="686"/>
    <s v="N457UA"/>
    <s v="LGA"/>
    <d v="1899-12-30T14:54:00"/>
    <d v="1899-12-30T14:51:00"/>
    <n v="125"/>
    <n v="108"/>
    <n v="-3"/>
    <d v="1899-12-30T15:05:00"/>
    <n v="14"/>
    <n v="0"/>
    <n v="0"/>
    <n v="0"/>
    <n v="0"/>
    <n v="0"/>
    <n v="0"/>
    <x v="4"/>
    <x v="3"/>
  </r>
  <r>
    <s v="  UA"/>
    <x v="24"/>
    <n v="690"/>
    <s v="N812UA"/>
    <s v="LGA"/>
    <d v="1899-12-30T17:05:00"/>
    <d v="1899-12-30T17:03:00"/>
    <n v="125"/>
    <n v="104"/>
    <n v="-2"/>
    <d v="1899-12-30T17:18:00"/>
    <n v="15"/>
    <n v="0"/>
    <n v="0"/>
    <n v="0"/>
    <n v="0"/>
    <n v="0"/>
    <n v="0"/>
    <x v="12"/>
    <x v="3"/>
  </r>
  <r>
    <s v="  UA"/>
    <x v="24"/>
    <n v="692"/>
    <s v="N813UA"/>
    <s v="LGA"/>
    <d v="1899-12-30T17:30:00"/>
    <d v="1899-12-30T18:00:00"/>
    <n v="125"/>
    <n v="119"/>
    <n v="30"/>
    <d v="1899-12-30T18:22:00"/>
    <n v="22"/>
    <n v="24"/>
    <n v="0"/>
    <n v="0"/>
    <n v="0"/>
    <n v="0"/>
    <n v="30"/>
    <x v="12"/>
    <x v="3"/>
  </r>
  <r>
    <s v="  UA"/>
    <x v="24"/>
    <n v="696"/>
    <s v="N804UA"/>
    <s v="LGA"/>
    <d v="1899-12-30T19:00:00"/>
    <d v="1899-12-30T18:55:00"/>
    <n v="125"/>
    <n v="117"/>
    <n v="-5"/>
    <d v="1899-12-30T19:16:00"/>
    <n v="21"/>
    <n v="0"/>
    <n v="0"/>
    <n v="0"/>
    <n v="0"/>
    <n v="0"/>
    <n v="0"/>
    <x v="10"/>
    <x v="3"/>
  </r>
  <r>
    <s v="  UA"/>
    <x v="24"/>
    <n v="709"/>
    <s v="N441UA"/>
    <s v="SAN"/>
    <d v="1899-12-30T08:44:00"/>
    <d v="1899-12-30T08:40:00"/>
    <n v="264"/>
    <n v="249"/>
    <n v="-4"/>
    <d v="1899-12-30T08:54:00"/>
    <n v="14"/>
    <n v="0"/>
    <n v="0"/>
    <n v="0"/>
    <n v="0"/>
    <n v="0"/>
    <n v="0"/>
    <x v="9"/>
    <x v="3"/>
  </r>
  <r>
    <s v="  UA"/>
    <x v="24"/>
    <n v="711"/>
    <s v="N845UA"/>
    <s v="LAX"/>
    <d v="1899-12-30T07:04:00"/>
    <d v="1899-12-30T07:00:00"/>
    <n v="265"/>
    <n v="245"/>
    <n v="-4"/>
    <d v="1899-12-30T07:09:00"/>
    <n v="9"/>
    <n v="0"/>
    <n v="0"/>
    <n v="0"/>
    <n v="0"/>
    <n v="0"/>
    <n v="0"/>
    <x v="13"/>
    <x v="3"/>
  </r>
  <r>
    <s v="  UA"/>
    <x v="24"/>
    <n v="722"/>
    <s v="N433UA"/>
    <s v="RDU"/>
    <d v="1899-12-30T16:41:00"/>
    <d v="1899-12-30T16:55:00"/>
    <n v="110"/>
    <n v="112"/>
    <n v="14"/>
    <d v="1899-12-30T17:16:00"/>
    <n v="21"/>
    <n v="14"/>
    <n v="0"/>
    <n v="2"/>
    <n v="0"/>
    <n v="0"/>
    <n v="14"/>
    <x v="2"/>
    <x v="3"/>
  </r>
  <r>
    <s v="  UA"/>
    <x v="24"/>
    <n v="728"/>
    <s v="N817UA"/>
    <s v="IAD"/>
    <d v="1899-12-30T16:16:00"/>
    <d v="1899-12-30T16:13:00"/>
    <n v="109"/>
    <n v="99"/>
    <n v="-3"/>
    <d v="1899-12-30T16:30:00"/>
    <n v="17"/>
    <n v="0"/>
    <n v="0"/>
    <n v="0"/>
    <n v="0"/>
    <n v="0"/>
    <n v="0"/>
    <x v="2"/>
    <x v="3"/>
  </r>
  <r>
    <s v="  UA"/>
    <x v="24"/>
    <n v="732"/>
    <s v="N446UA"/>
    <s v="JAX"/>
    <d v="1899-12-30T13:44:00"/>
    <d v="1899-12-30T15:08:00"/>
    <n v="136"/>
    <n v="137"/>
    <n v="84"/>
    <d v="1899-12-30T15:26:00"/>
    <n v="18"/>
    <n v="84"/>
    <n v="0"/>
    <n v="1"/>
    <n v="0"/>
    <n v="0"/>
    <n v="84"/>
    <x v="14"/>
    <x v="3"/>
  </r>
  <r>
    <s v="  UA"/>
    <x v="24"/>
    <n v="741"/>
    <s v="N408UA"/>
    <s v="SFO"/>
    <d v="1899-12-30T19:16:00"/>
    <d v="1899-12-30T19:18:00"/>
    <n v="282"/>
    <n v="298"/>
    <n v="2"/>
    <d v="1899-12-30T19:33:00"/>
    <n v="15"/>
    <n v="0"/>
    <n v="0"/>
    <n v="18"/>
    <n v="0"/>
    <n v="0"/>
    <n v="2"/>
    <x v="10"/>
    <x v="3"/>
  </r>
  <r>
    <s v="  UA"/>
    <x v="24"/>
    <n v="759"/>
    <s v="N494UA"/>
    <s v="SFO"/>
    <d v="1899-12-30T09:02:00"/>
    <d v="1899-12-30T09:33:00"/>
    <n v="282"/>
    <n v="271"/>
    <n v="31"/>
    <d v="1899-12-30T09:48:00"/>
    <n v="15"/>
    <n v="0"/>
    <n v="0"/>
    <n v="20"/>
    <n v="0"/>
    <n v="0"/>
    <n v="31"/>
    <x v="0"/>
    <x v="3"/>
  </r>
  <r>
    <s v="  UA"/>
    <x v="24"/>
    <n v="761"/>
    <s v="N831UA"/>
    <s v="SFO"/>
    <d v="1899-12-30T08:21:00"/>
    <d v="1899-12-30T08:19:00"/>
    <n v="282"/>
    <n v="319"/>
    <n v="-2"/>
    <d v="1899-12-30T08:52:00"/>
    <n v="33"/>
    <n v="0"/>
    <n v="0"/>
    <n v="35"/>
    <n v="0"/>
    <n v="0"/>
    <n v="0"/>
    <x v="9"/>
    <x v="3"/>
  </r>
  <r>
    <s v="  UA"/>
    <x v="24"/>
    <n v="762"/>
    <s v="N852UA"/>
    <s v="LGA"/>
    <d v="1899-12-30T21:00:00"/>
    <d v="1899-12-30T20:58:00"/>
    <n v="119"/>
    <n v="102"/>
    <n v="-2"/>
    <d v="1899-12-30T21:13:00"/>
    <n v="15"/>
    <n v="0"/>
    <n v="0"/>
    <n v="0"/>
    <n v="0"/>
    <n v="0"/>
    <n v="0"/>
    <x v="7"/>
    <x v="3"/>
  </r>
  <r>
    <s v="  UA"/>
    <x v="24"/>
    <n v="769"/>
    <s v="N665UA"/>
    <s v="SFO"/>
    <d v="1899-12-30T10:00:00"/>
    <d v="1899-12-30T09:59:00"/>
    <n v="290"/>
    <n v="287"/>
    <n v="-1"/>
    <d v="1899-12-30T10:28:00"/>
    <n v="29"/>
    <n v="0"/>
    <n v="0"/>
    <n v="0"/>
    <n v="0"/>
    <n v="0"/>
    <n v="0"/>
    <x v="8"/>
    <x v="3"/>
  </r>
  <r>
    <s v="  UA"/>
    <x v="24"/>
    <n v="774"/>
    <s v="N498UA"/>
    <s v="RIC"/>
    <d v="1899-12-30T18:03:00"/>
    <d v="1899-12-30T18:15:00"/>
    <n v="114"/>
    <n v="128"/>
    <n v="12"/>
    <d v="1899-12-30T18:45:00"/>
    <n v="30"/>
    <n v="0"/>
    <n v="0"/>
    <n v="14"/>
    <n v="0"/>
    <n v="12"/>
    <n v="12"/>
    <x v="1"/>
    <x v="3"/>
  </r>
  <r>
    <s v="  UA"/>
    <x v="24"/>
    <n v="793"/>
    <s v="N596UA"/>
    <s v="LAX"/>
    <d v="1899-12-30T15:20:00"/>
    <d v="1899-12-30T15:19:00"/>
    <n v="270"/>
    <n v="254"/>
    <n v="-1"/>
    <d v="1899-12-30T15:33:00"/>
    <n v="14"/>
    <n v="0"/>
    <n v="0"/>
    <n v="0"/>
    <n v="0"/>
    <n v="0"/>
    <n v="0"/>
    <x v="15"/>
    <x v="3"/>
  </r>
  <r>
    <s v="  UA"/>
    <x v="24"/>
    <n v="839"/>
    <s v="N594UA"/>
    <s v="LAX"/>
    <d v="1899-12-30T18:41:00"/>
    <d v="1899-12-30T18:40:00"/>
    <n v="262"/>
    <n v="256"/>
    <n v="-1"/>
    <d v="1899-12-30T19:02:00"/>
    <n v="22"/>
    <n v="0"/>
    <n v="0"/>
    <n v="0"/>
    <n v="0"/>
    <n v="0"/>
    <n v="0"/>
    <x v="1"/>
    <x v="3"/>
  </r>
  <r>
    <s v="  UA"/>
    <x v="24"/>
    <n v="842"/>
    <s v="N487UA"/>
    <s v="LAX"/>
    <d v="1899-12-30T08:10:00"/>
    <d v="1899-12-30T08:15:00"/>
    <n v="269"/>
    <n v="248"/>
    <n v="5"/>
    <d v="1899-12-30T08:30:00"/>
    <n v="15"/>
    <n v="0"/>
    <n v="0"/>
    <n v="0"/>
    <n v="0"/>
    <n v="0"/>
    <n v="5"/>
    <x v="9"/>
    <x v="3"/>
  </r>
  <r>
    <s v="  UA"/>
    <x v="24"/>
    <n v="848"/>
    <s v="N451UA"/>
    <s v="PHX"/>
    <d v="1899-12-30T09:27:00"/>
    <d v="1899-12-30T09:37:00"/>
    <n v="227"/>
    <n v="215"/>
    <n v="10"/>
    <d v="1899-12-30T09:47:00"/>
    <n v="10"/>
    <n v="0"/>
    <n v="0"/>
    <n v="0"/>
    <n v="0"/>
    <n v="0"/>
    <n v="10"/>
    <x v="0"/>
    <x v="3"/>
  </r>
  <r>
    <s v="  UA"/>
    <x v="24"/>
    <n v="859"/>
    <s v="N826UA"/>
    <s v="SFO"/>
    <d v="1899-12-30T07:04:00"/>
    <d v="1899-12-30T07:03:00"/>
    <n v="288"/>
    <n v="277"/>
    <n v="-1"/>
    <d v="1899-12-30T07:22:00"/>
    <n v="19"/>
    <n v="0"/>
    <n v="0"/>
    <n v="0"/>
    <n v="0"/>
    <n v="0"/>
    <n v="0"/>
    <x v="13"/>
    <x v="3"/>
  </r>
  <r>
    <s v="  UA"/>
    <x v="24"/>
    <n v="882"/>
    <s v="N568UA"/>
    <s v="BOS"/>
    <d v="1899-12-30T16:05:00"/>
    <d v="1899-12-30T16:05:00"/>
    <n v="142"/>
    <n v="118"/>
    <n v="0"/>
    <d v="1899-12-30T16:18:00"/>
    <n v="13"/>
    <n v="0"/>
    <n v="0"/>
    <n v="0"/>
    <n v="0"/>
    <n v="0"/>
    <n v="0"/>
    <x v="2"/>
    <x v="3"/>
  </r>
  <r>
    <s v="  UA"/>
    <x v="24"/>
    <n v="884"/>
    <s v="N407UA"/>
    <s v="EWR"/>
    <d v="1899-12-30T19:00:00"/>
    <d v="1899-12-30T18:56:00"/>
    <n v="131"/>
    <n v="106"/>
    <n v="-4"/>
    <d v="1899-12-30T19:12:00"/>
    <n v="16"/>
    <n v="0"/>
    <n v="0"/>
    <n v="0"/>
    <n v="0"/>
    <n v="0"/>
    <n v="0"/>
    <x v="10"/>
    <x v="3"/>
  </r>
  <r>
    <s v="  UA"/>
    <x v="24"/>
    <n v="885"/>
    <s v="N444UA"/>
    <s v="LGA"/>
    <d v="1899-12-30T15:54:00"/>
    <d v="1899-12-30T15:51:00"/>
    <n v="125"/>
    <n v="102"/>
    <n v="-3"/>
    <d v="1899-12-30T16:04:00"/>
    <n v="13"/>
    <n v="0"/>
    <n v="0"/>
    <n v="0"/>
    <n v="0"/>
    <n v="0"/>
    <n v="0"/>
    <x v="15"/>
    <x v="3"/>
  </r>
  <r>
    <s v="  UA"/>
    <x v="24"/>
    <n v="896"/>
    <s v="N559UA"/>
    <s v="BOS"/>
    <d v="1899-12-30T13:19:00"/>
    <d v="1899-12-30T13:27:00"/>
    <n v="140"/>
    <n v="115"/>
    <n v="8"/>
    <d v="1899-12-30T13:41:00"/>
    <n v="14"/>
    <n v="0"/>
    <n v="0"/>
    <n v="0"/>
    <n v="0"/>
    <n v="0"/>
    <n v="8"/>
    <x v="14"/>
    <x v="3"/>
  </r>
  <r>
    <s v="  UA"/>
    <x v="24"/>
    <n v="904"/>
    <s v="N829UA"/>
    <s v="CVG"/>
    <d v="1899-12-30T19:01:00"/>
    <d v="1899-12-30T18:55:00"/>
    <n v="71"/>
    <n v="65"/>
    <n v="-6"/>
    <d v="1899-12-30T19:12:00"/>
    <n v="17"/>
    <n v="0"/>
    <n v="0"/>
    <n v="0"/>
    <n v="0"/>
    <n v="0"/>
    <n v="0"/>
    <x v="10"/>
    <x v="3"/>
  </r>
  <r>
    <s v="  UA"/>
    <x v="24"/>
    <n v="907"/>
    <s v="N655UA"/>
    <s v="SFO"/>
    <d v="1899-12-30T17:21:00"/>
    <d v="1899-12-30T19:06:00"/>
    <n v="295"/>
    <n v="296"/>
    <n v="105"/>
    <d v="1899-12-30T19:22:00"/>
    <n v="16"/>
    <n v="0"/>
    <n v="0"/>
    <n v="1"/>
    <n v="0"/>
    <n v="105"/>
    <n v="105"/>
    <x v="12"/>
    <x v="3"/>
  </r>
  <r>
    <s v="  UA"/>
    <x v="24"/>
    <n v="909"/>
    <s v="N574UA"/>
    <s v="DEN"/>
    <d v="1899-12-30T15:23:00"/>
    <d v="1899-12-30T15:27:00"/>
    <n v="164"/>
    <n v="152"/>
    <n v="4"/>
    <d v="1899-12-30T15:42:00"/>
    <n v="15"/>
    <n v="0"/>
    <n v="0"/>
    <n v="0"/>
    <n v="0"/>
    <n v="0"/>
    <n v="4"/>
    <x v="15"/>
    <x v="3"/>
  </r>
  <r>
    <s v="  UA"/>
    <x v="24"/>
    <n v="929"/>
    <s v="N429UA"/>
    <s v="SEA"/>
    <d v="1899-12-30T15:30:00"/>
    <d v="1899-12-30T15:27:00"/>
    <n v="268"/>
    <n v="262"/>
    <n v="-3"/>
    <d v="1899-12-30T15:38:00"/>
    <n v="11"/>
    <n v="0"/>
    <n v="0"/>
    <n v="0"/>
    <n v="0"/>
    <n v="0"/>
    <n v="0"/>
    <x v="15"/>
    <x v="3"/>
  </r>
  <r>
    <s v="  UA"/>
    <x v="24"/>
    <n v="941"/>
    <s v="N562UA"/>
    <s v="DEN"/>
    <d v="1899-12-30T17:03:00"/>
    <d v="1899-12-30T17:13:00"/>
    <n v="160"/>
    <n v="164"/>
    <n v="10"/>
    <d v="1899-12-30T17:39:00"/>
    <n v="26"/>
    <n v="0"/>
    <n v="0"/>
    <n v="0"/>
    <n v="0"/>
    <n v="0"/>
    <n v="10"/>
    <x v="12"/>
    <x v="3"/>
  </r>
  <r>
    <s v="  UA"/>
    <x v="24"/>
    <n v="943"/>
    <s v="N579UA"/>
    <s v="LAX"/>
    <d v="1899-12-30T17:32:00"/>
    <d v="1899-12-30T17:42:00"/>
    <n v="268"/>
    <n v="281"/>
    <n v="10"/>
    <d v="1899-12-30T18:08:00"/>
    <n v="26"/>
    <n v="0"/>
    <n v="0"/>
    <n v="17"/>
    <n v="0"/>
    <n v="6"/>
    <n v="10"/>
    <x v="12"/>
    <x v="3"/>
  </r>
  <r>
    <s v="  UA"/>
    <x v="24"/>
    <n v="945"/>
    <s v="N521UA"/>
    <s v="LAX"/>
    <d v="1899-12-30T11:57:00"/>
    <d v="1899-12-30T14:50:00"/>
    <n v="262"/>
    <n v="241"/>
    <n v="173"/>
    <d v="1899-12-30T15:02:00"/>
    <n v="12"/>
    <n v="96"/>
    <n v="0"/>
    <n v="0"/>
    <n v="0"/>
    <n v="56"/>
    <n v="173"/>
    <x v="3"/>
    <x v="3"/>
  </r>
  <r>
    <s v="  UA"/>
    <x v="24"/>
    <n v="949"/>
    <s v="N769UA"/>
    <s v="DEN"/>
    <d v="1899-12-30T18:41:00"/>
    <d v="1899-12-30T20:13:00"/>
    <n v="165"/>
    <n v="155"/>
    <n v="92"/>
    <d v="1899-12-30T20:34:00"/>
    <n v="21"/>
    <n v="11"/>
    <n v="0"/>
    <n v="0"/>
    <n v="0"/>
    <n v="71"/>
    <n v="92"/>
    <x v="1"/>
    <x v="3"/>
  </r>
  <r>
    <s v="  UA"/>
    <x v="24"/>
    <n v="959"/>
    <s v="N446UA"/>
    <s v="PDX"/>
    <d v="1899-12-30T20:30:00"/>
    <d v="1899-12-30T20:56:00"/>
    <n v="268"/>
    <n v="275"/>
    <n v="26"/>
    <d v="1899-12-30T21:06:00"/>
    <n v="10"/>
    <n v="13"/>
    <n v="0"/>
    <n v="7"/>
    <n v="0"/>
    <n v="13"/>
    <n v="26"/>
    <x v="11"/>
    <x v="3"/>
  </r>
  <r>
    <s v="  UA"/>
    <x v="24"/>
    <n v="964"/>
    <s v="N413UA"/>
    <s v="IAD"/>
    <d v="1899-12-30T13:15:00"/>
    <d v="1899-12-30T14:58:00"/>
    <n v="112"/>
    <n v="95"/>
    <n v="103"/>
    <d v="1899-12-30T15:13:00"/>
    <n v="15"/>
    <n v="86"/>
    <n v="0"/>
    <n v="0"/>
    <n v="0"/>
    <n v="0"/>
    <n v="103"/>
    <x v="14"/>
    <x v="3"/>
  </r>
  <r>
    <s v="  UA"/>
    <x v="24"/>
    <n v="971"/>
    <s v="N486UA"/>
    <s v="SFO"/>
    <d v="1899-12-30T06:00:00"/>
    <d v="1899-12-30T05:57:00"/>
    <n v="282"/>
    <n v="282"/>
    <n v="-3"/>
    <d v="1899-12-30T06:16:00"/>
    <n v="19"/>
    <n v="0"/>
    <n v="0"/>
    <n v="0"/>
    <n v="0"/>
    <n v="0"/>
    <n v="0"/>
    <x v="6"/>
    <x v="3"/>
  </r>
  <r>
    <s v="  UA"/>
    <x v="24"/>
    <n v="973"/>
    <s v="N585UA"/>
    <s v="SFO"/>
    <d v="1899-12-30T14:55:00"/>
    <d v="1899-12-30T14:54:00"/>
    <n v="294"/>
    <n v="284"/>
    <n v="-1"/>
    <d v="1899-12-30T15:11:00"/>
    <n v="17"/>
    <n v="0"/>
    <n v="0"/>
    <n v="0"/>
    <n v="0"/>
    <n v="0"/>
    <n v="0"/>
    <x v="4"/>
    <x v="3"/>
  </r>
  <r>
    <s v="  UA"/>
    <x v="24"/>
    <n v="987"/>
    <s v="N446UA"/>
    <s v="DCA"/>
    <d v="1899-12-30T07:00:00"/>
    <d v="1899-12-30T06:57:00"/>
    <n v="108"/>
    <n v="103"/>
    <n v="-3"/>
    <d v="1899-12-30T07:13:00"/>
    <n v="16"/>
    <n v="0"/>
    <n v="0"/>
    <n v="0"/>
    <n v="0"/>
    <n v="0"/>
    <n v="0"/>
    <x v="13"/>
    <x v="3"/>
  </r>
  <r>
    <s v="  UA"/>
    <x v="24"/>
    <n v="990"/>
    <s v="N833UA"/>
    <s v="IAD"/>
    <d v="1899-12-30T18:13:00"/>
    <d v="1899-12-30T18:25:00"/>
    <n v="114"/>
    <n v="102"/>
    <n v="12"/>
    <d v="1899-12-30T18:41:00"/>
    <n v="16"/>
    <n v="0"/>
    <n v="0"/>
    <n v="0"/>
    <n v="0"/>
    <n v="0"/>
    <n v="12"/>
    <x v="1"/>
    <x v="3"/>
  </r>
  <r>
    <s v="  UA"/>
    <x v="24"/>
    <n v="998"/>
    <s v="N578UA"/>
    <s v="BOS"/>
    <d v="1899-12-30T21:01:00"/>
    <d v="1899-12-30T20:58:00"/>
    <n v="130"/>
    <n v="110"/>
    <n v="-3"/>
    <d v="1899-12-30T21:14:00"/>
    <n v="16"/>
    <n v="0"/>
    <n v="0"/>
    <n v="0"/>
    <n v="0"/>
    <n v="0"/>
    <n v="0"/>
    <x v="7"/>
    <x v="3"/>
  </r>
  <r>
    <s v="  UA"/>
    <x v="24"/>
    <n v="1102"/>
    <s v="N54711"/>
    <s v="MCO"/>
    <d v="1899-12-30T19:40:00"/>
    <d v="1899-12-30T19:40:00"/>
    <n v="155"/>
    <n v="154"/>
    <n v="0"/>
    <d v="1899-12-30T19:57:00"/>
    <n v="17"/>
    <n v="0"/>
    <n v="0"/>
    <n v="0"/>
    <n v="0"/>
    <n v="0"/>
    <n v="0"/>
    <x v="10"/>
    <x v="3"/>
  </r>
  <r>
    <s v="  UA"/>
    <x v="24"/>
    <n v="1103"/>
    <s v="N27722"/>
    <s v="SNA"/>
    <d v="1899-12-30T09:45:00"/>
    <d v="1899-12-30T09:47:00"/>
    <n v="265"/>
    <n v="252"/>
    <n v="2"/>
    <d v="1899-12-30T09:58:00"/>
    <n v="11"/>
    <n v="0"/>
    <n v="0"/>
    <n v="0"/>
    <n v="0"/>
    <n v="0"/>
    <n v="2"/>
    <x v="0"/>
    <x v="3"/>
  </r>
  <r>
    <s v="  UA"/>
    <x v="24"/>
    <n v="1189"/>
    <s v="N78501"/>
    <s v="IAH"/>
    <d v="1899-12-30T15:20:00"/>
    <d v="1899-12-30T15:25:00"/>
    <n v="174"/>
    <n v="196"/>
    <n v="5"/>
    <d v="1899-12-30T15:42:00"/>
    <n v="17"/>
    <n v="0"/>
    <n v="0"/>
    <n v="27"/>
    <n v="0"/>
    <n v="0"/>
    <n v="5"/>
    <x v="15"/>
    <x v="3"/>
  </r>
  <r>
    <s v="  UA"/>
    <x v="24"/>
    <n v="1221"/>
    <s v="N21723"/>
    <s v="IAH"/>
    <d v="1899-12-30T07:00:00"/>
    <d v="1899-12-30T06:56:00"/>
    <n v="168"/>
    <n v="194"/>
    <n v="-4"/>
    <d v="1899-12-30T07:16:00"/>
    <n v="20"/>
    <n v="0"/>
    <n v="0"/>
    <n v="22"/>
    <n v="0"/>
    <n v="0"/>
    <n v="0"/>
    <x v="13"/>
    <x v="3"/>
  </r>
  <r>
    <s v="  UA"/>
    <x v="24"/>
    <n v="1259"/>
    <s v="N62631"/>
    <s v="CLE"/>
    <d v="1899-12-30T18:15:00"/>
    <d v="1899-12-30T18:10:00"/>
    <n v="77"/>
    <n v="73"/>
    <n v="-5"/>
    <d v="1899-12-30T18:32:00"/>
    <n v="22"/>
    <n v="0"/>
    <n v="0"/>
    <n v="0"/>
    <n v="0"/>
    <n v="0"/>
    <n v="0"/>
    <x v="1"/>
    <x v="3"/>
  </r>
  <r>
    <s v="  UA"/>
    <x v="24"/>
    <n v="1282"/>
    <s v="N12221"/>
    <s v="SFO"/>
    <d v="1899-12-30T20:30:00"/>
    <d v="1899-12-30T20:37:00"/>
    <n v="275"/>
    <n v="292"/>
    <n v="7"/>
    <d v="1899-12-30T20:48:00"/>
    <n v="11"/>
    <n v="0"/>
    <n v="7"/>
    <n v="17"/>
    <n v="0"/>
    <n v="0"/>
    <n v="7"/>
    <x v="11"/>
    <x v="3"/>
  </r>
  <r>
    <s v="  UA"/>
    <x v="24"/>
    <n v="1290"/>
    <s v="N75410"/>
    <s v="IAH"/>
    <d v="1899-12-30T17:05:00"/>
    <d v="1899-12-30T19:47:00"/>
    <n v="173"/>
    <n v="191"/>
    <n v="162"/>
    <d v="1899-12-30T20:07:00"/>
    <n v="20"/>
    <n v="0"/>
    <n v="0"/>
    <n v="19"/>
    <n v="0"/>
    <n v="161"/>
    <n v="162"/>
    <x v="12"/>
    <x v="3"/>
  </r>
  <r>
    <s v="  UA"/>
    <x v="24"/>
    <n v="1296"/>
    <s v="N27733"/>
    <s v="DEN"/>
    <d v="1899-12-30T20:00:00"/>
    <d v="1899-12-30T21:04:00"/>
    <n v="156"/>
    <n v="144"/>
    <n v="64"/>
    <d v="1899-12-30T21:16:00"/>
    <n v="12"/>
    <n v="46"/>
    <n v="0"/>
    <n v="0"/>
    <n v="0"/>
    <n v="6"/>
    <n v="64"/>
    <x v="11"/>
    <x v="3"/>
  </r>
  <r>
    <s v="  UA"/>
    <x v="24"/>
    <n v="1550"/>
    <s v="N12238"/>
    <s v="EWR"/>
    <d v="1899-12-30T13:39:00"/>
    <d v="1899-12-30T13:36:00"/>
    <n v="140"/>
    <n v="114"/>
    <n v="-3"/>
    <d v="1899-12-30T14:00:00"/>
    <n v="24"/>
    <n v="0"/>
    <n v="0"/>
    <n v="0"/>
    <n v="0"/>
    <n v="0"/>
    <n v="0"/>
    <x v="14"/>
    <x v="3"/>
  </r>
  <r>
    <s v="  UA"/>
    <x v="24"/>
    <n v="1570"/>
    <s v="N16732"/>
    <s v="EWR"/>
    <d v="1899-12-30T07:00:00"/>
    <d v="1899-12-30T07:09:00"/>
    <n v="120"/>
    <n v="114"/>
    <n v="9"/>
    <d v="1899-12-30T07:24:00"/>
    <n v="15"/>
    <n v="0"/>
    <n v="0"/>
    <n v="0"/>
    <n v="0"/>
    <n v="0"/>
    <n v="9"/>
    <x v="13"/>
    <x v="3"/>
  </r>
  <r>
    <s v="  UA"/>
    <x v="24"/>
    <n v="1574"/>
    <s v="N12221"/>
    <s v="EWR"/>
    <d v="1899-12-30T12:00:00"/>
    <d v="1899-12-30T11:58:00"/>
    <n v="127"/>
    <n v="115"/>
    <n v="-2"/>
    <d v="1899-12-30T12:18:00"/>
    <n v="20"/>
    <n v="0"/>
    <n v="0"/>
    <n v="0"/>
    <n v="0"/>
    <n v="0"/>
    <n v="0"/>
    <x v="5"/>
    <x v="3"/>
  </r>
  <r>
    <s v="  UA"/>
    <x v="24"/>
    <n v="1577"/>
    <s v="N37408"/>
    <s v="EWR"/>
    <d v="1899-12-30T17:00:00"/>
    <d v="1899-12-30T16:57:00"/>
    <n v="135"/>
    <n v="108"/>
    <n v="-3"/>
    <d v="1899-12-30T17:11:00"/>
    <n v="14"/>
    <n v="0"/>
    <n v="0"/>
    <n v="0"/>
    <n v="0"/>
    <n v="0"/>
    <n v="0"/>
    <x v="12"/>
    <x v="3"/>
  </r>
  <r>
    <s v="  UA"/>
    <x v="24"/>
    <n v="1579"/>
    <s v="N33289"/>
    <s v="EWR"/>
    <d v="1899-12-30T18:00:00"/>
    <d v="1899-12-30T18:39:00"/>
    <n v="126"/>
    <n v="111"/>
    <n v="39"/>
    <d v="1899-12-30T18:58:00"/>
    <n v="19"/>
    <n v="0"/>
    <n v="0"/>
    <n v="0"/>
    <n v="0"/>
    <n v="24"/>
    <n v="39"/>
    <x v="1"/>
    <x v="3"/>
  </r>
  <r>
    <s v="  UA"/>
    <x v="24"/>
    <n v="1625"/>
    <s v="N73251"/>
    <s v="CLE"/>
    <d v="1899-12-30T07:00:00"/>
    <d v="1899-12-30T06:58:00"/>
    <n v="77"/>
    <n v="64"/>
    <n v="-2"/>
    <d v="1899-12-30T07:08:00"/>
    <n v="10"/>
    <n v="0"/>
    <n v="0"/>
    <n v="0"/>
    <n v="0"/>
    <n v="0"/>
    <n v="0"/>
    <x v="13"/>
    <x v="3"/>
  </r>
  <r>
    <s v="  UA"/>
    <x v="24"/>
    <n v="1647"/>
    <s v="N53442"/>
    <s v="IAH"/>
    <d v="1899-12-30T19:15:00"/>
    <d v="1899-12-30T19:14:00"/>
    <n v="163"/>
    <n v="193"/>
    <n v="-1"/>
    <d v="1899-12-30T19:30:00"/>
    <n v="16"/>
    <n v="0"/>
    <n v="0"/>
    <n v="29"/>
    <n v="0"/>
    <n v="0"/>
    <n v="0"/>
    <x v="10"/>
    <x v="3"/>
  </r>
  <r>
    <s v="  UA"/>
    <x v="24"/>
    <n v="1676"/>
    <s v="N77296"/>
    <s v="IAH"/>
    <d v="1899-12-30T14:00:00"/>
    <d v="1899-12-30T16:27:00"/>
    <n v="166"/>
    <n v="196"/>
    <n v="147"/>
    <d v="1899-12-30T16:43:00"/>
    <n v="16"/>
    <n v="16"/>
    <n v="0"/>
    <n v="30"/>
    <n v="0"/>
    <n v="131"/>
    <n v="147"/>
    <x v="4"/>
    <x v="3"/>
  </r>
  <r>
    <s v="  UA"/>
    <x v="24"/>
    <n v="1693"/>
    <s v="N33284"/>
    <s v="IAH"/>
    <d v="1899-12-30T12:10:00"/>
    <d v="1899-12-30T12:13:00"/>
    <n v="167"/>
    <n v="198"/>
    <n v="3"/>
    <d v="1899-12-30T12:29:00"/>
    <n v="16"/>
    <n v="0"/>
    <n v="0"/>
    <n v="34"/>
    <n v="0"/>
    <n v="0"/>
    <n v="3"/>
    <x v="5"/>
    <x v="3"/>
  </r>
  <r>
    <s v="  UA"/>
    <x v="24"/>
    <n v="1696"/>
    <s v="N73283"/>
    <s v="EWR"/>
    <d v="1899-12-30T10:00:00"/>
    <d v="1899-12-30T09:53:00"/>
    <n v="117"/>
    <n v="111"/>
    <n v="-7"/>
    <d v="1899-12-30T10:03:00"/>
    <n v="10"/>
    <n v="0"/>
    <n v="0"/>
    <n v="0"/>
    <n v="0"/>
    <n v="0"/>
    <n v="0"/>
    <x v="8"/>
    <x v="3"/>
  </r>
  <r>
    <s v="  UA"/>
    <x v="24"/>
    <n v="1710"/>
    <s v="N78509"/>
    <s v="IAH"/>
    <d v="1899-12-30T08:00:00"/>
    <d v="1899-12-30T07:54:00"/>
    <n v="172"/>
    <n v="342"/>
    <n v="-6"/>
    <d v="1899-12-30T08:09:00"/>
    <n v="15"/>
    <n v="0"/>
    <n v="0"/>
    <n v="0"/>
    <n v="0"/>
    <n v="0"/>
    <n v="0"/>
    <x v="9"/>
    <x v="3"/>
  </r>
  <r>
    <s v="  UA"/>
    <x v="24"/>
    <n v="1715"/>
    <s v="N17229"/>
    <s v="PIT"/>
    <d v="1899-12-30T18:35:00"/>
    <d v="1899-12-30T18:51:00"/>
    <n v="84"/>
    <n v="83"/>
    <n v="16"/>
    <d v="1899-12-30T19:13:00"/>
    <n v="22"/>
    <n v="0"/>
    <n v="15"/>
    <n v="0"/>
    <n v="0"/>
    <n v="0"/>
    <n v="16"/>
    <x v="1"/>
    <x v="3"/>
  </r>
  <r>
    <s v="  UA"/>
    <x v="24"/>
    <n v="1716"/>
    <s v="N26215"/>
    <s v="FLL"/>
    <d v="1899-12-30T08:50:00"/>
    <d v="1899-12-30T09:00:00"/>
    <n v="171"/>
    <n v="188"/>
    <n v="10"/>
    <d v="1899-12-30T09:15:00"/>
    <n v="15"/>
    <n v="4"/>
    <n v="0"/>
    <n v="17"/>
    <n v="0"/>
    <n v="6"/>
    <n v="10"/>
    <x v="9"/>
    <x v="3"/>
  </r>
  <r>
    <s v="  UA"/>
    <x v="24"/>
    <n v="1727"/>
    <s v="N24224"/>
    <s v="IAH"/>
    <d v="1899-12-30T10:56:00"/>
    <d v="1899-12-30T11:11:00"/>
    <n v="169"/>
    <n v="183"/>
    <n v="15"/>
    <d v="1899-12-30T11:19:00"/>
    <n v="8"/>
    <n v="1"/>
    <n v="0"/>
    <n v="14"/>
    <n v="0"/>
    <n v="14"/>
    <n v="15"/>
    <x v="8"/>
    <x v="3"/>
  </r>
  <r>
    <s v="  UA"/>
    <x v="24"/>
    <n v="1729"/>
    <s v="N37290"/>
    <s v="IAH"/>
    <d v="1899-12-30T21:00:00"/>
    <d v="1899-12-30T20:51:00"/>
    <n v="158"/>
    <n v="209"/>
    <n v="-9"/>
    <d v="1899-12-30T21:24:00"/>
    <n v="33"/>
    <n v="0"/>
    <n v="0"/>
    <n v="42"/>
    <n v="0"/>
    <n v="0"/>
    <n v="0"/>
    <x v="7"/>
    <x v="3"/>
  </r>
  <r>
    <s v="  UA"/>
    <x v="24"/>
    <n v="1730"/>
    <s v="N37274"/>
    <s v="IAH"/>
    <d v="1899-12-30T05:25:00"/>
    <d v="1899-12-30T05:33:00"/>
    <n v="168"/>
    <n v="198"/>
    <n v="8"/>
    <d v="1899-12-30T05:52:00"/>
    <n v="19"/>
    <n v="8"/>
    <n v="0"/>
    <n v="30"/>
    <n v="0"/>
    <n v="0"/>
    <n v="8"/>
    <x v="16"/>
    <x v="3"/>
  </r>
  <r>
    <s v="  UA"/>
    <x v="25"/>
    <n v="201"/>
    <s v="N211UA"/>
    <s v="HNL"/>
    <d v="1899-12-30T09:20:00"/>
    <d v="1899-12-30T09:23:00"/>
    <n v="544"/>
    <n v="544"/>
    <n v="3"/>
    <d v="1899-12-30T09:40:00"/>
    <n v="17"/>
    <n v="0"/>
    <n v="0"/>
    <n v="0"/>
    <n v="0"/>
    <n v="0"/>
    <n v="3"/>
    <x v="0"/>
    <x v="4"/>
  </r>
  <r>
    <s v="  UA"/>
    <x v="25"/>
    <n v="222"/>
    <s v="N538UA"/>
    <s v="BDL"/>
    <d v="1899-12-30T18:48:00"/>
    <d v="1899-12-30T18:56:00"/>
    <n v="126"/>
    <n v="134"/>
    <n v="8"/>
    <d v="1899-12-30T19:24:00"/>
    <n v="28"/>
    <n v="0"/>
    <n v="0"/>
    <n v="8"/>
    <n v="0"/>
    <n v="8"/>
    <n v="8"/>
    <x v="1"/>
    <x v="4"/>
  </r>
  <r>
    <s v="  UA"/>
    <x v="25"/>
    <n v="234"/>
    <s v="N852UA"/>
    <s v="LGA"/>
    <d v="1899-12-30T08:30:00"/>
    <d v="1899-12-30T08:22:00"/>
    <n v="125"/>
    <n v="113"/>
    <n v="-8"/>
    <d v="1899-12-30T08:39:00"/>
    <n v="17"/>
    <n v="0"/>
    <n v="0"/>
    <n v="0"/>
    <n v="0"/>
    <n v="0"/>
    <n v="0"/>
    <x v="9"/>
    <x v="4"/>
  </r>
  <r>
    <s v="  UA"/>
    <x v="25"/>
    <n v="241"/>
    <s v="N419UA"/>
    <s v="SEA"/>
    <d v="1899-12-30T11:57:00"/>
    <d v="1899-12-30T12:07:00"/>
    <n v="268"/>
    <n v="264"/>
    <n v="10"/>
    <d v="1899-12-30T12:33:00"/>
    <n v="26"/>
    <n v="0"/>
    <n v="0"/>
    <n v="0"/>
    <n v="0"/>
    <n v="0"/>
    <n v="10"/>
    <x v="3"/>
    <x v="4"/>
  </r>
  <r>
    <s v="  UA"/>
    <x v="25"/>
    <n v="242"/>
    <s v="N809UA"/>
    <s v="PVD"/>
    <d v="1899-12-30T13:27:00"/>
    <d v="1899-12-30T13:27:00"/>
    <n v="128"/>
    <n v="138"/>
    <n v="0"/>
    <d v="1899-12-30T14:04:00"/>
    <n v="37"/>
    <n v="0"/>
    <n v="0"/>
    <n v="0"/>
    <n v="0"/>
    <n v="0"/>
    <n v="0"/>
    <x v="14"/>
    <x v="4"/>
  </r>
  <r>
    <s v="  UA"/>
    <x v="25"/>
    <n v="245"/>
    <s v="N571UA"/>
    <s v="DEN"/>
    <d v="1899-12-30T08:58:00"/>
    <d v="1899-12-30T08:56:00"/>
    <n v="164"/>
    <n v="149"/>
    <n v="-2"/>
    <d v="1899-12-30T09:07:00"/>
    <n v="11"/>
    <n v="0"/>
    <n v="0"/>
    <n v="0"/>
    <n v="0"/>
    <n v="0"/>
    <n v="0"/>
    <x v="9"/>
    <x v="4"/>
  </r>
  <r>
    <s v="  UA"/>
    <x v="25"/>
    <n v="246"/>
    <s v="N439UA"/>
    <s v="BUF"/>
    <d v="1899-12-30T18:00:00"/>
    <d v="1899-12-30T18:55:00"/>
    <n v="89"/>
    <n v="94"/>
    <n v="55"/>
    <d v="1899-12-30T19:26:00"/>
    <n v="31"/>
    <n v="55"/>
    <n v="0"/>
    <n v="5"/>
    <n v="0"/>
    <n v="0"/>
    <n v="55"/>
    <x v="1"/>
    <x v="4"/>
  </r>
  <r>
    <s v="  UA"/>
    <x v="25"/>
    <n v="248"/>
    <s v="N490UA"/>
    <s v="DTW"/>
    <d v="1899-12-30T19:00:00"/>
    <d v="1899-12-30T19:09:00"/>
    <n v="85"/>
    <n v="84"/>
    <n v="9"/>
    <d v="1899-12-30T19:38:00"/>
    <n v="29"/>
    <n v="0"/>
    <n v="0"/>
    <n v="0"/>
    <n v="0"/>
    <n v="0"/>
    <n v="9"/>
    <x v="10"/>
    <x v="4"/>
  </r>
  <r>
    <s v="  UA"/>
    <x v="25"/>
    <n v="253"/>
    <s v="N414UA"/>
    <s v="BOS"/>
    <d v="1899-12-30T19:00:00"/>
    <d v="1899-12-30T19:11:00"/>
    <n v="135"/>
    <n v="128"/>
    <n v="11"/>
    <d v="1899-12-30T19:37:00"/>
    <n v="26"/>
    <n v="0"/>
    <n v="0"/>
    <n v="0"/>
    <n v="0"/>
    <n v="0"/>
    <n v="11"/>
    <x v="10"/>
    <x v="4"/>
  </r>
  <r>
    <s v="  UA"/>
    <x v="25"/>
    <n v="255"/>
    <s v="N801UA"/>
    <s v="SFO"/>
    <d v="1899-12-30T16:05:00"/>
    <d v="1899-12-30T16:41:00"/>
    <n v="282"/>
    <n v="289"/>
    <n v="36"/>
    <d v="1899-12-30T16:59:00"/>
    <n v="18"/>
    <n v="0"/>
    <n v="0"/>
    <n v="43"/>
    <n v="0"/>
    <n v="0"/>
    <n v="36"/>
    <x v="2"/>
    <x v="4"/>
  </r>
  <r>
    <s v="  UA"/>
    <x v="25"/>
    <n v="258"/>
    <s v="N802UA"/>
    <s v="GRR"/>
    <d v="1899-12-30T19:01:00"/>
    <d v="1899-12-30T21:32:00"/>
    <n v="51"/>
    <n v="46"/>
    <n v="151"/>
    <d v="1899-12-30T21:45:00"/>
    <n v="13"/>
    <n v="23"/>
    <n v="0"/>
    <n v="0"/>
    <n v="0"/>
    <n v="123"/>
    <n v="151"/>
    <x v="10"/>
    <x v="4"/>
  </r>
  <r>
    <s v="  UA"/>
    <x v="25"/>
    <n v="262"/>
    <s v="N444UA"/>
    <s v="MCO"/>
    <d v="1899-12-30T07:02:00"/>
    <d v="1899-12-30T06:55:00"/>
    <n v="155"/>
    <n v="160"/>
    <n v="-7"/>
    <d v="1899-12-30T07:14:00"/>
    <n v="19"/>
    <n v="0"/>
    <n v="0"/>
    <n v="0"/>
    <n v="0"/>
    <n v="0"/>
    <n v="0"/>
    <x v="13"/>
    <x v="4"/>
  </r>
  <r>
    <s v="  UA"/>
    <x v="25"/>
    <n v="265"/>
    <s v="N556UA"/>
    <s v="TPA"/>
    <d v="1899-12-30T14:15:00"/>
    <d v="1899-12-30T15:03:00"/>
    <n v="157"/>
    <n v="165"/>
    <n v="48"/>
    <d v="1899-12-30T15:16:00"/>
    <n v="13"/>
    <n v="0"/>
    <n v="0"/>
    <n v="8"/>
    <n v="0"/>
    <n v="48"/>
    <n v="48"/>
    <x v="4"/>
    <x v="4"/>
  </r>
  <r>
    <s v="  UA"/>
    <x v="25"/>
    <n v="278"/>
    <s v="N430UA"/>
    <s v="MDT"/>
    <d v="1899-12-30T18:30:00"/>
    <d v="1899-12-30T18:50:00"/>
    <n v="100"/>
    <n v="108"/>
    <n v="20"/>
    <d v="1899-12-30T19:17:00"/>
    <n v="27"/>
    <n v="0"/>
    <n v="0"/>
    <n v="8"/>
    <n v="0"/>
    <n v="20"/>
    <n v="20"/>
    <x v="1"/>
    <x v="4"/>
  </r>
  <r>
    <s v="  UA"/>
    <x v="25"/>
    <n v="288"/>
    <s v="N478UA"/>
    <s v="MCO"/>
    <d v="1899-12-30T14:25:00"/>
    <d v="1899-12-30T14:22:00"/>
    <n v="159"/>
    <n v="164"/>
    <n v="-3"/>
    <d v="1899-12-30T14:37:00"/>
    <n v="15"/>
    <n v="0"/>
    <n v="0"/>
    <n v="0"/>
    <n v="0"/>
    <n v="0"/>
    <n v="0"/>
    <x v="4"/>
    <x v="4"/>
  </r>
  <r>
    <s v="  UA"/>
    <x v="25"/>
    <n v="292"/>
    <s v="N430UA"/>
    <s v="ATL"/>
    <d v="1899-12-30T06:00:00"/>
    <d v="1899-12-30T05:55:00"/>
    <n v="119"/>
    <n v="112"/>
    <n v="-5"/>
    <d v="1899-12-30T06:07:00"/>
    <n v="12"/>
    <n v="0"/>
    <n v="0"/>
    <n v="0"/>
    <n v="0"/>
    <n v="0"/>
    <n v="0"/>
    <x v="6"/>
    <x v="4"/>
  </r>
  <r>
    <s v="  UA"/>
    <x v="25"/>
    <n v="296"/>
    <s v="N422UA"/>
    <s v="MSP"/>
    <d v="1899-12-30T13:20:00"/>
    <d v="1899-12-30T13:22:00"/>
    <n v="87"/>
    <n v="97"/>
    <n v="2"/>
    <d v="1899-12-30T13:58:00"/>
    <n v="36"/>
    <n v="0"/>
    <n v="0"/>
    <n v="0"/>
    <n v="0"/>
    <n v="0"/>
    <n v="2"/>
    <x v="14"/>
    <x v="4"/>
  </r>
  <r>
    <s v="  UA"/>
    <x v="25"/>
    <n v="298"/>
    <s v="N809UA"/>
    <s v="MIA"/>
    <d v="1899-12-30T19:55:00"/>
    <d v="1899-12-30T20:43:00"/>
    <n v="187"/>
    <n v="193"/>
    <n v="48"/>
    <d v="1899-12-30T21:02:00"/>
    <n v="19"/>
    <n v="0"/>
    <n v="0"/>
    <n v="8"/>
    <n v="0"/>
    <n v="46"/>
    <n v="48"/>
    <x v="10"/>
    <x v="4"/>
  </r>
  <r>
    <s v="  UA"/>
    <x v="25"/>
    <n v="304"/>
    <s v="N823UA"/>
    <s v="BDL"/>
    <d v="1899-12-30T06:26:00"/>
    <d v="1899-12-30T06:28:00"/>
    <n v="122"/>
    <n v="106"/>
    <n v="2"/>
    <d v="1899-12-30T06:39:00"/>
    <n v="11"/>
    <n v="0"/>
    <n v="0"/>
    <n v="0"/>
    <n v="0"/>
    <n v="0"/>
    <n v="2"/>
    <x v="6"/>
    <x v="4"/>
  </r>
  <r>
    <s v="  UA"/>
    <x v="25"/>
    <n v="307"/>
    <s v="N537UA"/>
    <s v="LAS"/>
    <d v="1899-12-30T08:20:00"/>
    <d v="1899-12-30T09:21:00"/>
    <n v="237"/>
    <n v="213"/>
    <n v="61"/>
    <d v="1899-12-30T09:31:00"/>
    <n v="10"/>
    <n v="37"/>
    <n v="0"/>
    <n v="0"/>
    <n v="0"/>
    <n v="0"/>
    <n v="61"/>
    <x v="9"/>
    <x v="4"/>
  </r>
  <r>
    <s v="  UA"/>
    <x v="25"/>
    <n v="309"/>
    <s v="N819UA"/>
    <s v="BOS"/>
    <d v="1899-12-30T09:05:00"/>
    <d v="1899-12-30T09:09:00"/>
    <n v="128"/>
    <n v="124"/>
    <n v="4"/>
    <d v="1899-12-30T09:25:00"/>
    <n v="16"/>
    <n v="0"/>
    <n v="0"/>
    <n v="0"/>
    <n v="0"/>
    <n v="0"/>
    <n v="4"/>
    <x v="0"/>
    <x v="4"/>
  </r>
  <r>
    <s v="  UA"/>
    <x v="25"/>
    <n v="320"/>
    <s v="N842UA"/>
    <s v="BWI"/>
    <d v="1899-12-30T19:53:00"/>
    <d v="1899-12-30T19:49:00"/>
    <n v="108"/>
    <n v="108"/>
    <n v="-4"/>
    <d v="1899-12-30T20:10:00"/>
    <n v="21"/>
    <n v="0"/>
    <n v="0"/>
    <n v="0"/>
    <n v="0"/>
    <n v="0"/>
    <n v="0"/>
    <x v="10"/>
    <x v="4"/>
  </r>
  <r>
    <s v="  UA"/>
    <x v="25"/>
    <n v="330"/>
    <s v="N487UA"/>
    <s v="EWR"/>
    <d v="1899-12-30T16:00:00"/>
    <d v="1899-12-30T16:13:00"/>
    <n v="131"/>
    <n v="139"/>
    <n v="13"/>
    <d v="1899-12-30T16:42:00"/>
    <n v="29"/>
    <n v="9"/>
    <n v="0"/>
    <n v="8"/>
    <n v="0"/>
    <n v="4"/>
    <n v="13"/>
    <x v="2"/>
    <x v="4"/>
  </r>
  <r>
    <s v="  UA"/>
    <x v="25"/>
    <n v="331"/>
    <s v="N852UA"/>
    <s v="DFW"/>
    <d v="1899-12-30T20:50:00"/>
    <d v="1899-12-30T22:00:00"/>
    <n v="146"/>
    <n v="121"/>
    <n v="70"/>
    <d v="1899-12-30T22:13:00"/>
    <n v="13"/>
    <n v="9"/>
    <n v="0"/>
    <n v="0"/>
    <n v="0"/>
    <n v="36"/>
    <n v="70"/>
    <x v="11"/>
    <x v="4"/>
  </r>
  <r>
    <s v="  UA"/>
    <x v="25"/>
    <n v="333"/>
    <s v="N829UA"/>
    <s v="MSY"/>
    <d v="1899-12-30T09:30:00"/>
    <d v="1899-12-30T09:28:00"/>
    <n v="140"/>
    <n v="160"/>
    <n v="-2"/>
    <d v="1899-12-30T09:46:00"/>
    <n v="18"/>
    <n v="0"/>
    <n v="0"/>
    <n v="18"/>
    <n v="0"/>
    <n v="0"/>
    <n v="0"/>
    <x v="0"/>
    <x v="4"/>
  </r>
  <r>
    <s v="  UA"/>
    <x v="25"/>
    <n v="337"/>
    <s v="N815UA"/>
    <s v="IAD"/>
    <d v="1899-12-30T16:16:00"/>
    <d v="1899-12-30T17:04:00"/>
    <n v="109"/>
    <n v="108"/>
    <n v="48"/>
    <d v="1899-12-30T17:29:00"/>
    <n v="25"/>
    <n v="38"/>
    <n v="0"/>
    <n v="0"/>
    <n v="0"/>
    <n v="9"/>
    <n v="48"/>
    <x v="2"/>
    <x v="4"/>
  </r>
  <r>
    <s v="  UA"/>
    <x v="25"/>
    <n v="340"/>
    <s v="N465UA"/>
    <s v="DFW"/>
    <d v="1899-12-30T13:20:00"/>
    <d v="1899-12-30T13:18:00"/>
    <n v="151"/>
    <n v="156"/>
    <n v="-2"/>
    <d v="1899-12-30T13:42:00"/>
    <n v="24"/>
    <n v="0"/>
    <n v="0"/>
    <n v="0"/>
    <n v="0"/>
    <n v="0"/>
    <n v="0"/>
    <x v="14"/>
    <x v="4"/>
  </r>
  <r>
    <s v="  UA"/>
    <x v="25"/>
    <n v="350"/>
    <s v="N586UA"/>
    <s v="MCO"/>
    <d v="1899-12-30T17:06:00"/>
    <d v="1899-12-30T17:07:00"/>
    <n v="159"/>
    <n v="170"/>
    <n v="1"/>
    <d v="1899-12-30T17:27:00"/>
    <n v="20"/>
    <n v="0"/>
    <n v="0"/>
    <n v="0"/>
    <n v="0"/>
    <n v="0"/>
    <n v="1"/>
    <x v="12"/>
    <x v="4"/>
  </r>
  <r>
    <s v="  UA"/>
    <x v="25"/>
    <n v="360"/>
    <s v="N812UA"/>
    <s v="IAD"/>
    <d v="1899-12-30T11:22:00"/>
    <d v="1899-12-30T11:27:00"/>
    <n v="106"/>
    <n v="96"/>
    <n v="5"/>
    <d v="1899-12-30T11:40:00"/>
    <n v="13"/>
    <n v="0"/>
    <n v="0"/>
    <n v="0"/>
    <n v="0"/>
    <n v="0"/>
    <n v="5"/>
    <x v="3"/>
    <x v="4"/>
  </r>
  <r>
    <s v="  UA"/>
    <x v="25"/>
    <n v="365"/>
    <s v="N834UA"/>
    <s v="DSM"/>
    <d v="1899-12-30T15:00:00"/>
    <d v="1899-12-30T14:55:00"/>
    <n v="75"/>
    <n v="69"/>
    <n v="-5"/>
    <d v="1899-12-30T15:14:00"/>
    <n v="19"/>
    <n v="0"/>
    <n v="0"/>
    <n v="0"/>
    <n v="0"/>
    <n v="0"/>
    <n v="0"/>
    <x v="15"/>
    <x v="4"/>
  </r>
  <r>
    <s v="  UA"/>
    <x v="25"/>
    <n v="373"/>
    <s v="N507UA"/>
    <s v="JAC"/>
    <d v="1899-12-30T09:46:00"/>
    <d v="1899-12-30T09:53:00"/>
    <n v="193"/>
    <n v="0"/>
    <n v="7"/>
    <d v="1899-12-30T10:11:00"/>
    <n v="18"/>
    <n v="0"/>
    <n v="0"/>
    <n v="0"/>
    <n v="0"/>
    <n v="0"/>
    <n v="7"/>
    <x v="0"/>
    <x v="4"/>
  </r>
  <r>
    <s v="  UA"/>
    <x v="25"/>
    <n v="376"/>
    <s v="N425UA"/>
    <s v="PHL"/>
    <d v="1899-12-30T06:00:00"/>
    <d v="1899-12-30T05:55:00"/>
    <n v="119"/>
    <n v="107"/>
    <n v="-5"/>
    <d v="1899-12-30T06:04:00"/>
    <n v="9"/>
    <n v="0"/>
    <n v="0"/>
    <n v="0"/>
    <n v="0"/>
    <n v="0"/>
    <n v="0"/>
    <x v="6"/>
    <x v="4"/>
  </r>
  <r>
    <s v="  UA"/>
    <x v="25"/>
    <n v="381"/>
    <s v="N498UA"/>
    <s v="SMF"/>
    <d v="1899-12-30T09:55:00"/>
    <d v="1899-12-30T09:56:00"/>
    <n v="270"/>
    <n v="283"/>
    <n v="1"/>
    <d v="1899-12-30T10:22:00"/>
    <n v="26"/>
    <n v="0"/>
    <n v="0"/>
    <n v="0"/>
    <n v="0"/>
    <n v="0"/>
    <n v="1"/>
    <x v="0"/>
    <x v="4"/>
  </r>
  <r>
    <s v="  UA"/>
    <x v="25"/>
    <n v="382"/>
    <s v=" "/>
    <s v="IAD"/>
    <d v="1899-12-30T08:43:00"/>
    <d v="1899-12-30T00:00:00"/>
    <n v="108"/>
    <n v="0"/>
    <n v="0"/>
    <d v="1899-12-30T00:00:00"/>
    <n v="0"/>
    <n v="0"/>
    <n v="0"/>
    <n v="0"/>
    <n v="0"/>
    <n v="0"/>
    <n v="0"/>
    <x v="9"/>
    <x v="4"/>
  </r>
  <r>
    <s v="  UA"/>
    <x v="25"/>
    <n v="391"/>
    <s v="N821UA"/>
    <s v="RDU"/>
    <d v="1899-12-30T19:45:00"/>
    <d v="1899-12-30T20:01:00"/>
    <n v="117"/>
    <n v="126"/>
    <n v="16"/>
    <d v="1899-12-30T20:23:00"/>
    <n v="22"/>
    <n v="0"/>
    <n v="0"/>
    <n v="13"/>
    <n v="0"/>
    <n v="12"/>
    <n v="16"/>
    <x v="10"/>
    <x v="4"/>
  </r>
  <r>
    <s v="  UA"/>
    <x v="25"/>
    <n v="393"/>
    <s v="N401UA"/>
    <s v="PHX"/>
    <d v="1899-12-30T11:57:00"/>
    <d v="1899-12-30T11:52:00"/>
    <n v="232"/>
    <n v="217"/>
    <n v="-5"/>
    <d v="1899-12-30T12:09:00"/>
    <n v="17"/>
    <n v="0"/>
    <n v="0"/>
    <n v="0"/>
    <n v="0"/>
    <n v="0"/>
    <n v="0"/>
    <x v="3"/>
    <x v="4"/>
  </r>
  <r>
    <s v="  UA"/>
    <x v="25"/>
    <n v="395"/>
    <s v="N431UA"/>
    <s v="SAN"/>
    <d v="1899-12-30T17:50:00"/>
    <d v="1899-12-30T20:12:00"/>
    <n v="253"/>
    <n v="256"/>
    <n v="142"/>
    <d v="1899-12-30T20:40:00"/>
    <n v="28"/>
    <n v="142"/>
    <n v="0"/>
    <n v="3"/>
    <n v="0"/>
    <n v="0"/>
    <n v="142"/>
    <x v="12"/>
    <x v="4"/>
  </r>
  <r>
    <s v="  UA"/>
    <x v="25"/>
    <n v="398"/>
    <s v="N457UA"/>
    <s v="PDX"/>
    <d v="1899-12-30T11:58:00"/>
    <d v="1899-12-30T11:51:00"/>
    <n v="268"/>
    <n v="271"/>
    <n v="-7"/>
    <d v="1899-12-30T12:14:00"/>
    <n v="23"/>
    <n v="0"/>
    <n v="0"/>
    <n v="0"/>
    <n v="0"/>
    <n v="0"/>
    <n v="0"/>
    <x v="3"/>
    <x v="4"/>
  </r>
  <r>
    <s v="  UA"/>
    <x v="25"/>
    <n v="401"/>
    <s v="N448UA"/>
    <s v="DCA"/>
    <d v="1899-12-30T17:05:00"/>
    <d v="1899-12-30T17:01:00"/>
    <n v="105"/>
    <n v="105"/>
    <n v="-4"/>
    <d v="1899-12-30T17:19:00"/>
    <n v="18"/>
    <n v="0"/>
    <n v="0"/>
    <n v="0"/>
    <n v="0"/>
    <n v="0"/>
    <n v="0"/>
    <x v="12"/>
    <x v="4"/>
  </r>
  <r>
    <s v="  UA"/>
    <x v="25"/>
    <n v="408"/>
    <s v="N573UA"/>
    <s v="PHX"/>
    <d v="1899-12-30T17:59:00"/>
    <d v="1899-12-30T18:11:00"/>
    <n v="235"/>
    <n v="239"/>
    <n v="12"/>
    <d v="1899-12-30T18:48:00"/>
    <n v="37"/>
    <n v="12"/>
    <n v="0"/>
    <n v="4"/>
    <n v="0"/>
    <n v="0"/>
    <n v="12"/>
    <x v="12"/>
    <x v="4"/>
  </r>
  <r>
    <s v="  UA"/>
    <x v="25"/>
    <n v="409"/>
    <s v="N463UA"/>
    <s v="LAX"/>
    <d v="1899-12-30T13:05:00"/>
    <d v="1899-12-30T13:05:00"/>
    <n v="269"/>
    <n v="262"/>
    <n v="0"/>
    <d v="1899-12-30T13:21:00"/>
    <n v="16"/>
    <n v="0"/>
    <n v="0"/>
    <n v="0"/>
    <n v="0"/>
    <n v="0"/>
    <n v="0"/>
    <x v="14"/>
    <x v="4"/>
  </r>
  <r>
    <s v="  UA"/>
    <x v="25"/>
    <n v="411"/>
    <s v="N814UA"/>
    <s v="LAX"/>
    <d v="1899-12-30T20:45:00"/>
    <d v="1899-12-30T20:43:00"/>
    <n v="265"/>
    <n v="309"/>
    <n v="-2"/>
    <d v="1899-12-30T21:17:00"/>
    <n v="34"/>
    <n v="0"/>
    <n v="0"/>
    <n v="42"/>
    <n v="0"/>
    <n v="0"/>
    <n v="0"/>
    <x v="11"/>
    <x v="4"/>
  </r>
  <r>
    <s v="  UA"/>
    <x v="25"/>
    <n v="420"/>
    <s v="N421UA"/>
    <s v="ROC"/>
    <d v="1899-12-30T18:44:00"/>
    <d v="1899-12-30T18:48:00"/>
    <n v="96"/>
    <n v="108"/>
    <n v="4"/>
    <d v="1899-12-30T19:23:00"/>
    <n v="35"/>
    <n v="0"/>
    <n v="0"/>
    <n v="16"/>
    <n v="0"/>
    <n v="0"/>
    <n v="4"/>
    <x v="1"/>
    <x v="4"/>
  </r>
  <r>
    <s v="  UA"/>
    <x v="25"/>
    <n v="425"/>
    <s v="N535UA"/>
    <s v="SEA"/>
    <d v="1899-12-30T20:50:00"/>
    <d v="1899-12-30T20:49:00"/>
    <n v="265"/>
    <n v="257"/>
    <n v="-1"/>
    <d v="1899-12-30T21:10:00"/>
    <n v="21"/>
    <n v="0"/>
    <n v="0"/>
    <n v="0"/>
    <n v="0"/>
    <n v="0"/>
    <n v="0"/>
    <x v="11"/>
    <x v="4"/>
  </r>
  <r>
    <s v="  UA"/>
    <x v="25"/>
    <n v="432"/>
    <s v="N845UA"/>
    <s v="CLT"/>
    <d v="1899-12-30T13:10:00"/>
    <d v="1899-12-30T13:17:00"/>
    <n v="109"/>
    <n v="116"/>
    <n v="7"/>
    <d v="1899-12-30T13:41:00"/>
    <n v="24"/>
    <n v="0"/>
    <n v="0"/>
    <n v="0"/>
    <n v="0"/>
    <n v="0"/>
    <n v="7"/>
    <x v="14"/>
    <x v="4"/>
  </r>
  <r>
    <s v="  UA"/>
    <x v="25"/>
    <n v="436"/>
    <s v="N404UA"/>
    <s v="EWR"/>
    <d v="1899-12-30T15:00:00"/>
    <d v="1899-12-30T15:03:00"/>
    <n v="131"/>
    <n v="131"/>
    <n v="3"/>
    <d v="1899-12-30T15:29:00"/>
    <n v="26"/>
    <n v="0"/>
    <n v="0"/>
    <n v="0"/>
    <n v="0"/>
    <n v="0"/>
    <n v="3"/>
    <x v="15"/>
    <x v="4"/>
  </r>
  <r>
    <s v="  UA"/>
    <x v="25"/>
    <n v="442"/>
    <s v="N819UA"/>
    <s v="BDL"/>
    <d v="1899-12-30T16:50:00"/>
    <d v="1899-12-30T16:47:00"/>
    <n v="121"/>
    <n v="127"/>
    <n v="-3"/>
    <d v="1899-12-30T17:16:00"/>
    <n v="29"/>
    <n v="0"/>
    <n v="0"/>
    <n v="0"/>
    <n v="0"/>
    <n v="0"/>
    <n v="0"/>
    <x v="2"/>
    <x v="4"/>
  </r>
  <r>
    <s v="  UA"/>
    <x v="25"/>
    <n v="449"/>
    <s v="N454UA"/>
    <s v="SAN"/>
    <d v="1899-12-30T10:00:00"/>
    <d v="1899-12-30T09:56:00"/>
    <n v="261"/>
    <n v="254"/>
    <n v="-4"/>
    <d v="1899-12-30T10:15:00"/>
    <n v="19"/>
    <n v="0"/>
    <n v="0"/>
    <n v="0"/>
    <n v="0"/>
    <n v="0"/>
    <n v="0"/>
    <x v="8"/>
    <x v="4"/>
  </r>
  <r>
    <s v="  UA"/>
    <x v="25"/>
    <n v="450"/>
    <s v="N524UA"/>
    <s v="TPA"/>
    <d v="1899-12-30T19:59:00"/>
    <d v="1899-12-30T20:01:00"/>
    <n v="157"/>
    <n v="167"/>
    <n v="2"/>
    <d v="1899-12-30T20:21:00"/>
    <n v="20"/>
    <n v="0"/>
    <n v="0"/>
    <n v="0"/>
    <n v="0"/>
    <n v="0"/>
    <n v="2"/>
    <x v="10"/>
    <x v="4"/>
  </r>
  <r>
    <s v="  UA"/>
    <x v="25"/>
    <n v="456"/>
    <s v="N522UA"/>
    <s v="DEN"/>
    <d v="1899-12-30T11:57:00"/>
    <d v="1899-12-30T13:06:00"/>
    <n v="162"/>
    <n v="139"/>
    <n v="69"/>
    <d v="1899-12-30T13:18:00"/>
    <n v="12"/>
    <n v="0"/>
    <n v="0"/>
    <n v="0"/>
    <n v="0"/>
    <n v="46"/>
    <n v="69"/>
    <x v="3"/>
    <x v="4"/>
  </r>
  <r>
    <s v="  UA"/>
    <x v="25"/>
    <n v="473"/>
    <s v="N470UA"/>
    <s v="SNA"/>
    <d v="1899-12-30T20:05:00"/>
    <d v="1899-12-30T20:03:00"/>
    <n v="269"/>
    <n v="262"/>
    <n v="-2"/>
    <d v="1899-12-30T20:29:00"/>
    <n v="26"/>
    <n v="0"/>
    <n v="0"/>
    <n v="0"/>
    <n v="0"/>
    <n v="0"/>
    <n v="0"/>
    <x v="11"/>
    <x v="4"/>
  </r>
  <r>
    <s v="  UA"/>
    <x v="25"/>
    <n v="476"/>
    <s v="N414UA"/>
    <s v="BWI"/>
    <d v="1899-12-30T13:12:00"/>
    <d v="1899-12-30T13:13:00"/>
    <n v="108"/>
    <n v="100"/>
    <n v="1"/>
    <d v="1899-12-30T13:32:00"/>
    <n v="19"/>
    <n v="0"/>
    <n v="0"/>
    <n v="0"/>
    <n v="0"/>
    <n v="0"/>
    <n v="1"/>
    <x v="14"/>
    <x v="4"/>
  </r>
  <r>
    <s v="  UA"/>
    <x v="25"/>
    <n v="493"/>
    <s v="N492UA"/>
    <s v="SFO"/>
    <d v="1899-12-30T18:45:00"/>
    <d v="1899-12-30T18:46:00"/>
    <n v="282"/>
    <n v="297"/>
    <n v="1"/>
    <d v="1899-12-30T19:13:00"/>
    <n v="27"/>
    <n v="0"/>
    <n v="0"/>
    <n v="16"/>
    <n v="0"/>
    <n v="0"/>
    <n v="1"/>
    <x v="1"/>
    <x v="4"/>
  </r>
  <r>
    <s v="  UA"/>
    <x v="25"/>
    <n v="499"/>
    <s v="N444UA"/>
    <s v="SFO"/>
    <d v="1899-12-30T14:05:00"/>
    <d v="1899-12-30T14:22:00"/>
    <n v="282"/>
    <n v="300"/>
    <n v="17"/>
    <d v="1899-12-30T14:53:00"/>
    <n v="31"/>
    <n v="0"/>
    <n v="0"/>
    <n v="35"/>
    <n v="0"/>
    <n v="0"/>
    <n v="17"/>
    <x v="4"/>
    <x v="4"/>
  </r>
  <r>
    <s v="  UA"/>
    <x v="25"/>
    <n v="502"/>
    <s v="N848UA"/>
    <s v="LGA"/>
    <d v="1899-12-30T18:00:00"/>
    <d v="1899-12-30T18:42:00"/>
    <n v="125"/>
    <n v="123"/>
    <n v="42"/>
    <d v="1899-12-30T19:05:00"/>
    <n v="23"/>
    <n v="0"/>
    <n v="0"/>
    <n v="40"/>
    <n v="0"/>
    <n v="0"/>
    <n v="42"/>
    <x v="1"/>
    <x v="4"/>
  </r>
  <r>
    <s v="  UA"/>
    <x v="25"/>
    <n v="514"/>
    <s v="N404UA"/>
    <s v="IAD"/>
    <d v="1899-12-30T21:20:00"/>
    <d v="1899-12-30T21:49:00"/>
    <n v="99"/>
    <n v="107"/>
    <n v="29"/>
    <d v="1899-12-30T22:07:00"/>
    <n v="18"/>
    <n v="14"/>
    <n v="0"/>
    <n v="8"/>
    <n v="0"/>
    <n v="15"/>
    <n v="29"/>
    <x v="7"/>
    <x v="4"/>
  </r>
  <r>
    <s v="  UA"/>
    <x v="25"/>
    <n v="519"/>
    <s v="N467UA"/>
    <s v="CMH"/>
    <d v="1899-12-30T19:45:00"/>
    <d v="1899-12-30T19:41:00"/>
    <n v="73"/>
    <n v="81"/>
    <n v="-4"/>
    <d v="1899-12-30T20:08:00"/>
    <n v="27"/>
    <n v="0"/>
    <n v="0"/>
    <n v="0"/>
    <n v="0"/>
    <n v="0"/>
    <n v="0"/>
    <x v="10"/>
    <x v="4"/>
  </r>
  <r>
    <s v="  UA"/>
    <x v="25"/>
    <n v="521"/>
    <s v="N519UA"/>
    <s v="SAN"/>
    <d v="1899-12-30T11:57:00"/>
    <d v="1899-12-30T11:56:00"/>
    <n v="264"/>
    <n v="247"/>
    <n v="-1"/>
    <d v="1899-12-30T12:17:00"/>
    <n v="21"/>
    <n v="0"/>
    <n v="0"/>
    <n v="0"/>
    <n v="0"/>
    <n v="0"/>
    <n v="0"/>
    <x v="3"/>
    <x v="4"/>
  </r>
  <r>
    <s v="  UA"/>
    <x v="25"/>
    <n v="524"/>
    <s v="N563UA"/>
    <s v="BOS"/>
    <d v="1899-12-30T06:46:00"/>
    <d v="1899-12-30T06:42:00"/>
    <n v="131"/>
    <n v="112"/>
    <n v="-4"/>
    <d v="1899-12-30T06:51:00"/>
    <n v="9"/>
    <n v="0"/>
    <n v="0"/>
    <n v="0"/>
    <n v="0"/>
    <n v="0"/>
    <n v="0"/>
    <x v="6"/>
    <x v="4"/>
  </r>
  <r>
    <s v="  UA"/>
    <x v="25"/>
    <n v="530"/>
    <s v="N441UA"/>
    <s v="MSP"/>
    <d v="1899-12-30T06:00:00"/>
    <d v="1899-12-30T05:51:00"/>
    <n v="93"/>
    <n v="83"/>
    <n v="-9"/>
    <d v="1899-12-30T06:03:00"/>
    <n v="12"/>
    <n v="0"/>
    <n v="0"/>
    <n v="0"/>
    <n v="0"/>
    <n v="0"/>
    <n v="0"/>
    <x v="6"/>
    <x v="4"/>
  </r>
  <r>
    <s v="  UA"/>
    <x v="25"/>
    <n v="531"/>
    <s v="N541UA"/>
    <s v="LAX"/>
    <d v="1899-12-30T10:35:00"/>
    <d v="1899-12-30T10:34:00"/>
    <n v="275"/>
    <n v="253"/>
    <n v="-1"/>
    <d v="1899-12-30T10:43:00"/>
    <n v="9"/>
    <n v="0"/>
    <n v="0"/>
    <n v="0"/>
    <n v="0"/>
    <n v="0"/>
    <n v="0"/>
    <x v="8"/>
    <x v="4"/>
  </r>
  <r>
    <s v="  UA"/>
    <x v="25"/>
    <n v="532"/>
    <s v="N488UA"/>
    <s v="BOS"/>
    <d v="1899-12-30T11:01:00"/>
    <d v="1899-12-30T10:57:00"/>
    <n v="135"/>
    <n v="122"/>
    <n v="-4"/>
    <d v="1899-12-30T11:08:00"/>
    <n v="11"/>
    <n v="0"/>
    <n v="0"/>
    <n v="0"/>
    <n v="0"/>
    <n v="0"/>
    <n v="0"/>
    <x v="3"/>
    <x v="4"/>
  </r>
  <r>
    <s v="  UA"/>
    <x v="25"/>
    <n v="536"/>
    <s v="N465UA"/>
    <s v="LGA"/>
    <d v="1899-12-30T07:00:00"/>
    <d v="1899-12-30T06:53:00"/>
    <n v="123"/>
    <n v="116"/>
    <n v="-7"/>
    <d v="1899-12-30T07:13:00"/>
    <n v="20"/>
    <n v="0"/>
    <n v="0"/>
    <n v="0"/>
    <n v="0"/>
    <n v="0"/>
    <n v="0"/>
    <x v="13"/>
    <x v="4"/>
  </r>
  <r>
    <s v="  UA"/>
    <x v="25"/>
    <n v="544"/>
    <s v="N506UA"/>
    <s v="LAS"/>
    <d v="1899-12-30T11:57:00"/>
    <d v="1899-12-30T11:56:00"/>
    <n v="237"/>
    <n v="239"/>
    <n v="-1"/>
    <d v="1899-12-30T12:22:00"/>
    <n v="26"/>
    <n v="0"/>
    <n v="0"/>
    <n v="0"/>
    <n v="0"/>
    <n v="0"/>
    <n v="0"/>
    <x v="3"/>
    <x v="4"/>
  </r>
  <r>
    <s v="  UA"/>
    <x v="25"/>
    <n v="557"/>
    <s v="N577UA"/>
    <s v="LAS"/>
    <d v="1899-12-30T17:55:00"/>
    <d v="1899-12-30T20:31:00"/>
    <n v="237"/>
    <n v="246"/>
    <n v="156"/>
    <d v="1899-12-30T20:48:00"/>
    <n v="17"/>
    <n v="0"/>
    <n v="0"/>
    <n v="12"/>
    <n v="0"/>
    <n v="153"/>
    <n v="156"/>
    <x v="12"/>
    <x v="4"/>
  </r>
  <r>
    <s v="  UA"/>
    <x v="25"/>
    <n v="566"/>
    <s v="N422UA"/>
    <s v="ATL"/>
    <d v="1899-12-30T18:00:00"/>
    <d v="1899-12-30T18:02:00"/>
    <n v="112"/>
    <n v="139"/>
    <n v="2"/>
    <d v="1899-12-30T18:22:00"/>
    <n v="20"/>
    <n v="0"/>
    <n v="0"/>
    <n v="29"/>
    <n v="0"/>
    <n v="0"/>
    <n v="2"/>
    <x v="1"/>
    <x v="4"/>
  </r>
  <r>
    <s v="  UA"/>
    <x v="25"/>
    <n v="570"/>
    <s v="N497UA"/>
    <s v="CLE"/>
    <d v="1899-12-30T13:19:00"/>
    <d v="1899-12-30T13:17:00"/>
    <n v="73"/>
    <n v="82"/>
    <n v="-2"/>
    <d v="1899-12-30T13:45:00"/>
    <n v="28"/>
    <n v="0"/>
    <n v="0"/>
    <n v="0"/>
    <n v="0"/>
    <n v="0"/>
    <n v="0"/>
    <x v="14"/>
    <x v="4"/>
  </r>
  <r>
    <s v="  UA"/>
    <x v="25"/>
    <n v="577"/>
    <s v="N456UA"/>
    <s v="MSP"/>
    <d v="1899-12-30T08:48:00"/>
    <d v="1899-12-30T08:41:00"/>
    <n v="85"/>
    <n v="86"/>
    <n v="-7"/>
    <d v="1899-12-30T09:00:00"/>
    <n v="19"/>
    <n v="0"/>
    <n v="0"/>
    <n v="0"/>
    <n v="0"/>
    <n v="0"/>
    <n v="0"/>
    <x v="9"/>
    <x v="4"/>
  </r>
  <r>
    <s v="  UA"/>
    <x v="25"/>
    <n v="589"/>
    <s v="N593UA"/>
    <s v="IAH"/>
    <d v="1899-12-30T09:27:00"/>
    <d v="1899-12-30T09:28:00"/>
    <n v="164"/>
    <n v="161"/>
    <n v="1"/>
    <d v="1899-12-30T09:42:00"/>
    <n v="14"/>
    <n v="0"/>
    <n v="0"/>
    <n v="0"/>
    <n v="0"/>
    <n v="0"/>
    <n v="1"/>
    <x v="0"/>
    <x v="4"/>
  </r>
  <r>
    <s v="  UA"/>
    <x v="25"/>
    <n v="590"/>
    <s v="N842UA"/>
    <s v="BDL"/>
    <d v="1899-12-30T13:33:00"/>
    <d v="1899-12-30T13:28:00"/>
    <n v="122"/>
    <n v="139"/>
    <n v="-5"/>
    <d v="1899-12-30T14:10:00"/>
    <n v="42"/>
    <n v="0"/>
    <n v="0"/>
    <n v="0"/>
    <n v="0"/>
    <n v="0"/>
    <n v="0"/>
    <x v="14"/>
    <x v="4"/>
  </r>
  <r>
    <s v="  UA"/>
    <x v="25"/>
    <n v="597"/>
    <s v="N427UA"/>
    <s v="MSP"/>
    <d v="1899-12-30T20:05:00"/>
    <d v="1899-12-30T21:04:00"/>
    <n v="83"/>
    <n v="71"/>
    <n v="59"/>
    <d v="1899-12-30T21:18:00"/>
    <n v="14"/>
    <n v="11"/>
    <n v="0"/>
    <n v="0"/>
    <n v="0"/>
    <n v="36"/>
    <n v="59"/>
    <x v="11"/>
    <x v="4"/>
  </r>
  <r>
    <s v="  UA"/>
    <x v="25"/>
    <n v="600"/>
    <s v="N401UA"/>
    <s v="DCA"/>
    <d v="1899-12-30T06:00:00"/>
    <d v="1899-12-30T05:57:00"/>
    <n v="106"/>
    <n v="98"/>
    <n v="-3"/>
    <d v="1899-12-30T06:14:00"/>
    <n v="17"/>
    <n v="0"/>
    <n v="0"/>
    <n v="0"/>
    <n v="0"/>
    <n v="0"/>
    <n v="0"/>
    <x v="6"/>
    <x v="4"/>
  </r>
  <r>
    <s v="  UA"/>
    <x v="25"/>
    <n v="602"/>
    <s v="N414UA"/>
    <s v="DCA"/>
    <d v="1899-12-30T07:00:00"/>
    <d v="1899-12-30T06:47:00"/>
    <n v="108"/>
    <n v="100"/>
    <n v="-13"/>
    <d v="1899-12-30T07:01:00"/>
    <n v="14"/>
    <n v="0"/>
    <n v="0"/>
    <n v="0"/>
    <n v="0"/>
    <n v="0"/>
    <n v="0"/>
    <x v="13"/>
    <x v="4"/>
  </r>
  <r>
    <s v="  UA"/>
    <x v="25"/>
    <n v="604"/>
    <s v="N842UA"/>
    <s v="DCA"/>
    <d v="1899-12-30T08:05:00"/>
    <d v="1899-12-30T08:01:00"/>
    <n v="105"/>
    <n v="97"/>
    <n v="-4"/>
    <d v="1899-12-30T08:13:00"/>
    <n v="12"/>
    <n v="0"/>
    <n v="0"/>
    <n v="0"/>
    <n v="0"/>
    <n v="0"/>
    <n v="0"/>
    <x v="9"/>
    <x v="4"/>
  </r>
  <r>
    <s v="  UA"/>
    <x v="25"/>
    <n v="605"/>
    <s v="N468UA"/>
    <s v="DEN"/>
    <d v="1899-12-30T09:48:00"/>
    <d v="1899-12-30T09:48:00"/>
    <n v="162"/>
    <n v="157"/>
    <n v="0"/>
    <d v="1899-12-30T10:03:00"/>
    <n v="15"/>
    <n v="0"/>
    <n v="0"/>
    <n v="0"/>
    <n v="0"/>
    <n v="0"/>
    <n v="0"/>
    <x v="0"/>
    <x v="4"/>
  </r>
  <r>
    <s v="  UA"/>
    <x v="25"/>
    <n v="608"/>
    <s v="N804UA"/>
    <s v="DCA"/>
    <d v="1899-12-30T10:02:00"/>
    <d v="1899-12-30T09:54:00"/>
    <n v="105"/>
    <n v="0"/>
    <n v="-8"/>
    <d v="1899-12-30T00:00:00"/>
    <n v="0"/>
    <n v="0"/>
    <n v="0"/>
    <n v="0"/>
    <n v="0"/>
    <n v="0"/>
    <n v="0"/>
    <x v="8"/>
    <x v="4"/>
  </r>
  <r>
    <s v="  UA"/>
    <x v="25"/>
    <n v="609"/>
    <s v="N482UA"/>
    <s v="SFO"/>
    <d v="1899-12-30T11:57:00"/>
    <d v="1899-12-30T11:52:00"/>
    <n v="282"/>
    <n v="298"/>
    <n v="-5"/>
    <d v="1899-12-30T12:11:00"/>
    <n v="19"/>
    <n v="0"/>
    <n v="0"/>
    <n v="0"/>
    <n v="0"/>
    <n v="0"/>
    <n v="0"/>
    <x v="3"/>
    <x v="4"/>
  </r>
  <r>
    <s v="  UA"/>
    <x v="25"/>
    <n v="610"/>
    <s v="N474UA"/>
    <s v="DCA"/>
    <d v="1899-12-30T11:00:00"/>
    <d v="1899-12-30T11:18:00"/>
    <n v="105"/>
    <n v="103"/>
    <n v="18"/>
    <d v="1899-12-30T11:34:00"/>
    <n v="16"/>
    <n v="16"/>
    <n v="0"/>
    <n v="0"/>
    <n v="0"/>
    <n v="0"/>
    <n v="18"/>
    <x v="3"/>
    <x v="4"/>
  </r>
  <r>
    <s v="  UA"/>
    <x v="25"/>
    <n v="611"/>
    <s v="N596UA"/>
    <s v="SFO"/>
    <d v="1899-12-30T13:05:00"/>
    <d v="1899-12-30T13:10:00"/>
    <n v="284"/>
    <n v="293"/>
    <n v="5"/>
    <d v="1899-12-30T13:38:00"/>
    <n v="28"/>
    <n v="0"/>
    <n v="0"/>
    <n v="0"/>
    <n v="0"/>
    <n v="0"/>
    <n v="5"/>
    <x v="14"/>
    <x v="4"/>
  </r>
  <r>
    <s v="  UA"/>
    <x v="25"/>
    <n v="612"/>
    <s v="N425UA"/>
    <s v="DCA"/>
    <d v="1899-12-30T12:05:00"/>
    <d v="1899-12-30T11:59:00"/>
    <n v="105"/>
    <n v="107"/>
    <n v="-6"/>
    <d v="1899-12-30T12:24:00"/>
    <n v="25"/>
    <n v="0"/>
    <n v="0"/>
    <n v="0"/>
    <n v="0"/>
    <n v="0"/>
    <n v="0"/>
    <x v="5"/>
    <x v="4"/>
  </r>
  <r>
    <s v="  UA"/>
    <x v="25"/>
    <n v="614"/>
    <s v="N421UA"/>
    <s v="DCA"/>
    <d v="1899-12-30T13:05:00"/>
    <d v="1899-12-30T12:59:00"/>
    <n v="105"/>
    <n v="121"/>
    <n v="-6"/>
    <d v="1899-12-30T13:30:00"/>
    <n v="31"/>
    <n v="0"/>
    <n v="0"/>
    <n v="0"/>
    <n v="0"/>
    <n v="0"/>
    <n v="0"/>
    <x v="14"/>
    <x v="4"/>
  </r>
  <r>
    <s v="  UA"/>
    <x v="25"/>
    <n v="616"/>
    <s v="N823UA"/>
    <s v="DCA"/>
    <d v="1899-12-30T14:05:00"/>
    <d v="1899-12-30T14:03:00"/>
    <n v="105"/>
    <n v="108"/>
    <n v="-2"/>
    <d v="1899-12-30T14:20:00"/>
    <n v="17"/>
    <n v="0"/>
    <n v="0"/>
    <n v="0"/>
    <n v="0"/>
    <n v="0"/>
    <n v="0"/>
    <x v="4"/>
    <x v="4"/>
  </r>
  <r>
    <s v="  UA"/>
    <x v="25"/>
    <n v="617"/>
    <s v="N429UA"/>
    <s v="SNA"/>
    <d v="1899-12-30T15:23:00"/>
    <d v="1899-12-30T15:18:00"/>
    <n v="268"/>
    <n v="253"/>
    <n v="-5"/>
    <d v="1899-12-30T15:36:00"/>
    <n v="18"/>
    <n v="0"/>
    <n v="0"/>
    <n v="0"/>
    <n v="0"/>
    <n v="0"/>
    <n v="0"/>
    <x v="15"/>
    <x v="4"/>
  </r>
  <r>
    <s v="  UA"/>
    <x v="25"/>
    <n v="618"/>
    <s v="N458UA"/>
    <s v="DCA"/>
    <d v="1899-12-30T15:05:00"/>
    <d v="1899-12-30T14:59:00"/>
    <n v="105"/>
    <n v="109"/>
    <n v="-6"/>
    <d v="1899-12-30T15:18:00"/>
    <n v="19"/>
    <n v="0"/>
    <n v="0"/>
    <n v="0"/>
    <n v="0"/>
    <n v="0"/>
    <n v="0"/>
    <x v="15"/>
    <x v="4"/>
  </r>
  <r>
    <s v="  UA"/>
    <x v="25"/>
    <n v="620"/>
    <s v="N802UA"/>
    <s v="DCA"/>
    <d v="1899-12-30T16:03:00"/>
    <d v="1899-12-30T16:00:00"/>
    <n v="105"/>
    <n v="98"/>
    <n v="-3"/>
    <d v="1899-12-30T16:16:00"/>
    <n v="16"/>
    <n v="0"/>
    <n v="0"/>
    <n v="0"/>
    <n v="0"/>
    <n v="0"/>
    <n v="0"/>
    <x v="2"/>
    <x v="4"/>
  </r>
  <r>
    <s v="  UA"/>
    <x v="25"/>
    <n v="624"/>
    <s v="N434UA"/>
    <s v="DCA"/>
    <d v="1899-12-30T18:05:00"/>
    <d v="1899-12-30T18:04:00"/>
    <n v="105"/>
    <n v="106"/>
    <n v="-1"/>
    <d v="1899-12-30T18:15:00"/>
    <n v="11"/>
    <n v="0"/>
    <n v="0"/>
    <n v="0"/>
    <n v="0"/>
    <n v="0"/>
    <n v="0"/>
    <x v="1"/>
    <x v="4"/>
  </r>
  <r>
    <s v="  UA"/>
    <x v="25"/>
    <n v="626"/>
    <s v="N501UA"/>
    <s v="PHL"/>
    <d v="1899-12-30T18:10:00"/>
    <d v="1899-12-30T18:46:00"/>
    <n v="119"/>
    <n v="121"/>
    <n v="36"/>
    <d v="1899-12-30T19:10:00"/>
    <n v="24"/>
    <n v="10"/>
    <n v="0"/>
    <n v="2"/>
    <n v="0"/>
    <n v="26"/>
    <n v="36"/>
    <x v="1"/>
    <x v="4"/>
  </r>
  <r>
    <s v="  UA"/>
    <x v="25"/>
    <n v="632"/>
    <s v="N576UA"/>
    <s v="TPA"/>
    <d v="1899-12-30T09:30:00"/>
    <d v="1899-12-30T09:27:00"/>
    <n v="157"/>
    <n v="165"/>
    <n v="-3"/>
    <d v="1899-12-30T09:44:00"/>
    <n v="17"/>
    <n v="0"/>
    <n v="0"/>
    <n v="0"/>
    <n v="0"/>
    <n v="0"/>
    <n v="0"/>
    <x v="0"/>
    <x v="4"/>
  </r>
  <r>
    <s v="  UA"/>
    <x v="25"/>
    <n v="634"/>
    <s v="N832UA"/>
    <s v="EWR"/>
    <d v="1899-12-30T06:00:00"/>
    <d v="1899-12-30T05:55:00"/>
    <n v="118"/>
    <n v="111"/>
    <n v="-5"/>
    <d v="1899-12-30T06:07:00"/>
    <n v="12"/>
    <n v="0"/>
    <n v="0"/>
    <n v="0"/>
    <n v="0"/>
    <n v="0"/>
    <n v="0"/>
    <x v="6"/>
    <x v="4"/>
  </r>
  <r>
    <s v="  UA"/>
    <x v="25"/>
    <n v="635"/>
    <s v="N566UA"/>
    <s v="SEA"/>
    <d v="1899-12-30T08:25:00"/>
    <d v="1899-12-30T08:23:00"/>
    <n v="265"/>
    <n v="257"/>
    <n v="-2"/>
    <d v="1899-12-30T08:37:00"/>
    <n v="14"/>
    <n v="0"/>
    <n v="0"/>
    <n v="0"/>
    <n v="0"/>
    <n v="0"/>
    <n v="0"/>
    <x v="9"/>
    <x v="4"/>
  </r>
  <r>
    <s v="  UA"/>
    <x v="25"/>
    <n v="640"/>
    <s v="N401UA"/>
    <s v="PHL"/>
    <d v="1899-12-30T21:05:00"/>
    <d v="1899-12-30T21:11:00"/>
    <n v="113"/>
    <n v="135"/>
    <n v="6"/>
    <d v="1899-12-30T21:32:00"/>
    <n v="21"/>
    <n v="6"/>
    <n v="0"/>
    <n v="22"/>
    <n v="0"/>
    <n v="0"/>
    <n v="6"/>
    <x v="7"/>
    <x v="4"/>
  </r>
  <r>
    <s v="  UA"/>
    <x v="25"/>
    <n v="643"/>
    <s v="N446UA"/>
    <s v="PDX"/>
    <d v="1899-12-30T15:20:00"/>
    <d v="1899-12-30T15:33:00"/>
    <n v="268"/>
    <n v="268"/>
    <n v="13"/>
    <d v="1899-12-30T15:59:00"/>
    <n v="26"/>
    <n v="0"/>
    <n v="0"/>
    <n v="0"/>
    <n v="0"/>
    <n v="0"/>
    <n v="13"/>
    <x v="15"/>
    <x v="4"/>
  </r>
  <r>
    <s v="  UA"/>
    <x v="25"/>
    <n v="646"/>
    <s v="N453UA"/>
    <s v="EWR"/>
    <d v="1899-12-30T13:00:00"/>
    <d v="1899-12-30T13:28:00"/>
    <n v="133"/>
    <n v="135"/>
    <n v="28"/>
    <d v="1899-12-30T14:06:00"/>
    <n v="38"/>
    <n v="0"/>
    <n v="0"/>
    <n v="30"/>
    <n v="0"/>
    <n v="0"/>
    <n v="28"/>
    <x v="14"/>
    <x v="4"/>
  </r>
  <r>
    <s v="  UA"/>
    <x v="25"/>
    <n v="649"/>
    <s v="N431UA"/>
    <s v="PDX"/>
    <d v="1899-12-30T08:10:00"/>
    <d v="1899-12-30T08:08:00"/>
    <n v="263"/>
    <n v="268"/>
    <n v="-2"/>
    <d v="1899-12-30T08:24:00"/>
    <n v="16"/>
    <n v="0"/>
    <n v="0"/>
    <n v="0"/>
    <n v="0"/>
    <n v="0"/>
    <n v="0"/>
    <x v="9"/>
    <x v="4"/>
  </r>
  <r>
    <s v="  UA"/>
    <x v="25"/>
    <n v="650"/>
    <s v="N811UA"/>
    <s v="OMA"/>
    <d v="1899-12-30T09:55:00"/>
    <d v="1899-12-30T09:43:00"/>
    <n v="90"/>
    <n v="81"/>
    <n v="-12"/>
    <d v="1899-12-30T09:58:00"/>
    <n v="15"/>
    <n v="0"/>
    <n v="0"/>
    <n v="0"/>
    <n v="0"/>
    <n v="0"/>
    <n v="0"/>
    <x v="0"/>
    <x v="4"/>
  </r>
  <r>
    <s v="  UA"/>
    <x v="25"/>
    <n v="656"/>
    <s v="N832UA"/>
    <s v="ALB"/>
    <d v="1899-12-30T13:15:00"/>
    <d v="1899-12-30T13:09:00"/>
    <n v="114"/>
    <n v="110"/>
    <n v="-6"/>
    <d v="1899-12-30T13:32:00"/>
    <n v="23"/>
    <n v="0"/>
    <n v="0"/>
    <n v="0"/>
    <n v="0"/>
    <n v="0"/>
    <n v="0"/>
    <x v="14"/>
    <x v="4"/>
  </r>
  <r>
    <s v="  UA"/>
    <x v="25"/>
    <n v="661"/>
    <s v="N490UA"/>
    <s v="LAX"/>
    <d v="1899-12-30T09:02:00"/>
    <d v="1899-12-30T09:02:00"/>
    <n v="265"/>
    <n v="258"/>
    <n v="0"/>
    <d v="1899-12-30T09:14:00"/>
    <n v="12"/>
    <n v="0"/>
    <n v="0"/>
    <n v="0"/>
    <n v="0"/>
    <n v="0"/>
    <n v="0"/>
    <x v="0"/>
    <x v="4"/>
  </r>
  <r>
    <s v="  UA"/>
    <x v="25"/>
    <n v="664"/>
    <s v="N562UA"/>
    <s v="PHL"/>
    <d v="1899-12-30T13:33:00"/>
    <d v="1899-12-30T14:33:00"/>
    <n v="119"/>
    <n v="111"/>
    <n v="60"/>
    <d v="1899-12-30T14:46:00"/>
    <n v="13"/>
    <n v="11"/>
    <n v="0"/>
    <n v="0"/>
    <n v="0"/>
    <n v="41"/>
    <n v="60"/>
    <x v="14"/>
    <x v="4"/>
  </r>
  <r>
    <s v="  UA"/>
    <x v="25"/>
    <n v="665"/>
    <s v="N438UA"/>
    <s v="SNA"/>
    <d v="1899-12-30T17:34:00"/>
    <d v="1899-12-30T17:45:00"/>
    <n v="268"/>
    <n v="267"/>
    <n v="11"/>
    <d v="1899-12-30T18:07:00"/>
    <n v="22"/>
    <n v="0"/>
    <n v="0"/>
    <n v="0"/>
    <n v="0"/>
    <n v="0"/>
    <n v="11"/>
    <x v="12"/>
    <x v="4"/>
  </r>
  <r>
    <s v="  UA"/>
    <x v="25"/>
    <n v="668"/>
    <s v="N843UA"/>
    <s v="LGA"/>
    <d v="1899-12-30T06:00:00"/>
    <d v="1899-12-30T05:57:00"/>
    <n v="123"/>
    <n v="120"/>
    <n v="-3"/>
    <d v="1899-12-30T06:16:00"/>
    <n v="19"/>
    <n v="0"/>
    <n v="0"/>
    <n v="0"/>
    <n v="0"/>
    <n v="0"/>
    <n v="0"/>
    <x v="6"/>
    <x v="4"/>
  </r>
  <r>
    <s v="  UA"/>
    <x v="25"/>
    <n v="672"/>
    <s v="N478UA"/>
    <s v="LGA"/>
    <d v="1899-12-30T08:00:00"/>
    <d v="1899-12-30T07:56:00"/>
    <n v="125"/>
    <n v="124"/>
    <n v="-4"/>
    <d v="1899-12-30T08:17:00"/>
    <n v="21"/>
    <n v="0"/>
    <n v="0"/>
    <n v="0"/>
    <n v="0"/>
    <n v="0"/>
    <n v="0"/>
    <x v="9"/>
    <x v="4"/>
  </r>
  <r>
    <s v="  UA"/>
    <x v="25"/>
    <n v="675"/>
    <s v="N538UA"/>
    <s v="DEN"/>
    <d v="1899-12-30T08:02:00"/>
    <d v="1899-12-30T08:06:00"/>
    <n v="168"/>
    <n v="148"/>
    <n v="4"/>
    <d v="1899-12-30T08:21:00"/>
    <n v="15"/>
    <n v="0"/>
    <n v="0"/>
    <n v="0"/>
    <n v="0"/>
    <n v="0"/>
    <n v="4"/>
    <x v="9"/>
    <x v="4"/>
  </r>
  <r>
    <s v="  UA"/>
    <x v="25"/>
    <n v="676"/>
    <s v="N822UA"/>
    <s v="DCA"/>
    <d v="1899-12-30T21:00:00"/>
    <d v="1899-12-30T20:55:00"/>
    <n v="105"/>
    <n v="100"/>
    <n v="-5"/>
    <d v="1899-12-30T21:09:00"/>
    <n v="14"/>
    <n v="0"/>
    <n v="0"/>
    <n v="0"/>
    <n v="0"/>
    <n v="0"/>
    <n v="0"/>
    <x v="7"/>
    <x v="4"/>
  </r>
  <r>
    <s v="  UA"/>
    <x v="25"/>
    <n v="678"/>
    <s v="N813UA"/>
    <s v="LGA"/>
    <d v="1899-12-30T11:00:00"/>
    <d v="1899-12-30T10:55:00"/>
    <n v="125"/>
    <n v="112"/>
    <n v="-5"/>
    <d v="1899-12-30T11:10:00"/>
    <n v="15"/>
    <n v="0"/>
    <n v="0"/>
    <n v="0"/>
    <n v="0"/>
    <n v="0"/>
    <n v="0"/>
    <x v="3"/>
    <x v="4"/>
  </r>
  <r>
    <s v="  UA"/>
    <x v="25"/>
    <n v="680"/>
    <s v="N430UA"/>
    <s v="LGA"/>
    <d v="1899-12-30T12:25:00"/>
    <d v="1899-12-30T12:22:00"/>
    <n v="125"/>
    <n v="130"/>
    <n v="-3"/>
    <d v="1899-12-30T12:54:00"/>
    <n v="32"/>
    <n v="0"/>
    <n v="0"/>
    <n v="0"/>
    <n v="0"/>
    <n v="0"/>
    <n v="0"/>
    <x v="5"/>
    <x v="4"/>
  </r>
  <r>
    <s v="  UA"/>
    <x v="25"/>
    <n v="682"/>
    <s v="N428UA"/>
    <s v="LGA"/>
    <d v="1899-12-30T13:00:00"/>
    <d v="1899-12-30T12:54:00"/>
    <n v="125"/>
    <n v="125"/>
    <n v="-6"/>
    <d v="1899-12-30T13:27:00"/>
    <n v="33"/>
    <n v="0"/>
    <n v="0"/>
    <n v="0"/>
    <n v="0"/>
    <n v="0"/>
    <n v="0"/>
    <x v="14"/>
    <x v="4"/>
  </r>
  <r>
    <s v="  UA"/>
    <x v="25"/>
    <n v="684"/>
    <s v="N843UA"/>
    <s v="LGA"/>
    <d v="1899-12-30T14:05:00"/>
    <d v="1899-12-30T13:59:00"/>
    <n v="125"/>
    <n v="138"/>
    <n v="-6"/>
    <d v="1899-12-30T14:40:00"/>
    <n v="41"/>
    <n v="0"/>
    <n v="0"/>
    <n v="0"/>
    <n v="0"/>
    <n v="0"/>
    <n v="0"/>
    <x v="4"/>
    <x v="4"/>
  </r>
  <r>
    <s v="  UA"/>
    <x v="25"/>
    <n v="686"/>
    <s v="N852UA"/>
    <s v="LGA"/>
    <d v="1899-12-30T14:54:00"/>
    <d v="1899-12-30T15:11:00"/>
    <n v="125"/>
    <n v="125"/>
    <n v="17"/>
    <d v="1899-12-30T15:38:00"/>
    <n v="27"/>
    <n v="0"/>
    <n v="0"/>
    <n v="15"/>
    <n v="0"/>
    <n v="2"/>
    <n v="17"/>
    <x v="4"/>
    <x v="4"/>
  </r>
  <r>
    <s v="  UA"/>
    <x v="25"/>
    <n v="688"/>
    <s v="N462UA"/>
    <s v="LGA"/>
    <d v="1899-12-30T15:54:00"/>
    <d v="1899-12-30T17:02:00"/>
    <n v="125"/>
    <n v="115"/>
    <n v="68"/>
    <d v="1899-12-30T17:17:00"/>
    <n v="15"/>
    <n v="0"/>
    <n v="0"/>
    <n v="58"/>
    <n v="0"/>
    <n v="0"/>
    <n v="68"/>
    <x v="15"/>
    <x v="4"/>
  </r>
  <r>
    <s v="  UA"/>
    <x v="25"/>
    <n v="690"/>
    <s v="N845UA"/>
    <s v="LGA"/>
    <d v="1899-12-30T17:05:00"/>
    <d v="1899-12-30T18:32:00"/>
    <n v="125"/>
    <n v="125"/>
    <n v="87"/>
    <d v="1899-12-30T19:00:00"/>
    <n v="28"/>
    <n v="17"/>
    <n v="0"/>
    <n v="0"/>
    <n v="0"/>
    <n v="70"/>
    <n v="87"/>
    <x v="12"/>
    <x v="4"/>
  </r>
  <r>
    <s v="  UA"/>
    <x v="25"/>
    <n v="692"/>
    <s v="N813UA"/>
    <s v="LGA"/>
    <d v="1899-12-30T17:30:00"/>
    <d v="1899-12-30T18:06:00"/>
    <n v="125"/>
    <n v="129"/>
    <n v="36"/>
    <d v="1899-12-30T18:34:00"/>
    <n v="28"/>
    <n v="0"/>
    <n v="0"/>
    <n v="40"/>
    <n v="0"/>
    <n v="0"/>
    <n v="36"/>
    <x v="12"/>
    <x v="4"/>
  </r>
  <r>
    <s v="  UA"/>
    <x v="25"/>
    <n v="696"/>
    <s v="N428UA"/>
    <s v="LGA"/>
    <d v="1899-12-30T19:00:00"/>
    <d v="1899-12-30T19:50:00"/>
    <n v="125"/>
    <n v="128"/>
    <n v="50"/>
    <d v="1899-12-30T20:17:00"/>
    <n v="27"/>
    <n v="0"/>
    <n v="0"/>
    <n v="7"/>
    <n v="0"/>
    <n v="46"/>
    <n v="50"/>
    <x v="10"/>
    <x v="4"/>
  </r>
  <r>
    <s v="  UA"/>
    <x v="25"/>
    <n v="709"/>
    <s v="N535UA"/>
    <s v="SAN"/>
    <d v="1899-12-30T08:38:00"/>
    <d v="1899-12-30T08:37:00"/>
    <n v="262"/>
    <n v="236"/>
    <n v="-1"/>
    <d v="1899-12-30T08:51:00"/>
    <n v="14"/>
    <n v="0"/>
    <n v="0"/>
    <n v="0"/>
    <n v="0"/>
    <n v="0"/>
    <n v="0"/>
    <x v="9"/>
    <x v="4"/>
  </r>
  <r>
    <s v="  UA"/>
    <x v="25"/>
    <n v="711"/>
    <s v="N405UA"/>
    <s v="LAX"/>
    <d v="1899-12-30T07:04:00"/>
    <d v="1899-12-30T07:03:00"/>
    <n v="265"/>
    <n v="268"/>
    <n v="-1"/>
    <d v="1899-12-30T07:17:00"/>
    <n v="14"/>
    <n v="0"/>
    <n v="0"/>
    <n v="0"/>
    <n v="0"/>
    <n v="0"/>
    <n v="0"/>
    <x v="13"/>
    <x v="4"/>
  </r>
  <r>
    <s v="  UA"/>
    <x v="25"/>
    <n v="722"/>
    <s v="N474UA"/>
    <s v="RDU"/>
    <d v="1899-12-30T16:41:00"/>
    <d v="1899-12-30T16:38:00"/>
    <n v="110"/>
    <n v="127"/>
    <n v="-3"/>
    <d v="1899-12-30T17:00:00"/>
    <n v="22"/>
    <n v="0"/>
    <n v="0"/>
    <n v="0"/>
    <n v="0"/>
    <n v="0"/>
    <n v="0"/>
    <x v="2"/>
    <x v="4"/>
  </r>
  <r>
    <s v="  UA"/>
    <x v="25"/>
    <n v="732"/>
    <s v="N821UA"/>
    <s v="JAX"/>
    <d v="1899-12-30T13:44:00"/>
    <d v="1899-12-30T13:40:00"/>
    <n v="136"/>
    <n v="151"/>
    <n v="-4"/>
    <d v="1899-12-30T13:58:00"/>
    <n v="18"/>
    <n v="0"/>
    <n v="0"/>
    <n v="0"/>
    <n v="0"/>
    <n v="0"/>
    <n v="0"/>
    <x v="14"/>
    <x v="4"/>
  </r>
  <r>
    <s v="  UA"/>
    <x v="25"/>
    <n v="741"/>
    <s v="N406UA"/>
    <s v="SFO"/>
    <d v="1899-12-30T19:16:00"/>
    <d v="1899-12-30T19:26:00"/>
    <n v="282"/>
    <n v="308"/>
    <n v="10"/>
    <d v="1899-12-30T19:53:00"/>
    <n v="27"/>
    <n v="0"/>
    <n v="0"/>
    <n v="36"/>
    <n v="0"/>
    <n v="0"/>
    <n v="10"/>
    <x v="10"/>
    <x v="4"/>
  </r>
  <r>
    <s v="  UA"/>
    <x v="25"/>
    <n v="752"/>
    <s v="N436UA"/>
    <s v="MSP"/>
    <d v="1899-12-30T21:05:00"/>
    <d v="1899-12-30T21:37:00"/>
    <n v="84"/>
    <n v="72"/>
    <n v="32"/>
    <d v="1899-12-30T21:50:00"/>
    <n v="13"/>
    <n v="0"/>
    <n v="0"/>
    <n v="0"/>
    <n v="0"/>
    <n v="20"/>
    <n v="32"/>
    <x v="7"/>
    <x v="4"/>
  </r>
  <r>
    <s v="  UA"/>
    <x v="25"/>
    <n v="759"/>
    <s v="N464UA"/>
    <s v="SFO"/>
    <d v="1899-12-30T09:02:00"/>
    <d v="1899-12-30T09:25:00"/>
    <n v="282"/>
    <n v="298"/>
    <n v="23"/>
    <d v="1899-12-30T09:47:00"/>
    <n v="22"/>
    <n v="0"/>
    <n v="0"/>
    <n v="39"/>
    <n v="0"/>
    <n v="0"/>
    <n v="23"/>
    <x v="0"/>
    <x v="4"/>
  </r>
  <r>
    <s v="  UA"/>
    <x v="25"/>
    <n v="761"/>
    <s v="N492UA"/>
    <s v="SFO"/>
    <d v="1899-12-30T08:12:00"/>
    <d v="1899-12-30T08:12:00"/>
    <n v="282"/>
    <n v="290"/>
    <n v="0"/>
    <d v="1899-12-30T08:29:00"/>
    <n v="17"/>
    <n v="0"/>
    <n v="0"/>
    <n v="0"/>
    <n v="0"/>
    <n v="0"/>
    <n v="0"/>
    <x v="9"/>
    <x v="4"/>
  </r>
  <r>
    <s v="  UA"/>
    <x v="25"/>
    <n v="762"/>
    <s v="N843UA"/>
    <s v="LGA"/>
    <d v="1899-12-30T21:00:00"/>
    <d v="1899-12-30T20:59:00"/>
    <n v="119"/>
    <n v="112"/>
    <n v="-1"/>
    <d v="1899-12-30T21:18:00"/>
    <n v="19"/>
    <n v="0"/>
    <n v="0"/>
    <n v="0"/>
    <n v="0"/>
    <n v="0"/>
    <n v="0"/>
    <x v="7"/>
    <x v="4"/>
  </r>
  <r>
    <s v="  UA"/>
    <x v="25"/>
    <n v="769"/>
    <s v="N676UA"/>
    <s v="SFO"/>
    <d v="1899-12-30T10:00:00"/>
    <d v="1899-12-30T10:08:00"/>
    <n v="290"/>
    <n v="294"/>
    <n v="8"/>
    <d v="1899-12-30T10:40:00"/>
    <n v="32"/>
    <n v="0"/>
    <n v="0"/>
    <n v="0"/>
    <n v="0"/>
    <n v="0"/>
    <n v="8"/>
    <x v="8"/>
    <x v="4"/>
  </r>
  <r>
    <s v="  UA"/>
    <x v="25"/>
    <n v="774"/>
    <s v="N497UA"/>
    <s v="RIC"/>
    <d v="1899-12-30T18:03:00"/>
    <d v="1899-12-30T18:03:00"/>
    <n v="114"/>
    <n v="119"/>
    <n v="0"/>
    <d v="1899-12-30T18:26:00"/>
    <n v="23"/>
    <n v="0"/>
    <n v="0"/>
    <n v="0"/>
    <n v="0"/>
    <n v="0"/>
    <n v="0"/>
    <x v="1"/>
    <x v="4"/>
  </r>
  <r>
    <s v="  UA"/>
    <x v="25"/>
    <n v="793"/>
    <s v="N589UA"/>
    <s v="LAX"/>
    <d v="1899-12-30T15:20:00"/>
    <d v="1899-12-30T15:20:00"/>
    <n v="270"/>
    <n v="261"/>
    <n v="0"/>
    <d v="1899-12-30T15:40:00"/>
    <n v="20"/>
    <n v="0"/>
    <n v="0"/>
    <n v="0"/>
    <n v="0"/>
    <n v="0"/>
    <n v="0"/>
    <x v="15"/>
    <x v="4"/>
  </r>
  <r>
    <s v="  UA"/>
    <x v="25"/>
    <n v="836"/>
    <s v="N509UA"/>
    <s v="BOS"/>
    <d v="1899-12-30T17:35:00"/>
    <d v="1899-12-30T18:04:00"/>
    <n v="139"/>
    <n v="148"/>
    <n v="29"/>
    <d v="1899-12-30T18:50:00"/>
    <n v="46"/>
    <n v="0"/>
    <n v="0"/>
    <n v="9"/>
    <n v="0"/>
    <n v="29"/>
    <n v="29"/>
    <x v="12"/>
    <x v="4"/>
  </r>
  <r>
    <s v="  UA"/>
    <x v="25"/>
    <n v="839"/>
    <s v="N418UA"/>
    <s v="LAX"/>
    <d v="1899-12-30T18:41:00"/>
    <d v="1899-12-30T18:39:00"/>
    <n v="265"/>
    <n v="280"/>
    <n v="-2"/>
    <d v="1899-12-30T19:10:00"/>
    <n v="31"/>
    <n v="0"/>
    <n v="0"/>
    <n v="0"/>
    <n v="0"/>
    <n v="0"/>
    <n v="0"/>
    <x v="1"/>
    <x v="4"/>
  </r>
  <r>
    <s v="  UA"/>
    <x v="25"/>
    <n v="842"/>
    <s v="N420UA"/>
    <s v="LAX"/>
    <d v="1899-12-30T08:10:00"/>
    <d v="1899-12-30T08:09:00"/>
    <n v="269"/>
    <n v="255"/>
    <n v="-1"/>
    <d v="1899-12-30T08:28:00"/>
    <n v="19"/>
    <n v="0"/>
    <n v="0"/>
    <n v="0"/>
    <n v="0"/>
    <n v="0"/>
    <n v="0"/>
    <x v="9"/>
    <x v="4"/>
  </r>
  <r>
    <s v="  UA"/>
    <x v="25"/>
    <n v="848"/>
    <s v="N484UA"/>
    <s v="PHX"/>
    <d v="1899-12-30T09:27:00"/>
    <d v="1899-12-30T09:26:00"/>
    <n v="227"/>
    <n v="216"/>
    <n v="-1"/>
    <d v="1899-12-30T09:39:00"/>
    <n v="13"/>
    <n v="0"/>
    <n v="0"/>
    <n v="0"/>
    <n v="0"/>
    <n v="0"/>
    <n v="0"/>
    <x v="0"/>
    <x v="4"/>
  </r>
  <r>
    <s v="  UA"/>
    <x v="25"/>
    <n v="859"/>
    <s v="N445UA"/>
    <s v="SFO"/>
    <d v="1899-12-30T07:04:00"/>
    <d v="1899-12-30T07:04:00"/>
    <n v="288"/>
    <n v="282"/>
    <n v="0"/>
    <d v="1899-12-30T07:20:00"/>
    <n v="16"/>
    <n v="0"/>
    <n v="0"/>
    <n v="0"/>
    <n v="0"/>
    <n v="0"/>
    <n v="0"/>
    <x v="13"/>
    <x v="4"/>
  </r>
  <r>
    <s v="  UA"/>
    <x v="25"/>
    <n v="882"/>
    <s v="N597UA"/>
    <s v="BOS"/>
    <d v="1899-12-30T16:05:00"/>
    <d v="1899-12-30T16:10:00"/>
    <n v="142"/>
    <n v="139"/>
    <n v="5"/>
    <d v="1899-12-30T16:31:00"/>
    <n v="21"/>
    <n v="0"/>
    <n v="0"/>
    <n v="0"/>
    <n v="0"/>
    <n v="0"/>
    <n v="5"/>
    <x v="2"/>
    <x v="4"/>
  </r>
  <r>
    <s v="  UA"/>
    <x v="25"/>
    <n v="884"/>
    <s v="N408UA"/>
    <s v="EWR"/>
    <d v="1899-12-30T19:00:00"/>
    <d v="1899-12-30T19:06:00"/>
    <n v="131"/>
    <n v="124"/>
    <n v="6"/>
    <d v="1899-12-30T19:31:00"/>
    <n v="25"/>
    <n v="0"/>
    <n v="0"/>
    <n v="0"/>
    <n v="0"/>
    <n v="0"/>
    <n v="6"/>
    <x v="10"/>
    <x v="4"/>
  </r>
  <r>
    <s v="  UA"/>
    <x v="25"/>
    <n v="896"/>
    <s v="N574UA"/>
    <s v="BOS"/>
    <d v="1899-12-30T13:19:00"/>
    <d v="1899-12-30T13:36:00"/>
    <n v="140"/>
    <n v="135"/>
    <n v="17"/>
    <d v="1899-12-30T14:07:00"/>
    <n v="31"/>
    <n v="0"/>
    <n v="0"/>
    <n v="0"/>
    <n v="0"/>
    <n v="0"/>
    <n v="17"/>
    <x v="14"/>
    <x v="4"/>
  </r>
  <r>
    <s v="  UA"/>
    <x v="25"/>
    <n v="904"/>
    <s v="N823UA"/>
    <s v="CVG"/>
    <d v="1899-12-30T19:01:00"/>
    <d v="1899-12-30T18:57:00"/>
    <n v="71"/>
    <n v="77"/>
    <n v="-4"/>
    <d v="1899-12-30T19:18:00"/>
    <n v="21"/>
    <n v="0"/>
    <n v="0"/>
    <n v="0"/>
    <n v="0"/>
    <n v="0"/>
    <n v="0"/>
    <x v="10"/>
    <x v="4"/>
  </r>
  <r>
    <s v="  UA"/>
    <x v="25"/>
    <n v="907"/>
    <s v="N667UA"/>
    <s v="SFO"/>
    <d v="1899-12-30T17:21:00"/>
    <d v="1899-12-30T17:19:00"/>
    <n v="295"/>
    <n v="296"/>
    <n v="-2"/>
    <d v="1899-12-30T17:43:00"/>
    <n v="24"/>
    <n v="0"/>
    <n v="0"/>
    <n v="0"/>
    <n v="0"/>
    <n v="0"/>
    <n v="0"/>
    <x v="12"/>
    <x v="4"/>
  </r>
  <r>
    <s v="  UA"/>
    <x v="25"/>
    <n v="909"/>
    <s v="N575UA"/>
    <s v="DEN"/>
    <d v="1899-12-30T15:23:00"/>
    <d v="1899-12-30T16:44:00"/>
    <n v="164"/>
    <n v="151"/>
    <n v="81"/>
    <d v="1899-12-30T17:03:00"/>
    <n v="19"/>
    <n v="8"/>
    <n v="0"/>
    <n v="0"/>
    <n v="0"/>
    <n v="60"/>
    <n v="81"/>
    <x v="15"/>
    <x v="4"/>
  </r>
  <r>
    <s v="  UA"/>
    <x v="25"/>
    <n v="922"/>
    <s v="N432UA"/>
    <s v="IAD"/>
    <d v="1899-12-30T06:05:00"/>
    <d v="1899-12-30T05:57:00"/>
    <n v="101"/>
    <n v="102"/>
    <n v="-8"/>
    <d v="1899-12-30T06:20:00"/>
    <n v="23"/>
    <n v="0"/>
    <n v="0"/>
    <n v="0"/>
    <n v="0"/>
    <n v="0"/>
    <n v="0"/>
    <x v="6"/>
    <x v="4"/>
  </r>
  <r>
    <s v="  UA"/>
    <x v="25"/>
    <n v="929"/>
    <s v="N441UA"/>
    <s v="SEA"/>
    <d v="1899-12-30T15:30:00"/>
    <d v="1899-12-30T15:28:00"/>
    <n v="268"/>
    <n v="270"/>
    <n v="-2"/>
    <d v="1899-12-30T15:51:00"/>
    <n v="23"/>
    <n v="0"/>
    <n v="0"/>
    <n v="0"/>
    <n v="0"/>
    <n v="0"/>
    <n v="0"/>
    <x v="15"/>
    <x v="4"/>
  </r>
  <r>
    <s v="  UA"/>
    <x v="25"/>
    <n v="941"/>
    <s v="N516UA"/>
    <s v="DEN"/>
    <d v="1899-12-30T17:03:00"/>
    <d v="1899-12-30T17:09:00"/>
    <n v="160"/>
    <n v="154"/>
    <n v="6"/>
    <d v="1899-12-30T17:31:00"/>
    <n v="22"/>
    <n v="0"/>
    <n v="0"/>
    <n v="0"/>
    <n v="0"/>
    <n v="0"/>
    <n v="6"/>
    <x v="12"/>
    <x v="4"/>
  </r>
  <r>
    <s v="  UA"/>
    <x v="25"/>
    <n v="943"/>
    <s v="N537UA"/>
    <s v="LAX"/>
    <d v="1899-12-30T17:32:00"/>
    <d v="1899-12-30T19:24:00"/>
    <n v="268"/>
    <n v="293"/>
    <n v="112"/>
    <d v="1899-12-30T19:51:00"/>
    <n v="27"/>
    <n v="14"/>
    <n v="0"/>
    <n v="25"/>
    <n v="0"/>
    <n v="98"/>
    <n v="112"/>
    <x v="12"/>
    <x v="4"/>
  </r>
  <r>
    <s v="  UA"/>
    <x v="25"/>
    <n v="945"/>
    <s v="N451UA"/>
    <s v="LAX"/>
    <d v="1899-12-30T11:57:00"/>
    <d v="1899-12-30T11:56:00"/>
    <n v="265"/>
    <n v="273"/>
    <n v="-1"/>
    <d v="1899-12-30T12:25:00"/>
    <n v="29"/>
    <n v="0"/>
    <n v="0"/>
    <n v="0"/>
    <n v="0"/>
    <n v="0"/>
    <n v="0"/>
    <x v="3"/>
    <x v="4"/>
  </r>
  <r>
    <s v="  UA"/>
    <x v="25"/>
    <n v="949"/>
    <s v="N775UA"/>
    <s v="DEN"/>
    <d v="1899-12-30T18:41:00"/>
    <d v="1899-12-30T19:18:00"/>
    <n v="165"/>
    <n v="153"/>
    <n v="37"/>
    <d v="1899-12-30T19:45:00"/>
    <n v="27"/>
    <n v="25"/>
    <n v="0"/>
    <n v="0"/>
    <n v="0"/>
    <n v="0"/>
    <n v="37"/>
    <x v="1"/>
    <x v="4"/>
  </r>
  <r>
    <s v="  UA"/>
    <x v="25"/>
    <n v="959"/>
    <s v="N420UA"/>
    <s v="PDX"/>
    <d v="1899-12-30T20:30:00"/>
    <d v="1899-12-30T21:10:00"/>
    <n v="268"/>
    <n v="258"/>
    <n v="40"/>
    <d v="1899-12-30T21:25:00"/>
    <n v="15"/>
    <n v="5"/>
    <n v="0"/>
    <n v="0"/>
    <n v="0"/>
    <n v="25"/>
    <n v="40"/>
    <x v="11"/>
    <x v="4"/>
  </r>
  <r>
    <s v="  UA"/>
    <x v="25"/>
    <n v="964"/>
    <s v="N781UA"/>
    <s v="IAD"/>
    <d v="1899-12-30T13:15:00"/>
    <d v="1899-12-30T13:24:00"/>
    <n v="112"/>
    <n v="116"/>
    <n v="9"/>
    <d v="1899-12-30T13:49:00"/>
    <n v="25"/>
    <n v="0"/>
    <n v="0"/>
    <n v="0"/>
    <n v="0"/>
    <n v="0"/>
    <n v="9"/>
    <x v="14"/>
    <x v="4"/>
  </r>
  <r>
    <s v="  UA"/>
    <x v="25"/>
    <n v="971"/>
    <s v="N808UA"/>
    <s v="SFO"/>
    <d v="1899-12-30T06:00:00"/>
    <d v="1899-12-30T05:57:00"/>
    <n v="282"/>
    <n v="275"/>
    <n v="-3"/>
    <d v="1899-12-30T06:13:00"/>
    <n v="16"/>
    <n v="0"/>
    <n v="0"/>
    <n v="0"/>
    <n v="0"/>
    <n v="0"/>
    <n v="0"/>
    <x v="6"/>
    <x v="4"/>
  </r>
  <r>
    <s v="  UA"/>
    <x v="25"/>
    <n v="973"/>
    <s v="N666UA"/>
    <s v="SFO"/>
    <d v="1899-12-30T14:55:00"/>
    <d v="1899-12-30T15:10:00"/>
    <n v="294"/>
    <n v="295"/>
    <n v="15"/>
    <d v="1899-12-30T15:42:00"/>
    <n v="32"/>
    <n v="0"/>
    <n v="0"/>
    <n v="16"/>
    <n v="0"/>
    <n v="0"/>
    <n v="15"/>
    <x v="4"/>
    <x v="4"/>
  </r>
  <r>
    <s v="  UA"/>
    <x v="25"/>
    <n v="990"/>
    <s v="N561UA"/>
    <s v="IAD"/>
    <d v="1899-12-30T18:13:00"/>
    <d v="1899-12-30T19:05:00"/>
    <n v="114"/>
    <n v="116"/>
    <n v="52"/>
    <d v="1899-12-30T19:35:00"/>
    <n v="30"/>
    <n v="0"/>
    <n v="0"/>
    <n v="2"/>
    <n v="0"/>
    <n v="52"/>
    <n v="52"/>
    <x v="1"/>
    <x v="4"/>
  </r>
  <r>
    <s v="  UA"/>
    <x v="25"/>
    <n v="1102"/>
    <s v="N24729"/>
    <s v="MCO"/>
    <d v="1899-12-30T19:40:00"/>
    <d v="1899-12-30T19:41:00"/>
    <n v="155"/>
    <n v="182"/>
    <n v="1"/>
    <d v="1899-12-30T20:13:00"/>
    <n v="32"/>
    <n v="0"/>
    <n v="0"/>
    <n v="28"/>
    <n v="0"/>
    <n v="0"/>
    <n v="1"/>
    <x v="10"/>
    <x v="4"/>
  </r>
  <r>
    <s v="  UA"/>
    <x v="25"/>
    <n v="1103"/>
    <s v="N54711"/>
    <s v="SNA"/>
    <d v="1899-12-30T09:45:00"/>
    <d v="1899-12-30T09:42:00"/>
    <n v="265"/>
    <n v="255"/>
    <n v="-3"/>
    <d v="1899-12-30T09:56:00"/>
    <n v="14"/>
    <n v="0"/>
    <n v="0"/>
    <n v="0"/>
    <n v="0"/>
    <n v="0"/>
    <n v="0"/>
    <x v="0"/>
    <x v="4"/>
  </r>
  <r>
    <s v="  UA"/>
    <x v="25"/>
    <n v="1189"/>
    <s v="N34282"/>
    <s v="IAH"/>
    <d v="1899-12-30T15:20:00"/>
    <d v="1899-12-30T15:20:00"/>
    <n v="174"/>
    <n v="166"/>
    <n v="0"/>
    <d v="1899-12-30T15:36:00"/>
    <n v="16"/>
    <n v="0"/>
    <n v="0"/>
    <n v="0"/>
    <n v="0"/>
    <n v="0"/>
    <n v="0"/>
    <x v="15"/>
    <x v="4"/>
  </r>
  <r>
    <s v="  UA"/>
    <x v="25"/>
    <n v="1221"/>
    <s v="N13716"/>
    <s v="IAH"/>
    <d v="1899-12-30T07:00:00"/>
    <d v="1899-12-30T06:57:00"/>
    <n v="168"/>
    <n v="199"/>
    <n v="-3"/>
    <d v="1899-12-30T07:16:00"/>
    <n v="19"/>
    <n v="0"/>
    <n v="0"/>
    <n v="28"/>
    <n v="0"/>
    <n v="0"/>
    <n v="0"/>
    <x v="13"/>
    <x v="4"/>
  </r>
  <r>
    <s v="  UA"/>
    <x v="25"/>
    <n v="1259"/>
    <s v="N27610"/>
    <s v="CLE"/>
    <d v="1899-12-30T18:15:00"/>
    <d v="1899-12-30T18:22:00"/>
    <n v="77"/>
    <n v="110"/>
    <n v="7"/>
    <d v="1899-12-30T19:12:00"/>
    <n v="50"/>
    <n v="7"/>
    <n v="0"/>
    <n v="33"/>
    <n v="0"/>
    <n v="0"/>
    <n v="7"/>
    <x v="1"/>
    <x v="4"/>
  </r>
  <r>
    <s v="  UA"/>
    <x v="25"/>
    <n v="1282"/>
    <s v="N37255"/>
    <s v="SFO"/>
    <d v="1899-12-30T20:30:00"/>
    <d v="1899-12-30T20:35:00"/>
    <n v="275"/>
    <n v="298"/>
    <n v="5"/>
    <d v="1899-12-30T20:54:00"/>
    <n v="19"/>
    <n v="0"/>
    <n v="0"/>
    <n v="28"/>
    <n v="0"/>
    <n v="0"/>
    <n v="5"/>
    <x v="11"/>
    <x v="4"/>
  </r>
  <r>
    <s v="  UA"/>
    <x v="25"/>
    <n v="1290"/>
    <s v="N38403"/>
    <s v="IAH"/>
    <d v="1899-12-30T17:05:00"/>
    <d v="1899-12-30T17:09:00"/>
    <n v="173"/>
    <n v="164"/>
    <n v="4"/>
    <d v="1899-12-30T17:26:00"/>
    <n v="17"/>
    <n v="0"/>
    <n v="0"/>
    <n v="0"/>
    <n v="0"/>
    <n v="0"/>
    <n v="4"/>
    <x v="12"/>
    <x v="4"/>
  </r>
  <r>
    <s v="  UA"/>
    <x v="25"/>
    <n v="1296"/>
    <s v="N29717"/>
    <s v="DEN"/>
    <d v="1899-12-30T20:00:00"/>
    <d v="1899-12-30T20:06:00"/>
    <n v="156"/>
    <n v="168"/>
    <n v="6"/>
    <d v="1899-12-30T20:35:00"/>
    <n v="29"/>
    <n v="6"/>
    <n v="0"/>
    <n v="12"/>
    <n v="0"/>
    <n v="0"/>
    <n v="6"/>
    <x v="11"/>
    <x v="4"/>
  </r>
  <r>
    <s v="  UA"/>
    <x v="25"/>
    <n v="1550"/>
    <s v="N26210"/>
    <s v="EWR"/>
    <d v="1899-12-30T13:39:00"/>
    <d v="1899-12-30T13:38:00"/>
    <n v="140"/>
    <n v="195"/>
    <n v="-1"/>
    <d v="1899-12-30T15:02:00"/>
    <n v="84"/>
    <n v="0"/>
    <n v="0"/>
    <n v="54"/>
    <n v="0"/>
    <n v="0"/>
    <n v="0"/>
    <x v="14"/>
    <x v="4"/>
  </r>
  <r>
    <s v="  UA"/>
    <x v="25"/>
    <n v="1570"/>
    <s v="N39726"/>
    <s v="EWR"/>
    <d v="1899-12-30T07:00:00"/>
    <d v="1899-12-30T07:00:00"/>
    <n v="120"/>
    <n v="122"/>
    <n v="0"/>
    <d v="1899-12-30T07:16:00"/>
    <n v="16"/>
    <n v="0"/>
    <n v="0"/>
    <n v="0"/>
    <n v="0"/>
    <n v="0"/>
    <n v="0"/>
    <x v="13"/>
    <x v="4"/>
  </r>
  <r>
    <s v="  UA"/>
    <x v="25"/>
    <n v="1574"/>
    <s v="N11206"/>
    <s v="EWR"/>
    <d v="1899-12-30T12:00:00"/>
    <d v="1899-12-30T11:52:00"/>
    <n v="127"/>
    <n v="132"/>
    <n v="-8"/>
    <d v="1899-12-30T12:21:00"/>
    <n v="29"/>
    <n v="0"/>
    <n v="0"/>
    <n v="0"/>
    <n v="0"/>
    <n v="0"/>
    <n v="0"/>
    <x v="5"/>
    <x v="4"/>
  </r>
  <r>
    <s v="  UA"/>
    <x v="25"/>
    <n v="1577"/>
    <s v="N38268"/>
    <s v="EWR"/>
    <d v="1899-12-30T17:00:00"/>
    <d v="1899-12-30T17:25:00"/>
    <n v="135"/>
    <n v="145"/>
    <n v="25"/>
    <d v="1899-12-30T18:04:00"/>
    <n v="39"/>
    <n v="0"/>
    <n v="0"/>
    <n v="35"/>
    <n v="0"/>
    <n v="0"/>
    <n v="25"/>
    <x v="12"/>
    <x v="4"/>
  </r>
  <r>
    <s v="  UA"/>
    <x v="25"/>
    <n v="1579"/>
    <s v="N76526"/>
    <s v="EWR"/>
    <d v="1899-12-30T18:00:00"/>
    <d v="1899-12-30T18:03:00"/>
    <n v="126"/>
    <n v="149"/>
    <n v="3"/>
    <d v="1899-12-30T18:44:00"/>
    <n v="41"/>
    <n v="0"/>
    <n v="0"/>
    <n v="26"/>
    <n v="0"/>
    <n v="0"/>
    <n v="3"/>
    <x v="1"/>
    <x v="4"/>
  </r>
  <r>
    <s v="  UA"/>
    <x v="25"/>
    <n v="1625"/>
    <s v="N76515"/>
    <s v="CLE"/>
    <d v="1899-12-30T07:00:00"/>
    <d v="1899-12-30T06:55:00"/>
    <n v="77"/>
    <n v="64"/>
    <n v="-5"/>
    <d v="1899-12-30T07:04:00"/>
    <n v="9"/>
    <n v="0"/>
    <n v="0"/>
    <n v="0"/>
    <n v="0"/>
    <n v="0"/>
    <n v="0"/>
    <x v="13"/>
    <x v="4"/>
  </r>
  <r>
    <s v="  UA"/>
    <x v="25"/>
    <n v="1647"/>
    <s v="N14219"/>
    <s v="IAH"/>
    <d v="1899-12-30T19:15:00"/>
    <d v="1899-12-30T19:20:00"/>
    <n v="163"/>
    <n v="151"/>
    <n v="5"/>
    <d v="1899-12-30T19:43:00"/>
    <n v="23"/>
    <n v="0"/>
    <n v="0"/>
    <n v="0"/>
    <n v="0"/>
    <n v="0"/>
    <n v="5"/>
    <x v="10"/>
    <x v="4"/>
  </r>
  <r>
    <s v="  UA"/>
    <x v="25"/>
    <n v="1676"/>
    <s v="N72405"/>
    <s v="IAH"/>
    <d v="1899-12-30T14:00:00"/>
    <d v="1899-12-30T14:15:00"/>
    <n v="166"/>
    <n v="169"/>
    <n v="15"/>
    <d v="1899-12-30T14:40:00"/>
    <n v="25"/>
    <n v="11"/>
    <n v="0"/>
    <n v="3"/>
    <n v="0"/>
    <n v="4"/>
    <n v="15"/>
    <x v="4"/>
    <x v="4"/>
  </r>
  <r>
    <s v="  UA"/>
    <x v="25"/>
    <n v="1693"/>
    <s v="N35260"/>
    <s v="IAH"/>
    <d v="1899-12-30T12:10:00"/>
    <d v="1899-12-30T12:12:00"/>
    <n v="167"/>
    <n v="176"/>
    <n v="2"/>
    <d v="1899-12-30T12:35:00"/>
    <n v="23"/>
    <n v="0"/>
    <n v="0"/>
    <n v="0"/>
    <n v="0"/>
    <n v="0"/>
    <n v="2"/>
    <x v="5"/>
    <x v="4"/>
  </r>
  <r>
    <s v="  UA"/>
    <x v="25"/>
    <n v="1696"/>
    <s v="N87507"/>
    <s v="EWR"/>
    <d v="1899-12-30T10:00:00"/>
    <d v="1899-12-30T09:58:00"/>
    <n v="117"/>
    <n v="120"/>
    <n v="-2"/>
    <d v="1899-12-30T10:13:00"/>
    <n v="15"/>
    <n v="0"/>
    <n v="0"/>
    <n v="0"/>
    <n v="0"/>
    <n v="0"/>
    <n v="0"/>
    <x v="8"/>
    <x v="4"/>
  </r>
  <r>
    <s v="  UA"/>
    <x v="25"/>
    <n v="1710"/>
    <s v="N36280"/>
    <s v="IAH"/>
    <d v="1899-12-30T08:00:00"/>
    <d v="1899-12-30T08:03:00"/>
    <n v="172"/>
    <n v="183"/>
    <n v="3"/>
    <d v="1899-12-30T08:20:00"/>
    <n v="17"/>
    <n v="0"/>
    <n v="0"/>
    <n v="0"/>
    <n v="0"/>
    <n v="0"/>
    <n v="3"/>
    <x v="9"/>
    <x v="4"/>
  </r>
  <r>
    <s v="  UA"/>
    <x v="25"/>
    <n v="1715"/>
    <s v="N78511"/>
    <s v="PIT"/>
    <d v="1899-12-30T18:35:00"/>
    <d v="1899-12-30T18:34:00"/>
    <n v="84"/>
    <n v="89"/>
    <n v="-1"/>
    <d v="1899-12-30T19:01:00"/>
    <n v="27"/>
    <n v="0"/>
    <n v="0"/>
    <n v="0"/>
    <n v="0"/>
    <n v="0"/>
    <n v="0"/>
    <x v="1"/>
    <x v="4"/>
  </r>
  <r>
    <s v="  UA"/>
    <x v="25"/>
    <n v="1716"/>
    <s v="N17229"/>
    <s v="FLL"/>
    <d v="1899-12-30T08:50:00"/>
    <d v="1899-12-30T08:51:00"/>
    <n v="171"/>
    <n v="188"/>
    <n v="1"/>
    <d v="1899-12-30T09:11:00"/>
    <n v="20"/>
    <n v="0"/>
    <n v="0"/>
    <n v="18"/>
    <n v="0"/>
    <n v="0"/>
    <n v="1"/>
    <x v="9"/>
    <x v="4"/>
  </r>
  <r>
    <s v="  UA"/>
    <x v="25"/>
    <n v="1727"/>
    <s v="N14214"/>
    <s v="IAH"/>
    <d v="1899-12-30T10:56:00"/>
    <d v="1899-12-30T10:57:00"/>
    <n v="169"/>
    <n v="169"/>
    <n v="1"/>
    <d v="1899-12-30T11:07:00"/>
    <n v="10"/>
    <n v="0"/>
    <n v="0"/>
    <n v="0"/>
    <n v="0"/>
    <n v="0"/>
    <n v="1"/>
    <x v="8"/>
    <x v="4"/>
  </r>
  <r>
    <s v="  UA"/>
    <x v="25"/>
    <n v="1729"/>
    <s v="N33286"/>
    <s v="IAH"/>
    <d v="1899-12-30T21:00:00"/>
    <d v="1899-12-30T20:58:00"/>
    <n v="158"/>
    <n v="156"/>
    <n v="-2"/>
    <d v="1899-12-30T21:14:00"/>
    <n v="16"/>
    <n v="0"/>
    <n v="0"/>
    <n v="0"/>
    <n v="0"/>
    <n v="0"/>
    <n v="0"/>
    <x v="7"/>
    <x v="4"/>
  </r>
  <r>
    <s v="  UA"/>
    <x v="25"/>
    <n v="1730"/>
    <s v="N14237"/>
    <s v="IAH"/>
    <d v="1899-12-30T05:25:00"/>
    <d v="1899-12-30T05:25:00"/>
    <n v="168"/>
    <n v="178"/>
    <n v="0"/>
    <d v="1899-12-30T05:43:00"/>
    <n v="18"/>
    <n v="0"/>
    <n v="0"/>
    <n v="0"/>
    <n v="0"/>
    <n v="0"/>
    <n v="0"/>
    <x v="16"/>
    <x v="4"/>
  </r>
  <r>
    <s v="  UA"/>
    <x v="26"/>
    <n v="201"/>
    <s v="N212UA"/>
    <s v="HNL"/>
    <d v="1899-12-30T09:20:00"/>
    <d v="1899-12-30T12:09:00"/>
    <n v="544"/>
    <n v="542"/>
    <n v="169"/>
    <d v="1899-12-30T12:34:00"/>
    <n v="25"/>
    <n v="167"/>
    <n v="0"/>
    <n v="0"/>
    <n v="0"/>
    <n v="0"/>
    <n v="169"/>
    <x v="0"/>
    <x v="5"/>
  </r>
  <r>
    <s v="  UA"/>
    <x v="26"/>
    <n v="222"/>
    <s v="N567UA"/>
    <s v="BDL"/>
    <d v="1899-12-30T18:48:00"/>
    <d v="1899-12-30T20:28:00"/>
    <n v="126"/>
    <n v="119"/>
    <n v="100"/>
    <d v="1899-12-30T20:41:00"/>
    <n v="13"/>
    <n v="52"/>
    <n v="0"/>
    <n v="0"/>
    <n v="0"/>
    <n v="41"/>
    <n v="100"/>
    <x v="1"/>
    <x v="5"/>
  </r>
  <r>
    <s v="  UA"/>
    <x v="26"/>
    <n v="234"/>
    <s v=" "/>
    <s v="LGA"/>
    <d v="1899-12-30T08:30:00"/>
    <d v="1899-12-30T00:00:00"/>
    <n v="125"/>
    <n v="0"/>
    <n v="0"/>
    <d v="1899-12-30T00:00:00"/>
    <n v="0"/>
    <n v="0"/>
    <n v="0"/>
    <n v="0"/>
    <n v="0"/>
    <n v="0"/>
    <n v="0"/>
    <x v="9"/>
    <x v="5"/>
  </r>
  <r>
    <s v="  UA"/>
    <x v="26"/>
    <n v="241"/>
    <s v="N434UA"/>
    <s v="SEA"/>
    <d v="1899-12-30T11:57:00"/>
    <d v="1899-12-30T11:53:00"/>
    <n v="268"/>
    <n v="263"/>
    <n v="-4"/>
    <d v="1899-12-30T12:04:00"/>
    <n v="11"/>
    <n v="0"/>
    <n v="0"/>
    <n v="0"/>
    <n v="0"/>
    <n v="0"/>
    <n v="0"/>
    <x v="3"/>
    <x v="5"/>
  </r>
  <r>
    <s v="  UA"/>
    <x v="26"/>
    <n v="242"/>
    <s v="N811UA"/>
    <s v="PVD"/>
    <d v="1899-12-30T13:27:00"/>
    <d v="1899-12-30T13:27:00"/>
    <n v="128"/>
    <n v="121"/>
    <n v="0"/>
    <d v="1899-12-30T13:38:00"/>
    <n v="11"/>
    <n v="0"/>
    <n v="0"/>
    <n v="0"/>
    <n v="0"/>
    <n v="0"/>
    <n v="0"/>
    <x v="14"/>
    <x v="5"/>
  </r>
  <r>
    <s v="  UA"/>
    <x v="26"/>
    <n v="245"/>
    <s v="N578UA"/>
    <s v="DEN"/>
    <d v="1899-12-30T08:58:00"/>
    <d v="1899-12-30T08:59:00"/>
    <n v="164"/>
    <n v="164"/>
    <n v="1"/>
    <d v="1899-12-30T09:09:00"/>
    <n v="10"/>
    <n v="0"/>
    <n v="0"/>
    <n v="0"/>
    <n v="0"/>
    <n v="0"/>
    <n v="1"/>
    <x v="9"/>
    <x v="5"/>
  </r>
  <r>
    <s v="  UA"/>
    <x v="26"/>
    <n v="246"/>
    <s v="N431UA"/>
    <s v="BUF"/>
    <d v="1899-12-30T18:00:00"/>
    <d v="1899-12-30T17:54:00"/>
    <n v="89"/>
    <n v="84"/>
    <n v="-6"/>
    <d v="1899-12-30T18:11:00"/>
    <n v="17"/>
    <n v="0"/>
    <n v="0"/>
    <n v="0"/>
    <n v="0"/>
    <n v="0"/>
    <n v="0"/>
    <x v="1"/>
    <x v="5"/>
  </r>
  <r>
    <s v="  UA"/>
    <x v="26"/>
    <n v="248"/>
    <s v="N425UA"/>
    <s v="DTW"/>
    <d v="1899-12-30T19:00:00"/>
    <d v="1899-12-30T18:59:00"/>
    <n v="85"/>
    <n v="63"/>
    <n v="-1"/>
    <d v="1899-12-30T19:07:00"/>
    <n v="8"/>
    <n v="0"/>
    <n v="0"/>
    <n v="0"/>
    <n v="0"/>
    <n v="0"/>
    <n v="0"/>
    <x v="10"/>
    <x v="5"/>
  </r>
  <r>
    <s v="  UA"/>
    <x v="26"/>
    <n v="253"/>
    <s v="N439UA"/>
    <s v="BOS"/>
    <d v="1899-12-30T19:00:00"/>
    <d v="1899-12-30T18:59:00"/>
    <n v="135"/>
    <n v="135"/>
    <n v="-1"/>
    <d v="1899-12-30T19:12:00"/>
    <n v="13"/>
    <n v="0"/>
    <n v="0"/>
    <n v="0"/>
    <n v="0"/>
    <n v="0"/>
    <n v="0"/>
    <x v="10"/>
    <x v="5"/>
  </r>
  <r>
    <s v="  UA"/>
    <x v="26"/>
    <n v="255"/>
    <s v="N814UA"/>
    <s v="SFO"/>
    <d v="1899-12-30T16:05:00"/>
    <d v="1899-12-30T16:03:00"/>
    <n v="282"/>
    <n v="271"/>
    <n v="-2"/>
    <d v="1899-12-30T16:17:00"/>
    <n v="14"/>
    <n v="0"/>
    <n v="0"/>
    <n v="0"/>
    <n v="0"/>
    <n v="0"/>
    <n v="0"/>
    <x v="2"/>
    <x v="5"/>
  </r>
  <r>
    <s v="  UA"/>
    <x v="26"/>
    <n v="258"/>
    <s v="N410UA"/>
    <s v="GRR"/>
    <d v="1899-12-30T19:01:00"/>
    <d v="1899-12-30T18:53:00"/>
    <n v="51"/>
    <n v="39"/>
    <n v="-8"/>
    <d v="1899-12-30T19:03:00"/>
    <n v="10"/>
    <n v="0"/>
    <n v="0"/>
    <n v="0"/>
    <n v="0"/>
    <n v="0"/>
    <n v="0"/>
    <x v="10"/>
    <x v="5"/>
  </r>
  <r>
    <s v="  UA"/>
    <x v="26"/>
    <n v="262"/>
    <s v="N481UA"/>
    <s v="MCO"/>
    <d v="1899-12-30T07:00:00"/>
    <d v="1899-12-30T07:18:00"/>
    <n v="155"/>
    <n v="148"/>
    <n v="18"/>
    <d v="1899-12-30T07:31:00"/>
    <n v="13"/>
    <n v="0"/>
    <n v="0"/>
    <n v="0"/>
    <n v="0"/>
    <n v="0"/>
    <n v="18"/>
    <x v="13"/>
    <x v="5"/>
  </r>
  <r>
    <s v="  UA"/>
    <x v="26"/>
    <n v="265"/>
    <s v="N577UA"/>
    <s v="TPA"/>
    <d v="1899-12-30T14:15:00"/>
    <d v="1899-12-30T14:45:00"/>
    <n v="157"/>
    <n v="144"/>
    <n v="30"/>
    <d v="1899-12-30T14:54:00"/>
    <n v="9"/>
    <n v="3"/>
    <n v="0"/>
    <n v="0"/>
    <n v="0"/>
    <n v="14"/>
    <n v="30"/>
    <x v="4"/>
    <x v="5"/>
  </r>
  <r>
    <s v="  UA"/>
    <x v="26"/>
    <n v="278"/>
    <s v="N487UA"/>
    <s v="MDT"/>
    <d v="1899-12-30T18:30:00"/>
    <d v="1899-12-30T18:23:00"/>
    <n v="100"/>
    <n v="96"/>
    <n v="-7"/>
    <d v="1899-12-30T18:41:00"/>
    <n v="18"/>
    <n v="0"/>
    <n v="0"/>
    <n v="0"/>
    <n v="0"/>
    <n v="0"/>
    <n v="0"/>
    <x v="1"/>
    <x v="5"/>
  </r>
  <r>
    <s v="  UA"/>
    <x v="26"/>
    <n v="288"/>
    <s v="N428UA"/>
    <s v="MCO"/>
    <d v="1899-12-30T14:25:00"/>
    <d v="1899-12-30T14:20:00"/>
    <n v="159"/>
    <n v="153"/>
    <n v="-5"/>
    <d v="1899-12-30T14:39:00"/>
    <n v="19"/>
    <n v="0"/>
    <n v="0"/>
    <n v="0"/>
    <n v="0"/>
    <n v="0"/>
    <n v="0"/>
    <x v="4"/>
    <x v="5"/>
  </r>
  <r>
    <s v="  UA"/>
    <x v="26"/>
    <n v="292"/>
    <s v="N820UA"/>
    <s v="ATL"/>
    <d v="1899-12-30T06:00:00"/>
    <d v="1899-12-30T05:56:00"/>
    <n v="119"/>
    <n v="110"/>
    <n v="-4"/>
    <d v="1899-12-30T06:11:00"/>
    <n v="15"/>
    <n v="0"/>
    <n v="0"/>
    <n v="0"/>
    <n v="0"/>
    <n v="0"/>
    <n v="0"/>
    <x v="6"/>
    <x v="5"/>
  </r>
  <r>
    <s v="  UA"/>
    <x v="26"/>
    <n v="296"/>
    <s v="N807UA"/>
    <s v="MSP"/>
    <d v="1899-12-30T13:20:00"/>
    <d v="1899-12-30T13:37:00"/>
    <n v="87"/>
    <n v="86"/>
    <n v="17"/>
    <d v="1899-12-30T13:49:00"/>
    <n v="12"/>
    <n v="16"/>
    <n v="0"/>
    <n v="0"/>
    <n v="0"/>
    <n v="0"/>
    <n v="17"/>
    <x v="14"/>
    <x v="5"/>
  </r>
  <r>
    <s v="  UA"/>
    <x v="26"/>
    <n v="304"/>
    <s v="N462UA"/>
    <s v="BDL"/>
    <d v="1899-12-30T06:26:00"/>
    <d v="1899-12-30T06:17:00"/>
    <n v="122"/>
    <n v="112"/>
    <n v="-9"/>
    <d v="1899-12-30T06:27:00"/>
    <n v="10"/>
    <n v="0"/>
    <n v="0"/>
    <n v="0"/>
    <n v="0"/>
    <n v="0"/>
    <n v="0"/>
    <x v="6"/>
    <x v="5"/>
  </r>
  <r>
    <s v="  UA"/>
    <x v="26"/>
    <n v="307"/>
    <s v="N523UA"/>
    <s v="LAS"/>
    <d v="1899-12-30T08:20:00"/>
    <d v="1899-12-30T08:17:00"/>
    <n v="237"/>
    <n v="240"/>
    <n v="-3"/>
    <d v="1899-12-30T08:34:00"/>
    <n v="17"/>
    <n v="0"/>
    <n v="0"/>
    <n v="0"/>
    <n v="0"/>
    <n v="0"/>
    <n v="0"/>
    <x v="9"/>
    <x v="5"/>
  </r>
  <r>
    <s v="  UA"/>
    <x v="26"/>
    <n v="309"/>
    <s v="N819UA"/>
    <s v="BOS"/>
    <d v="1899-12-30T09:05:00"/>
    <d v="1899-12-30T09:06:00"/>
    <n v="128"/>
    <n v="124"/>
    <n v="1"/>
    <d v="1899-12-30T09:20:00"/>
    <n v="14"/>
    <n v="0"/>
    <n v="0"/>
    <n v="0"/>
    <n v="0"/>
    <n v="0"/>
    <n v="1"/>
    <x v="0"/>
    <x v="5"/>
  </r>
  <r>
    <s v="  UA"/>
    <x v="26"/>
    <n v="320"/>
    <s v="N486UA"/>
    <s v="BWI"/>
    <d v="1899-12-30T19:53:00"/>
    <d v="1899-12-30T20:22:00"/>
    <n v="108"/>
    <n v="110"/>
    <n v="29"/>
    <d v="1899-12-30T20:38:00"/>
    <n v="16"/>
    <n v="0"/>
    <n v="0"/>
    <n v="2"/>
    <n v="0"/>
    <n v="29"/>
    <n v="29"/>
    <x v="10"/>
    <x v="5"/>
  </r>
  <r>
    <s v="  UA"/>
    <x v="26"/>
    <n v="330"/>
    <s v="N488UA"/>
    <s v="EWR"/>
    <d v="1899-12-30T16:00:00"/>
    <d v="1899-12-30T16:05:00"/>
    <n v="131"/>
    <n v="119"/>
    <n v="5"/>
    <d v="1899-12-30T16:22:00"/>
    <n v="17"/>
    <n v="0"/>
    <n v="0"/>
    <n v="0"/>
    <n v="0"/>
    <n v="0"/>
    <n v="5"/>
    <x v="2"/>
    <x v="5"/>
  </r>
  <r>
    <s v="  UA"/>
    <x v="26"/>
    <n v="331"/>
    <s v="N848UA"/>
    <s v="DFW"/>
    <d v="1899-12-30T20:50:00"/>
    <d v="1899-12-30T22:18:00"/>
    <n v="146"/>
    <n v="141"/>
    <n v="88"/>
    <d v="1899-12-30T22:30:00"/>
    <n v="12"/>
    <n v="0"/>
    <n v="0"/>
    <n v="0"/>
    <n v="0"/>
    <n v="83"/>
    <n v="88"/>
    <x v="11"/>
    <x v="5"/>
  </r>
  <r>
    <s v="  UA"/>
    <x v="26"/>
    <n v="333"/>
    <s v="N422UA"/>
    <s v="MSY"/>
    <d v="1899-12-30T09:38:00"/>
    <d v="1899-12-30T09:33:00"/>
    <n v="140"/>
    <n v="145"/>
    <n v="-5"/>
    <d v="1899-12-30T09:51:00"/>
    <n v="18"/>
    <n v="0"/>
    <n v="0"/>
    <n v="0"/>
    <n v="0"/>
    <n v="0"/>
    <n v="0"/>
    <x v="0"/>
    <x v="5"/>
  </r>
  <r>
    <s v="  UA"/>
    <x v="26"/>
    <n v="337"/>
    <s v="N802UA"/>
    <s v="IAD"/>
    <d v="1899-12-30T16:14:00"/>
    <d v="1899-12-30T16:16:00"/>
    <n v="109"/>
    <n v="97"/>
    <n v="2"/>
    <d v="1899-12-30T16:34:00"/>
    <n v="18"/>
    <n v="0"/>
    <n v="0"/>
    <n v="0"/>
    <n v="0"/>
    <n v="0"/>
    <n v="2"/>
    <x v="2"/>
    <x v="5"/>
  </r>
  <r>
    <s v="  UA"/>
    <x v="26"/>
    <n v="340"/>
    <s v="N493UA"/>
    <s v="DFW"/>
    <d v="1899-12-30T13:20:00"/>
    <d v="1899-12-30T13:18:00"/>
    <n v="151"/>
    <n v="159"/>
    <n v="-2"/>
    <d v="1899-12-30T13:35:00"/>
    <n v="17"/>
    <n v="0"/>
    <n v="0"/>
    <n v="0"/>
    <n v="0"/>
    <n v="0"/>
    <n v="0"/>
    <x v="14"/>
    <x v="5"/>
  </r>
  <r>
    <s v="  UA"/>
    <x v="26"/>
    <n v="350"/>
    <s v="N519UA"/>
    <s v="MCO"/>
    <d v="1899-12-30T17:06:00"/>
    <d v="1899-12-30T17:05:00"/>
    <n v="159"/>
    <n v="146"/>
    <n v="-1"/>
    <d v="1899-12-30T17:19:00"/>
    <n v="14"/>
    <n v="0"/>
    <n v="0"/>
    <n v="0"/>
    <n v="0"/>
    <n v="0"/>
    <n v="0"/>
    <x v="12"/>
    <x v="5"/>
  </r>
  <r>
    <s v="  UA"/>
    <x v="26"/>
    <n v="360"/>
    <s v="N845UA"/>
    <s v="IAD"/>
    <d v="1899-12-30T11:22:00"/>
    <d v="1899-12-30T11:25:00"/>
    <n v="106"/>
    <n v="95"/>
    <n v="3"/>
    <d v="1899-12-30T11:37:00"/>
    <n v="12"/>
    <n v="0"/>
    <n v="0"/>
    <n v="0"/>
    <n v="0"/>
    <n v="0"/>
    <n v="3"/>
    <x v="3"/>
    <x v="5"/>
  </r>
  <r>
    <s v="  UA"/>
    <x v="26"/>
    <n v="365"/>
    <s v="N824UA"/>
    <s v="DSM"/>
    <d v="1899-12-30T15:00:00"/>
    <d v="1899-12-30T14:56:00"/>
    <n v="75"/>
    <n v="68"/>
    <n v="-4"/>
    <d v="1899-12-30T15:08:00"/>
    <n v="12"/>
    <n v="0"/>
    <n v="0"/>
    <n v="0"/>
    <n v="0"/>
    <n v="0"/>
    <n v="0"/>
    <x v="15"/>
    <x v="5"/>
  </r>
  <r>
    <s v="  UA"/>
    <x v="26"/>
    <n v="373"/>
    <s v="N506UA"/>
    <s v="JAC"/>
    <d v="1899-12-30T09:46:00"/>
    <d v="1899-12-30T09:46:00"/>
    <n v="193"/>
    <n v="181"/>
    <n v="0"/>
    <d v="1899-12-30T09:56:00"/>
    <n v="10"/>
    <n v="0"/>
    <n v="0"/>
    <n v="0"/>
    <n v="0"/>
    <n v="0"/>
    <n v="0"/>
    <x v="0"/>
    <x v="5"/>
  </r>
  <r>
    <s v="  UA"/>
    <x v="26"/>
    <n v="376"/>
    <s v="N440UA"/>
    <s v="PHL"/>
    <d v="1899-12-30T06:00:00"/>
    <d v="1899-12-30T06:04:00"/>
    <n v="119"/>
    <n v="139"/>
    <n v="4"/>
    <d v="1899-12-30T06:22:00"/>
    <n v="18"/>
    <n v="0"/>
    <n v="0"/>
    <n v="24"/>
    <n v="0"/>
    <n v="0"/>
    <n v="4"/>
    <x v="6"/>
    <x v="5"/>
  </r>
  <r>
    <s v="  UA"/>
    <x v="26"/>
    <n v="381"/>
    <s v="N437UA"/>
    <s v="SMF"/>
    <d v="1899-12-30T09:55:00"/>
    <d v="1899-12-30T09:52:00"/>
    <n v="270"/>
    <n v="265"/>
    <n v="-3"/>
    <d v="1899-12-30T10:06:00"/>
    <n v="14"/>
    <n v="0"/>
    <n v="0"/>
    <n v="0"/>
    <n v="0"/>
    <n v="0"/>
    <n v="0"/>
    <x v="0"/>
    <x v="5"/>
  </r>
  <r>
    <s v="  UA"/>
    <x v="26"/>
    <n v="382"/>
    <s v="N581UA"/>
    <s v="IAD"/>
    <d v="1899-12-30T08:43:00"/>
    <d v="1899-12-30T08:41:00"/>
    <n v="108"/>
    <n v="95"/>
    <n v="-2"/>
    <d v="1899-12-30T08:53:00"/>
    <n v="12"/>
    <n v="0"/>
    <n v="0"/>
    <n v="0"/>
    <n v="0"/>
    <n v="0"/>
    <n v="0"/>
    <x v="9"/>
    <x v="5"/>
  </r>
  <r>
    <s v="  UA"/>
    <x v="26"/>
    <n v="391"/>
    <s v="N481UA"/>
    <s v="RDU"/>
    <d v="1899-12-30T19:45:00"/>
    <d v="1899-12-30T19:41:00"/>
    <n v="117"/>
    <n v="99"/>
    <n v="-4"/>
    <d v="1899-12-30T19:56:00"/>
    <n v="15"/>
    <n v="0"/>
    <n v="0"/>
    <n v="0"/>
    <n v="0"/>
    <n v="0"/>
    <n v="0"/>
    <x v="10"/>
    <x v="5"/>
  </r>
  <r>
    <s v="  UA"/>
    <x v="26"/>
    <n v="393"/>
    <s v="N490UA"/>
    <s v="PHX"/>
    <d v="1899-12-30T11:57:00"/>
    <d v="1899-12-30T11:56:00"/>
    <n v="232"/>
    <n v="232"/>
    <n v="-1"/>
    <d v="1899-12-30T12:13:00"/>
    <n v="17"/>
    <n v="0"/>
    <n v="0"/>
    <n v="0"/>
    <n v="0"/>
    <n v="0"/>
    <n v="0"/>
    <x v="3"/>
    <x v="5"/>
  </r>
  <r>
    <s v="  UA"/>
    <x v="26"/>
    <n v="395"/>
    <s v="N448UA"/>
    <s v="SAN"/>
    <d v="1899-12-30T17:50:00"/>
    <d v="1899-12-30T17:46:00"/>
    <n v="253"/>
    <n v="255"/>
    <n v="-4"/>
    <d v="1899-12-30T17:57:00"/>
    <n v="11"/>
    <n v="0"/>
    <n v="0"/>
    <n v="0"/>
    <n v="0"/>
    <n v="0"/>
    <n v="0"/>
    <x v="12"/>
    <x v="5"/>
  </r>
  <r>
    <s v="  UA"/>
    <x v="26"/>
    <n v="398"/>
    <s v="N468UA"/>
    <s v="PDX"/>
    <d v="1899-12-30T11:58:00"/>
    <d v="1899-12-30T12:50:00"/>
    <n v="268"/>
    <n v="267"/>
    <n v="52"/>
    <d v="1899-12-30T13:02:00"/>
    <n v="12"/>
    <n v="51"/>
    <n v="0"/>
    <n v="0"/>
    <n v="0"/>
    <n v="0"/>
    <n v="52"/>
    <x v="3"/>
    <x v="5"/>
  </r>
  <r>
    <s v="  UA"/>
    <x v="26"/>
    <n v="401"/>
    <s v="N511UA"/>
    <s v="DCA"/>
    <d v="1899-12-30T17:05:00"/>
    <d v="1899-12-30T17:00:00"/>
    <n v="104"/>
    <n v="95"/>
    <n v="-5"/>
    <d v="1899-12-30T17:14:00"/>
    <n v="14"/>
    <n v="0"/>
    <n v="0"/>
    <n v="0"/>
    <n v="0"/>
    <n v="0"/>
    <n v="0"/>
    <x v="12"/>
    <x v="5"/>
  </r>
  <r>
    <s v="  UA"/>
    <x v="26"/>
    <n v="409"/>
    <s v="N446UA"/>
    <s v="LAX"/>
    <d v="1899-12-30T13:05:00"/>
    <d v="1899-12-30T13:01:00"/>
    <n v="269"/>
    <n v="262"/>
    <n v="-4"/>
    <d v="1899-12-30T13:11:00"/>
    <n v="10"/>
    <n v="0"/>
    <n v="0"/>
    <n v="0"/>
    <n v="0"/>
    <n v="0"/>
    <n v="0"/>
    <x v="14"/>
    <x v="5"/>
  </r>
  <r>
    <s v="  UA"/>
    <x v="26"/>
    <n v="411"/>
    <s v="N490UA"/>
    <s v="LAX"/>
    <d v="1899-12-30T20:45:00"/>
    <d v="1899-12-30T21:14:00"/>
    <n v="265"/>
    <n v="251"/>
    <n v="29"/>
    <d v="1899-12-30T21:25:00"/>
    <n v="11"/>
    <n v="15"/>
    <n v="0"/>
    <n v="0"/>
    <n v="0"/>
    <n v="0"/>
    <n v="29"/>
    <x v="11"/>
    <x v="5"/>
  </r>
  <r>
    <s v="  UA"/>
    <x v="26"/>
    <n v="420"/>
    <s v="N456UA"/>
    <s v="ROC"/>
    <d v="1899-12-30T18:44:00"/>
    <d v="1899-12-30T18:41:00"/>
    <n v="96"/>
    <n v="86"/>
    <n v="-3"/>
    <d v="1899-12-30T18:54:00"/>
    <n v="13"/>
    <n v="0"/>
    <n v="0"/>
    <n v="0"/>
    <n v="0"/>
    <n v="0"/>
    <n v="0"/>
    <x v="1"/>
    <x v="5"/>
  </r>
  <r>
    <s v="  UA"/>
    <x v="26"/>
    <n v="425"/>
    <s v="N527UA"/>
    <s v="SEA"/>
    <d v="1899-12-30T20:50:00"/>
    <d v="1899-12-30T20:53:00"/>
    <n v="265"/>
    <n v="249"/>
    <n v="3"/>
    <d v="1899-12-30T21:05:00"/>
    <n v="12"/>
    <n v="0"/>
    <n v="0"/>
    <n v="0"/>
    <n v="0"/>
    <n v="0"/>
    <n v="3"/>
    <x v="11"/>
    <x v="5"/>
  </r>
  <r>
    <s v="  UA"/>
    <x v="26"/>
    <n v="430"/>
    <s v="N592UA"/>
    <s v="PHX"/>
    <d v="1899-12-30T17:59:00"/>
    <d v="1899-12-30T17:57:00"/>
    <n v="235"/>
    <n v="235"/>
    <n v="-2"/>
    <d v="1899-12-30T18:13:00"/>
    <n v="16"/>
    <n v="0"/>
    <n v="0"/>
    <n v="0"/>
    <n v="0"/>
    <n v="0"/>
    <n v="0"/>
    <x v="12"/>
    <x v="5"/>
  </r>
  <r>
    <s v="  UA"/>
    <x v="26"/>
    <n v="432"/>
    <s v="N497UA"/>
    <s v="CLT"/>
    <d v="1899-12-30T13:10:00"/>
    <d v="1899-12-30T13:08:00"/>
    <n v="109"/>
    <n v="98"/>
    <n v="-2"/>
    <d v="1899-12-30T13:28:00"/>
    <n v="20"/>
    <n v="0"/>
    <n v="0"/>
    <n v="0"/>
    <n v="0"/>
    <n v="0"/>
    <n v="0"/>
    <x v="14"/>
    <x v="5"/>
  </r>
  <r>
    <s v="  UA"/>
    <x v="26"/>
    <n v="436"/>
    <s v="N479UA"/>
    <s v="EWR"/>
    <d v="1899-12-30T15:00:00"/>
    <d v="1899-12-30T15:00:00"/>
    <n v="131"/>
    <n v="124"/>
    <n v="0"/>
    <d v="1899-12-30T15:29:00"/>
    <n v="29"/>
    <n v="0"/>
    <n v="0"/>
    <n v="0"/>
    <n v="0"/>
    <n v="0"/>
    <n v="0"/>
    <x v="15"/>
    <x v="5"/>
  </r>
  <r>
    <s v="  UA"/>
    <x v="26"/>
    <n v="442"/>
    <s v="N813UA"/>
    <s v="BDL"/>
    <d v="1899-12-30T16:50:00"/>
    <d v="1899-12-30T16:49:00"/>
    <n v="121"/>
    <n v="113"/>
    <n v="-1"/>
    <d v="1899-12-30T17:02:00"/>
    <n v="13"/>
    <n v="0"/>
    <n v="0"/>
    <n v="0"/>
    <n v="0"/>
    <n v="0"/>
    <n v="0"/>
    <x v="2"/>
    <x v="5"/>
  </r>
  <r>
    <s v="  UA"/>
    <x v="26"/>
    <n v="449"/>
    <s v="N823UA"/>
    <s v="SAN"/>
    <d v="1899-12-30T10:00:00"/>
    <d v="1899-12-30T09:55:00"/>
    <n v="261"/>
    <n v="263"/>
    <n v="-5"/>
    <d v="1899-12-30T10:09:00"/>
    <n v="14"/>
    <n v="0"/>
    <n v="0"/>
    <n v="0"/>
    <n v="0"/>
    <n v="0"/>
    <n v="0"/>
    <x v="8"/>
    <x v="5"/>
  </r>
  <r>
    <s v="  UA"/>
    <x v="26"/>
    <n v="450"/>
    <s v="N572UA"/>
    <s v="TPA"/>
    <d v="1899-12-30T19:59:00"/>
    <d v="1899-12-30T19:56:00"/>
    <n v="157"/>
    <n v="146"/>
    <n v="-3"/>
    <d v="1899-12-30T20:08:00"/>
    <n v="12"/>
    <n v="0"/>
    <n v="0"/>
    <n v="0"/>
    <n v="0"/>
    <n v="0"/>
    <n v="0"/>
    <x v="10"/>
    <x v="5"/>
  </r>
  <r>
    <s v="  UA"/>
    <x v="26"/>
    <n v="456"/>
    <s v="N549UA"/>
    <s v="DEN"/>
    <d v="1899-12-30T11:57:00"/>
    <d v="1899-12-30T11:54:00"/>
    <n v="162"/>
    <n v="176"/>
    <n v="-3"/>
    <d v="1899-12-30T12:23:00"/>
    <n v="29"/>
    <n v="0"/>
    <n v="0"/>
    <n v="0"/>
    <n v="0"/>
    <n v="0"/>
    <n v="0"/>
    <x v="3"/>
    <x v="5"/>
  </r>
  <r>
    <s v="  UA"/>
    <x v="26"/>
    <n v="463"/>
    <s v="N479UA"/>
    <s v="MSP"/>
    <d v="1899-12-30T22:00:00"/>
    <d v="1899-12-30T21:53:00"/>
    <n v="84"/>
    <n v="74"/>
    <n v="-7"/>
    <d v="1899-12-30T22:06:00"/>
    <n v="13"/>
    <n v="0"/>
    <n v="0"/>
    <n v="0"/>
    <n v="0"/>
    <n v="0"/>
    <n v="0"/>
    <x v="17"/>
    <x v="5"/>
  </r>
  <r>
    <s v="  UA"/>
    <x v="26"/>
    <n v="473"/>
    <s v="N470UA"/>
    <s v="SNA"/>
    <d v="1899-12-30T20:05:00"/>
    <d v="1899-12-30T19:59:00"/>
    <n v="269"/>
    <n v="255"/>
    <n v="-6"/>
    <d v="1899-12-30T20:11:00"/>
    <n v="12"/>
    <n v="0"/>
    <n v="0"/>
    <n v="0"/>
    <n v="0"/>
    <n v="0"/>
    <n v="0"/>
    <x v="11"/>
    <x v="5"/>
  </r>
  <r>
    <s v="  UA"/>
    <x v="26"/>
    <n v="476"/>
    <s v="N425UA"/>
    <s v="BWI"/>
    <d v="1899-12-30T13:12:00"/>
    <d v="1899-12-30T13:07:00"/>
    <n v="108"/>
    <n v="108"/>
    <n v="-5"/>
    <d v="1899-12-30T13:23:00"/>
    <n v="16"/>
    <n v="0"/>
    <n v="0"/>
    <n v="0"/>
    <n v="0"/>
    <n v="0"/>
    <n v="0"/>
    <x v="14"/>
    <x v="5"/>
  </r>
  <r>
    <s v="  UA"/>
    <x v="26"/>
    <n v="493"/>
    <s v="N825UA"/>
    <s v="SFO"/>
    <d v="1899-12-30T18:45:00"/>
    <d v="1899-12-30T18:42:00"/>
    <n v="282"/>
    <n v="273"/>
    <n v="-3"/>
    <d v="1899-12-30T18:58:00"/>
    <n v="16"/>
    <n v="0"/>
    <n v="0"/>
    <n v="0"/>
    <n v="0"/>
    <n v="0"/>
    <n v="0"/>
    <x v="1"/>
    <x v="5"/>
  </r>
  <r>
    <s v="  UA"/>
    <x v="26"/>
    <n v="499"/>
    <s v="N462UA"/>
    <s v="SFO"/>
    <d v="1899-12-30T14:05:00"/>
    <d v="1899-12-30T14:00:00"/>
    <n v="282"/>
    <n v="277"/>
    <n v="-5"/>
    <d v="1899-12-30T14:13:00"/>
    <n v="13"/>
    <n v="0"/>
    <n v="0"/>
    <n v="0"/>
    <n v="0"/>
    <n v="0"/>
    <n v="0"/>
    <x v="4"/>
    <x v="5"/>
  </r>
  <r>
    <s v="  UA"/>
    <x v="26"/>
    <n v="502"/>
    <s v="N830UA"/>
    <s v="LGA"/>
    <d v="1899-12-30T18:00:00"/>
    <d v="1899-12-30T17:55:00"/>
    <n v="125"/>
    <n v="130"/>
    <n v="-5"/>
    <d v="1899-12-30T18:15:00"/>
    <n v="20"/>
    <n v="0"/>
    <n v="0"/>
    <n v="0"/>
    <n v="0"/>
    <n v="0"/>
    <n v="0"/>
    <x v="1"/>
    <x v="5"/>
  </r>
  <r>
    <s v="  UA"/>
    <x v="26"/>
    <n v="514"/>
    <s v="N471UA"/>
    <s v="IAD"/>
    <d v="1899-12-30T21:20:00"/>
    <d v="1899-12-30T21:17:00"/>
    <n v="99"/>
    <n v="92"/>
    <n v="-3"/>
    <d v="1899-12-30T21:33:00"/>
    <n v="16"/>
    <n v="0"/>
    <n v="0"/>
    <n v="0"/>
    <n v="0"/>
    <n v="0"/>
    <n v="0"/>
    <x v="7"/>
    <x v="5"/>
  </r>
  <r>
    <s v="  UA"/>
    <x v="26"/>
    <n v="519"/>
    <s v="N464UA"/>
    <s v="CMH"/>
    <d v="1899-12-30T19:38:00"/>
    <d v="1899-12-30T20:03:00"/>
    <n v="73"/>
    <n v="79"/>
    <n v="25"/>
    <d v="1899-12-30T20:21:00"/>
    <n v="18"/>
    <n v="25"/>
    <n v="0"/>
    <n v="6"/>
    <n v="0"/>
    <n v="0"/>
    <n v="25"/>
    <x v="10"/>
    <x v="5"/>
  </r>
  <r>
    <s v="  UA"/>
    <x v="26"/>
    <n v="521"/>
    <s v="N559UA"/>
    <s v="SAN"/>
    <d v="1899-12-30T11:57:00"/>
    <d v="1899-12-30T11:49:00"/>
    <n v="264"/>
    <n v="270"/>
    <n v="-8"/>
    <d v="1899-12-30T12:10:00"/>
    <n v="21"/>
    <n v="0"/>
    <n v="0"/>
    <n v="0"/>
    <n v="0"/>
    <n v="0"/>
    <n v="0"/>
    <x v="3"/>
    <x v="5"/>
  </r>
  <r>
    <s v="  UA"/>
    <x v="26"/>
    <n v="524"/>
    <s v="N521UA"/>
    <s v="BOS"/>
    <d v="1899-12-30T06:46:00"/>
    <d v="1899-12-30T06:43:00"/>
    <n v="131"/>
    <n v="129"/>
    <n v="-3"/>
    <d v="1899-12-30T06:56:00"/>
    <n v="13"/>
    <n v="0"/>
    <n v="0"/>
    <n v="0"/>
    <n v="0"/>
    <n v="0"/>
    <n v="0"/>
    <x v="6"/>
    <x v="5"/>
  </r>
  <r>
    <s v="  UA"/>
    <x v="26"/>
    <n v="530"/>
    <s v="N854UA"/>
    <s v="MSP"/>
    <d v="1899-12-30T06:00:00"/>
    <d v="1899-12-30T06:06:00"/>
    <n v="93"/>
    <n v="82"/>
    <n v="6"/>
    <d v="1899-12-30T06:18:00"/>
    <n v="12"/>
    <n v="0"/>
    <n v="0"/>
    <n v="0"/>
    <n v="0"/>
    <n v="0"/>
    <n v="6"/>
    <x v="6"/>
    <x v="5"/>
  </r>
  <r>
    <s v="  UA"/>
    <x v="26"/>
    <n v="531"/>
    <s v="N562UA"/>
    <s v="LAX"/>
    <d v="1899-12-30T10:35:00"/>
    <d v="1899-12-30T10:38:00"/>
    <n v="275"/>
    <n v="252"/>
    <n v="3"/>
    <d v="1899-12-30T10:47:00"/>
    <n v="9"/>
    <n v="0"/>
    <n v="0"/>
    <n v="0"/>
    <n v="0"/>
    <n v="0"/>
    <n v="3"/>
    <x v="8"/>
    <x v="5"/>
  </r>
  <r>
    <s v="  UA"/>
    <x v="26"/>
    <n v="532"/>
    <s v="N433UA"/>
    <s v="BOS"/>
    <d v="1899-12-30T11:01:00"/>
    <d v="1899-12-30T10:56:00"/>
    <n v="135"/>
    <n v="145"/>
    <n v="-5"/>
    <d v="1899-12-30T11:23:00"/>
    <n v="27"/>
    <n v="0"/>
    <n v="0"/>
    <n v="0"/>
    <n v="0"/>
    <n v="0"/>
    <n v="0"/>
    <x v="3"/>
    <x v="5"/>
  </r>
  <r>
    <s v="  UA"/>
    <x v="26"/>
    <n v="536"/>
    <s v="N409UA"/>
    <s v="LGA"/>
    <d v="1899-12-30T07:00:00"/>
    <d v="1899-12-30T06:59:00"/>
    <n v="123"/>
    <n v="131"/>
    <n v="-1"/>
    <d v="1899-12-30T07:12:00"/>
    <n v="13"/>
    <n v="0"/>
    <n v="0"/>
    <n v="0"/>
    <n v="0"/>
    <n v="0"/>
    <n v="0"/>
    <x v="13"/>
    <x v="5"/>
  </r>
  <r>
    <s v="  UA"/>
    <x v="26"/>
    <n v="544"/>
    <s v="N538UA"/>
    <s v="LAS"/>
    <d v="1899-12-30T11:57:00"/>
    <d v="1899-12-30T12:02:00"/>
    <n v="237"/>
    <n v="238"/>
    <n v="5"/>
    <d v="1899-12-30T12:22:00"/>
    <n v="20"/>
    <n v="0"/>
    <n v="0"/>
    <n v="0"/>
    <n v="0"/>
    <n v="0"/>
    <n v="5"/>
    <x v="3"/>
    <x v="5"/>
  </r>
  <r>
    <s v="  UA"/>
    <x v="26"/>
    <n v="557"/>
    <s v="N553UA"/>
    <s v="LAS"/>
    <d v="1899-12-30T17:55:00"/>
    <d v="1899-12-30T17:56:00"/>
    <n v="237"/>
    <n v="233"/>
    <n v="1"/>
    <d v="1899-12-30T18:10:00"/>
    <n v="14"/>
    <n v="0"/>
    <n v="0"/>
    <n v="0"/>
    <n v="0"/>
    <n v="0"/>
    <n v="1"/>
    <x v="12"/>
    <x v="5"/>
  </r>
  <r>
    <s v="  UA"/>
    <x v="26"/>
    <n v="566"/>
    <s v="N807UA"/>
    <s v="ATL"/>
    <d v="1899-12-30T18:00:00"/>
    <d v="1899-12-30T17:59:00"/>
    <n v="112"/>
    <n v="123"/>
    <n v="-1"/>
    <d v="1899-12-30T18:18:00"/>
    <n v="19"/>
    <n v="0"/>
    <n v="0"/>
    <n v="0"/>
    <n v="0"/>
    <n v="0"/>
    <n v="0"/>
    <x v="1"/>
    <x v="5"/>
  </r>
  <r>
    <s v="  UA"/>
    <x v="26"/>
    <n v="570"/>
    <s v="N477UA"/>
    <s v="CLE"/>
    <d v="1899-12-30T13:19:00"/>
    <d v="1899-12-30T13:15:00"/>
    <n v="73"/>
    <n v="69"/>
    <n v="-4"/>
    <d v="1899-12-30T13:28:00"/>
    <n v="13"/>
    <n v="0"/>
    <n v="0"/>
    <n v="0"/>
    <n v="0"/>
    <n v="0"/>
    <n v="0"/>
    <x v="14"/>
    <x v="5"/>
  </r>
  <r>
    <s v="  UA"/>
    <x v="26"/>
    <n v="577"/>
    <s v="N467UA"/>
    <s v="MSP"/>
    <d v="1899-12-30T08:48:00"/>
    <d v="1899-12-30T08:45:00"/>
    <n v="85"/>
    <n v="81"/>
    <n v="-3"/>
    <d v="1899-12-30T09:01:00"/>
    <n v="16"/>
    <n v="0"/>
    <n v="0"/>
    <n v="0"/>
    <n v="0"/>
    <n v="0"/>
    <n v="0"/>
    <x v="9"/>
    <x v="5"/>
  </r>
  <r>
    <s v="  UA"/>
    <x v="26"/>
    <n v="586"/>
    <s v="N496UA"/>
    <s v="MIA"/>
    <d v="1899-12-30T19:50:00"/>
    <d v="1899-12-30T20:47:00"/>
    <n v="187"/>
    <n v="176"/>
    <n v="57"/>
    <d v="1899-12-30T20:58:00"/>
    <n v="11"/>
    <n v="0"/>
    <n v="0"/>
    <n v="0"/>
    <n v="0"/>
    <n v="46"/>
    <n v="57"/>
    <x v="10"/>
    <x v="5"/>
  </r>
  <r>
    <s v="  UA"/>
    <x v="26"/>
    <n v="589"/>
    <s v="N501UA"/>
    <s v="IAH"/>
    <d v="1899-12-30T09:27:00"/>
    <d v="1899-12-30T09:26:00"/>
    <n v="164"/>
    <n v="144"/>
    <n v="-1"/>
    <d v="1899-12-30T09:36:00"/>
    <n v="10"/>
    <n v="0"/>
    <n v="0"/>
    <n v="0"/>
    <n v="0"/>
    <n v="0"/>
    <n v="0"/>
    <x v="0"/>
    <x v="5"/>
  </r>
  <r>
    <s v="  UA"/>
    <x v="26"/>
    <n v="590"/>
    <s v="N470UA"/>
    <s v="BDL"/>
    <d v="1899-12-30T13:40:00"/>
    <d v="1899-12-30T13:37:00"/>
    <n v="122"/>
    <n v="112"/>
    <n v="-3"/>
    <d v="1899-12-30T13:49:00"/>
    <n v="12"/>
    <n v="0"/>
    <n v="0"/>
    <n v="0"/>
    <n v="0"/>
    <n v="0"/>
    <n v="0"/>
    <x v="14"/>
    <x v="5"/>
  </r>
  <r>
    <s v="  UA"/>
    <x v="26"/>
    <n v="597"/>
    <s v="N801UA"/>
    <s v="MSP"/>
    <d v="1899-12-30T20:05:00"/>
    <d v="1899-12-30T20:01:00"/>
    <n v="83"/>
    <n v="78"/>
    <n v="-4"/>
    <d v="1899-12-30T20:17:00"/>
    <n v="16"/>
    <n v="0"/>
    <n v="0"/>
    <n v="0"/>
    <n v="0"/>
    <n v="0"/>
    <n v="0"/>
    <x v="11"/>
    <x v="5"/>
  </r>
  <r>
    <s v="  UA"/>
    <x v="26"/>
    <n v="600"/>
    <s v="N456UA"/>
    <s v="DCA"/>
    <d v="1899-12-30T06:00:00"/>
    <d v="1899-12-30T05:57:00"/>
    <n v="106"/>
    <n v="104"/>
    <n v="-3"/>
    <d v="1899-12-30T06:14:00"/>
    <n v="17"/>
    <n v="0"/>
    <n v="0"/>
    <n v="0"/>
    <n v="0"/>
    <n v="0"/>
    <n v="0"/>
    <x v="6"/>
    <x v="5"/>
  </r>
  <r>
    <s v="  UA"/>
    <x v="26"/>
    <n v="602"/>
    <s v="N493UA"/>
    <s v="DCA"/>
    <d v="1899-12-30T07:00:00"/>
    <d v="1899-12-30T06:54:00"/>
    <n v="108"/>
    <n v="128"/>
    <n v="-6"/>
    <d v="1899-12-30T07:18:00"/>
    <n v="24"/>
    <n v="0"/>
    <n v="0"/>
    <n v="0"/>
    <n v="0"/>
    <n v="0"/>
    <n v="0"/>
    <x v="13"/>
    <x v="5"/>
  </r>
  <r>
    <s v="  UA"/>
    <x v="26"/>
    <n v="604"/>
    <s v="N811UA"/>
    <s v="DCA"/>
    <d v="1899-12-30T08:05:00"/>
    <d v="1899-12-30T08:00:00"/>
    <n v="105"/>
    <n v="105"/>
    <n v="-5"/>
    <d v="1899-12-30T08:12:00"/>
    <n v="12"/>
    <n v="0"/>
    <n v="0"/>
    <n v="0"/>
    <n v="0"/>
    <n v="0"/>
    <n v="0"/>
    <x v="9"/>
    <x v="5"/>
  </r>
  <r>
    <s v="  UA"/>
    <x v="26"/>
    <n v="605"/>
    <s v="N539UA"/>
    <s v="DEN"/>
    <d v="1899-12-30T09:48:00"/>
    <d v="1899-12-30T09:48:00"/>
    <n v="162"/>
    <n v="178"/>
    <n v="0"/>
    <d v="1899-12-30T10:16:00"/>
    <n v="28"/>
    <n v="0"/>
    <n v="0"/>
    <n v="16"/>
    <n v="0"/>
    <n v="0"/>
    <n v="0"/>
    <x v="0"/>
    <x v="5"/>
  </r>
  <r>
    <s v="  UA"/>
    <x v="26"/>
    <n v="608"/>
    <s v="N802UA"/>
    <s v="DCA"/>
    <d v="1899-12-30T10:02:00"/>
    <d v="1899-12-30T09:55:00"/>
    <n v="105"/>
    <n v="96"/>
    <n v="-7"/>
    <d v="1899-12-30T10:08:00"/>
    <n v="13"/>
    <n v="0"/>
    <n v="0"/>
    <n v="0"/>
    <n v="0"/>
    <n v="0"/>
    <n v="0"/>
    <x v="8"/>
    <x v="5"/>
  </r>
  <r>
    <s v="  UA"/>
    <x v="26"/>
    <n v="609"/>
    <s v="N458UA"/>
    <s v="SFO"/>
    <d v="1899-12-30T11:57:00"/>
    <d v="1899-12-30T12:50:00"/>
    <n v="282"/>
    <n v="272"/>
    <n v="53"/>
    <d v="1899-12-30T13:00:00"/>
    <n v="10"/>
    <n v="43"/>
    <n v="0"/>
    <n v="0"/>
    <n v="0"/>
    <n v="0"/>
    <n v="53"/>
    <x v="3"/>
    <x v="5"/>
  </r>
  <r>
    <s v="  UA"/>
    <x v="26"/>
    <n v="610"/>
    <s v="N813UA"/>
    <s v="DCA"/>
    <d v="1899-12-30T11:00:00"/>
    <d v="1899-12-30T10:53:00"/>
    <n v="105"/>
    <n v="95"/>
    <n v="-7"/>
    <d v="1899-12-30T11:08:00"/>
    <n v="15"/>
    <n v="0"/>
    <n v="0"/>
    <n v="0"/>
    <n v="0"/>
    <n v="0"/>
    <n v="0"/>
    <x v="3"/>
    <x v="5"/>
  </r>
  <r>
    <s v="  UA"/>
    <x v="26"/>
    <n v="611"/>
    <s v="N590UA"/>
    <s v="SFO"/>
    <d v="1899-12-30T13:05:00"/>
    <d v="1899-12-30T13:05:00"/>
    <n v="284"/>
    <n v="283"/>
    <n v="0"/>
    <d v="1899-12-30T13:34:00"/>
    <n v="29"/>
    <n v="0"/>
    <n v="0"/>
    <n v="0"/>
    <n v="0"/>
    <n v="0"/>
    <n v="0"/>
    <x v="14"/>
    <x v="5"/>
  </r>
  <r>
    <s v="  UA"/>
    <x v="26"/>
    <n v="612"/>
    <s v="N820UA"/>
    <s v="DCA"/>
    <d v="1899-12-30T12:05:00"/>
    <d v="1899-12-30T12:05:00"/>
    <n v="105"/>
    <n v="101"/>
    <n v="0"/>
    <d v="1899-12-30T12:20:00"/>
    <n v="15"/>
    <n v="0"/>
    <n v="0"/>
    <n v="0"/>
    <n v="0"/>
    <n v="0"/>
    <n v="0"/>
    <x v="5"/>
    <x v="5"/>
  </r>
  <r>
    <s v="  UA"/>
    <x v="26"/>
    <n v="614"/>
    <s v="N456UA"/>
    <s v="DCA"/>
    <d v="1899-12-30T13:05:00"/>
    <d v="1899-12-30T12:55:00"/>
    <n v="105"/>
    <n v="95"/>
    <n v="-10"/>
    <d v="1899-12-30T13:08:00"/>
    <n v="13"/>
    <n v="0"/>
    <n v="0"/>
    <n v="0"/>
    <n v="0"/>
    <n v="0"/>
    <n v="0"/>
    <x v="14"/>
    <x v="5"/>
  </r>
  <r>
    <s v="  UA"/>
    <x v="26"/>
    <n v="616"/>
    <s v="N481UA"/>
    <s v="DCA"/>
    <d v="1899-12-30T14:05:00"/>
    <d v="1899-12-30T14:05:00"/>
    <n v="105"/>
    <n v="107"/>
    <n v="0"/>
    <d v="1899-12-30T14:21:00"/>
    <n v="16"/>
    <n v="0"/>
    <n v="0"/>
    <n v="0"/>
    <n v="0"/>
    <n v="0"/>
    <n v="0"/>
    <x v="4"/>
    <x v="5"/>
  </r>
  <r>
    <s v="  UA"/>
    <x v="26"/>
    <n v="617"/>
    <s v="N423UA"/>
    <s v="SNA"/>
    <d v="1899-12-30T15:23:00"/>
    <d v="1899-12-30T15:18:00"/>
    <n v="268"/>
    <n v="265"/>
    <n v="-5"/>
    <d v="1899-12-30T15:27:00"/>
    <n v="9"/>
    <n v="0"/>
    <n v="0"/>
    <n v="0"/>
    <n v="0"/>
    <n v="0"/>
    <n v="0"/>
    <x v="15"/>
    <x v="5"/>
  </r>
  <r>
    <s v="  UA"/>
    <x v="26"/>
    <n v="618"/>
    <s v="N831UA"/>
    <s v="DCA"/>
    <d v="1899-12-30T15:05:00"/>
    <d v="1899-12-30T15:01:00"/>
    <n v="105"/>
    <n v="93"/>
    <n v="-4"/>
    <d v="1899-12-30T15:15:00"/>
    <n v="14"/>
    <n v="0"/>
    <n v="0"/>
    <n v="0"/>
    <n v="0"/>
    <n v="0"/>
    <n v="0"/>
    <x v="15"/>
    <x v="5"/>
  </r>
  <r>
    <s v="  UA"/>
    <x v="26"/>
    <n v="620"/>
    <s v="N443UA"/>
    <s v="DCA"/>
    <d v="1899-12-30T16:03:00"/>
    <d v="1899-12-30T15:57:00"/>
    <n v="105"/>
    <n v="107"/>
    <n v="-6"/>
    <d v="1899-12-30T16:20:00"/>
    <n v="23"/>
    <n v="0"/>
    <n v="0"/>
    <n v="0"/>
    <n v="0"/>
    <n v="0"/>
    <n v="0"/>
    <x v="2"/>
    <x v="5"/>
  </r>
  <r>
    <s v="  UA"/>
    <x v="26"/>
    <n v="624"/>
    <s v="N822UA"/>
    <s v="DCA"/>
    <d v="1899-12-30T18:05:00"/>
    <d v="1899-12-30T18:45:00"/>
    <n v="105"/>
    <n v="95"/>
    <n v="40"/>
    <d v="1899-12-30T18:57:00"/>
    <n v="12"/>
    <n v="0"/>
    <n v="0"/>
    <n v="0"/>
    <n v="0"/>
    <n v="30"/>
    <n v="40"/>
    <x v="1"/>
    <x v="5"/>
  </r>
  <r>
    <s v="  UA"/>
    <x v="26"/>
    <n v="626"/>
    <s v="N569UA"/>
    <s v="PHL"/>
    <d v="1899-12-30T18:10:00"/>
    <d v="1899-12-30T18:07:00"/>
    <n v="119"/>
    <n v="105"/>
    <n v="-3"/>
    <d v="1899-12-30T18:24:00"/>
    <n v="17"/>
    <n v="0"/>
    <n v="0"/>
    <n v="0"/>
    <n v="0"/>
    <n v="0"/>
    <n v="0"/>
    <x v="1"/>
    <x v="5"/>
  </r>
  <r>
    <s v="  UA"/>
    <x v="26"/>
    <n v="632"/>
    <s v="N565UA"/>
    <s v="TPA"/>
    <d v="1899-12-30T09:30:00"/>
    <d v="1899-12-30T10:03:00"/>
    <n v="157"/>
    <n v="157"/>
    <n v="33"/>
    <d v="1899-12-30T10:19:00"/>
    <n v="16"/>
    <n v="27"/>
    <n v="0"/>
    <n v="0"/>
    <n v="0"/>
    <n v="6"/>
    <n v="33"/>
    <x v="0"/>
    <x v="5"/>
  </r>
  <r>
    <s v="  UA"/>
    <x v="26"/>
    <n v="634"/>
    <s v="N477UA"/>
    <s v="EWR"/>
    <d v="1899-12-30T06:00:00"/>
    <d v="1899-12-30T05:59:00"/>
    <n v="118"/>
    <n v="116"/>
    <n v="-1"/>
    <d v="1899-12-30T06:12:00"/>
    <n v="13"/>
    <n v="0"/>
    <n v="0"/>
    <n v="0"/>
    <n v="0"/>
    <n v="0"/>
    <n v="0"/>
    <x v="6"/>
    <x v="5"/>
  </r>
  <r>
    <s v="  UA"/>
    <x v="26"/>
    <n v="635"/>
    <s v="N530UA"/>
    <s v="SEA"/>
    <d v="1899-12-30T08:25:00"/>
    <d v="1899-12-30T08:25:00"/>
    <n v="265"/>
    <n v="254"/>
    <n v="0"/>
    <d v="1899-12-30T08:37:00"/>
    <n v="12"/>
    <n v="0"/>
    <n v="0"/>
    <n v="0"/>
    <n v="0"/>
    <n v="0"/>
    <n v="0"/>
    <x v="9"/>
    <x v="5"/>
  </r>
  <r>
    <s v="  UA"/>
    <x v="26"/>
    <n v="640"/>
    <s v="N837UA"/>
    <s v="PHL"/>
    <d v="1899-12-30T21:05:00"/>
    <d v="1899-12-30T21:05:00"/>
    <n v="113"/>
    <n v="108"/>
    <n v="0"/>
    <d v="1899-12-30T21:19:00"/>
    <n v="14"/>
    <n v="0"/>
    <n v="0"/>
    <n v="0"/>
    <n v="0"/>
    <n v="0"/>
    <n v="0"/>
    <x v="7"/>
    <x v="5"/>
  </r>
  <r>
    <s v="  UA"/>
    <x v="26"/>
    <n v="643"/>
    <s v="N485UA"/>
    <s v="PDX"/>
    <d v="1899-12-30T15:20:00"/>
    <d v="1899-12-30T15:22:00"/>
    <n v="268"/>
    <n v="266"/>
    <n v="2"/>
    <d v="1899-12-30T15:33:00"/>
    <n v="11"/>
    <n v="0"/>
    <n v="0"/>
    <n v="0"/>
    <n v="0"/>
    <n v="0"/>
    <n v="2"/>
    <x v="15"/>
    <x v="5"/>
  </r>
  <r>
    <s v="  UA"/>
    <x v="26"/>
    <n v="646"/>
    <s v="N440UA"/>
    <s v="EWR"/>
    <d v="1899-12-30T13:00:00"/>
    <d v="1899-12-30T14:00:00"/>
    <n v="133"/>
    <n v="106"/>
    <n v="60"/>
    <d v="1899-12-30T14:10:00"/>
    <n v="10"/>
    <n v="33"/>
    <n v="0"/>
    <n v="0"/>
    <n v="0"/>
    <n v="0"/>
    <n v="60"/>
    <x v="14"/>
    <x v="5"/>
  </r>
  <r>
    <s v="  UA"/>
    <x v="26"/>
    <n v="649"/>
    <s v="N448UA"/>
    <s v="PDX"/>
    <d v="1899-12-30T08:10:00"/>
    <d v="1899-12-30T08:20:00"/>
    <n v="263"/>
    <n v="262"/>
    <n v="10"/>
    <d v="1899-12-30T08:32:00"/>
    <n v="12"/>
    <n v="0"/>
    <n v="0"/>
    <n v="0"/>
    <n v="0"/>
    <n v="0"/>
    <n v="10"/>
    <x v="9"/>
    <x v="5"/>
  </r>
  <r>
    <s v="  UA"/>
    <x v="26"/>
    <n v="650"/>
    <s v="N421UA"/>
    <s v="OMA"/>
    <d v="1899-12-30T09:55:00"/>
    <d v="1899-12-30T09:47:00"/>
    <n v="90"/>
    <n v="86"/>
    <n v="-8"/>
    <d v="1899-12-30T10:01:00"/>
    <n v="14"/>
    <n v="0"/>
    <n v="0"/>
    <n v="0"/>
    <n v="0"/>
    <n v="0"/>
    <n v="0"/>
    <x v="0"/>
    <x v="5"/>
  </r>
  <r>
    <s v="  UA"/>
    <x v="26"/>
    <n v="656"/>
    <s v="N804UA"/>
    <s v="ALB"/>
    <d v="1899-12-30T13:15:00"/>
    <d v="1899-12-30T13:14:00"/>
    <n v="114"/>
    <n v="111"/>
    <n v="-1"/>
    <d v="1899-12-30T13:27:00"/>
    <n v="13"/>
    <n v="0"/>
    <n v="0"/>
    <n v="0"/>
    <n v="0"/>
    <n v="0"/>
    <n v="0"/>
    <x v="14"/>
    <x v="5"/>
  </r>
  <r>
    <s v="  UA"/>
    <x v="26"/>
    <n v="661"/>
    <s v="N439UA"/>
    <s v="LAX"/>
    <d v="1899-12-30T09:02:00"/>
    <d v="1899-12-30T09:01:00"/>
    <n v="265"/>
    <n v="262"/>
    <n v="-1"/>
    <d v="1899-12-30T09:11:00"/>
    <n v="10"/>
    <n v="0"/>
    <n v="0"/>
    <n v="0"/>
    <n v="0"/>
    <n v="0"/>
    <n v="0"/>
    <x v="0"/>
    <x v="5"/>
  </r>
  <r>
    <s v="  UA"/>
    <x v="26"/>
    <n v="664"/>
    <s v="N573UA"/>
    <s v="PHL"/>
    <d v="1899-12-30T13:33:00"/>
    <d v="1899-12-30T13:28:00"/>
    <n v="119"/>
    <n v="118"/>
    <n v="-5"/>
    <d v="1899-12-30T13:48:00"/>
    <n v="20"/>
    <n v="0"/>
    <n v="0"/>
    <n v="0"/>
    <n v="0"/>
    <n v="0"/>
    <n v="0"/>
    <x v="14"/>
    <x v="5"/>
  </r>
  <r>
    <s v="  UA"/>
    <x v="26"/>
    <n v="665"/>
    <s v="N457UA"/>
    <s v="SNA"/>
    <d v="1899-12-30T17:34:00"/>
    <d v="1899-12-30T17:33:00"/>
    <n v="268"/>
    <n v="264"/>
    <n v="-1"/>
    <d v="1899-12-30T17:50:00"/>
    <n v="17"/>
    <n v="0"/>
    <n v="0"/>
    <n v="0"/>
    <n v="0"/>
    <n v="0"/>
    <n v="0"/>
    <x v="12"/>
    <x v="5"/>
  </r>
  <r>
    <s v="  UA"/>
    <x v="26"/>
    <n v="668"/>
    <s v="N804UA"/>
    <s v="LGA"/>
    <d v="1899-12-30T06:00:00"/>
    <d v="1899-12-30T05:57:00"/>
    <n v="123"/>
    <n v="135"/>
    <n v="-3"/>
    <d v="1899-12-30T06:20:00"/>
    <n v="23"/>
    <n v="0"/>
    <n v="0"/>
    <n v="0"/>
    <n v="0"/>
    <n v="0"/>
    <n v="0"/>
    <x v="6"/>
    <x v="5"/>
  </r>
  <r>
    <s v="  UA"/>
    <x v="26"/>
    <n v="672"/>
    <s v="N848UA"/>
    <s v="LGA"/>
    <d v="1899-12-30T08:00:00"/>
    <d v="1899-12-30T08:40:00"/>
    <n v="125"/>
    <n v="150"/>
    <n v="40"/>
    <d v="1899-12-30T09:25:00"/>
    <n v="45"/>
    <n v="0"/>
    <n v="0"/>
    <n v="65"/>
    <n v="0"/>
    <n v="0"/>
    <n v="40"/>
    <x v="9"/>
    <x v="5"/>
  </r>
  <r>
    <s v="  UA"/>
    <x v="26"/>
    <n v="675"/>
    <s v="N651UA"/>
    <s v="DEN"/>
    <d v="1899-12-30T08:02:00"/>
    <d v="1899-12-30T08:02:00"/>
    <n v="168"/>
    <n v="163"/>
    <n v="0"/>
    <d v="1899-12-30T08:15:00"/>
    <n v="13"/>
    <n v="0"/>
    <n v="0"/>
    <n v="0"/>
    <n v="0"/>
    <n v="0"/>
    <n v="0"/>
    <x v="9"/>
    <x v="5"/>
  </r>
  <r>
    <s v="  UA"/>
    <x v="26"/>
    <n v="676"/>
    <s v="N854UA"/>
    <s v="DCA"/>
    <d v="1899-12-30T21:00:00"/>
    <d v="1899-12-30T20:56:00"/>
    <n v="105"/>
    <n v="92"/>
    <n v="-4"/>
    <d v="1899-12-30T21:10:00"/>
    <n v="14"/>
    <n v="0"/>
    <n v="0"/>
    <n v="0"/>
    <n v="0"/>
    <n v="0"/>
    <n v="0"/>
    <x v="7"/>
    <x v="5"/>
  </r>
  <r>
    <s v="  UA"/>
    <x v="26"/>
    <n v="678"/>
    <s v="N822UA"/>
    <s v="LGA"/>
    <d v="1899-12-30T11:00:00"/>
    <d v="1899-12-30T12:54:00"/>
    <n v="125"/>
    <n v="124"/>
    <n v="114"/>
    <d v="1899-12-30T13:11:00"/>
    <n v="17"/>
    <n v="0"/>
    <n v="0"/>
    <n v="113"/>
    <n v="0"/>
    <n v="0"/>
    <n v="114"/>
    <x v="3"/>
    <x v="5"/>
  </r>
  <r>
    <s v="  UA"/>
    <x v="26"/>
    <n v="680"/>
    <s v=" "/>
    <s v="LGA"/>
    <d v="1899-12-30T12:25:00"/>
    <d v="1899-12-30T00:00:00"/>
    <n v="125"/>
    <n v="0"/>
    <n v="0"/>
    <d v="1899-12-30T00:00:00"/>
    <n v="0"/>
    <n v="0"/>
    <n v="0"/>
    <n v="0"/>
    <n v="0"/>
    <n v="0"/>
    <n v="0"/>
    <x v="5"/>
    <x v="5"/>
  </r>
  <r>
    <s v="  UA"/>
    <x v="26"/>
    <n v="682"/>
    <s v="N464UA"/>
    <s v="LGA"/>
    <d v="1899-12-30T13:00:00"/>
    <d v="1899-12-30T12:55:00"/>
    <n v="125"/>
    <n v="134"/>
    <n v="-5"/>
    <d v="1899-12-30T13:33:00"/>
    <n v="38"/>
    <n v="0"/>
    <n v="0"/>
    <n v="0"/>
    <n v="0"/>
    <n v="0"/>
    <n v="0"/>
    <x v="14"/>
    <x v="5"/>
  </r>
  <r>
    <s v="  UA"/>
    <x v="26"/>
    <n v="684"/>
    <s v="N848UA"/>
    <s v="LGA"/>
    <d v="1899-12-30T14:05:00"/>
    <d v="1899-12-30T14:56:00"/>
    <n v="125"/>
    <n v="184"/>
    <n v="51"/>
    <d v="1899-12-30T16:03:00"/>
    <n v="67"/>
    <n v="11"/>
    <n v="0"/>
    <n v="59"/>
    <n v="0"/>
    <n v="40"/>
    <n v="51"/>
    <x v="4"/>
    <x v="5"/>
  </r>
  <r>
    <s v="  UA"/>
    <x v="26"/>
    <n v="686"/>
    <s v=" "/>
    <s v="LGA"/>
    <d v="1899-12-30T14:54:00"/>
    <d v="1899-12-30T00:00:00"/>
    <n v="125"/>
    <n v="0"/>
    <n v="0"/>
    <d v="1899-12-30T00:00:00"/>
    <n v="0"/>
    <n v="0"/>
    <n v="0"/>
    <n v="0"/>
    <n v="0"/>
    <n v="0"/>
    <n v="0"/>
    <x v="4"/>
    <x v="5"/>
  </r>
  <r>
    <s v="  UA"/>
    <x v="26"/>
    <n v="688"/>
    <s v="N403UA"/>
    <s v="LGA"/>
    <d v="1899-12-30T15:54:00"/>
    <d v="1899-12-30T15:54:00"/>
    <n v="125"/>
    <n v="136"/>
    <n v="0"/>
    <d v="1899-12-30T16:17:00"/>
    <n v="23"/>
    <n v="0"/>
    <n v="0"/>
    <n v="0"/>
    <n v="0"/>
    <n v="0"/>
    <n v="0"/>
    <x v="15"/>
    <x v="5"/>
  </r>
  <r>
    <s v="  UA"/>
    <x v="26"/>
    <n v="690"/>
    <s v="N495UA"/>
    <s v="LGA"/>
    <d v="1899-12-30T17:05:00"/>
    <d v="1899-12-30T17:03:00"/>
    <n v="125"/>
    <n v="141"/>
    <n v="-2"/>
    <d v="1899-12-30T17:31:00"/>
    <n v="28"/>
    <n v="0"/>
    <n v="0"/>
    <n v="0"/>
    <n v="0"/>
    <n v="0"/>
    <n v="0"/>
    <x v="12"/>
    <x v="5"/>
  </r>
  <r>
    <s v="  UA"/>
    <x v="26"/>
    <n v="692"/>
    <s v=" "/>
    <s v="LGA"/>
    <d v="1899-12-30T17:30:00"/>
    <d v="1899-12-30T00:00:00"/>
    <n v="125"/>
    <n v="0"/>
    <n v="0"/>
    <d v="1899-12-30T00:00:00"/>
    <n v="0"/>
    <n v="0"/>
    <n v="0"/>
    <n v="0"/>
    <n v="0"/>
    <n v="0"/>
    <n v="0"/>
    <x v="12"/>
    <x v="5"/>
  </r>
  <r>
    <s v="  UA"/>
    <x v="26"/>
    <n v="696"/>
    <s v="N451UA"/>
    <s v="LGA"/>
    <d v="1899-12-30T19:00:00"/>
    <d v="1899-12-30T18:58:00"/>
    <n v="125"/>
    <n v="146"/>
    <n v="-2"/>
    <d v="1899-12-30T19:41:00"/>
    <n v="43"/>
    <n v="0"/>
    <n v="0"/>
    <n v="19"/>
    <n v="0"/>
    <n v="0"/>
    <n v="0"/>
    <x v="10"/>
    <x v="5"/>
  </r>
  <r>
    <s v="  UA"/>
    <x v="26"/>
    <n v="709"/>
    <s v="N541UA"/>
    <s v="SAN"/>
    <d v="1899-12-30T08:30:00"/>
    <d v="1899-12-30T08:30:00"/>
    <n v="262"/>
    <n v="261"/>
    <n v="0"/>
    <d v="1899-12-30T08:43:00"/>
    <n v="13"/>
    <n v="0"/>
    <n v="0"/>
    <n v="0"/>
    <n v="0"/>
    <n v="0"/>
    <n v="0"/>
    <x v="9"/>
    <x v="5"/>
  </r>
  <r>
    <s v="  UA"/>
    <x v="26"/>
    <n v="711"/>
    <s v="N412UA"/>
    <s v="LAX"/>
    <d v="1899-12-30T07:04:00"/>
    <d v="1899-12-30T07:00:00"/>
    <n v="265"/>
    <n v="264"/>
    <n v="-4"/>
    <d v="1899-12-30T07:22:00"/>
    <n v="22"/>
    <n v="0"/>
    <n v="0"/>
    <n v="0"/>
    <n v="0"/>
    <n v="0"/>
    <n v="0"/>
    <x v="13"/>
    <x v="5"/>
  </r>
  <r>
    <s v="  UA"/>
    <x v="26"/>
    <n v="722"/>
    <s v="N819UA"/>
    <s v="RDU"/>
    <d v="1899-12-30T16:41:00"/>
    <d v="1899-12-30T16:38:00"/>
    <n v="110"/>
    <n v="99"/>
    <n v="-3"/>
    <d v="1899-12-30T16:52:00"/>
    <n v="14"/>
    <n v="0"/>
    <n v="0"/>
    <n v="0"/>
    <n v="0"/>
    <n v="0"/>
    <n v="0"/>
    <x v="2"/>
    <x v="5"/>
  </r>
  <r>
    <s v="  UA"/>
    <x v="26"/>
    <n v="732"/>
    <s v="N818UA"/>
    <s v="JAX"/>
    <d v="1899-12-30T13:44:00"/>
    <d v="1899-12-30T13:42:00"/>
    <n v="136"/>
    <n v="135"/>
    <n v="-2"/>
    <d v="1899-12-30T13:59:00"/>
    <n v="17"/>
    <n v="0"/>
    <n v="0"/>
    <n v="0"/>
    <n v="0"/>
    <n v="0"/>
    <n v="0"/>
    <x v="14"/>
    <x v="5"/>
  </r>
  <r>
    <s v="  UA"/>
    <x v="26"/>
    <n v="741"/>
    <s v="N402UA"/>
    <s v="SFO"/>
    <d v="1899-12-30T19:05:00"/>
    <d v="1899-12-30T19:03:00"/>
    <n v="282"/>
    <n v="263"/>
    <n v="-2"/>
    <d v="1899-12-30T19:17:00"/>
    <n v="14"/>
    <n v="0"/>
    <n v="0"/>
    <n v="0"/>
    <n v="0"/>
    <n v="0"/>
    <n v="0"/>
    <x v="10"/>
    <x v="5"/>
  </r>
  <r>
    <s v="  UA"/>
    <x v="26"/>
    <n v="752"/>
    <s v="N465UA"/>
    <s v="MSP"/>
    <d v="1899-12-30T21:05:00"/>
    <d v="1899-12-30T21:02:00"/>
    <n v="84"/>
    <n v="77"/>
    <n v="-3"/>
    <d v="1899-12-30T21:18:00"/>
    <n v="16"/>
    <n v="0"/>
    <n v="0"/>
    <n v="0"/>
    <n v="0"/>
    <n v="0"/>
    <n v="0"/>
    <x v="7"/>
    <x v="5"/>
  </r>
  <r>
    <s v="  UA"/>
    <x v="26"/>
    <n v="759"/>
    <s v="N416UA"/>
    <s v="SFO"/>
    <d v="1899-12-30T09:02:00"/>
    <d v="1899-12-30T09:00:00"/>
    <n v="282"/>
    <n v="303"/>
    <n v="-2"/>
    <d v="1899-12-30T09:13:00"/>
    <n v="13"/>
    <n v="0"/>
    <n v="0"/>
    <n v="19"/>
    <n v="0"/>
    <n v="0"/>
    <n v="0"/>
    <x v="0"/>
    <x v="5"/>
  </r>
  <r>
    <s v="  UA"/>
    <x v="26"/>
    <n v="761"/>
    <s v="N436UA"/>
    <s v="SFO"/>
    <d v="1899-12-30T08:12:00"/>
    <d v="1899-12-30T08:47:00"/>
    <n v="282"/>
    <n v="304"/>
    <n v="35"/>
    <d v="1899-12-30T08:57:00"/>
    <n v="10"/>
    <n v="0"/>
    <n v="0"/>
    <n v="57"/>
    <n v="0"/>
    <n v="0"/>
    <n v="35"/>
    <x v="9"/>
    <x v="5"/>
  </r>
  <r>
    <s v="  UA"/>
    <x v="26"/>
    <n v="769"/>
    <s v="N674UA"/>
    <s v="SFO"/>
    <d v="1899-12-30T10:00:00"/>
    <d v="1899-12-30T09:57:00"/>
    <n v="290"/>
    <n v="268"/>
    <n v="-3"/>
    <d v="1899-12-30T10:14:00"/>
    <n v="17"/>
    <n v="0"/>
    <n v="0"/>
    <n v="0"/>
    <n v="0"/>
    <n v="0"/>
    <n v="0"/>
    <x v="8"/>
    <x v="5"/>
  </r>
  <r>
    <s v="  UA"/>
    <x v="26"/>
    <n v="774"/>
    <s v="N477UA"/>
    <s v="RIC"/>
    <d v="1899-12-30T18:03:00"/>
    <d v="1899-12-30T19:28:00"/>
    <n v="114"/>
    <n v="107"/>
    <n v="85"/>
    <d v="1899-12-30T19:45:00"/>
    <n v="17"/>
    <n v="78"/>
    <n v="0"/>
    <n v="0"/>
    <n v="0"/>
    <n v="0"/>
    <n v="85"/>
    <x v="1"/>
    <x v="5"/>
  </r>
  <r>
    <s v="  UA"/>
    <x v="26"/>
    <n v="793"/>
    <s v="N548UA"/>
    <s v="LAX"/>
    <d v="1899-12-30T15:20:00"/>
    <d v="1899-12-30T15:24:00"/>
    <n v="270"/>
    <n v="261"/>
    <n v="4"/>
    <d v="1899-12-30T15:35:00"/>
    <n v="11"/>
    <n v="0"/>
    <n v="0"/>
    <n v="0"/>
    <n v="0"/>
    <n v="0"/>
    <n v="4"/>
    <x v="15"/>
    <x v="5"/>
  </r>
  <r>
    <s v="  UA"/>
    <x v="26"/>
    <n v="836"/>
    <s v="N407UA"/>
    <s v="BOS"/>
    <d v="1899-12-30T17:35:00"/>
    <d v="1899-12-30T17:50:00"/>
    <n v="139"/>
    <n v="148"/>
    <n v="15"/>
    <d v="1899-12-30T18:28:00"/>
    <n v="38"/>
    <n v="0"/>
    <n v="0"/>
    <n v="24"/>
    <n v="0"/>
    <n v="0"/>
    <n v="15"/>
    <x v="12"/>
    <x v="5"/>
  </r>
  <r>
    <s v="  UA"/>
    <x v="26"/>
    <n v="839"/>
    <s v="N476UA"/>
    <s v="LAX"/>
    <d v="1899-12-30T18:41:00"/>
    <d v="1899-12-30T18:41:00"/>
    <n v="265"/>
    <n v="260"/>
    <n v="0"/>
    <d v="1899-12-30T18:57:00"/>
    <n v="16"/>
    <n v="0"/>
    <n v="0"/>
    <n v="0"/>
    <n v="0"/>
    <n v="0"/>
    <n v="0"/>
    <x v="1"/>
    <x v="5"/>
  </r>
  <r>
    <s v="  UA"/>
    <x v="26"/>
    <n v="842"/>
    <s v="N419UA"/>
    <s v="LAX"/>
    <d v="1899-12-30T08:10:00"/>
    <d v="1899-12-30T08:04:00"/>
    <n v="269"/>
    <n v="267"/>
    <n v="-6"/>
    <d v="1899-12-30T08:18:00"/>
    <n v="14"/>
    <n v="0"/>
    <n v="0"/>
    <n v="0"/>
    <n v="0"/>
    <n v="0"/>
    <n v="0"/>
    <x v="9"/>
    <x v="5"/>
  </r>
  <r>
    <s v="  UA"/>
    <x v="26"/>
    <n v="848"/>
    <s v="N484UA"/>
    <s v="PHX"/>
    <d v="1899-12-30T09:27:00"/>
    <d v="1899-12-30T09:24:00"/>
    <n v="227"/>
    <n v="234"/>
    <n v="-3"/>
    <d v="1899-12-30T09:34:00"/>
    <n v="10"/>
    <n v="0"/>
    <n v="0"/>
    <n v="0"/>
    <n v="0"/>
    <n v="0"/>
    <n v="0"/>
    <x v="0"/>
    <x v="5"/>
  </r>
  <r>
    <s v="  UA"/>
    <x v="26"/>
    <n v="859"/>
    <s v="N498UA"/>
    <s v="SFO"/>
    <d v="1899-12-30T07:04:00"/>
    <d v="1899-12-30T07:01:00"/>
    <n v="288"/>
    <n v="277"/>
    <n v="-3"/>
    <d v="1899-12-30T07:11:00"/>
    <n v="10"/>
    <n v="0"/>
    <n v="0"/>
    <n v="0"/>
    <n v="0"/>
    <n v="0"/>
    <n v="0"/>
    <x v="13"/>
    <x v="5"/>
  </r>
  <r>
    <s v="  UA"/>
    <x v="26"/>
    <n v="882"/>
    <s v="N546UA"/>
    <s v="BOS"/>
    <d v="1899-12-30T16:05:00"/>
    <d v="1899-12-30T16:06:00"/>
    <n v="142"/>
    <n v="144"/>
    <n v="1"/>
    <d v="1899-12-30T16:34:00"/>
    <n v="28"/>
    <n v="0"/>
    <n v="0"/>
    <n v="0"/>
    <n v="0"/>
    <n v="0"/>
    <n v="1"/>
    <x v="2"/>
    <x v="5"/>
  </r>
  <r>
    <s v="  UA"/>
    <x v="26"/>
    <n v="884"/>
    <s v="N406UA"/>
    <s v="EWR"/>
    <d v="1899-12-30T19:00:00"/>
    <d v="1899-12-30T18:59:00"/>
    <n v="131"/>
    <n v="109"/>
    <n v="-1"/>
    <d v="1899-12-30T19:09:00"/>
    <n v="10"/>
    <n v="0"/>
    <n v="0"/>
    <n v="0"/>
    <n v="0"/>
    <n v="0"/>
    <n v="0"/>
    <x v="10"/>
    <x v="5"/>
  </r>
  <r>
    <s v="  UA"/>
    <x v="26"/>
    <n v="896"/>
    <s v="N513UA"/>
    <s v="BOS"/>
    <d v="1899-12-30T13:19:00"/>
    <d v="1899-12-30T13:17:00"/>
    <n v="140"/>
    <n v="136"/>
    <n v="-2"/>
    <d v="1899-12-30T13:30:00"/>
    <n v="13"/>
    <n v="0"/>
    <n v="0"/>
    <n v="0"/>
    <n v="0"/>
    <n v="0"/>
    <n v="0"/>
    <x v="14"/>
    <x v="5"/>
  </r>
  <r>
    <s v="  UA"/>
    <x v="26"/>
    <n v="904"/>
    <s v="N804UA"/>
    <s v="CVG"/>
    <d v="1899-12-30T19:01:00"/>
    <d v="1899-12-30T18:56:00"/>
    <n v="71"/>
    <n v="58"/>
    <n v="-5"/>
    <d v="1899-12-30T19:08:00"/>
    <n v="12"/>
    <n v="0"/>
    <n v="0"/>
    <n v="0"/>
    <n v="0"/>
    <n v="0"/>
    <n v="0"/>
    <x v="10"/>
    <x v="5"/>
  </r>
  <r>
    <s v="  UA"/>
    <x v="26"/>
    <n v="907"/>
    <s v="N646UA"/>
    <s v="SFO"/>
    <d v="1899-12-30T17:21:00"/>
    <d v="1899-12-30T17:20:00"/>
    <n v="295"/>
    <n v="276"/>
    <n v="-1"/>
    <d v="1899-12-30T17:49:00"/>
    <n v="29"/>
    <n v="0"/>
    <n v="0"/>
    <n v="0"/>
    <n v="0"/>
    <n v="0"/>
    <n v="0"/>
    <x v="12"/>
    <x v="5"/>
  </r>
  <r>
    <s v="  UA"/>
    <x v="26"/>
    <n v="909"/>
    <s v="N593UA"/>
    <s v="DEN"/>
    <d v="1899-12-30T15:15:00"/>
    <d v="1899-12-30T15:55:00"/>
    <n v="164"/>
    <n v="147"/>
    <n v="40"/>
    <d v="1899-12-30T16:04:00"/>
    <n v="9"/>
    <n v="23"/>
    <n v="0"/>
    <n v="0"/>
    <n v="0"/>
    <n v="0"/>
    <n v="40"/>
    <x v="15"/>
    <x v="5"/>
  </r>
  <r>
    <s v="  UA"/>
    <x v="26"/>
    <n v="922"/>
    <s v="N405UA"/>
    <s v="IAD"/>
    <d v="1899-12-30T06:05:00"/>
    <d v="1899-12-30T05:58:00"/>
    <n v="101"/>
    <n v="99"/>
    <n v="-7"/>
    <d v="1899-12-30T06:09:00"/>
    <n v="11"/>
    <n v="0"/>
    <n v="0"/>
    <n v="0"/>
    <n v="0"/>
    <n v="0"/>
    <n v="0"/>
    <x v="6"/>
    <x v="5"/>
  </r>
  <r>
    <s v="  UA"/>
    <x v="26"/>
    <n v="929"/>
    <s v="N420UA"/>
    <s v="SEA"/>
    <d v="1899-12-30T15:30:00"/>
    <d v="1899-12-30T15:26:00"/>
    <n v="268"/>
    <n v="259"/>
    <n v="-4"/>
    <d v="1899-12-30T15:37:00"/>
    <n v="11"/>
    <n v="0"/>
    <n v="0"/>
    <n v="0"/>
    <n v="0"/>
    <n v="0"/>
    <n v="0"/>
    <x v="15"/>
    <x v="5"/>
  </r>
  <r>
    <s v="  UA"/>
    <x v="26"/>
    <n v="941"/>
    <s v="N507UA"/>
    <s v="DEN"/>
    <d v="1899-12-30T17:03:00"/>
    <d v="1899-12-30T17:04:00"/>
    <n v="160"/>
    <n v="160"/>
    <n v="1"/>
    <d v="1899-12-30T17:22:00"/>
    <n v="18"/>
    <n v="0"/>
    <n v="0"/>
    <n v="0"/>
    <n v="0"/>
    <n v="0"/>
    <n v="1"/>
    <x v="12"/>
    <x v="5"/>
  </r>
  <r>
    <s v="  UA"/>
    <x v="26"/>
    <n v="943"/>
    <s v="N506UA"/>
    <s v="LAX"/>
    <d v="1899-12-30T17:32:00"/>
    <d v="1899-12-30T17:37:00"/>
    <n v="268"/>
    <n v="261"/>
    <n v="5"/>
    <d v="1899-12-30T17:57:00"/>
    <n v="20"/>
    <n v="0"/>
    <n v="0"/>
    <n v="0"/>
    <n v="0"/>
    <n v="0"/>
    <n v="5"/>
    <x v="12"/>
    <x v="5"/>
  </r>
  <r>
    <s v="  UA"/>
    <x v="26"/>
    <n v="945"/>
    <s v="N430UA"/>
    <s v="LAX"/>
    <d v="1899-12-30T11:57:00"/>
    <d v="1899-12-30T11:58:00"/>
    <n v="265"/>
    <n v="260"/>
    <n v="1"/>
    <d v="1899-12-30T12:12:00"/>
    <n v="14"/>
    <n v="0"/>
    <n v="0"/>
    <n v="0"/>
    <n v="0"/>
    <n v="0"/>
    <n v="1"/>
    <x v="3"/>
    <x v="5"/>
  </r>
  <r>
    <s v="  UA"/>
    <x v="26"/>
    <n v="949"/>
    <s v="N781UA"/>
    <s v="DEN"/>
    <d v="1899-12-30T18:41:00"/>
    <d v="1899-12-30T20:19:00"/>
    <n v="165"/>
    <n v="145"/>
    <n v="98"/>
    <d v="1899-12-30T20:32:00"/>
    <n v="13"/>
    <n v="78"/>
    <n v="0"/>
    <n v="0"/>
    <n v="0"/>
    <n v="0"/>
    <n v="98"/>
    <x v="1"/>
    <x v="5"/>
  </r>
  <r>
    <s v="  UA"/>
    <x v="26"/>
    <n v="959"/>
    <s v="N426UA"/>
    <s v="PDX"/>
    <d v="1899-12-30T20:30:00"/>
    <d v="1899-12-30T20:51:00"/>
    <n v="268"/>
    <n v="270"/>
    <n v="21"/>
    <d v="1899-12-30T21:01:00"/>
    <n v="10"/>
    <n v="21"/>
    <n v="0"/>
    <n v="2"/>
    <n v="0"/>
    <n v="0"/>
    <n v="21"/>
    <x v="11"/>
    <x v="5"/>
  </r>
  <r>
    <s v="  UA"/>
    <x v="26"/>
    <n v="964"/>
    <s v="N788UA"/>
    <s v="IAD"/>
    <d v="1899-12-30T13:15:00"/>
    <d v="1899-12-30T13:15:00"/>
    <n v="112"/>
    <n v="111"/>
    <n v="0"/>
    <d v="1899-12-30T13:37:00"/>
    <n v="22"/>
    <n v="0"/>
    <n v="0"/>
    <n v="0"/>
    <n v="0"/>
    <n v="0"/>
    <n v="0"/>
    <x v="14"/>
    <x v="5"/>
  </r>
  <r>
    <s v="  UA"/>
    <x v="26"/>
    <n v="971"/>
    <s v="N837UA"/>
    <s v="SFO"/>
    <d v="1899-12-30T06:00:00"/>
    <d v="1899-12-30T05:58:00"/>
    <n v="282"/>
    <n v="289"/>
    <n v="-2"/>
    <d v="1899-12-30T06:13:00"/>
    <n v="15"/>
    <n v="0"/>
    <n v="0"/>
    <n v="0"/>
    <n v="0"/>
    <n v="0"/>
    <n v="0"/>
    <x v="6"/>
    <x v="5"/>
  </r>
  <r>
    <s v="  UA"/>
    <x v="26"/>
    <n v="973"/>
    <s v="N666UA"/>
    <s v="SFO"/>
    <d v="1899-12-30T14:55:00"/>
    <d v="1899-12-30T14:59:00"/>
    <n v="294"/>
    <n v="261"/>
    <n v="4"/>
    <d v="1899-12-30T15:11:00"/>
    <n v="12"/>
    <n v="0"/>
    <n v="0"/>
    <n v="0"/>
    <n v="0"/>
    <n v="0"/>
    <n v="4"/>
    <x v="4"/>
    <x v="5"/>
  </r>
  <r>
    <s v="  UA"/>
    <x v="26"/>
    <n v="992"/>
    <s v="N579UA"/>
    <s v="IAD"/>
    <d v="1899-12-30T18:13:00"/>
    <d v="1899-12-30T18:41:00"/>
    <n v="114"/>
    <n v="103"/>
    <n v="28"/>
    <d v="1899-12-30T19:02:00"/>
    <n v="21"/>
    <n v="17"/>
    <n v="0"/>
    <n v="0"/>
    <n v="0"/>
    <n v="0"/>
    <n v="28"/>
    <x v="1"/>
    <x v="5"/>
  </r>
  <r>
    <s v="  UA"/>
    <x v="26"/>
    <n v="998"/>
    <s v="N437UA"/>
    <s v="BOS"/>
    <d v="1899-12-30T21:01:00"/>
    <d v="1899-12-30T21:12:00"/>
    <n v="132"/>
    <n v="136"/>
    <n v="11"/>
    <d v="1899-12-30T21:32:00"/>
    <n v="20"/>
    <n v="11"/>
    <n v="0"/>
    <n v="4"/>
    <n v="0"/>
    <n v="0"/>
    <n v="11"/>
    <x v="7"/>
    <x v="5"/>
  </r>
  <r>
    <s v="  UA"/>
    <x v="26"/>
    <n v="1102"/>
    <s v="N25705"/>
    <s v="MCO"/>
    <d v="1899-12-30T19:40:00"/>
    <d v="1899-12-30T20:19:00"/>
    <n v="155"/>
    <n v="148"/>
    <n v="39"/>
    <d v="1899-12-30T20:33:00"/>
    <n v="14"/>
    <n v="2"/>
    <n v="0"/>
    <n v="0"/>
    <n v="0"/>
    <n v="30"/>
    <n v="39"/>
    <x v="10"/>
    <x v="5"/>
  </r>
  <r>
    <s v="  UA"/>
    <x v="26"/>
    <n v="1103"/>
    <s v="N24729"/>
    <s v="SNA"/>
    <d v="1899-12-30T09:45:00"/>
    <d v="1899-12-30T09:43:00"/>
    <n v="265"/>
    <n v="270"/>
    <n v="-2"/>
    <d v="1899-12-30T09:51:00"/>
    <n v="8"/>
    <n v="0"/>
    <n v="0"/>
    <n v="0"/>
    <n v="0"/>
    <n v="0"/>
    <n v="0"/>
    <x v="0"/>
    <x v="5"/>
  </r>
  <r>
    <s v="  UA"/>
    <x v="26"/>
    <n v="1189"/>
    <s v="N73256"/>
    <s v="IAH"/>
    <d v="1899-12-30T15:20:00"/>
    <d v="1899-12-30T15:29:00"/>
    <n v="174"/>
    <n v="160"/>
    <n v="9"/>
    <d v="1899-12-30T15:43:00"/>
    <n v="14"/>
    <n v="0"/>
    <n v="0"/>
    <n v="0"/>
    <n v="0"/>
    <n v="0"/>
    <n v="9"/>
    <x v="15"/>
    <x v="5"/>
  </r>
  <r>
    <s v="  UA"/>
    <x v="26"/>
    <n v="1221"/>
    <s v="N73259"/>
    <s v="IAH"/>
    <d v="1899-12-30T07:00:00"/>
    <d v="1899-12-30T07:12:00"/>
    <n v="168"/>
    <n v="149"/>
    <n v="12"/>
    <d v="1899-12-30T07:27:00"/>
    <n v="15"/>
    <n v="0"/>
    <n v="0"/>
    <n v="0"/>
    <n v="0"/>
    <n v="0"/>
    <n v="12"/>
    <x v="13"/>
    <x v="5"/>
  </r>
  <r>
    <s v="  UA"/>
    <x v="26"/>
    <n v="1259"/>
    <s v="N16617"/>
    <s v="CLE"/>
    <d v="1899-12-30T18:15:00"/>
    <d v="1899-12-30T19:36:00"/>
    <n v="77"/>
    <n v="69"/>
    <n v="81"/>
    <d v="1899-12-30T19:51:00"/>
    <n v="15"/>
    <n v="4"/>
    <n v="0"/>
    <n v="0"/>
    <n v="0"/>
    <n v="69"/>
    <n v="81"/>
    <x v="1"/>
    <x v="5"/>
  </r>
  <r>
    <s v="  UA"/>
    <x v="26"/>
    <n v="1282"/>
    <s v="N36207"/>
    <s v="SFO"/>
    <d v="1899-12-30T20:30:00"/>
    <d v="1899-12-30T20:27:00"/>
    <n v="275"/>
    <n v="269"/>
    <n v="-3"/>
    <d v="1899-12-30T20:37:00"/>
    <n v="10"/>
    <n v="0"/>
    <n v="0"/>
    <n v="0"/>
    <n v="0"/>
    <n v="0"/>
    <n v="0"/>
    <x v="11"/>
    <x v="5"/>
  </r>
  <r>
    <s v="  UA"/>
    <x v="26"/>
    <n v="1290"/>
    <s v="N14242"/>
    <s v="IAH"/>
    <d v="1899-12-30T17:05:00"/>
    <d v="1899-12-30T17:07:00"/>
    <n v="173"/>
    <n v="161"/>
    <n v="2"/>
    <d v="1899-12-30T17:24:00"/>
    <n v="17"/>
    <n v="0"/>
    <n v="0"/>
    <n v="0"/>
    <n v="0"/>
    <n v="0"/>
    <n v="2"/>
    <x v="12"/>
    <x v="5"/>
  </r>
  <r>
    <s v="  UA"/>
    <x v="26"/>
    <n v="1296"/>
    <s v="N27724"/>
    <s v="DEN"/>
    <d v="1899-12-30T20:00:00"/>
    <d v="1899-12-30T20:01:00"/>
    <n v="156"/>
    <n v="158"/>
    <n v="1"/>
    <d v="1899-12-30T20:17:00"/>
    <n v="16"/>
    <n v="0"/>
    <n v="0"/>
    <n v="0"/>
    <n v="0"/>
    <n v="0"/>
    <n v="1"/>
    <x v="11"/>
    <x v="5"/>
  </r>
  <r>
    <s v="  UA"/>
    <x v="26"/>
    <n v="1550"/>
    <s v=" "/>
    <s v="EWR"/>
    <d v="1899-12-30T13:39:00"/>
    <d v="1899-12-30T00:00:00"/>
    <n v="140"/>
    <n v="0"/>
    <n v="0"/>
    <d v="1899-12-30T00:00:00"/>
    <n v="0"/>
    <n v="0"/>
    <n v="0"/>
    <n v="0"/>
    <n v="0"/>
    <n v="0"/>
    <n v="0"/>
    <x v="14"/>
    <x v="5"/>
  </r>
  <r>
    <s v="  UA"/>
    <x v="26"/>
    <n v="1574"/>
    <s v="N33286"/>
    <s v="EWR"/>
    <d v="1899-12-30T12:00:00"/>
    <d v="1899-12-30T11:58:00"/>
    <n v="127"/>
    <n v="135"/>
    <n v="-2"/>
    <d v="1899-12-30T12:31:00"/>
    <n v="33"/>
    <n v="0"/>
    <n v="0"/>
    <n v="0"/>
    <n v="0"/>
    <n v="0"/>
    <n v="0"/>
    <x v="5"/>
    <x v="5"/>
  </r>
  <r>
    <s v="  UA"/>
    <x v="26"/>
    <n v="1577"/>
    <s v="N76502"/>
    <s v="EWR"/>
    <d v="1899-12-30T17:00:00"/>
    <d v="1899-12-30T16:59:00"/>
    <n v="135"/>
    <n v="148"/>
    <n v="-1"/>
    <d v="1899-12-30T17:34:00"/>
    <n v="35"/>
    <n v="0"/>
    <n v="0"/>
    <n v="0"/>
    <n v="0"/>
    <n v="0"/>
    <n v="0"/>
    <x v="12"/>
    <x v="5"/>
  </r>
  <r>
    <s v="  UA"/>
    <x v="26"/>
    <n v="1579"/>
    <s v="N37408"/>
    <s v="EWR"/>
    <d v="1899-12-30T18:00:00"/>
    <d v="1899-12-30T18:04:00"/>
    <n v="126"/>
    <n v="119"/>
    <n v="4"/>
    <d v="1899-12-30T18:32:00"/>
    <n v="28"/>
    <n v="0"/>
    <n v="0"/>
    <n v="0"/>
    <n v="0"/>
    <n v="0"/>
    <n v="4"/>
    <x v="1"/>
    <x v="5"/>
  </r>
  <r>
    <s v="  UA"/>
    <x v="26"/>
    <n v="1625"/>
    <s v="N73278"/>
    <s v="CLE"/>
    <d v="1899-12-30T07:00:00"/>
    <d v="1899-12-30T06:50:00"/>
    <n v="77"/>
    <n v="68"/>
    <n v="-10"/>
    <d v="1899-12-30T06:59:00"/>
    <n v="9"/>
    <n v="0"/>
    <n v="0"/>
    <n v="0"/>
    <n v="0"/>
    <n v="0"/>
    <n v="0"/>
    <x v="13"/>
    <x v="5"/>
  </r>
  <r>
    <s v="  UA"/>
    <x v="26"/>
    <n v="1647"/>
    <s v="N12238"/>
    <s v="IAH"/>
    <d v="1899-12-30T19:15:00"/>
    <d v="1899-12-30T19:15:00"/>
    <n v="163"/>
    <n v="164"/>
    <n v="0"/>
    <d v="1899-12-30T19:35:00"/>
    <n v="20"/>
    <n v="0"/>
    <n v="0"/>
    <n v="0"/>
    <n v="0"/>
    <n v="0"/>
    <n v="0"/>
    <x v="10"/>
    <x v="5"/>
  </r>
  <r>
    <s v="  UA"/>
    <x v="26"/>
    <n v="1676"/>
    <s v="N31412"/>
    <s v="IAH"/>
    <d v="1899-12-30T14:00:00"/>
    <d v="1899-12-30T14:26:00"/>
    <n v="166"/>
    <n v="167"/>
    <n v="26"/>
    <d v="1899-12-30T14:38:00"/>
    <n v="12"/>
    <n v="15"/>
    <n v="0"/>
    <n v="1"/>
    <n v="0"/>
    <n v="11"/>
    <n v="26"/>
    <x v="4"/>
    <x v="5"/>
  </r>
  <r>
    <s v="  UA"/>
    <x v="26"/>
    <n v="1693"/>
    <s v="N12221"/>
    <s v="IAH"/>
    <d v="1899-12-30T12:10:00"/>
    <d v="1899-12-30T12:14:00"/>
    <n v="167"/>
    <n v="167"/>
    <n v="4"/>
    <d v="1899-12-30T12:28:00"/>
    <n v="14"/>
    <n v="0"/>
    <n v="0"/>
    <n v="0"/>
    <n v="0"/>
    <n v="0"/>
    <n v="4"/>
    <x v="5"/>
    <x v="5"/>
  </r>
  <r>
    <s v="  UA"/>
    <x v="26"/>
    <n v="1696"/>
    <s v="N37263"/>
    <s v="EWR"/>
    <d v="1899-12-30T10:00:00"/>
    <d v="1899-12-30T09:58:00"/>
    <n v="117"/>
    <n v="122"/>
    <n v="-2"/>
    <d v="1899-12-30T10:12:00"/>
    <n v="14"/>
    <n v="0"/>
    <n v="0"/>
    <n v="0"/>
    <n v="0"/>
    <n v="0"/>
    <n v="0"/>
    <x v="8"/>
    <x v="5"/>
  </r>
  <r>
    <s v="  UA"/>
    <x v="26"/>
    <n v="1710"/>
    <s v="N87512"/>
    <s v="IAH"/>
    <d v="1899-12-30T08:00:00"/>
    <d v="1899-12-30T07:57:00"/>
    <n v="172"/>
    <n v="154"/>
    <n v="-3"/>
    <d v="1899-12-30T08:09:00"/>
    <n v="12"/>
    <n v="0"/>
    <n v="0"/>
    <n v="0"/>
    <n v="0"/>
    <n v="0"/>
    <n v="0"/>
    <x v="9"/>
    <x v="5"/>
  </r>
  <r>
    <s v="  UA"/>
    <x v="26"/>
    <n v="1715"/>
    <s v="N33286"/>
    <s v="PIT"/>
    <d v="1899-12-30T18:35:00"/>
    <d v="1899-12-30T18:37:00"/>
    <n v="84"/>
    <n v="80"/>
    <n v="2"/>
    <d v="1899-12-30T18:52:00"/>
    <n v="15"/>
    <n v="0"/>
    <n v="0"/>
    <n v="0"/>
    <n v="0"/>
    <n v="0"/>
    <n v="2"/>
    <x v="1"/>
    <x v="5"/>
  </r>
  <r>
    <s v="  UA"/>
    <x v="26"/>
    <n v="1716"/>
    <s v="N35204"/>
    <s v="FLL"/>
    <d v="1899-12-30T08:50:00"/>
    <d v="1899-12-30T08:49:00"/>
    <n v="171"/>
    <n v="184"/>
    <n v="-1"/>
    <d v="1899-12-30T09:04:00"/>
    <n v="15"/>
    <n v="0"/>
    <n v="0"/>
    <n v="0"/>
    <n v="0"/>
    <n v="0"/>
    <n v="0"/>
    <x v="9"/>
    <x v="5"/>
  </r>
  <r>
    <s v="  UA"/>
    <x v="26"/>
    <n v="1727"/>
    <s v="N37420"/>
    <s v="IAH"/>
    <d v="1899-12-30T10:56:00"/>
    <d v="1899-12-30T10:54:00"/>
    <n v="169"/>
    <n v="158"/>
    <n v="-2"/>
    <d v="1899-12-30T11:02:00"/>
    <n v="8"/>
    <n v="0"/>
    <n v="0"/>
    <n v="0"/>
    <n v="0"/>
    <n v="0"/>
    <n v="0"/>
    <x v="8"/>
    <x v="5"/>
  </r>
  <r>
    <s v="  UA"/>
    <x v="26"/>
    <n v="1729"/>
    <s v="N37277"/>
    <s v="IAH"/>
    <d v="1899-12-30T21:00:00"/>
    <d v="1899-12-30T20:59:00"/>
    <n v="158"/>
    <n v="157"/>
    <n v="-1"/>
    <d v="1899-12-30T21:12:00"/>
    <n v="13"/>
    <n v="0"/>
    <n v="0"/>
    <n v="0"/>
    <n v="0"/>
    <n v="0"/>
    <n v="0"/>
    <x v="7"/>
    <x v="5"/>
  </r>
  <r>
    <s v="  UA"/>
    <x v="26"/>
    <n v="1730"/>
    <s v="N14228"/>
    <s v="IAH"/>
    <d v="1899-12-30T05:25:00"/>
    <d v="1899-12-30T05:31:00"/>
    <n v="168"/>
    <n v="150"/>
    <n v="6"/>
    <d v="1899-12-30T05:46:00"/>
    <n v="15"/>
    <n v="0"/>
    <n v="0"/>
    <n v="0"/>
    <n v="0"/>
    <n v="0"/>
    <n v="6"/>
    <x v="16"/>
    <x v="5"/>
  </r>
  <r>
    <s v="  UA"/>
    <x v="27"/>
    <n v="201"/>
    <s v="N214UA"/>
    <s v="HNL"/>
    <d v="1899-12-30T09:19:00"/>
    <d v="1899-12-30T09:31:00"/>
    <n v="544"/>
    <n v="535"/>
    <n v="12"/>
    <d v="1899-12-30T10:15:00"/>
    <n v="44"/>
    <n v="0"/>
    <n v="0"/>
    <n v="0"/>
    <n v="0"/>
    <n v="0"/>
    <n v="12"/>
    <x v="0"/>
    <x v="6"/>
  </r>
  <r>
    <s v="  UA"/>
    <x v="27"/>
    <n v="231"/>
    <s v="N801UA"/>
    <s v="BUF"/>
    <d v="1899-12-30T20:45:00"/>
    <d v="1899-12-30T20:42:00"/>
    <n v="89"/>
    <n v="68"/>
    <n v="-3"/>
    <d v="1899-12-30T20:51:00"/>
    <n v="9"/>
    <n v="0"/>
    <n v="0"/>
    <n v="0"/>
    <n v="0"/>
    <n v="0"/>
    <n v="0"/>
    <x v="11"/>
    <x v="6"/>
  </r>
  <r>
    <s v="  UA"/>
    <x v="27"/>
    <n v="233"/>
    <s v="N494UA"/>
    <s v="DTW"/>
    <d v="1899-12-30T20:07:00"/>
    <d v="1899-12-30T20:06:00"/>
    <n v="85"/>
    <n v="61"/>
    <n v="-1"/>
    <d v="1899-12-30T20:18:00"/>
    <n v="12"/>
    <n v="0"/>
    <n v="0"/>
    <n v="0"/>
    <n v="0"/>
    <n v="0"/>
    <n v="0"/>
    <x v="11"/>
    <x v="6"/>
  </r>
  <r>
    <s v="  UA"/>
    <x v="27"/>
    <n v="234"/>
    <s v="N820UA"/>
    <s v="SEA"/>
    <d v="1899-12-30T18:05:00"/>
    <d v="1899-12-30T17:59:00"/>
    <n v="268"/>
    <n v="277"/>
    <n v="-6"/>
    <d v="1899-12-30T18:12:00"/>
    <n v="13"/>
    <n v="0"/>
    <n v="0"/>
    <n v="0"/>
    <n v="0"/>
    <n v="0"/>
    <n v="0"/>
    <x v="1"/>
    <x v="6"/>
  </r>
  <r>
    <s v="  UA"/>
    <x v="27"/>
    <n v="235"/>
    <s v="N524UA"/>
    <s v="LAS"/>
    <d v="1899-12-30T18:20:00"/>
    <d v="1899-12-30T18:14:00"/>
    <n v="237"/>
    <n v="215"/>
    <n v="-6"/>
    <d v="1899-12-30T18:30:00"/>
    <n v="16"/>
    <n v="0"/>
    <n v="0"/>
    <n v="0"/>
    <n v="0"/>
    <n v="0"/>
    <n v="0"/>
    <x v="1"/>
    <x v="6"/>
  </r>
  <r>
    <s v="  UA"/>
    <x v="27"/>
    <n v="241"/>
    <s v="N464UA"/>
    <s v="SEA"/>
    <d v="1899-12-30T12:00:00"/>
    <d v="1899-12-30T11:54:00"/>
    <n v="268"/>
    <n v="278"/>
    <n v="-6"/>
    <d v="1899-12-30T12:13:00"/>
    <n v="19"/>
    <n v="0"/>
    <n v="0"/>
    <n v="0"/>
    <n v="0"/>
    <n v="0"/>
    <n v="0"/>
    <x v="5"/>
    <x v="6"/>
  </r>
  <r>
    <s v="  UA"/>
    <x v="27"/>
    <n v="242"/>
    <s v="N833UA"/>
    <s v="SFO"/>
    <d v="1899-12-30T09:02:00"/>
    <d v="1899-12-30T09:00:00"/>
    <n v="288"/>
    <n v="293"/>
    <n v="-2"/>
    <d v="1899-12-30T09:13:00"/>
    <n v="13"/>
    <n v="0"/>
    <n v="0"/>
    <n v="0"/>
    <n v="0"/>
    <n v="0"/>
    <n v="0"/>
    <x v="0"/>
    <x v="6"/>
  </r>
  <r>
    <s v="  UA"/>
    <x v="27"/>
    <n v="243"/>
    <s v="N426UA"/>
    <s v="MDT"/>
    <d v="1899-12-30T19:20:00"/>
    <d v="1899-12-30T19:19:00"/>
    <n v="105"/>
    <n v="79"/>
    <n v="-1"/>
    <d v="1899-12-30T19:28:00"/>
    <n v="9"/>
    <n v="0"/>
    <n v="0"/>
    <n v="0"/>
    <n v="0"/>
    <n v="0"/>
    <n v="0"/>
    <x v="10"/>
    <x v="6"/>
  </r>
  <r>
    <s v="  UA"/>
    <x v="27"/>
    <n v="245"/>
    <s v="N803UA"/>
    <s v="DEN"/>
    <d v="1899-12-30T08:58:00"/>
    <d v="1899-12-30T08:52:00"/>
    <n v="162"/>
    <n v="164"/>
    <n v="-6"/>
    <d v="1899-12-30T09:08:00"/>
    <n v="16"/>
    <n v="0"/>
    <n v="0"/>
    <n v="0"/>
    <n v="0"/>
    <n v="0"/>
    <n v="0"/>
    <x v="9"/>
    <x v="6"/>
  </r>
  <r>
    <s v="  UA"/>
    <x v="27"/>
    <n v="253"/>
    <s v="N579UA"/>
    <s v="BOS"/>
    <d v="1899-12-30T19:32:00"/>
    <d v="1899-12-30T19:26:00"/>
    <n v="133"/>
    <n v="119"/>
    <n v="-6"/>
    <d v="1899-12-30T19:44:00"/>
    <n v="18"/>
    <n v="0"/>
    <n v="0"/>
    <n v="0"/>
    <n v="0"/>
    <n v="0"/>
    <n v="0"/>
    <x v="10"/>
    <x v="6"/>
  </r>
  <r>
    <s v="  UA"/>
    <x v="27"/>
    <n v="255"/>
    <s v="N515UA"/>
    <s v="SFO"/>
    <d v="1899-12-30T16:02:00"/>
    <d v="1899-12-30T15:53:00"/>
    <n v="283"/>
    <n v="263"/>
    <n v="-9"/>
    <d v="1899-12-30T16:03:00"/>
    <n v="10"/>
    <n v="0"/>
    <n v="0"/>
    <n v="0"/>
    <n v="0"/>
    <n v="0"/>
    <n v="0"/>
    <x v="2"/>
    <x v="6"/>
  </r>
  <r>
    <s v="  UA"/>
    <x v="27"/>
    <n v="258"/>
    <s v="N854UA"/>
    <s v="GRR"/>
    <d v="1899-12-30T19:50:00"/>
    <d v="1899-12-30T19:49:00"/>
    <n v="51"/>
    <n v="49"/>
    <n v="-1"/>
    <d v="1899-12-30T20:08:00"/>
    <n v="19"/>
    <n v="0"/>
    <n v="0"/>
    <n v="0"/>
    <n v="0"/>
    <n v="0"/>
    <n v="0"/>
    <x v="10"/>
    <x v="6"/>
  </r>
  <r>
    <s v="  UA"/>
    <x v="27"/>
    <n v="262"/>
    <s v="N488UA"/>
    <s v="MCO"/>
    <d v="1899-12-30T07:00:00"/>
    <d v="1899-12-30T06:56:00"/>
    <n v="155"/>
    <n v="154"/>
    <n v="-4"/>
    <d v="1899-12-30T07:14:00"/>
    <n v="18"/>
    <n v="0"/>
    <n v="0"/>
    <n v="0"/>
    <n v="0"/>
    <n v="0"/>
    <n v="0"/>
    <x v="13"/>
    <x v="6"/>
  </r>
  <r>
    <s v="  UA"/>
    <x v="27"/>
    <n v="265"/>
    <s v="N819UA"/>
    <s v="TPA"/>
    <d v="1899-12-30T14:31:00"/>
    <d v="1899-12-30T14:30:00"/>
    <n v="159"/>
    <n v="161"/>
    <n v="-1"/>
    <d v="1899-12-30T14:44:00"/>
    <n v="14"/>
    <n v="0"/>
    <n v="0"/>
    <n v="0"/>
    <n v="0"/>
    <n v="0"/>
    <n v="0"/>
    <x v="4"/>
    <x v="6"/>
  </r>
  <r>
    <s v="  UA"/>
    <x v="27"/>
    <n v="278"/>
    <s v="N561UA"/>
    <s v="PHL"/>
    <d v="1899-12-30T19:25:00"/>
    <d v="1899-12-30T19:19:00"/>
    <n v="119"/>
    <n v="99"/>
    <n v="-6"/>
    <d v="1899-12-30T19:33:00"/>
    <n v="14"/>
    <n v="0"/>
    <n v="0"/>
    <n v="0"/>
    <n v="0"/>
    <n v="0"/>
    <n v="0"/>
    <x v="10"/>
    <x v="6"/>
  </r>
  <r>
    <s v="  UA"/>
    <x v="27"/>
    <n v="283"/>
    <s v="N805UA"/>
    <s v="PVD"/>
    <d v="1899-12-30T14:20:00"/>
    <d v="1899-12-30T14:17:00"/>
    <n v="128"/>
    <n v="113"/>
    <n v="-3"/>
    <d v="1899-12-30T14:26:00"/>
    <n v="9"/>
    <n v="0"/>
    <n v="0"/>
    <n v="0"/>
    <n v="0"/>
    <n v="0"/>
    <n v="0"/>
    <x v="4"/>
    <x v="6"/>
  </r>
  <r>
    <s v="  UA"/>
    <x v="27"/>
    <n v="288"/>
    <s v="N449UA"/>
    <s v="MCO"/>
    <d v="1899-12-30T14:05:00"/>
    <d v="1899-12-30T14:39:00"/>
    <n v="159"/>
    <n v="152"/>
    <n v="34"/>
    <d v="1899-12-30T14:49:00"/>
    <n v="10"/>
    <n v="0"/>
    <n v="0"/>
    <n v="0"/>
    <n v="0"/>
    <n v="27"/>
    <n v="34"/>
    <x v="4"/>
    <x v="6"/>
  </r>
  <r>
    <s v="  UA"/>
    <x v="27"/>
    <n v="294"/>
    <s v="N479UA"/>
    <s v="SAN"/>
    <d v="1899-12-30T18:40:00"/>
    <d v="1899-12-30T18:37:00"/>
    <n v="253"/>
    <n v="237"/>
    <n v="-3"/>
    <d v="1899-12-30T18:50:00"/>
    <n v="13"/>
    <n v="0"/>
    <n v="0"/>
    <n v="0"/>
    <n v="0"/>
    <n v="0"/>
    <n v="0"/>
    <x v="1"/>
    <x v="6"/>
  </r>
  <r>
    <s v="  UA"/>
    <x v="27"/>
    <n v="304"/>
    <s v="N545UA"/>
    <s v="SFO"/>
    <d v="1899-12-30T13:02:00"/>
    <d v="1899-12-30T13:00:00"/>
    <n v="278"/>
    <n v="257"/>
    <n v="-2"/>
    <d v="1899-12-30T13:08:00"/>
    <n v="8"/>
    <n v="0"/>
    <n v="0"/>
    <n v="0"/>
    <n v="0"/>
    <n v="0"/>
    <n v="0"/>
    <x v="14"/>
    <x v="6"/>
  </r>
  <r>
    <s v="  UA"/>
    <x v="27"/>
    <n v="307"/>
    <s v="N412UA"/>
    <s v="BDL"/>
    <d v="1899-12-30T20:05:00"/>
    <d v="1899-12-30T20:03:00"/>
    <n v="118"/>
    <n v="104"/>
    <n v="-2"/>
    <d v="1899-12-30T20:12:00"/>
    <n v="9"/>
    <n v="0"/>
    <n v="0"/>
    <n v="0"/>
    <n v="0"/>
    <n v="0"/>
    <n v="0"/>
    <x v="11"/>
    <x v="6"/>
  </r>
  <r>
    <s v="  UA"/>
    <x v="27"/>
    <n v="309"/>
    <s v="N831UA"/>
    <s v="BOS"/>
    <d v="1899-12-30T08:40:00"/>
    <d v="1899-12-30T08:30:00"/>
    <n v="128"/>
    <n v="117"/>
    <n v="-10"/>
    <d v="1899-12-30T08:42:00"/>
    <n v="12"/>
    <n v="0"/>
    <n v="0"/>
    <n v="0"/>
    <n v="0"/>
    <n v="0"/>
    <n v="0"/>
    <x v="9"/>
    <x v="6"/>
  </r>
  <r>
    <s v="  UA"/>
    <x v="27"/>
    <n v="320"/>
    <s v="N476UA"/>
    <s v="BWI"/>
    <d v="1899-12-30T20:15:00"/>
    <d v="1899-12-30T20:10:00"/>
    <n v="108"/>
    <n v="86"/>
    <n v="-5"/>
    <d v="1899-12-30T20:19:00"/>
    <n v="9"/>
    <n v="0"/>
    <n v="0"/>
    <n v="0"/>
    <n v="0"/>
    <n v="0"/>
    <n v="0"/>
    <x v="11"/>
    <x v="6"/>
  </r>
  <r>
    <s v="  UA"/>
    <x v="27"/>
    <n v="326"/>
    <s v="N413UA"/>
    <s v="CVG"/>
    <d v="1899-12-30T19:35:00"/>
    <d v="1899-12-30T19:28:00"/>
    <n v="71"/>
    <n v="71"/>
    <n v="-7"/>
    <d v="1899-12-30T19:54:00"/>
    <n v="26"/>
    <n v="0"/>
    <n v="0"/>
    <n v="0"/>
    <n v="0"/>
    <n v="0"/>
    <n v="0"/>
    <x v="10"/>
    <x v="6"/>
  </r>
  <r>
    <s v="  UA"/>
    <x v="27"/>
    <n v="331"/>
    <s v="N807UA"/>
    <s v="SEA"/>
    <d v="1899-12-30T10:02:00"/>
    <d v="1899-12-30T10:00:00"/>
    <n v="267"/>
    <n v="282"/>
    <n v="-2"/>
    <d v="1899-12-30T10:17:00"/>
    <n v="17"/>
    <n v="0"/>
    <n v="0"/>
    <n v="0"/>
    <n v="0"/>
    <n v="0"/>
    <n v="0"/>
    <x v="8"/>
    <x v="6"/>
  </r>
  <r>
    <s v="  UA"/>
    <x v="27"/>
    <n v="337"/>
    <s v="N416UA"/>
    <s v="IAD"/>
    <d v="1899-12-30T16:01:00"/>
    <d v="1899-12-30T16:14:00"/>
    <n v="109"/>
    <n v="89"/>
    <n v="13"/>
    <d v="1899-12-30T16:23:00"/>
    <n v="9"/>
    <n v="0"/>
    <n v="0"/>
    <n v="0"/>
    <n v="0"/>
    <n v="0"/>
    <n v="13"/>
    <x v="2"/>
    <x v="6"/>
  </r>
  <r>
    <s v="  UA"/>
    <x v="27"/>
    <n v="340"/>
    <s v="N452UA"/>
    <s v="DFW"/>
    <d v="1899-12-30T13:35:00"/>
    <d v="1899-12-30T13:27:00"/>
    <n v="151"/>
    <n v="142"/>
    <n v="-8"/>
    <d v="1899-12-30T13:36:00"/>
    <n v="9"/>
    <n v="0"/>
    <n v="0"/>
    <n v="0"/>
    <n v="0"/>
    <n v="0"/>
    <n v="0"/>
    <x v="14"/>
    <x v="6"/>
  </r>
  <r>
    <s v="  UA"/>
    <x v="27"/>
    <n v="348"/>
    <s v="N571UA"/>
    <s v="MCO"/>
    <d v="1899-12-30T08:40:00"/>
    <d v="1899-12-30T08:38:00"/>
    <n v="153"/>
    <n v="159"/>
    <n v="-2"/>
    <d v="1899-12-30T08:59:00"/>
    <n v="21"/>
    <n v="0"/>
    <n v="0"/>
    <n v="0"/>
    <n v="0"/>
    <n v="0"/>
    <n v="0"/>
    <x v="9"/>
    <x v="6"/>
  </r>
  <r>
    <s v="  UA"/>
    <x v="27"/>
    <n v="350"/>
    <s v="N585UA"/>
    <s v="MCO"/>
    <d v="1899-12-30T17:05:00"/>
    <d v="1899-12-30T17:01:00"/>
    <n v="159"/>
    <n v="151"/>
    <n v="-4"/>
    <d v="1899-12-30T17:20:00"/>
    <n v="19"/>
    <n v="0"/>
    <n v="0"/>
    <n v="0"/>
    <n v="0"/>
    <n v="0"/>
    <n v="0"/>
    <x v="12"/>
    <x v="6"/>
  </r>
  <r>
    <s v="  UA"/>
    <x v="27"/>
    <n v="365"/>
    <s v="N439UA"/>
    <s v="SNA"/>
    <d v="1899-12-30T09:55:00"/>
    <d v="1899-12-30T09:56:00"/>
    <n v="268"/>
    <n v="241"/>
    <n v="1"/>
    <d v="1899-12-30T10:10:00"/>
    <n v="14"/>
    <n v="0"/>
    <n v="0"/>
    <n v="0"/>
    <n v="0"/>
    <n v="0"/>
    <n v="1"/>
    <x v="0"/>
    <x v="6"/>
  </r>
  <r>
    <s v="  UA"/>
    <x v="27"/>
    <n v="373"/>
    <s v="N524UA"/>
    <s v="JAC"/>
    <d v="1899-12-30T09:54:00"/>
    <d v="1899-12-30T09:51:00"/>
    <n v="189"/>
    <n v="193"/>
    <n v="-3"/>
    <d v="1899-12-30T10:05:00"/>
    <n v="14"/>
    <n v="0"/>
    <n v="0"/>
    <n v="0"/>
    <n v="0"/>
    <n v="0"/>
    <n v="0"/>
    <x v="0"/>
    <x v="6"/>
  </r>
  <r>
    <s v="  UA"/>
    <x v="27"/>
    <n v="377"/>
    <s v="N440UA"/>
    <s v="ATL"/>
    <d v="1899-12-30T19:30:00"/>
    <d v="1899-12-30T19:22:00"/>
    <n v="112"/>
    <n v="104"/>
    <n v="-8"/>
    <d v="1899-12-30T19:32:00"/>
    <n v="10"/>
    <n v="0"/>
    <n v="0"/>
    <n v="0"/>
    <n v="0"/>
    <n v="0"/>
    <n v="0"/>
    <x v="10"/>
    <x v="6"/>
  </r>
  <r>
    <s v="  UA"/>
    <x v="27"/>
    <n v="381"/>
    <s v="N854UA"/>
    <s v="SMF"/>
    <d v="1899-12-30T09:52:00"/>
    <d v="1899-12-30T09:53:00"/>
    <n v="270"/>
    <n v="259"/>
    <n v="1"/>
    <d v="1899-12-30T10:10:00"/>
    <n v="17"/>
    <n v="0"/>
    <n v="0"/>
    <n v="0"/>
    <n v="0"/>
    <n v="0"/>
    <n v="1"/>
    <x v="0"/>
    <x v="6"/>
  </r>
  <r>
    <s v="  UA"/>
    <x v="27"/>
    <n v="382"/>
    <s v="N840UA"/>
    <s v="IAD"/>
    <d v="1899-12-30T08:40:00"/>
    <d v="1899-12-30T08:35:00"/>
    <n v="108"/>
    <n v="101"/>
    <n v="-5"/>
    <d v="1899-12-30T08:55:00"/>
    <n v="20"/>
    <n v="0"/>
    <n v="0"/>
    <n v="0"/>
    <n v="0"/>
    <n v="0"/>
    <n v="0"/>
    <x v="9"/>
    <x v="6"/>
  </r>
  <r>
    <s v="  UA"/>
    <x v="27"/>
    <n v="390"/>
    <s v="N457UA"/>
    <s v="CMH"/>
    <d v="1899-12-30T16:10:00"/>
    <d v="1899-12-30T16:09:00"/>
    <n v="71"/>
    <n v="62"/>
    <n v="-1"/>
    <d v="1899-12-30T16:17:00"/>
    <n v="8"/>
    <n v="0"/>
    <n v="0"/>
    <n v="0"/>
    <n v="0"/>
    <n v="0"/>
    <n v="0"/>
    <x v="2"/>
    <x v="6"/>
  </r>
  <r>
    <s v="  UA"/>
    <x v="27"/>
    <n v="393"/>
    <s v="N822UA"/>
    <s v="PHX"/>
    <d v="1899-12-30T11:57:00"/>
    <d v="1899-12-30T11:56:00"/>
    <n v="232"/>
    <n v="216"/>
    <n v="-1"/>
    <d v="1899-12-30T12:10:00"/>
    <n v="14"/>
    <n v="0"/>
    <n v="0"/>
    <n v="0"/>
    <n v="0"/>
    <n v="0"/>
    <n v="0"/>
    <x v="3"/>
    <x v="6"/>
  </r>
  <r>
    <s v="  UA"/>
    <x v="27"/>
    <n v="397"/>
    <s v="N853UA"/>
    <s v="DTW"/>
    <d v="1899-12-30T16:10:00"/>
    <d v="1899-12-30T16:09:00"/>
    <n v="90"/>
    <n v="61"/>
    <n v="-1"/>
    <d v="1899-12-30T16:19:00"/>
    <n v="10"/>
    <n v="0"/>
    <n v="0"/>
    <n v="0"/>
    <n v="0"/>
    <n v="0"/>
    <n v="0"/>
    <x v="2"/>
    <x v="6"/>
  </r>
  <r>
    <s v="  UA"/>
    <x v="27"/>
    <n v="398"/>
    <s v="N539UA"/>
    <s v="PDX"/>
    <d v="1899-12-30T11:57:00"/>
    <d v="1899-12-30T11:53:00"/>
    <n v="273"/>
    <n v="291"/>
    <n v="-4"/>
    <d v="1899-12-30T12:08:00"/>
    <n v="15"/>
    <n v="0"/>
    <n v="0"/>
    <n v="0"/>
    <n v="0"/>
    <n v="0"/>
    <n v="0"/>
    <x v="3"/>
    <x v="6"/>
  </r>
  <r>
    <s v="  UA"/>
    <x v="27"/>
    <n v="399"/>
    <s v="N425UA"/>
    <s v="PDX"/>
    <d v="1899-12-30T18:15:00"/>
    <d v="1899-12-30T18:11:00"/>
    <n v="268"/>
    <n v="263"/>
    <n v="-4"/>
    <d v="1899-12-30T18:23:00"/>
    <n v="12"/>
    <n v="0"/>
    <n v="0"/>
    <n v="0"/>
    <n v="0"/>
    <n v="0"/>
    <n v="0"/>
    <x v="1"/>
    <x v="6"/>
  </r>
  <r>
    <s v="  UA"/>
    <x v="27"/>
    <n v="403"/>
    <s v="N830UA"/>
    <s v="PHL"/>
    <d v="1899-12-30T14:05:00"/>
    <d v="1899-12-30T13:56:00"/>
    <n v="119"/>
    <n v="116"/>
    <n v="-9"/>
    <d v="1899-12-30T14:13:00"/>
    <n v="17"/>
    <n v="0"/>
    <n v="0"/>
    <n v="0"/>
    <n v="0"/>
    <n v="0"/>
    <n v="0"/>
    <x v="4"/>
    <x v="6"/>
  </r>
  <r>
    <s v="  UA"/>
    <x v="27"/>
    <n v="408"/>
    <s v="N838UA"/>
    <s v="PHX"/>
    <d v="1899-12-30T18:10:00"/>
    <d v="1899-12-30T18:03:00"/>
    <n v="236"/>
    <n v="207"/>
    <n v="-7"/>
    <d v="1899-12-30T18:16:00"/>
    <n v="13"/>
    <n v="0"/>
    <n v="0"/>
    <n v="0"/>
    <n v="0"/>
    <n v="0"/>
    <n v="0"/>
    <x v="1"/>
    <x v="6"/>
  </r>
  <r>
    <s v="  UA"/>
    <x v="27"/>
    <n v="409"/>
    <s v="N570UA"/>
    <s v="LAX"/>
    <d v="1899-12-30T13:07:00"/>
    <d v="1899-12-30T13:13:00"/>
    <n v="268"/>
    <n v="254"/>
    <n v="6"/>
    <d v="1899-12-30T13:29:00"/>
    <n v="16"/>
    <n v="0"/>
    <n v="0"/>
    <n v="0"/>
    <n v="0"/>
    <n v="0"/>
    <n v="6"/>
    <x v="14"/>
    <x v="6"/>
  </r>
  <r>
    <s v="  UA"/>
    <x v="27"/>
    <n v="415"/>
    <s v="N808UA"/>
    <s v="ROC"/>
    <d v="1899-12-30T20:27:00"/>
    <d v="1899-12-30T20:20:00"/>
    <n v="102"/>
    <n v="96"/>
    <n v="-7"/>
    <d v="1899-12-30T20:35:00"/>
    <n v="15"/>
    <n v="0"/>
    <n v="0"/>
    <n v="0"/>
    <n v="0"/>
    <n v="0"/>
    <n v="0"/>
    <x v="11"/>
    <x v="6"/>
  </r>
  <r>
    <s v="  UA"/>
    <x v="27"/>
    <n v="417"/>
    <s v="N804UA"/>
    <s v="PDX"/>
    <d v="1899-12-30T09:40:00"/>
    <d v="1899-12-30T09:35:00"/>
    <n v="269"/>
    <n v="268"/>
    <n v="-5"/>
    <d v="1899-12-30T09:49:00"/>
    <n v="14"/>
    <n v="0"/>
    <n v="0"/>
    <n v="0"/>
    <n v="0"/>
    <n v="0"/>
    <n v="0"/>
    <x v="0"/>
    <x v="6"/>
  </r>
  <r>
    <s v="  UA"/>
    <x v="27"/>
    <n v="420"/>
    <s v="N576UA"/>
    <s v="PHL"/>
    <d v="1899-12-30T16:11:00"/>
    <d v="1899-12-30T16:07:00"/>
    <n v="120"/>
    <n v="93"/>
    <n v="-4"/>
    <d v="1899-12-30T16:15:00"/>
    <n v="8"/>
    <n v="0"/>
    <n v="0"/>
    <n v="0"/>
    <n v="0"/>
    <n v="0"/>
    <n v="0"/>
    <x v="2"/>
    <x v="6"/>
  </r>
  <r>
    <s v="  UA"/>
    <x v="27"/>
    <n v="425"/>
    <s v="N832UA"/>
    <s v="TPA"/>
    <d v="1899-12-30T08:24:00"/>
    <d v="1899-12-30T08:23:00"/>
    <n v="155"/>
    <n v="158"/>
    <n v="-1"/>
    <d v="1899-12-30T08:38:00"/>
    <n v="15"/>
    <n v="0"/>
    <n v="0"/>
    <n v="0"/>
    <n v="0"/>
    <n v="0"/>
    <n v="0"/>
    <x v="9"/>
    <x v="6"/>
  </r>
  <r>
    <s v="  UA"/>
    <x v="27"/>
    <n v="432"/>
    <s v="N825UA"/>
    <s v="CLT"/>
    <d v="1899-12-30T12:57:00"/>
    <d v="1899-12-30T13:17:00"/>
    <n v="109"/>
    <n v="105"/>
    <n v="20"/>
    <d v="1899-12-30T13:35:00"/>
    <n v="18"/>
    <n v="16"/>
    <n v="0"/>
    <n v="0"/>
    <n v="0"/>
    <n v="0"/>
    <n v="20"/>
    <x v="5"/>
    <x v="6"/>
  </r>
  <r>
    <s v="  UA"/>
    <x v="27"/>
    <n v="449"/>
    <s v="N443UA"/>
    <s v="SAN"/>
    <d v="1899-12-30T09:53:00"/>
    <d v="1899-12-30T09:55:00"/>
    <n v="264"/>
    <n v="249"/>
    <n v="2"/>
    <d v="1899-12-30T10:09:00"/>
    <n v="14"/>
    <n v="0"/>
    <n v="0"/>
    <n v="0"/>
    <n v="0"/>
    <n v="0"/>
    <n v="2"/>
    <x v="0"/>
    <x v="6"/>
  </r>
  <r>
    <s v="  UA"/>
    <x v="27"/>
    <n v="466"/>
    <s v="N495UA"/>
    <s v="SEA"/>
    <d v="1899-12-30T15:24:00"/>
    <d v="1899-12-30T15:20:00"/>
    <n v="268"/>
    <n v="278"/>
    <n v="-4"/>
    <d v="1899-12-30T15:34:00"/>
    <n v="14"/>
    <n v="0"/>
    <n v="0"/>
    <n v="0"/>
    <n v="0"/>
    <n v="0"/>
    <n v="0"/>
    <x v="15"/>
    <x v="6"/>
  </r>
  <r>
    <s v="  UA"/>
    <x v="27"/>
    <n v="481"/>
    <s v="N493UA"/>
    <s v="ALB"/>
    <d v="1899-12-30T19:25:00"/>
    <d v="1899-12-30T19:24:00"/>
    <n v="107"/>
    <n v="97"/>
    <n v="-1"/>
    <d v="1899-12-30T19:36:00"/>
    <n v="12"/>
    <n v="0"/>
    <n v="0"/>
    <n v="0"/>
    <n v="0"/>
    <n v="0"/>
    <n v="0"/>
    <x v="10"/>
    <x v="6"/>
  </r>
  <r>
    <s v="  UA"/>
    <x v="27"/>
    <n v="493"/>
    <s v="N839UA"/>
    <s v="SFO"/>
    <d v="1899-12-30T19:15:00"/>
    <d v="1899-12-30T19:04:00"/>
    <n v="282"/>
    <n v="267"/>
    <n v="-11"/>
    <d v="1899-12-30T19:25:00"/>
    <n v="21"/>
    <n v="0"/>
    <n v="0"/>
    <n v="0"/>
    <n v="0"/>
    <n v="0"/>
    <n v="0"/>
    <x v="10"/>
    <x v="6"/>
  </r>
  <r>
    <s v="  UA"/>
    <x v="27"/>
    <n v="500"/>
    <s v="N804UA"/>
    <s v="LAX"/>
    <d v="1899-12-30T19:20:00"/>
    <d v="1899-12-30T19:16:00"/>
    <n v="266"/>
    <n v="255"/>
    <n v="-4"/>
    <d v="1899-12-30T19:37:00"/>
    <n v="21"/>
    <n v="0"/>
    <n v="0"/>
    <n v="0"/>
    <n v="0"/>
    <n v="0"/>
    <n v="0"/>
    <x v="10"/>
    <x v="6"/>
  </r>
  <r>
    <s v="  UA"/>
    <x v="27"/>
    <n v="502"/>
    <s v="N851UA"/>
    <s v="LGA"/>
    <d v="1899-12-30T19:20:00"/>
    <d v="1899-12-30T19:25:00"/>
    <n v="125"/>
    <n v="106"/>
    <n v="5"/>
    <d v="1899-12-30T19:38:00"/>
    <n v="13"/>
    <n v="0"/>
    <n v="0"/>
    <n v="0"/>
    <n v="0"/>
    <n v="0"/>
    <n v="5"/>
    <x v="10"/>
    <x v="6"/>
  </r>
  <r>
    <s v="  UA"/>
    <x v="27"/>
    <n v="514"/>
    <s v="N501UA"/>
    <s v="IAD"/>
    <d v="1899-12-30T19:15:00"/>
    <d v="1899-12-30T19:14:00"/>
    <n v="114"/>
    <n v="95"/>
    <n v="-1"/>
    <d v="1899-12-30T19:27:00"/>
    <n v="13"/>
    <n v="0"/>
    <n v="0"/>
    <n v="0"/>
    <n v="0"/>
    <n v="0"/>
    <n v="0"/>
    <x v="10"/>
    <x v="6"/>
  </r>
  <r>
    <s v="  UA"/>
    <x v="27"/>
    <n v="519"/>
    <s v="N463UA"/>
    <s v="CMH"/>
    <d v="1899-12-30T19:50:00"/>
    <d v="1899-12-30T19:45:00"/>
    <n v="73"/>
    <n v="60"/>
    <n v="-5"/>
    <d v="1899-12-30T19:58:00"/>
    <n v="13"/>
    <n v="0"/>
    <n v="0"/>
    <n v="0"/>
    <n v="0"/>
    <n v="0"/>
    <n v="0"/>
    <x v="10"/>
    <x v="6"/>
  </r>
  <r>
    <s v="  UA"/>
    <x v="27"/>
    <n v="521"/>
    <s v="N496UA"/>
    <s v="SAN"/>
    <d v="1899-12-30T11:57:00"/>
    <d v="1899-12-30T12:00:00"/>
    <n v="267"/>
    <n v="244"/>
    <n v="3"/>
    <d v="1899-12-30T12:19:00"/>
    <n v="19"/>
    <n v="0"/>
    <n v="0"/>
    <n v="0"/>
    <n v="0"/>
    <n v="0"/>
    <n v="3"/>
    <x v="3"/>
    <x v="6"/>
  </r>
  <r>
    <s v="  UA"/>
    <x v="27"/>
    <n v="531"/>
    <s v="N538UA"/>
    <s v="LAX"/>
    <d v="1899-12-30T10:35:00"/>
    <d v="1899-12-30T10:46:00"/>
    <n v="272"/>
    <n v="248"/>
    <n v="11"/>
    <d v="1899-12-30T10:54:00"/>
    <n v="8"/>
    <n v="0"/>
    <n v="0"/>
    <n v="0"/>
    <n v="0"/>
    <n v="0"/>
    <n v="11"/>
    <x v="8"/>
    <x v="6"/>
  </r>
  <r>
    <s v="  UA"/>
    <x v="27"/>
    <n v="543"/>
    <s v="N466UA"/>
    <s v="SNA"/>
    <d v="1899-12-30T15:17:00"/>
    <d v="1899-12-30T15:12:00"/>
    <n v="268"/>
    <n v="241"/>
    <n v="-5"/>
    <d v="1899-12-30T15:25:00"/>
    <n v="13"/>
    <n v="0"/>
    <n v="0"/>
    <n v="0"/>
    <n v="0"/>
    <n v="0"/>
    <n v="0"/>
    <x v="15"/>
    <x v="6"/>
  </r>
  <r>
    <s v="  UA"/>
    <x v="27"/>
    <n v="544"/>
    <s v="N566UA"/>
    <s v="LAS"/>
    <d v="1899-12-30T11:57:00"/>
    <d v="1899-12-30T11:57:00"/>
    <n v="237"/>
    <n v="222"/>
    <n v="0"/>
    <d v="1899-12-30T12:11:00"/>
    <n v="14"/>
    <n v="0"/>
    <n v="0"/>
    <n v="0"/>
    <n v="0"/>
    <n v="0"/>
    <n v="0"/>
    <x v="3"/>
    <x v="6"/>
  </r>
  <r>
    <s v="  UA"/>
    <x v="27"/>
    <n v="547"/>
    <s v="N484UA"/>
    <s v="LAS"/>
    <d v="1899-12-30T10:00:00"/>
    <d v="1899-12-30T10:19:00"/>
    <n v="238"/>
    <n v="225"/>
    <n v="19"/>
    <d v="1899-12-30T10:32:00"/>
    <n v="13"/>
    <n v="0"/>
    <n v="0"/>
    <n v="0"/>
    <n v="0"/>
    <n v="0"/>
    <n v="19"/>
    <x v="8"/>
    <x v="6"/>
  </r>
  <r>
    <s v="  UA"/>
    <x v="27"/>
    <n v="550"/>
    <s v="N841UA"/>
    <s v="SFO"/>
    <d v="1899-12-30T18:30:00"/>
    <d v="1899-12-30T18:30:00"/>
    <n v="282"/>
    <n v="283"/>
    <n v="0"/>
    <d v="1899-12-30T18:43:00"/>
    <n v="13"/>
    <n v="0"/>
    <n v="0"/>
    <n v="0"/>
    <n v="0"/>
    <n v="0"/>
    <n v="0"/>
    <x v="1"/>
    <x v="6"/>
  </r>
  <r>
    <s v="  UA"/>
    <x v="27"/>
    <n v="568"/>
    <s v="N412UA"/>
    <s v="SJU"/>
    <d v="1899-12-30T08:37:00"/>
    <d v="1899-12-30T08:35:00"/>
    <n v="270"/>
    <n v="275"/>
    <n v="-2"/>
    <d v="1899-12-30T08:54:00"/>
    <n v="19"/>
    <n v="0"/>
    <n v="0"/>
    <n v="0"/>
    <n v="0"/>
    <n v="0"/>
    <n v="0"/>
    <x v="9"/>
    <x v="6"/>
  </r>
  <r>
    <s v="  UA"/>
    <x v="27"/>
    <n v="570"/>
    <s v="N425UA"/>
    <s v="CLE"/>
    <d v="1899-12-30T13:12:00"/>
    <d v="1899-12-30T13:10:00"/>
    <n v="73"/>
    <n v="64"/>
    <n v="-2"/>
    <d v="1899-12-30T13:21:00"/>
    <n v="11"/>
    <n v="0"/>
    <n v="0"/>
    <n v="0"/>
    <n v="0"/>
    <n v="0"/>
    <n v="0"/>
    <x v="14"/>
    <x v="6"/>
  </r>
  <r>
    <s v="  UA"/>
    <x v="27"/>
    <n v="586"/>
    <s v="N490UA"/>
    <s v="MIA"/>
    <d v="1899-12-30T19:15:00"/>
    <d v="1899-12-30T19:14:00"/>
    <n v="187"/>
    <n v="177"/>
    <n v="-1"/>
    <d v="1899-12-30T19:37:00"/>
    <n v="23"/>
    <n v="0"/>
    <n v="0"/>
    <n v="0"/>
    <n v="0"/>
    <n v="0"/>
    <n v="0"/>
    <x v="10"/>
    <x v="6"/>
  </r>
  <r>
    <s v="  UA"/>
    <x v="27"/>
    <n v="589"/>
    <s v="N562UA"/>
    <s v="IAH"/>
    <d v="1899-12-30T09:31:00"/>
    <d v="1899-12-30T09:30:00"/>
    <n v="164"/>
    <n v="177"/>
    <n v="-1"/>
    <d v="1899-12-30T09:50:00"/>
    <n v="20"/>
    <n v="0"/>
    <n v="0"/>
    <n v="0"/>
    <n v="0"/>
    <n v="0"/>
    <n v="0"/>
    <x v="0"/>
    <x v="6"/>
  </r>
  <r>
    <s v="  UA"/>
    <x v="27"/>
    <n v="605"/>
    <s v="N813UA"/>
    <s v="DEN"/>
    <d v="1899-12-30T09:47:00"/>
    <d v="1899-12-30T09:42:00"/>
    <n v="160"/>
    <n v="152"/>
    <n v="-5"/>
    <d v="1899-12-30T09:55:00"/>
    <n v="13"/>
    <n v="0"/>
    <n v="0"/>
    <n v="0"/>
    <n v="0"/>
    <n v="0"/>
    <n v="0"/>
    <x v="0"/>
    <x v="6"/>
  </r>
  <r>
    <s v="  UA"/>
    <x v="27"/>
    <n v="609"/>
    <s v="N567UA"/>
    <s v="SFO"/>
    <d v="1899-12-30T11:57:00"/>
    <d v="1899-12-30T11:57:00"/>
    <n v="293"/>
    <n v="264"/>
    <n v="0"/>
    <d v="1899-12-30T12:14:00"/>
    <n v="17"/>
    <n v="0"/>
    <n v="0"/>
    <n v="0"/>
    <n v="0"/>
    <n v="0"/>
    <n v="0"/>
    <x v="3"/>
    <x v="6"/>
  </r>
  <r>
    <s v="  UA"/>
    <x v="27"/>
    <n v="612"/>
    <s v="N487UA"/>
    <s v="MCO"/>
    <d v="1899-12-30T10:55:00"/>
    <d v="1899-12-30T10:48:00"/>
    <n v="149"/>
    <n v="152"/>
    <n v="-7"/>
    <d v="1899-12-30T11:02:00"/>
    <n v="14"/>
    <n v="0"/>
    <n v="0"/>
    <n v="0"/>
    <n v="0"/>
    <n v="0"/>
    <n v="0"/>
    <x v="8"/>
    <x v="6"/>
  </r>
  <r>
    <s v="  UA"/>
    <x v="27"/>
    <n v="616"/>
    <s v="N527UA"/>
    <s v="DCA"/>
    <d v="1899-12-30T13:33:00"/>
    <d v="1899-12-30T13:27:00"/>
    <n v="110"/>
    <n v="93"/>
    <n v="-6"/>
    <d v="1899-12-30T13:44:00"/>
    <n v="17"/>
    <n v="0"/>
    <n v="0"/>
    <n v="0"/>
    <n v="0"/>
    <n v="0"/>
    <n v="0"/>
    <x v="14"/>
    <x v="6"/>
  </r>
  <r>
    <s v="  UA"/>
    <x v="27"/>
    <n v="620"/>
    <s v="N811UA"/>
    <s v="DCA"/>
    <d v="1899-12-30T16:05:00"/>
    <d v="1899-12-30T16:00:00"/>
    <n v="105"/>
    <n v="87"/>
    <n v="-5"/>
    <d v="1899-12-30T16:10:00"/>
    <n v="10"/>
    <n v="0"/>
    <n v="0"/>
    <n v="0"/>
    <n v="0"/>
    <n v="0"/>
    <n v="0"/>
    <x v="2"/>
    <x v="6"/>
  </r>
  <r>
    <s v="  UA"/>
    <x v="27"/>
    <n v="622"/>
    <s v="N437UA"/>
    <s v="DCA"/>
    <d v="1899-12-30T19:15:00"/>
    <d v="1899-12-30T19:14:00"/>
    <n v="102"/>
    <n v="89"/>
    <n v="-1"/>
    <d v="1899-12-30T19:24:00"/>
    <n v="10"/>
    <n v="0"/>
    <n v="0"/>
    <n v="0"/>
    <n v="0"/>
    <n v="0"/>
    <n v="0"/>
    <x v="10"/>
    <x v="6"/>
  </r>
  <r>
    <s v="  UA"/>
    <x v="27"/>
    <n v="623"/>
    <s v="N210UA"/>
    <s v="OGG"/>
    <d v="1899-12-30T09:55:00"/>
    <d v="1899-12-30T10:06:00"/>
    <n v="555"/>
    <n v="535"/>
    <n v="11"/>
    <d v="1899-12-30T10:24:00"/>
    <n v="18"/>
    <n v="0"/>
    <n v="0"/>
    <n v="0"/>
    <n v="0"/>
    <n v="0"/>
    <n v="11"/>
    <x v="0"/>
    <x v="6"/>
  </r>
  <r>
    <s v="  UA"/>
    <x v="27"/>
    <n v="632"/>
    <s v="N479UA"/>
    <s v="TPA"/>
    <d v="1899-12-30T11:00:00"/>
    <d v="1899-12-30T10:59:00"/>
    <n v="157"/>
    <n v="156"/>
    <n v="-1"/>
    <d v="1899-12-30T11:11:00"/>
    <n v="12"/>
    <n v="0"/>
    <n v="0"/>
    <n v="0"/>
    <n v="0"/>
    <n v="0"/>
    <n v="0"/>
    <x v="3"/>
    <x v="6"/>
  </r>
  <r>
    <s v="  UA"/>
    <x v="27"/>
    <n v="643"/>
    <s v="N845UA"/>
    <s v="DFW"/>
    <d v="1899-12-30T19:00:00"/>
    <d v="1899-12-30T18:56:00"/>
    <n v="150"/>
    <n v="137"/>
    <n v="-4"/>
    <d v="1899-12-30T19:07:00"/>
    <n v="11"/>
    <n v="0"/>
    <n v="0"/>
    <n v="0"/>
    <n v="0"/>
    <n v="0"/>
    <n v="0"/>
    <x v="10"/>
    <x v="6"/>
  </r>
  <r>
    <s v="  UA"/>
    <x v="27"/>
    <n v="646"/>
    <s v="N475UA"/>
    <s v="EWR"/>
    <d v="1899-12-30T13:00:00"/>
    <d v="1899-12-30T12:59:00"/>
    <n v="133"/>
    <n v="105"/>
    <n v="-1"/>
    <d v="1899-12-30T13:13:00"/>
    <n v="14"/>
    <n v="0"/>
    <n v="0"/>
    <n v="0"/>
    <n v="0"/>
    <n v="0"/>
    <n v="0"/>
    <x v="14"/>
    <x v="6"/>
  </r>
  <r>
    <s v="  UA"/>
    <x v="27"/>
    <n v="648"/>
    <s v="N537UA"/>
    <s v="LGA"/>
    <d v="1899-12-30T16:15:00"/>
    <d v="1899-12-30T16:09:00"/>
    <n v="124"/>
    <n v="102"/>
    <n v="-6"/>
    <d v="1899-12-30T16:21:00"/>
    <n v="12"/>
    <n v="0"/>
    <n v="0"/>
    <n v="0"/>
    <n v="0"/>
    <n v="0"/>
    <n v="0"/>
    <x v="2"/>
    <x v="6"/>
  </r>
  <r>
    <s v="  UA"/>
    <x v="27"/>
    <n v="675"/>
    <s v="N662UA"/>
    <s v="DEN"/>
    <d v="1899-12-30T08:00:00"/>
    <d v="1899-12-30T07:56:00"/>
    <n v="169"/>
    <n v="149"/>
    <n v="-4"/>
    <d v="1899-12-30T08:08:00"/>
    <n v="12"/>
    <n v="0"/>
    <n v="0"/>
    <n v="0"/>
    <n v="0"/>
    <n v="0"/>
    <n v="0"/>
    <x v="9"/>
    <x v="6"/>
  </r>
  <r>
    <s v="  UA"/>
    <x v="27"/>
    <n v="678"/>
    <s v="N809UA"/>
    <s v="LGA"/>
    <d v="1899-12-30T11:00:00"/>
    <d v="1899-12-30T11:01:00"/>
    <n v="125"/>
    <n v="109"/>
    <n v="1"/>
    <d v="1899-12-30T11:15:00"/>
    <n v="14"/>
    <n v="0"/>
    <n v="0"/>
    <n v="0"/>
    <n v="0"/>
    <n v="0"/>
    <n v="1"/>
    <x v="3"/>
    <x v="6"/>
  </r>
  <r>
    <s v="  UA"/>
    <x v="27"/>
    <n v="682"/>
    <s v="N818UA"/>
    <s v="LGA"/>
    <d v="1899-12-30T13:30:00"/>
    <d v="1899-12-30T13:27:00"/>
    <n v="125"/>
    <n v="97"/>
    <n v="-3"/>
    <d v="1899-12-30T13:37:00"/>
    <n v="10"/>
    <n v="0"/>
    <n v="0"/>
    <n v="0"/>
    <n v="0"/>
    <n v="0"/>
    <n v="0"/>
    <x v="14"/>
    <x v="6"/>
  </r>
  <r>
    <s v="  UA"/>
    <x v="27"/>
    <n v="692"/>
    <s v="N836UA"/>
    <s v="MSP"/>
    <d v="1899-12-30T18:05:00"/>
    <d v="1899-12-30T18:00:00"/>
    <n v="88"/>
    <n v="76"/>
    <n v="-5"/>
    <d v="1899-12-30T18:15:00"/>
    <n v="15"/>
    <n v="0"/>
    <n v="0"/>
    <n v="0"/>
    <n v="0"/>
    <n v="0"/>
    <n v="0"/>
    <x v="1"/>
    <x v="6"/>
  </r>
  <r>
    <s v="  UA"/>
    <x v="27"/>
    <n v="722"/>
    <s v="N485UA"/>
    <s v="RDU"/>
    <d v="1899-12-30T16:32:00"/>
    <d v="1899-12-30T17:34:00"/>
    <n v="117"/>
    <n v="109"/>
    <n v="62"/>
    <d v="1899-12-30T17:49:00"/>
    <n v="15"/>
    <n v="8"/>
    <n v="0"/>
    <n v="0"/>
    <n v="0"/>
    <n v="46"/>
    <n v="62"/>
    <x v="2"/>
    <x v="6"/>
  </r>
  <r>
    <s v="  UA"/>
    <x v="27"/>
    <n v="725"/>
    <s v="N431UA"/>
    <s v="PHX"/>
    <d v="1899-12-30T09:40:00"/>
    <d v="1899-12-30T09:35:00"/>
    <n v="232"/>
    <n v="227"/>
    <n v="-5"/>
    <d v="1899-12-30T09:59:00"/>
    <n v="24"/>
    <n v="0"/>
    <n v="0"/>
    <n v="0"/>
    <n v="0"/>
    <n v="0"/>
    <n v="0"/>
    <x v="0"/>
    <x v="6"/>
  </r>
  <r>
    <s v="  UA"/>
    <x v="27"/>
    <n v="730"/>
    <s v="N481UA"/>
    <s v="DSM"/>
    <d v="1899-12-30T18:45:00"/>
    <d v="1899-12-30T19:09:00"/>
    <n v="74"/>
    <n v="65"/>
    <n v="24"/>
    <d v="1899-12-30T19:20:00"/>
    <n v="11"/>
    <n v="15"/>
    <n v="0"/>
    <n v="0"/>
    <n v="0"/>
    <n v="0"/>
    <n v="24"/>
    <x v="1"/>
    <x v="6"/>
  </r>
  <r>
    <s v="  UA"/>
    <x v="27"/>
    <n v="732"/>
    <s v="N488UA"/>
    <s v="JAX"/>
    <d v="1899-12-30T13:53:00"/>
    <d v="1899-12-30T13:45:00"/>
    <n v="136"/>
    <n v="142"/>
    <n v="-8"/>
    <d v="1899-12-30T14:04:00"/>
    <n v="19"/>
    <n v="0"/>
    <n v="0"/>
    <n v="0"/>
    <n v="0"/>
    <n v="0"/>
    <n v="0"/>
    <x v="14"/>
    <x v="6"/>
  </r>
  <r>
    <s v="  UA"/>
    <x v="27"/>
    <n v="761"/>
    <s v="N845UA"/>
    <s v="SFO"/>
    <d v="1899-12-30T08:12:00"/>
    <d v="1899-12-30T08:10:00"/>
    <n v="288"/>
    <n v="276"/>
    <n v="-2"/>
    <d v="1899-12-30T08:26:00"/>
    <n v="16"/>
    <n v="0"/>
    <n v="0"/>
    <n v="0"/>
    <n v="0"/>
    <n v="0"/>
    <n v="0"/>
    <x v="9"/>
    <x v="6"/>
  </r>
  <r>
    <s v="  UA"/>
    <x v="27"/>
    <n v="769"/>
    <s v="N677UA"/>
    <s v="SFO"/>
    <d v="1899-12-30T09:57:00"/>
    <d v="1899-12-30T09:52:00"/>
    <n v="293"/>
    <n v="259"/>
    <n v="-5"/>
    <d v="1899-12-30T10:03:00"/>
    <n v="11"/>
    <n v="0"/>
    <n v="0"/>
    <n v="0"/>
    <n v="0"/>
    <n v="0"/>
    <n v="0"/>
    <x v="0"/>
    <x v="6"/>
  </r>
  <r>
    <s v="  UA"/>
    <x v="27"/>
    <n v="775"/>
    <s v="N454UA"/>
    <s v="DEN"/>
    <d v="1899-12-30T11:57:00"/>
    <d v="1899-12-30T11:59:00"/>
    <n v="157"/>
    <n v="156"/>
    <n v="2"/>
    <d v="1899-12-30T12:21:00"/>
    <n v="22"/>
    <n v="0"/>
    <n v="0"/>
    <n v="0"/>
    <n v="0"/>
    <n v="0"/>
    <n v="2"/>
    <x v="3"/>
    <x v="6"/>
  </r>
  <r>
    <s v="  UA"/>
    <x v="27"/>
    <n v="793"/>
    <s v="N556UA"/>
    <s v="LAX"/>
    <d v="1899-12-30T15:12:00"/>
    <d v="1899-12-30T15:31:00"/>
    <n v="268"/>
    <n v="235"/>
    <n v="19"/>
    <d v="1899-12-30T15:39:00"/>
    <n v="8"/>
    <n v="0"/>
    <n v="0"/>
    <n v="0"/>
    <n v="0"/>
    <n v="0"/>
    <n v="19"/>
    <x v="15"/>
    <x v="6"/>
  </r>
  <r>
    <s v="  UA"/>
    <x v="27"/>
    <n v="829"/>
    <s v="N420UA"/>
    <s v="MSP"/>
    <d v="1899-12-30T20:51:00"/>
    <d v="1899-12-30T20:51:00"/>
    <n v="84"/>
    <n v="67"/>
    <n v="0"/>
    <d v="1899-12-30T21:01:00"/>
    <n v="10"/>
    <n v="0"/>
    <n v="0"/>
    <n v="0"/>
    <n v="0"/>
    <n v="0"/>
    <n v="0"/>
    <x v="11"/>
    <x v="6"/>
  </r>
  <r>
    <s v="  UA"/>
    <x v="27"/>
    <n v="839"/>
    <s v="N487UA"/>
    <s v="LAX"/>
    <d v="1899-12-30T18:10:00"/>
    <d v="1899-12-30T18:13:00"/>
    <n v="265"/>
    <n v="247"/>
    <n v="3"/>
    <d v="1899-12-30T18:31:00"/>
    <n v="18"/>
    <n v="0"/>
    <n v="0"/>
    <n v="0"/>
    <n v="0"/>
    <n v="0"/>
    <n v="3"/>
    <x v="1"/>
    <x v="6"/>
  </r>
  <r>
    <s v="  UA"/>
    <x v="27"/>
    <n v="842"/>
    <s v="N467UA"/>
    <s v="LAX"/>
    <d v="1899-12-30T08:10:00"/>
    <d v="1899-12-30T08:07:00"/>
    <n v="270"/>
    <n v="244"/>
    <n v="-3"/>
    <d v="1899-12-30T08:20:00"/>
    <n v="13"/>
    <n v="0"/>
    <n v="0"/>
    <n v="0"/>
    <n v="0"/>
    <n v="0"/>
    <n v="0"/>
    <x v="9"/>
    <x v="6"/>
  </r>
  <r>
    <s v="  UA"/>
    <x v="27"/>
    <n v="859"/>
    <s v="N525UA"/>
    <s v="SFO"/>
    <d v="1899-12-30T07:05:00"/>
    <d v="1899-12-30T07:03:00"/>
    <n v="288"/>
    <n v="263"/>
    <n v="-2"/>
    <d v="1899-12-30T07:17:00"/>
    <n v="14"/>
    <n v="0"/>
    <n v="0"/>
    <n v="0"/>
    <n v="0"/>
    <n v="0"/>
    <n v="0"/>
    <x v="13"/>
    <x v="6"/>
  </r>
  <r>
    <s v="  UA"/>
    <x v="27"/>
    <n v="884"/>
    <s v="N407UA"/>
    <s v="EWR"/>
    <d v="1899-12-30T19:15:00"/>
    <d v="1899-12-30T19:29:00"/>
    <n v="122"/>
    <n v="104"/>
    <n v="14"/>
    <d v="1899-12-30T19:41:00"/>
    <n v="12"/>
    <n v="0"/>
    <n v="0"/>
    <n v="0"/>
    <n v="0"/>
    <n v="0"/>
    <n v="14"/>
    <x v="10"/>
    <x v="6"/>
  </r>
  <r>
    <s v="  UA"/>
    <x v="27"/>
    <n v="896"/>
    <s v="N480UA"/>
    <s v="BOS"/>
    <d v="1899-12-30T13:27:00"/>
    <d v="1899-12-30T13:26:00"/>
    <n v="131"/>
    <n v="112"/>
    <n v="-1"/>
    <d v="1899-12-30T13:36:00"/>
    <n v="10"/>
    <n v="0"/>
    <n v="0"/>
    <n v="0"/>
    <n v="0"/>
    <n v="0"/>
    <n v="0"/>
    <x v="14"/>
    <x v="6"/>
  </r>
  <r>
    <s v="  UA"/>
    <x v="27"/>
    <n v="907"/>
    <s v="N658UA"/>
    <s v="SFO"/>
    <d v="1899-12-30T17:30:00"/>
    <d v="1899-12-30T17:41:00"/>
    <n v="290"/>
    <n v="256"/>
    <n v="11"/>
    <d v="1899-12-30T17:58:00"/>
    <n v="17"/>
    <n v="0"/>
    <n v="0"/>
    <n v="0"/>
    <n v="0"/>
    <n v="0"/>
    <n v="11"/>
    <x v="12"/>
    <x v="6"/>
  </r>
  <r>
    <s v="  UA"/>
    <x v="27"/>
    <n v="909"/>
    <s v="N563UA"/>
    <s v="DEN"/>
    <d v="1899-12-30T15:12:00"/>
    <d v="1899-12-30T15:10:00"/>
    <n v="156"/>
    <n v="145"/>
    <n v="-2"/>
    <d v="1899-12-30T15:21:00"/>
    <n v="11"/>
    <n v="0"/>
    <n v="0"/>
    <n v="0"/>
    <n v="0"/>
    <n v="0"/>
    <n v="0"/>
    <x v="15"/>
    <x v="6"/>
  </r>
  <r>
    <s v="  UA"/>
    <x v="27"/>
    <n v="922"/>
    <s v="N841UA"/>
    <s v="IAD"/>
    <d v="1899-12-30T06:00:00"/>
    <d v="1899-12-30T05:55:00"/>
    <n v="101"/>
    <n v="96"/>
    <n v="-5"/>
    <d v="1899-12-30T06:06:00"/>
    <n v="11"/>
    <n v="0"/>
    <n v="0"/>
    <n v="0"/>
    <n v="0"/>
    <n v="0"/>
    <n v="0"/>
    <x v="6"/>
    <x v="6"/>
  </r>
  <r>
    <s v="  UA"/>
    <x v="27"/>
    <n v="945"/>
    <s v="N569UA"/>
    <s v="LAX"/>
    <d v="1899-12-30T12:00:00"/>
    <d v="1899-12-30T12:59:00"/>
    <n v="273"/>
    <n v="240"/>
    <n v="59"/>
    <d v="1899-12-30T13:12:00"/>
    <n v="13"/>
    <n v="26"/>
    <n v="0"/>
    <n v="0"/>
    <n v="0"/>
    <n v="0"/>
    <n v="59"/>
    <x v="5"/>
    <x v="6"/>
  </r>
  <r>
    <s v="  UA"/>
    <x v="27"/>
    <n v="949"/>
    <s v="N779UA"/>
    <s v="DEN"/>
    <d v="1899-12-30T18:20:00"/>
    <d v="1899-12-30T18:20:00"/>
    <n v="165"/>
    <n v="143"/>
    <n v="0"/>
    <d v="1899-12-30T18:35:00"/>
    <n v="15"/>
    <n v="0"/>
    <n v="0"/>
    <n v="0"/>
    <n v="0"/>
    <n v="0"/>
    <n v="0"/>
    <x v="1"/>
    <x v="6"/>
  </r>
  <r>
    <s v="  UA"/>
    <x v="27"/>
    <n v="964"/>
    <s v=" "/>
    <s v="IAD"/>
    <d v="1899-12-30T13:17:00"/>
    <d v="1899-12-30T00:00:00"/>
    <n v="112"/>
    <n v="0"/>
    <n v="0"/>
    <d v="1899-12-30T00:00:00"/>
    <n v="0"/>
    <n v="0"/>
    <n v="0"/>
    <n v="0"/>
    <n v="0"/>
    <n v="0"/>
    <n v="0"/>
    <x v="14"/>
    <x v="6"/>
  </r>
  <r>
    <s v="  UA"/>
    <x v="27"/>
    <n v="973"/>
    <s v="N535UA"/>
    <s v="SFO"/>
    <d v="1899-12-30T15:12:00"/>
    <d v="1899-12-30T15:08:00"/>
    <n v="288"/>
    <n v="260"/>
    <n v="-4"/>
    <d v="1899-12-30T15:19:00"/>
    <n v="11"/>
    <n v="0"/>
    <n v="0"/>
    <n v="0"/>
    <n v="0"/>
    <n v="0"/>
    <n v="0"/>
    <x v="15"/>
    <x v="6"/>
  </r>
  <r>
    <s v="  UA"/>
    <x v="27"/>
    <n v="990"/>
    <s v="N825UA"/>
    <s v="IAD"/>
    <d v="1899-12-30T18:15:00"/>
    <d v="1899-12-30T18:07:00"/>
    <n v="114"/>
    <n v="94"/>
    <n v="-8"/>
    <d v="1899-12-30T18:19:00"/>
    <n v="12"/>
    <n v="0"/>
    <n v="0"/>
    <n v="0"/>
    <n v="0"/>
    <n v="0"/>
    <n v="0"/>
    <x v="1"/>
    <x v="6"/>
  </r>
  <r>
    <s v="  UA"/>
    <x v="27"/>
    <n v="1102"/>
    <s v="N54711"/>
    <s v="MCO"/>
    <d v="1899-12-30T19:40:00"/>
    <d v="1899-12-30T19:33:00"/>
    <n v="155"/>
    <n v="145"/>
    <n v="-7"/>
    <d v="1899-12-30T19:43:00"/>
    <n v="10"/>
    <n v="0"/>
    <n v="0"/>
    <n v="0"/>
    <n v="0"/>
    <n v="0"/>
    <n v="0"/>
    <x v="10"/>
    <x v="6"/>
  </r>
  <r>
    <s v="  UA"/>
    <x v="27"/>
    <n v="1189"/>
    <s v="N36247"/>
    <s v="IAH"/>
    <d v="1899-12-30T15:20:00"/>
    <d v="1899-12-30T15:14:00"/>
    <n v="174"/>
    <n v="163"/>
    <n v="-6"/>
    <d v="1899-12-30T15:27:00"/>
    <n v="13"/>
    <n v="0"/>
    <n v="0"/>
    <n v="0"/>
    <n v="0"/>
    <n v="0"/>
    <n v="0"/>
    <x v="15"/>
    <x v="6"/>
  </r>
  <r>
    <s v="  UA"/>
    <x v="27"/>
    <n v="1221"/>
    <s v="N16703"/>
    <s v="IAH"/>
    <d v="1899-12-30T07:00:00"/>
    <d v="1899-12-30T07:07:00"/>
    <n v="168"/>
    <n v="183"/>
    <n v="7"/>
    <d v="1899-12-30T07:25:00"/>
    <n v="18"/>
    <n v="7"/>
    <n v="0"/>
    <n v="15"/>
    <n v="0"/>
    <n v="0"/>
    <n v="7"/>
    <x v="13"/>
    <x v="6"/>
  </r>
  <r>
    <s v="  UA"/>
    <x v="27"/>
    <n v="1290"/>
    <s v="N38417"/>
    <s v="IAH"/>
    <d v="1899-12-30T17:12:00"/>
    <d v="1899-12-30T17:02:00"/>
    <n v="173"/>
    <n v="158"/>
    <n v="-10"/>
    <d v="1899-12-30T17:14:00"/>
    <n v="12"/>
    <n v="0"/>
    <n v="0"/>
    <n v="0"/>
    <n v="0"/>
    <n v="0"/>
    <n v="0"/>
    <x v="12"/>
    <x v="6"/>
  </r>
  <r>
    <s v="  UA"/>
    <x v="27"/>
    <n v="1296"/>
    <s v="N17244"/>
    <s v="DEN"/>
    <d v="1899-12-30T19:15:00"/>
    <d v="1899-12-30T19:11:00"/>
    <n v="156"/>
    <n v="144"/>
    <n v="-4"/>
    <d v="1899-12-30T19:20:00"/>
    <n v="9"/>
    <n v="0"/>
    <n v="0"/>
    <n v="0"/>
    <n v="0"/>
    <n v="0"/>
    <n v="0"/>
    <x v="10"/>
    <x v="6"/>
  </r>
  <r>
    <s v="  UA"/>
    <x v="27"/>
    <n v="1555"/>
    <s v="N16732"/>
    <s v="STT"/>
    <d v="1899-12-30T08:25:00"/>
    <d v="1899-12-30T08:21:00"/>
    <n v="294"/>
    <n v="297"/>
    <n v="-4"/>
    <d v="1899-12-30T08:38:00"/>
    <n v="17"/>
    <n v="0"/>
    <n v="0"/>
    <n v="0"/>
    <n v="0"/>
    <n v="0"/>
    <n v="0"/>
    <x v="9"/>
    <x v="6"/>
  </r>
  <r>
    <s v="  UA"/>
    <x v="27"/>
    <n v="1574"/>
    <s v="N33203"/>
    <s v="EWR"/>
    <d v="1899-12-30T12:00:00"/>
    <d v="1899-12-30T11:52:00"/>
    <n v="127"/>
    <n v="112"/>
    <n v="-8"/>
    <d v="1899-12-30T12:04:00"/>
    <n v="12"/>
    <n v="0"/>
    <n v="0"/>
    <n v="0"/>
    <n v="0"/>
    <n v="0"/>
    <n v="0"/>
    <x v="5"/>
    <x v="6"/>
  </r>
  <r>
    <s v="  UA"/>
    <x v="27"/>
    <n v="1577"/>
    <s v="N17620"/>
    <s v="EWR"/>
    <d v="1899-12-30T17:00:00"/>
    <d v="1899-12-30T16:53:00"/>
    <n v="136"/>
    <n v="121"/>
    <n v="-7"/>
    <d v="1899-12-30T17:19:00"/>
    <n v="26"/>
    <n v="0"/>
    <n v="0"/>
    <n v="0"/>
    <n v="0"/>
    <n v="0"/>
    <n v="0"/>
    <x v="12"/>
    <x v="6"/>
  </r>
  <r>
    <s v="  UA"/>
    <x v="27"/>
    <n v="1625"/>
    <s v="N21723"/>
    <s v="CLE"/>
    <d v="1899-12-30T07:00:00"/>
    <d v="1899-12-30T06:58:00"/>
    <n v="77"/>
    <n v="56"/>
    <n v="-2"/>
    <d v="1899-12-30T07:06:00"/>
    <n v="8"/>
    <n v="0"/>
    <n v="0"/>
    <n v="0"/>
    <n v="0"/>
    <n v="0"/>
    <n v="0"/>
    <x v="13"/>
    <x v="6"/>
  </r>
  <r>
    <s v="  UA"/>
    <x v="27"/>
    <n v="1647"/>
    <s v="N14228"/>
    <s v="IAH"/>
    <d v="1899-12-30T19:15:00"/>
    <d v="1899-12-30T19:11:00"/>
    <n v="163"/>
    <n v="156"/>
    <n v="-4"/>
    <d v="1899-12-30T19:22:00"/>
    <n v="11"/>
    <n v="0"/>
    <n v="0"/>
    <n v="0"/>
    <n v="0"/>
    <n v="0"/>
    <n v="0"/>
    <x v="10"/>
    <x v="6"/>
  </r>
  <r>
    <s v="  UA"/>
    <x v="27"/>
    <n v="1676"/>
    <s v="N79402"/>
    <s v="IAH"/>
    <d v="1899-12-30T14:00:00"/>
    <d v="1899-12-30T14:11:00"/>
    <n v="166"/>
    <n v="166"/>
    <n v="11"/>
    <d v="1899-12-30T14:19:00"/>
    <n v="8"/>
    <n v="0"/>
    <n v="0"/>
    <n v="0"/>
    <n v="0"/>
    <n v="0"/>
    <n v="11"/>
    <x v="4"/>
    <x v="6"/>
  </r>
  <r>
    <s v="  UA"/>
    <x v="27"/>
    <n v="1693"/>
    <s v="N12238"/>
    <s v="IAH"/>
    <d v="1899-12-30T12:10:00"/>
    <d v="1899-12-30T12:05:00"/>
    <n v="167"/>
    <n v="167"/>
    <n v="-5"/>
    <d v="1899-12-30T12:18:00"/>
    <n v="13"/>
    <n v="0"/>
    <n v="0"/>
    <n v="0"/>
    <n v="0"/>
    <n v="0"/>
    <n v="0"/>
    <x v="5"/>
    <x v="6"/>
  </r>
  <r>
    <s v="  UA"/>
    <x v="27"/>
    <n v="1696"/>
    <s v="N25705"/>
    <s v="EWR"/>
    <d v="1899-12-30T10:00:00"/>
    <d v="1899-12-30T10:14:00"/>
    <n v="117"/>
    <n v="100"/>
    <n v="14"/>
    <d v="1899-12-30T10:23:00"/>
    <n v="9"/>
    <n v="0"/>
    <n v="0"/>
    <n v="0"/>
    <n v="0"/>
    <n v="0"/>
    <n v="14"/>
    <x v="8"/>
    <x v="6"/>
  </r>
  <r>
    <s v="  UA"/>
    <x v="27"/>
    <n v="1710"/>
    <s v="N34222"/>
    <s v="IAH"/>
    <d v="1899-12-30T08:00:00"/>
    <d v="1899-12-30T08:02:00"/>
    <n v="172"/>
    <n v="169"/>
    <n v="2"/>
    <d v="1899-12-30T08:17:00"/>
    <n v="15"/>
    <n v="0"/>
    <n v="0"/>
    <n v="0"/>
    <n v="0"/>
    <n v="0"/>
    <n v="2"/>
    <x v="9"/>
    <x v="6"/>
  </r>
  <r>
    <s v="  UA"/>
    <x v="27"/>
    <n v="1715"/>
    <s v="N33284"/>
    <s v="PIT"/>
    <d v="1899-12-30T18:35:00"/>
    <d v="1899-12-30T18:31:00"/>
    <n v="84"/>
    <n v="72"/>
    <n v="-4"/>
    <d v="1899-12-30T18:42:00"/>
    <n v="11"/>
    <n v="0"/>
    <n v="0"/>
    <n v="0"/>
    <n v="0"/>
    <n v="0"/>
    <n v="0"/>
    <x v="1"/>
    <x v="6"/>
  </r>
  <r>
    <s v="  UA"/>
    <x v="27"/>
    <n v="1716"/>
    <s v="N73256"/>
    <s v="FLL"/>
    <d v="1899-12-30T08:50:00"/>
    <d v="1899-12-30T08:51:00"/>
    <n v="171"/>
    <n v="181"/>
    <n v="1"/>
    <d v="1899-12-30T09:05:00"/>
    <n v="14"/>
    <n v="0"/>
    <n v="0"/>
    <n v="0"/>
    <n v="0"/>
    <n v="0"/>
    <n v="1"/>
    <x v="9"/>
    <x v="6"/>
  </r>
  <r>
    <s v="  UA"/>
    <x v="27"/>
    <n v="1727"/>
    <s v="N37277"/>
    <s v="IAH"/>
    <d v="1899-12-30T10:56:00"/>
    <d v="1899-12-30T10:53:00"/>
    <n v="169"/>
    <n v="169"/>
    <n v="-3"/>
    <d v="1899-12-30T11:06:00"/>
    <n v="13"/>
    <n v="0"/>
    <n v="0"/>
    <n v="0"/>
    <n v="0"/>
    <n v="0"/>
    <n v="0"/>
    <x v="8"/>
    <x v="6"/>
  </r>
  <r>
    <s v="  UA"/>
    <x v="27"/>
    <n v="1730"/>
    <s v="N36280"/>
    <s v="IAH"/>
    <d v="1899-12-30T05:25:00"/>
    <d v="1899-12-30T05:29:00"/>
    <n v="168"/>
    <n v="185"/>
    <n v="4"/>
    <d v="1899-12-30T05:58:00"/>
    <n v="29"/>
    <n v="0"/>
    <n v="0"/>
    <n v="21"/>
    <n v="0"/>
    <n v="0"/>
    <n v="4"/>
    <x v="16"/>
    <x v="6"/>
  </r>
  <r>
    <s v="  UA"/>
    <x v="28"/>
    <n v="201"/>
    <s v="N210UA"/>
    <s v="HNL"/>
    <d v="1899-12-30T09:21:00"/>
    <d v="1899-12-30T09:23:00"/>
    <n v="544"/>
    <n v="523"/>
    <n v="2"/>
    <d v="1899-12-30T09:38:00"/>
    <n v="15"/>
    <n v="0"/>
    <n v="0"/>
    <n v="0"/>
    <n v="0"/>
    <n v="0"/>
    <n v="2"/>
    <x v="0"/>
    <x v="0"/>
  </r>
  <r>
    <s v="  UA"/>
    <x v="28"/>
    <n v="241"/>
    <s v="N426UA"/>
    <s v="SEA"/>
    <d v="1899-12-30T11:57:00"/>
    <d v="1899-12-30T11:54:00"/>
    <n v="268"/>
    <n v="277"/>
    <n v="-3"/>
    <d v="1899-12-30T12:12:00"/>
    <n v="18"/>
    <n v="0"/>
    <n v="0"/>
    <n v="0"/>
    <n v="0"/>
    <n v="0"/>
    <n v="0"/>
    <x v="3"/>
    <x v="0"/>
  </r>
  <r>
    <s v="  UA"/>
    <x v="28"/>
    <n v="246"/>
    <s v="N430UA"/>
    <s v="BUF"/>
    <d v="1899-12-30T18:00:00"/>
    <d v="1899-12-30T17:56:00"/>
    <n v="89"/>
    <n v="89"/>
    <n v="-4"/>
    <d v="1899-12-30T18:10:00"/>
    <n v="14"/>
    <n v="0"/>
    <n v="0"/>
    <n v="0"/>
    <n v="0"/>
    <n v="0"/>
    <n v="0"/>
    <x v="1"/>
    <x v="0"/>
  </r>
  <r>
    <s v="  UA"/>
    <x v="28"/>
    <n v="248"/>
    <s v="N476UA"/>
    <s v="DTW"/>
    <d v="1899-12-30T18:49:00"/>
    <d v="1899-12-30T19:17:00"/>
    <n v="85"/>
    <n v="70"/>
    <n v="28"/>
    <d v="1899-12-30T19:30:00"/>
    <n v="13"/>
    <n v="0"/>
    <n v="0"/>
    <n v="0"/>
    <n v="0"/>
    <n v="0"/>
    <n v="28"/>
    <x v="1"/>
    <x v="0"/>
  </r>
  <r>
    <s v="  UA"/>
    <x v="28"/>
    <n v="253"/>
    <s v="N422UA"/>
    <s v="BOS"/>
    <d v="1899-12-30T19:06:00"/>
    <d v="1899-12-30T19:04:00"/>
    <n v="135"/>
    <n v="118"/>
    <n v="-2"/>
    <d v="1899-12-30T19:18:00"/>
    <n v="14"/>
    <n v="0"/>
    <n v="0"/>
    <n v="0"/>
    <n v="0"/>
    <n v="0"/>
    <n v="0"/>
    <x v="10"/>
    <x v="0"/>
  </r>
  <r>
    <s v="  UA"/>
    <x v="28"/>
    <n v="255"/>
    <s v="N535UA"/>
    <s v="SFO"/>
    <d v="1899-12-30T16:05:00"/>
    <d v="1899-12-30T16:04:00"/>
    <n v="284"/>
    <n v="268"/>
    <n v="-1"/>
    <d v="1899-12-30T16:14:00"/>
    <n v="10"/>
    <n v="0"/>
    <n v="0"/>
    <n v="0"/>
    <n v="0"/>
    <n v="0"/>
    <n v="0"/>
    <x v="2"/>
    <x v="0"/>
  </r>
  <r>
    <s v="  UA"/>
    <x v="28"/>
    <n v="258"/>
    <s v="N809UA"/>
    <s v="GRR"/>
    <d v="1899-12-30T19:03:00"/>
    <d v="1899-12-30T19:03:00"/>
    <n v="51"/>
    <n v="39"/>
    <n v="0"/>
    <d v="1899-12-30T19:12:00"/>
    <n v="9"/>
    <n v="0"/>
    <n v="0"/>
    <n v="0"/>
    <n v="0"/>
    <n v="0"/>
    <n v="0"/>
    <x v="10"/>
    <x v="0"/>
  </r>
  <r>
    <s v="  UA"/>
    <x v="28"/>
    <n v="262"/>
    <s v="N414UA"/>
    <s v="MCO"/>
    <d v="1899-12-30T07:00:00"/>
    <d v="1899-12-30T06:55:00"/>
    <n v="155"/>
    <n v="150"/>
    <n v="-5"/>
    <d v="1899-12-30T07:07:00"/>
    <n v="12"/>
    <n v="0"/>
    <n v="0"/>
    <n v="0"/>
    <n v="0"/>
    <n v="0"/>
    <n v="0"/>
    <x v="13"/>
    <x v="0"/>
  </r>
  <r>
    <s v="  UA"/>
    <x v="28"/>
    <n v="265"/>
    <s v="N461UA"/>
    <s v="TPA"/>
    <d v="1899-12-30T14:15:00"/>
    <d v="1899-12-30T14:19:00"/>
    <n v="159"/>
    <n v="150"/>
    <n v="4"/>
    <d v="1899-12-30T14:32:00"/>
    <n v="13"/>
    <n v="0"/>
    <n v="0"/>
    <n v="0"/>
    <n v="0"/>
    <n v="0"/>
    <n v="4"/>
    <x v="4"/>
    <x v="0"/>
  </r>
  <r>
    <s v="  UA"/>
    <x v="28"/>
    <n v="278"/>
    <s v="N848UA"/>
    <s v="MDT"/>
    <d v="1899-12-30T18:25:00"/>
    <d v="1899-12-30T18:18:00"/>
    <n v="105"/>
    <n v="99"/>
    <n v="-7"/>
    <d v="1899-12-30T18:39:00"/>
    <n v="21"/>
    <n v="0"/>
    <n v="0"/>
    <n v="0"/>
    <n v="0"/>
    <n v="0"/>
    <n v="0"/>
    <x v="1"/>
    <x v="0"/>
  </r>
  <r>
    <s v="  UA"/>
    <x v="28"/>
    <n v="288"/>
    <s v="N491UA"/>
    <s v="MCO"/>
    <d v="1899-12-30T14:30:00"/>
    <d v="1899-12-30T14:27:00"/>
    <n v="159"/>
    <n v="151"/>
    <n v="-3"/>
    <d v="1899-12-30T14:41:00"/>
    <n v="14"/>
    <n v="0"/>
    <n v="0"/>
    <n v="0"/>
    <n v="0"/>
    <n v="0"/>
    <n v="0"/>
    <x v="4"/>
    <x v="0"/>
  </r>
  <r>
    <s v="  UA"/>
    <x v="28"/>
    <n v="296"/>
    <s v="N413UA"/>
    <s v="MSP"/>
    <d v="1899-12-30T13:19:00"/>
    <d v="1899-12-30T13:16:00"/>
    <n v="87"/>
    <n v="84"/>
    <n v="-3"/>
    <d v="1899-12-30T13:31:00"/>
    <n v="15"/>
    <n v="0"/>
    <n v="0"/>
    <n v="0"/>
    <n v="0"/>
    <n v="0"/>
    <n v="0"/>
    <x v="14"/>
    <x v="0"/>
  </r>
  <r>
    <s v="  UA"/>
    <x v="28"/>
    <n v="298"/>
    <s v="N801UA"/>
    <s v="MIA"/>
    <d v="1899-12-30T19:44:00"/>
    <d v="1899-12-30T19:38:00"/>
    <n v="187"/>
    <n v="150"/>
    <n v="-6"/>
    <d v="1899-12-30T19:47:00"/>
    <n v="9"/>
    <n v="0"/>
    <n v="0"/>
    <n v="0"/>
    <n v="0"/>
    <n v="0"/>
    <n v="0"/>
    <x v="10"/>
    <x v="0"/>
  </r>
  <r>
    <s v="  UA"/>
    <x v="28"/>
    <n v="304"/>
    <s v="N597UA"/>
    <s v="SFO"/>
    <d v="1899-12-30T13:05:00"/>
    <d v="1899-12-30T13:04:00"/>
    <n v="284"/>
    <n v="270"/>
    <n v="-1"/>
    <d v="1899-12-30T13:16:00"/>
    <n v="12"/>
    <n v="0"/>
    <n v="0"/>
    <n v="0"/>
    <n v="0"/>
    <n v="0"/>
    <n v="0"/>
    <x v="14"/>
    <x v="0"/>
  </r>
  <r>
    <s v="  UA"/>
    <x v="28"/>
    <n v="309"/>
    <s v="N438UA"/>
    <s v="SFO"/>
    <d v="1899-12-30T08:11:00"/>
    <d v="1899-12-30T08:08:00"/>
    <n v="284"/>
    <n v="270"/>
    <n v="-3"/>
    <d v="1899-12-30T08:19:00"/>
    <n v="11"/>
    <n v="0"/>
    <n v="0"/>
    <n v="0"/>
    <n v="0"/>
    <n v="0"/>
    <n v="0"/>
    <x v="9"/>
    <x v="0"/>
  </r>
  <r>
    <s v="  UA"/>
    <x v="28"/>
    <n v="320"/>
    <s v="N803UA"/>
    <s v="BWI"/>
    <d v="1899-12-30T20:20:00"/>
    <d v="1899-12-30T20:27:00"/>
    <n v="112"/>
    <n v="93"/>
    <n v="7"/>
    <d v="1899-12-30T20:39:00"/>
    <n v="12"/>
    <n v="0"/>
    <n v="0"/>
    <n v="0"/>
    <n v="0"/>
    <n v="0"/>
    <n v="7"/>
    <x v="11"/>
    <x v="0"/>
  </r>
  <r>
    <s v="  UA"/>
    <x v="28"/>
    <n v="330"/>
    <s v="N456UA"/>
    <s v="EWR"/>
    <d v="1899-12-30T16:00:00"/>
    <d v="1899-12-30T15:57:00"/>
    <n v="131"/>
    <n v="123"/>
    <n v="-3"/>
    <d v="1899-12-30T16:22:00"/>
    <n v="25"/>
    <n v="0"/>
    <n v="0"/>
    <n v="0"/>
    <n v="0"/>
    <n v="0"/>
    <n v="0"/>
    <x v="2"/>
    <x v="0"/>
  </r>
  <r>
    <s v="  UA"/>
    <x v="28"/>
    <n v="331"/>
    <s v="N484UA"/>
    <s v="SEA"/>
    <d v="1899-12-30T09:56:00"/>
    <d v="1899-12-30T09:51:00"/>
    <n v="267"/>
    <n v="267"/>
    <n v="-5"/>
    <d v="1899-12-30T10:03:00"/>
    <n v="12"/>
    <n v="0"/>
    <n v="0"/>
    <n v="0"/>
    <n v="0"/>
    <n v="0"/>
    <n v="0"/>
    <x v="0"/>
    <x v="0"/>
  </r>
  <r>
    <s v="  UA"/>
    <x v="28"/>
    <n v="333"/>
    <s v="N457UA"/>
    <s v="MSY"/>
    <d v="1899-12-30T09:37:00"/>
    <d v="1899-12-30T09:35:00"/>
    <n v="140"/>
    <n v="130"/>
    <n v="-2"/>
    <d v="1899-12-30T09:51:00"/>
    <n v="16"/>
    <n v="0"/>
    <n v="0"/>
    <n v="0"/>
    <n v="0"/>
    <n v="0"/>
    <n v="0"/>
    <x v="0"/>
    <x v="0"/>
  </r>
  <r>
    <s v="  UA"/>
    <x v="28"/>
    <n v="337"/>
    <s v="N842UA"/>
    <s v="IAD"/>
    <d v="1899-12-30T16:13:00"/>
    <d v="1899-12-30T16:11:00"/>
    <n v="109"/>
    <n v="97"/>
    <n v="-2"/>
    <d v="1899-12-30T16:29:00"/>
    <n v="18"/>
    <n v="0"/>
    <n v="0"/>
    <n v="0"/>
    <n v="0"/>
    <n v="0"/>
    <n v="0"/>
    <x v="2"/>
    <x v="0"/>
  </r>
  <r>
    <s v="  UA"/>
    <x v="28"/>
    <n v="340"/>
    <s v="N843UA"/>
    <s v="DFW"/>
    <d v="1899-12-30T13:20:00"/>
    <d v="1899-12-30T13:15:00"/>
    <n v="151"/>
    <n v="135"/>
    <n v="-5"/>
    <d v="1899-12-30T13:31:00"/>
    <n v="16"/>
    <n v="0"/>
    <n v="0"/>
    <n v="0"/>
    <n v="0"/>
    <n v="0"/>
    <n v="0"/>
    <x v="14"/>
    <x v="0"/>
  </r>
  <r>
    <s v="  UA"/>
    <x v="28"/>
    <n v="341"/>
    <s v="N484UA"/>
    <s v="DFW"/>
    <d v="1899-12-30T20:50:00"/>
    <d v="1899-12-30T20:49:00"/>
    <n v="146"/>
    <n v="130"/>
    <n v="-1"/>
    <d v="1899-12-30T21:00:00"/>
    <n v="11"/>
    <n v="0"/>
    <n v="0"/>
    <n v="0"/>
    <n v="0"/>
    <n v="0"/>
    <n v="0"/>
    <x v="11"/>
    <x v="0"/>
  </r>
  <r>
    <s v="  UA"/>
    <x v="28"/>
    <n v="348"/>
    <s v="N503UA"/>
    <s v="MCO"/>
    <d v="1899-12-30T08:20:00"/>
    <d v="1899-12-30T08:19:00"/>
    <n v="157"/>
    <n v="148"/>
    <n v="-1"/>
    <d v="1899-12-30T08:33:00"/>
    <n v="14"/>
    <n v="0"/>
    <n v="0"/>
    <n v="0"/>
    <n v="0"/>
    <n v="0"/>
    <n v="0"/>
    <x v="9"/>
    <x v="0"/>
  </r>
  <r>
    <s v="  UA"/>
    <x v="28"/>
    <n v="360"/>
    <s v="N463UA"/>
    <s v="IAD"/>
    <d v="1899-12-30T11:25:00"/>
    <d v="1899-12-30T11:20:00"/>
    <n v="109"/>
    <n v="95"/>
    <n v="-5"/>
    <d v="1899-12-30T11:35:00"/>
    <n v="15"/>
    <n v="0"/>
    <n v="0"/>
    <n v="0"/>
    <n v="0"/>
    <n v="0"/>
    <n v="0"/>
    <x v="3"/>
    <x v="0"/>
  </r>
  <r>
    <s v="  UA"/>
    <x v="28"/>
    <n v="368"/>
    <s v="N515UA"/>
    <s v="LGA"/>
    <d v="1899-12-30T14:05:00"/>
    <d v="1899-12-30T14:04:00"/>
    <n v="124"/>
    <n v="119"/>
    <n v="-1"/>
    <d v="1899-12-30T14:19:00"/>
    <n v="15"/>
    <n v="0"/>
    <n v="0"/>
    <n v="0"/>
    <n v="0"/>
    <n v="0"/>
    <n v="0"/>
    <x v="4"/>
    <x v="0"/>
  </r>
  <r>
    <s v="  UA"/>
    <x v="28"/>
    <n v="373"/>
    <s v="N527UA"/>
    <s v="JAC"/>
    <d v="1899-12-30T09:37:00"/>
    <d v="1899-12-30T10:23:00"/>
    <n v="195"/>
    <n v="192"/>
    <n v="46"/>
    <d v="1899-12-30T10:33:00"/>
    <n v="10"/>
    <n v="43"/>
    <n v="0"/>
    <n v="0"/>
    <n v="0"/>
    <n v="0"/>
    <n v="46"/>
    <x v="0"/>
    <x v="0"/>
  </r>
  <r>
    <s v="  UA"/>
    <x v="28"/>
    <n v="374"/>
    <s v="N821UA"/>
    <s v="LGA"/>
    <d v="1899-12-30T19:00:00"/>
    <d v="1899-12-30T18:58:00"/>
    <n v="125"/>
    <n v="111"/>
    <n v="-2"/>
    <d v="1899-12-30T19:07:00"/>
    <n v="9"/>
    <n v="0"/>
    <n v="0"/>
    <n v="0"/>
    <n v="0"/>
    <n v="0"/>
    <n v="0"/>
    <x v="10"/>
    <x v="0"/>
  </r>
  <r>
    <s v="  UA"/>
    <x v="28"/>
    <n v="381"/>
    <s v="N836UA"/>
    <s v="SMF"/>
    <d v="1899-12-30T10:02:00"/>
    <d v="1899-12-30T10:20:00"/>
    <n v="270"/>
    <n v="271"/>
    <n v="18"/>
    <d v="1899-12-30T10:36:00"/>
    <n v="16"/>
    <n v="8"/>
    <n v="0"/>
    <n v="1"/>
    <n v="0"/>
    <n v="10"/>
    <n v="18"/>
    <x v="8"/>
    <x v="0"/>
  </r>
  <r>
    <s v="  UA"/>
    <x v="28"/>
    <n v="382"/>
    <s v="N807UA"/>
    <s v="IAD"/>
    <d v="1899-12-30T08:43:00"/>
    <d v="1899-12-30T08:38:00"/>
    <n v="108"/>
    <n v="103"/>
    <n v="-5"/>
    <d v="1899-12-30T08:57:00"/>
    <n v="19"/>
    <n v="0"/>
    <n v="0"/>
    <n v="0"/>
    <n v="0"/>
    <n v="0"/>
    <n v="0"/>
    <x v="9"/>
    <x v="0"/>
  </r>
  <r>
    <s v="  UA"/>
    <x v="28"/>
    <n v="393"/>
    <s v="N437UA"/>
    <s v="PHX"/>
    <d v="1899-12-30T11:57:00"/>
    <d v="1899-12-30T11:53:00"/>
    <n v="232"/>
    <n v="210"/>
    <n v="-4"/>
    <d v="1899-12-30T12:06:00"/>
    <n v="13"/>
    <n v="0"/>
    <n v="0"/>
    <n v="0"/>
    <n v="0"/>
    <n v="0"/>
    <n v="0"/>
    <x v="3"/>
    <x v="0"/>
  </r>
  <r>
    <s v="  UA"/>
    <x v="28"/>
    <n v="395"/>
    <s v="N571UA"/>
    <s v="SAN"/>
    <d v="1899-12-30T17:56:00"/>
    <d v="1899-12-30T17:58:00"/>
    <n v="250"/>
    <n v="235"/>
    <n v="2"/>
    <d v="1899-12-30T18:11:00"/>
    <n v="13"/>
    <n v="0"/>
    <n v="0"/>
    <n v="0"/>
    <n v="0"/>
    <n v="0"/>
    <n v="2"/>
    <x v="12"/>
    <x v="0"/>
  </r>
  <r>
    <s v="  UA"/>
    <x v="28"/>
    <n v="398"/>
    <s v="N514UA"/>
    <s v="SFO"/>
    <d v="1899-12-30T11:00:00"/>
    <d v="1899-12-30T10:58:00"/>
    <n v="284"/>
    <n v="270"/>
    <n v="-2"/>
    <d v="1899-12-30T11:07:00"/>
    <n v="9"/>
    <n v="0"/>
    <n v="0"/>
    <n v="0"/>
    <n v="0"/>
    <n v="0"/>
    <n v="0"/>
    <x v="3"/>
    <x v="0"/>
  </r>
  <r>
    <s v="  UA"/>
    <x v="28"/>
    <n v="401"/>
    <s v="N838UA"/>
    <s v="BDL"/>
    <d v="1899-12-30T18:45:00"/>
    <d v="1899-12-30T18:43:00"/>
    <n v="126"/>
    <n v="111"/>
    <n v="-2"/>
    <d v="1899-12-30T18:55:00"/>
    <n v="12"/>
    <n v="0"/>
    <n v="0"/>
    <n v="0"/>
    <n v="0"/>
    <n v="0"/>
    <n v="0"/>
    <x v="1"/>
    <x v="0"/>
  </r>
  <r>
    <s v="  UA"/>
    <x v="28"/>
    <n v="409"/>
    <s v="N594UA"/>
    <s v="LAX"/>
    <d v="1899-12-30T13:10:00"/>
    <d v="1899-12-30T13:08:00"/>
    <n v="268"/>
    <n v="253"/>
    <n v="-2"/>
    <d v="1899-12-30T13:26:00"/>
    <n v="18"/>
    <n v="0"/>
    <n v="0"/>
    <n v="0"/>
    <n v="0"/>
    <n v="0"/>
    <n v="0"/>
    <x v="14"/>
    <x v="0"/>
  </r>
  <r>
    <s v="  UA"/>
    <x v="28"/>
    <n v="411"/>
    <s v="N831UA"/>
    <s v="LAX"/>
    <d v="1899-12-30T20:45:00"/>
    <d v="1899-12-30T20:44:00"/>
    <n v="265"/>
    <n v="261"/>
    <n v="-1"/>
    <d v="1899-12-30T20:54:00"/>
    <n v="10"/>
    <n v="0"/>
    <n v="0"/>
    <n v="0"/>
    <n v="0"/>
    <n v="0"/>
    <n v="0"/>
    <x v="11"/>
    <x v="0"/>
  </r>
  <r>
    <s v="  UA"/>
    <x v="28"/>
    <n v="417"/>
    <s v="N401UA"/>
    <s v="PDX"/>
    <d v="1899-12-30T10:00:00"/>
    <d v="1899-12-30T10:02:00"/>
    <n v="269"/>
    <n v="279"/>
    <n v="2"/>
    <d v="1899-12-30T10:27:00"/>
    <n v="25"/>
    <n v="0"/>
    <n v="0"/>
    <n v="0"/>
    <n v="0"/>
    <n v="0"/>
    <n v="2"/>
    <x v="8"/>
    <x v="0"/>
  </r>
  <r>
    <s v="  UA"/>
    <x v="28"/>
    <n v="420"/>
    <s v="N475UA"/>
    <s v="ROC"/>
    <d v="1899-12-30T18:42:00"/>
    <d v="1899-12-30T19:02:00"/>
    <n v="98"/>
    <n v="94"/>
    <n v="20"/>
    <d v="1899-12-30T19:16:00"/>
    <n v="14"/>
    <n v="6"/>
    <n v="0"/>
    <n v="0"/>
    <n v="0"/>
    <n v="10"/>
    <n v="20"/>
    <x v="1"/>
    <x v="0"/>
  </r>
  <r>
    <s v="  UA"/>
    <x v="28"/>
    <n v="425"/>
    <s v="N561UA"/>
    <s v="TPA"/>
    <d v="1899-12-30T09:26:00"/>
    <d v="1899-12-30T09:26:00"/>
    <n v="157"/>
    <n v="137"/>
    <n v="0"/>
    <d v="1899-12-30T09:39:00"/>
    <n v="13"/>
    <n v="0"/>
    <n v="0"/>
    <n v="0"/>
    <n v="0"/>
    <n v="0"/>
    <n v="0"/>
    <x v="0"/>
    <x v="0"/>
  </r>
  <r>
    <s v="  UA"/>
    <x v="28"/>
    <n v="430"/>
    <s v="N580UA"/>
    <s v="PHX"/>
    <d v="1899-12-30T17:59:00"/>
    <d v="1899-12-30T17:58:00"/>
    <n v="235"/>
    <n v="222"/>
    <n v="-1"/>
    <d v="1899-12-30T18:16:00"/>
    <n v="18"/>
    <n v="0"/>
    <n v="0"/>
    <n v="0"/>
    <n v="0"/>
    <n v="0"/>
    <n v="0"/>
    <x v="12"/>
    <x v="0"/>
  </r>
  <r>
    <s v="  UA"/>
    <x v="28"/>
    <n v="432"/>
    <s v="N809UA"/>
    <s v="CLT"/>
    <d v="1899-12-30T13:15:00"/>
    <d v="1899-12-30T13:12:00"/>
    <n v="109"/>
    <n v="100"/>
    <n v="-3"/>
    <d v="1899-12-30T13:31:00"/>
    <n v="19"/>
    <n v="0"/>
    <n v="0"/>
    <n v="0"/>
    <n v="0"/>
    <n v="0"/>
    <n v="0"/>
    <x v="14"/>
    <x v="0"/>
  </r>
  <r>
    <s v="  UA"/>
    <x v="28"/>
    <n v="436"/>
    <s v="N405UA"/>
    <s v="EWR"/>
    <d v="1899-12-30T15:00:00"/>
    <d v="1899-12-30T14:58:00"/>
    <n v="131"/>
    <n v="108"/>
    <n v="-2"/>
    <d v="1899-12-30T15:06:00"/>
    <n v="8"/>
    <n v="0"/>
    <n v="0"/>
    <n v="0"/>
    <n v="0"/>
    <n v="0"/>
    <n v="0"/>
    <x v="15"/>
    <x v="0"/>
  </r>
  <r>
    <s v="  UA"/>
    <x v="28"/>
    <n v="442"/>
    <s v="N446UA"/>
    <s v="DCA"/>
    <d v="1899-12-30T19:05:00"/>
    <d v="1899-12-30T19:00:00"/>
    <n v="111"/>
    <n v="102"/>
    <n v="-5"/>
    <d v="1899-12-30T19:19:00"/>
    <n v="19"/>
    <n v="0"/>
    <n v="0"/>
    <n v="0"/>
    <n v="0"/>
    <n v="0"/>
    <n v="0"/>
    <x v="10"/>
    <x v="0"/>
  </r>
  <r>
    <s v="  UA"/>
    <x v="28"/>
    <n v="449"/>
    <s v="N494UA"/>
    <s v="SAN"/>
    <d v="1899-12-30T09:56:00"/>
    <d v="1899-12-30T09:56:00"/>
    <n v="262"/>
    <n v="246"/>
    <n v="0"/>
    <d v="1899-12-30T10:10:00"/>
    <n v="14"/>
    <n v="0"/>
    <n v="0"/>
    <n v="0"/>
    <n v="0"/>
    <n v="0"/>
    <n v="0"/>
    <x v="0"/>
    <x v="0"/>
  </r>
  <r>
    <s v="  UA"/>
    <x v="28"/>
    <n v="450"/>
    <s v="N574UA"/>
    <s v="TPA"/>
    <d v="1899-12-30T19:56:00"/>
    <d v="1899-12-30T19:51:00"/>
    <n v="160"/>
    <n v="148"/>
    <n v="-5"/>
    <d v="1899-12-30T20:11:00"/>
    <n v="20"/>
    <n v="0"/>
    <n v="0"/>
    <n v="0"/>
    <n v="0"/>
    <n v="0"/>
    <n v="0"/>
    <x v="10"/>
    <x v="0"/>
  </r>
  <r>
    <s v="  UA"/>
    <x v="28"/>
    <n v="456"/>
    <s v="N564UA"/>
    <s v="DEN"/>
    <d v="1899-12-30T11:57:00"/>
    <d v="1899-12-30T11:52:00"/>
    <n v="162"/>
    <n v="157"/>
    <n v="-5"/>
    <d v="1899-12-30T12:11:00"/>
    <n v="19"/>
    <n v="0"/>
    <n v="0"/>
    <n v="0"/>
    <n v="0"/>
    <n v="0"/>
    <n v="0"/>
    <x v="3"/>
    <x v="0"/>
  </r>
  <r>
    <s v="  UA"/>
    <x v="28"/>
    <n v="468"/>
    <s v="N853UA"/>
    <s v="CVG"/>
    <d v="1899-12-30T19:04:00"/>
    <d v="1899-12-30T18:59:00"/>
    <n v="71"/>
    <n v="59"/>
    <n v="-5"/>
    <d v="1899-12-30T19:12:00"/>
    <n v="13"/>
    <n v="0"/>
    <n v="0"/>
    <n v="0"/>
    <n v="0"/>
    <n v="0"/>
    <n v="0"/>
    <x v="10"/>
    <x v="0"/>
  </r>
  <r>
    <s v="  UA"/>
    <x v="28"/>
    <n v="473"/>
    <s v="N441UA"/>
    <s v="SNA"/>
    <d v="1899-12-30T20:05:00"/>
    <d v="1899-12-30T19:59:00"/>
    <n v="267"/>
    <n v="243"/>
    <n v="-6"/>
    <d v="1899-12-30T20:07:00"/>
    <n v="8"/>
    <n v="0"/>
    <n v="0"/>
    <n v="0"/>
    <n v="0"/>
    <n v="0"/>
    <n v="0"/>
    <x v="11"/>
    <x v="0"/>
  </r>
  <r>
    <s v="  UA"/>
    <x v="28"/>
    <n v="476"/>
    <s v="N853UA"/>
    <s v="BWI"/>
    <d v="1899-12-30T13:10:00"/>
    <d v="1899-12-30T13:05:00"/>
    <n v="112"/>
    <n v="100"/>
    <n v="-5"/>
    <d v="1899-12-30T13:21:00"/>
    <n v="16"/>
    <n v="0"/>
    <n v="0"/>
    <n v="0"/>
    <n v="0"/>
    <n v="0"/>
    <n v="0"/>
    <x v="14"/>
    <x v="0"/>
  </r>
  <r>
    <s v="  UA"/>
    <x v="28"/>
    <n v="493"/>
    <s v="N536UA"/>
    <s v="SFO"/>
    <d v="1899-12-30T18:30:00"/>
    <d v="1899-12-30T18:26:00"/>
    <n v="284"/>
    <n v="273"/>
    <n v="-4"/>
    <d v="1899-12-30T18:41:00"/>
    <n v="15"/>
    <n v="0"/>
    <n v="0"/>
    <n v="0"/>
    <n v="0"/>
    <n v="0"/>
    <n v="0"/>
    <x v="1"/>
    <x v="0"/>
  </r>
  <r>
    <s v="  UA"/>
    <x v="28"/>
    <n v="494"/>
    <s v="N851UA"/>
    <s v="SAN"/>
    <d v="1899-12-30T16:00:00"/>
    <d v="1899-12-30T15:54:00"/>
    <n v="255"/>
    <n v="247"/>
    <n v="-6"/>
    <d v="1899-12-30T16:07:00"/>
    <n v="13"/>
    <n v="0"/>
    <n v="0"/>
    <n v="0"/>
    <n v="0"/>
    <n v="0"/>
    <n v="0"/>
    <x v="2"/>
    <x v="0"/>
  </r>
  <r>
    <s v="  UA"/>
    <x v="28"/>
    <n v="502"/>
    <s v="N465UA"/>
    <s v="LGA"/>
    <d v="1899-12-30T18:00:00"/>
    <d v="1899-12-30T18:04:00"/>
    <n v="125"/>
    <n v="118"/>
    <n v="4"/>
    <d v="1899-12-30T18:17:00"/>
    <n v="13"/>
    <n v="0"/>
    <n v="0"/>
    <n v="0"/>
    <n v="0"/>
    <n v="0"/>
    <n v="4"/>
    <x v="1"/>
    <x v="0"/>
  </r>
  <r>
    <s v="  UA"/>
    <x v="28"/>
    <n v="514"/>
    <s v="N584UA"/>
    <s v="IAD"/>
    <d v="1899-12-30T21:19:00"/>
    <d v="1899-12-30T21:13:00"/>
    <n v="98"/>
    <n v="92"/>
    <n v="-6"/>
    <d v="1899-12-30T21:28:00"/>
    <n v="15"/>
    <n v="0"/>
    <n v="0"/>
    <n v="0"/>
    <n v="0"/>
    <n v="0"/>
    <n v="0"/>
    <x v="7"/>
    <x v="0"/>
  </r>
  <r>
    <s v="  UA"/>
    <x v="28"/>
    <n v="519"/>
    <s v="N414UA"/>
    <s v="MSP"/>
    <d v="1899-12-30T14:20:00"/>
    <d v="1899-12-30T14:14:00"/>
    <n v="81"/>
    <n v="77"/>
    <n v="-6"/>
    <d v="1899-12-30T14:24:00"/>
    <n v="10"/>
    <n v="0"/>
    <n v="0"/>
    <n v="0"/>
    <n v="0"/>
    <n v="0"/>
    <n v="0"/>
    <x v="4"/>
    <x v="0"/>
  </r>
  <r>
    <s v="  UA"/>
    <x v="28"/>
    <n v="521"/>
    <s v="N576UA"/>
    <s v="SAN"/>
    <d v="1899-12-30T11:57:00"/>
    <d v="1899-12-30T11:57:00"/>
    <n v="264"/>
    <n v="246"/>
    <n v="0"/>
    <d v="1899-12-30T12:16:00"/>
    <n v="19"/>
    <n v="0"/>
    <n v="0"/>
    <n v="0"/>
    <n v="0"/>
    <n v="0"/>
    <n v="0"/>
    <x v="3"/>
    <x v="0"/>
  </r>
  <r>
    <s v="  UA"/>
    <x v="28"/>
    <n v="530"/>
    <s v="N460UA"/>
    <s v="MSY"/>
    <d v="1899-12-30T14:51:00"/>
    <d v="1899-12-30T14:46:00"/>
    <n v="144"/>
    <n v="119"/>
    <n v="-5"/>
    <d v="1899-12-30T14:55:00"/>
    <n v="9"/>
    <n v="0"/>
    <n v="0"/>
    <n v="0"/>
    <n v="0"/>
    <n v="0"/>
    <n v="0"/>
    <x v="4"/>
    <x v="0"/>
  </r>
  <r>
    <s v="  UA"/>
    <x v="28"/>
    <n v="531"/>
    <s v="N519UA"/>
    <s v="LAX"/>
    <d v="1899-12-30T10:00:00"/>
    <d v="1899-12-30T10:00:00"/>
    <n v="279"/>
    <n v="248"/>
    <n v="0"/>
    <d v="1899-12-30T10:13:00"/>
    <n v="13"/>
    <n v="0"/>
    <n v="0"/>
    <n v="0"/>
    <n v="0"/>
    <n v="0"/>
    <n v="0"/>
    <x v="8"/>
    <x v="0"/>
  </r>
  <r>
    <s v="  UA"/>
    <x v="28"/>
    <n v="536"/>
    <s v="N832UA"/>
    <s v="LAX"/>
    <d v="1899-12-30T07:56:00"/>
    <d v="1899-12-30T07:55:00"/>
    <n v="265"/>
    <n v="258"/>
    <n v="-1"/>
    <d v="1899-12-30T08:14:00"/>
    <n v="19"/>
    <n v="0"/>
    <n v="0"/>
    <n v="0"/>
    <n v="0"/>
    <n v="0"/>
    <n v="0"/>
    <x v="13"/>
    <x v="0"/>
  </r>
  <r>
    <s v="  UA"/>
    <x v="28"/>
    <n v="544"/>
    <s v="N530UA"/>
    <s v="LAS"/>
    <d v="1899-12-30T11:57:00"/>
    <d v="1899-12-30T11:59:00"/>
    <n v="237"/>
    <n v="233"/>
    <n v="2"/>
    <d v="1899-12-30T12:21:00"/>
    <n v="22"/>
    <n v="0"/>
    <n v="0"/>
    <n v="0"/>
    <n v="0"/>
    <n v="0"/>
    <n v="2"/>
    <x v="3"/>
    <x v="0"/>
  </r>
  <r>
    <s v="  UA"/>
    <x v="28"/>
    <n v="546"/>
    <s v="N409UA"/>
    <s v="SEA"/>
    <d v="1899-12-30T15:55:00"/>
    <d v="1899-12-30T15:53:00"/>
    <n v="268"/>
    <n v="268"/>
    <n v="-2"/>
    <d v="1899-12-30T16:05:00"/>
    <n v="12"/>
    <n v="0"/>
    <n v="0"/>
    <n v="0"/>
    <n v="0"/>
    <n v="0"/>
    <n v="0"/>
    <x v="15"/>
    <x v="0"/>
  </r>
  <r>
    <s v="  UA"/>
    <x v="28"/>
    <n v="557"/>
    <s v="N527UA"/>
    <s v="LAS"/>
    <d v="1899-12-30T17:45:00"/>
    <d v="1899-12-30T18:18:00"/>
    <n v="237"/>
    <n v="231"/>
    <n v="33"/>
    <d v="1899-12-30T18:32:00"/>
    <n v="14"/>
    <n v="13"/>
    <n v="0"/>
    <n v="0"/>
    <n v="0"/>
    <n v="14"/>
    <n v="33"/>
    <x v="12"/>
    <x v="0"/>
  </r>
  <r>
    <s v="  UA"/>
    <x v="28"/>
    <n v="566"/>
    <s v="N459UA"/>
    <s v="ATL"/>
    <d v="1899-12-30T18:00:00"/>
    <d v="1899-12-30T17:55:00"/>
    <n v="112"/>
    <n v="105"/>
    <n v="-5"/>
    <d v="1899-12-30T18:11:00"/>
    <n v="16"/>
    <n v="0"/>
    <n v="0"/>
    <n v="0"/>
    <n v="0"/>
    <n v="0"/>
    <n v="0"/>
    <x v="1"/>
    <x v="0"/>
  </r>
  <r>
    <s v="  UA"/>
    <x v="28"/>
    <n v="568"/>
    <s v="N420UA"/>
    <s v="SJU"/>
    <d v="1899-12-30T08:40:00"/>
    <d v="1899-12-30T08:40:00"/>
    <n v="270"/>
    <n v="274"/>
    <n v="0"/>
    <d v="1899-12-30T08:59:00"/>
    <n v="19"/>
    <n v="0"/>
    <n v="0"/>
    <n v="0"/>
    <n v="0"/>
    <n v="0"/>
    <n v="0"/>
    <x v="9"/>
    <x v="0"/>
  </r>
  <r>
    <s v="  UA"/>
    <x v="28"/>
    <n v="570"/>
    <s v="N464UA"/>
    <s v="CLE"/>
    <d v="1899-12-30T13:10:00"/>
    <d v="1899-12-30T13:05:00"/>
    <n v="73"/>
    <n v="70"/>
    <n v="-5"/>
    <d v="1899-12-30T13:14:00"/>
    <n v="9"/>
    <n v="0"/>
    <n v="0"/>
    <n v="0"/>
    <n v="0"/>
    <n v="0"/>
    <n v="0"/>
    <x v="14"/>
    <x v="0"/>
  </r>
  <r>
    <s v="  UA"/>
    <x v="28"/>
    <n v="576"/>
    <s v="N854UA"/>
    <s v="DEN"/>
    <d v="1899-12-30T08:58:00"/>
    <d v="1899-12-30T08:56:00"/>
    <n v="162"/>
    <n v="145"/>
    <n v="-2"/>
    <d v="1899-12-30T09:05:00"/>
    <n v="9"/>
    <n v="0"/>
    <n v="0"/>
    <n v="0"/>
    <n v="0"/>
    <n v="0"/>
    <n v="0"/>
    <x v="9"/>
    <x v="0"/>
  </r>
  <r>
    <s v="  UA"/>
    <x v="28"/>
    <n v="578"/>
    <s v="N420UA"/>
    <s v="DSM"/>
    <d v="1899-12-30T20:15:00"/>
    <d v="1899-12-30T20:08:00"/>
    <n v="76"/>
    <n v="64"/>
    <n v="-7"/>
    <d v="1899-12-30T20:20:00"/>
    <n v="12"/>
    <n v="0"/>
    <n v="0"/>
    <n v="0"/>
    <n v="0"/>
    <n v="0"/>
    <n v="0"/>
    <x v="11"/>
    <x v="0"/>
  </r>
  <r>
    <s v="  UA"/>
    <x v="28"/>
    <n v="580"/>
    <s v="N498UA"/>
    <s v="BDL"/>
    <d v="1899-12-30T21:10:00"/>
    <d v="1899-12-30T21:14:00"/>
    <n v="125"/>
    <n v="109"/>
    <n v="4"/>
    <d v="1899-12-30T21:28:00"/>
    <n v="14"/>
    <n v="0"/>
    <n v="0"/>
    <n v="0"/>
    <n v="0"/>
    <n v="0"/>
    <n v="4"/>
    <x v="7"/>
    <x v="0"/>
  </r>
  <r>
    <s v="  UA"/>
    <x v="28"/>
    <n v="589"/>
    <s v="N533UA"/>
    <s v="IAH"/>
    <d v="1899-12-30T09:30:00"/>
    <d v="1899-12-30T09:29:00"/>
    <n v="164"/>
    <n v="158"/>
    <n v="-1"/>
    <d v="1899-12-30T09:43:00"/>
    <n v="14"/>
    <n v="0"/>
    <n v="0"/>
    <n v="0"/>
    <n v="0"/>
    <n v="0"/>
    <n v="0"/>
    <x v="0"/>
    <x v="0"/>
  </r>
  <r>
    <s v="  UA"/>
    <x v="28"/>
    <n v="590"/>
    <s v="N811UA"/>
    <s v="BDL"/>
    <d v="1899-12-30T13:33:00"/>
    <d v="1899-12-30T13:30:00"/>
    <n v="122"/>
    <n v="110"/>
    <n v="-3"/>
    <d v="1899-12-30T13:39:00"/>
    <n v="9"/>
    <n v="0"/>
    <n v="0"/>
    <n v="0"/>
    <n v="0"/>
    <n v="0"/>
    <n v="0"/>
    <x v="14"/>
    <x v="0"/>
  </r>
  <r>
    <s v="  UA"/>
    <x v="28"/>
    <n v="600"/>
    <s v="N456UA"/>
    <s v="DCA"/>
    <d v="1899-12-30T10:05:00"/>
    <d v="1899-12-30T10:00:00"/>
    <n v="105"/>
    <n v="99"/>
    <n v="-5"/>
    <d v="1899-12-30T10:15:00"/>
    <n v="15"/>
    <n v="0"/>
    <n v="0"/>
    <n v="0"/>
    <n v="0"/>
    <n v="0"/>
    <n v="0"/>
    <x v="8"/>
    <x v="0"/>
  </r>
  <r>
    <s v="  UA"/>
    <x v="28"/>
    <n v="605"/>
    <s v="N440UA"/>
    <s v="DEN"/>
    <d v="1899-12-30T09:45:00"/>
    <d v="1899-12-30T09:44:00"/>
    <n v="162"/>
    <n v="164"/>
    <n v="-1"/>
    <d v="1899-12-30T10:06:00"/>
    <n v="22"/>
    <n v="0"/>
    <n v="0"/>
    <n v="0"/>
    <n v="0"/>
    <n v="0"/>
    <n v="0"/>
    <x v="0"/>
    <x v="0"/>
  </r>
  <r>
    <s v="  UA"/>
    <x v="28"/>
    <n v="609"/>
    <s v="N447UA"/>
    <s v="SFO"/>
    <d v="1899-12-30T12:02:00"/>
    <d v="1899-12-30T12:00:00"/>
    <n v="282"/>
    <n v="274"/>
    <n v="-2"/>
    <d v="1899-12-30T12:18:00"/>
    <n v="18"/>
    <n v="0"/>
    <n v="0"/>
    <n v="0"/>
    <n v="0"/>
    <n v="0"/>
    <n v="0"/>
    <x v="5"/>
    <x v="0"/>
  </r>
  <r>
    <s v="  UA"/>
    <x v="28"/>
    <n v="610"/>
    <s v="N459UA"/>
    <s v="DCA"/>
    <d v="1899-12-30T11:00:00"/>
    <d v="1899-12-30T10:53:00"/>
    <n v="105"/>
    <n v="92"/>
    <n v="-7"/>
    <d v="1899-12-30T11:04:00"/>
    <n v="11"/>
    <n v="0"/>
    <n v="0"/>
    <n v="0"/>
    <n v="0"/>
    <n v="0"/>
    <n v="0"/>
    <x v="3"/>
    <x v="0"/>
  </r>
  <r>
    <s v="  UA"/>
    <x v="28"/>
    <n v="612"/>
    <s v="N402UA"/>
    <s v="MCO"/>
    <d v="1899-12-30T10:44:00"/>
    <d v="1899-12-30T10:38:00"/>
    <n v="159"/>
    <n v="147"/>
    <n v="-6"/>
    <d v="1899-12-30T10:51:00"/>
    <n v="13"/>
    <n v="0"/>
    <n v="0"/>
    <n v="0"/>
    <n v="0"/>
    <n v="0"/>
    <n v="0"/>
    <x v="8"/>
    <x v="0"/>
  </r>
  <r>
    <s v="  UA"/>
    <x v="28"/>
    <n v="614"/>
    <s v="N422UA"/>
    <s v="DCA"/>
    <d v="1899-12-30T13:15:00"/>
    <d v="1899-12-30T13:13:00"/>
    <n v="105"/>
    <n v="102"/>
    <n v="-2"/>
    <d v="1899-12-30T13:33:00"/>
    <n v="20"/>
    <n v="0"/>
    <n v="0"/>
    <n v="0"/>
    <n v="0"/>
    <n v="0"/>
    <n v="0"/>
    <x v="14"/>
    <x v="0"/>
  </r>
  <r>
    <s v="  UA"/>
    <x v="28"/>
    <n v="617"/>
    <s v="N418UA"/>
    <s v="SNA"/>
    <d v="1899-12-30T15:20:00"/>
    <d v="1899-12-30T15:16:00"/>
    <n v="268"/>
    <n v="253"/>
    <n v="-4"/>
    <d v="1899-12-30T15:27:00"/>
    <n v="11"/>
    <n v="0"/>
    <n v="0"/>
    <n v="0"/>
    <n v="0"/>
    <n v="0"/>
    <n v="0"/>
    <x v="15"/>
    <x v="0"/>
  </r>
  <r>
    <s v="  UA"/>
    <x v="28"/>
    <n v="618"/>
    <s v="N803UA"/>
    <s v="DCA"/>
    <d v="1899-12-30T15:00:00"/>
    <d v="1899-12-30T14:56:00"/>
    <n v="105"/>
    <n v="101"/>
    <n v="-4"/>
    <d v="1899-12-30T15:11:00"/>
    <n v="15"/>
    <n v="0"/>
    <n v="0"/>
    <n v="0"/>
    <n v="0"/>
    <n v="0"/>
    <n v="0"/>
    <x v="15"/>
    <x v="0"/>
  </r>
  <r>
    <s v="  UA"/>
    <x v="28"/>
    <n v="624"/>
    <s v="N428UA"/>
    <s v="DCA"/>
    <d v="1899-12-30T18:05:00"/>
    <d v="1899-12-30T18:04:00"/>
    <n v="105"/>
    <n v="100"/>
    <n v="-1"/>
    <d v="1899-12-30T18:25:00"/>
    <n v="21"/>
    <n v="0"/>
    <n v="0"/>
    <n v="0"/>
    <n v="0"/>
    <n v="0"/>
    <n v="0"/>
    <x v="1"/>
    <x v="0"/>
  </r>
  <r>
    <s v="  UA"/>
    <x v="28"/>
    <n v="626"/>
    <s v="N523UA"/>
    <s v="PHL"/>
    <d v="1899-12-30T18:10:00"/>
    <d v="1899-12-30T18:05:00"/>
    <n v="119"/>
    <n v="104"/>
    <n v="-5"/>
    <d v="1899-12-30T18:23:00"/>
    <n v="18"/>
    <n v="0"/>
    <n v="0"/>
    <n v="0"/>
    <n v="0"/>
    <n v="0"/>
    <n v="0"/>
    <x v="1"/>
    <x v="0"/>
  </r>
  <r>
    <s v="  UA"/>
    <x v="28"/>
    <n v="640"/>
    <s v="N811UA"/>
    <s v="PHL"/>
    <d v="1899-12-30T21:06:00"/>
    <d v="1899-12-30T21:01:00"/>
    <n v="113"/>
    <n v="104"/>
    <n v="-5"/>
    <d v="1899-12-30T21:16:00"/>
    <n v="15"/>
    <n v="0"/>
    <n v="0"/>
    <n v="0"/>
    <n v="0"/>
    <n v="0"/>
    <n v="0"/>
    <x v="7"/>
    <x v="0"/>
  </r>
  <r>
    <s v="  UA"/>
    <x v="28"/>
    <n v="643"/>
    <s v="N566UA"/>
    <s v="PDX"/>
    <d v="1899-12-30T15:57:00"/>
    <d v="1899-12-30T15:56:00"/>
    <n v="265"/>
    <n v="275"/>
    <n v="-1"/>
    <d v="1899-12-30T16:08:00"/>
    <n v="12"/>
    <n v="0"/>
    <n v="0"/>
    <n v="0"/>
    <n v="0"/>
    <n v="0"/>
    <n v="0"/>
    <x v="15"/>
    <x v="0"/>
  </r>
  <r>
    <s v="  UA"/>
    <x v="28"/>
    <n v="646"/>
    <s v="N488UA"/>
    <s v="EWR"/>
    <d v="1899-12-30T13:00:00"/>
    <d v="1899-12-30T13:22:00"/>
    <n v="133"/>
    <n v="128"/>
    <n v="22"/>
    <d v="1899-12-30T13:37:00"/>
    <n v="15"/>
    <n v="0"/>
    <n v="0"/>
    <n v="17"/>
    <n v="0"/>
    <n v="0"/>
    <n v="22"/>
    <x v="14"/>
    <x v="0"/>
  </r>
  <r>
    <s v="  UA"/>
    <x v="28"/>
    <n v="664"/>
    <s v="N558UA"/>
    <s v="PHL"/>
    <d v="1899-12-30T13:34:00"/>
    <d v="1899-12-30T13:29:00"/>
    <n v="119"/>
    <n v="113"/>
    <n v="-5"/>
    <d v="1899-12-30T13:44:00"/>
    <n v="15"/>
    <n v="0"/>
    <n v="0"/>
    <n v="0"/>
    <n v="0"/>
    <n v="0"/>
    <n v="0"/>
    <x v="14"/>
    <x v="0"/>
  </r>
  <r>
    <s v="  UA"/>
    <x v="28"/>
    <n v="665"/>
    <s v="N464UA"/>
    <s v="SNA"/>
    <d v="1899-12-30T17:45:00"/>
    <d v="1899-12-30T17:42:00"/>
    <n v="258"/>
    <n v="240"/>
    <n v="-3"/>
    <d v="1899-12-30T17:51:00"/>
    <n v="9"/>
    <n v="0"/>
    <n v="0"/>
    <n v="0"/>
    <n v="0"/>
    <n v="0"/>
    <n v="0"/>
    <x v="12"/>
    <x v="0"/>
  </r>
  <r>
    <s v="  UA"/>
    <x v="28"/>
    <n v="675"/>
    <s v="N565UA"/>
    <s v="DEN"/>
    <d v="1899-12-30T08:01:00"/>
    <d v="1899-12-30T10:33:00"/>
    <n v="166"/>
    <n v="146"/>
    <n v="152"/>
    <d v="1899-12-30T10:45:00"/>
    <n v="12"/>
    <n v="19"/>
    <n v="0"/>
    <n v="0"/>
    <n v="0"/>
    <n v="113"/>
    <n v="152"/>
    <x v="9"/>
    <x v="0"/>
  </r>
  <r>
    <s v="  UA"/>
    <x v="28"/>
    <n v="676"/>
    <s v="N401UA"/>
    <s v="DCA"/>
    <d v="1899-12-30T21:00:00"/>
    <d v="1899-12-30T20:51:00"/>
    <n v="105"/>
    <n v="89"/>
    <n v="-9"/>
    <d v="1899-12-30T21:00:00"/>
    <n v="9"/>
    <n v="0"/>
    <n v="0"/>
    <n v="0"/>
    <n v="0"/>
    <n v="0"/>
    <n v="0"/>
    <x v="7"/>
    <x v="0"/>
  </r>
  <r>
    <s v="  UA"/>
    <x v="28"/>
    <n v="678"/>
    <s v="N845UA"/>
    <s v="LGA"/>
    <d v="1899-12-30T11:00:00"/>
    <d v="1899-12-30T10:51:00"/>
    <n v="125"/>
    <n v="109"/>
    <n v="-9"/>
    <d v="1899-12-30T11:01:00"/>
    <n v="10"/>
    <n v="0"/>
    <n v="0"/>
    <n v="0"/>
    <n v="0"/>
    <n v="0"/>
    <n v="0"/>
    <x v="3"/>
    <x v="0"/>
  </r>
  <r>
    <s v="  UA"/>
    <x v="28"/>
    <n v="682"/>
    <s v="N801UA"/>
    <s v="LGA"/>
    <d v="1899-12-30T13:00:00"/>
    <d v="1899-12-30T13:08:00"/>
    <n v="125"/>
    <n v="118"/>
    <n v="8"/>
    <d v="1899-12-30T13:30:00"/>
    <n v="22"/>
    <n v="0"/>
    <n v="0"/>
    <n v="0"/>
    <n v="0"/>
    <n v="0"/>
    <n v="8"/>
    <x v="14"/>
    <x v="0"/>
  </r>
  <r>
    <s v="  UA"/>
    <x v="28"/>
    <n v="686"/>
    <s v="N477UA"/>
    <s v="LGA"/>
    <d v="1899-12-30T14:54:00"/>
    <d v="1899-12-30T14:52:00"/>
    <n v="125"/>
    <n v="113"/>
    <n v="-2"/>
    <d v="1899-12-30T15:04:00"/>
    <n v="12"/>
    <n v="0"/>
    <n v="0"/>
    <n v="0"/>
    <n v="0"/>
    <n v="0"/>
    <n v="0"/>
    <x v="4"/>
    <x v="0"/>
  </r>
  <r>
    <s v="  UA"/>
    <x v="28"/>
    <n v="688"/>
    <s v="N827UA"/>
    <s v="LGA"/>
    <d v="1899-12-30T15:54:00"/>
    <d v="1899-12-30T15:53:00"/>
    <n v="125"/>
    <n v="123"/>
    <n v="-1"/>
    <d v="1899-12-30T16:10:00"/>
    <n v="17"/>
    <n v="0"/>
    <n v="0"/>
    <n v="0"/>
    <n v="0"/>
    <n v="0"/>
    <n v="0"/>
    <x v="15"/>
    <x v="0"/>
  </r>
  <r>
    <s v="  UA"/>
    <x v="28"/>
    <n v="725"/>
    <s v="N523UA"/>
    <s v="PHX"/>
    <d v="1899-12-30T09:37:00"/>
    <d v="1899-12-30T09:37:00"/>
    <n v="232"/>
    <n v="215"/>
    <n v="0"/>
    <d v="1899-12-30T09:52:00"/>
    <n v="15"/>
    <n v="0"/>
    <n v="0"/>
    <n v="0"/>
    <n v="0"/>
    <n v="0"/>
    <n v="0"/>
    <x v="0"/>
    <x v="0"/>
  </r>
  <r>
    <s v="  UA"/>
    <x v="28"/>
    <n v="734"/>
    <s v="N419UA"/>
    <s v="PIT"/>
    <d v="1899-12-30T13:10:00"/>
    <d v="1899-12-30T13:37:00"/>
    <n v="82"/>
    <n v="76"/>
    <n v="27"/>
    <d v="1899-12-30T13:54:00"/>
    <n v="17"/>
    <n v="21"/>
    <n v="0"/>
    <n v="0"/>
    <n v="0"/>
    <n v="0"/>
    <n v="27"/>
    <x v="14"/>
    <x v="0"/>
  </r>
  <r>
    <s v="  UA"/>
    <x v="28"/>
    <n v="741"/>
    <s v="N522UA"/>
    <s v="SFO"/>
    <d v="1899-12-30T19:05:00"/>
    <d v="1899-12-30T19:01:00"/>
    <n v="278"/>
    <n v="271"/>
    <n v="-4"/>
    <d v="1899-12-30T19:10:00"/>
    <n v="9"/>
    <n v="0"/>
    <n v="0"/>
    <n v="0"/>
    <n v="0"/>
    <n v="0"/>
    <n v="0"/>
    <x v="10"/>
    <x v="0"/>
  </r>
  <r>
    <s v="  UA"/>
    <x v="28"/>
    <n v="752"/>
    <s v="N460UA"/>
    <s v="MSP"/>
    <d v="1899-12-30T21:07:00"/>
    <d v="1899-12-30T20:59:00"/>
    <n v="84"/>
    <n v="72"/>
    <n v="-8"/>
    <d v="1899-12-30T21:10:00"/>
    <n v="11"/>
    <n v="0"/>
    <n v="0"/>
    <n v="0"/>
    <n v="0"/>
    <n v="0"/>
    <n v="0"/>
    <x v="7"/>
    <x v="0"/>
  </r>
  <r>
    <s v="  UA"/>
    <x v="28"/>
    <n v="759"/>
    <s v="N493UA"/>
    <s v="SFO"/>
    <d v="1899-12-30T09:00:00"/>
    <d v="1899-12-30T08:59:00"/>
    <n v="288"/>
    <n v="272"/>
    <n v="-1"/>
    <d v="1899-12-30T09:11:00"/>
    <n v="12"/>
    <n v="0"/>
    <n v="0"/>
    <n v="0"/>
    <n v="0"/>
    <n v="0"/>
    <n v="0"/>
    <x v="0"/>
    <x v="0"/>
  </r>
  <r>
    <s v="  UA"/>
    <x v="28"/>
    <n v="762"/>
    <s v="N467UA"/>
    <s v="LGA"/>
    <d v="1899-12-30T21:00:00"/>
    <d v="1899-12-30T20:57:00"/>
    <n v="119"/>
    <n v="112"/>
    <n v="-3"/>
    <d v="1899-12-30T21:10:00"/>
    <n v="13"/>
    <n v="0"/>
    <n v="0"/>
    <n v="0"/>
    <n v="0"/>
    <n v="0"/>
    <n v="0"/>
    <x v="7"/>
    <x v="0"/>
  </r>
  <r>
    <s v="  UA"/>
    <x v="28"/>
    <n v="769"/>
    <s v="N664UA"/>
    <s v="SFO"/>
    <d v="1899-12-30T09:57:00"/>
    <d v="1899-12-30T09:48:00"/>
    <n v="293"/>
    <n v="272"/>
    <n v="-9"/>
    <d v="1899-12-30T10:04:00"/>
    <n v="16"/>
    <n v="0"/>
    <n v="0"/>
    <n v="0"/>
    <n v="0"/>
    <n v="0"/>
    <n v="0"/>
    <x v="0"/>
    <x v="0"/>
  </r>
  <r>
    <s v="  UA"/>
    <x v="28"/>
    <n v="774"/>
    <s v="N818UA"/>
    <s v="RIC"/>
    <d v="1899-12-30T18:05:00"/>
    <d v="1899-12-30T17:57:00"/>
    <n v="114"/>
    <n v="98"/>
    <n v="-8"/>
    <d v="1899-12-30T18:14:00"/>
    <n v="17"/>
    <n v="0"/>
    <n v="0"/>
    <n v="0"/>
    <n v="0"/>
    <n v="0"/>
    <n v="0"/>
    <x v="1"/>
    <x v="0"/>
  </r>
  <r>
    <s v="  UA"/>
    <x v="28"/>
    <n v="783"/>
    <s v="N402UA"/>
    <s v="MSP"/>
    <d v="1899-12-30T17:55:00"/>
    <d v="1899-12-30T17:52:00"/>
    <n v="88"/>
    <n v="78"/>
    <n v="-3"/>
    <d v="1899-12-30T18:05:00"/>
    <n v="13"/>
    <n v="0"/>
    <n v="0"/>
    <n v="0"/>
    <n v="0"/>
    <n v="0"/>
    <n v="0"/>
    <x v="12"/>
    <x v="0"/>
  </r>
  <r>
    <s v="  UA"/>
    <x v="28"/>
    <n v="793"/>
    <s v="N568UA"/>
    <s v="LAX"/>
    <d v="1899-12-30T15:26:00"/>
    <d v="1899-12-30T15:27:00"/>
    <n v="270"/>
    <n v="260"/>
    <n v="1"/>
    <d v="1899-12-30T15:39:00"/>
    <n v="12"/>
    <n v="0"/>
    <n v="0"/>
    <n v="0"/>
    <n v="0"/>
    <n v="0"/>
    <n v="1"/>
    <x v="15"/>
    <x v="0"/>
  </r>
  <r>
    <s v="  UA"/>
    <x v="28"/>
    <n v="817"/>
    <s v="N506UA"/>
    <s v="SEA"/>
    <d v="1899-12-30T20:45:00"/>
    <d v="1899-12-30T21:04:00"/>
    <n v="270"/>
    <n v="252"/>
    <n v="19"/>
    <d v="1899-12-30T21:14:00"/>
    <n v="10"/>
    <n v="0"/>
    <n v="0"/>
    <n v="0"/>
    <n v="0"/>
    <n v="0"/>
    <n v="19"/>
    <x v="11"/>
    <x v="0"/>
  </r>
  <r>
    <s v="  UA"/>
    <x v="28"/>
    <n v="818"/>
    <s v="N570UA"/>
    <s v="MCO"/>
    <d v="1899-12-30T17:10:00"/>
    <d v="1899-12-30T17:11:00"/>
    <n v="159"/>
    <n v="146"/>
    <n v="1"/>
    <d v="1899-12-30T17:26:00"/>
    <n v="15"/>
    <n v="0"/>
    <n v="0"/>
    <n v="0"/>
    <n v="0"/>
    <n v="0"/>
    <n v="1"/>
    <x v="12"/>
    <x v="0"/>
  </r>
  <r>
    <s v="  UA"/>
    <x v="28"/>
    <n v="836"/>
    <s v="N520UA"/>
    <s v="BOS"/>
    <d v="1899-12-30T17:35:00"/>
    <d v="1899-12-30T17:54:00"/>
    <n v="139"/>
    <n v="125"/>
    <n v="19"/>
    <d v="1899-12-30T18:13:00"/>
    <n v="19"/>
    <n v="0"/>
    <n v="0"/>
    <n v="0"/>
    <n v="0"/>
    <n v="0"/>
    <n v="19"/>
    <x v="12"/>
    <x v="0"/>
  </r>
  <r>
    <s v="  UA"/>
    <x v="28"/>
    <n v="839"/>
    <s v="N521UA"/>
    <s v="LAX"/>
    <d v="1899-12-30T18:40:00"/>
    <d v="1899-12-30T18:44:00"/>
    <n v="268"/>
    <n v="258"/>
    <n v="4"/>
    <d v="1899-12-30T18:55:00"/>
    <n v="11"/>
    <n v="0"/>
    <n v="0"/>
    <n v="0"/>
    <n v="0"/>
    <n v="0"/>
    <n v="4"/>
    <x v="1"/>
    <x v="0"/>
  </r>
  <r>
    <s v="  UA"/>
    <x v="28"/>
    <n v="842"/>
    <s v="N476UA"/>
    <s v="LAX"/>
    <d v="1899-12-30T09:00:00"/>
    <d v="1899-12-30T09:11:00"/>
    <n v="265"/>
    <n v="246"/>
    <n v="11"/>
    <d v="1899-12-30T09:21:00"/>
    <n v="10"/>
    <n v="0"/>
    <n v="0"/>
    <n v="0"/>
    <n v="0"/>
    <n v="0"/>
    <n v="11"/>
    <x v="0"/>
    <x v="0"/>
  </r>
  <r>
    <s v="  UA"/>
    <x v="28"/>
    <n v="859"/>
    <s v="N487UA"/>
    <s v="SFO"/>
    <d v="1899-12-30T07:05:00"/>
    <d v="1899-12-30T06:58:00"/>
    <n v="282"/>
    <n v="271"/>
    <n v="-7"/>
    <d v="1899-12-30T07:09:00"/>
    <n v="11"/>
    <n v="0"/>
    <n v="0"/>
    <n v="0"/>
    <n v="0"/>
    <n v="0"/>
    <n v="0"/>
    <x v="13"/>
    <x v="0"/>
  </r>
  <r>
    <s v="  UA"/>
    <x v="28"/>
    <n v="882"/>
    <s v="N598UA"/>
    <s v="BOS"/>
    <d v="1899-12-30T16:05:00"/>
    <d v="1899-12-30T16:07:00"/>
    <n v="142"/>
    <n v="117"/>
    <n v="2"/>
    <d v="1899-12-30T16:17:00"/>
    <n v="10"/>
    <n v="0"/>
    <n v="0"/>
    <n v="0"/>
    <n v="0"/>
    <n v="0"/>
    <n v="2"/>
    <x v="2"/>
    <x v="0"/>
  </r>
  <r>
    <s v="  UA"/>
    <x v="28"/>
    <n v="884"/>
    <s v="N408UA"/>
    <s v="EWR"/>
    <d v="1899-12-30T19:00:00"/>
    <d v="1899-12-30T18:53:00"/>
    <n v="131"/>
    <n v="106"/>
    <n v="-7"/>
    <d v="1899-12-30T19:04:00"/>
    <n v="11"/>
    <n v="0"/>
    <n v="0"/>
    <n v="0"/>
    <n v="0"/>
    <n v="0"/>
    <n v="0"/>
    <x v="10"/>
    <x v="0"/>
  </r>
  <r>
    <s v="  UA"/>
    <x v="28"/>
    <n v="896"/>
    <s v="N852UA"/>
    <s v="BOS"/>
    <d v="1899-12-30T13:20:00"/>
    <d v="1899-12-30T13:26:00"/>
    <n v="131"/>
    <n v="114"/>
    <n v="6"/>
    <d v="1899-12-30T13:36:00"/>
    <n v="10"/>
    <n v="0"/>
    <n v="0"/>
    <n v="0"/>
    <n v="0"/>
    <n v="0"/>
    <n v="6"/>
    <x v="14"/>
    <x v="0"/>
  </r>
  <r>
    <s v="  UA"/>
    <x v="28"/>
    <n v="907"/>
    <s v="N660UA"/>
    <s v="SFO"/>
    <d v="1899-12-30T17:31:00"/>
    <d v="1899-12-30T17:27:00"/>
    <n v="294"/>
    <n v="287"/>
    <n v="-4"/>
    <d v="1899-12-30T17:55:00"/>
    <n v="28"/>
    <n v="0"/>
    <n v="0"/>
    <n v="0"/>
    <n v="0"/>
    <n v="0"/>
    <n v="0"/>
    <x v="12"/>
    <x v="0"/>
  </r>
  <r>
    <s v="  UA"/>
    <x v="28"/>
    <n v="909"/>
    <s v="N587UA"/>
    <s v="DEN"/>
    <d v="1899-12-30T15:20:00"/>
    <d v="1899-12-30T15:20:00"/>
    <n v="165"/>
    <n v="145"/>
    <n v="0"/>
    <d v="1899-12-30T15:32:00"/>
    <n v="12"/>
    <n v="0"/>
    <n v="0"/>
    <n v="0"/>
    <n v="0"/>
    <n v="0"/>
    <n v="0"/>
    <x v="15"/>
    <x v="0"/>
  </r>
  <r>
    <s v="  UA"/>
    <x v="28"/>
    <n v="941"/>
    <s v="N573UA"/>
    <s v="DEN"/>
    <d v="1899-12-30T17:04:00"/>
    <d v="1899-12-30T17:04:00"/>
    <n v="160"/>
    <n v="151"/>
    <n v="0"/>
    <d v="1899-12-30T17:19:00"/>
    <n v="15"/>
    <n v="0"/>
    <n v="0"/>
    <n v="0"/>
    <n v="0"/>
    <n v="0"/>
    <n v="0"/>
    <x v="12"/>
    <x v="0"/>
  </r>
  <r>
    <s v="  UA"/>
    <x v="28"/>
    <n v="943"/>
    <s v="N487UA"/>
    <s v="LAX"/>
    <d v="1899-12-30T17:32:00"/>
    <d v="1899-12-30T17:32:00"/>
    <n v="265"/>
    <n v="248"/>
    <n v="0"/>
    <d v="1899-12-30T17:44:00"/>
    <n v="12"/>
    <n v="0"/>
    <n v="0"/>
    <n v="0"/>
    <n v="0"/>
    <n v="0"/>
    <n v="0"/>
    <x v="12"/>
    <x v="0"/>
  </r>
  <r>
    <s v="  UA"/>
    <x v="28"/>
    <n v="945"/>
    <s v="N541UA"/>
    <s v="LAX"/>
    <d v="1899-12-30T11:55:00"/>
    <d v="1899-12-30T11:59:00"/>
    <n v="273"/>
    <n v="263"/>
    <n v="4"/>
    <d v="1899-12-30T12:20:00"/>
    <n v="21"/>
    <n v="0"/>
    <n v="0"/>
    <n v="0"/>
    <n v="0"/>
    <n v="0"/>
    <n v="4"/>
    <x v="3"/>
    <x v="0"/>
  </r>
  <r>
    <s v="  UA"/>
    <x v="28"/>
    <n v="949"/>
    <s v="N773UA"/>
    <s v="DEN"/>
    <d v="1899-12-30T18:45:00"/>
    <d v="1899-12-30T18:41:00"/>
    <n v="165"/>
    <n v="149"/>
    <n v="-4"/>
    <d v="1899-12-30T18:56:00"/>
    <n v="15"/>
    <n v="0"/>
    <n v="0"/>
    <n v="0"/>
    <n v="0"/>
    <n v="0"/>
    <n v="0"/>
    <x v="1"/>
    <x v="0"/>
  </r>
  <r>
    <s v="  UA"/>
    <x v="28"/>
    <n v="959"/>
    <s v="N572UA"/>
    <s v="PDX"/>
    <d v="1899-12-30T20:25:00"/>
    <d v="1899-12-30T20:26:00"/>
    <n v="270"/>
    <n v="257"/>
    <n v="1"/>
    <d v="1899-12-30T20:36:00"/>
    <n v="10"/>
    <n v="0"/>
    <n v="0"/>
    <n v="0"/>
    <n v="0"/>
    <n v="0"/>
    <n v="1"/>
    <x v="11"/>
    <x v="0"/>
  </r>
  <r>
    <s v="  UA"/>
    <x v="28"/>
    <n v="964"/>
    <s v="N221UA"/>
    <s v="IAD"/>
    <d v="1899-12-30T13:15:00"/>
    <d v="1899-12-30T13:31:00"/>
    <n v="112"/>
    <n v="101"/>
    <n v="16"/>
    <d v="1899-12-30T13:50:00"/>
    <n v="19"/>
    <n v="0"/>
    <n v="0"/>
    <n v="0"/>
    <n v="0"/>
    <n v="0"/>
    <n v="16"/>
    <x v="14"/>
    <x v="0"/>
  </r>
  <r>
    <s v="  UA"/>
    <x v="28"/>
    <n v="973"/>
    <s v="N206UA"/>
    <s v="SFO"/>
    <d v="1899-12-30T15:05:00"/>
    <d v="1899-12-30T17:19:00"/>
    <n v="277"/>
    <n v="259"/>
    <n v="134"/>
    <d v="1899-12-30T17:35:00"/>
    <n v="16"/>
    <n v="85"/>
    <n v="0"/>
    <n v="0"/>
    <n v="0"/>
    <n v="31"/>
    <n v="134"/>
    <x v="15"/>
    <x v="0"/>
  </r>
  <r>
    <s v="  UA"/>
    <x v="28"/>
    <n v="980"/>
    <s v="N467UA"/>
    <s v="MIA"/>
    <d v="1899-12-30T13:06:00"/>
    <d v="1899-12-30T13:12:00"/>
    <n v="184"/>
    <n v="173"/>
    <n v="6"/>
    <d v="1899-12-30T13:30:00"/>
    <n v="18"/>
    <n v="0"/>
    <n v="0"/>
    <n v="0"/>
    <n v="0"/>
    <n v="0"/>
    <n v="6"/>
    <x v="14"/>
    <x v="0"/>
  </r>
  <r>
    <s v="  UA"/>
    <x v="28"/>
    <n v="990"/>
    <s v="N413UA"/>
    <s v="IAD"/>
    <d v="1899-12-30T18:09:00"/>
    <d v="1899-12-30T18:09:00"/>
    <n v="114"/>
    <n v="103"/>
    <n v="0"/>
    <d v="1899-12-30T18:26:00"/>
    <n v="17"/>
    <n v="0"/>
    <n v="0"/>
    <n v="0"/>
    <n v="0"/>
    <n v="0"/>
    <n v="0"/>
    <x v="1"/>
    <x v="0"/>
  </r>
  <r>
    <s v="  UA"/>
    <x v="28"/>
    <n v="997"/>
    <s v="N835UA"/>
    <s v="MSP"/>
    <d v="1899-12-30T20:01:00"/>
    <d v="1899-12-30T20:23:00"/>
    <n v="82"/>
    <n v="86"/>
    <n v="22"/>
    <d v="1899-12-30T20:37:00"/>
    <n v="14"/>
    <n v="16"/>
    <n v="0"/>
    <n v="4"/>
    <n v="0"/>
    <n v="6"/>
    <n v="22"/>
    <x v="11"/>
    <x v="0"/>
  </r>
  <r>
    <s v="  UA"/>
    <x v="28"/>
    <n v="1102"/>
    <s v="N39728"/>
    <s v="MCO"/>
    <d v="1899-12-30T19:40:00"/>
    <d v="1899-12-30T20:14:00"/>
    <n v="155"/>
    <n v="143"/>
    <n v="34"/>
    <d v="1899-12-30T20:26:00"/>
    <n v="12"/>
    <n v="0"/>
    <n v="0"/>
    <n v="0"/>
    <n v="0"/>
    <n v="22"/>
    <n v="34"/>
    <x v="10"/>
    <x v="0"/>
  </r>
  <r>
    <s v="  UA"/>
    <x v="28"/>
    <n v="1103"/>
    <s v="N13716"/>
    <s v="SNA"/>
    <d v="1899-12-30T09:45:00"/>
    <d v="1899-12-30T09:45:00"/>
    <n v="265"/>
    <n v="246"/>
    <n v="0"/>
    <d v="1899-12-30T09:56:00"/>
    <n v="11"/>
    <n v="0"/>
    <n v="0"/>
    <n v="0"/>
    <n v="0"/>
    <n v="0"/>
    <n v="0"/>
    <x v="0"/>
    <x v="0"/>
  </r>
  <r>
    <s v="  UA"/>
    <x v="28"/>
    <n v="1189"/>
    <s v="N18220"/>
    <s v="IAH"/>
    <d v="1899-12-30T15:20:00"/>
    <d v="1899-12-30T15:16:00"/>
    <n v="174"/>
    <n v="153"/>
    <n v="-4"/>
    <d v="1899-12-30T15:29:00"/>
    <n v="13"/>
    <n v="0"/>
    <n v="0"/>
    <n v="0"/>
    <n v="0"/>
    <n v="0"/>
    <n v="0"/>
    <x v="15"/>
    <x v="0"/>
  </r>
  <r>
    <s v="  UA"/>
    <x v="28"/>
    <n v="1221"/>
    <s v="N16732"/>
    <s v="IAH"/>
    <d v="1899-12-30T07:00:00"/>
    <d v="1899-12-30T06:56:00"/>
    <n v="168"/>
    <n v="142"/>
    <n v="-4"/>
    <d v="1899-12-30T07:05:00"/>
    <n v="9"/>
    <n v="0"/>
    <n v="0"/>
    <n v="0"/>
    <n v="0"/>
    <n v="0"/>
    <n v="0"/>
    <x v="13"/>
    <x v="0"/>
  </r>
  <r>
    <s v="  UA"/>
    <x v="28"/>
    <n v="1259"/>
    <s v="N17614"/>
    <s v="CLE"/>
    <d v="1899-12-30T18:15:00"/>
    <d v="1899-12-30T18:16:00"/>
    <n v="77"/>
    <n v="60"/>
    <n v="1"/>
    <d v="1899-12-30T18:27:00"/>
    <n v="11"/>
    <n v="0"/>
    <n v="0"/>
    <n v="0"/>
    <n v="0"/>
    <n v="0"/>
    <n v="1"/>
    <x v="1"/>
    <x v="0"/>
  </r>
  <r>
    <s v="  UA"/>
    <x v="28"/>
    <n v="1282"/>
    <s v="N73251"/>
    <s v="SFO"/>
    <d v="1899-12-30T20:30:00"/>
    <d v="1899-12-30T20:26:00"/>
    <n v="275"/>
    <n v="284"/>
    <n v="-4"/>
    <d v="1899-12-30T20:38:00"/>
    <n v="12"/>
    <n v="0"/>
    <n v="0"/>
    <n v="0"/>
    <n v="0"/>
    <n v="0"/>
    <n v="0"/>
    <x v="11"/>
    <x v="0"/>
  </r>
  <r>
    <s v="  UA"/>
    <x v="28"/>
    <n v="1290"/>
    <s v="N79402"/>
    <s v="IAH"/>
    <d v="1899-12-30T17:05:00"/>
    <d v="1899-12-30T17:05:00"/>
    <n v="173"/>
    <n v="159"/>
    <n v="0"/>
    <d v="1899-12-30T17:18:00"/>
    <n v="13"/>
    <n v="0"/>
    <n v="0"/>
    <n v="0"/>
    <n v="0"/>
    <n v="0"/>
    <n v="0"/>
    <x v="12"/>
    <x v="0"/>
  </r>
  <r>
    <s v="  UA"/>
    <x v="28"/>
    <n v="1296"/>
    <s v="N13716"/>
    <s v="DEN"/>
    <d v="1899-12-30T20:00:00"/>
    <d v="1899-12-30T19:51:00"/>
    <n v="156"/>
    <n v="163"/>
    <n v="-9"/>
    <d v="1899-12-30T20:01:00"/>
    <n v="10"/>
    <n v="0"/>
    <n v="0"/>
    <n v="0"/>
    <n v="0"/>
    <n v="0"/>
    <n v="0"/>
    <x v="11"/>
    <x v="0"/>
  </r>
  <r>
    <s v="  UA"/>
    <x v="28"/>
    <n v="1550"/>
    <s v="N18622"/>
    <s v="EWR"/>
    <d v="1899-12-30T14:00:00"/>
    <d v="1899-12-30T13:56:00"/>
    <n v="141"/>
    <n v="113"/>
    <n v="-4"/>
    <d v="1899-12-30T14:08:00"/>
    <n v="12"/>
    <n v="0"/>
    <n v="0"/>
    <n v="0"/>
    <n v="0"/>
    <n v="0"/>
    <n v="0"/>
    <x v="4"/>
    <x v="0"/>
  </r>
  <r>
    <s v="  UA"/>
    <x v="28"/>
    <n v="1555"/>
    <s v="N39728"/>
    <s v="STT"/>
    <d v="1899-12-30T08:18:00"/>
    <d v="1899-12-30T08:15:00"/>
    <n v="294"/>
    <n v="287"/>
    <n v="-3"/>
    <d v="1899-12-30T08:42:00"/>
    <n v="27"/>
    <n v="0"/>
    <n v="0"/>
    <n v="0"/>
    <n v="0"/>
    <n v="0"/>
    <n v="0"/>
    <x v="9"/>
    <x v="0"/>
  </r>
  <r>
    <s v="  UA"/>
    <x v="28"/>
    <n v="1570"/>
    <s v="N13718"/>
    <s v="EWR"/>
    <d v="1899-12-30T07:00:00"/>
    <d v="1899-12-30T06:59:00"/>
    <n v="120"/>
    <n v="120"/>
    <n v="-1"/>
    <d v="1899-12-30T07:22:00"/>
    <n v="23"/>
    <n v="0"/>
    <n v="0"/>
    <n v="0"/>
    <n v="0"/>
    <n v="0"/>
    <n v="0"/>
    <x v="13"/>
    <x v="0"/>
  </r>
  <r>
    <s v="  UA"/>
    <x v="28"/>
    <n v="1574"/>
    <s v="N75426"/>
    <s v="EWR"/>
    <d v="1899-12-30T12:00:00"/>
    <d v="1899-12-30T11:57:00"/>
    <n v="127"/>
    <n v="134"/>
    <n v="-3"/>
    <d v="1899-12-30T12:13:00"/>
    <n v="16"/>
    <n v="0"/>
    <n v="0"/>
    <n v="0"/>
    <n v="0"/>
    <n v="0"/>
    <n v="0"/>
    <x v="5"/>
    <x v="0"/>
  </r>
  <r>
    <s v="  UA"/>
    <x v="28"/>
    <n v="1577"/>
    <s v="N73270"/>
    <s v="EWR"/>
    <d v="1899-12-30T17:00:00"/>
    <d v="1899-12-30T16:52:00"/>
    <n v="135"/>
    <n v="111"/>
    <n v="-8"/>
    <d v="1899-12-30T17:07:00"/>
    <n v="15"/>
    <n v="0"/>
    <n v="0"/>
    <n v="0"/>
    <n v="0"/>
    <n v="0"/>
    <n v="0"/>
    <x v="12"/>
    <x v="0"/>
  </r>
  <r>
    <s v="  UA"/>
    <x v="28"/>
    <n v="1579"/>
    <s v="N14230"/>
    <s v="EWR"/>
    <d v="1899-12-30T18:24:00"/>
    <d v="1899-12-30T18:24:00"/>
    <n v="126"/>
    <n v="121"/>
    <n v="0"/>
    <d v="1899-12-30T18:40:00"/>
    <n v="16"/>
    <n v="0"/>
    <n v="0"/>
    <n v="0"/>
    <n v="0"/>
    <n v="0"/>
    <n v="0"/>
    <x v="1"/>
    <x v="0"/>
  </r>
  <r>
    <s v="  UA"/>
    <x v="28"/>
    <n v="1625"/>
    <s v="N36207"/>
    <s v="CLE"/>
    <d v="1899-12-30T06:00:00"/>
    <d v="1899-12-30T06:06:00"/>
    <n v="77"/>
    <n v="65"/>
    <n v="6"/>
    <d v="1899-12-30T06:15:00"/>
    <n v="9"/>
    <n v="0"/>
    <n v="0"/>
    <n v="0"/>
    <n v="0"/>
    <n v="0"/>
    <n v="6"/>
    <x v="6"/>
    <x v="0"/>
  </r>
  <r>
    <s v="  UA"/>
    <x v="28"/>
    <n v="1647"/>
    <s v="N45440"/>
    <s v="IAH"/>
    <d v="1899-12-30T19:15:00"/>
    <d v="1899-12-30T19:31:00"/>
    <n v="163"/>
    <n v="139"/>
    <n v="16"/>
    <d v="1899-12-30T19:44:00"/>
    <n v="13"/>
    <n v="0"/>
    <n v="0"/>
    <n v="0"/>
    <n v="0"/>
    <n v="0"/>
    <n v="16"/>
    <x v="10"/>
    <x v="0"/>
  </r>
  <r>
    <s v="  UA"/>
    <x v="28"/>
    <n v="1676"/>
    <s v="N38417"/>
    <s v="IAH"/>
    <d v="1899-12-30T14:00:00"/>
    <d v="1899-12-30T14:36:00"/>
    <n v="166"/>
    <n v="144"/>
    <n v="36"/>
    <d v="1899-12-30T14:48:00"/>
    <n v="12"/>
    <n v="0"/>
    <n v="0"/>
    <n v="0"/>
    <n v="0"/>
    <n v="0"/>
    <n v="36"/>
    <x v="4"/>
    <x v="0"/>
  </r>
  <r>
    <s v="  UA"/>
    <x v="28"/>
    <n v="1693"/>
    <s v="N78511"/>
    <s v="IAH"/>
    <d v="1899-12-30T12:10:00"/>
    <d v="1899-12-30T12:04:00"/>
    <n v="167"/>
    <n v="156"/>
    <n v="-6"/>
    <d v="1899-12-30T12:16:00"/>
    <n v="12"/>
    <n v="0"/>
    <n v="0"/>
    <n v="0"/>
    <n v="0"/>
    <n v="0"/>
    <n v="0"/>
    <x v="5"/>
    <x v="0"/>
  </r>
  <r>
    <s v="  UA"/>
    <x v="28"/>
    <n v="1696"/>
    <s v="N73270"/>
    <s v="EWR"/>
    <d v="1899-12-30T10:00:00"/>
    <d v="1899-12-30T10:01:00"/>
    <n v="117"/>
    <n v="116"/>
    <n v="1"/>
    <d v="1899-12-30T10:18:00"/>
    <n v="17"/>
    <n v="0"/>
    <n v="0"/>
    <n v="0"/>
    <n v="0"/>
    <n v="0"/>
    <n v="1"/>
    <x v="8"/>
    <x v="0"/>
  </r>
  <r>
    <s v="  UA"/>
    <x v="28"/>
    <n v="1710"/>
    <s v="N75432"/>
    <s v="IAH"/>
    <d v="1899-12-30T08:00:00"/>
    <d v="1899-12-30T08:08:00"/>
    <n v="172"/>
    <n v="163"/>
    <n v="8"/>
    <d v="1899-12-30T08:24:00"/>
    <n v="16"/>
    <n v="0"/>
    <n v="0"/>
    <n v="0"/>
    <n v="0"/>
    <n v="0"/>
    <n v="8"/>
    <x v="9"/>
    <x v="0"/>
  </r>
  <r>
    <s v="  UA"/>
    <x v="28"/>
    <n v="1715"/>
    <s v="N77296"/>
    <s v="PIT"/>
    <d v="1899-12-30T18:35:00"/>
    <d v="1899-12-30T18:30:00"/>
    <n v="84"/>
    <n v="75"/>
    <n v="-5"/>
    <d v="1899-12-30T18:45:00"/>
    <n v="15"/>
    <n v="0"/>
    <n v="0"/>
    <n v="0"/>
    <n v="0"/>
    <n v="0"/>
    <n v="0"/>
    <x v="1"/>
    <x v="0"/>
  </r>
  <r>
    <s v="  UA"/>
    <x v="28"/>
    <n v="1716"/>
    <s v="N33284"/>
    <s v="FLL"/>
    <d v="1899-12-30T08:50:00"/>
    <d v="1899-12-30T08:52:00"/>
    <n v="171"/>
    <n v="179"/>
    <n v="2"/>
    <d v="1899-12-30T09:11:00"/>
    <n v="19"/>
    <n v="0"/>
    <n v="0"/>
    <n v="0"/>
    <n v="0"/>
    <n v="0"/>
    <n v="2"/>
    <x v="9"/>
    <x v="0"/>
  </r>
  <r>
    <s v="  UA"/>
    <x v="28"/>
    <n v="1727"/>
    <s v="N54241"/>
    <s v="IAH"/>
    <d v="1899-12-30T10:56:00"/>
    <d v="1899-12-30T10:56:00"/>
    <n v="169"/>
    <n v="161"/>
    <n v="0"/>
    <d v="1899-12-30T11:12:00"/>
    <n v="16"/>
    <n v="0"/>
    <n v="0"/>
    <n v="0"/>
    <n v="0"/>
    <n v="0"/>
    <n v="0"/>
    <x v="8"/>
    <x v="0"/>
  </r>
  <r>
    <s v="  UA"/>
    <x v="28"/>
    <n v="1729"/>
    <s v="N76515"/>
    <s v="IAH"/>
    <d v="1899-12-30T21:00:00"/>
    <d v="1899-12-30T20:49:00"/>
    <n v="158"/>
    <n v="139"/>
    <n v="-11"/>
    <d v="1899-12-30T20:59:00"/>
    <n v="10"/>
    <n v="0"/>
    <n v="0"/>
    <n v="0"/>
    <n v="0"/>
    <n v="0"/>
    <n v="0"/>
    <x v="7"/>
    <x v="0"/>
  </r>
  <r>
    <s v="  UA"/>
    <x v="28"/>
    <n v="1730"/>
    <s v="N14242"/>
    <s v="IAH"/>
    <d v="1899-12-30T05:25:00"/>
    <d v="1899-12-30T05:25:00"/>
    <n v="168"/>
    <n v="144"/>
    <n v="0"/>
    <d v="1899-12-30T05:34:00"/>
    <n v="9"/>
    <n v="0"/>
    <n v="0"/>
    <n v="0"/>
    <n v="0"/>
    <n v="0"/>
    <n v="0"/>
    <x v="16"/>
    <x v="0"/>
  </r>
  <r>
    <s v="  UA"/>
    <x v="29"/>
    <n v="201"/>
    <s v="N215UA"/>
    <s v="HNL"/>
    <d v="1899-12-30T09:20:00"/>
    <d v="1899-12-30T09:18:00"/>
    <n v="544"/>
    <n v="543"/>
    <n v="-2"/>
    <d v="1899-12-30T09:37:00"/>
    <n v="19"/>
    <n v="0"/>
    <n v="0"/>
    <n v="0"/>
    <n v="0"/>
    <n v="0"/>
    <n v="0"/>
    <x v="0"/>
    <x v="1"/>
  </r>
  <r>
    <s v="  UA"/>
    <x v="29"/>
    <n v="222"/>
    <s v="N571UA"/>
    <s v="BDL"/>
    <d v="1899-12-30T18:48:00"/>
    <d v="1899-12-30T19:24:00"/>
    <n v="126"/>
    <n v="116"/>
    <n v="36"/>
    <d v="1899-12-30T19:37:00"/>
    <n v="13"/>
    <n v="0"/>
    <n v="0"/>
    <n v="0"/>
    <n v="0"/>
    <n v="26"/>
    <n v="36"/>
    <x v="1"/>
    <x v="1"/>
  </r>
  <r>
    <s v="  UA"/>
    <x v="29"/>
    <n v="234"/>
    <s v="N809UA"/>
    <s v="LGA"/>
    <d v="1899-12-30T08:30:00"/>
    <d v="1899-12-30T08:26:00"/>
    <n v="125"/>
    <n v="109"/>
    <n v="-4"/>
    <d v="1899-12-30T08:43:00"/>
    <n v="17"/>
    <n v="0"/>
    <n v="0"/>
    <n v="0"/>
    <n v="0"/>
    <n v="0"/>
    <n v="0"/>
    <x v="9"/>
    <x v="1"/>
  </r>
  <r>
    <s v="  UA"/>
    <x v="29"/>
    <n v="241"/>
    <s v="N427UA"/>
    <s v="SEA"/>
    <d v="1899-12-30T11:57:00"/>
    <d v="1899-12-30T11:57:00"/>
    <n v="268"/>
    <n v="271"/>
    <n v="0"/>
    <d v="1899-12-30T12:29:00"/>
    <n v="32"/>
    <n v="0"/>
    <n v="0"/>
    <n v="0"/>
    <n v="0"/>
    <n v="0"/>
    <n v="0"/>
    <x v="3"/>
    <x v="1"/>
  </r>
  <r>
    <s v="  UA"/>
    <x v="29"/>
    <n v="242"/>
    <s v="N816UA"/>
    <s v="PVD"/>
    <d v="1899-12-30T13:27:00"/>
    <d v="1899-12-30T13:26:00"/>
    <n v="128"/>
    <n v="125"/>
    <n v="-1"/>
    <d v="1899-12-30T13:44:00"/>
    <n v="18"/>
    <n v="0"/>
    <n v="0"/>
    <n v="0"/>
    <n v="0"/>
    <n v="0"/>
    <n v="0"/>
    <x v="14"/>
    <x v="1"/>
  </r>
  <r>
    <s v="  UA"/>
    <x v="29"/>
    <n v="245"/>
    <s v="N501UA"/>
    <s v="DEN"/>
    <d v="1899-12-30T08:58:00"/>
    <d v="1899-12-30T08:58:00"/>
    <n v="164"/>
    <n v="157"/>
    <n v="0"/>
    <d v="1899-12-30T09:19:00"/>
    <n v="21"/>
    <n v="0"/>
    <n v="0"/>
    <n v="0"/>
    <n v="0"/>
    <n v="0"/>
    <n v="0"/>
    <x v="9"/>
    <x v="1"/>
  </r>
  <r>
    <s v="  UA"/>
    <x v="29"/>
    <n v="246"/>
    <s v="N495UA"/>
    <s v="BUF"/>
    <d v="1899-12-30T18:00:00"/>
    <d v="1899-12-30T17:58:00"/>
    <n v="89"/>
    <n v="81"/>
    <n v="-2"/>
    <d v="1899-12-30T18:13:00"/>
    <n v="15"/>
    <n v="0"/>
    <n v="0"/>
    <n v="0"/>
    <n v="0"/>
    <n v="0"/>
    <n v="0"/>
    <x v="1"/>
    <x v="1"/>
  </r>
  <r>
    <s v="  UA"/>
    <x v="29"/>
    <n v="248"/>
    <s v="N443UA"/>
    <s v="DTW"/>
    <d v="1899-12-30T19:00:00"/>
    <d v="1899-12-30T19:01:00"/>
    <n v="85"/>
    <n v="62"/>
    <n v="1"/>
    <d v="1899-12-30T19:10:00"/>
    <n v="9"/>
    <n v="0"/>
    <n v="0"/>
    <n v="0"/>
    <n v="0"/>
    <n v="0"/>
    <n v="1"/>
    <x v="10"/>
    <x v="1"/>
  </r>
  <r>
    <s v="  UA"/>
    <x v="29"/>
    <n v="253"/>
    <s v="N498UA"/>
    <s v="BOS"/>
    <d v="1899-12-30T19:00:00"/>
    <d v="1899-12-30T19:11:00"/>
    <n v="135"/>
    <n v="123"/>
    <n v="11"/>
    <d v="1899-12-30T19:23:00"/>
    <n v="12"/>
    <n v="0"/>
    <n v="0"/>
    <n v="0"/>
    <n v="0"/>
    <n v="0"/>
    <n v="11"/>
    <x v="10"/>
    <x v="1"/>
  </r>
  <r>
    <s v="  UA"/>
    <x v="29"/>
    <n v="255"/>
    <s v="N819UA"/>
    <s v="SFO"/>
    <d v="1899-12-30T16:05:00"/>
    <d v="1899-12-30T16:03:00"/>
    <n v="282"/>
    <n v="284"/>
    <n v="-2"/>
    <d v="1899-12-30T16:17:00"/>
    <n v="14"/>
    <n v="0"/>
    <n v="0"/>
    <n v="0"/>
    <n v="0"/>
    <n v="0"/>
    <n v="0"/>
    <x v="2"/>
    <x v="1"/>
  </r>
  <r>
    <s v="  UA"/>
    <x v="29"/>
    <n v="258"/>
    <s v="N820UA"/>
    <s v="GRR"/>
    <d v="1899-12-30T19:01:00"/>
    <d v="1899-12-30T18:53:00"/>
    <n v="51"/>
    <n v="44"/>
    <n v="-8"/>
    <d v="1899-12-30T19:06:00"/>
    <n v="13"/>
    <n v="0"/>
    <n v="0"/>
    <n v="0"/>
    <n v="0"/>
    <n v="0"/>
    <n v="0"/>
    <x v="10"/>
    <x v="1"/>
  </r>
  <r>
    <s v="  UA"/>
    <x v="29"/>
    <n v="262"/>
    <s v="N437UA"/>
    <s v="MCO"/>
    <d v="1899-12-30T07:00:00"/>
    <d v="1899-12-30T06:57:00"/>
    <n v="155"/>
    <n v="147"/>
    <n v="-3"/>
    <d v="1899-12-30T07:12:00"/>
    <n v="15"/>
    <n v="0"/>
    <n v="0"/>
    <n v="0"/>
    <n v="0"/>
    <n v="0"/>
    <n v="0"/>
    <x v="13"/>
    <x v="1"/>
  </r>
  <r>
    <s v="  UA"/>
    <x v="29"/>
    <n v="265"/>
    <s v="N481UA"/>
    <s v="TPA"/>
    <d v="1899-12-30T14:15:00"/>
    <d v="1899-12-30T14:14:00"/>
    <n v="157"/>
    <n v="149"/>
    <n v="-1"/>
    <d v="1899-12-30T14:27:00"/>
    <n v="13"/>
    <n v="0"/>
    <n v="0"/>
    <n v="0"/>
    <n v="0"/>
    <n v="0"/>
    <n v="0"/>
    <x v="4"/>
    <x v="1"/>
  </r>
  <r>
    <s v="  UA"/>
    <x v="29"/>
    <n v="278"/>
    <s v="N845UA"/>
    <s v="MDT"/>
    <d v="1899-12-30T18:30:00"/>
    <d v="1899-12-30T18:24:00"/>
    <n v="100"/>
    <n v="90"/>
    <n v="-6"/>
    <d v="1899-12-30T18:36:00"/>
    <n v="12"/>
    <n v="0"/>
    <n v="0"/>
    <n v="0"/>
    <n v="0"/>
    <n v="0"/>
    <n v="0"/>
    <x v="1"/>
    <x v="1"/>
  </r>
  <r>
    <s v="  UA"/>
    <x v="29"/>
    <n v="288"/>
    <s v="N477UA"/>
    <s v="MCO"/>
    <d v="1899-12-30T14:25:00"/>
    <d v="1899-12-30T14:22:00"/>
    <n v="159"/>
    <n v="152"/>
    <n v="-3"/>
    <d v="1899-12-30T14:39:00"/>
    <n v="17"/>
    <n v="0"/>
    <n v="0"/>
    <n v="0"/>
    <n v="0"/>
    <n v="0"/>
    <n v="0"/>
    <x v="4"/>
    <x v="1"/>
  </r>
  <r>
    <s v="  UA"/>
    <x v="29"/>
    <n v="292"/>
    <s v="N815UA"/>
    <s v="ATL"/>
    <d v="1899-12-30T06:00:00"/>
    <d v="1899-12-30T05:59:00"/>
    <n v="119"/>
    <n v="101"/>
    <n v="-1"/>
    <d v="1899-12-30T06:13:00"/>
    <n v="14"/>
    <n v="0"/>
    <n v="0"/>
    <n v="0"/>
    <n v="0"/>
    <n v="0"/>
    <n v="0"/>
    <x v="6"/>
    <x v="1"/>
  </r>
  <r>
    <s v="  UA"/>
    <x v="29"/>
    <n v="296"/>
    <s v="N453UA"/>
    <s v="MSP"/>
    <d v="1899-12-30T13:19:00"/>
    <d v="1899-12-30T13:15:00"/>
    <n v="87"/>
    <n v="77"/>
    <n v="-4"/>
    <d v="1899-12-30T13:29:00"/>
    <n v="14"/>
    <n v="0"/>
    <n v="0"/>
    <n v="0"/>
    <n v="0"/>
    <n v="0"/>
    <n v="0"/>
    <x v="14"/>
    <x v="1"/>
  </r>
  <r>
    <s v="  UA"/>
    <x v="29"/>
    <n v="298"/>
    <s v="N539UA"/>
    <s v="MIA"/>
    <d v="1899-12-30T19:56:00"/>
    <d v="1899-12-30T19:50:00"/>
    <n v="185"/>
    <n v="170"/>
    <n v="-6"/>
    <d v="1899-12-30T20:06:00"/>
    <n v="16"/>
    <n v="0"/>
    <n v="0"/>
    <n v="0"/>
    <n v="0"/>
    <n v="0"/>
    <n v="0"/>
    <x v="10"/>
    <x v="1"/>
  </r>
  <r>
    <s v="  UA"/>
    <x v="29"/>
    <n v="304"/>
    <s v="N477UA"/>
    <s v="BDL"/>
    <d v="1899-12-30T06:26:00"/>
    <d v="1899-12-30T06:25:00"/>
    <n v="122"/>
    <n v="119"/>
    <n v="-1"/>
    <d v="1899-12-30T06:43:00"/>
    <n v="18"/>
    <n v="0"/>
    <n v="0"/>
    <n v="0"/>
    <n v="0"/>
    <n v="0"/>
    <n v="0"/>
    <x v="6"/>
    <x v="1"/>
  </r>
  <r>
    <s v="  UA"/>
    <x v="29"/>
    <n v="307"/>
    <s v="N519UA"/>
    <s v="LAS"/>
    <d v="1899-12-30T08:20:00"/>
    <d v="1899-12-30T08:18:00"/>
    <n v="237"/>
    <n v="233"/>
    <n v="-2"/>
    <d v="1899-12-30T08:38:00"/>
    <n v="20"/>
    <n v="0"/>
    <n v="0"/>
    <n v="0"/>
    <n v="0"/>
    <n v="0"/>
    <n v="0"/>
    <x v="9"/>
    <x v="1"/>
  </r>
  <r>
    <s v="  UA"/>
    <x v="29"/>
    <n v="309"/>
    <s v="N838UA"/>
    <s v="BOS"/>
    <d v="1899-12-30T09:05:00"/>
    <d v="1899-12-30T09:01:00"/>
    <n v="128"/>
    <n v="120"/>
    <n v="-4"/>
    <d v="1899-12-30T09:14:00"/>
    <n v="13"/>
    <n v="0"/>
    <n v="0"/>
    <n v="0"/>
    <n v="0"/>
    <n v="0"/>
    <n v="0"/>
    <x v="0"/>
    <x v="1"/>
  </r>
  <r>
    <s v="  UA"/>
    <x v="29"/>
    <n v="320"/>
    <s v="N497UA"/>
    <s v="BWI"/>
    <d v="1899-12-30T19:53:00"/>
    <d v="1899-12-30T19:51:00"/>
    <n v="108"/>
    <n v="89"/>
    <n v="-2"/>
    <d v="1899-12-30T19:58:00"/>
    <n v="7"/>
    <n v="0"/>
    <n v="0"/>
    <n v="0"/>
    <n v="0"/>
    <n v="0"/>
    <n v="0"/>
    <x v="10"/>
    <x v="1"/>
  </r>
  <r>
    <s v="  UA"/>
    <x v="29"/>
    <n v="330"/>
    <s v="N480UA"/>
    <s v="EWR"/>
    <d v="1899-12-30T16:00:00"/>
    <d v="1899-12-30T16:00:00"/>
    <n v="131"/>
    <n v="139"/>
    <n v="0"/>
    <d v="1899-12-30T16:38:00"/>
    <n v="38"/>
    <n v="0"/>
    <n v="0"/>
    <n v="0"/>
    <n v="0"/>
    <n v="0"/>
    <n v="0"/>
    <x v="2"/>
    <x v="1"/>
  </r>
  <r>
    <s v="  UA"/>
    <x v="29"/>
    <n v="331"/>
    <s v="N437UA"/>
    <s v="DFW"/>
    <d v="1899-12-30T20:50:00"/>
    <d v="1899-12-30T20:42:00"/>
    <n v="146"/>
    <n v="126"/>
    <n v="-8"/>
    <d v="1899-12-30T20:56:00"/>
    <n v="14"/>
    <n v="0"/>
    <n v="0"/>
    <n v="0"/>
    <n v="0"/>
    <n v="0"/>
    <n v="0"/>
    <x v="11"/>
    <x v="1"/>
  </r>
  <r>
    <s v="  UA"/>
    <x v="29"/>
    <n v="333"/>
    <s v="N853UA"/>
    <s v="MSY"/>
    <d v="1899-12-30T09:38:00"/>
    <d v="1899-12-30T09:30:00"/>
    <n v="140"/>
    <n v="139"/>
    <n v="-8"/>
    <d v="1899-12-30T09:51:00"/>
    <n v="21"/>
    <n v="0"/>
    <n v="0"/>
    <n v="0"/>
    <n v="0"/>
    <n v="0"/>
    <n v="0"/>
    <x v="0"/>
    <x v="1"/>
  </r>
  <r>
    <s v="  UA"/>
    <x v="29"/>
    <n v="337"/>
    <s v="N838UA"/>
    <s v="IAD"/>
    <d v="1899-12-30T16:14:00"/>
    <d v="1899-12-30T16:10:00"/>
    <n v="109"/>
    <n v="97"/>
    <n v="-4"/>
    <d v="1899-12-30T16:27:00"/>
    <n v="17"/>
    <n v="0"/>
    <n v="0"/>
    <n v="0"/>
    <n v="0"/>
    <n v="0"/>
    <n v="0"/>
    <x v="2"/>
    <x v="1"/>
  </r>
  <r>
    <s v="  UA"/>
    <x v="29"/>
    <n v="340"/>
    <s v="N813UA"/>
    <s v="DFW"/>
    <d v="1899-12-30T13:20:00"/>
    <d v="1899-12-30T13:29:00"/>
    <n v="151"/>
    <n v="136"/>
    <n v="9"/>
    <d v="1899-12-30T13:41:00"/>
    <n v="12"/>
    <n v="0"/>
    <n v="0"/>
    <n v="0"/>
    <n v="0"/>
    <n v="0"/>
    <n v="9"/>
    <x v="14"/>
    <x v="1"/>
  </r>
  <r>
    <s v="  UA"/>
    <x v="29"/>
    <n v="350"/>
    <s v="N561UA"/>
    <s v="MCO"/>
    <d v="1899-12-30T17:06:00"/>
    <d v="1899-12-30T17:00:00"/>
    <n v="159"/>
    <n v="152"/>
    <n v="-6"/>
    <d v="1899-12-30T17:21:00"/>
    <n v="21"/>
    <n v="0"/>
    <n v="0"/>
    <n v="0"/>
    <n v="0"/>
    <n v="0"/>
    <n v="0"/>
    <x v="12"/>
    <x v="1"/>
  </r>
  <r>
    <s v="  UA"/>
    <x v="29"/>
    <n v="360"/>
    <s v="N459UA"/>
    <s v="IAD"/>
    <d v="1899-12-30T11:22:00"/>
    <d v="1899-12-30T11:25:00"/>
    <n v="106"/>
    <n v="93"/>
    <n v="3"/>
    <d v="1899-12-30T11:39:00"/>
    <n v="14"/>
    <n v="0"/>
    <n v="0"/>
    <n v="0"/>
    <n v="0"/>
    <n v="0"/>
    <n v="3"/>
    <x v="3"/>
    <x v="1"/>
  </r>
  <r>
    <s v="  UA"/>
    <x v="29"/>
    <n v="365"/>
    <s v="N824UA"/>
    <s v="DSM"/>
    <d v="1899-12-30T15:00:00"/>
    <d v="1899-12-30T14:57:00"/>
    <n v="75"/>
    <n v="62"/>
    <n v="-3"/>
    <d v="1899-12-30T15:10:00"/>
    <n v="13"/>
    <n v="0"/>
    <n v="0"/>
    <n v="0"/>
    <n v="0"/>
    <n v="0"/>
    <n v="0"/>
    <x v="15"/>
    <x v="1"/>
  </r>
  <r>
    <s v="  UA"/>
    <x v="29"/>
    <n v="373"/>
    <s v="N558UA"/>
    <s v="JAC"/>
    <d v="1899-12-30T09:46:00"/>
    <d v="1899-12-30T09:49:00"/>
    <n v="193"/>
    <n v="182"/>
    <n v="3"/>
    <d v="1899-12-30T10:03:00"/>
    <n v="14"/>
    <n v="0"/>
    <n v="0"/>
    <n v="0"/>
    <n v="0"/>
    <n v="0"/>
    <n v="3"/>
    <x v="0"/>
    <x v="1"/>
  </r>
  <r>
    <s v="  UA"/>
    <x v="29"/>
    <n v="376"/>
    <s v="N448UA"/>
    <s v="PHL"/>
    <d v="1899-12-30T06:00:00"/>
    <d v="1899-12-30T05:58:00"/>
    <n v="119"/>
    <n v="112"/>
    <n v="-2"/>
    <d v="1899-12-30T06:12:00"/>
    <n v="14"/>
    <n v="0"/>
    <n v="0"/>
    <n v="0"/>
    <n v="0"/>
    <n v="0"/>
    <n v="0"/>
    <x v="6"/>
    <x v="1"/>
  </r>
  <r>
    <s v="  UA"/>
    <x v="29"/>
    <n v="381"/>
    <s v="N445UA"/>
    <s v="SMF"/>
    <d v="1899-12-30T09:55:00"/>
    <d v="1899-12-30T09:56:00"/>
    <n v="270"/>
    <n v="262"/>
    <n v="1"/>
    <d v="1899-12-30T10:12:00"/>
    <n v="16"/>
    <n v="0"/>
    <n v="0"/>
    <n v="0"/>
    <n v="0"/>
    <n v="0"/>
    <n v="1"/>
    <x v="0"/>
    <x v="1"/>
  </r>
  <r>
    <s v="  UA"/>
    <x v="29"/>
    <n v="382"/>
    <s v="N556UA"/>
    <s v="IAD"/>
    <d v="1899-12-30T08:43:00"/>
    <d v="1899-12-30T08:36:00"/>
    <n v="108"/>
    <n v="95"/>
    <n v="-7"/>
    <d v="1899-12-30T08:52:00"/>
    <n v="16"/>
    <n v="0"/>
    <n v="0"/>
    <n v="0"/>
    <n v="0"/>
    <n v="0"/>
    <n v="0"/>
    <x v="9"/>
    <x v="1"/>
  </r>
  <r>
    <s v="  UA"/>
    <x v="29"/>
    <n v="391"/>
    <s v="N470UA"/>
    <s v="RDU"/>
    <d v="1899-12-30T19:45:00"/>
    <d v="1899-12-30T19:44:00"/>
    <n v="117"/>
    <n v="105"/>
    <n v="-1"/>
    <d v="1899-12-30T19:58:00"/>
    <n v="14"/>
    <n v="0"/>
    <n v="0"/>
    <n v="0"/>
    <n v="0"/>
    <n v="0"/>
    <n v="0"/>
    <x v="10"/>
    <x v="1"/>
  </r>
  <r>
    <s v="  UA"/>
    <x v="29"/>
    <n v="393"/>
    <s v="N476UA"/>
    <s v="PHX"/>
    <d v="1899-12-30T11:57:00"/>
    <d v="1899-12-30T11:57:00"/>
    <n v="232"/>
    <n v="231"/>
    <n v="0"/>
    <d v="1899-12-30T12:23:00"/>
    <n v="26"/>
    <n v="0"/>
    <n v="0"/>
    <n v="0"/>
    <n v="0"/>
    <n v="0"/>
    <n v="0"/>
    <x v="3"/>
    <x v="1"/>
  </r>
  <r>
    <s v="  UA"/>
    <x v="29"/>
    <n v="395"/>
    <s v="N409UA"/>
    <s v="SAN"/>
    <d v="1899-12-30T17:50:00"/>
    <d v="1899-12-30T17:48:00"/>
    <n v="253"/>
    <n v="246"/>
    <n v="-2"/>
    <d v="1899-12-30T17:59:00"/>
    <n v="11"/>
    <n v="0"/>
    <n v="0"/>
    <n v="0"/>
    <n v="0"/>
    <n v="0"/>
    <n v="0"/>
    <x v="12"/>
    <x v="1"/>
  </r>
  <r>
    <s v="  UA"/>
    <x v="29"/>
    <n v="398"/>
    <s v="N456UA"/>
    <s v="PDX"/>
    <d v="1899-12-30T11:58:00"/>
    <d v="1899-12-30T11:57:00"/>
    <n v="268"/>
    <n v="268"/>
    <n v="-1"/>
    <d v="1899-12-30T12:26:00"/>
    <n v="29"/>
    <n v="0"/>
    <n v="0"/>
    <n v="0"/>
    <n v="0"/>
    <n v="0"/>
    <n v="0"/>
    <x v="3"/>
    <x v="1"/>
  </r>
  <r>
    <s v="  UA"/>
    <x v="29"/>
    <n v="401"/>
    <s v="N535UA"/>
    <s v="DCA"/>
    <d v="1899-12-30T17:05:00"/>
    <d v="1899-12-30T17:00:00"/>
    <n v="104"/>
    <n v="106"/>
    <n v="-5"/>
    <d v="1899-12-30T17:22:00"/>
    <n v="22"/>
    <n v="0"/>
    <n v="0"/>
    <n v="0"/>
    <n v="0"/>
    <n v="0"/>
    <n v="0"/>
    <x v="12"/>
    <x v="1"/>
  </r>
  <r>
    <s v="  UA"/>
    <x v="29"/>
    <n v="408"/>
    <s v="N587UA"/>
    <s v="PHX"/>
    <d v="1899-12-30T17:59:00"/>
    <d v="1899-12-30T18:02:00"/>
    <n v="235"/>
    <n v="219"/>
    <n v="3"/>
    <d v="1899-12-30T18:16:00"/>
    <n v="14"/>
    <n v="0"/>
    <n v="0"/>
    <n v="0"/>
    <n v="0"/>
    <n v="0"/>
    <n v="3"/>
    <x v="12"/>
    <x v="1"/>
  </r>
  <r>
    <s v="  UA"/>
    <x v="29"/>
    <n v="409"/>
    <s v="N448UA"/>
    <s v="LAX"/>
    <d v="1899-12-30T13:05:00"/>
    <d v="1899-12-30T13:01:00"/>
    <n v="269"/>
    <n v="255"/>
    <n v="-4"/>
    <d v="1899-12-30T13:16:00"/>
    <n v="15"/>
    <n v="0"/>
    <n v="0"/>
    <n v="0"/>
    <n v="0"/>
    <n v="0"/>
    <n v="0"/>
    <x v="14"/>
    <x v="1"/>
  </r>
  <r>
    <s v="  UA"/>
    <x v="29"/>
    <n v="411"/>
    <s v="N457UA"/>
    <s v="LAX"/>
    <d v="1899-12-30T20:45:00"/>
    <d v="1899-12-30T20:43:00"/>
    <n v="265"/>
    <n v="242"/>
    <n v="-2"/>
    <d v="1899-12-30T20:51:00"/>
    <n v="8"/>
    <n v="0"/>
    <n v="0"/>
    <n v="0"/>
    <n v="0"/>
    <n v="0"/>
    <n v="0"/>
    <x v="11"/>
    <x v="1"/>
  </r>
  <r>
    <s v="  UA"/>
    <x v="29"/>
    <n v="420"/>
    <s v="N431UA"/>
    <s v="ROC"/>
    <d v="1899-12-30T18:44:00"/>
    <d v="1899-12-30T18:53:00"/>
    <n v="96"/>
    <n v="96"/>
    <n v="9"/>
    <d v="1899-12-30T19:07:00"/>
    <n v="14"/>
    <n v="0"/>
    <n v="0"/>
    <n v="0"/>
    <n v="0"/>
    <n v="0"/>
    <n v="9"/>
    <x v="1"/>
    <x v="1"/>
  </r>
  <r>
    <s v="  UA"/>
    <x v="29"/>
    <n v="425"/>
    <s v="N533UA"/>
    <s v="SEA"/>
    <d v="1899-12-30T20:50:00"/>
    <d v="1899-12-30T20:41:00"/>
    <n v="265"/>
    <n v="233"/>
    <n v="-9"/>
    <d v="1899-12-30T20:48:00"/>
    <n v="7"/>
    <n v="0"/>
    <n v="0"/>
    <n v="0"/>
    <n v="0"/>
    <n v="0"/>
    <n v="0"/>
    <x v="11"/>
    <x v="1"/>
  </r>
  <r>
    <s v="  UA"/>
    <x v="29"/>
    <n v="432"/>
    <s v="N845UA"/>
    <s v="CLT"/>
    <d v="1899-12-30T13:10:00"/>
    <d v="1899-12-30T13:05:00"/>
    <n v="109"/>
    <n v="98"/>
    <n v="-5"/>
    <d v="1899-12-30T13:21:00"/>
    <n v="16"/>
    <n v="0"/>
    <n v="0"/>
    <n v="0"/>
    <n v="0"/>
    <n v="0"/>
    <n v="0"/>
    <x v="14"/>
    <x v="1"/>
  </r>
  <r>
    <s v="  UA"/>
    <x v="29"/>
    <n v="436"/>
    <s v="N403UA"/>
    <s v="EWR"/>
    <d v="1899-12-30T15:00:00"/>
    <d v="1899-12-30T14:54:00"/>
    <n v="131"/>
    <n v="126"/>
    <n v="-6"/>
    <d v="1899-12-30T15:26:00"/>
    <n v="32"/>
    <n v="0"/>
    <n v="0"/>
    <n v="0"/>
    <n v="0"/>
    <n v="0"/>
    <n v="0"/>
    <x v="15"/>
    <x v="1"/>
  </r>
  <r>
    <s v="  UA"/>
    <x v="29"/>
    <n v="442"/>
    <s v="N835UA"/>
    <s v="BDL"/>
    <d v="1899-12-30T16:50:00"/>
    <d v="1899-12-30T16:48:00"/>
    <n v="121"/>
    <n v="108"/>
    <n v="-2"/>
    <d v="1899-12-30T16:57:00"/>
    <n v="9"/>
    <n v="0"/>
    <n v="0"/>
    <n v="0"/>
    <n v="0"/>
    <n v="0"/>
    <n v="0"/>
    <x v="2"/>
    <x v="1"/>
  </r>
  <r>
    <s v="  UA"/>
    <x v="29"/>
    <n v="449"/>
    <s v="N818UA"/>
    <s v="SAN"/>
    <d v="1899-12-30T10:00:00"/>
    <d v="1899-12-30T09:56:00"/>
    <n v="261"/>
    <n v="260"/>
    <n v="-4"/>
    <d v="1899-12-30T10:22:00"/>
    <n v="26"/>
    <n v="0"/>
    <n v="0"/>
    <n v="0"/>
    <n v="0"/>
    <n v="0"/>
    <n v="0"/>
    <x v="8"/>
    <x v="1"/>
  </r>
  <r>
    <s v="  UA"/>
    <x v="29"/>
    <n v="450"/>
    <s v="N572UA"/>
    <s v="TPA"/>
    <d v="1899-12-30T19:59:00"/>
    <d v="1899-12-30T19:55:00"/>
    <n v="157"/>
    <n v="140"/>
    <n v="-4"/>
    <d v="1899-12-30T20:08:00"/>
    <n v="13"/>
    <n v="0"/>
    <n v="0"/>
    <n v="0"/>
    <n v="0"/>
    <n v="0"/>
    <n v="0"/>
    <x v="10"/>
    <x v="1"/>
  </r>
  <r>
    <s v="  UA"/>
    <x v="29"/>
    <n v="456"/>
    <s v="N580UA"/>
    <s v="DEN"/>
    <d v="1899-12-30T11:57:00"/>
    <d v="1899-12-30T12:54:00"/>
    <n v="162"/>
    <n v="141"/>
    <n v="57"/>
    <d v="1899-12-30T13:05:00"/>
    <n v="11"/>
    <n v="6"/>
    <n v="0"/>
    <n v="0"/>
    <n v="0"/>
    <n v="30"/>
    <n v="57"/>
    <x v="3"/>
    <x v="1"/>
  </r>
  <r>
    <s v="  UA"/>
    <x v="29"/>
    <n v="473"/>
    <s v="N453UA"/>
    <s v="SNA"/>
    <d v="1899-12-30T20:05:00"/>
    <d v="1899-12-30T19:58:00"/>
    <n v="269"/>
    <n v="244"/>
    <n v="-7"/>
    <d v="1899-12-30T20:15:00"/>
    <n v="17"/>
    <n v="0"/>
    <n v="0"/>
    <n v="0"/>
    <n v="0"/>
    <n v="0"/>
    <n v="0"/>
    <x v="11"/>
    <x v="1"/>
  </r>
  <r>
    <s v="  UA"/>
    <x v="29"/>
    <n v="476"/>
    <s v="N820UA"/>
    <s v="BWI"/>
    <d v="1899-12-30T13:12:00"/>
    <d v="1899-12-30T13:08:00"/>
    <n v="108"/>
    <n v="97"/>
    <n v="-4"/>
    <d v="1899-12-30T13:22:00"/>
    <n v="14"/>
    <n v="0"/>
    <n v="0"/>
    <n v="0"/>
    <n v="0"/>
    <n v="0"/>
    <n v="0"/>
    <x v="14"/>
    <x v="1"/>
  </r>
  <r>
    <s v="  UA"/>
    <x v="29"/>
    <n v="493"/>
    <s v="N438UA"/>
    <s v="SFO"/>
    <d v="1899-12-30T18:45:00"/>
    <d v="1899-12-30T18:39:00"/>
    <n v="282"/>
    <n v="262"/>
    <n v="-6"/>
    <d v="1899-12-30T18:48:00"/>
    <n v="9"/>
    <n v="0"/>
    <n v="0"/>
    <n v="0"/>
    <n v="0"/>
    <n v="0"/>
    <n v="0"/>
    <x v="1"/>
    <x v="1"/>
  </r>
  <r>
    <s v="  UA"/>
    <x v="29"/>
    <n v="499"/>
    <s v="N563UA"/>
    <s v="SFO"/>
    <d v="1899-12-30T14:11:00"/>
    <d v="1899-12-30T14:10:00"/>
    <n v="278"/>
    <n v="284"/>
    <n v="-1"/>
    <d v="1899-12-30T14:19:00"/>
    <n v="9"/>
    <n v="0"/>
    <n v="0"/>
    <n v="0"/>
    <n v="0"/>
    <n v="0"/>
    <n v="0"/>
    <x v="4"/>
    <x v="1"/>
  </r>
  <r>
    <s v="  UA"/>
    <x v="29"/>
    <n v="501"/>
    <s v="N514UA"/>
    <s v="LGA"/>
    <d v="1899-12-30T06:20:00"/>
    <d v="1899-12-30T06:12:00"/>
    <n v="122"/>
    <n v="113"/>
    <n v="-8"/>
    <d v="1899-12-30T06:29:00"/>
    <n v="17"/>
    <n v="0"/>
    <n v="0"/>
    <n v="0"/>
    <n v="0"/>
    <n v="0"/>
    <n v="0"/>
    <x v="6"/>
    <x v="1"/>
  </r>
  <r>
    <s v="  UA"/>
    <x v="29"/>
    <n v="502"/>
    <s v="N801UA"/>
    <s v="LGA"/>
    <d v="1899-12-30T17:54:00"/>
    <d v="1899-12-30T17:50:00"/>
    <n v="125"/>
    <n v="121"/>
    <n v="-4"/>
    <d v="1899-12-30T18:07:00"/>
    <n v="17"/>
    <n v="0"/>
    <n v="0"/>
    <n v="0"/>
    <n v="0"/>
    <n v="0"/>
    <n v="0"/>
    <x v="12"/>
    <x v="1"/>
  </r>
  <r>
    <s v="  UA"/>
    <x v="29"/>
    <n v="514"/>
    <s v="N403UA"/>
    <s v="IAD"/>
    <d v="1899-12-30T21:20:00"/>
    <d v="1899-12-30T21:13:00"/>
    <n v="99"/>
    <n v="93"/>
    <n v="-7"/>
    <d v="1899-12-30T21:27:00"/>
    <n v="14"/>
    <n v="0"/>
    <n v="0"/>
    <n v="0"/>
    <n v="0"/>
    <n v="0"/>
    <n v="0"/>
    <x v="7"/>
    <x v="1"/>
  </r>
  <r>
    <s v="  UA"/>
    <x v="29"/>
    <n v="519"/>
    <s v="N414UA"/>
    <s v="CMH"/>
    <d v="1899-12-30T19:45:00"/>
    <d v="1899-12-30T19:40:00"/>
    <n v="73"/>
    <n v="70"/>
    <n v="-5"/>
    <d v="1899-12-30T19:55:00"/>
    <n v="15"/>
    <n v="0"/>
    <n v="0"/>
    <n v="0"/>
    <n v="0"/>
    <n v="0"/>
    <n v="0"/>
    <x v="10"/>
    <x v="1"/>
  </r>
  <r>
    <s v="  UA"/>
    <x v="29"/>
    <n v="521"/>
    <s v="N516UA"/>
    <s v="SAN"/>
    <d v="1899-12-30T11:57:00"/>
    <d v="1899-12-30T11:54:00"/>
    <n v="264"/>
    <n v="239"/>
    <n v="-3"/>
    <d v="1899-12-30T12:10:00"/>
    <n v="16"/>
    <n v="0"/>
    <n v="0"/>
    <n v="0"/>
    <n v="0"/>
    <n v="0"/>
    <n v="0"/>
    <x v="3"/>
    <x v="1"/>
  </r>
  <r>
    <s v="  UA"/>
    <x v="29"/>
    <n v="524"/>
    <s v="N588UA"/>
    <s v="BOS"/>
    <d v="1899-12-30T06:46:00"/>
    <d v="1899-12-30T06:45:00"/>
    <n v="131"/>
    <n v="128"/>
    <n v="-1"/>
    <d v="1899-12-30T07:03:00"/>
    <n v="18"/>
    <n v="0"/>
    <n v="0"/>
    <n v="0"/>
    <n v="0"/>
    <n v="0"/>
    <n v="0"/>
    <x v="6"/>
    <x v="1"/>
  </r>
  <r>
    <s v="  UA"/>
    <x v="29"/>
    <n v="530"/>
    <s v="N438UA"/>
    <s v="MSP"/>
    <d v="1899-12-30T06:00:00"/>
    <d v="1899-12-30T06:00:00"/>
    <n v="93"/>
    <n v="78"/>
    <n v="0"/>
    <d v="1899-12-30T06:11:00"/>
    <n v="11"/>
    <n v="0"/>
    <n v="0"/>
    <n v="0"/>
    <n v="0"/>
    <n v="0"/>
    <n v="0"/>
    <x v="6"/>
    <x v="1"/>
  </r>
  <r>
    <s v="  UA"/>
    <x v="29"/>
    <n v="531"/>
    <s v="N562UA"/>
    <s v="LAX"/>
    <d v="1899-12-30T10:35:00"/>
    <d v="1899-12-30T10:34:00"/>
    <n v="275"/>
    <n v="255"/>
    <n v="-1"/>
    <d v="1899-12-30T10:45:00"/>
    <n v="11"/>
    <n v="0"/>
    <n v="0"/>
    <n v="0"/>
    <n v="0"/>
    <n v="0"/>
    <n v="0"/>
    <x v="8"/>
    <x v="1"/>
  </r>
  <r>
    <s v="  UA"/>
    <x v="29"/>
    <n v="532"/>
    <s v="N475UA"/>
    <s v="BOS"/>
    <d v="1899-12-30T11:01:00"/>
    <d v="1899-12-30T10:56:00"/>
    <n v="135"/>
    <n v="130"/>
    <n v="-5"/>
    <d v="1899-12-30T11:13:00"/>
    <n v="17"/>
    <n v="0"/>
    <n v="0"/>
    <n v="0"/>
    <n v="0"/>
    <n v="0"/>
    <n v="0"/>
    <x v="3"/>
    <x v="1"/>
  </r>
  <r>
    <s v="  UA"/>
    <x v="29"/>
    <n v="536"/>
    <s v="N515UA"/>
    <s v="LGA"/>
    <d v="1899-12-30T07:00:00"/>
    <d v="1899-12-30T07:00:00"/>
    <n v="122"/>
    <n v="118"/>
    <n v="0"/>
    <d v="1899-12-30T07:25:00"/>
    <n v="25"/>
    <n v="0"/>
    <n v="0"/>
    <n v="0"/>
    <n v="0"/>
    <n v="0"/>
    <n v="0"/>
    <x v="13"/>
    <x v="1"/>
  </r>
  <r>
    <s v="  UA"/>
    <x v="29"/>
    <n v="544"/>
    <s v="N827UA"/>
    <s v="LAS"/>
    <d v="1899-12-30T11:57:00"/>
    <d v="1899-12-30T12:21:00"/>
    <n v="238"/>
    <n v="223"/>
    <n v="24"/>
    <d v="1899-12-30T12:35:00"/>
    <n v="14"/>
    <n v="0"/>
    <n v="0"/>
    <n v="0"/>
    <n v="0"/>
    <n v="0"/>
    <n v="24"/>
    <x v="3"/>
    <x v="1"/>
  </r>
  <r>
    <s v="  UA"/>
    <x v="29"/>
    <n v="557"/>
    <s v="N575UA"/>
    <s v="LAS"/>
    <d v="1899-12-30T17:55:00"/>
    <d v="1899-12-30T18:32:00"/>
    <n v="237"/>
    <n v="219"/>
    <n v="37"/>
    <d v="1899-12-30T18:42:00"/>
    <n v="10"/>
    <n v="0"/>
    <n v="0"/>
    <n v="0"/>
    <n v="0"/>
    <n v="19"/>
    <n v="37"/>
    <x v="12"/>
    <x v="1"/>
  </r>
  <r>
    <s v="  UA"/>
    <x v="29"/>
    <n v="566"/>
    <s v="N474UA"/>
    <s v="ATL"/>
    <d v="1899-12-30T18:00:00"/>
    <d v="1899-12-30T18:01:00"/>
    <n v="112"/>
    <n v="106"/>
    <n v="1"/>
    <d v="1899-12-30T18:17:00"/>
    <n v="16"/>
    <n v="0"/>
    <n v="0"/>
    <n v="0"/>
    <n v="0"/>
    <n v="0"/>
    <n v="1"/>
    <x v="1"/>
    <x v="1"/>
  </r>
  <r>
    <s v="  UA"/>
    <x v="29"/>
    <n v="570"/>
    <s v="N464UA"/>
    <s v="CLE"/>
    <d v="1899-12-30T13:19:00"/>
    <d v="1899-12-30T13:19:00"/>
    <n v="73"/>
    <n v="75"/>
    <n v="0"/>
    <d v="1899-12-30T13:39:00"/>
    <n v="20"/>
    <n v="0"/>
    <n v="0"/>
    <n v="0"/>
    <n v="0"/>
    <n v="0"/>
    <n v="0"/>
    <x v="14"/>
    <x v="1"/>
  </r>
  <r>
    <s v="  UA"/>
    <x v="29"/>
    <n v="577"/>
    <s v="N465UA"/>
    <s v="MSP"/>
    <d v="1899-12-30T08:48:00"/>
    <d v="1899-12-30T08:56:00"/>
    <n v="85"/>
    <n v="100"/>
    <n v="8"/>
    <d v="1899-12-30T09:22:00"/>
    <n v="26"/>
    <n v="8"/>
    <n v="0"/>
    <n v="15"/>
    <n v="0"/>
    <n v="0"/>
    <n v="8"/>
    <x v="9"/>
    <x v="1"/>
  </r>
  <r>
    <s v="  UA"/>
    <x v="29"/>
    <n v="589"/>
    <s v="N523UA"/>
    <s v="IAH"/>
    <d v="1899-12-30T09:27:00"/>
    <d v="1899-12-30T09:29:00"/>
    <n v="164"/>
    <n v="168"/>
    <n v="2"/>
    <d v="1899-12-30T09:48:00"/>
    <n v="19"/>
    <n v="0"/>
    <n v="0"/>
    <n v="0"/>
    <n v="0"/>
    <n v="0"/>
    <n v="2"/>
    <x v="0"/>
    <x v="1"/>
  </r>
  <r>
    <s v="  UA"/>
    <x v="29"/>
    <n v="590"/>
    <s v="N437UA"/>
    <s v="BDL"/>
    <d v="1899-12-30T13:40:00"/>
    <d v="1899-12-30T13:34:00"/>
    <n v="121"/>
    <n v="116"/>
    <n v="-6"/>
    <d v="1899-12-30T13:48:00"/>
    <n v="14"/>
    <n v="0"/>
    <n v="0"/>
    <n v="0"/>
    <n v="0"/>
    <n v="0"/>
    <n v="0"/>
    <x v="14"/>
    <x v="1"/>
  </r>
  <r>
    <s v="  UA"/>
    <x v="29"/>
    <n v="597"/>
    <s v="N807UA"/>
    <s v="MSP"/>
    <d v="1899-12-30T20:05:00"/>
    <d v="1899-12-30T20:00:00"/>
    <n v="83"/>
    <n v="76"/>
    <n v="-5"/>
    <d v="1899-12-30T20:14:00"/>
    <n v="14"/>
    <n v="0"/>
    <n v="0"/>
    <n v="0"/>
    <n v="0"/>
    <n v="0"/>
    <n v="0"/>
    <x v="11"/>
    <x v="1"/>
  </r>
  <r>
    <s v="  UA"/>
    <x v="29"/>
    <n v="600"/>
    <s v="N458UA"/>
    <s v="DCA"/>
    <d v="1899-12-30T06:00:00"/>
    <d v="1899-12-30T05:51:00"/>
    <n v="106"/>
    <n v="99"/>
    <n v="-9"/>
    <d v="1899-12-30T06:05:00"/>
    <n v="14"/>
    <n v="0"/>
    <n v="0"/>
    <n v="0"/>
    <n v="0"/>
    <n v="0"/>
    <n v="0"/>
    <x v="6"/>
    <x v="1"/>
  </r>
  <r>
    <s v="  UA"/>
    <x v="29"/>
    <n v="602"/>
    <s v="N431UA"/>
    <s v="DCA"/>
    <d v="1899-12-30T07:00:00"/>
    <d v="1899-12-30T06:51:00"/>
    <n v="108"/>
    <n v="101"/>
    <n v="-9"/>
    <d v="1899-12-30T07:09:00"/>
    <n v="18"/>
    <n v="0"/>
    <n v="0"/>
    <n v="0"/>
    <n v="0"/>
    <n v="0"/>
    <n v="0"/>
    <x v="13"/>
    <x v="1"/>
  </r>
  <r>
    <s v="  UA"/>
    <x v="29"/>
    <n v="604"/>
    <s v="N813UA"/>
    <s v="DCA"/>
    <d v="1899-12-30T08:05:00"/>
    <d v="1899-12-30T08:00:00"/>
    <n v="105"/>
    <n v="99"/>
    <n v="-5"/>
    <d v="1899-12-30T08:17:00"/>
    <n v="17"/>
    <n v="0"/>
    <n v="0"/>
    <n v="0"/>
    <n v="0"/>
    <n v="0"/>
    <n v="0"/>
    <x v="9"/>
    <x v="1"/>
  </r>
  <r>
    <s v="  UA"/>
    <x v="29"/>
    <n v="605"/>
    <s v="N435UA"/>
    <s v="DEN"/>
    <d v="1899-12-30T09:48:00"/>
    <d v="1899-12-30T09:41:00"/>
    <n v="162"/>
    <n v="145"/>
    <n v="-7"/>
    <d v="1899-12-30T09:54:00"/>
    <n v="13"/>
    <n v="0"/>
    <n v="0"/>
    <n v="0"/>
    <n v="0"/>
    <n v="0"/>
    <n v="0"/>
    <x v="0"/>
    <x v="1"/>
  </r>
  <r>
    <s v="  UA"/>
    <x v="29"/>
    <n v="608"/>
    <s v="N835UA"/>
    <s v="DCA"/>
    <d v="1899-12-30T10:02:00"/>
    <d v="1899-12-30T09:47:00"/>
    <n v="105"/>
    <n v="99"/>
    <n v="-15"/>
    <d v="1899-12-30T10:00:00"/>
    <n v="13"/>
    <n v="0"/>
    <n v="0"/>
    <n v="0"/>
    <n v="0"/>
    <n v="0"/>
    <n v="0"/>
    <x v="8"/>
    <x v="1"/>
  </r>
  <r>
    <s v="  UA"/>
    <x v="29"/>
    <n v="609"/>
    <s v="N439UA"/>
    <s v="SFO"/>
    <d v="1899-12-30T11:57:00"/>
    <d v="1899-12-30T11:53:00"/>
    <n v="282"/>
    <n v="274"/>
    <n v="-4"/>
    <d v="1899-12-30T12:13:00"/>
    <n v="20"/>
    <n v="0"/>
    <n v="0"/>
    <n v="0"/>
    <n v="0"/>
    <n v="0"/>
    <n v="0"/>
    <x v="3"/>
    <x v="1"/>
  </r>
  <r>
    <s v="  UA"/>
    <x v="29"/>
    <n v="610"/>
    <s v="N458UA"/>
    <s v="DCA"/>
    <d v="1899-12-30T11:00:00"/>
    <d v="1899-12-30T11:08:00"/>
    <n v="105"/>
    <n v="97"/>
    <n v="8"/>
    <d v="1899-12-30T11:20:00"/>
    <n v="12"/>
    <n v="0"/>
    <n v="0"/>
    <n v="0"/>
    <n v="0"/>
    <n v="0"/>
    <n v="8"/>
    <x v="3"/>
    <x v="1"/>
  </r>
  <r>
    <s v="  UA"/>
    <x v="29"/>
    <n v="611"/>
    <s v="N552UA"/>
    <s v="SFO"/>
    <d v="1899-12-30T13:05:00"/>
    <d v="1899-12-30T13:04:00"/>
    <n v="284"/>
    <n v="263"/>
    <n v="-1"/>
    <d v="1899-12-30T13:16:00"/>
    <n v="12"/>
    <n v="0"/>
    <n v="0"/>
    <n v="0"/>
    <n v="0"/>
    <n v="0"/>
    <n v="0"/>
    <x v="14"/>
    <x v="1"/>
  </r>
  <r>
    <s v="  UA"/>
    <x v="29"/>
    <n v="612"/>
    <s v="N801UA"/>
    <s v="DCA"/>
    <d v="1899-12-30T12:05:00"/>
    <d v="1899-12-30T11:57:00"/>
    <n v="105"/>
    <n v="102"/>
    <n v="-8"/>
    <d v="1899-12-30T12:21:00"/>
    <n v="24"/>
    <n v="0"/>
    <n v="0"/>
    <n v="0"/>
    <n v="0"/>
    <n v="0"/>
    <n v="0"/>
    <x v="5"/>
    <x v="1"/>
  </r>
  <r>
    <s v="  UA"/>
    <x v="29"/>
    <n v="614"/>
    <s v="N431UA"/>
    <s v="DCA"/>
    <d v="1899-12-30T13:05:00"/>
    <d v="1899-12-30T12:59:00"/>
    <n v="105"/>
    <n v="95"/>
    <n v="-6"/>
    <d v="1899-12-30T13:09:00"/>
    <n v="10"/>
    <n v="0"/>
    <n v="0"/>
    <n v="0"/>
    <n v="0"/>
    <n v="0"/>
    <n v="0"/>
    <x v="14"/>
    <x v="1"/>
  </r>
  <r>
    <s v="  UA"/>
    <x v="29"/>
    <n v="616"/>
    <s v="N470UA"/>
    <s v="DCA"/>
    <d v="1899-12-30T14:05:00"/>
    <d v="1899-12-30T13:59:00"/>
    <n v="105"/>
    <n v="107"/>
    <n v="-6"/>
    <d v="1899-12-30T14:21:00"/>
    <n v="22"/>
    <n v="0"/>
    <n v="0"/>
    <n v="0"/>
    <n v="0"/>
    <n v="0"/>
    <n v="0"/>
    <x v="4"/>
    <x v="1"/>
  </r>
  <r>
    <s v="  UA"/>
    <x v="29"/>
    <n v="617"/>
    <s v="N436UA"/>
    <s v="SNA"/>
    <d v="1899-12-30T15:23:00"/>
    <d v="1899-12-30T15:15:00"/>
    <n v="268"/>
    <n v="249"/>
    <n v="-8"/>
    <d v="1899-12-30T15:25:00"/>
    <n v="10"/>
    <n v="0"/>
    <n v="0"/>
    <n v="0"/>
    <n v="0"/>
    <n v="0"/>
    <n v="0"/>
    <x v="15"/>
    <x v="1"/>
  </r>
  <r>
    <s v="  UA"/>
    <x v="29"/>
    <n v="618"/>
    <s v="N852UA"/>
    <s v="DCA"/>
    <d v="1899-12-30T15:05:00"/>
    <d v="1899-12-30T15:01:00"/>
    <n v="105"/>
    <n v="96"/>
    <n v="-4"/>
    <d v="1899-12-30T15:15:00"/>
    <n v="14"/>
    <n v="0"/>
    <n v="0"/>
    <n v="0"/>
    <n v="0"/>
    <n v="0"/>
    <n v="0"/>
    <x v="15"/>
    <x v="1"/>
  </r>
  <r>
    <s v="  UA"/>
    <x v="29"/>
    <n v="620"/>
    <s v="N433UA"/>
    <s v="DCA"/>
    <d v="1899-12-30T16:03:00"/>
    <d v="1899-12-30T16:36:00"/>
    <n v="105"/>
    <n v="97"/>
    <n v="33"/>
    <d v="1899-12-30T16:47:00"/>
    <n v="11"/>
    <n v="25"/>
    <n v="0"/>
    <n v="0"/>
    <n v="0"/>
    <n v="0"/>
    <n v="33"/>
    <x v="2"/>
    <x v="1"/>
  </r>
  <r>
    <s v="  UA"/>
    <x v="29"/>
    <n v="624"/>
    <s v="N471UA"/>
    <s v="DCA"/>
    <d v="1899-12-30T18:05:00"/>
    <d v="1899-12-30T18:05:00"/>
    <n v="105"/>
    <n v="109"/>
    <n v="0"/>
    <d v="1899-12-30T18:23:00"/>
    <n v="18"/>
    <n v="0"/>
    <n v="0"/>
    <n v="0"/>
    <n v="0"/>
    <n v="0"/>
    <n v="0"/>
    <x v="1"/>
    <x v="1"/>
  </r>
  <r>
    <s v="  UA"/>
    <x v="29"/>
    <n v="626"/>
    <s v="N519UA"/>
    <s v="PHL"/>
    <d v="1899-12-30T18:10:00"/>
    <d v="1899-12-30T18:07:00"/>
    <n v="119"/>
    <n v="106"/>
    <n v="-3"/>
    <d v="1899-12-30T18:24:00"/>
    <n v="17"/>
    <n v="0"/>
    <n v="0"/>
    <n v="0"/>
    <n v="0"/>
    <n v="0"/>
    <n v="0"/>
    <x v="1"/>
    <x v="1"/>
  </r>
  <r>
    <s v="  UA"/>
    <x v="29"/>
    <n v="632"/>
    <s v="N541UA"/>
    <s v="TPA"/>
    <d v="1899-12-30T09:30:00"/>
    <d v="1899-12-30T09:33:00"/>
    <n v="157"/>
    <n v="147"/>
    <n v="3"/>
    <d v="1899-12-30T09:53:00"/>
    <n v="20"/>
    <n v="0"/>
    <n v="0"/>
    <n v="0"/>
    <n v="0"/>
    <n v="0"/>
    <n v="3"/>
    <x v="0"/>
    <x v="1"/>
  </r>
  <r>
    <s v="  UA"/>
    <x v="29"/>
    <n v="634"/>
    <s v="N808UA"/>
    <s v="EWR"/>
    <d v="1899-12-30T06:00:00"/>
    <d v="1899-12-30T06:07:00"/>
    <n v="118"/>
    <n v="113"/>
    <n v="7"/>
    <d v="1899-12-30T06:24:00"/>
    <n v="17"/>
    <n v="0"/>
    <n v="0"/>
    <n v="0"/>
    <n v="0"/>
    <n v="0"/>
    <n v="7"/>
    <x v="6"/>
    <x v="1"/>
  </r>
  <r>
    <s v="  UA"/>
    <x v="29"/>
    <n v="635"/>
    <s v="N536UA"/>
    <s v="SEA"/>
    <d v="1899-12-30T08:25:00"/>
    <d v="1899-12-30T08:28:00"/>
    <n v="265"/>
    <n v="272"/>
    <n v="3"/>
    <d v="1899-12-30T08:55:00"/>
    <n v="27"/>
    <n v="0"/>
    <n v="0"/>
    <n v="0"/>
    <n v="0"/>
    <n v="0"/>
    <n v="3"/>
    <x v="9"/>
    <x v="1"/>
  </r>
  <r>
    <s v="  UA"/>
    <x v="29"/>
    <n v="640"/>
    <s v="N827UA"/>
    <s v="PHL"/>
    <d v="1899-12-30T21:05:00"/>
    <d v="1899-12-30T20:52:00"/>
    <n v="113"/>
    <n v="131"/>
    <n v="-13"/>
    <d v="1899-12-30T21:18:00"/>
    <n v="26"/>
    <n v="0"/>
    <n v="0"/>
    <n v="0"/>
    <n v="0"/>
    <n v="0"/>
    <n v="0"/>
    <x v="7"/>
    <x v="1"/>
  </r>
  <r>
    <s v="  UA"/>
    <x v="29"/>
    <n v="643"/>
    <s v="N418UA"/>
    <s v="PDX"/>
    <d v="1899-12-30T15:20:00"/>
    <d v="1899-12-30T15:17:00"/>
    <n v="268"/>
    <n v="249"/>
    <n v="-3"/>
    <d v="1899-12-30T15:33:00"/>
    <n v="16"/>
    <n v="0"/>
    <n v="0"/>
    <n v="0"/>
    <n v="0"/>
    <n v="0"/>
    <n v="0"/>
    <x v="15"/>
    <x v="1"/>
  </r>
  <r>
    <s v="  UA"/>
    <x v="29"/>
    <n v="646"/>
    <s v="N489UA"/>
    <s v="EWR"/>
    <d v="1899-12-30T13:00:00"/>
    <d v="1899-12-30T13:42:00"/>
    <n v="133"/>
    <n v="124"/>
    <n v="42"/>
    <d v="1899-12-30T14:07:00"/>
    <n v="25"/>
    <n v="0"/>
    <n v="0"/>
    <n v="33"/>
    <n v="0"/>
    <n v="0"/>
    <n v="42"/>
    <x v="14"/>
    <x v="1"/>
  </r>
  <r>
    <s v="  UA"/>
    <x v="29"/>
    <n v="650"/>
    <s v="N428UA"/>
    <s v="OMA"/>
    <d v="1899-12-30T09:55:00"/>
    <d v="1899-12-30T09:51:00"/>
    <n v="90"/>
    <n v="98"/>
    <n v="-4"/>
    <d v="1899-12-30T10:19:00"/>
    <n v="28"/>
    <n v="0"/>
    <n v="0"/>
    <n v="0"/>
    <n v="0"/>
    <n v="0"/>
    <n v="0"/>
    <x v="0"/>
    <x v="1"/>
  </r>
  <r>
    <s v="  UA"/>
    <x v="29"/>
    <n v="656"/>
    <s v="N808UA"/>
    <s v="ALB"/>
    <d v="1899-12-30T13:15:00"/>
    <d v="1899-12-30T13:11:00"/>
    <n v="114"/>
    <n v="112"/>
    <n v="-4"/>
    <d v="1899-12-30T13:32:00"/>
    <n v="21"/>
    <n v="0"/>
    <n v="0"/>
    <n v="0"/>
    <n v="0"/>
    <n v="0"/>
    <n v="0"/>
    <x v="14"/>
    <x v="1"/>
  </r>
  <r>
    <s v="  UA"/>
    <x v="29"/>
    <n v="661"/>
    <s v="N443UA"/>
    <s v="LAX"/>
    <d v="1899-12-30T09:02:00"/>
    <d v="1899-12-30T08:59:00"/>
    <n v="265"/>
    <n v="260"/>
    <n v="-3"/>
    <d v="1899-12-30T09:21:00"/>
    <n v="22"/>
    <n v="0"/>
    <n v="0"/>
    <n v="0"/>
    <n v="0"/>
    <n v="0"/>
    <n v="0"/>
    <x v="0"/>
    <x v="1"/>
  </r>
  <r>
    <s v="  UA"/>
    <x v="29"/>
    <n v="664"/>
    <s v="N576UA"/>
    <s v="PHL"/>
    <d v="1899-12-30T13:33:00"/>
    <d v="1899-12-30T13:36:00"/>
    <n v="119"/>
    <n v="104"/>
    <n v="3"/>
    <d v="1899-12-30T13:49:00"/>
    <n v="13"/>
    <n v="0"/>
    <n v="0"/>
    <n v="0"/>
    <n v="0"/>
    <n v="0"/>
    <n v="3"/>
    <x v="14"/>
    <x v="1"/>
  </r>
  <r>
    <s v="  UA"/>
    <x v="29"/>
    <n v="665"/>
    <s v="N464UA"/>
    <s v="SNA"/>
    <d v="1899-12-30T17:34:00"/>
    <d v="1899-12-30T17:26:00"/>
    <n v="268"/>
    <n v="256"/>
    <n v="-8"/>
    <d v="1899-12-30T17:35:00"/>
    <n v="9"/>
    <n v="0"/>
    <n v="0"/>
    <n v="0"/>
    <n v="0"/>
    <n v="0"/>
    <n v="0"/>
    <x v="12"/>
    <x v="1"/>
  </r>
  <r>
    <s v="  UA"/>
    <x v="29"/>
    <n v="668"/>
    <s v="N820UA"/>
    <s v="LGA"/>
    <d v="1899-12-30T06:00:00"/>
    <d v="1899-12-30T05:55:00"/>
    <n v="123"/>
    <n v="109"/>
    <n v="-5"/>
    <d v="1899-12-30T06:07:00"/>
    <n v="12"/>
    <n v="0"/>
    <n v="0"/>
    <n v="0"/>
    <n v="0"/>
    <n v="0"/>
    <n v="0"/>
    <x v="6"/>
    <x v="1"/>
  </r>
  <r>
    <s v="  UA"/>
    <x v="29"/>
    <n v="672"/>
    <s v="N481UA"/>
    <s v="LGA"/>
    <d v="1899-12-30T08:00:00"/>
    <d v="1899-12-30T07:59:00"/>
    <n v="125"/>
    <n v="112"/>
    <n v="-1"/>
    <d v="1899-12-30T08:16:00"/>
    <n v="17"/>
    <n v="0"/>
    <n v="0"/>
    <n v="0"/>
    <n v="0"/>
    <n v="0"/>
    <n v="0"/>
    <x v="9"/>
    <x v="1"/>
  </r>
  <r>
    <s v="  UA"/>
    <x v="29"/>
    <n v="675"/>
    <s v="N654UA"/>
    <s v="DEN"/>
    <d v="1899-12-30T08:02:00"/>
    <d v="1899-12-30T07:57:00"/>
    <n v="168"/>
    <n v="149"/>
    <n v="-5"/>
    <d v="1899-12-30T08:14:00"/>
    <n v="17"/>
    <n v="0"/>
    <n v="0"/>
    <n v="0"/>
    <n v="0"/>
    <n v="0"/>
    <n v="0"/>
    <x v="9"/>
    <x v="1"/>
  </r>
  <r>
    <s v="  UA"/>
    <x v="29"/>
    <n v="676"/>
    <s v="N441UA"/>
    <s v="DCA"/>
    <d v="1899-12-30T21:00:00"/>
    <d v="1899-12-30T20:59:00"/>
    <n v="105"/>
    <n v="92"/>
    <n v="-1"/>
    <d v="1899-12-30T21:14:00"/>
    <n v="15"/>
    <n v="0"/>
    <n v="0"/>
    <n v="0"/>
    <n v="0"/>
    <n v="0"/>
    <n v="0"/>
    <x v="7"/>
    <x v="1"/>
  </r>
  <r>
    <s v="  UA"/>
    <x v="29"/>
    <n v="678"/>
    <s v="N821UA"/>
    <s v="LGA"/>
    <d v="1899-12-30T11:00:00"/>
    <d v="1899-12-30T10:53:00"/>
    <n v="125"/>
    <n v="119"/>
    <n v="-7"/>
    <d v="1899-12-30T11:14:00"/>
    <n v="21"/>
    <n v="0"/>
    <n v="0"/>
    <n v="0"/>
    <n v="0"/>
    <n v="0"/>
    <n v="0"/>
    <x v="3"/>
    <x v="1"/>
  </r>
  <r>
    <s v="  UA"/>
    <x v="29"/>
    <n v="680"/>
    <s v="N815UA"/>
    <s v="LGA"/>
    <d v="1899-12-30T12:25:00"/>
    <d v="1899-12-30T12:32:00"/>
    <n v="125"/>
    <n v="112"/>
    <n v="7"/>
    <d v="1899-12-30T12:45:00"/>
    <n v="13"/>
    <n v="0"/>
    <n v="0"/>
    <n v="0"/>
    <n v="0"/>
    <n v="0"/>
    <n v="7"/>
    <x v="5"/>
    <x v="1"/>
  </r>
  <r>
    <s v="  UA"/>
    <x v="29"/>
    <n v="682"/>
    <s v="N498UA"/>
    <s v="LGA"/>
    <d v="1899-12-30T13:00:00"/>
    <d v="1899-12-30T13:01:00"/>
    <n v="125"/>
    <n v="114"/>
    <n v="1"/>
    <d v="1899-12-30T13:15:00"/>
    <n v="14"/>
    <n v="0"/>
    <n v="0"/>
    <n v="0"/>
    <n v="0"/>
    <n v="0"/>
    <n v="1"/>
    <x v="14"/>
    <x v="1"/>
  </r>
  <r>
    <s v="  UA"/>
    <x v="29"/>
    <n v="684"/>
    <s v=" "/>
    <s v="LGA"/>
    <d v="1899-12-30T14:05:00"/>
    <d v="1899-12-30T00:00:00"/>
    <n v="125"/>
    <n v="0"/>
    <n v="0"/>
    <d v="1899-12-30T00:00:00"/>
    <n v="0"/>
    <n v="0"/>
    <n v="0"/>
    <n v="0"/>
    <n v="0"/>
    <n v="0"/>
    <n v="0"/>
    <x v="4"/>
    <x v="1"/>
  </r>
  <r>
    <s v="  UA"/>
    <x v="29"/>
    <n v="686"/>
    <s v="N809UA"/>
    <s v="LGA"/>
    <d v="1899-12-30T14:54:00"/>
    <d v="1899-12-30T14:51:00"/>
    <n v="125"/>
    <n v="115"/>
    <n v="-3"/>
    <d v="1899-12-30T15:03:00"/>
    <n v="12"/>
    <n v="0"/>
    <n v="0"/>
    <n v="0"/>
    <n v="0"/>
    <n v="0"/>
    <n v="0"/>
    <x v="4"/>
    <x v="1"/>
  </r>
  <r>
    <s v="  UA"/>
    <x v="29"/>
    <n v="688"/>
    <s v="N455UA"/>
    <s v="LGA"/>
    <d v="1899-12-30T15:54:00"/>
    <d v="1899-12-30T15:49:00"/>
    <n v="125"/>
    <n v="109"/>
    <n v="-5"/>
    <d v="1899-12-30T15:59:00"/>
    <n v="10"/>
    <n v="0"/>
    <n v="0"/>
    <n v="0"/>
    <n v="0"/>
    <n v="0"/>
    <n v="0"/>
    <x v="15"/>
    <x v="1"/>
  </r>
  <r>
    <s v="  UA"/>
    <x v="29"/>
    <n v="690"/>
    <s v="N479UA"/>
    <s v="LGA"/>
    <d v="1899-12-30T17:05:00"/>
    <d v="1899-12-30T17:01:00"/>
    <n v="125"/>
    <n v="131"/>
    <n v="-4"/>
    <d v="1899-12-30T17:25:00"/>
    <n v="24"/>
    <n v="0"/>
    <n v="0"/>
    <n v="0"/>
    <n v="0"/>
    <n v="0"/>
    <n v="0"/>
    <x v="12"/>
    <x v="1"/>
  </r>
  <r>
    <s v="  UA"/>
    <x v="29"/>
    <n v="696"/>
    <s v="N815UA"/>
    <s v="LGA"/>
    <d v="1899-12-30T19:00:00"/>
    <d v="1899-12-30T18:56:00"/>
    <n v="125"/>
    <n v="122"/>
    <n v="-4"/>
    <d v="1899-12-30T19:15:00"/>
    <n v="19"/>
    <n v="0"/>
    <n v="0"/>
    <n v="0"/>
    <n v="0"/>
    <n v="0"/>
    <n v="0"/>
    <x v="10"/>
    <x v="1"/>
  </r>
  <r>
    <s v="  UA"/>
    <x v="29"/>
    <n v="709"/>
    <s v="N524UA"/>
    <s v="SAN"/>
    <d v="1899-12-30T08:38:00"/>
    <d v="1899-12-30T08:37:00"/>
    <n v="262"/>
    <n v="250"/>
    <n v="-1"/>
    <d v="1899-12-30T08:58:00"/>
    <n v="21"/>
    <n v="0"/>
    <n v="0"/>
    <n v="0"/>
    <n v="0"/>
    <n v="0"/>
    <n v="0"/>
    <x v="9"/>
    <x v="1"/>
  </r>
  <r>
    <s v="  UA"/>
    <x v="29"/>
    <n v="711"/>
    <s v="N410UA"/>
    <s v="LAX"/>
    <d v="1899-12-30T07:04:00"/>
    <d v="1899-12-30T07:03:00"/>
    <n v="265"/>
    <n v="264"/>
    <n v="-1"/>
    <d v="1899-12-30T07:25:00"/>
    <n v="22"/>
    <n v="0"/>
    <n v="0"/>
    <n v="0"/>
    <n v="0"/>
    <n v="0"/>
    <n v="0"/>
    <x v="13"/>
    <x v="1"/>
  </r>
  <r>
    <s v="  UA"/>
    <x v="29"/>
    <n v="722"/>
    <s v="N458UA"/>
    <s v="RDU"/>
    <d v="1899-12-30T16:41:00"/>
    <d v="1899-12-30T16:38:00"/>
    <n v="110"/>
    <n v="101"/>
    <n v="-3"/>
    <d v="1899-12-30T16:53:00"/>
    <n v="15"/>
    <n v="0"/>
    <n v="0"/>
    <n v="0"/>
    <n v="0"/>
    <n v="0"/>
    <n v="0"/>
    <x v="2"/>
    <x v="1"/>
  </r>
  <r>
    <s v="  UA"/>
    <x v="29"/>
    <n v="732"/>
    <s v="N851UA"/>
    <s v="JAX"/>
    <d v="1899-12-30T13:44:00"/>
    <d v="1899-12-30T13:41:00"/>
    <n v="136"/>
    <n v="129"/>
    <n v="-3"/>
    <d v="1899-12-30T13:55:00"/>
    <n v="14"/>
    <n v="0"/>
    <n v="0"/>
    <n v="0"/>
    <n v="0"/>
    <n v="0"/>
    <n v="0"/>
    <x v="14"/>
    <x v="1"/>
  </r>
  <r>
    <s v="  UA"/>
    <x v="29"/>
    <n v="741"/>
    <s v="N434UA"/>
    <s v="SFO"/>
    <d v="1899-12-30T19:05:00"/>
    <d v="1899-12-30T19:50:00"/>
    <n v="282"/>
    <n v="297"/>
    <n v="45"/>
    <d v="1899-12-30T20:24:00"/>
    <n v="34"/>
    <n v="0"/>
    <n v="0"/>
    <n v="60"/>
    <n v="0"/>
    <n v="0"/>
    <n v="45"/>
    <x v="10"/>
    <x v="1"/>
  </r>
  <r>
    <s v="  UA"/>
    <x v="29"/>
    <n v="752"/>
    <s v="N420UA"/>
    <s v="MSP"/>
    <d v="1899-12-30T21:05:00"/>
    <d v="1899-12-30T21:00:00"/>
    <n v="84"/>
    <n v="83"/>
    <n v="-5"/>
    <d v="1899-12-30T21:14:00"/>
    <n v="14"/>
    <n v="0"/>
    <n v="0"/>
    <n v="0"/>
    <n v="0"/>
    <n v="0"/>
    <n v="0"/>
    <x v="7"/>
    <x v="1"/>
  </r>
  <r>
    <s v="  UA"/>
    <x v="29"/>
    <n v="759"/>
    <s v="N461UA"/>
    <s v="SFO"/>
    <d v="1899-12-30T09:02:00"/>
    <d v="1899-12-30T08:56:00"/>
    <n v="282"/>
    <n v="295"/>
    <n v="-6"/>
    <d v="1899-12-30T09:27:00"/>
    <n v="31"/>
    <n v="0"/>
    <n v="0"/>
    <n v="0"/>
    <n v="0"/>
    <n v="0"/>
    <n v="0"/>
    <x v="0"/>
    <x v="1"/>
  </r>
  <r>
    <s v="  UA"/>
    <x v="29"/>
    <n v="761"/>
    <s v="N460UA"/>
    <s v="SFO"/>
    <d v="1899-12-30T08:19:00"/>
    <d v="1899-12-30T08:25:00"/>
    <n v="282"/>
    <n v="284"/>
    <n v="6"/>
    <d v="1899-12-30T08:51:00"/>
    <n v="26"/>
    <n v="0"/>
    <n v="0"/>
    <n v="0"/>
    <n v="0"/>
    <n v="0"/>
    <n v="6"/>
    <x v="9"/>
    <x v="1"/>
  </r>
  <r>
    <s v="  UA"/>
    <x v="29"/>
    <n v="762"/>
    <s v="N851UA"/>
    <s v="LGA"/>
    <d v="1899-12-30T21:00:00"/>
    <d v="1899-12-30T20:59:00"/>
    <n v="119"/>
    <n v="106"/>
    <n v="-1"/>
    <d v="1899-12-30T21:09:00"/>
    <n v="10"/>
    <n v="0"/>
    <n v="0"/>
    <n v="0"/>
    <n v="0"/>
    <n v="0"/>
    <n v="0"/>
    <x v="7"/>
    <x v="1"/>
  </r>
  <r>
    <s v="  UA"/>
    <x v="29"/>
    <n v="769"/>
    <s v="N665UA"/>
    <s v="SFO"/>
    <d v="1899-12-30T10:00:00"/>
    <d v="1899-12-30T10:02:00"/>
    <n v="290"/>
    <n v="294"/>
    <n v="2"/>
    <d v="1899-12-30T10:23:00"/>
    <n v="21"/>
    <n v="0"/>
    <n v="0"/>
    <n v="0"/>
    <n v="0"/>
    <n v="0"/>
    <n v="2"/>
    <x v="8"/>
    <x v="1"/>
  </r>
  <r>
    <s v="  UA"/>
    <x v="29"/>
    <n v="774"/>
    <s v="N425UA"/>
    <s v="RIC"/>
    <d v="1899-12-30T18:03:00"/>
    <d v="1899-12-30T18:16:00"/>
    <n v="114"/>
    <n v="105"/>
    <n v="13"/>
    <d v="1899-12-30T18:31:00"/>
    <n v="15"/>
    <n v="0"/>
    <n v="0"/>
    <n v="0"/>
    <n v="0"/>
    <n v="0"/>
    <n v="13"/>
    <x v="1"/>
    <x v="1"/>
  </r>
  <r>
    <s v="  UA"/>
    <x v="29"/>
    <n v="793"/>
    <s v="N596UA"/>
    <s v="LAX"/>
    <d v="1899-12-30T15:20:00"/>
    <d v="1899-12-30T15:18:00"/>
    <n v="270"/>
    <n v="246"/>
    <n v="-2"/>
    <d v="1899-12-30T15:29:00"/>
    <n v="11"/>
    <n v="0"/>
    <n v="0"/>
    <n v="0"/>
    <n v="0"/>
    <n v="0"/>
    <n v="0"/>
    <x v="15"/>
    <x v="1"/>
  </r>
  <r>
    <s v="  UA"/>
    <x v="29"/>
    <n v="795"/>
    <s v="N409UA"/>
    <s v="PDX"/>
    <d v="1899-12-30T08:10:00"/>
    <d v="1899-12-30T08:10:00"/>
    <n v="263"/>
    <n v="267"/>
    <n v="0"/>
    <d v="1899-12-30T08:32:00"/>
    <n v="22"/>
    <n v="0"/>
    <n v="0"/>
    <n v="0"/>
    <n v="0"/>
    <n v="0"/>
    <n v="0"/>
    <x v="9"/>
    <x v="1"/>
  </r>
  <r>
    <s v="  UA"/>
    <x v="29"/>
    <n v="836"/>
    <s v="N407UA"/>
    <s v="BOS"/>
    <d v="1899-12-30T17:35:00"/>
    <d v="1899-12-30T17:32:00"/>
    <n v="139"/>
    <n v="115"/>
    <n v="-3"/>
    <d v="1899-12-30T17:42:00"/>
    <n v="10"/>
    <n v="0"/>
    <n v="0"/>
    <n v="0"/>
    <n v="0"/>
    <n v="0"/>
    <n v="0"/>
    <x v="12"/>
    <x v="1"/>
  </r>
  <r>
    <s v="  UA"/>
    <x v="29"/>
    <n v="839"/>
    <s v="N486UA"/>
    <s v="LAX"/>
    <d v="1899-12-30T18:41:00"/>
    <d v="1899-12-30T18:33:00"/>
    <n v="265"/>
    <n v="254"/>
    <n v="-8"/>
    <d v="1899-12-30T18:45:00"/>
    <n v="12"/>
    <n v="0"/>
    <n v="0"/>
    <n v="0"/>
    <n v="0"/>
    <n v="0"/>
    <n v="0"/>
    <x v="1"/>
    <x v="1"/>
  </r>
  <r>
    <s v="  UA"/>
    <x v="29"/>
    <n v="842"/>
    <s v="N420UA"/>
    <s v="LAX"/>
    <d v="1899-12-30T08:10:00"/>
    <d v="1899-12-30T08:07:00"/>
    <n v="269"/>
    <n v="271"/>
    <n v="-3"/>
    <d v="1899-12-30T08:27:00"/>
    <n v="20"/>
    <n v="0"/>
    <n v="0"/>
    <n v="0"/>
    <n v="0"/>
    <n v="0"/>
    <n v="0"/>
    <x v="9"/>
    <x v="1"/>
  </r>
  <r>
    <s v="  UA"/>
    <x v="29"/>
    <n v="848"/>
    <s v="N430UA"/>
    <s v="PHX"/>
    <d v="1899-12-30T09:27:00"/>
    <d v="1899-12-30T09:24:00"/>
    <n v="227"/>
    <n v="213"/>
    <n v="-3"/>
    <d v="1899-12-30T09:39:00"/>
    <n v="15"/>
    <n v="0"/>
    <n v="0"/>
    <n v="0"/>
    <n v="0"/>
    <n v="0"/>
    <n v="0"/>
    <x v="0"/>
    <x v="1"/>
  </r>
  <r>
    <s v="  UA"/>
    <x v="29"/>
    <n v="859"/>
    <s v="N822UA"/>
    <s v="SFO"/>
    <d v="1899-12-30T07:04:00"/>
    <d v="1899-12-30T07:01:00"/>
    <n v="288"/>
    <n v="284"/>
    <n v="-3"/>
    <d v="1899-12-30T07:19:00"/>
    <n v="18"/>
    <n v="0"/>
    <n v="0"/>
    <n v="0"/>
    <n v="0"/>
    <n v="0"/>
    <n v="0"/>
    <x v="13"/>
    <x v="1"/>
  </r>
  <r>
    <s v="  UA"/>
    <x v="29"/>
    <n v="882"/>
    <s v="N595UA"/>
    <s v="BOS"/>
    <d v="1899-12-30T16:05:00"/>
    <d v="1899-12-30T16:04:00"/>
    <n v="142"/>
    <n v="118"/>
    <n v="-1"/>
    <d v="1899-12-30T16:14:00"/>
    <n v="10"/>
    <n v="0"/>
    <n v="0"/>
    <n v="0"/>
    <n v="0"/>
    <n v="0"/>
    <n v="0"/>
    <x v="2"/>
    <x v="1"/>
  </r>
  <r>
    <s v="  UA"/>
    <x v="29"/>
    <n v="884"/>
    <s v="N472UA"/>
    <s v="EWR"/>
    <d v="1899-12-30T19:00:00"/>
    <d v="1899-12-30T18:55:00"/>
    <n v="131"/>
    <n v="102"/>
    <n v="-5"/>
    <d v="1899-12-30T19:04:00"/>
    <n v="9"/>
    <n v="0"/>
    <n v="0"/>
    <n v="0"/>
    <n v="0"/>
    <n v="0"/>
    <n v="0"/>
    <x v="10"/>
    <x v="1"/>
  </r>
  <r>
    <s v="  UA"/>
    <x v="29"/>
    <n v="896"/>
    <s v="N515UA"/>
    <s v="BOS"/>
    <d v="1899-12-30T13:19:00"/>
    <d v="1899-12-30T13:19:00"/>
    <n v="140"/>
    <n v="126"/>
    <n v="0"/>
    <d v="1899-12-30T13:37:00"/>
    <n v="18"/>
    <n v="0"/>
    <n v="0"/>
    <n v="0"/>
    <n v="0"/>
    <n v="0"/>
    <n v="0"/>
    <x v="14"/>
    <x v="1"/>
  </r>
  <r>
    <s v="  UA"/>
    <x v="29"/>
    <n v="904"/>
    <s v="N808UA"/>
    <s v="CVG"/>
    <d v="1899-12-30T19:01:00"/>
    <d v="1899-12-30T18:57:00"/>
    <n v="71"/>
    <n v="66"/>
    <n v="-4"/>
    <d v="1899-12-30T19:13:00"/>
    <n v="16"/>
    <n v="0"/>
    <n v="0"/>
    <n v="0"/>
    <n v="0"/>
    <n v="0"/>
    <n v="0"/>
    <x v="10"/>
    <x v="1"/>
  </r>
  <r>
    <s v="  UA"/>
    <x v="29"/>
    <n v="907"/>
    <s v="N657UA"/>
    <s v="SFO"/>
    <d v="1899-12-30T17:21:00"/>
    <d v="1899-12-30T17:13:00"/>
    <n v="295"/>
    <n v="257"/>
    <n v="-8"/>
    <d v="1899-12-30T17:27:00"/>
    <n v="14"/>
    <n v="0"/>
    <n v="0"/>
    <n v="0"/>
    <n v="0"/>
    <n v="0"/>
    <n v="0"/>
    <x v="12"/>
    <x v="1"/>
  </r>
  <r>
    <s v="  UA"/>
    <x v="29"/>
    <n v="909"/>
    <s v="N529UA"/>
    <s v="DEN"/>
    <d v="1899-12-30T15:23:00"/>
    <d v="1899-12-30T15:21:00"/>
    <n v="164"/>
    <n v="144"/>
    <n v="-2"/>
    <d v="1899-12-30T15:31:00"/>
    <n v="10"/>
    <n v="0"/>
    <n v="0"/>
    <n v="0"/>
    <n v="0"/>
    <n v="0"/>
    <n v="0"/>
    <x v="15"/>
    <x v="1"/>
  </r>
  <r>
    <s v="  UA"/>
    <x v="29"/>
    <n v="922"/>
    <s v="N405UA"/>
    <s v="IAD"/>
    <d v="1899-12-30T06:05:00"/>
    <d v="1899-12-30T06:28:00"/>
    <n v="101"/>
    <n v="92"/>
    <n v="23"/>
    <d v="1899-12-30T06:41:00"/>
    <n v="13"/>
    <n v="0"/>
    <n v="0"/>
    <n v="0"/>
    <n v="0"/>
    <n v="0"/>
    <n v="23"/>
    <x v="6"/>
    <x v="1"/>
  </r>
  <r>
    <s v="  UA"/>
    <x v="29"/>
    <n v="929"/>
    <s v="N485UA"/>
    <s v="SEA"/>
    <d v="1899-12-30T15:30:00"/>
    <d v="1899-12-30T15:28:00"/>
    <n v="268"/>
    <n v="254"/>
    <n v="-2"/>
    <d v="1899-12-30T15:40:00"/>
    <n v="12"/>
    <n v="0"/>
    <n v="0"/>
    <n v="0"/>
    <n v="0"/>
    <n v="0"/>
    <n v="0"/>
    <x v="15"/>
    <x v="1"/>
  </r>
  <r>
    <s v="  UA"/>
    <x v="29"/>
    <n v="941"/>
    <s v="N521UA"/>
    <s v="DEN"/>
    <d v="1899-12-30T17:03:00"/>
    <d v="1899-12-30T16:59:00"/>
    <n v="160"/>
    <n v="138"/>
    <n v="-4"/>
    <d v="1899-12-30T17:10:00"/>
    <n v="11"/>
    <n v="0"/>
    <n v="0"/>
    <n v="0"/>
    <n v="0"/>
    <n v="0"/>
    <n v="0"/>
    <x v="12"/>
    <x v="1"/>
  </r>
  <r>
    <s v="  UA"/>
    <x v="29"/>
    <n v="943"/>
    <s v="N558UA"/>
    <s v="LAX"/>
    <d v="1899-12-30T17:32:00"/>
    <d v="1899-12-30T17:31:00"/>
    <n v="268"/>
    <n v="247"/>
    <n v="-1"/>
    <d v="1899-12-30T17:39:00"/>
    <n v="8"/>
    <n v="0"/>
    <n v="0"/>
    <n v="0"/>
    <n v="0"/>
    <n v="0"/>
    <n v="0"/>
    <x v="12"/>
    <x v="1"/>
  </r>
  <r>
    <s v="  UA"/>
    <x v="29"/>
    <n v="945"/>
    <s v="N446UA"/>
    <s v="LAX"/>
    <d v="1899-12-30T11:57:00"/>
    <d v="1899-12-30T11:54:00"/>
    <n v="265"/>
    <n v="262"/>
    <n v="-3"/>
    <d v="1899-12-30T12:12:00"/>
    <n v="18"/>
    <n v="0"/>
    <n v="0"/>
    <n v="0"/>
    <n v="0"/>
    <n v="0"/>
    <n v="0"/>
    <x v="3"/>
    <x v="1"/>
  </r>
  <r>
    <s v="  UA"/>
    <x v="29"/>
    <n v="949"/>
    <s v="N772UA"/>
    <s v="DEN"/>
    <d v="1899-12-30T18:41:00"/>
    <d v="1899-12-30T18:38:00"/>
    <n v="165"/>
    <n v="151"/>
    <n v="-3"/>
    <d v="1899-12-30T18:52:00"/>
    <n v="14"/>
    <n v="0"/>
    <n v="0"/>
    <n v="0"/>
    <n v="0"/>
    <n v="0"/>
    <n v="0"/>
    <x v="1"/>
    <x v="1"/>
  </r>
  <r>
    <s v="  UA"/>
    <x v="29"/>
    <n v="959"/>
    <s v="N476UA"/>
    <s v="PDX"/>
    <d v="1899-12-30T20:30:00"/>
    <d v="1899-12-30T20:20:00"/>
    <n v="268"/>
    <n v="261"/>
    <n v="-10"/>
    <d v="1899-12-30T20:35:00"/>
    <n v="15"/>
    <n v="0"/>
    <n v="0"/>
    <n v="0"/>
    <n v="0"/>
    <n v="0"/>
    <n v="0"/>
    <x v="11"/>
    <x v="1"/>
  </r>
  <r>
    <s v="  UA"/>
    <x v="29"/>
    <n v="964"/>
    <s v="N213UA"/>
    <s v="IAD"/>
    <d v="1899-12-30T13:15:00"/>
    <d v="1899-12-30T13:10:00"/>
    <n v="112"/>
    <n v="104"/>
    <n v="-5"/>
    <d v="1899-12-30T13:28:00"/>
    <n v="18"/>
    <n v="0"/>
    <n v="0"/>
    <n v="0"/>
    <n v="0"/>
    <n v="0"/>
    <n v="0"/>
    <x v="14"/>
    <x v="1"/>
  </r>
  <r>
    <s v="  UA"/>
    <x v="29"/>
    <n v="971"/>
    <s v="N805UA"/>
    <s v="SFO"/>
    <d v="1899-12-30T06:00:00"/>
    <d v="1899-12-30T05:54:00"/>
    <n v="282"/>
    <n v="285"/>
    <n v="-6"/>
    <d v="1899-12-30T06:14:00"/>
    <n v="20"/>
    <n v="0"/>
    <n v="0"/>
    <n v="0"/>
    <n v="0"/>
    <n v="0"/>
    <n v="0"/>
    <x v="6"/>
    <x v="1"/>
  </r>
  <r>
    <s v="  UA"/>
    <x v="29"/>
    <n v="973"/>
    <s v="N677UA"/>
    <s v="SFO"/>
    <d v="1899-12-30T14:55:00"/>
    <d v="1899-12-30T14:51:00"/>
    <n v="294"/>
    <n v="279"/>
    <n v="-4"/>
    <d v="1899-12-30T15:02:00"/>
    <n v="11"/>
    <n v="0"/>
    <n v="0"/>
    <n v="0"/>
    <n v="0"/>
    <n v="0"/>
    <n v="0"/>
    <x v="4"/>
    <x v="1"/>
  </r>
  <r>
    <s v="  UA"/>
    <x v="29"/>
    <n v="992"/>
    <s v="N579UA"/>
    <s v="IAD"/>
    <d v="1899-12-30T18:13:00"/>
    <d v="1899-12-30T18:10:00"/>
    <n v="114"/>
    <n v="105"/>
    <n v="-3"/>
    <d v="1899-12-30T18:28:00"/>
    <n v="18"/>
    <n v="0"/>
    <n v="0"/>
    <n v="0"/>
    <n v="0"/>
    <n v="0"/>
    <n v="0"/>
    <x v="1"/>
    <x v="1"/>
  </r>
  <r>
    <s v="  UA"/>
    <x v="29"/>
    <n v="1102"/>
    <s v="N23721"/>
    <s v="MCO"/>
    <d v="1899-12-30T19:40:00"/>
    <d v="1899-12-30T19:35:00"/>
    <n v="155"/>
    <n v="152"/>
    <n v="-5"/>
    <d v="1899-12-30T19:50:00"/>
    <n v="15"/>
    <n v="0"/>
    <n v="0"/>
    <n v="0"/>
    <n v="0"/>
    <n v="0"/>
    <n v="0"/>
    <x v="10"/>
    <x v="1"/>
  </r>
  <r>
    <s v="  UA"/>
    <x v="29"/>
    <n v="1103"/>
    <s v="N39728"/>
    <s v="SNA"/>
    <d v="1899-12-30T09:45:00"/>
    <d v="1899-12-30T09:53:00"/>
    <n v="265"/>
    <n v="254"/>
    <n v="8"/>
    <d v="1899-12-30T10:07:00"/>
    <n v="14"/>
    <n v="0"/>
    <n v="0"/>
    <n v="0"/>
    <n v="0"/>
    <n v="0"/>
    <n v="8"/>
    <x v="0"/>
    <x v="1"/>
  </r>
  <r>
    <s v="  UA"/>
    <x v="29"/>
    <n v="1189"/>
    <s v="N14230"/>
    <s v="IAH"/>
    <d v="1899-12-30T15:20:00"/>
    <d v="1899-12-30T15:15:00"/>
    <n v="174"/>
    <n v="163"/>
    <n v="-5"/>
    <d v="1899-12-30T15:22:00"/>
    <n v="7"/>
    <n v="0"/>
    <n v="0"/>
    <n v="0"/>
    <n v="0"/>
    <n v="0"/>
    <n v="0"/>
    <x v="15"/>
    <x v="1"/>
  </r>
  <r>
    <s v="  UA"/>
    <x v="29"/>
    <n v="1221"/>
    <s v="N39416"/>
    <s v="IAH"/>
    <d v="1899-12-30T07:00:00"/>
    <d v="1899-12-30T06:59:00"/>
    <n v="168"/>
    <n v="157"/>
    <n v="-1"/>
    <d v="1899-12-30T07:17:00"/>
    <n v="18"/>
    <n v="0"/>
    <n v="0"/>
    <n v="0"/>
    <n v="0"/>
    <n v="0"/>
    <n v="0"/>
    <x v="13"/>
    <x v="1"/>
  </r>
  <r>
    <s v="  UA"/>
    <x v="29"/>
    <n v="1259"/>
    <s v="N59630"/>
    <s v="CLE"/>
    <d v="1899-12-30T18:15:00"/>
    <d v="1899-12-30T18:09:00"/>
    <n v="77"/>
    <n v="67"/>
    <n v="-6"/>
    <d v="1899-12-30T18:23:00"/>
    <n v="14"/>
    <n v="0"/>
    <n v="0"/>
    <n v="0"/>
    <n v="0"/>
    <n v="0"/>
    <n v="0"/>
    <x v="1"/>
    <x v="1"/>
  </r>
  <r>
    <s v="  UA"/>
    <x v="29"/>
    <n v="1282"/>
    <s v="N73251"/>
    <s v="SFO"/>
    <d v="1899-12-30T20:30:00"/>
    <d v="1899-12-30T20:24:00"/>
    <n v="275"/>
    <n v="297"/>
    <n v="-6"/>
    <d v="1899-12-30T20:48:00"/>
    <n v="24"/>
    <n v="0"/>
    <n v="0"/>
    <n v="16"/>
    <n v="0"/>
    <n v="0"/>
    <n v="0"/>
    <x v="11"/>
    <x v="1"/>
  </r>
  <r>
    <s v="  UA"/>
    <x v="29"/>
    <n v="1290"/>
    <s v="N12238"/>
    <s v="IAH"/>
    <d v="1899-12-30T17:05:00"/>
    <d v="1899-12-30T16:59:00"/>
    <n v="173"/>
    <n v="169"/>
    <n v="-6"/>
    <d v="1899-12-30T17:16:00"/>
    <n v="17"/>
    <n v="0"/>
    <n v="0"/>
    <n v="0"/>
    <n v="0"/>
    <n v="0"/>
    <n v="0"/>
    <x v="12"/>
    <x v="1"/>
  </r>
  <r>
    <s v="  UA"/>
    <x v="29"/>
    <n v="1296"/>
    <s v="N16703"/>
    <s v="DEN"/>
    <d v="1899-12-30T20:00:00"/>
    <d v="1899-12-30T20:00:00"/>
    <n v="156"/>
    <n v="151"/>
    <n v="0"/>
    <d v="1899-12-30T20:10:00"/>
    <n v="10"/>
    <n v="0"/>
    <n v="0"/>
    <n v="0"/>
    <n v="0"/>
    <n v="0"/>
    <n v="0"/>
    <x v="11"/>
    <x v="1"/>
  </r>
  <r>
    <s v="  UA"/>
    <x v="29"/>
    <n v="1550"/>
    <s v="N13718"/>
    <s v="EWR"/>
    <d v="1899-12-30T13:39:00"/>
    <d v="1899-12-30T13:40:00"/>
    <n v="140"/>
    <n v="167"/>
    <n v="1"/>
    <d v="1899-12-30T14:45:00"/>
    <n v="65"/>
    <n v="0"/>
    <n v="0"/>
    <n v="28"/>
    <n v="0"/>
    <n v="0"/>
    <n v="1"/>
    <x v="14"/>
    <x v="1"/>
  </r>
  <r>
    <s v="  UA"/>
    <x v="29"/>
    <n v="1570"/>
    <s v="N15712"/>
    <s v="EWR"/>
    <d v="1899-12-30T07:00:00"/>
    <d v="1899-12-30T06:58:00"/>
    <n v="120"/>
    <n v="131"/>
    <n v="-2"/>
    <d v="1899-12-30T07:23:00"/>
    <n v="25"/>
    <n v="0"/>
    <n v="0"/>
    <n v="0"/>
    <n v="0"/>
    <n v="0"/>
    <n v="0"/>
    <x v="13"/>
    <x v="1"/>
  </r>
  <r>
    <s v="  UA"/>
    <x v="29"/>
    <n v="1574"/>
    <s v="N27722"/>
    <s v="EWR"/>
    <d v="1899-12-30T12:00:00"/>
    <d v="1899-12-30T11:58:00"/>
    <n v="127"/>
    <n v="148"/>
    <n v="-2"/>
    <d v="1899-12-30T12:43:00"/>
    <n v="45"/>
    <n v="0"/>
    <n v="0"/>
    <n v="19"/>
    <n v="0"/>
    <n v="0"/>
    <n v="0"/>
    <x v="5"/>
    <x v="1"/>
  </r>
  <r>
    <s v="  UA"/>
    <x v="29"/>
    <n v="1577"/>
    <s v="N77510"/>
    <s v="EWR"/>
    <d v="1899-12-30T17:00:00"/>
    <d v="1899-12-30T16:59:00"/>
    <n v="135"/>
    <n v="106"/>
    <n v="-1"/>
    <d v="1899-12-30T17:09:00"/>
    <n v="10"/>
    <n v="0"/>
    <n v="0"/>
    <n v="0"/>
    <n v="0"/>
    <n v="0"/>
    <n v="0"/>
    <x v="12"/>
    <x v="1"/>
  </r>
  <r>
    <s v="  UA"/>
    <x v="29"/>
    <n v="1579"/>
    <s v="N76517"/>
    <s v="EWR"/>
    <d v="1899-12-30T18:00:00"/>
    <d v="1899-12-30T18:02:00"/>
    <n v="126"/>
    <n v="110"/>
    <n v="2"/>
    <d v="1899-12-30T18:11:00"/>
    <n v="9"/>
    <n v="0"/>
    <n v="0"/>
    <n v="0"/>
    <n v="0"/>
    <n v="0"/>
    <n v="2"/>
    <x v="1"/>
    <x v="1"/>
  </r>
  <r>
    <s v="  UA"/>
    <x v="29"/>
    <n v="1625"/>
    <s v="N76523"/>
    <s v="CLE"/>
    <d v="1899-12-30T07:00:00"/>
    <d v="1899-12-30T06:56:00"/>
    <n v="77"/>
    <n v="60"/>
    <n v="-4"/>
    <d v="1899-12-30T07:08:00"/>
    <n v="12"/>
    <n v="0"/>
    <n v="0"/>
    <n v="0"/>
    <n v="0"/>
    <n v="0"/>
    <n v="0"/>
    <x v="13"/>
    <x v="1"/>
  </r>
  <r>
    <s v="  UA"/>
    <x v="29"/>
    <n v="1647"/>
    <s v="N76503"/>
    <s v="IAH"/>
    <d v="1899-12-30T19:15:00"/>
    <d v="1899-12-30T19:10:00"/>
    <n v="163"/>
    <n v="163"/>
    <n v="-5"/>
    <d v="1899-12-30T19:26:00"/>
    <n v="16"/>
    <n v="0"/>
    <n v="0"/>
    <n v="0"/>
    <n v="0"/>
    <n v="0"/>
    <n v="0"/>
    <x v="10"/>
    <x v="1"/>
  </r>
  <r>
    <s v="  UA"/>
    <x v="29"/>
    <n v="1676"/>
    <s v="N38403"/>
    <s v="IAH"/>
    <d v="1899-12-30T14:00:00"/>
    <d v="1899-12-30T13:58:00"/>
    <n v="166"/>
    <n v="179"/>
    <n v="-2"/>
    <d v="1899-12-30T14:19:00"/>
    <n v="21"/>
    <n v="0"/>
    <n v="0"/>
    <n v="0"/>
    <n v="0"/>
    <n v="0"/>
    <n v="0"/>
    <x v="4"/>
    <x v="1"/>
  </r>
  <r>
    <s v="  UA"/>
    <x v="29"/>
    <n v="1693"/>
    <s v="N26208"/>
    <s v="IAH"/>
    <d v="1899-12-30T12:10:00"/>
    <d v="1899-12-30T12:05:00"/>
    <n v="167"/>
    <n v="170"/>
    <n v="-5"/>
    <d v="1899-12-30T12:23:00"/>
    <n v="18"/>
    <n v="0"/>
    <n v="0"/>
    <n v="0"/>
    <n v="0"/>
    <n v="0"/>
    <n v="0"/>
    <x v="5"/>
    <x v="1"/>
  </r>
  <r>
    <s v="  UA"/>
    <x v="29"/>
    <n v="1696"/>
    <s v="N37263"/>
    <s v="EWR"/>
    <d v="1899-12-30T10:00:00"/>
    <d v="1899-12-30T09:53:00"/>
    <n v="117"/>
    <n v="112"/>
    <n v="-7"/>
    <d v="1899-12-30T10:06:00"/>
    <n v="13"/>
    <n v="0"/>
    <n v="0"/>
    <n v="0"/>
    <n v="0"/>
    <n v="0"/>
    <n v="0"/>
    <x v="8"/>
    <x v="1"/>
  </r>
  <r>
    <s v="  UA"/>
    <x v="29"/>
    <n v="1710"/>
    <s v="N33266"/>
    <s v="IAH"/>
    <d v="1899-12-30T08:00:00"/>
    <d v="1899-12-30T07:56:00"/>
    <n v="172"/>
    <n v="152"/>
    <n v="-4"/>
    <d v="1899-12-30T08:09:00"/>
    <n v="13"/>
    <n v="0"/>
    <n v="0"/>
    <n v="0"/>
    <n v="0"/>
    <n v="0"/>
    <n v="0"/>
    <x v="9"/>
    <x v="1"/>
  </r>
  <r>
    <s v="  UA"/>
    <x v="29"/>
    <n v="1715"/>
    <s v="N34222"/>
    <s v="PIT"/>
    <d v="1899-12-30T18:35:00"/>
    <d v="1899-12-30T18:28:00"/>
    <n v="84"/>
    <n v="80"/>
    <n v="-7"/>
    <d v="1899-12-30T18:42:00"/>
    <n v="14"/>
    <n v="0"/>
    <n v="0"/>
    <n v="0"/>
    <n v="0"/>
    <n v="0"/>
    <n v="0"/>
    <x v="1"/>
    <x v="1"/>
  </r>
  <r>
    <s v="  UA"/>
    <x v="29"/>
    <n v="1716"/>
    <s v="N77296"/>
    <s v="FLL"/>
    <d v="1899-12-30T08:50:00"/>
    <d v="1899-12-30T09:06:00"/>
    <n v="171"/>
    <n v="187"/>
    <n v="16"/>
    <d v="1899-12-30T09:28:00"/>
    <n v="22"/>
    <n v="7"/>
    <n v="0"/>
    <n v="16"/>
    <n v="0"/>
    <n v="9"/>
    <n v="16"/>
    <x v="9"/>
    <x v="1"/>
  </r>
  <r>
    <s v="  UA"/>
    <x v="29"/>
    <n v="1727"/>
    <s v="N14214"/>
    <s v="IAH"/>
    <d v="1899-12-30T10:56:00"/>
    <d v="1899-12-30T10:54:00"/>
    <n v="169"/>
    <n v="169"/>
    <n v="-2"/>
    <d v="1899-12-30T11:03:00"/>
    <n v="9"/>
    <n v="0"/>
    <n v="0"/>
    <n v="0"/>
    <n v="0"/>
    <n v="0"/>
    <n v="0"/>
    <x v="8"/>
    <x v="1"/>
  </r>
  <r>
    <s v="  UA"/>
    <x v="29"/>
    <n v="1729"/>
    <s v="N73283"/>
    <s v="IAH"/>
    <d v="1899-12-30T21:00:00"/>
    <d v="1899-12-30T20:49:00"/>
    <n v="158"/>
    <n v="142"/>
    <n v="-11"/>
    <d v="1899-12-30T21:01:00"/>
    <n v="12"/>
    <n v="0"/>
    <n v="0"/>
    <n v="0"/>
    <n v="0"/>
    <n v="0"/>
    <n v="0"/>
    <x v="7"/>
    <x v="1"/>
  </r>
  <r>
    <s v="  UA"/>
    <x v="29"/>
    <n v="1730"/>
    <s v="N33209"/>
    <s v="IAH"/>
    <d v="1899-12-30T05:25:00"/>
    <d v="1899-12-30T05:34:00"/>
    <n v="168"/>
    <n v="158"/>
    <n v="9"/>
    <d v="1899-12-30T05:48:00"/>
    <n v="14"/>
    <n v="0"/>
    <n v="0"/>
    <n v="0"/>
    <n v="0"/>
    <n v="0"/>
    <n v="9"/>
    <x v="16"/>
    <x v="1"/>
  </r>
  <r>
    <s v="  UA"/>
    <x v="30"/>
    <n v="201"/>
    <s v="N211UA"/>
    <s v="HNL"/>
    <d v="1899-12-30T09:20:00"/>
    <d v="1899-12-30T09:21:00"/>
    <n v="544"/>
    <n v="554"/>
    <n v="1"/>
    <d v="1899-12-30T09:47:00"/>
    <n v="26"/>
    <n v="0"/>
    <n v="0"/>
    <n v="0"/>
    <n v="0"/>
    <n v="0"/>
    <n v="1"/>
    <x v="0"/>
    <x v="2"/>
  </r>
  <r>
    <s v="  UA"/>
    <x v="30"/>
    <n v="222"/>
    <s v="N515UA"/>
    <s v="BDL"/>
    <d v="1899-12-30T18:48:00"/>
    <d v="1899-12-30T18:42:00"/>
    <n v="126"/>
    <n v="108"/>
    <n v="-6"/>
    <d v="1899-12-30T18:51:00"/>
    <n v="9"/>
    <n v="0"/>
    <n v="0"/>
    <n v="0"/>
    <n v="0"/>
    <n v="0"/>
    <n v="0"/>
    <x v="1"/>
    <x v="2"/>
  </r>
  <r>
    <s v="  UA"/>
    <x v="30"/>
    <n v="234"/>
    <s v="N808UA"/>
    <s v="LGA"/>
    <d v="1899-12-30T08:25:00"/>
    <d v="1899-12-30T08:40:00"/>
    <n v="125"/>
    <n v="120"/>
    <n v="15"/>
    <d v="1899-12-30T08:56:00"/>
    <n v="16"/>
    <n v="0"/>
    <n v="0"/>
    <n v="0"/>
    <n v="0"/>
    <n v="0"/>
    <n v="15"/>
    <x v="9"/>
    <x v="2"/>
  </r>
  <r>
    <s v="  UA"/>
    <x v="30"/>
    <n v="241"/>
    <s v="N443UA"/>
    <s v="SEA"/>
    <d v="1899-12-30T11:57:00"/>
    <d v="1899-12-30T11:52:00"/>
    <n v="268"/>
    <n v="252"/>
    <n v="-5"/>
    <d v="1899-12-30T12:03:00"/>
    <n v="11"/>
    <n v="0"/>
    <n v="0"/>
    <n v="0"/>
    <n v="0"/>
    <n v="0"/>
    <n v="0"/>
    <x v="3"/>
    <x v="2"/>
  </r>
  <r>
    <s v="  UA"/>
    <x v="30"/>
    <n v="242"/>
    <s v="N837UA"/>
    <s v="PVD"/>
    <d v="1899-12-30T13:27:00"/>
    <d v="1899-12-30T13:21:00"/>
    <n v="128"/>
    <n v="120"/>
    <n v="-6"/>
    <d v="1899-12-30T13:31:00"/>
    <n v="10"/>
    <n v="0"/>
    <n v="0"/>
    <n v="0"/>
    <n v="0"/>
    <n v="0"/>
    <n v="0"/>
    <x v="14"/>
    <x v="2"/>
  </r>
  <r>
    <s v="  UA"/>
    <x v="30"/>
    <n v="245"/>
    <s v="N524UA"/>
    <s v="DEN"/>
    <d v="1899-12-30T08:58:00"/>
    <d v="1899-12-30T08:55:00"/>
    <n v="164"/>
    <n v="149"/>
    <n v="-3"/>
    <d v="1899-12-30T09:09:00"/>
    <n v="14"/>
    <n v="0"/>
    <n v="0"/>
    <n v="0"/>
    <n v="0"/>
    <n v="0"/>
    <n v="0"/>
    <x v="9"/>
    <x v="2"/>
  </r>
  <r>
    <s v="  UA"/>
    <x v="30"/>
    <n v="246"/>
    <s v="N419UA"/>
    <s v="BUF"/>
    <d v="1899-12-30T18:00:00"/>
    <d v="1899-12-30T18:20:00"/>
    <n v="89"/>
    <n v="80"/>
    <n v="20"/>
    <d v="1899-12-30T18:31:00"/>
    <n v="11"/>
    <n v="0"/>
    <n v="0"/>
    <n v="0"/>
    <n v="0"/>
    <n v="0"/>
    <n v="20"/>
    <x v="1"/>
    <x v="2"/>
  </r>
  <r>
    <s v="  UA"/>
    <x v="30"/>
    <n v="248"/>
    <s v="N414UA"/>
    <s v="DTW"/>
    <d v="1899-12-30T19:00:00"/>
    <d v="1899-12-30T18:58:00"/>
    <n v="85"/>
    <n v="80"/>
    <n v="-2"/>
    <d v="1899-12-30T19:30:00"/>
    <n v="32"/>
    <n v="0"/>
    <n v="0"/>
    <n v="0"/>
    <n v="0"/>
    <n v="0"/>
    <n v="0"/>
    <x v="10"/>
    <x v="2"/>
  </r>
  <r>
    <s v="  UA"/>
    <x v="30"/>
    <n v="253"/>
    <s v="N807UA"/>
    <s v="BOS"/>
    <d v="1899-12-30T19:00:00"/>
    <d v="1899-12-30T18:59:00"/>
    <n v="135"/>
    <n v="125"/>
    <n v="-1"/>
    <d v="1899-12-30T19:09:00"/>
    <n v="10"/>
    <n v="0"/>
    <n v="0"/>
    <n v="0"/>
    <n v="0"/>
    <n v="0"/>
    <n v="0"/>
    <x v="10"/>
    <x v="2"/>
  </r>
  <r>
    <s v="  UA"/>
    <x v="30"/>
    <n v="255"/>
    <s v="N841UA"/>
    <s v="SFO"/>
    <d v="1899-12-30T16:05:00"/>
    <d v="1899-12-30T16:02:00"/>
    <n v="282"/>
    <n v="267"/>
    <n v="-3"/>
    <d v="1899-12-30T16:09:00"/>
    <n v="7"/>
    <n v="0"/>
    <n v="0"/>
    <n v="0"/>
    <n v="0"/>
    <n v="0"/>
    <n v="0"/>
    <x v="2"/>
    <x v="2"/>
  </r>
  <r>
    <s v="  UA"/>
    <x v="30"/>
    <n v="258"/>
    <s v="N821UA"/>
    <s v="GRR"/>
    <d v="1899-12-30T19:01:00"/>
    <d v="1899-12-30T18:54:00"/>
    <n v="51"/>
    <n v="38"/>
    <n v="-7"/>
    <d v="1899-12-30T19:02:00"/>
    <n v="8"/>
    <n v="0"/>
    <n v="0"/>
    <n v="0"/>
    <n v="0"/>
    <n v="0"/>
    <n v="0"/>
    <x v="10"/>
    <x v="2"/>
  </r>
  <r>
    <s v="  UA"/>
    <x v="30"/>
    <n v="262"/>
    <s v="N412UA"/>
    <s v="MCO"/>
    <d v="1899-12-30T06:54:00"/>
    <d v="1899-12-30T06:56:00"/>
    <n v="155"/>
    <n v="155"/>
    <n v="2"/>
    <d v="1899-12-30T07:18:00"/>
    <n v="22"/>
    <n v="0"/>
    <n v="0"/>
    <n v="0"/>
    <n v="0"/>
    <n v="0"/>
    <n v="2"/>
    <x v="6"/>
    <x v="2"/>
  </r>
  <r>
    <s v="  UA"/>
    <x v="30"/>
    <n v="265"/>
    <s v="N529UA"/>
    <s v="TPA"/>
    <d v="1899-12-30T14:15:00"/>
    <d v="1899-12-30T14:18:00"/>
    <n v="157"/>
    <n v="137"/>
    <n v="3"/>
    <d v="1899-12-30T14:29:00"/>
    <n v="11"/>
    <n v="0"/>
    <n v="0"/>
    <n v="0"/>
    <n v="0"/>
    <n v="0"/>
    <n v="3"/>
    <x v="4"/>
    <x v="2"/>
  </r>
  <r>
    <s v="  UA"/>
    <x v="30"/>
    <n v="278"/>
    <s v="N809UA"/>
    <s v="MDT"/>
    <d v="1899-12-30T18:30:00"/>
    <d v="1899-12-30T18:25:00"/>
    <n v="100"/>
    <n v="97"/>
    <n v="-5"/>
    <d v="1899-12-30T18:40:00"/>
    <n v="15"/>
    <n v="0"/>
    <n v="0"/>
    <n v="0"/>
    <n v="0"/>
    <n v="0"/>
    <n v="0"/>
    <x v="1"/>
    <x v="2"/>
  </r>
  <r>
    <s v="  UA"/>
    <x v="30"/>
    <n v="288"/>
    <s v="N492UA"/>
    <s v="MCO"/>
    <d v="1899-12-30T14:27:00"/>
    <d v="1899-12-30T14:23:00"/>
    <n v="159"/>
    <n v="148"/>
    <n v="-4"/>
    <d v="1899-12-30T14:38:00"/>
    <n v="15"/>
    <n v="0"/>
    <n v="0"/>
    <n v="0"/>
    <n v="0"/>
    <n v="0"/>
    <n v="0"/>
    <x v="4"/>
    <x v="2"/>
  </r>
  <r>
    <s v="  UA"/>
    <x v="30"/>
    <n v="291"/>
    <s v="N801UA"/>
    <s v="IAD"/>
    <d v="1899-12-30T11:22:00"/>
    <d v="1899-12-30T11:17:00"/>
    <n v="106"/>
    <n v="90"/>
    <n v="-5"/>
    <d v="1899-12-30T11:28:00"/>
    <n v="11"/>
    <n v="0"/>
    <n v="0"/>
    <n v="0"/>
    <n v="0"/>
    <n v="0"/>
    <n v="0"/>
    <x v="3"/>
    <x v="2"/>
  </r>
  <r>
    <s v="  UA"/>
    <x v="30"/>
    <n v="292"/>
    <s v="N432UA"/>
    <s v="ATL"/>
    <d v="1899-12-30T06:00:00"/>
    <d v="1899-12-30T05:53:00"/>
    <n v="119"/>
    <n v="106"/>
    <n v="-7"/>
    <d v="1899-12-30T06:10:00"/>
    <n v="17"/>
    <n v="0"/>
    <n v="0"/>
    <n v="0"/>
    <n v="0"/>
    <n v="0"/>
    <n v="0"/>
    <x v="6"/>
    <x v="2"/>
  </r>
  <r>
    <s v="  UA"/>
    <x v="30"/>
    <n v="296"/>
    <s v="N823UA"/>
    <s v="MSP"/>
    <d v="1899-12-30T13:20:00"/>
    <d v="1899-12-30T13:19:00"/>
    <n v="87"/>
    <n v="69"/>
    <n v="-1"/>
    <d v="1899-12-30T13:29:00"/>
    <n v="10"/>
    <n v="0"/>
    <n v="0"/>
    <n v="0"/>
    <n v="0"/>
    <n v="0"/>
    <n v="0"/>
    <x v="14"/>
    <x v="2"/>
  </r>
  <r>
    <s v="  UA"/>
    <x v="30"/>
    <n v="298"/>
    <s v="N506UA"/>
    <s v="MIA"/>
    <d v="1899-12-30T19:56:00"/>
    <d v="1899-12-30T19:59:00"/>
    <n v="185"/>
    <n v="173"/>
    <n v="3"/>
    <d v="1899-12-30T20:16:00"/>
    <n v="17"/>
    <n v="0"/>
    <n v="0"/>
    <n v="0"/>
    <n v="0"/>
    <n v="0"/>
    <n v="3"/>
    <x v="10"/>
    <x v="2"/>
  </r>
  <r>
    <s v="  UA"/>
    <x v="30"/>
    <n v="304"/>
    <s v="N854UA"/>
    <s v="BDL"/>
    <d v="1899-12-30T06:26:00"/>
    <d v="1899-12-30T06:21:00"/>
    <n v="122"/>
    <n v="114"/>
    <n v="-5"/>
    <d v="1899-12-30T06:34:00"/>
    <n v="13"/>
    <n v="0"/>
    <n v="0"/>
    <n v="0"/>
    <n v="0"/>
    <n v="0"/>
    <n v="0"/>
    <x v="6"/>
    <x v="2"/>
  </r>
  <r>
    <s v="  UA"/>
    <x v="30"/>
    <n v="307"/>
    <s v="N564UA"/>
    <s v="LAS"/>
    <d v="1899-12-30T08:20:00"/>
    <d v="1899-12-30T08:17:00"/>
    <n v="237"/>
    <n v="240"/>
    <n v="-3"/>
    <d v="1899-12-30T08:32:00"/>
    <n v="15"/>
    <n v="0"/>
    <n v="0"/>
    <n v="0"/>
    <n v="0"/>
    <n v="0"/>
    <n v="0"/>
    <x v="9"/>
    <x v="2"/>
  </r>
  <r>
    <s v="  UA"/>
    <x v="30"/>
    <n v="309"/>
    <s v="N477UA"/>
    <s v="BOS"/>
    <d v="1899-12-30T09:05:00"/>
    <d v="1899-12-30T08:55:00"/>
    <n v="128"/>
    <n v="127"/>
    <n v="-10"/>
    <d v="1899-12-30T09:16:00"/>
    <n v="21"/>
    <n v="0"/>
    <n v="0"/>
    <n v="0"/>
    <n v="0"/>
    <n v="0"/>
    <n v="0"/>
    <x v="0"/>
    <x v="2"/>
  </r>
  <r>
    <s v="  UA"/>
    <x v="30"/>
    <n v="330"/>
    <s v="N455UA"/>
    <s v="EWR"/>
    <d v="1899-12-30T16:00:00"/>
    <d v="1899-12-30T15:52:00"/>
    <n v="131"/>
    <n v="125"/>
    <n v="-8"/>
    <d v="1899-12-30T16:07:00"/>
    <n v="15"/>
    <n v="0"/>
    <n v="0"/>
    <n v="0"/>
    <n v="0"/>
    <n v="0"/>
    <n v="0"/>
    <x v="2"/>
    <x v="2"/>
  </r>
  <r>
    <s v="  UA"/>
    <x v="30"/>
    <n v="331"/>
    <s v="N808UA"/>
    <s v="DFW"/>
    <d v="1899-12-30T20:50:00"/>
    <d v="1899-12-30T21:06:00"/>
    <n v="146"/>
    <n v="139"/>
    <n v="16"/>
    <d v="1899-12-30T21:14:00"/>
    <n v="8"/>
    <n v="0"/>
    <n v="0"/>
    <n v="0"/>
    <n v="0"/>
    <n v="0"/>
    <n v="16"/>
    <x v="11"/>
    <x v="2"/>
  </r>
  <r>
    <s v="  UA"/>
    <x v="30"/>
    <n v="333"/>
    <s v="N815UA"/>
    <s v="MSY"/>
    <d v="1899-12-30T09:30:00"/>
    <d v="1899-12-30T11:09:00"/>
    <n v="140"/>
    <n v="129"/>
    <n v="99"/>
    <d v="1899-12-30T11:19:00"/>
    <n v="10"/>
    <n v="81"/>
    <n v="0"/>
    <n v="0"/>
    <n v="0"/>
    <n v="7"/>
    <n v="99"/>
    <x v="0"/>
    <x v="2"/>
  </r>
  <r>
    <s v="  UA"/>
    <x v="30"/>
    <n v="337"/>
    <s v="N846UA"/>
    <s v="IAD"/>
    <d v="1899-12-30T16:16:00"/>
    <d v="1899-12-30T16:09:00"/>
    <n v="109"/>
    <n v="97"/>
    <n v="-7"/>
    <d v="1899-12-30T16:26:00"/>
    <n v="17"/>
    <n v="0"/>
    <n v="0"/>
    <n v="0"/>
    <n v="0"/>
    <n v="0"/>
    <n v="0"/>
    <x v="2"/>
    <x v="2"/>
  </r>
  <r>
    <s v="  UA"/>
    <x v="30"/>
    <n v="340"/>
    <s v="N838UA"/>
    <s v="DFW"/>
    <d v="1899-12-30T13:20:00"/>
    <d v="1899-12-30T13:46:00"/>
    <n v="151"/>
    <n v="139"/>
    <n v="26"/>
    <d v="1899-12-30T13:58:00"/>
    <n v="12"/>
    <n v="0"/>
    <n v="0"/>
    <n v="0"/>
    <n v="0"/>
    <n v="0"/>
    <n v="26"/>
    <x v="14"/>
    <x v="2"/>
  </r>
  <r>
    <s v="  UA"/>
    <x v="30"/>
    <n v="344"/>
    <s v="N433UA"/>
    <s v="BWI"/>
    <d v="1899-12-30T19:53:00"/>
    <d v="1899-12-30T19:46:00"/>
    <n v="108"/>
    <n v="100"/>
    <n v="-7"/>
    <d v="1899-12-30T20:06:00"/>
    <n v="20"/>
    <n v="0"/>
    <n v="0"/>
    <n v="0"/>
    <n v="0"/>
    <n v="0"/>
    <n v="0"/>
    <x v="10"/>
    <x v="2"/>
  </r>
  <r>
    <s v="  UA"/>
    <x v="30"/>
    <n v="350"/>
    <s v="N594UA"/>
    <s v="MCO"/>
    <d v="1899-12-30T17:06:00"/>
    <d v="1899-12-30T17:04:00"/>
    <n v="159"/>
    <n v="144"/>
    <n v="-2"/>
    <d v="1899-12-30T17:18:00"/>
    <n v="14"/>
    <n v="0"/>
    <n v="0"/>
    <n v="0"/>
    <n v="0"/>
    <n v="0"/>
    <n v="0"/>
    <x v="12"/>
    <x v="2"/>
  </r>
  <r>
    <s v="  UA"/>
    <x v="30"/>
    <n v="352"/>
    <s v="N506UA"/>
    <s v="BDL"/>
    <d v="1899-12-30T13:33:00"/>
    <d v="1899-12-30T13:25:00"/>
    <n v="121"/>
    <n v="112"/>
    <n v="-8"/>
    <d v="1899-12-30T13:38:00"/>
    <n v="13"/>
    <n v="0"/>
    <n v="0"/>
    <n v="0"/>
    <n v="0"/>
    <n v="0"/>
    <n v="0"/>
    <x v="14"/>
    <x v="2"/>
  </r>
  <r>
    <s v="  UA"/>
    <x v="30"/>
    <n v="365"/>
    <s v="N844UA"/>
    <s v="DSM"/>
    <d v="1899-12-30T15:00:00"/>
    <d v="1899-12-30T14:51:00"/>
    <n v="75"/>
    <n v="70"/>
    <n v="-9"/>
    <d v="1899-12-30T15:01:00"/>
    <n v="10"/>
    <n v="0"/>
    <n v="0"/>
    <n v="0"/>
    <n v="0"/>
    <n v="0"/>
    <n v="0"/>
    <x v="15"/>
    <x v="2"/>
  </r>
  <r>
    <s v="  UA"/>
    <x v="30"/>
    <n v="376"/>
    <s v="N459UA"/>
    <s v="PHL"/>
    <d v="1899-12-30T06:00:00"/>
    <d v="1899-12-30T05:54:00"/>
    <n v="119"/>
    <n v="115"/>
    <n v="-6"/>
    <d v="1899-12-30T06:09:00"/>
    <n v="15"/>
    <n v="0"/>
    <n v="0"/>
    <n v="0"/>
    <n v="0"/>
    <n v="0"/>
    <n v="0"/>
    <x v="6"/>
    <x v="2"/>
  </r>
  <r>
    <s v="  UA"/>
    <x v="30"/>
    <n v="381"/>
    <s v="N474UA"/>
    <s v="SMF"/>
    <d v="1899-12-30T09:55:00"/>
    <d v="1899-12-30T09:53:00"/>
    <n v="270"/>
    <n v="266"/>
    <n v="-2"/>
    <d v="1899-12-30T10:08:00"/>
    <n v="15"/>
    <n v="0"/>
    <n v="0"/>
    <n v="0"/>
    <n v="0"/>
    <n v="0"/>
    <n v="0"/>
    <x v="0"/>
    <x v="2"/>
  </r>
  <r>
    <s v="  UA"/>
    <x v="30"/>
    <n v="382"/>
    <s v="N835UA"/>
    <s v="IAD"/>
    <d v="1899-12-30T08:43:00"/>
    <d v="1899-12-30T08:38:00"/>
    <n v="108"/>
    <n v="98"/>
    <n v="-5"/>
    <d v="1899-12-30T08:52:00"/>
    <n v="14"/>
    <n v="0"/>
    <n v="0"/>
    <n v="0"/>
    <n v="0"/>
    <n v="0"/>
    <n v="0"/>
    <x v="9"/>
    <x v="2"/>
  </r>
  <r>
    <s v="  UA"/>
    <x v="30"/>
    <n v="391"/>
    <s v="N852UA"/>
    <s v="RDU"/>
    <d v="1899-12-30T19:45:00"/>
    <d v="1899-12-30T20:03:00"/>
    <n v="117"/>
    <n v="103"/>
    <n v="18"/>
    <d v="1899-12-30T20:23:00"/>
    <n v="20"/>
    <n v="0"/>
    <n v="0"/>
    <n v="0"/>
    <n v="0"/>
    <n v="0"/>
    <n v="18"/>
    <x v="10"/>
    <x v="2"/>
  </r>
  <r>
    <s v="  UA"/>
    <x v="30"/>
    <n v="393"/>
    <s v="N479UA"/>
    <s v="PHX"/>
    <d v="1899-12-30T11:57:00"/>
    <d v="1899-12-30T11:54:00"/>
    <n v="232"/>
    <n v="222"/>
    <n v="-3"/>
    <d v="1899-12-30T12:03:00"/>
    <n v="9"/>
    <n v="0"/>
    <n v="0"/>
    <n v="0"/>
    <n v="0"/>
    <n v="0"/>
    <n v="0"/>
    <x v="3"/>
    <x v="2"/>
  </r>
  <r>
    <s v="  UA"/>
    <x v="30"/>
    <n v="395"/>
    <s v="N475UA"/>
    <s v="SAN"/>
    <d v="1899-12-30T17:40:00"/>
    <d v="1899-12-30T17:39:00"/>
    <n v="253"/>
    <n v="248"/>
    <n v="-1"/>
    <d v="1899-12-30T17:47:00"/>
    <n v="8"/>
    <n v="0"/>
    <n v="0"/>
    <n v="0"/>
    <n v="0"/>
    <n v="0"/>
    <n v="0"/>
    <x v="12"/>
    <x v="2"/>
  </r>
  <r>
    <s v="  UA"/>
    <x v="30"/>
    <n v="398"/>
    <s v="N431UA"/>
    <s v="PDX"/>
    <d v="1899-12-30T11:58:00"/>
    <d v="1899-12-30T11:55:00"/>
    <n v="268"/>
    <n v="263"/>
    <n v="-3"/>
    <d v="1899-12-30T12:13:00"/>
    <n v="18"/>
    <n v="0"/>
    <n v="0"/>
    <n v="0"/>
    <n v="0"/>
    <n v="0"/>
    <n v="0"/>
    <x v="3"/>
    <x v="2"/>
  </r>
  <r>
    <s v="  UA"/>
    <x v="30"/>
    <n v="408"/>
    <s v="N514UA"/>
    <s v="PHX"/>
    <d v="1899-12-30T17:59:00"/>
    <d v="1899-12-30T18:10:00"/>
    <n v="235"/>
    <n v="220"/>
    <n v="11"/>
    <d v="1899-12-30T18:27:00"/>
    <n v="17"/>
    <n v="0"/>
    <n v="0"/>
    <n v="0"/>
    <n v="0"/>
    <n v="0"/>
    <n v="11"/>
    <x v="12"/>
    <x v="2"/>
  </r>
  <r>
    <s v="  UA"/>
    <x v="30"/>
    <n v="409"/>
    <s v="N490UA"/>
    <s v="LAX"/>
    <d v="1899-12-30T13:05:00"/>
    <d v="1899-12-30T13:01:00"/>
    <n v="269"/>
    <n v="261"/>
    <n v="-4"/>
    <d v="1899-12-30T13:17:00"/>
    <n v="16"/>
    <n v="0"/>
    <n v="0"/>
    <n v="0"/>
    <n v="0"/>
    <n v="0"/>
    <n v="0"/>
    <x v="14"/>
    <x v="2"/>
  </r>
  <r>
    <s v="  UA"/>
    <x v="30"/>
    <n v="411"/>
    <s v="N439UA"/>
    <s v="LAX"/>
    <d v="1899-12-30T20:45:00"/>
    <d v="1899-12-30T20:42:00"/>
    <n v="265"/>
    <n v="247"/>
    <n v="-3"/>
    <d v="1899-12-30T20:51:00"/>
    <n v="9"/>
    <n v="0"/>
    <n v="0"/>
    <n v="0"/>
    <n v="0"/>
    <n v="0"/>
    <n v="0"/>
    <x v="11"/>
    <x v="2"/>
  </r>
  <r>
    <s v="  UA"/>
    <x v="30"/>
    <n v="420"/>
    <s v="N420UA"/>
    <s v="ROC"/>
    <d v="1899-12-30T18:44:00"/>
    <d v="1899-12-30T18:35:00"/>
    <n v="96"/>
    <n v="83"/>
    <n v="-9"/>
    <d v="1899-12-30T18:45:00"/>
    <n v="10"/>
    <n v="0"/>
    <n v="0"/>
    <n v="0"/>
    <n v="0"/>
    <n v="0"/>
    <n v="0"/>
    <x v="1"/>
    <x v="2"/>
  </r>
  <r>
    <s v="  UA"/>
    <x v="30"/>
    <n v="425"/>
    <s v="N575UA"/>
    <s v="SEA"/>
    <d v="1899-12-30T20:50:00"/>
    <d v="1899-12-30T20:47:00"/>
    <n v="265"/>
    <n v="234"/>
    <n v="-3"/>
    <d v="1899-12-30T20:54:00"/>
    <n v="7"/>
    <n v="0"/>
    <n v="0"/>
    <n v="0"/>
    <n v="0"/>
    <n v="0"/>
    <n v="0"/>
    <x v="11"/>
    <x v="2"/>
  </r>
  <r>
    <s v="  UA"/>
    <x v="30"/>
    <n v="432"/>
    <s v="N809UA"/>
    <s v="CLT"/>
    <d v="1899-12-30T13:10:00"/>
    <d v="1899-12-30T13:09:00"/>
    <n v="109"/>
    <n v="109"/>
    <n v="-1"/>
    <d v="1899-12-30T13:33:00"/>
    <n v="24"/>
    <n v="0"/>
    <n v="0"/>
    <n v="0"/>
    <n v="0"/>
    <n v="0"/>
    <n v="0"/>
    <x v="14"/>
    <x v="2"/>
  </r>
  <r>
    <s v="  UA"/>
    <x v="30"/>
    <n v="436"/>
    <s v="N409UA"/>
    <s v="EWR"/>
    <d v="1899-12-30T15:00:00"/>
    <d v="1899-12-30T14:59:00"/>
    <n v="131"/>
    <n v="108"/>
    <n v="-1"/>
    <d v="1899-12-30T15:08:00"/>
    <n v="9"/>
    <n v="0"/>
    <n v="0"/>
    <n v="0"/>
    <n v="0"/>
    <n v="0"/>
    <n v="0"/>
    <x v="15"/>
    <x v="2"/>
  </r>
  <r>
    <s v="  UA"/>
    <x v="30"/>
    <n v="442"/>
    <s v="N456UA"/>
    <s v="BDL"/>
    <d v="1899-12-30T16:50:00"/>
    <d v="1899-12-30T16:47:00"/>
    <n v="121"/>
    <n v="112"/>
    <n v="-3"/>
    <d v="1899-12-30T16:59:00"/>
    <n v="12"/>
    <n v="0"/>
    <n v="0"/>
    <n v="0"/>
    <n v="0"/>
    <n v="0"/>
    <n v="0"/>
    <x v="2"/>
    <x v="2"/>
  </r>
  <r>
    <s v="  UA"/>
    <x v="30"/>
    <n v="449"/>
    <s v="N407UA"/>
    <s v="SAN"/>
    <d v="1899-12-30T09:59:00"/>
    <d v="1899-12-30T09:52:00"/>
    <n v="261"/>
    <n v="272"/>
    <n v="-7"/>
    <d v="1899-12-30T10:06:00"/>
    <n v="14"/>
    <n v="0"/>
    <n v="0"/>
    <n v="0"/>
    <n v="0"/>
    <n v="0"/>
    <n v="0"/>
    <x v="0"/>
    <x v="2"/>
  </r>
  <r>
    <s v="  UA"/>
    <x v="30"/>
    <n v="450"/>
    <s v="N445UA"/>
    <s v="TPA"/>
    <d v="1899-12-30T19:59:00"/>
    <d v="1899-12-30T19:56:00"/>
    <n v="157"/>
    <n v="148"/>
    <n v="-3"/>
    <d v="1899-12-30T20:14:00"/>
    <n v="18"/>
    <n v="0"/>
    <n v="0"/>
    <n v="0"/>
    <n v="0"/>
    <n v="0"/>
    <n v="0"/>
    <x v="10"/>
    <x v="2"/>
  </r>
  <r>
    <s v="  UA"/>
    <x v="30"/>
    <n v="456"/>
    <s v="N539UA"/>
    <s v="DEN"/>
    <d v="1899-12-30T11:57:00"/>
    <d v="1899-12-30T11:54:00"/>
    <n v="162"/>
    <n v="150"/>
    <n v="-3"/>
    <d v="1899-12-30T12:08:00"/>
    <n v="14"/>
    <n v="0"/>
    <n v="0"/>
    <n v="0"/>
    <n v="0"/>
    <n v="0"/>
    <n v="0"/>
    <x v="3"/>
    <x v="2"/>
  </r>
  <r>
    <s v="  UA"/>
    <x v="30"/>
    <n v="473"/>
    <s v="N435UA"/>
    <s v="SNA"/>
    <d v="1899-12-30T20:05:00"/>
    <d v="1899-12-30T20:04:00"/>
    <n v="269"/>
    <n v="260"/>
    <n v="-1"/>
    <d v="1899-12-30T20:15:00"/>
    <n v="11"/>
    <n v="0"/>
    <n v="0"/>
    <n v="0"/>
    <n v="0"/>
    <n v="0"/>
    <n v="0"/>
    <x v="11"/>
    <x v="2"/>
  </r>
  <r>
    <s v="  UA"/>
    <x v="30"/>
    <n v="476"/>
    <s v="N848UA"/>
    <s v="BWI"/>
    <d v="1899-12-30T13:12:00"/>
    <d v="1899-12-30T13:07:00"/>
    <n v="108"/>
    <n v="107"/>
    <n v="-5"/>
    <d v="1899-12-30T13:26:00"/>
    <n v="19"/>
    <n v="0"/>
    <n v="0"/>
    <n v="0"/>
    <n v="0"/>
    <n v="0"/>
    <n v="0"/>
    <x v="14"/>
    <x v="2"/>
  </r>
  <r>
    <s v="  UA"/>
    <x v="30"/>
    <n v="482"/>
    <s v="N812UA"/>
    <s v="MSP"/>
    <d v="1899-12-30T20:05:00"/>
    <d v="1899-12-30T20:04:00"/>
    <n v="83"/>
    <n v="77"/>
    <n v="-1"/>
    <d v="1899-12-30T20:17:00"/>
    <n v="13"/>
    <n v="0"/>
    <n v="0"/>
    <n v="0"/>
    <n v="0"/>
    <n v="0"/>
    <n v="0"/>
    <x v="11"/>
    <x v="2"/>
  </r>
  <r>
    <s v="  UA"/>
    <x v="30"/>
    <n v="493"/>
    <s v="N502UA"/>
    <s v="SFO"/>
    <d v="1899-12-30T18:32:00"/>
    <d v="1899-12-30T18:31:00"/>
    <n v="278"/>
    <n v="289"/>
    <n v="-1"/>
    <d v="1899-12-30T18:48:00"/>
    <n v="17"/>
    <n v="0"/>
    <n v="0"/>
    <n v="0"/>
    <n v="0"/>
    <n v="0"/>
    <n v="0"/>
    <x v="1"/>
    <x v="2"/>
  </r>
  <r>
    <s v="  UA"/>
    <x v="30"/>
    <n v="499"/>
    <s v="N836UA"/>
    <s v="SFO"/>
    <d v="1899-12-30T14:05:00"/>
    <d v="1899-12-30T14:11:00"/>
    <n v="282"/>
    <n v="271"/>
    <n v="6"/>
    <d v="1899-12-30T14:21:00"/>
    <n v="10"/>
    <n v="0"/>
    <n v="0"/>
    <n v="0"/>
    <n v="0"/>
    <n v="0"/>
    <n v="6"/>
    <x v="4"/>
    <x v="2"/>
  </r>
  <r>
    <s v="  UA"/>
    <x v="30"/>
    <n v="502"/>
    <s v="N823UA"/>
    <s v="LGA"/>
    <d v="1899-12-30T18:00:00"/>
    <d v="1899-12-30T18:11:00"/>
    <n v="125"/>
    <n v="130"/>
    <n v="11"/>
    <d v="1899-12-30T18:28:00"/>
    <n v="17"/>
    <n v="0"/>
    <n v="0"/>
    <n v="10"/>
    <n v="0"/>
    <n v="6"/>
    <n v="11"/>
    <x v="1"/>
    <x v="2"/>
  </r>
  <r>
    <s v="  UA"/>
    <x v="30"/>
    <n v="514"/>
    <s v="N455UA"/>
    <s v="IAD"/>
    <d v="1899-12-30T21:20:00"/>
    <d v="1899-12-30T21:30:00"/>
    <n v="99"/>
    <n v="89"/>
    <n v="10"/>
    <d v="1899-12-30T21:39:00"/>
    <n v="9"/>
    <n v="0"/>
    <n v="0"/>
    <n v="0"/>
    <n v="0"/>
    <n v="0"/>
    <n v="10"/>
    <x v="7"/>
    <x v="2"/>
  </r>
  <r>
    <s v="  UA"/>
    <x v="30"/>
    <n v="519"/>
    <s v="N425UA"/>
    <s v="CMH"/>
    <d v="1899-12-30T19:45:00"/>
    <d v="1899-12-30T19:38:00"/>
    <n v="73"/>
    <n v="68"/>
    <n v="-7"/>
    <d v="1899-12-30T19:51:00"/>
    <n v="13"/>
    <n v="0"/>
    <n v="0"/>
    <n v="0"/>
    <n v="0"/>
    <n v="0"/>
    <n v="0"/>
    <x v="10"/>
    <x v="2"/>
  </r>
  <r>
    <s v="  UA"/>
    <x v="30"/>
    <n v="521"/>
    <s v="N556UA"/>
    <s v="SAN"/>
    <d v="1899-12-30T11:57:00"/>
    <d v="1899-12-30T11:54:00"/>
    <n v="264"/>
    <n v="247"/>
    <n v="-3"/>
    <d v="1899-12-30T12:05:00"/>
    <n v="11"/>
    <n v="0"/>
    <n v="0"/>
    <n v="0"/>
    <n v="0"/>
    <n v="0"/>
    <n v="0"/>
    <x v="3"/>
    <x v="2"/>
  </r>
  <r>
    <s v="  UA"/>
    <x v="30"/>
    <n v="524"/>
    <s v="N416UA"/>
    <s v="BOS"/>
    <d v="1899-12-30T06:46:00"/>
    <d v="1899-12-30T06:45:00"/>
    <n v="131"/>
    <n v="127"/>
    <n v="-1"/>
    <d v="1899-12-30T07:03:00"/>
    <n v="18"/>
    <n v="0"/>
    <n v="0"/>
    <n v="0"/>
    <n v="0"/>
    <n v="0"/>
    <n v="0"/>
    <x v="6"/>
    <x v="2"/>
  </r>
  <r>
    <s v="  UA"/>
    <x v="30"/>
    <n v="530"/>
    <s v="N455UA"/>
    <s v="MSP"/>
    <d v="1899-12-30T06:00:00"/>
    <d v="1899-12-30T05:56:00"/>
    <n v="93"/>
    <n v="80"/>
    <n v="-4"/>
    <d v="1899-12-30T06:12:00"/>
    <n v="16"/>
    <n v="0"/>
    <n v="0"/>
    <n v="0"/>
    <n v="0"/>
    <n v="0"/>
    <n v="0"/>
    <x v="6"/>
    <x v="2"/>
  </r>
  <r>
    <s v="  UA"/>
    <x v="30"/>
    <n v="531"/>
    <s v="N522UA"/>
    <s v="LAX"/>
    <d v="1899-12-30T10:35:00"/>
    <d v="1899-12-30T10:30:00"/>
    <n v="275"/>
    <n v="254"/>
    <n v="-5"/>
    <d v="1899-12-30T10:41:00"/>
    <n v="11"/>
    <n v="0"/>
    <n v="0"/>
    <n v="0"/>
    <n v="0"/>
    <n v="0"/>
    <n v="0"/>
    <x v="8"/>
    <x v="2"/>
  </r>
  <r>
    <s v="  UA"/>
    <x v="30"/>
    <n v="532"/>
    <s v="N452UA"/>
    <s v="BOS"/>
    <d v="1899-12-30T11:01:00"/>
    <d v="1899-12-30T10:51:00"/>
    <n v="135"/>
    <n v="114"/>
    <n v="-10"/>
    <d v="1899-12-30T10:59:00"/>
    <n v="8"/>
    <n v="0"/>
    <n v="0"/>
    <n v="0"/>
    <n v="0"/>
    <n v="0"/>
    <n v="0"/>
    <x v="3"/>
    <x v="2"/>
  </r>
  <r>
    <s v="  UA"/>
    <x v="30"/>
    <n v="536"/>
    <s v="N823UA"/>
    <s v="LGA"/>
    <d v="1899-12-30T07:00:00"/>
    <d v="1899-12-30T07:00:00"/>
    <n v="123"/>
    <n v="131"/>
    <n v="0"/>
    <d v="1899-12-30T07:27:00"/>
    <n v="27"/>
    <n v="0"/>
    <n v="0"/>
    <n v="0"/>
    <n v="0"/>
    <n v="0"/>
    <n v="0"/>
    <x v="13"/>
    <x v="2"/>
  </r>
  <r>
    <s v="  UA"/>
    <x v="30"/>
    <n v="544"/>
    <s v="N571UA"/>
    <s v="LAS"/>
    <d v="1899-12-30T11:57:00"/>
    <d v="1899-12-30T11:52:00"/>
    <n v="237"/>
    <n v="251"/>
    <n v="-5"/>
    <d v="1899-12-30T12:24:00"/>
    <n v="32"/>
    <n v="0"/>
    <n v="0"/>
    <n v="0"/>
    <n v="0"/>
    <n v="0"/>
    <n v="0"/>
    <x v="3"/>
    <x v="2"/>
  </r>
  <r>
    <s v="  UA"/>
    <x v="30"/>
    <n v="557"/>
    <s v="N570UA"/>
    <s v="LAS"/>
    <d v="1899-12-30T17:55:00"/>
    <d v="1899-12-30T17:51:00"/>
    <n v="237"/>
    <n v="227"/>
    <n v="-4"/>
    <d v="1899-12-30T18:04:00"/>
    <n v="13"/>
    <n v="0"/>
    <n v="0"/>
    <n v="0"/>
    <n v="0"/>
    <n v="0"/>
    <n v="0"/>
    <x v="12"/>
    <x v="2"/>
  </r>
  <r>
    <s v="  UA"/>
    <x v="30"/>
    <n v="566"/>
    <s v="N495UA"/>
    <s v="ATL"/>
    <d v="1899-12-30T18:00:00"/>
    <d v="1899-12-30T17:59:00"/>
    <n v="112"/>
    <n v="113"/>
    <n v="-1"/>
    <d v="1899-12-30T18:21:00"/>
    <n v="22"/>
    <n v="0"/>
    <n v="0"/>
    <n v="0"/>
    <n v="0"/>
    <n v="0"/>
    <n v="0"/>
    <x v="1"/>
    <x v="2"/>
  </r>
  <r>
    <s v="  UA"/>
    <x v="30"/>
    <n v="570"/>
    <s v="N464UA"/>
    <s v="CLE"/>
    <d v="1899-12-30T13:19:00"/>
    <d v="1899-12-30T13:20:00"/>
    <n v="73"/>
    <n v="75"/>
    <n v="1"/>
    <d v="1899-12-30T13:37:00"/>
    <n v="17"/>
    <n v="0"/>
    <n v="0"/>
    <n v="0"/>
    <n v="0"/>
    <n v="0"/>
    <n v="1"/>
    <x v="14"/>
    <x v="2"/>
  </r>
  <r>
    <s v="  UA"/>
    <x v="30"/>
    <n v="577"/>
    <s v="N851UA"/>
    <s v="MSP"/>
    <d v="1899-12-30T08:48:00"/>
    <d v="1899-12-30T08:47:00"/>
    <n v="85"/>
    <n v="84"/>
    <n v="-1"/>
    <d v="1899-12-30T09:06:00"/>
    <n v="19"/>
    <n v="0"/>
    <n v="0"/>
    <n v="0"/>
    <n v="0"/>
    <n v="0"/>
    <n v="0"/>
    <x v="9"/>
    <x v="2"/>
  </r>
  <r>
    <s v="  UA"/>
    <x v="30"/>
    <n v="589"/>
    <s v="N519UA"/>
    <s v="IAH"/>
    <d v="1899-12-30T09:27:00"/>
    <d v="1899-12-30T09:25:00"/>
    <n v="164"/>
    <n v="168"/>
    <n v="-2"/>
    <d v="1899-12-30T09:37:00"/>
    <n v="12"/>
    <n v="0"/>
    <n v="0"/>
    <n v="0"/>
    <n v="0"/>
    <n v="0"/>
    <n v="0"/>
    <x v="0"/>
    <x v="2"/>
  </r>
  <r>
    <s v="  UA"/>
    <x v="30"/>
    <n v="597"/>
    <s v="N484UA"/>
    <s v="MSP"/>
    <d v="1899-12-30T21:05:00"/>
    <d v="1899-12-30T21:06:00"/>
    <n v="84"/>
    <n v="71"/>
    <n v="1"/>
    <d v="1899-12-30T21:16:00"/>
    <n v="10"/>
    <n v="0"/>
    <n v="0"/>
    <n v="0"/>
    <n v="0"/>
    <n v="0"/>
    <n v="1"/>
    <x v="7"/>
    <x v="2"/>
  </r>
  <r>
    <s v="  UA"/>
    <x v="30"/>
    <n v="600"/>
    <s v="N480UA"/>
    <s v="DCA"/>
    <d v="1899-12-30T06:00:00"/>
    <d v="1899-12-30T05:53:00"/>
    <n v="106"/>
    <n v="93"/>
    <n v="-7"/>
    <d v="1899-12-30T06:04:00"/>
    <n v="11"/>
    <n v="0"/>
    <n v="0"/>
    <n v="0"/>
    <n v="0"/>
    <n v="0"/>
    <n v="0"/>
    <x v="6"/>
    <x v="2"/>
  </r>
  <r>
    <s v="  UA"/>
    <x v="30"/>
    <n v="604"/>
    <s v="N406UA"/>
    <s v="DCA"/>
    <d v="1899-12-30T08:05:00"/>
    <d v="1899-12-30T08:08:00"/>
    <n v="105"/>
    <n v="102"/>
    <n v="3"/>
    <d v="1899-12-30T08:27:00"/>
    <n v="19"/>
    <n v="0"/>
    <n v="0"/>
    <n v="0"/>
    <n v="0"/>
    <n v="0"/>
    <n v="3"/>
    <x v="9"/>
    <x v="2"/>
  </r>
  <r>
    <s v="  UA"/>
    <x v="30"/>
    <n v="605"/>
    <s v="N441UA"/>
    <s v="DEN"/>
    <d v="1899-12-30T09:48:00"/>
    <d v="1899-12-30T09:41:00"/>
    <n v="162"/>
    <n v="148"/>
    <n v="-7"/>
    <d v="1899-12-30T09:55:00"/>
    <n v="14"/>
    <n v="0"/>
    <n v="0"/>
    <n v="0"/>
    <n v="0"/>
    <n v="0"/>
    <n v="0"/>
    <x v="0"/>
    <x v="2"/>
  </r>
  <r>
    <s v="  UA"/>
    <x v="30"/>
    <n v="607"/>
    <s v="N414UA"/>
    <s v="LAX"/>
    <d v="1899-12-30T09:02:00"/>
    <d v="1899-12-30T09:02:00"/>
    <n v="265"/>
    <n v="267"/>
    <n v="0"/>
    <d v="1899-12-30T09:16:00"/>
    <n v="14"/>
    <n v="0"/>
    <n v="0"/>
    <n v="0"/>
    <n v="0"/>
    <n v="0"/>
    <n v="0"/>
    <x v="0"/>
    <x v="2"/>
  </r>
  <r>
    <s v="  UA"/>
    <x v="30"/>
    <n v="609"/>
    <s v="N480UA"/>
    <s v="SFO"/>
    <d v="1899-12-30T11:57:00"/>
    <d v="1899-12-30T11:54:00"/>
    <n v="282"/>
    <n v="306"/>
    <n v="-3"/>
    <d v="1899-12-30T12:23:00"/>
    <n v="29"/>
    <n v="0"/>
    <n v="0"/>
    <n v="21"/>
    <n v="0"/>
    <n v="0"/>
    <n v="0"/>
    <x v="3"/>
    <x v="2"/>
  </r>
  <r>
    <s v="  UA"/>
    <x v="30"/>
    <n v="610"/>
    <s v="N807UA"/>
    <s v="DCA"/>
    <d v="1899-12-30T11:00:00"/>
    <d v="1899-12-30T10:54:00"/>
    <n v="105"/>
    <n v="93"/>
    <n v="-6"/>
    <d v="1899-12-30T11:06:00"/>
    <n v="12"/>
    <n v="0"/>
    <n v="0"/>
    <n v="0"/>
    <n v="0"/>
    <n v="0"/>
    <n v="0"/>
    <x v="3"/>
    <x v="2"/>
  </r>
  <r>
    <s v="  UA"/>
    <x v="30"/>
    <n v="611"/>
    <s v="N127UA"/>
    <s v="SFO"/>
    <d v="1899-12-30T13:05:00"/>
    <d v="1899-12-30T13:23:00"/>
    <n v="284"/>
    <n v="266"/>
    <n v="18"/>
    <d v="1899-12-30T13:45:00"/>
    <n v="22"/>
    <n v="0"/>
    <n v="0"/>
    <n v="0"/>
    <n v="0"/>
    <n v="0"/>
    <n v="18"/>
    <x v="14"/>
    <x v="2"/>
  </r>
  <r>
    <s v="  UA"/>
    <x v="30"/>
    <n v="614"/>
    <s v="N445UA"/>
    <s v="DCA"/>
    <d v="1899-12-30T13:05:00"/>
    <d v="1899-12-30T13:02:00"/>
    <n v="105"/>
    <n v="91"/>
    <n v="-3"/>
    <d v="1899-12-30T13:15:00"/>
    <n v="13"/>
    <n v="0"/>
    <n v="0"/>
    <n v="0"/>
    <n v="0"/>
    <n v="0"/>
    <n v="0"/>
    <x v="14"/>
    <x v="2"/>
  </r>
  <r>
    <s v="  UA"/>
    <x v="30"/>
    <n v="617"/>
    <s v="N461UA"/>
    <s v="SNA"/>
    <d v="1899-12-30T15:23:00"/>
    <d v="1899-12-30T15:20:00"/>
    <n v="268"/>
    <n v="261"/>
    <n v="-3"/>
    <d v="1899-12-30T15:34:00"/>
    <n v="14"/>
    <n v="0"/>
    <n v="0"/>
    <n v="0"/>
    <n v="0"/>
    <n v="0"/>
    <n v="0"/>
    <x v="15"/>
    <x v="2"/>
  </r>
  <r>
    <s v="  UA"/>
    <x v="30"/>
    <n v="618"/>
    <s v="N816UA"/>
    <s v="DCA"/>
    <d v="1899-12-30T15:05:00"/>
    <d v="1899-12-30T15:01:00"/>
    <n v="105"/>
    <n v="96"/>
    <n v="-4"/>
    <d v="1899-12-30T15:18:00"/>
    <n v="17"/>
    <n v="0"/>
    <n v="0"/>
    <n v="0"/>
    <n v="0"/>
    <n v="0"/>
    <n v="0"/>
    <x v="15"/>
    <x v="2"/>
  </r>
  <r>
    <s v="  UA"/>
    <x v="30"/>
    <n v="620"/>
    <s v="N520UA"/>
    <s v="DCA"/>
    <d v="1899-12-30T16:04:00"/>
    <d v="1899-12-30T16:00:00"/>
    <n v="104"/>
    <n v="97"/>
    <n v="-4"/>
    <d v="1899-12-30T16:15:00"/>
    <n v="15"/>
    <n v="0"/>
    <n v="0"/>
    <n v="0"/>
    <n v="0"/>
    <n v="0"/>
    <n v="0"/>
    <x v="2"/>
    <x v="2"/>
  </r>
  <r>
    <s v="  UA"/>
    <x v="30"/>
    <n v="624"/>
    <s v="N408UA"/>
    <s v="DCA"/>
    <d v="1899-12-30T18:05:00"/>
    <d v="1899-12-30T18:41:00"/>
    <n v="105"/>
    <n v="95"/>
    <n v="36"/>
    <d v="1899-12-30T18:54:00"/>
    <n v="13"/>
    <n v="0"/>
    <n v="0"/>
    <n v="0"/>
    <n v="0"/>
    <n v="26"/>
    <n v="36"/>
    <x v="1"/>
    <x v="2"/>
  </r>
  <r>
    <s v="  UA"/>
    <x v="30"/>
    <n v="626"/>
    <s v="N511UA"/>
    <s v="PHL"/>
    <d v="1899-12-30T18:10:00"/>
    <d v="1899-12-30T18:59:00"/>
    <n v="119"/>
    <n v="108"/>
    <n v="49"/>
    <d v="1899-12-30T19:16:00"/>
    <n v="17"/>
    <n v="0"/>
    <n v="0"/>
    <n v="0"/>
    <n v="0"/>
    <n v="38"/>
    <n v="49"/>
    <x v="1"/>
    <x v="2"/>
  </r>
  <r>
    <s v="  UA"/>
    <x v="30"/>
    <n v="632"/>
    <s v="N541UA"/>
    <s v="TPA"/>
    <d v="1899-12-30T09:30:00"/>
    <d v="1899-12-30T09:28:00"/>
    <n v="157"/>
    <n v="155"/>
    <n v="-2"/>
    <d v="1899-12-30T09:49:00"/>
    <n v="21"/>
    <n v="0"/>
    <n v="0"/>
    <n v="0"/>
    <n v="0"/>
    <n v="0"/>
    <n v="0"/>
    <x v="0"/>
    <x v="2"/>
  </r>
  <r>
    <s v="  UA"/>
    <x v="30"/>
    <n v="634"/>
    <s v="N809UA"/>
    <s v="EWR"/>
    <d v="1899-12-30T06:00:00"/>
    <d v="1899-12-30T05:56:00"/>
    <n v="118"/>
    <n v="118"/>
    <n v="-4"/>
    <d v="1899-12-30T06:15:00"/>
    <n v="19"/>
    <n v="0"/>
    <n v="0"/>
    <n v="0"/>
    <n v="0"/>
    <n v="0"/>
    <n v="0"/>
    <x v="6"/>
    <x v="2"/>
  </r>
  <r>
    <s v="  UA"/>
    <x v="30"/>
    <n v="635"/>
    <s v="N562UA"/>
    <s v="SEA"/>
    <d v="1899-12-30T08:25:00"/>
    <d v="1899-12-30T08:23:00"/>
    <n v="265"/>
    <n v="252"/>
    <n v="-2"/>
    <d v="1899-12-30T08:36:00"/>
    <n v="13"/>
    <n v="0"/>
    <n v="0"/>
    <n v="0"/>
    <n v="0"/>
    <n v="0"/>
    <n v="0"/>
    <x v="9"/>
    <x v="2"/>
  </r>
  <r>
    <s v="  UA"/>
    <x v="30"/>
    <n v="643"/>
    <s v="N476UA"/>
    <s v="PDX"/>
    <d v="1899-12-30T15:20:00"/>
    <d v="1899-12-30T15:14:00"/>
    <n v="268"/>
    <n v="252"/>
    <n v="-6"/>
    <d v="1899-12-30T15:22:00"/>
    <n v="8"/>
    <n v="0"/>
    <n v="0"/>
    <n v="0"/>
    <n v="0"/>
    <n v="0"/>
    <n v="0"/>
    <x v="15"/>
    <x v="2"/>
  </r>
  <r>
    <s v="  UA"/>
    <x v="30"/>
    <n v="646"/>
    <s v="N481UA"/>
    <s v="EWR"/>
    <d v="1899-12-30T13:00:00"/>
    <d v="1899-12-30T12:53:00"/>
    <n v="133"/>
    <n v="107"/>
    <n v="-7"/>
    <d v="1899-12-30T13:03:00"/>
    <n v="10"/>
    <n v="0"/>
    <n v="0"/>
    <n v="0"/>
    <n v="0"/>
    <n v="0"/>
    <n v="0"/>
    <x v="14"/>
    <x v="2"/>
  </r>
  <r>
    <s v="  UA"/>
    <x v="30"/>
    <n v="649"/>
    <s v="N494UA"/>
    <s v="PDX"/>
    <d v="1899-12-30T08:10:00"/>
    <d v="1899-12-30T08:25:00"/>
    <n v="263"/>
    <n v="256"/>
    <n v="15"/>
    <d v="1899-12-30T08:38:00"/>
    <n v="13"/>
    <n v="0"/>
    <n v="0"/>
    <n v="0"/>
    <n v="0"/>
    <n v="0"/>
    <n v="15"/>
    <x v="9"/>
    <x v="2"/>
  </r>
  <r>
    <s v="  UA"/>
    <x v="30"/>
    <n v="650"/>
    <s v="N451UA"/>
    <s v="OMA"/>
    <d v="1899-12-30T09:55:00"/>
    <d v="1899-12-30T09:50:00"/>
    <n v="90"/>
    <n v="84"/>
    <n v="-5"/>
    <d v="1899-12-30T10:05:00"/>
    <n v="15"/>
    <n v="0"/>
    <n v="0"/>
    <n v="0"/>
    <n v="0"/>
    <n v="0"/>
    <n v="0"/>
    <x v="0"/>
    <x v="2"/>
  </r>
  <r>
    <s v="  UA"/>
    <x v="30"/>
    <n v="656"/>
    <s v="N821UA"/>
    <s v="ALB"/>
    <d v="1899-12-30T13:15:00"/>
    <d v="1899-12-30T13:11:00"/>
    <n v="114"/>
    <n v="98"/>
    <n v="-4"/>
    <d v="1899-12-30T13:21:00"/>
    <n v="10"/>
    <n v="0"/>
    <n v="0"/>
    <n v="0"/>
    <n v="0"/>
    <n v="0"/>
    <n v="0"/>
    <x v="14"/>
    <x v="2"/>
  </r>
  <r>
    <s v="  UA"/>
    <x v="30"/>
    <n v="658"/>
    <s v="N440UA"/>
    <s v="PHL"/>
    <d v="1899-12-30T16:10:00"/>
    <d v="1899-12-30T16:04:00"/>
    <n v="116"/>
    <n v="108"/>
    <n v="-6"/>
    <d v="1899-12-30T16:17:00"/>
    <n v="13"/>
    <n v="0"/>
    <n v="0"/>
    <n v="0"/>
    <n v="0"/>
    <n v="0"/>
    <n v="0"/>
    <x v="2"/>
    <x v="2"/>
  </r>
  <r>
    <s v="  UA"/>
    <x v="30"/>
    <n v="664"/>
    <s v="N503UA"/>
    <s v="PHL"/>
    <d v="1899-12-30T13:33:00"/>
    <d v="1899-12-30T13:32:00"/>
    <n v="119"/>
    <n v="103"/>
    <n v="-1"/>
    <d v="1899-12-30T13:45:00"/>
    <n v="13"/>
    <n v="0"/>
    <n v="0"/>
    <n v="0"/>
    <n v="0"/>
    <n v="0"/>
    <n v="0"/>
    <x v="14"/>
    <x v="2"/>
  </r>
  <r>
    <s v="  UA"/>
    <x v="30"/>
    <n v="665"/>
    <s v="N464UA"/>
    <s v="SNA"/>
    <d v="1899-12-30T17:34:00"/>
    <d v="1899-12-30T18:14:00"/>
    <n v="268"/>
    <n v="261"/>
    <n v="40"/>
    <d v="1899-12-30T18:29:00"/>
    <n v="15"/>
    <n v="33"/>
    <n v="0"/>
    <n v="0"/>
    <n v="0"/>
    <n v="0"/>
    <n v="40"/>
    <x v="12"/>
    <x v="2"/>
  </r>
  <r>
    <s v="  UA"/>
    <x v="30"/>
    <n v="668"/>
    <s v="N492UA"/>
    <s v="LGA"/>
    <d v="1899-12-30T06:00:00"/>
    <d v="1899-12-30T05:54:00"/>
    <n v="123"/>
    <n v="128"/>
    <n v="-6"/>
    <d v="1899-12-30T06:16:00"/>
    <n v="22"/>
    <n v="0"/>
    <n v="0"/>
    <n v="0"/>
    <n v="0"/>
    <n v="0"/>
    <n v="0"/>
    <x v="6"/>
    <x v="2"/>
  </r>
  <r>
    <s v="  UA"/>
    <x v="30"/>
    <n v="675"/>
    <s v="N649UA"/>
    <s v="DEN"/>
    <d v="1899-12-30T08:02:00"/>
    <d v="1899-12-30T07:58:00"/>
    <n v="168"/>
    <n v="155"/>
    <n v="-4"/>
    <d v="1899-12-30T08:16:00"/>
    <n v="18"/>
    <n v="0"/>
    <n v="0"/>
    <n v="0"/>
    <n v="0"/>
    <n v="0"/>
    <n v="0"/>
    <x v="9"/>
    <x v="2"/>
  </r>
  <r>
    <s v="  UA"/>
    <x v="30"/>
    <n v="676"/>
    <s v="N837UA"/>
    <s v="DCA"/>
    <d v="1899-12-30T21:00:00"/>
    <d v="1899-12-30T20:50:00"/>
    <n v="105"/>
    <n v="90"/>
    <n v="-10"/>
    <d v="1899-12-30T21:01:00"/>
    <n v="11"/>
    <n v="0"/>
    <n v="0"/>
    <n v="0"/>
    <n v="0"/>
    <n v="0"/>
    <n v="0"/>
    <x v="7"/>
    <x v="2"/>
  </r>
  <r>
    <s v="  UA"/>
    <x v="30"/>
    <n v="678"/>
    <s v="N830UA"/>
    <s v="LGA"/>
    <d v="1899-12-30T11:00:00"/>
    <d v="1899-12-30T13:12:00"/>
    <n v="125"/>
    <n v="126"/>
    <n v="132"/>
    <d v="1899-12-30T13:31:00"/>
    <n v="19"/>
    <n v="132"/>
    <n v="0"/>
    <n v="1"/>
    <n v="0"/>
    <n v="0"/>
    <n v="132"/>
    <x v="3"/>
    <x v="2"/>
  </r>
  <r>
    <s v="  UA"/>
    <x v="30"/>
    <n v="682"/>
    <s v="N435UA"/>
    <s v="LGA"/>
    <d v="1899-12-30T13:00:00"/>
    <d v="1899-12-30T13:04:00"/>
    <n v="125"/>
    <n v="116"/>
    <n v="4"/>
    <d v="1899-12-30T13:22:00"/>
    <n v="18"/>
    <n v="0"/>
    <n v="0"/>
    <n v="0"/>
    <n v="0"/>
    <n v="0"/>
    <n v="4"/>
    <x v="14"/>
    <x v="2"/>
  </r>
  <r>
    <s v="  UA"/>
    <x v="30"/>
    <n v="684"/>
    <s v="N808UA"/>
    <s v="LGA"/>
    <d v="1899-12-30T14:05:00"/>
    <d v="1899-12-30T14:40:00"/>
    <n v="125"/>
    <n v="112"/>
    <n v="35"/>
    <d v="1899-12-30T14:52:00"/>
    <n v="12"/>
    <n v="0"/>
    <n v="0"/>
    <n v="0"/>
    <n v="0"/>
    <n v="22"/>
    <n v="35"/>
    <x v="4"/>
    <x v="2"/>
  </r>
  <r>
    <s v="  UA"/>
    <x v="30"/>
    <n v="686"/>
    <s v="N432UA"/>
    <s v="LGA"/>
    <d v="1899-12-30T14:54:00"/>
    <d v="1899-12-30T14:48:00"/>
    <n v="125"/>
    <n v="120"/>
    <n v="-6"/>
    <d v="1899-12-30T15:00:00"/>
    <n v="12"/>
    <n v="0"/>
    <n v="0"/>
    <n v="0"/>
    <n v="0"/>
    <n v="0"/>
    <n v="0"/>
    <x v="4"/>
    <x v="2"/>
  </r>
  <r>
    <s v="  UA"/>
    <x v="30"/>
    <n v="690"/>
    <s v="N406UA"/>
    <s v="LGA"/>
    <d v="1899-12-30T17:05:00"/>
    <d v="1899-12-30T17:03:00"/>
    <n v="125"/>
    <n v="119"/>
    <n v="-2"/>
    <d v="1899-12-30T17:16:00"/>
    <n v="13"/>
    <n v="0"/>
    <n v="0"/>
    <n v="0"/>
    <n v="0"/>
    <n v="0"/>
    <n v="0"/>
    <x v="12"/>
    <x v="2"/>
  </r>
  <r>
    <s v="  UA"/>
    <x v="30"/>
    <n v="696"/>
    <s v="N830UA"/>
    <s v="LGA"/>
    <d v="1899-12-30T19:00:00"/>
    <d v="1899-12-30T18:56:00"/>
    <n v="125"/>
    <n v="115"/>
    <n v="-4"/>
    <d v="1899-12-30T19:12:00"/>
    <n v="16"/>
    <n v="0"/>
    <n v="0"/>
    <n v="0"/>
    <n v="0"/>
    <n v="0"/>
    <n v="0"/>
    <x v="10"/>
    <x v="2"/>
  </r>
  <r>
    <s v="  UA"/>
    <x v="30"/>
    <n v="709"/>
    <s v="N820UA"/>
    <s v="SAN"/>
    <d v="1899-12-30T08:38:00"/>
    <d v="1899-12-30T08:37:00"/>
    <n v="264"/>
    <n v="256"/>
    <n v="-1"/>
    <d v="1899-12-30T08:54:00"/>
    <n v="17"/>
    <n v="0"/>
    <n v="0"/>
    <n v="0"/>
    <n v="0"/>
    <n v="0"/>
    <n v="0"/>
    <x v="9"/>
    <x v="2"/>
  </r>
  <r>
    <s v="  UA"/>
    <x v="30"/>
    <n v="711"/>
    <s v="N410UA"/>
    <s v="LAX"/>
    <d v="1899-12-30T07:04:00"/>
    <d v="1899-12-30T07:00:00"/>
    <n v="265"/>
    <n v="263"/>
    <n v="-4"/>
    <d v="1899-12-30T07:17:00"/>
    <n v="17"/>
    <n v="0"/>
    <n v="0"/>
    <n v="0"/>
    <n v="0"/>
    <n v="0"/>
    <n v="0"/>
    <x v="13"/>
    <x v="2"/>
  </r>
  <r>
    <s v="  UA"/>
    <x v="30"/>
    <n v="722"/>
    <s v="N444UA"/>
    <s v="RDU"/>
    <d v="1899-12-30T16:41:00"/>
    <d v="1899-12-30T16:34:00"/>
    <n v="110"/>
    <n v="115"/>
    <n v="-7"/>
    <d v="1899-12-30T16:57:00"/>
    <n v="23"/>
    <n v="0"/>
    <n v="0"/>
    <n v="0"/>
    <n v="0"/>
    <n v="0"/>
    <n v="0"/>
    <x v="2"/>
    <x v="2"/>
  </r>
  <r>
    <s v="  UA"/>
    <x v="30"/>
    <n v="732"/>
    <s v="N412UA"/>
    <s v="JAX"/>
    <d v="1899-12-30T13:46:00"/>
    <d v="1899-12-30T13:43:00"/>
    <n v="136"/>
    <n v="132"/>
    <n v="-3"/>
    <d v="1899-12-30T13:57:00"/>
    <n v="14"/>
    <n v="0"/>
    <n v="0"/>
    <n v="0"/>
    <n v="0"/>
    <n v="0"/>
    <n v="0"/>
    <x v="14"/>
    <x v="2"/>
  </r>
  <r>
    <s v="  UA"/>
    <x v="30"/>
    <n v="741"/>
    <s v="N404UA"/>
    <s v="SFO"/>
    <d v="1899-12-30T19:16:00"/>
    <d v="1899-12-30T19:26:00"/>
    <n v="282"/>
    <n v="277"/>
    <n v="10"/>
    <d v="1899-12-30T19:36:00"/>
    <n v="10"/>
    <n v="0"/>
    <n v="0"/>
    <n v="0"/>
    <n v="0"/>
    <n v="0"/>
    <n v="10"/>
    <x v="10"/>
    <x v="2"/>
  </r>
  <r>
    <s v="  UA"/>
    <x v="30"/>
    <n v="759"/>
    <s v="N471UA"/>
    <s v="SFO"/>
    <d v="1899-12-30T09:02:00"/>
    <d v="1899-12-30T08:57:00"/>
    <n v="282"/>
    <n v="281"/>
    <n v="-5"/>
    <d v="1899-12-30T09:13:00"/>
    <n v="16"/>
    <n v="0"/>
    <n v="0"/>
    <n v="0"/>
    <n v="0"/>
    <n v="0"/>
    <n v="0"/>
    <x v="0"/>
    <x v="2"/>
  </r>
  <r>
    <s v="  UA"/>
    <x v="30"/>
    <n v="761"/>
    <s v="N420UA"/>
    <s v="SFO"/>
    <d v="1899-12-30T08:19:00"/>
    <d v="1899-12-30T08:13:00"/>
    <n v="282"/>
    <n v="303"/>
    <n v="-6"/>
    <d v="1899-12-30T08:50:00"/>
    <n v="37"/>
    <n v="0"/>
    <n v="0"/>
    <n v="15"/>
    <n v="0"/>
    <n v="0"/>
    <n v="0"/>
    <x v="9"/>
    <x v="2"/>
  </r>
  <r>
    <s v="  UA"/>
    <x v="30"/>
    <n v="762"/>
    <s v="N592UA"/>
    <s v="LGA"/>
    <d v="1899-12-30T21:00:00"/>
    <d v="1899-12-30T20:56:00"/>
    <n v="118"/>
    <n v="109"/>
    <n v="-4"/>
    <d v="1899-12-30T21:11:00"/>
    <n v="15"/>
    <n v="0"/>
    <n v="0"/>
    <n v="0"/>
    <n v="0"/>
    <n v="0"/>
    <n v="0"/>
    <x v="7"/>
    <x v="2"/>
  </r>
  <r>
    <s v="  UA"/>
    <x v="30"/>
    <n v="769"/>
    <s v="N667UA"/>
    <s v="SFO"/>
    <d v="1899-12-30T10:00:00"/>
    <d v="1899-12-30T10:00:00"/>
    <n v="290"/>
    <n v="279"/>
    <n v="0"/>
    <d v="1899-12-30T10:25:00"/>
    <n v="25"/>
    <n v="0"/>
    <n v="0"/>
    <n v="0"/>
    <n v="0"/>
    <n v="0"/>
    <n v="0"/>
    <x v="8"/>
    <x v="2"/>
  </r>
  <r>
    <s v="  UA"/>
    <x v="30"/>
    <n v="774"/>
    <s v="N423UA"/>
    <s v="RIC"/>
    <d v="1899-12-30T18:03:00"/>
    <d v="1899-12-30T17:57:00"/>
    <n v="114"/>
    <n v="107"/>
    <n v="-6"/>
    <d v="1899-12-30T18:14:00"/>
    <n v="17"/>
    <n v="0"/>
    <n v="0"/>
    <n v="0"/>
    <n v="0"/>
    <n v="0"/>
    <n v="0"/>
    <x v="1"/>
    <x v="2"/>
  </r>
  <r>
    <s v="  UA"/>
    <x v="30"/>
    <n v="793"/>
    <s v="N569UA"/>
    <s v="LAX"/>
    <d v="1899-12-30T15:20:00"/>
    <d v="1899-12-30T15:15:00"/>
    <n v="270"/>
    <n v="250"/>
    <n v="-5"/>
    <d v="1899-12-30T15:30:00"/>
    <n v="15"/>
    <n v="0"/>
    <n v="0"/>
    <n v="0"/>
    <n v="0"/>
    <n v="0"/>
    <n v="0"/>
    <x v="15"/>
    <x v="2"/>
  </r>
  <r>
    <s v="  UA"/>
    <x v="30"/>
    <n v="839"/>
    <s v="N501UA"/>
    <s v="LAX"/>
    <d v="1899-12-30T18:41:00"/>
    <d v="1899-12-30T18:37:00"/>
    <n v="262"/>
    <n v="257"/>
    <n v="-4"/>
    <d v="1899-12-30T18:51:00"/>
    <n v="14"/>
    <n v="0"/>
    <n v="0"/>
    <n v="0"/>
    <n v="0"/>
    <n v="0"/>
    <n v="0"/>
    <x v="1"/>
    <x v="2"/>
  </r>
  <r>
    <s v="  UA"/>
    <x v="30"/>
    <n v="842"/>
    <s v="N424UA"/>
    <s v="LAX"/>
    <d v="1899-12-30T08:10:00"/>
    <d v="1899-12-30T08:05:00"/>
    <n v="269"/>
    <n v="259"/>
    <n v="-5"/>
    <d v="1899-12-30T08:19:00"/>
    <n v="14"/>
    <n v="0"/>
    <n v="0"/>
    <n v="0"/>
    <n v="0"/>
    <n v="0"/>
    <n v="0"/>
    <x v="9"/>
    <x v="2"/>
  </r>
  <r>
    <s v="  UA"/>
    <x v="30"/>
    <n v="848"/>
    <s v="N495UA"/>
    <s v="PHX"/>
    <d v="1899-12-30T09:27:00"/>
    <d v="1899-12-30T09:26:00"/>
    <n v="227"/>
    <n v="231"/>
    <n v="-1"/>
    <d v="1899-12-30T09:44:00"/>
    <n v="18"/>
    <n v="0"/>
    <n v="0"/>
    <n v="0"/>
    <n v="0"/>
    <n v="0"/>
    <n v="0"/>
    <x v="0"/>
    <x v="2"/>
  </r>
  <r>
    <s v="  UA"/>
    <x v="30"/>
    <n v="859"/>
    <s v="N833UA"/>
    <s v="SFO"/>
    <d v="1899-12-30T07:04:00"/>
    <d v="1899-12-30T07:00:00"/>
    <n v="288"/>
    <n v="312"/>
    <n v="-4"/>
    <d v="1899-12-30T07:22:00"/>
    <n v="22"/>
    <n v="0"/>
    <n v="0"/>
    <n v="20"/>
    <n v="0"/>
    <n v="0"/>
    <n v="0"/>
    <x v="13"/>
    <x v="2"/>
  </r>
  <r>
    <s v="  UA"/>
    <x v="30"/>
    <n v="882"/>
    <s v="N597UA"/>
    <s v="BOS"/>
    <d v="1899-12-30T16:05:00"/>
    <d v="1899-12-30T15:57:00"/>
    <n v="142"/>
    <n v="114"/>
    <n v="-8"/>
    <d v="1899-12-30T16:05:00"/>
    <n v="8"/>
    <n v="0"/>
    <n v="0"/>
    <n v="0"/>
    <n v="0"/>
    <n v="0"/>
    <n v="0"/>
    <x v="2"/>
    <x v="2"/>
  </r>
  <r>
    <s v="  UA"/>
    <x v="30"/>
    <n v="884"/>
    <s v="N402UA"/>
    <s v="EWR"/>
    <d v="1899-12-30T19:00:00"/>
    <d v="1899-12-30T18:58:00"/>
    <n v="131"/>
    <n v="103"/>
    <n v="-2"/>
    <d v="1899-12-30T19:07:00"/>
    <n v="9"/>
    <n v="0"/>
    <n v="0"/>
    <n v="0"/>
    <n v="0"/>
    <n v="0"/>
    <n v="0"/>
    <x v="10"/>
    <x v="2"/>
  </r>
  <r>
    <s v="  UA"/>
    <x v="30"/>
    <n v="896"/>
    <s v="N433UA"/>
    <s v="BOS"/>
    <d v="1899-12-30T13:15:00"/>
    <d v="1899-12-30T13:27:00"/>
    <n v="140"/>
    <n v="124"/>
    <n v="12"/>
    <d v="1899-12-30T13:41:00"/>
    <n v="14"/>
    <n v="0"/>
    <n v="0"/>
    <n v="0"/>
    <n v="0"/>
    <n v="0"/>
    <n v="12"/>
    <x v="14"/>
    <x v="2"/>
  </r>
  <r>
    <s v="  UA"/>
    <x v="30"/>
    <n v="904"/>
    <s v="N848UA"/>
    <s v="CVG"/>
    <d v="1899-12-30T19:01:00"/>
    <d v="1899-12-30T18:55:00"/>
    <n v="71"/>
    <n v="70"/>
    <n v="-6"/>
    <d v="1899-12-30T19:13:00"/>
    <n v="18"/>
    <n v="0"/>
    <n v="0"/>
    <n v="0"/>
    <n v="0"/>
    <n v="0"/>
    <n v="0"/>
    <x v="10"/>
    <x v="2"/>
  </r>
  <r>
    <s v="  UA"/>
    <x v="30"/>
    <n v="907"/>
    <s v="N652UA"/>
    <s v="SFO"/>
    <d v="1899-12-30T17:21:00"/>
    <d v="1899-12-30T17:16:00"/>
    <n v="295"/>
    <n v="271"/>
    <n v="-5"/>
    <d v="1899-12-30T17:28:00"/>
    <n v="12"/>
    <n v="0"/>
    <n v="0"/>
    <n v="0"/>
    <n v="0"/>
    <n v="0"/>
    <n v="0"/>
    <x v="12"/>
    <x v="2"/>
  </r>
  <r>
    <s v="  UA"/>
    <x v="30"/>
    <n v="909"/>
    <s v="N568UA"/>
    <s v="DEN"/>
    <d v="1899-12-30T15:23:00"/>
    <d v="1899-12-30T15:23:00"/>
    <n v="164"/>
    <n v="152"/>
    <n v="0"/>
    <d v="1899-12-30T15:38:00"/>
    <n v="15"/>
    <n v="0"/>
    <n v="0"/>
    <n v="0"/>
    <n v="0"/>
    <n v="0"/>
    <n v="0"/>
    <x v="15"/>
    <x v="2"/>
  </r>
  <r>
    <s v="  UA"/>
    <x v="30"/>
    <n v="929"/>
    <s v="N477UA"/>
    <s v="SEA"/>
    <d v="1899-12-30T15:30:00"/>
    <d v="1899-12-30T16:46:00"/>
    <n v="268"/>
    <n v="250"/>
    <n v="76"/>
    <d v="1899-12-30T16:56:00"/>
    <n v="10"/>
    <n v="15"/>
    <n v="0"/>
    <n v="0"/>
    <n v="0"/>
    <n v="43"/>
    <n v="76"/>
    <x v="15"/>
    <x v="2"/>
  </r>
  <r>
    <s v="  UA"/>
    <x v="30"/>
    <n v="941"/>
    <s v="N573UA"/>
    <s v="DEN"/>
    <d v="1899-12-30T17:03:00"/>
    <d v="1899-12-30T17:10:00"/>
    <n v="160"/>
    <n v="143"/>
    <n v="7"/>
    <d v="1899-12-30T17:21:00"/>
    <n v="11"/>
    <n v="0"/>
    <n v="0"/>
    <n v="0"/>
    <n v="0"/>
    <n v="0"/>
    <n v="7"/>
    <x v="12"/>
    <x v="2"/>
  </r>
  <r>
    <s v="  UA"/>
    <x v="30"/>
    <n v="943"/>
    <s v="N521UA"/>
    <s v="LAX"/>
    <d v="1899-12-30T17:32:00"/>
    <d v="1899-12-30T17:26:00"/>
    <n v="268"/>
    <n v="257"/>
    <n v="-6"/>
    <d v="1899-12-30T17:37:00"/>
    <n v="11"/>
    <n v="0"/>
    <n v="0"/>
    <n v="0"/>
    <n v="0"/>
    <n v="0"/>
    <n v="0"/>
    <x v="12"/>
    <x v="2"/>
  </r>
  <r>
    <s v="  UA"/>
    <x v="30"/>
    <n v="945"/>
    <s v="N507UA"/>
    <s v="LAX"/>
    <d v="1899-12-30T11:57:00"/>
    <d v="1899-12-30T11:57:00"/>
    <n v="262"/>
    <n v="269"/>
    <n v="0"/>
    <d v="1899-12-30T12:19:00"/>
    <n v="22"/>
    <n v="0"/>
    <n v="0"/>
    <n v="0"/>
    <n v="0"/>
    <n v="0"/>
    <n v="0"/>
    <x v="3"/>
    <x v="2"/>
  </r>
  <r>
    <s v="  UA"/>
    <x v="30"/>
    <n v="949"/>
    <s v="N771UA"/>
    <s v="DEN"/>
    <d v="1899-12-30T18:41:00"/>
    <d v="1899-12-30T18:39:00"/>
    <n v="165"/>
    <n v="149"/>
    <n v="-2"/>
    <d v="1899-12-30T18:55:00"/>
    <n v="16"/>
    <n v="0"/>
    <n v="0"/>
    <n v="0"/>
    <n v="0"/>
    <n v="0"/>
    <n v="0"/>
    <x v="1"/>
    <x v="2"/>
  </r>
  <r>
    <s v="  UA"/>
    <x v="30"/>
    <n v="959"/>
    <s v="N479UA"/>
    <s v="PDX"/>
    <d v="1899-12-30T20:30:00"/>
    <d v="1899-12-30T20:31:00"/>
    <n v="268"/>
    <n v="247"/>
    <n v="1"/>
    <d v="1899-12-30T20:39:00"/>
    <n v="8"/>
    <n v="0"/>
    <n v="0"/>
    <n v="0"/>
    <n v="0"/>
    <n v="0"/>
    <n v="1"/>
    <x v="11"/>
    <x v="2"/>
  </r>
  <r>
    <s v="  UA"/>
    <x v="30"/>
    <n v="964"/>
    <s v="N774UA"/>
    <s v="IAD"/>
    <d v="1899-12-30T13:15:00"/>
    <d v="1899-12-30T13:14:00"/>
    <n v="112"/>
    <n v="104"/>
    <n v="-1"/>
    <d v="1899-12-30T13:35:00"/>
    <n v="21"/>
    <n v="0"/>
    <n v="0"/>
    <n v="0"/>
    <n v="0"/>
    <n v="0"/>
    <n v="0"/>
    <x v="14"/>
    <x v="2"/>
  </r>
  <r>
    <s v="  UA"/>
    <x v="30"/>
    <n v="971"/>
    <s v="N852UA"/>
    <s v="SFO"/>
    <d v="1899-12-30T06:00:00"/>
    <d v="1899-12-30T05:57:00"/>
    <n v="282"/>
    <n v="286"/>
    <n v="-3"/>
    <d v="1899-12-30T06:14:00"/>
    <n v="17"/>
    <n v="0"/>
    <n v="0"/>
    <n v="0"/>
    <n v="0"/>
    <n v="0"/>
    <n v="0"/>
    <x v="6"/>
    <x v="2"/>
  </r>
  <r>
    <s v="  UA"/>
    <x v="30"/>
    <n v="973"/>
    <s v="N574UA"/>
    <s v="SFO"/>
    <d v="1899-12-30T14:55:00"/>
    <d v="1899-12-30T14:49:00"/>
    <n v="294"/>
    <n v="267"/>
    <n v="-6"/>
    <d v="1899-12-30T15:00:00"/>
    <n v="11"/>
    <n v="0"/>
    <n v="0"/>
    <n v="0"/>
    <n v="0"/>
    <n v="0"/>
    <n v="0"/>
    <x v="4"/>
    <x v="2"/>
  </r>
  <r>
    <s v="  UA"/>
    <x v="30"/>
    <n v="987"/>
    <s v="N445UA"/>
    <s v="DCA"/>
    <d v="1899-12-30T07:00:00"/>
    <d v="1899-12-30T06:53:00"/>
    <n v="108"/>
    <n v="99"/>
    <n v="-7"/>
    <d v="1899-12-30T07:10:00"/>
    <n v="17"/>
    <n v="0"/>
    <n v="0"/>
    <n v="0"/>
    <n v="0"/>
    <n v="0"/>
    <n v="0"/>
    <x v="13"/>
    <x v="2"/>
  </r>
  <r>
    <s v="  UA"/>
    <x v="30"/>
    <n v="990"/>
    <s v="N429UA"/>
    <s v="IAD"/>
    <d v="1899-12-30T18:13:00"/>
    <d v="1899-12-30T18:10:00"/>
    <n v="114"/>
    <n v="100"/>
    <n v="-3"/>
    <d v="1899-12-30T18:30:00"/>
    <n v="20"/>
    <n v="0"/>
    <n v="0"/>
    <n v="0"/>
    <n v="0"/>
    <n v="0"/>
    <n v="0"/>
    <x v="1"/>
    <x v="2"/>
  </r>
  <r>
    <s v="  UA"/>
    <x v="30"/>
    <n v="998"/>
    <s v="N845UA"/>
    <s v="BOS"/>
    <d v="1899-12-30T21:01:00"/>
    <d v="1899-12-30T20:54:00"/>
    <n v="132"/>
    <n v="117"/>
    <n v="-7"/>
    <d v="1899-12-30T21:03:00"/>
    <n v="9"/>
    <n v="0"/>
    <n v="0"/>
    <n v="0"/>
    <n v="0"/>
    <n v="0"/>
    <n v="0"/>
    <x v="7"/>
    <x v="2"/>
  </r>
  <r>
    <s v="  UA"/>
    <x v="30"/>
    <n v="1102"/>
    <s v="N38727"/>
    <s v="MCO"/>
    <d v="1899-12-30T19:40:00"/>
    <d v="1899-12-30T19:31:00"/>
    <n v="155"/>
    <n v="153"/>
    <n v="-9"/>
    <d v="1899-12-30T19:44:00"/>
    <n v="13"/>
    <n v="0"/>
    <n v="0"/>
    <n v="0"/>
    <n v="0"/>
    <n v="0"/>
    <n v="0"/>
    <x v="10"/>
    <x v="2"/>
  </r>
  <r>
    <s v="  UA"/>
    <x v="30"/>
    <n v="1103"/>
    <s v="N23721"/>
    <s v="SNA"/>
    <d v="1899-12-30T09:45:00"/>
    <d v="1899-12-30T09:46:00"/>
    <n v="265"/>
    <n v="254"/>
    <n v="1"/>
    <d v="1899-12-30T09:59:00"/>
    <n v="13"/>
    <n v="0"/>
    <n v="0"/>
    <n v="0"/>
    <n v="0"/>
    <n v="0"/>
    <n v="1"/>
    <x v="0"/>
    <x v="2"/>
  </r>
  <r>
    <s v="  UA"/>
    <x v="30"/>
    <n v="1189"/>
    <s v="N76528"/>
    <s v="IAH"/>
    <d v="1899-12-30T15:20:00"/>
    <d v="1899-12-30T15:14:00"/>
    <n v="174"/>
    <n v="186"/>
    <n v="-6"/>
    <d v="1899-12-30T15:26:00"/>
    <n v="12"/>
    <n v="0"/>
    <n v="0"/>
    <n v="0"/>
    <n v="0"/>
    <n v="0"/>
    <n v="0"/>
    <x v="15"/>
    <x v="2"/>
  </r>
  <r>
    <s v="  UA"/>
    <x v="30"/>
    <n v="1221"/>
    <s v="N13750"/>
    <s v="IAH"/>
    <d v="1899-12-30T07:00:00"/>
    <d v="1899-12-30T06:55:00"/>
    <n v="168"/>
    <n v="169"/>
    <n v="-5"/>
    <d v="1899-12-30T07:16:00"/>
    <n v="21"/>
    <n v="0"/>
    <n v="0"/>
    <n v="0"/>
    <n v="0"/>
    <n v="0"/>
    <n v="0"/>
    <x v="13"/>
    <x v="2"/>
  </r>
  <r>
    <s v="  UA"/>
    <x v="30"/>
    <n v="1259"/>
    <s v="N18622"/>
    <s v="CLE"/>
    <d v="1899-12-30T18:15:00"/>
    <d v="1899-12-30T18:06:00"/>
    <n v="77"/>
    <n v="59"/>
    <n v="-9"/>
    <d v="1899-12-30T18:16:00"/>
    <n v="10"/>
    <n v="0"/>
    <n v="0"/>
    <n v="0"/>
    <n v="0"/>
    <n v="0"/>
    <n v="0"/>
    <x v="1"/>
    <x v="2"/>
  </r>
  <r>
    <s v="  UA"/>
    <x v="30"/>
    <n v="1282"/>
    <s v="N34282"/>
    <s v="SFO"/>
    <d v="1899-12-30T20:30:00"/>
    <d v="1899-12-30T20:29:00"/>
    <n v="275"/>
    <n v="267"/>
    <n v="-1"/>
    <d v="1899-12-30T20:36:00"/>
    <n v="7"/>
    <n v="0"/>
    <n v="0"/>
    <n v="0"/>
    <n v="0"/>
    <n v="0"/>
    <n v="0"/>
    <x v="11"/>
    <x v="2"/>
  </r>
  <r>
    <s v="  UA"/>
    <x v="30"/>
    <n v="1290"/>
    <s v="N35204"/>
    <s v="IAH"/>
    <d v="1899-12-30T17:05:00"/>
    <d v="1899-12-30T17:05:00"/>
    <n v="173"/>
    <n v="176"/>
    <n v="0"/>
    <d v="1899-12-30T17:20:00"/>
    <n v="15"/>
    <n v="0"/>
    <n v="0"/>
    <n v="0"/>
    <n v="0"/>
    <n v="0"/>
    <n v="0"/>
    <x v="12"/>
    <x v="2"/>
  </r>
  <r>
    <s v="  UA"/>
    <x v="30"/>
    <n v="1296"/>
    <s v="N29717"/>
    <s v="DEN"/>
    <d v="1899-12-30T20:00:00"/>
    <d v="1899-12-30T20:05:00"/>
    <n v="156"/>
    <n v="148"/>
    <n v="5"/>
    <d v="1899-12-30T20:16:00"/>
    <n v="11"/>
    <n v="0"/>
    <n v="0"/>
    <n v="0"/>
    <n v="0"/>
    <n v="0"/>
    <n v="5"/>
    <x v="11"/>
    <x v="2"/>
  </r>
  <r>
    <s v="  UA"/>
    <x v="30"/>
    <n v="1550"/>
    <s v="N77520"/>
    <s v="EWR"/>
    <d v="1899-12-30T13:39:00"/>
    <d v="1899-12-30T13:35:00"/>
    <n v="140"/>
    <n v="117"/>
    <n v="-4"/>
    <d v="1899-12-30T13:56:00"/>
    <n v="21"/>
    <n v="0"/>
    <n v="0"/>
    <n v="0"/>
    <n v="0"/>
    <n v="0"/>
    <n v="0"/>
    <x v="14"/>
    <x v="2"/>
  </r>
  <r>
    <s v="  UA"/>
    <x v="30"/>
    <n v="1570"/>
    <s v="N12238"/>
    <s v="EWR"/>
    <d v="1899-12-30T07:00:00"/>
    <d v="1899-12-30T07:02:00"/>
    <n v="120"/>
    <n v="120"/>
    <n v="2"/>
    <d v="1899-12-30T07:24:00"/>
    <n v="22"/>
    <n v="0"/>
    <n v="0"/>
    <n v="0"/>
    <n v="0"/>
    <n v="0"/>
    <n v="2"/>
    <x v="13"/>
    <x v="2"/>
  </r>
  <r>
    <s v="  UA"/>
    <x v="30"/>
    <n v="1574"/>
    <s v="N14228"/>
    <s v="EWR"/>
    <d v="1899-12-30T12:00:00"/>
    <d v="1899-12-30T12:33:00"/>
    <n v="127"/>
    <n v="110"/>
    <n v="33"/>
    <d v="1899-12-30T12:44:00"/>
    <n v="11"/>
    <n v="16"/>
    <n v="0"/>
    <n v="0"/>
    <n v="0"/>
    <n v="0"/>
    <n v="33"/>
    <x v="5"/>
    <x v="2"/>
  </r>
  <r>
    <s v="  UA"/>
    <x v="30"/>
    <n v="1577"/>
    <s v="N24202"/>
    <s v="EWR"/>
    <d v="1899-12-30T17:00:00"/>
    <d v="1899-12-30T16:55:00"/>
    <n v="135"/>
    <n v="121"/>
    <n v="-5"/>
    <d v="1899-12-30T17:10:00"/>
    <n v="15"/>
    <n v="0"/>
    <n v="0"/>
    <n v="0"/>
    <n v="0"/>
    <n v="0"/>
    <n v="0"/>
    <x v="12"/>
    <x v="2"/>
  </r>
  <r>
    <s v="  UA"/>
    <x v="30"/>
    <n v="1579"/>
    <s v="N37252"/>
    <s v="EWR"/>
    <d v="1899-12-30T18:00:00"/>
    <d v="1899-12-30T17:56:00"/>
    <n v="126"/>
    <n v="118"/>
    <n v="-4"/>
    <d v="1899-12-30T18:09:00"/>
    <n v="13"/>
    <n v="0"/>
    <n v="0"/>
    <n v="0"/>
    <n v="0"/>
    <n v="0"/>
    <n v="0"/>
    <x v="1"/>
    <x v="2"/>
  </r>
  <r>
    <s v="  UA"/>
    <x v="30"/>
    <n v="1625"/>
    <s v="N14219"/>
    <s v="CLE"/>
    <d v="1899-12-30T07:00:00"/>
    <d v="1899-12-30T07:03:00"/>
    <n v="77"/>
    <n v="76"/>
    <n v="3"/>
    <d v="1899-12-30T07:26:00"/>
    <n v="23"/>
    <n v="0"/>
    <n v="0"/>
    <n v="0"/>
    <n v="0"/>
    <n v="0"/>
    <n v="3"/>
    <x v="13"/>
    <x v="2"/>
  </r>
  <r>
    <s v="  UA"/>
    <x v="30"/>
    <n v="1647"/>
    <s v="N54241"/>
    <s v="IAH"/>
    <d v="1899-12-30T19:15:00"/>
    <d v="1899-12-30T19:11:00"/>
    <n v="163"/>
    <n v="158"/>
    <n v="-4"/>
    <d v="1899-12-30T19:25:00"/>
    <n v="14"/>
    <n v="0"/>
    <n v="0"/>
    <n v="0"/>
    <n v="0"/>
    <n v="0"/>
    <n v="0"/>
    <x v="10"/>
    <x v="2"/>
  </r>
  <r>
    <s v="  UA"/>
    <x v="30"/>
    <n v="1676"/>
    <s v="N35271"/>
    <s v="IAH"/>
    <d v="1899-12-30T14:00:00"/>
    <d v="1899-12-30T13:54:00"/>
    <n v="166"/>
    <n v="155"/>
    <n v="-6"/>
    <d v="1899-12-30T14:04:00"/>
    <n v="10"/>
    <n v="0"/>
    <n v="0"/>
    <n v="0"/>
    <n v="0"/>
    <n v="0"/>
    <n v="0"/>
    <x v="4"/>
    <x v="2"/>
  </r>
  <r>
    <s v="  UA"/>
    <x v="30"/>
    <n v="1693"/>
    <s v="N33266"/>
    <s v="IAH"/>
    <d v="1899-12-30T12:10:00"/>
    <d v="1899-12-30T12:08:00"/>
    <n v="167"/>
    <n v="186"/>
    <n v="-2"/>
    <d v="1899-12-30T12:24:00"/>
    <n v="16"/>
    <n v="0"/>
    <n v="0"/>
    <n v="17"/>
    <n v="0"/>
    <n v="0"/>
    <n v="0"/>
    <x v="5"/>
    <x v="2"/>
  </r>
  <r>
    <s v="  UA"/>
    <x v="30"/>
    <n v="1696"/>
    <s v="N37263"/>
    <s v="EWR"/>
    <d v="1899-12-30T10:00:00"/>
    <d v="1899-12-30T09:56:00"/>
    <n v="117"/>
    <n v="117"/>
    <n v="-4"/>
    <d v="1899-12-30T10:09:00"/>
    <n v="13"/>
    <n v="0"/>
    <n v="0"/>
    <n v="0"/>
    <n v="0"/>
    <n v="0"/>
    <n v="0"/>
    <x v="8"/>
    <x v="2"/>
  </r>
  <r>
    <s v="  UA"/>
    <x v="30"/>
    <n v="1710"/>
    <s v="N12238"/>
    <s v="IAH"/>
    <d v="1899-12-30T08:00:00"/>
    <d v="1899-12-30T07:56:00"/>
    <n v="172"/>
    <n v="165"/>
    <n v="-4"/>
    <d v="1899-12-30T08:13:00"/>
    <n v="17"/>
    <n v="0"/>
    <n v="0"/>
    <n v="0"/>
    <n v="0"/>
    <n v="0"/>
    <n v="0"/>
    <x v="9"/>
    <x v="2"/>
  </r>
  <r>
    <s v="  UA"/>
    <x v="30"/>
    <n v="1715"/>
    <s v="N73259"/>
    <s v="PIT"/>
    <d v="1899-12-30T18:35:00"/>
    <d v="1899-12-30T18:32:00"/>
    <n v="84"/>
    <n v="74"/>
    <n v="-3"/>
    <d v="1899-12-30T18:44:00"/>
    <n v="12"/>
    <n v="0"/>
    <n v="0"/>
    <n v="0"/>
    <n v="0"/>
    <n v="0"/>
    <n v="0"/>
    <x v="1"/>
    <x v="2"/>
  </r>
  <r>
    <s v="  UA"/>
    <x v="30"/>
    <n v="1716"/>
    <s v="N34222"/>
    <s v="FLL"/>
    <d v="1899-12-30T08:50:00"/>
    <d v="1899-12-30T08:47:00"/>
    <n v="171"/>
    <n v="179"/>
    <n v="-3"/>
    <d v="1899-12-30T09:03:00"/>
    <n v="16"/>
    <n v="0"/>
    <n v="0"/>
    <n v="0"/>
    <n v="0"/>
    <n v="0"/>
    <n v="0"/>
    <x v="9"/>
    <x v="2"/>
  </r>
  <r>
    <s v="  UA"/>
    <x v="30"/>
    <n v="1727"/>
    <s v="N47414"/>
    <s v="IAH"/>
    <d v="1899-12-30T10:56:00"/>
    <d v="1899-12-30T10:54:00"/>
    <n v="169"/>
    <n v="169"/>
    <n v="-2"/>
    <d v="1899-12-30T11:05:00"/>
    <n v="11"/>
    <n v="0"/>
    <n v="0"/>
    <n v="0"/>
    <n v="0"/>
    <n v="0"/>
    <n v="0"/>
    <x v="8"/>
    <x v="2"/>
  </r>
  <r>
    <s v="  UA"/>
    <x v="30"/>
    <n v="1729"/>
    <s v="N15710"/>
    <s v="IAH"/>
    <d v="1899-12-30T21:00:00"/>
    <d v="1899-12-30T20:56:00"/>
    <n v="158"/>
    <n v="142"/>
    <n v="-4"/>
    <d v="1899-12-30T21:08:00"/>
    <n v="12"/>
    <n v="0"/>
    <n v="0"/>
    <n v="0"/>
    <n v="0"/>
    <n v="0"/>
    <n v="0"/>
    <x v="7"/>
    <x v="2"/>
  </r>
  <r>
    <s v="  UA"/>
    <x v="30"/>
    <n v="1730"/>
    <s v="N38257"/>
    <s v="IAH"/>
    <d v="1899-12-30T05:25:00"/>
    <d v="1899-12-30T05:19:00"/>
    <n v="168"/>
    <n v="152"/>
    <n v="-6"/>
    <d v="1899-12-30T05:27:00"/>
    <n v="8"/>
    <n v="0"/>
    <n v="0"/>
    <n v="0"/>
    <n v="0"/>
    <n v="0"/>
    <n v="0"/>
    <x v="16"/>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C00-000001000000}"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4">
  <location ref="A31:B39" firstHeaderRow="1" firstDataRow="1" firstDataCol="1"/>
  <pivotFields count="20">
    <pivotField showAll="0"/>
    <pivotField numFmtId="14"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numFmtId="20" showAll="0"/>
    <pivotField numFmtId="20" showAll="0"/>
    <pivotField showAll="0"/>
    <pivotField showAll="0"/>
    <pivotField showAll="0"/>
    <pivotField numFmtId="20" showAll="0"/>
    <pivotField showAll="0"/>
    <pivotField showAll="0"/>
    <pivotField showAll="0"/>
    <pivotField showAll="0"/>
    <pivotField showAll="0"/>
    <pivotField showAll="0"/>
    <pivotField dataField="1" showAll="0"/>
    <pivotField showAll="0">
      <items count="19">
        <item x="16"/>
        <item x="6"/>
        <item x="13"/>
        <item x="9"/>
        <item x="0"/>
        <item x="8"/>
        <item x="3"/>
        <item x="5"/>
        <item x="14"/>
        <item x="4"/>
        <item x="15"/>
        <item x="2"/>
        <item x="12"/>
        <item x="1"/>
        <item x="10"/>
        <item x="11"/>
        <item x="7"/>
        <item x="17"/>
        <item t="default"/>
      </items>
    </pivotField>
    <pivotField axis="axisRow" showAll="0">
      <items count="8">
        <item n="1 Sunday" x="0"/>
        <item n="2 Monday" x="1"/>
        <item n="3 Tuesday" x="2"/>
        <item n="4 Wedesday" x="3"/>
        <item n="5 Thursday" x="4"/>
        <item n="6 Friday" x="5"/>
        <item n="7 Saturday" x="6"/>
        <item t="default"/>
      </items>
    </pivotField>
  </pivotFields>
  <rowFields count="1">
    <field x="19"/>
  </rowFields>
  <rowItems count="8">
    <i>
      <x/>
    </i>
    <i>
      <x v="1"/>
    </i>
    <i>
      <x v="2"/>
    </i>
    <i>
      <x v="3"/>
    </i>
    <i>
      <x v="4"/>
    </i>
    <i>
      <x v="5"/>
    </i>
    <i>
      <x v="6"/>
    </i>
    <i t="grand">
      <x/>
    </i>
  </rowItems>
  <colItems count="1">
    <i/>
  </colItems>
  <dataFields count="1">
    <dataField name="Count of NonNegativeDelay" fld="17" subtotal="count" baseField="19" baseItem="0" numFmtId="1"/>
  </dataFields>
  <formats count="15">
    <format dxfId="14">
      <pivotArea grandRow="1" outline="0" collapsedLevelsAreSubtotals="1" fieldPosition="0"/>
    </format>
    <format dxfId="13">
      <pivotArea grandRow="1" outline="0" collapsedLevelsAreSubtotals="1" fieldPosition="0"/>
    </format>
    <format dxfId="12">
      <pivotArea grandRow="1" outline="0" collapsedLevelsAreSubtotals="1" fieldPosition="0"/>
    </format>
    <format dxfId="11">
      <pivotArea grandRow="1" outline="0" collapsedLevelsAreSubtotals="1" fieldPosition="0"/>
    </format>
    <format dxfId="10">
      <pivotArea grandRow="1" outline="0" collapsedLevelsAreSubtotals="1" fieldPosition="0"/>
    </format>
    <format dxfId="9">
      <pivotArea grandRow="1" outline="0" collapsedLevelsAreSubtotals="1" fieldPosition="0"/>
    </format>
    <format dxfId="8">
      <pivotArea grandRow="1"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22" firstHeaderRow="1" firstDataRow="1" firstDataCol="1"/>
  <pivotFields count="20">
    <pivotField showAll="0"/>
    <pivotField numFmtId="14"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numFmtId="20" showAll="0"/>
    <pivotField numFmtId="20" showAll="0"/>
    <pivotField showAll="0"/>
    <pivotField showAll="0"/>
    <pivotField showAll="0"/>
    <pivotField numFmtId="20" showAll="0"/>
    <pivotField showAll="0"/>
    <pivotField showAll="0"/>
    <pivotField showAll="0"/>
    <pivotField showAll="0"/>
    <pivotField showAll="0"/>
    <pivotField showAll="0"/>
    <pivotField dataField="1" showAll="0"/>
    <pivotField axis="axisRow" showAll="0">
      <items count="19">
        <item x="16"/>
        <item x="6"/>
        <item x="13"/>
        <item x="9"/>
        <item x="0"/>
        <item x="8"/>
        <item x="3"/>
        <item x="5"/>
        <item x="14"/>
        <item x="4"/>
        <item x="15"/>
        <item x="2"/>
        <item x="12"/>
        <item x="1"/>
        <item x="10"/>
        <item x="11"/>
        <item x="7"/>
        <item x="17"/>
        <item t="default"/>
      </items>
    </pivotField>
    <pivotField showAll="0"/>
  </pivotFields>
  <rowFields count="1">
    <field x="18"/>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NonNegativeDelay" fld="17" subtotal="average" baseField="18" baseItem="0" numFmtId="164"/>
  </dataFields>
  <formats count="28">
    <format dxfId="42">
      <pivotArea collapsedLevelsAreSubtotals="1" fieldPosition="0">
        <references count="1">
          <reference field="18" count="0"/>
        </references>
      </pivotArea>
    </format>
    <format dxfId="41">
      <pivotArea collapsedLevelsAreSubtotals="1" fieldPosition="0">
        <references count="1">
          <reference field="18" count="0"/>
        </references>
      </pivotArea>
    </format>
    <format dxfId="40">
      <pivotArea collapsedLevelsAreSubtotals="1" fieldPosition="0">
        <references count="1">
          <reference field="18" count="0"/>
        </references>
      </pivotArea>
    </format>
    <format dxfId="39">
      <pivotArea collapsedLevelsAreSubtotals="1" fieldPosition="0">
        <references count="1">
          <reference field="18" count="0"/>
        </references>
      </pivotArea>
    </format>
    <format dxfId="38">
      <pivotArea grandRow="1" outline="0" collapsedLevelsAreSubtotals="1" fieldPosition="0"/>
    </format>
    <format dxfId="37">
      <pivotArea grandRow="1" outline="0" collapsedLevelsAreSubtotals="1" fieldPosition="0"/>
    </format>
    <format dxfId="36">
      <pivotArea grandRow="1" outline="0" collapsedLevelsAreSubtotals="1" fieldPosition="0"/>
    </format>
    <format dxfId="35">
      <pivotArea grandRow="1" outline="0" collapsedLevelsAreSubtotals="1" fieldPosition="0"/>
    </format>
    <format dxfId="34">
      <pivotArea grandRow="1" outline="0" collapsedLevelsAreSubtotals="1" fieldPosition="0"/>
    </format>
    <format dxfId="33">
      <pivotArea grandRow="1" outline="0" collapsedLevelsAreSubtotals="1" fieldPosition="0"/>
    </format>
    <format dxfId="32">
      <pivotArea grandRow="1" outline="0" collapsedLevelsAreSubtotals="1" fieldPosition="0"/>
    </format>
    <format dxfId="31">
      <pivotArea outline="0" collapsedLevelsAreSubtotals="1" fieldPosition="0"/>
    </format>
    <format dxfId="30">
      <pivotArea outline="0" collapsedLevelsAreSubtotals="1" fieldPosition="0"/>
    </format>
    <format dxfId="29">
      <pivotArea outline="0" collapsedLevelsAreSubtotals="1" fieldPosition="0"/>
    </format>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 dxfId="24">
      <pivotArea outline="0" collapsedLevelsAreSubtotals="1" fieldPosition="0"/>
    </format>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366" totalsRowShown="0">
  <autoFilter ref="A1:M366" xr:uid="{00000000-0009-0000-0100-000001000000}"/>
  <tableColumns count="13">
    <tableColumn id="1" xr3:uid="{00000000-0010-0000-0000-000001000000}" name="Date" dataDxfId="74"/>
    <tableColumn id="2" xr3:uid="{00000000-0010-0000-0000-000002000000}" name="NumPackagesInQueueToStow"/>
    <tableColumn id="3" xr3:uid="{00000000-0010-0000-0000-000003000000}" name="NumLooseItemsInQueueToStow"/>
    <tableColumn id="4" xr3:uid="{00000000-0010-0000-0000-000004000000}" name="NumItemsToPick"/>
    <tableColumn id="5" xr3:uid="{00000000-0010-0000-0000-000005000000}" name="TrucksScheduled"/>
    <tableColumn id="6" xr3:uid="{00000000-0010-0000-0000-000006000000}" name="Monday" dataDxfId="73">
      <calculatedColumnFormula>IF(WEEKDAY(Table1[[#This Row],[Date]],2)=1,1,0)</calculatedColumnFormula>
    </tableColumn>
    <tableColumn id="7" xr3:uid="{00000000-0010-0000-0000-000007000000}" name="Tuesday" dataDxfId="72">
      <calculatedColumnFormula>IF(WEEKDAY(Table1[[#This Row],[Date]],2)=2,1,0)</calculatedColumnFormula>
    </tableColumn>
    <tableColumn id="8" xr3:uid="{00000000-0010-0000-0000-000008000000}" name="Wednesday" dataDxfId="71">
      <calculatedColumnFormula>IF(WEEKDAY(Table1[[#This Row],[Date]],2)=3,1,0)</calculatedColumnFormula>
    </tableColumn>
    <tableColumn id="9" xr3:uid="{00000000-0010-0000-0000-000009000000}" name="Thursday" dataDxfId="70">
      <calculatedColumnFormula>IF(WEEKDAY(Table1[[#This Row],[Date]],2)=4,1,0)</calculatedColumnFormula>
    </tableColumn>
    <tableColumn id="10" xr3:uid="{00000000-0010-0000-0000-00000A000000}" name="Friday" dataDxfId="69">
      <calculatedColumnFormula>IF(WEEKDAY(Table1[[#This Row],[Date]],2)=5,1,0)</calculatedColumnFormula>
    </tableColumn>
    <tableColumn id="11" xr3:uid="{00000000-0010-0000-0000-00000B000000}" name="Saturday" dataDxfId="68">
      <calculatedColumnFormula>IF(WEEKDAY(Table1[[#This Row],[Date]],2)=6,1,0)</calculatedColumnFormula>
    </tableColumn>
    <tableColumn id="12" xr3:uid="{00000000-0010-0000-0000-00000C000000}" name="Holiday" dataDxfId="67"/>
    <tableColumn id="13" xr3:uid="{00000000-0010-0000-0000-00000D000000}" name="Workers Needed" dataDxfId="6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15" displayName="Table15" ref="A6:N372" totalsRowShown="0">
  <autoFilter ref="A6:N372" xr:uid="{00000000-0009-0000-0100-000004000000}"/>
  <tableColumns count="14">
    <tableColumn id="1" xr3:uid="{00000000-0010-0000-0100-000001000000}" name="Date" dataDxfId="65"/>
    <tableColumn id="2" xr3:uid="{00000000-0010-0000-0100-000002000000}" name="NumPackagesInQueueToStow"/>
    <tableColumn id="3" xr3:uid="{00000000-0010-0000-0100-000003000000}" name="NumLooseItemsInQueueToStow"/>
    <tableColumn id="4" xr3:uid="{00000000-0010-0000-0100-000004000000}" name="NumItemsToPick"/>
    <tableColumn id="5" xr3:uid="{00000000-0010-0000-0100-000005000000}" name="Wednesday" dataDxfId="64">
      <calculatedColumnFormula>IF(WEEKDAY(Table15[[#This Row],[Date]],2)=3,1,0)</calculatedColumnFormula>
    </tableColumn>
    <tableColumn id="6" xr3:uid="{00000000-0010-0000-0100-000006000000}" name="Thursday" dataDxfId="63">
      <calculatedColumnFormula>IF(WEEKDAY(Table15[[#This Row],[Date]],2)=4,1,0)</calculatedColumnFormula>
    </tableColumn>
    <tableColumn id="8" xr3:uid="{00000000-0010-0000-0100-000008000000}" name="Saturday" dataDxfId="62">
      <calculatedColumnFormula>IF(WEEKDAY(Table15[[#This Row],[Date]],2)=6,1,0)</calculatedColumnFormula>
    </tableColumn>
    <tableColumn id="9" xr3:uid="{00000000-0010-0000-0100-000009000000}" name="Holiday" dataDxfId="61">
      <calculatedColumnFormula>IF(NETWORKDAYS.INTL(Table15[[#This Row],[Date]],Table15[[#This Row],[Date]],11,[3]ZamazonHolidays!$A$2:$A$11)=0,IF(WEEKDAY(Table15[[#This Row],[Date]],2)=7,0,1),0)</calculatedColumnFormula>
    </tableColumn>
    <tableColumn id="10" xr3:uid="{00000000-0010-0000-0100-00000A000000}" name="Workers Needed" dataDxfId="60"/>
    <tableColumn id="11" xr3:uid="{00000000-0010-0000-0100-00000B000000}" name="Predict Workers" dataDxfId="59">
      <calculatedColumnFormula>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calculatedColumnFormula>
    </tableColumn>
    <tableColumn id="12" xr3:uid="{00000000-0010-0000-0100-00000C000000}" name="TrucksScheduled" dataDxfId="58"/>
    <tableColumn id="13" xr3:uid="{00000000-0010-0000-0100-00000D000000}" name="Monday" dataDxfId="57">
      <calculatedColumnFormula>IF(WEEKDAY(Table15[[#This Row],[Date]],2)=1,1,0)</calculatedColumnFormula>
    </tableColumn>
    <tableColumn id="14" xr3:uid="{00000000-0010-0000-0100-00000E000000}" name="Tuesday" dataDxfId="56">
      <calculatedColumnFormula>IF(WEEKDAY(Table15[[#This Row],[Date]],2)=2,1,0)</calculatedColumnFormula>
    </tableColumn>
    <tableColumn id="15" xr3:uid="{00000000-0010-0000-0100-00000F000000}" name="Friday" dataDxfId="55">
      <calculatedColumnFormula>IF(WEEKDAY(Table15[[#This Row],[Date]],2)=5,1,0)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53" displayName="Table153" ref="A6:O371" totalsRowShown="0">
  <autoFilter ref="A6:O371" xr:uid="{00000000-0009-0000-0100-000002000000}"/>
  <tableColumns count="15">
    <tableColumn id="1" xr3:uid="{00000000-0010-0000-0200-000001000000}" name="Date" dataDxfId="54"/>
    <tableColumn id="2" xr3:uid="{00000000-0010-0000-0200-000002000000}" name="NumPackagesInQueueToStow"/>
    <tableColumn id="3" xr3:uid="{00000000-0010-0000-0200-000003000000}" name="NumLooseItemsInQueueToStow"/>
    <tableColumn id="4" xr3:uid="{00000000-0010-0000-0200-000004000000}" name="NumItemsToPick"/>
    <tableColumn id="5" xr3:uid="{00000000-0010-0000-0200-000005000000}" name="Wednesday" dataDxfId="53">
      <calculatedColumnFormula>IF(WEEKDAY(Table153[[#This Row],[Date]],2)=3,1,0)</calculatedColumnFormula>
    </tableColumn>
    <tableColumn id="6" xr3:uid="{00000000-0010-0000-0200-000006000000}" name="Thursday" dataDxfId="52">
      <calculatedColumnFormula>IF(WEEKDAY(Table153[[#This Row],[Date]],2)=4,1,0)</calculatedColumnFormula>
    </tableColumn>
    <tableColumn id="8" xr3:uid="{00000000-0010-0000-0200-000008000000}" name="Saturday" dataDxfId="51">
      <calculatedColumnFormula>IF(WEEKDAY(Table153[[#This Row],[Date]],2)=6,1,0)</calculatedColumnFormula>
    </tableColumn>
    <tableColumn id="9" xr3:uid="{00000000-0010-0000-0200-000009000000}" name="Holiday" dataDxfId="50">
      <calculatedColumnFormula>IF(NETWORKDAYS.INTL(Table153[[#This Row],[Date]],Table153[[#This Row],[Date]],11,[3]ZamazonHolidays!$A$2:$A$11)=0,IF(WEEKDAY(Table153[[#This Row],[Date]],2)=7,0,1),0)</calculatedColumnFormula>
    </tableColumn>
    <tableColumn id="10" xr3:uid="{00000000-0010-0000-0200-00000A000000}" name="TrucksScheduled" dataDxfId="49"/>
    <tableColumn id="11" xr3:uid="{00000000-0010-0000-0200-00000B000000}" name="Monday" dataDxfId="48">
      <calculatedColumnFormula>IF(WEEKDAY(Table153[[#This Row],[Date]],2)=1,1,0)</calculatedColumnFormula>
    </tableColumn>
    <tableColumn id="12" xr3:uid="{00000000-0010-0000-0200-00000C000000}" name="Tuesday" dataDxfId="47">
      <calculatedColumnFormula>IF(WEEKDAY(Table153[[#This Row],[Date]],2)=2,1,0)</calculatedColumnFormula>
    </tableColumn>
    <tableColumn id="13" xr3:uid="{00000000-0010-0000-0200-00000D000000}" name="Friday" dataDxfId="46">
      <calculatedColumnFormula>IF(WEEKDAY(Table153[[#This Row],[Date]],2)=5,1,0)</calculatedColumnFormula>
    </tableColumn>
    <tableColumn id="14" xr3:uid="{00000000-0010-0000-0200-00000E000000}" name="Workers Needed" dataDxfId="45"/>
    <tableColumn id="15" xr3:uid="{00000000-0010-0000-0200-00000F000000}" name="NumberWorkers" dataDxfId="44">
      <calculatedColumnFormula>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calculatedColumnFormula>
    </tableColumn>
    <tableColumn id="16" xr3:uid="{00000000-0010-0000-0200-000010000000}" name="Residuals" dataDxfId="43">
      <calculatedColumnFormula>Table153[[#This Row],[Workers Needed]]-Table153[[#This Row],[NumberWorkers]]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
  <sheetViews>
    <sheetView showGridLines="0" workbookViewId="0">
      <selection activeCell="B13" sqref="B13"/>
    </sheetView>
  </sheetViews>
  <sheetFormatPr defaultRowHeight="15" x14ac:dyDescent="0.25"/>
  <cols>
    <col min="1" max="1" width="9.5703125" bestFit="1" customWidth="1"/>
    <col min="2" max="2" width="17.85546875" bestFit="1" customWidth="1"/>
  </cols>
  <sheetData>
    <row r="1" spans="1:2" x14ac:dyDescent="0.25">
      <c r="A1" s="8" t="s">
        <v>46</v>
      </c>
    </row>
    <row r="2" spans="1:2" x14ac:dyDescent="0.25">
      <c r="A2" s="8" t="s">
        <v>47</v>
      </c>
      <c r="B2">
        <v>1</v>
      </c>
    </row>
    <row r="3" spans="1:2" x14ac:dyDescent="0.25">
      <c r="A3" s="8" t="s">
        <v>48</v>
      </c>
      <c r="B3" t="s">
        <v>49</v>
      </c>
    </row>
    <row r="4" spans="1:2" x14ac:dyDescent="0.25">
      <c r="A4" s="8"/>
    </row>
    <row r="5" spans="1:2" x14ac:dyDescent="0.25">
      <c r="A5" s="8" t="s">
        <v>45</v>
      </c>
    </row>
    <row r="6" spans="1:2" x14ac:dyDescent="0.25">
      <c r="A6" s="8"/>
    </row>
    <row r="7" spans="1:2" x14ac:dyDescent="0.25">
      <c r="A7" s="8" t="s">
        <v>50</v>
      </c>
      <c r="B7"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366"/>
  <sheetViews>
    <sheetView showGridLines="0" workbookViewId="0">
      <selection activeCell="O32" sqref="O32"/>
    </sheetView>
  </sheetViews>
  <sheetFormatPr defaultRowHeight="15" x14ac:dyDescent="0.25"/>
  <cols>
    <col min="1" max="1" width="10.7109375" bestFit="1" customWidth="1"/>
    <col min="2" max="2" width="29.7109375" customWidth="1"/>
    <col min="3" max="3" width="31.85546875" customWidth="1"/>
    <col min="4" max="4" width="18.140625" customWidth="1"/>
    <col min="5" max="5" width="18" customWidth="1"/>
    <col min="14" max="14" width="18.28515625" customWidth="1"/>
  </cols>
  <sheetData>
    <row r="1" spans="1:23" x14ac:dyDescent="0.25">
      <c r="A1" t="s">
        <v>0</v>
      </c>
      <c r="B1" t="s">
        <v>1</v>
      </c>
      <c r="C1" t="s">
        <v>2</v>
      </c>
      <c r="D1" t="s">
        <v>3</v>
      </c>
      <c r="E1" t="s">
        <v>4</v>
      </c>
      <c r="F1" t="s">
        <v>6</v>
      </c>
      <c r="G1" t="s">
        <v>7</v>
      </c>
      <c r="H1" t="s">
        <v>8</v>
      </c>
      <c r="I1" t="s">
        <v>9</v>
      </c>
      <c r="J1" t="s">
        <v>10</v>
      </c>
      <c r="K1" t="s">
        <v>11</v>
      </c>
      <c r="L1" t="s">
        <v>12</v>
      </c>
      <c r="M1" t="s">
        <v>5</v>
      </c>
      <c r="O1" t="s">
        <v>13</v>
      </c>
    </row>
    <row r="2" spans="1:23" ht="15.75" thickBot="1" x14ac:dyDescent="0.3">
      <c r="A2" s="1">
        <v>41275</v>
      </c>
      <c r="B2">
        <v>2684</v>
      </c>
      <c r="C2">
        <v>49880</v>
      </c>
      <c r="D2">
        <v>39621</v>
      </c>
      <c r="E2">
        <v>6</v>
      </c>
      <c r="F2" s="2">
        <f>IF(WEEKDAY(Table1[[#This Row],[Date]],2)=1,1,0)</f>
        <v>0</v>
      </c>
      <c r="G2" s="2">
        <f>IF(WEEKDAY(Table1[[#This Row],[Date]],2)=2,1,0)</f>
        <v>1</v>
      </c>
      <c r="H2" s="2">
        <f>IF(WEEKDAY(Table1[[#This Row],[Date]],2)=3,1,0)</f>
        <v>0</v>
      </c>
      <c r="I2" s="2">
        <f>IF(WEEKDAY(Table1[[#This Row],[Date]],2)=4,1,0)</f>
        <v>0</v>
      </c>
      <c r="J2" s="2">
        <f>IF(WEEKDAY(Table1[[#This Row],[Date]],2)=5,1,0)</f>
        <v>0</v>
      </c>
      <c r="K2" s="2">
        <f>IF(WEEKDAY(Table1[[#This Row],[Date]],2)=6,1,0)</f>
        <v>0</v>
      </c>
      <c r="L2" s="2">
        <f>IF(NETWORKDAYS.INTL(Table1[[#This Row],[Date]],Table1[[#This Row],[Date]],11,[3]ZamazonHolidays!$A$2:$A$11)=0,IF(WEEKDAY(Table1[[#This Row],[Date]],2)=7,0,1),0)</f>
        <v>1</v>
      </c>
      <c r="M2">
        <v>440</v>
      </c>
    </row>
    <row r="3" spans="1:23" x14ac:dyDescent="0.25">
      <c r="A3" s="1">
        <v>41276</v>
      </c>
      <c r="B3">
        <v>774</v>
      </c>
      <c r="C3">
        <v>42374</v>
      </c>
      <c r="D3">
        <v>29515</v>
      </c>
      <c r="E3">
        <v>9</v>
      </c>
      <c r="F3" s="2">
        <f>IF(WEEKDAY(Table1[[#This Row],[Date]],2)=1,1,0)</f>
        <v>0</v>
      </c>
      <c r="G3" s="2">
        <f>IF(WEEKDAY(Table1[[#This Row],[Date]],2)=2,1,0)</f>
        <v>0</v>
      </c>
      <c r="H3" s="2">
        <f>IF(WEEKDAY(Table1[[#This Row],[Date]],2)=3,1,0)</f>
        <v>1</v>
      </c>
      <c r="I3" s="2">
        <f>IF(WEEKDAY(Table1[[#This Row],[Date]],2)=4,1,0)</f>
        <v>0</v>
      </c>
      <c r="J3" s="2">
        <f>IF(WEEKDAY(Table1[[#This Row],[Date]],2)=5,1,0)</f>
        <v>0</v>
      </c>
      <c r="K3" s="2">
        <f>IF(WEEKDAY(Table1[[#This Row],[Date]],2)=6,1,0)</f>
        <v>0</v>
      </c>
      <c r="L3" s="2">
        <f>IF(NETWORKDAYS.INTL(Table1[[#This Row],[Date]],Table1[[#This Row],[Date]],11,[3]ZamazonHolidays!$A$2:$A$11)=0,IF(WEEKDAY(Table1[[#This Row],[Date]],2)=7,0,1),0)</f>
        <v>0</v>
      </c>
      <c r="M3">
        <v>251</v>
      </c>
      <c r="O3" s="6" t="s">
        <v>14</v>
      </c>
      <c r="P3" s="6"/>
    </row>
    <row r="4" spans="1:23" x14ac:dyDescent="0.25">
      <c r="A4" s="1">
        <v>41277</v>
      </c>
      <c r="B4">
        <v>915</v>
      </c>
      <c r="C4">
        <v>29322</v>
      </c>
      <c r="D4">
        <v>39294</v>
      </c>
      <c r="E4">
        <v>10</v>
      </c>
      <c r="F4" s="2">
        <f>IF(WEEKDAY(Table1[[#This Row],[Date]],2)=1,1,0)</f>
        <v>0</v>
      </c>
      <c r="G4" s="2">
        <f>IF(WEEKDAY(Table1[[#This Row],[Date]],2)=2,1,0)</f>
        <v>0</v>
      </c>
      <c r="H4" s="2">
        <f>IF(WEEKDAY(Table1[[#This Row],[Date]],2)=3,1,0)</f>
        <v>0</v>
      </c>
      <c r="I4" s="2">
        <f>IF(WEEKDAY(Table1[[#This Row],[Date]],2)=4,1,0)</f>
        <v>1</v>
      </c>
      <c r="J4" s="2">
        <f>IF(WEEKDAY(Table1[[#This Row],[Date]],2)=5,1,0)</f>
        <v>0</v>
      </c>
      <c r="K4" s="2">
        <f>IF(WEEKDAY(Table1[[#This Row],[Date]],2)=6,1,0)</f>
        <v>0</v>
      </c>
      <c r="L4" s="2">
        <f>IF(NETWORKDAYS.INTL(Table1[[#This Row],[Date]],Table1[[#This Row],[Date]],11,[3]ZamazonHolidays!$A$2:$A$11)=0,IF(WEEKDAY(Table1[[#This Row],[Date]],2)=7,0,1),0)</f>
        <v>0</v>
      </c>
      <c r="M4">
        <v>303</v>
      </c>
      <c r="O4" s="3" t="s">
        <v>15</v>
      </c>
      <c r="P4" s="3">
        <v>0.66203257034515328</v>
      </c>
    </row>
    <row r="5" spans="1:23" x14ac:dyDescent="0.25">
      <c r="A5" s="1">
        <v>41278</v>
      </c>
      <c r="B5">
        <v>1117</v>
      </c>
      <c r="C5">
        <v>26172</v>
      </c>
      <c r="D5">
        <v>31236</v>
      </c>
      <c r="E5">
        <v>5</v>
      </c>
      <c r="F5" s="2">
        <f>IF(WEEKDAY(Table1[[#This Row],[Date]],2)=1,1,0)</f>
        <v>0</v>
      </c>
      <c r="G5" s="2">
        <f>IF(WEEKDAY(Table1[[#This Row],[Date]],2)=2,1,0)</f>
        <v>0</v>
      </c>
      <c r="H5" s="2">
        <f>IF(WEEKDAY(Table1[[#This Row],[Date]],2)=3,1,0)</f>
        <v>0</v>
      </c>
      <c r="I5" s="2">
        <f>IF(WEEKDAY(Table1[[#This Row],[Date]],2)=4,1,0)</f>
        <v>0</v>
      </c>
      <c r="J5" s="2">
        <f>IF(WEEKDAY(Table1[[#This Row],[Date]],2)=5,1,0)</f>
        <v>1</v>
      </c>
      <c r="K5" s="2">
        <f>IF(WEEKDAY(Table1[[#This Row],[Date]],2)=6,1,0)</f>
        <v>0</v>
      </c>
      <c r="L5" s="2">
        <f>IF(NETWORKDAYS.INTL(Table1[[#This Row],[Date]],Table1[[#This Row],[Date]],11,[3]ZamazonHolidays!$A$2:$A$11)=0,IF(WEEKDAY(Table1[[#This Row],[Date]],2)=7,0,1),0)</f>
        <v>0</v>
      </c>
      <c r="M5">
        <v>245</v>
      </c>
      <c r="O5" s="3" t="s">
        <v>16</v>
      </c>
      <c r="P5" s="3">
        <v>0.43828712419781035</v>
      </c>
    </row>
    <row r="6" spans="1:23" x14ac:dyDescent="0.25">
      <c r="A6" s="1">
        <v>41279</v>
      </c>
      <c r="B6">
        <v>1461</v>
      </c>
      <c r="C6">
        <v>31752</v>
      </c>
      <c r="D6">
        <v>30440</v>
      </c>
      <c r="E6">
        <v>6</v>
      </c>
      <c r="F6" s="2">
        <f>IF(WEEKDAY(Table1[[#This Row],[Date]],2)=1,1,0)</f>
        <v>0</v>
      </c>
      <c r="G6" s="2">
        <f>IF(WEEKDAY(Table1[[#This Row],[Date]],2)=2,1,0)</f>
        <v>0</v>
      </c>
      <c r="H6" s="2">
        <f>IF(WEEKDAY(Table1[[#This Row],[Date]],2)=3,1,0)</f>
        <v>0</v>
      </c>
      <c r="I6" s="2">
        <f>IF(WEEKDAY(Table1[[#This Row],[Date]],2)=4,1,0)</f>
        <v>0</v>
      </c>
      <c r="J6" s="2">
        <f>IF(WEEKDAY(Table1[[#This Row],[Date]],2)=5,1,0)</f>
        <v>0</v>
      </c>
      <c r="K6" s="2">
        <f>IF(WEEKDAY(Table1[[#This Row],[Date]],2)=6,1,0)</f>
        <v>1</v>
      </c>
      <c r="L6" s="2">
        <f>IF(NETWORKDAYS.INTL(Table1[[#This Row],[Date]],Table1[[#This Row],[Date]],11,[3]ZamazonHolidays!$A$2:$A$11)=0,IF(WEEKDAY(Table1[[#This Row],[Date]],2)=7,0,1),0)</f>
        <v>0</v>
      </c>
      <c r="M6">
        <v>182</v>
      </c>
      <c r="O6" s="3" t="s">
        <v>17</v>
      </c>
      <c r="P6" s="3">
        <v>0.42078332353541914</v>
      </c>
    </row>
    <row r="7" spans="1:23" x14ac:dyDescent="0.25">
      <c r="A7" s="1">
        <v>41280</v>
      </c>
      <c r="B7">
        <v>1100</v>
      </c>
      <c r="C7">
        <v>30752</v>
      </c>
      <c r="D7">
        <v>34791</v>
      </c>
      <c r="E7">
        <v>10</v>
      </c>
      <c r="F7" s="2">
        <f>IF(WEEKDAY(Table1[[#This Row],[Date]],2)=1,1,0)</f>
        <v>0</v>
      </c>
      <c r="G7" s="2">
        <f>IF(WEEKDAY(Table1[[#This Row],[Date]],2)=2,1,0)</f>
        <v>0</v>
      </c>
      <c r="H7" s="2">
        <f>IF(WEEKDAY(Table1[[#This Row],[Date]],2)=3,1,0)</f>
        <v>0</v>
      </c>
      <c r="I7" s="2">
        <f>IF(WEEKDAY(Table1[[#This Row],[Date]],2)=4,1,0)</f>
        <v>0</v>
      </c>
      <c r="J7" s="2">
        <f>IF(WEEKDAY(Table1[[#This Row],[Date]],2)=5,1,0)</f>
        <v>0</v>
      </c>
      <c r="K7" s="2">
        <f>IF(WEEKDAY(Table1[[#This Row],[Date]],2)=6,1,0)</f>
        <v>0</v>
      </c>
      <c r="L7" s="2">
        <f>IF(NETWORKDAYS.INTL(Table1[[#This Row],[Date]],Table1[[#This Row],[Date]],11,[3]ZamazonHolidays!$A$2:$A$11)=0,IF(WEEKDAY(Table1[[#This Row],[Date]],2)=7,0,1),0)</f>
        <v>0</v>
      </c>
      <c r="M7">
        <v>349</v>
      </c>
      <c r="O7" s="3" t="s">
        <v>18</v>
      </c>
      <c r="P7" s="3">
        <v>41.84956475854473</v>
      </c>
    </row>
    <row r="8" spans="1:23" ht="15.75" thickBot="1" x14ac:dyDescent="0.3">
      <c r="A8" s="1">
        <v>41281</v>
      </c>
      <c r="B8">
        <v>1491</v>
      </c>
      <c r="C8">
        <v>46349</v>
      </c>
      <c r="D8">
        <v>34291</v>
      </c>
      <c r="E8">
        <v>9</v>
      </c>
      <c r="F8" s="2">
        <f>IF(WEEKDAY(Table1[[#This Row],[Date]],2)=1,1,0)</f>
        <v>1</v>
      </c>
      <c r="G8" s="2">
        <f>IF(WEEKDAY(Table1[[#This Row],[Date]],2)=2,1,0)</f>
        <v>0</v>
      </c>
      <c r="H8" s="2">
        <f>IF(WEEKDAY(Table1[[#This Row],[Date]],2)=3,1,0)</f>
        <v>0</v>
      </c>
      <c r="I8" s="2">
        <f>IF(WEEKDAY(Table1[[#This Row],[Date]],2)=4,1,0)</f>
        <v>0</v>
      </c>
      <c r="J8" s="2">
        <f>IF(WEEKDAY(Table1[[#This Row],[Date]],2)=5,1,0)</f>
        <v>0</v>
      </c>
      <c r="K8" s="2">
        <f>IF(WEEKDAY(Table1[[#This Row],[Date]],2)=6,1,0)</f>
        <v>0</v>
      </c>
      <c r="L8" s="2">
        <f>IF(NETWORKDAYS.INTL(Table1[[#This Row],[Date]],Table1[[#This Row],[Date]],11,[3]ZamazonHolidays!$A$2:$A$11)=0,IF(WEEKDAY(Table1[[#This Row],[Date]],2)=7,0,1),0)</f>
        <v>0</v>
      </c>
      <c r="M8">
        <v>286</v>
      </c>
      <c r="O8" s="4" t="s">
        <v>19</v>
      </c>
      <c r="P8" s="4">
        <v>365</v>
      </c>
    </row>
    <row r="9" spans="1:23" x14ac:dyDescent="0.25">
      <c r="A9" s="1">
        <v>41282</v>
      </c>
      <c r="B9">
        <v>739</v>
      </c>
      <c r="C9">
        <v>46532</v>
      </c>
      <c r="D9">
        <v>31672</v>
      </c>
      <c r="E9">
        <v>5</v>
      </c>
      <c r="F9" s="2">
        <f>IF(WEEKDAY(Table1[[#This Row],[Date]],2)=1,1,0)</f>
        <v>0</v>
      </c>
      <c r="G9" s="2">
        <f>IF(WEEKDAY(Table1[[#This Row],[Date]],2)=2,1,0)</f>
        <v>1</v>
      </c>
      <c r="H9" s="2">
        <f>IF(WEEKDAY(Table1[[#This Row],[Date]],2)=3,1,0)</f>
        <v>0</v>
      </c>
      <c r="I9" s="2">
        <f>IF(WEEKDAY(Table1[[#This Row],[Date]],2)=4,1,0)</f>
        <v>0</v>
      </c>
      <c r="J9" s="2">
        <f>IF(WEEKDAY(Table1[[#This Row],[Date]],2)=5,1,0)</f>
        <v>0</v>
      </c>
      <c r="K9" s="2">
        <f>IF(WEEKDAY(Table1[[#This Row],[Date]],2)=6,1,0)</f>
        <v>0</v>
      </c>
      <c r="L9" s="2">
        <f>IF(NETWORKDAYS.INTL(Table1[[#This Row],[Date]],Table1[[#This Row],[Date]],11,[3]ZamazonHolidays!$A$2:$A$11)=0,IF(WEEKDAY(Table1[[#This Row],[Date]],2)=7,0,1),0)</f>
        <v>0</v>
      </c>
      <c r="M9">
        <v>315</v>
      </c>
    </row>
    <row r="10" spans="1:23" ht="15.75" thickBot="1" x14ac:dyDescent="0.3">
      <c r="A10" s="1">
        <v>41283</v>
      </c>
      <c r="B10">
        <v>910</v>
      </c>
      <c r="C10">
        <v>35962</v>
      </c>
      <c r="D10">
        <v>25193</v>
      </c>
      <c r="E10">
        <v>7</v>
      </c>
      <c r="F10" s="2">
        <f>IF(WEEKDAY(Table1[[#This Row],[Date]],2)=1,1,0)</f>
        <v>0</v>
      </c>
      <c r="G10" s="2">
        <f>IF(WEEKDAY(Table1[[#This Row],[Date]],2)=2,1,0)</f>
        <v>0</v>
      </c>
      <c r="H10" s="2">
        <f>IF(WEEKDAY(Table1[[#This Row],[Date]],2)=3,1,0)</f>
        <v>1</v>
      </c>
      <c r="I10" s="2">
        <f>IF(WEEKDAY(Table1[[#This Row],[Date]],2)=4,1,0)</f>
        <v>0</v>
      </c>
      <c r="J10" s="2">
        <f>IF(WEEKDAY(Table1[[#This Row],[Date]],2)=5,1,0)</f>
        <v>0</v>
      </c>
      <c r="K10" s="2">
        <f>IF(WEEKDAY(Table1[[#This Row],[Date]],2)=6,1,0)</f>
        <v>0</v>
      </c>
      <c r="L10" s="2">
        <f>IF(NETWORKDAYS.INTL(Table1[[#This Row],[Date]],Table1[[#This Row],[Date]],11,[3]ZamazonHolidays!$A$2:$A$11)=0,IF(WEEKDAY(Table1[[#This Row],[Date]],2)=7,0,1),0)</f>
        <v>0</v>
      </c>
      <c r="M10">
        <v>120</v>
      </c>
      <c r="O10" t="s">
        <v>20</v>
      </c>
    </row>
    <row r="11" spans="1:23" x14ac:dyDescent="0.25">
      <c r="A11" s="1">
        <v>41284</v>
      </c>
      <c r="B11">
        <v>871</v>
      </c>
      <c r="C11">
        <v>39323</v>
      </c>
      <c r="D11">
        <v>30250</v>
      </c>
      <c r="E11">
        <v>7</v>
      </c>
      <c r="F11" s="2">
        <f>IF(WEEKDAY(Table1[[#This Row],[Date]],2)=1,1,0)</f>
        <v>0</v>
      </c>
      <c r="G11" s="2">
        <f>IF(WEEKDAY(Table1[[#This Row],[Date]],2)=2,1,0)</f>
        <v>0</v>
      </c>
      <c r="H11" s="2">
        <f>IF(WEEKDAY(Table1[[#This Row],[Date]],2)=3,1,0)</f>
        <v>0</v>
      </c>
      <c r="I11" s="2">
        <f>IF(WEEKDAY(Table1[[#This Row],[Date]],2)=4,1,0)</f>
        <v>1</v>
      </c>
      <c r="J11" s="2">
        <f>IF(WEEKDAY(Table1[[#This Row],[Date]],2)=5,1,0)</f>
        <v>0</v>
      </c>
      <c r="K11" s="2">
        <f>IF(WEEKDAY(Table1[[#This Row],[Date]],2)=6,1,0)</f>
        <v>0</v>
      </c>
      <c r="L11" s="2">
        <f>IF(NETWORKDAYS.INTL(Table1[[#This Row],[Date]],Table1[[#This Row],[Date]],11,[3]ZamazonHolidays!$A$2:$A$11)=0,IF(WEEKDAY(Table1[[#This Row],[Date]],2)=7,0,1),0)</f>
        <v>0</v>
      </c>
      <c r="M11">
        <v>193</v>
      </c>
      <c r="O11" s="5"/>
      <c r="P11" s="5" t="s">
        <v>25</v>
      </c>
      <c r="Q11" s="5" t="s">
        <v>26</v>
      </c>
      <c r="R11" s="5" t="s">
        <v>27</v>
      </c>
      <c r="S11" s="5" t="s">
        <v>28</v>
      </c>
      <c r="T11" s="5" t="s">
        <v>29</v>
      </c>
    </row>
    <row r="12" spans="1:23" x14ac:dyDescent="0.25">
      <c r="A12" s="1">
        <v>41285</v>
      </c>
      <c r="B12">
        <v>704</v>
      </c>
      <c r="C12">
        <v>38936</v>
      </c>
      <c r="D12">
        <v>30100</v>
      </c>
      <c r="E12">
        <v>8</v>
      </c>
      <c r="F12" s="2">
        <f>IF(WEEKDAY(Table1[[#This Row],[Date]],2)=1,1,0)</f>
        <v>0</v>
      </c>
      <c r="G12" s="2">
        <f>IF(WEEKDAY(Table1[[#This Row],[Date]],2)=2,1,0)</f>
        <v>0</v>
      </c>
      <c r="H12" s="2">
        <f>IF(WEEKDAY(Table1[[#This Row],[Date]],2)=3,1,0)</f>
        <v>0</v>
      </c>
      <c r="I12" s="2">
        <f>IF(WEEKDAY(Table1[[#This Row],[Date]],2)=4,1,0)</f>
        <v>0</v>
      </c>
      <c r="J12" s="2">
        <f>IF(WEEKDAY(Table1[[#This Row],[Date]],2)=5,1,0)</f>
        <v>1</v>
      </c>
      <c r="K12" s="2">
        <f>IF(WEEKDAY(Table1[[#This Row],[Date]],2)=6,1,0)</f>
        <v>0</v>
      </c>
      <c r="L12" s="2">
        <f>IF(NETWORKDAYS.INTL(Table1[[#This Row],[Date]],Table1[[#This Row],[Date]],11,[3]ZamazonHolidays!$A$2:$A$11)=0,IF(WEEKDAY(Table1[[#This Row],[Date]],2)=7,0,1),0)</f>
        <v>0</v>
      </c>
      <c r="M12">
        <v>291</v>
      </c>
      <c r="O12" s="3" t="s">
        <v>21</v>
      </c>
      <c r="P12" s="3">
        <v>11</v>
      </c>
      <c r="Q12" s="3">
        <v>482392.92533986934</v>
      </c>
      <c r="R12" s="3">
        <v>43853.902303624483</v>
      </c>
      <c r="S12" s="3">
        <v>25.039540420470964</v>
      </c>
      <c r="T12" s="3">
        <v>4.1029741221589333E-38</v>
      </c>
    </row>
    <row r="13" spans="1:23" x14ac:dyDescent="0.25">
      <c r="A13" s="1">
        <v>41286</v>
      </c>
      <c r="B13">
        <v>878</v>
      </c>
      <c r="C13">
        <v>31522</v>
      </c>
      <c r="D13">
        <v>36718</v>
      </c>
      <c r="E13">
        <v>7</v>
      </c>
      <c r="F13" s="2">
        <f>IF(WEEKDAY(Table1[[#This Row],[Date]],2)=1,1,0)</f>
        <v>0</v>
      </c>
      <c r="G13" s="2">
        <f>IF(WEEKDAY(Table1[[#This Row],[Date]],2)=2,1,0)</f>
        <v>0</v>
      </c>
      <c r="H13" s="2">
        <f>IF(WEEKDAY(Table1[[#This Row],[Date]],2)=3,1,0)</f>
        <v>0</v>
      </c>
      <c r="I13" s="2">
        <f>IF(WEEKDAY(Table1[[#This Row],[Date]],2)=4,1,0)</f>
        <v>0</v>
      </c>
      <c r="J13" s="2">
        <f>IF(WEEKDAY(Table1[[#This Row],[Date]],2)=5,1,0)</f>
        <v>0</v>
      </c>
      <c r="K13" s="2">
        <f>IF(WEEKDAY(Table1[[#This Row],[Date]],2)=6,1,0)</f>
        <v>1</v>
      </c>
      <c r="L13" s="2">
        <f>IF(NETWORKDAYS.INTL(Table1[[#This Row],[Date]],Table1[[#This Row],[Date]],11,[3]ZamazonHolidays!$A$2:$A$11)=0,IF(WEEKDAY(Table1[[#This Row],[Date]],2)=7,0,1),0)</f>
        <v>0</v>
      </c>
      <c r="M13">
        <v>274</v>
      </c>
      <c r="O13" s="3" t="s">
        <v>22</v>
      </c>
      <c r="P13" s="3">
        <v>353</v>
      </c>
      <c r="Q13" s="3">
        <v>618239.28287930915</v>
      </c>
      <c r="R13" s="3">
        <v>1751.3860704796293</v>
      </c>
      <c r="S13" s="3"/>
      <c r="T13" s="3"/>
    </row>
    <row r="14" spans="1:23" ht="15.75" thickBot="1" x14ac:dyDescent="0.3">
      <c r="A14" s="1">
        <v>41287</v>
      </c>
      <c r="B14">
        <v>660</v>
      </c>
      <c r="C14">
        <v>28078</v>
      </c>
      <c r="D14">
        <v>34237</v>
      </c>
      <c r="E14">
        <v>6</v>
      </c>
      <c r="F14" s="2">
        <f>IF(WEEKDAY(Table1[[#This Row],[Date]],2)=1,1,0)</f>
        <v>0</v>
      </c>
      <c r="G14" s="2">
        <f>IF(WEEKDAY(Table1[[#This Row],[Date]],2)=2,1,0)</f>
        <v>0</v>
      </c>
      <c r="H14" s="2">
        <f>IF(WEEKDAY(Table1[[#This Row],[Date]],2)=3,1,0)</f>
        <v>0</v>
      </c>
      <c r="I14" s="2">
        <f>IF(WEEKDAY(Table1[[#This Row],[Date]],2)=4,1,0)</f>
        <v>0</v>
      </c>
      <c r="J14" s="2">
        <f>IF(WEEKDAY(Table1[[#This Row],[Date]],2)=5,1,0)</f>
        <v>0</v>
      </c>
      <c r="K14" s="2">
        <f>IF(WEEKDAY(Table1[[#This Row],[Date]],2)=6,1,0)</f>
        <v>0</v>
      </c>
      <c r="L14" s="2">
        <f>IF(NETWORKDAYS.INTL(Table1[[#This Row],[Date]],Table1[[#This Row],[Date]],11,[3]ZamazonHolidays!$A$2:$A$11)=0,IF(WEEKDAY(Table1[[#This Row],[Date]],2)=7,0,1),0)</f>
        <v>0</v>
      </c>
      <c r="M14">
        <v>251</v>
      </c>
      <c r="O14" s="4" t="s">
        <v>23</v>
      </c>
      <c r="P14" s="4">
        <v>364</v>
      </c>
      <c r="Q14" s="4">
        <v>1100632.2082191785</v>
      </c>
      <c r="R14" s="4"/>
      <c r="S14" s="4"/>
      <c r="T14" s="4"/>
    </row>
    <row r="15" spans="1:23" ht="15.75" thickBot="1" x14ac:dyDescent="0.3">
      <c r="A15" s="1">
        <v>41288</v>
      </c>
      <c r="B15">
        <v>1427</v>
      </c>
      <c r="C15">
        <v>31499</v>
      </c>
      <c r="D15">
        <v>37788</v>
      </c>
      <c r="E15">
        <v>5</v>
      </c>
      <c r="F15" s="2">
        <f>IF(WEEKDAY(Table1[[#This Row],[Date]],2)=1,1,0)</f>
        <v>1</v>
      </c>
      <c r="G15" s="2">
        <f>IF(WEEKDAY(Table1[[#This Row],[Date]],2)=2,1,0)</f>
        <v>0</v>
      </c>
      <c r="H15" s="2">
        <f>IF(WEEKDAY(Table1[[#This Row],[Date]],2)=3,1,0)</f>
        <v>0</v>
      </c>
      <c r="I15" s="2">
        <f>IF(WEEKDAY(Table1[[#This Row],[Date]],2)=4,1,0)</f>
        <v>0</v>
      </c>
      <c r="J15" s="2">
        <f>IF(WEEKDAY(Table1[[#This Row],[Date]],2)=5,1,0)</f>
        <v>0</v>
      </c>
      <c r="K15" s="2">
        <f>IF(WEEKDAY(Table1[[#This Row],[Date]],2)=6,1,0)</f>
        <v>0</v>
      </c>
      <c r="L15" s="2">
        <f>IF(NETWORKDAYS.INTL(Table1[[#This Row],[Date]],Table1[[#This Row],[Date]],11,[3]ZamazonHolidays!$A$2:$A$11)=0,IF(WEEKDAY(Table1[[#This Row],[Date]],2)=7,0,1),0)</f>
        <v>0</v>
      </c>
      <c r="M15">
        <v>327</v>
      </c>
    </row>
    <row r="16" spans="1:23" x14ac:dyDescent="0.25">
      <c r="A16" s="1">
        <v>41289</v>
      </c>
      <c r="B16">
        <v>1177</v>
      </c>
      <c r="C16">
        <v>37020</v>
      </c>
      <c r="D16">
        <v>39176</v>
      </c>
      <c r="E16">
        <v>10</v>
      </c>
      <c r="F16" s="2">
        <f>IF(WEEKDAY(Table1[[#This Row],[Date]],2)=1,1,0)</f>
        <v>0</v>
      </c>
      <c r="G16" s="2">
        <f>IF(WEEKDAY(Table1[[#This Row],[Date]],2)=2,1,0)</f>
        <v>1</v>
      </c>
      <c r="H16" s="2">
        <f>IF(WEEKDAY(Table1[[#This Row],[Date]],2)=3,1,0)</f>
        <v>0</v>
      </c>
      <c r="I16" s="2">
        <f>IF(WEEKDAY(Table1[[#This Row],[Date]],2)=4,1,0)</f>
        <v>0</v>
      </c>
      <c r="J16" s="2">
        <f>IF(WEEKDAY(Table1[[#This Row],[Date]],2)=5,1,0)</f>
        <v>0</v>
      </c>
      <c r="K16" s="2">
        <f>IF(WEEKDAY(Table1[[#This Row],[Date]],2)=6,1,0)</f>
        <v>0</v>
      </c>
      <c r="L16" s="2">
        <f>IF(NETWORKDAYS.INTL(Table1[[#This Row],[Date]],Table1[[#This Row],[Date]],11,[3]ZamazonHolidays!$A$2:$A$11)=0,IF(WEEKDAY(Table1[[#This Row],[Date]],2)=7,0,1),0)</f>
        <v>0</v>
      </c>
      <c r="M16">
        <v>329</v>
      </c>
      <c r="O16" s="5"/>
      <c r="P16" s="5" t="s">
        <v>30</v>
      </c>
      <c r="Q16" s="5" t="s">
        <v>18</v>
      </c>
      <c r="R16" s="5" t="s">
        <v>31</v>
      </c>
      <c r="S16" s="5" t="s">
        <v>32</v>
      </c>
      <c r="T16" s="5" t="s">
        <v>33</v>
      </c>
      <c r="U16" s="5" t="s">
        <v>34</v>
      </c>
      <c r="V16" s="5" t="s">
        <v>35</v>
      </c>
      <c r="W16" s="5" t="s">
        <v>36</v>
      </c>
    </row>
    <row r="17" spans="1:23" x14ac:dyDescent="0.25">
      <c r="A17" s="1">
        <v>41290</v>
      </c>
      <c r="B17">
        <v>1120</v>
      </c>
      <c r="C17">
        <v>38357</v>
      </c>
      <c r="D17">
        <v>33200</v>
      </c>
      <c r="E17">
        <v>7</v>
      </c>
      <c r="F17" s="2">
        <f>IF(WEEKDAY(Table1[[#This Row],[Date]],2)=1,1,0)</f>
        <v>0</v>
      </c>
      <c r="G17" s="2">
        <f>IF(WEEKDAY(Table1[[#This Row],[Date]],2)=2,1,0)</f>
        <v>0</v>
      </c>
      <c r="H17" s="2">
        <f>IF(WEEKDAY(Table1[[#This Row],[Date]],2)=3,1,0)</f>
        <v>1</v>
      </c>
      <c r="I17" s="2">
        <f>IF(WEEKDAY(Table1[[#This Row],[Date]],2)=4,1,0)</f>
        <v>0</v>
      </c>
      <c r="J17" s="2">
        <f>IF(WEEKDAY(Table1[[#This Row],[Date]],2)=5,1,0)</f>
        <v>0</v>
      </c>
      <c r="K17" s="2">
        <f>IF(WEEKDAY(Table1[[#This Row],[Date]],2)=6,1,0)</f>
        <v>0</v>
      </c>
      <c r="L17" s="2">
        <f>IF(NETWORKDAYS.INTL(Table1[[#This Row],[Date]],Table1[[#This Row],[Date]],11,[3]ZamazonHolidays!$A$2:$A$11)=0,IF(WEEKDAY(Table1[[#This Row],[Date]],2)=7,0,1),0)</f>
        <v>0</v>
      </c>
      <c r="M17">
        <v>263</v>
      </c>
      <c r="O17" s="3" t="s">
        <v>24</v>
      </c>
      <c r="P17" s="3">
        <v>54.029838765478154</v>
      </c>
      <c r="Q17" s="3">
        <v>29.100202946432038</v>
      </c>
      <c r="R17" s="3">
        <v>1.8566825415251176</v>
      </c>
      <c r="S17" s="3">
        <v>6.4189231431761501E-2</v>
      </c>
      <c r="T17" s="3">
        <v>-3.2017343235130937</v>
      </c>
      <c r="U17" s="3">
        <v>111.2614118544694</v>
      </c>
      <c r="V17" s="3">
        <v>-3.2017343235130937</v>
      </c>
      <c r="W17" s="3">
        <v>111.2614118544694</v>
      </c>
    </row>
    <row r="18" spans="1:23" x14ac:dyDescent="0.25">
      <c r="A18" s="1">
        <v>41291</v>
      </c>
      <c r="B18">
        <v>1461</v>
      </c>
      <c r="C18">
        <v>45825</v>
      </c>
      <c r="D18">
        <v>39647</v>
      </c>
      <c r="E18">
        <v>10</v>
      </c>
      <c r="F18" s="2">
        <f>IF(WEEKDAY(Table1[[#This Row],[Date]],2)=1,1,0)</f>
        <v>0</v>
      </c>
      <c r="G18" s="2">
        <f>IF(WEEKDAY(Table1[[#This Row],[Date]],2)=2,1,0)</f>
        <v>0</v>
      </c>
      <c r="H18" s="2">
        <f>IF(WEEKDAY(Table1[[#This Row],[Date]],2)=3,1,0)</f>
        <v>0</v>
      </c>
      <c r="I18" s="2">
        <f>IF(WEEKDAY(Table1[[#This Row],[Date]],2)=4,1,0)</f>
        <v>1</v>
      </c>
      <c r="J18" s="2">
        <f>IF(WEEKDAY(Table1[[#This Row],[Date]],2)=5,1,0)</f>
        <v>0</v>
      </c>
      <c r="K18" s="2">
        <f>IF(WEEKDAY(Table1[[#This Row],[Date]],2)=6,1,0)</f>
        <v>0</v>
      </c>
      <c r="L18" s="2">
        <f>IF(NETWORKDAYS.INTL(Table1[[#This Row],[Date]],Table1[[#This Row],[Date]],11,[3]ZamazonHolidays!$A$2:$A$11)=0,IF(WEEKDAY(Table1[[#This Row],[Date]],2)=7,0,1),0)</f>
        <v>0</v>
      </c>
      <c r="M18">
        <v>355</v>
      </c>
      <c r="O18" s="3" t="s">
        <v>1</v>
      </c>
      <c r="P18" s="3">
        <v>3.1938721343757193E-2</v>
      </c>
      <c r="Q18" s="3">
        <v>7.5937271167675355E-3</v>
      </c>
      <c r="R18" s="3">
        <v>4.2059348265536212</v>
      </c>
      <c r="S18" s="3">
        <v>3.3001999246245702E-5</v>
      </c>
      <c r="T18" s="3">
        <v>1.7004085001146318E-2</v>
      </c>
      <c r="U18" s="3">
        <v>4.6873357686368064E-2</v>
      </c>
      <c r="V18" s="3">
        <v>1.7004085001146318E-2</v>
      </c>
      <c r="W18" s="3">
        <v>4.6873357686368064E-2</v>
      </c>
    </row>
    <row r="19" spans="1:23" x14ac:dyDescent="0.25">
      <c r="A19" s="1">
        <v>41292</v>
      </c>
      <c r="B19">
        <v>1332</v>
      </c>
      <c r="C19">
        <v>42444</v>
      </c>
      <c r="D19">
        <v>35134</v>
      </c>
      <c r="E19">
        <v>6</v>
      </c>
      <c r="F19" s="2">
        <f>IF(WEEKDAY(Table1[[#This Row],[Date]],2)=1,1,0)</f>
        <v>0</v>
      </c>
      <c r="G19" s="2">
        <f>IF(WEEKDAY(Table1[[#This Row],[Date]],2)=2,1,0)</f>
        <v>0</v>
      </c>
      <c r="H19" s="2">
        <f>IF(WEEKDAY(Table1[[#This Row],[Date]],2)=3,1,0)</f>
        <v>0</v>
      </c>
      <c r="I19" s="2">
        <f>IF(WEEKDAY(Table1[[#This Row],[Date]],2)=4,1,0)</f>
        <v>0</v>
      </c>
      <c r="J19" s="2">
        <f>IF(WEEKDAY(Table1[[#This Row],[Date]],2)=5,1,0)</f>
        <v>1</v>
      </c>
      <c r="K19" s="2">
        <f>IF(WEEKDAY(Table1[[#This Row],[Date]],2)=6,1,0)</f>
        <v>0</v>
      </c>
      <c r="L19" s="2">
        <f>IF(NETWORKDAYS.INTL(Table1[[#This Row],[Date]],Table1[[#This Row],[Date]],11,[3]ZamazonHolidays!$A$2:$A$11)=0,IF(WEEKDAY(Table1[[#This Row],[Date]],2)=7,0,1),0)</f>
        <v>0</v>
      </c>
      <c r="M19">
        <v>304</v>
      </c>
      <c r="O19" s="3" t="s">
        <v>2</v>
      </c>
      <c r="P19" s="3">
        <v>8.2445147653778257E-4</v>
      </c>
      <c r="Q19" s="3">
        <v>2.5150940029562512E-4</v>
      </c>
      <c r="R19" s="3">
        <v>3.2780145615580136</v>
      </c>
      <c r="S19" s="3">
        <v>1.1492940212933656E-3</v>
      </c>
      <c r="T19" s="3">
        <v>3.2980617622545944E-4</v>
      </c>
      <c r="U19" s="3">
        <v>1.3190967768501056E-3</v>
      </c>
      <c r="V19" s="3">
        <v>3.2980617622545944E-4</v>
      </c>
      <c r="W19" s="3">
        <v>1.3190967768501056E-3</v>
      </c>
    </row>
    <row r="20" spans="1:23" x14ac:dyDescent="0.25">
      <c r="A20" s="1">
        <v>41293</v>
      </c>
      <c r="B20">
        <v>521</v>
      </c>
      <c r="C20">
        <v>39428</v>
      </c>
      <c r="D20">
        <v>37594</v>
      </c>
      <c r="E20">
        <v>7</v>
      </c>
      <c r="F20" s="2">
        <f>IF(WEEKDAY(Table1[[#This Row],[Date]],2)=1,1,0)</f>
        <v>0</v>
      </c>
      <c r="G20" s="2">
        <f>IF(WEEKDAY(Table1[[#This Row],[Date]],2)=2,1,0)</f>
        <v>0</v>
      </c>
      <c r="H20" s="2">
        <f>IF(WEEKDAY(Table1[[#This Row],[Date]],2)=3,1,0)</f>
        <v>0</v>
      </c>
      <c r="I20" s="2">
        <f>IF(WEEKDAY(Table1[[#This Row],[Date]],2)=4,1,0)</f>
        <v>0</v>
      </c>
      <c r="J20" s="2">
        <f>IF(WEEKDAY(Table1[[#This Row],[Date]],2)=5,1,0)</f>
        <v>0</v>
      </c>
      <c r="K20" s="2">
        <f>IF(WEEKDAY(Table1[[#This Row],[Date]],2)=6,1,0)</f>
        <v>1</v>
      </c>
      <c r="L20" s="2">
        <f>IF(NETWORKDAYS.INTL(Table1[[#This Row],[Date]],Table1[[#This Row],[Date]],11,[3]ZamazonHolidays!$A$2:$A$11)=0,IF(WEEKDAY(Table1[[#This Row],[Date]],2)=7,0,1),0)</f>
        <v>0</v>
      </c>
      <c r="M20">
        <v>345</v>
      </c>
      <c r="O20" s="3" t="s">
        <v>3</v>
      </c>
      <c r="P20" s="3">
        <v>4.5972564655506866E-3</v>
      </c>
      <c r="Q20" s="3">
        <v>7.5962100700193293E-4</v>
      </c>
      <c r="R20" s="3">
        <v>6.0520396660633535</v>
      </c>
      <c r="S20" s="3">
        <v>3.6536461019758281E-9</v>
      </c>
      <c r="T20" s="3">
        <v>3.1033045071333443E-3</v>
      </c>
      <c r="U20" s="3">
        <v>6.091208423968029E-3</v>
      </c>
      <c r="V20" s="3">
        <v>3.1033045071333443E-3</v>
      </c>
      <c r="W20" s="3">
        <v>6.091208423968029E-3</v>
      </c>
    </row>
    <row r="21" spans="1:23" x14ac:dyDescent="0.25">
      <c r="A21" s="1">
        <v>41294</v>
      </c>
      <c r="B21">
        <v>1253</v>
      </c>
      <c r="C21">
        <v>40802</v>
      </c>
      <c r="D21">
        <v>34031</v>
      </c>
      <c r="E21">
        <v>10</v>
      </c>
      <c r="F21" s="2">
        <f>IF(WEEKDAY(Table1[[#This Row],[Date]],2)=1,1,0)</f>
        <v>0</v>
      </c>
      <c r="G21" s="2">
        <f>IF(WEEKDAY(Table1[[#This Row],[Date]],2)=2,1,0)</f>
        <v>0</v>
      </c>
      <c r="H21" s="2">
        <f>IF(WEEKDAY(Table1[[#This Row],[Date]],2)=3,1,0)</f>
        <v>0</v>
      </c>
      <c r="I21" s="2">
        <f>IF(WEEKDAY(Table1[[#This Row],[Date]],2)=4,1,0)</f>
        <v>0</v>
      </c>
      <c r="J21" s="2">
        <f>IF(WEEKDAY(Table1[[#This Row],[Date]],2)=5,1,0)</f>
        <v>0</v>
      </c>
      <c r="K21" s="2">
        <f>IF(WEEKDAY(Table1[[#This Row],[Date]],2)=6,1,0)</f>
        <v>0</v>
      </c>
      <c r="L21" s="2">
        <f>IF(NETWORKDAYS.INTL(Table1[[#This Row],[Date]],Table1[[#This Row],[Date]],11,[3]ZamazonHolidays!$A$2:$A$11)=0,IF(WEEKDAY(Table1[[#This Row],[Date]],2)=7,0,1),0)</f>
        <v>0</v>
      </c>
      <c r="M21">
        <v>267</v>
      </c>
      <c r="O21" s="3" t="s">
        <v>4</v>
      </c>
      <c r="P21" s="3">
        <v>0.57197028725817955</v>
      </c>
      <c r="Q21" s="3">
        <v>1.0075308712086684</v>
      </c>
      <c r="R21" s="3">
        <v>0.56769504895867307</v>
      </c>
      <c r="S21" s="7">
        <v>0.57060292992081263</v>
      </c>
      <c r="T21" s="3">
        <v>-1.4095477386174411</v>
      </c>
      <c r="U21" s="3">
        <v>2.5534883131338004</v>
      </c>
      <c r="V21" s="3">
        <v>-1.4095477386174411</v>
      </c>
      <c r="W21" s="3">
        <v>2.5534883131338004</v>
      </c>
    </row>
    <row r="22" spans="1:23" x14ac:dyDescent="0.25">
      <c r="A22" s="1">
        <v>41295</v>
      </c>
      <c r="B22">
        <v>1399</v>
      </c>
      <c r="C22">
        <v>24842</v>
      </c>
      <c r="D22">
        <v>32318</v>
      </c>
      <c r="E22">
        <v>10</v>
      </c>
      <c r="F22" s="2">
        <f>IF(WEEKDAY(Table1[[#This Row],[Date]],2)=1,1,0)</f>
        <v>1</v>
      </c>
      <c r="G22" s="2">
        <f>IF(WEEKDAY(Table1[[#This Row],[Date]],2)=2,1,0)</f>
        <v>0</v>
      </c>
      <c r="H22" s="2">
        <f>IF(WEEKDAY(Table1[[#This Row],[Date]],2)=3,1,0)</f>
        <v>0</v>
      </c>
      <c r="I22" s="2">
        <f>IF(WEEKDAY(Table1[[#This Row],[Date]],2)=4,1,0)</f>
        <v>0</v>
      </c>
      <c r="J22" s="2">
        <f>IF(WEEKDAY(Table1[[#This Row],[Date]],2)=5,1,0)</f>
        <v>0</v>
      </c>
      <c r="K22" s="2">
        <f>IF(WEEKDAY(Table1[[#This Row],[Date]],2)=6,1,0)</f>
        <v>0</v>
      </c>
      <c r="L22" s="2">
        <f>IF(NETWORKDAYS.INTL(Table1[[#This Row],[Date]],Table1[[#This Row],[Date]],11,[3]ZamazonHolidays!$A$2:$A$11)=0,IF(WEEKDAY(Table1[[#This Row],[Date]],2)=7,0,1),0)</f>
        <v>1</v>
      </c>
      <c r="M22">
        <v>397</v>
      </c>
      <c r="O22" s="3" t="s">
        <v>6</v>
      </c>
      <c r="P22" s="3">
        <v>5.9587688875078095</v>
      </c>
      <c r="Q22" s="3">
        <v>8.3883400018199463</v>
      </c>
      <c r="R22" s="3">
        <v>0.71036330027335404</v>
      </c>
      <c r="S22" s="7">
        <v>0.47794790396882314</v>
      </c>
      <c r="T22" s="3">
        <v>-10.53863818532944</v>
      </c>
      <c r="U22" s="3">
        <v>22.456175960345057</v>
      </c>
      <c r="V22" s="3">
        <v>-10.53863818532944</v>
      </c>
      <c r="W22" s="3">
        <v>22.456175960345057</v>
      </c>
    </row>
    <row r="23" spans="1:23" x14ac:dyDescent="0.25">
      <c r="A23" s="1">
        <v>41296</v>
      </c>
      <c r="B23">
        <v>819</v>
      </c>
      <c r="C23">
        <v>21853</v>
      </c>
      <c r="D23">
        <v>35950</v>
      </c>
      <c r="E23">
        <v>8</v>
      </c>
      <c r="F23" s="2">
        <f>IF(WEEKDAY(Table1[[#This Row],[Date]],2)=1,1,0)</f>
        <v>0</v>
      </c>
      <c r="G23" s="2">
        <f>IF(WEEKDAY(Table1[[#This Row],[Date]],2)=2,1,0)</f>
        <v>1</v>
      </c>
      <c r="H23" s="2">
        <f>IF(WEEKDAY(Table1[[#This Row],[Date]],2)=3,1,0)</f>
        <v>0</v>
      </c>
      <c r="I23" s="2">
        <f>IF(WEEKDAY(Table1[[#This Row],[Date]],2)=4,1,0)</f>
        <v>0</v>
      </c>
      <c r="J23" s="2">
        <f>IF(WEEKDAY(Table1[[#This Row],[Date]],2)=5,1,0)</f>
        <v>0</v>
      </c>
      <c r="K23" s="2">
        <f>IF(WEEKDAY(Table1[[#This Row],[Date]],2)=6,1,0)</f>
        <v>0</v>
      </c>
      <c r="L23" s="2">
        <f>IF(NETWORKDAYS.INTL(Table1[[#This Row],[Date]],Table1[[#This Row],[Date]],11,[3]ZamazonHolidays!$A$2:$A$11)=0,IF(WEEKDAY(Table1[[#This Row],[Date]],2)=7,0,1),0)</f>
        <v>0</v>
      </c>
      <c r="M23">
        <v>229</v>
      </c>
      <c r="O23" s="3" t="s">
        <v>7</v>
      </c>
      <c r="P23" s="3">
        <v>8.4487060984963325</v>
      </c>
      <c r="Q23" s="3">
        <v>8.2346864481274711</v>
      </c>
      <c r="R23" s="3">
        <v>1.0259900181648725</v>
      </c>
      <c r="S23" s="7">
        <v>0.3055988280867904</v>
      </c>
      <c r="T23" s="3">
        <v>-7.746509453384105</v>
      </c>
      <c r="U23" s="3">
        <v>24.643921650376768</v>
      </c>
      <c r="V23" s="3">
        <v>-7.746509453384105</v>
      </c>
      <c r="W23" s="3">
        <v>24.643921650376768</v>
      </c>
    </row>
    <row r="24" spans="1:23" x14ac:dyDescent="0.25">
      <c r="A24" s="1">
        <v>41297</v>
      </c>
      <c r="B24">
        <v>1058</v>
      </c>
      <c r="C24">
        <v>49073</v>
      </c>
      <c r="D24">
        <v>25666</v>
      </c>
      <c r="E24">
        <v>10</v>
      </c>
      <c r="F24" s="2">
        <f>IF(WEEKDAY(Table1[[#This Row],[Date]],2)=1,1,0)</f>
        <v>0</v>
      </c>
      <c r="G24" s="2">
        <f>IF(WEEKDAY(Table1[[#This Row],[Date]],2)=2,1,0)</f>
        <v>0</v>
      </c>
      <c r="H24" s="2">
        <f>IF(WEEKDAY(Table1[[#This Row],[Date]],2)=3,1,0)</f>
        <v>1</v>
      </c>
      <c r="I24" s="2">
        <f>IF(WEEKDAY(Table1[[#This Row],[Date]],2)=4,1,0)</f>
        <v>0</v>
      </c>
      <c r="J24" s="2">
        <f>IF(WEEKDAY(Table1[[#This Row],[Date]],2)=5,1,0)</f>
        <v>0</v>
      </c>
      <c r="K24" s="2">
        <f>IF(WEEKDAY(Table1[[#This Row],[Date]],2)=6,1,0)</f>
        <v>0</v>
      </c>
      <c r="L24" s="2">
        <f>IF(NETWORKDAYS.INTL(Table1[[#This Row],[Date]],Table1[[#This Row],[Date]],11,[3]ZamazonHolidays!$A$2:$A$11)=0,IF(WEEKDAY(Table1[[#This Row],[Date]],2)=7,0,1),0)</f>
        <v>0</v>
      </c>
      <c r="M24">
        <v>225</v>
      </c>
      <c r="O24" s="3" t="s">
        <v>8</v>
      </c>
      <c r="P24" s="3">
        <v>-26.230843985752415</v>
      </c>
      <c r="Q24" s="3">
        <v>10.19884284963398</v>
      </c>
      <c r="R24" s="3">
        <v>-2.5719431481085913</v>
      </c>
      <c r="S24" s="3">
        <v>1.0521393176498837E-2</v>
      </c>
      <c r="T24" s="3">
        <v>-46.288979698635117</v>
      </c>
      <c r="U24" s="3">
        <v>-6.1727082728697127</v>
      </c>
      <c r="V24" s="3">
        <v>-46.288979698635117</v>
      </c>
      <c r="W24" s="3">
        <v>-6.1727082728697127</v>
      </c>
    </row>
    <row r="25" spans="1:23" x14ac:dyDescent="0.25">
      <c r="A25" s="1">
        <v>41298</v>
      </c>
      <c r="B25">
        <v>1194</v>
      </c>
      <c r="C25">
        <v>24338</v>
      </c>
      <c r="D25">
        <v>35229</v>
      </c>
      <c r="E25">
        <v>10</v>
      </c>
      <c r="F25" s="2">
        <f>IF(WEEKDAY(Table1[[#This Row],[Date]],2)=1,1,0)</f>
        <v>0</v>
      </c>
      <c r="G25" s="2">
        <f>IF(WEEKDAY(Table1[[#This Row],[Date]],2)=2,1,0)</f>
        <v>0</v>
      </c>
      <c r="H25" s="2">
        <f>IF(WEEKDAY(Table1[[#This Row],[Date]],2)=3,1,0)</f>
        <v>0</v>
      </c>
      <c r="I25" s="2">
        <f>IF(WEEKDAY(Table1[[#This Row],[Date]],2)=4,1,0)</f>
        <v>1</v>
      </c>
      <c r="J25" s="2">
        <f>IF(WEEKDAY(Table1[[#This Row],[Date]],2)=5,1,0)</f>
        <v>0</v>
      </c>
      <c r="K25" s="2">
        <f>IF(WEEKDAY(Table1[[#This Row],[Date]],2)=6,1,0)</f>
        <v>0</v>
      </c>
      <c r="L25" s="2">
        <f>IF(NETWORKDAYS.INTL(Table1[[#This Row],[Date]],Table1[[#This Row],[Date]],11,[3]ZamazonHolidays!$A$2:$A$11)=0,IF(WEEKDAY(Table1[[#This Row],[Date]],2)=7,0,1),0)</f>
        <v>0</v>
      </c>
      <c r="M25">
        <v>211</v>
      </c>
      <c r="O25" s="3" t="s">
        <v>9</v>
      </c>
      <c r="P25" s="3">
        <v>-21.388431651314505</v>
      </c>
      <c r="Q25" s="3">
        <v>8.2273169183206178</v>
      </c>
      <c r="R25" s="3">
        <v>-2.5996849110901112</v>
      </c>
      <c r="S25" s="3">
        <v>9.7226483637740529E-3</v>
      </c>
      <c r="T25" s="3">
        <v>-37.569153497273071</v>
      </c>
      <c r="U25" s="3">
        <v>-5.2077098053559396</v>
      </c>
      <c r="V25" s="3">
        <v>-37.569153497273071</v>
      </c>
      <c r="W25" s="3">
        <v>-5.2077098053559396</v>
      </c>
    </row>
    <row r="26" spans="1:23" x14ac:dyDescent="0.25">
      <c r="A26" s="1">
        <v>41299</v>
      </c>
      <c r="B26">
        <v>801</v>
      </c>
      <c r="C26">
        <v>31585</v>
      </c>
      <c r="D26">
        <v>37252</v>
      </c>
      <c r="E26">
        <v>9</v>
      </c>
      <c r="F26" s="2">
        <f>IF(WEEKDAY(Table1[[#This Row],[Date]],2)=1,1,0)</f>
        <v>0</v>
      </c>
      <c r="G26" s="2">
        <f>IF(WEEKDAY(Table1[[#This Row],[Date]],2)=2,1,0)</f>
        <v>0</v>
      </c>
      <c r="H26" s="2">
        <f>IF(WEEKDAY(Table1[[#This Row],[Date]],2)=3,1,0)</f>
        <v>0</v>
      </c>
      <c r="I26" s="2">
        <f>IF(WEEKDAY(Table1[[#This Row],[Date]],2)=4,1,0)</f>
        <v>0</v>
      </c>
      <c r="J26" s="2">
        <f>IF(WEEKDAY(Table1[[#This Row],[Date]],2)=5,1,0)</f>
        <v>1</v>
      </c>
      <c r="K26" s="2">
        <f>IF(WEEKDAY(Table1[[#This Row],[Date]],2)=6,1,0)</f>
        <v>0</v>
      </c>
      <c r="L26" s="2">
        <f>IF(NETWORKDAYS.INTL(Table1[[#This Row],[Date]],Table1[[#This Row],[Date]],11,[3]ZamazonHolidays!$A$2:$A$11)=0,IF(WEEKDAY(Table1[[#This Row],[Date]],2)=7,0,1),0)</f>
        <v>0</v>
      </c>
      <c r="M26">
        <v>298</v>
      </c>
      <c r="O26" s="3" t="s">
        <v>10</v>
      </c>
      <c r="P26" s="3">
        <v>14.238052258963739</v>
      </c>
      <c r="Q26" s="3">
        <v>8.2146684034732349</v>
      </c>
      <c r="R26" s="3">
        <v>1.7332473521321645</v>
      </c>
      <c r="S26" s="7">
        <v>8.3924953482907128E-2</v>
      </c>
      <c r="T26" s="3">
        <v>-1.9177936641949831</v>
      </c>
      <c r="U26" s="3">
        <v>30.393898182122463</v>
      </c>
      <c r="V26" s="3">
        <v>-1.9177936641949831</v>
      </c>
      <c r="W26" s="3">
        <v>30.393898182122463</v>
      </c>
    </row>
    <row r="27" spans="1:23" x14ac:dyDescent="0.25">
      <c r="A27" s="1">
        <v>41300</v>
      </c>
      <c r="B27">
        <v>1391</v>
      </c>
      <c r="C27">
        <v>34591</v>
      </c>
      <c r="D27">
        <v>38646</v>
      </c>
      <c r="E27">
        <v>11</v>
      </c>
      <c r="F27" s="2">
        <f>IF(WEEKDAY(Table1[[#This Row],[Date]],2)=1,1,0)</f>
        <v>0</v>
      </c>
      <c r="G27" s="2">
        <f>IF(WEEKDAY(Table1[[#This Row],[Date]],2)=2,1,0)</f>
        <v>0</v>
      </c>
      <c r="H27" s="2">
        <f>IF(WEEKDAY(Table1[[#This Row],[Date]],2)=3,1,0)</f>
        <v>0</v>
      </c>
      <c r="I27" s="2">
        <f>IF(WEEKDAY(Table1[[#This Row],[Date]],2)=4,1,0)</f>
        <v>0</v>
      </c>
      <c r="J27" s="2">
        <f>IF(WEEKDAY(Table1[[#This Row],[Date]],2)=5,1,0)</f>
        <v>0</v>
      </c>
      <c r="K27" s="2">
        <f>IF(WEEKDAY(Table1[[#This Row],[Date]],2)=6,1,0)</f>
        <v>1</v>
      </c>
      <c r="L27" s="2">
        <f>IF(NETWORKDAYS.INTL(Table1[[#This Row],[Date]],Table1[[#This Row],[Date]],11,[3]ZamazonHolidays!$A$2:$A$11)=0,IF(WEEKDAY(Table1[[#This Row],[Date]],2)=7,0,1),0)</f>
        <v>0</v>
      </c>
      <c r="M27">
        <v>216</v>
      </c>
      <c r="O27" s="3" t="s">
        <v>11</v>
      </c>
      <c r="P27" s="3">
        <v>-37.09052018590517</v>
      </c>
      <c r="Q27" s="3">
        <v>8.2316453587463858</v>
      </c>
      <c r="R27" s="3">
        <v>-4.505845255650538</v>
      </c>
      <c r="S27" s="3">
        <v>9.0013246249332195E-6</v>
      </c>
      <c r="T27" s="3">
        <v>-53.279754805985782</v>
      </c>
      <c r="U27" s="3">
        <v>-20.901285565824558</v>
      </c>
      <c r="V27" s="3">
        <v>-53.279754805985782</v>
      </c>
      <c r="W27" s="3">
        <v>-20.901285565824558</v>
      </c>
    </row>
    <row r="28" spans="1:23" ht="15.75" thickBot="1" x14ac:dyDescent="0.3">
      <c r="A28" s="1">
        <v>41301</v>
      </c>
      <c r="B28">
        <v>636</v>
      </c>
      <c r="C28">
        <v>30861</v>
      </c>
      <c r="D28">
        <v>35350</v>
      </c>
      <c r="E28">
        <v>6</v>
      </c>
      <c r="F28" s="2">
        <f>IF(WEEKDAY(Table1[[#This Row],[Date]],2)=1,1,0)</f>
        <v>0</v>
      </c>
      <c r="G28" s="2">
        <f>IF(WEEKDAY(Table1[[#This Row],[Date]],2)=2,1,0)</f>
        <v>0</v>
      </c>
      <c r="H28" s="2">
        <f>IF(WEEKDAY(Table1[[#This Row],[Date]],2)=3,1,0)</f>
        <v>0</v>
      </c>
      <c r="I28" s="2">
        <f>IF(WEEKDAY(Table1[[#This Row],[Date]],2)=4,1,0)</f>
        <v>0</v>
      </c>
      <c r="J28" s="2">
        <f>IF(WEEKDAY(Table1[[#This Row],[Date]],2)=5,1,0)</f>
        <v>0</v>
      </c>
      <c r="K28" s="2">
        <f>IF(WEEKDAY(Table1[[#This Row],[Date]],2)=6,1,0)</f>
        <v>0</v>
      </c>
      <c r="L28" s="2">
        <f>IF(NETWORKDAYS.INTL(Table1[[#This Row],[Date]],Table1[[#This Row],[Date]],11,[3]ZamazonHolidays!$A$2:$A$11)=0,IF(WEEKDAY(Table1[[#This Row],[Date]],2)=7,0,1),0)</f>
        <v>0</v>
      </c>
      <c r="M28">
        <v>186</v>
      </c>
      <c r="O28" s="4" t="s">
        <v>12</v>
      </c>
      <c r="P28" s="4">
        <v>56.697944391284807</v>
      </c>
      <c r="Q28" s="4">
        <v>14.859005854878228</v>
      </c>
      <c r="R28" s="4">
        <v>3.815729325705246</v>
      </c>
      <c r="S28" s="4">
        <v>1.6028145568542832E-4</v>
      </c>
      <c r="T28" s="4">
        <v>27.474633434359681</v>
      </c>
      <c r="U28" s="4">
        <v>85.921255348209939</v>
      </c>
      <c r="V28" s="4">
        <v>27.474633434359681</v>
      </c>
      <c r="W28" s="4">
        <v>85.921255348209939</v>
      </c>
    </row>
    <row r="29" spans="1:23" x14ac:dyDescent="0.25">
      <c r="A29" s="1">
        <v>41302</v>
      </c>
      <c r="B29">
        <v>1175</v>
      </c>
      <c r="C29">
        <v>49449</v>
      </c>
      <c r="D29">
        <v>36863</v>
      </c>
      <c r="E29">
        <v>9</v>
      </c>
      <c r="F29">
        <f>IF(WEEKDAY(Table1[[#This Row],[Date]],2)=1,1,0)</f>
        <v>1</v>
      </c>
      <c r="G29" s="2">
        <f>IF(WEEKDAY(Table1[[#This Row],[Date]],2)=2,1,0)</f>
        <v>0</v>
      </c>
      <c r="H29" s="2">
        <f>IF(WEEKDAY(Table1[[#This Row],[Date]],2)=3,1,0)</f>
        <v>0</v>
      </c>
      <c r="I29" s="2">
        <f>IF(WEEKDAY(Table1[[#This Row],[Date]],2)=4,1,0)</f>
        <v>0</v>
      </c>
      <c r="J29" s="2">
        <f>IF(WEEKDAY(Table1[[#This Row],[Date]],2)=5,1,0)</f>
        <v>0</v>
      </c>
      <c r="K29" s="2">
        <f>IF(WEEKDAY(Table1[[#This Row],[Date]],2)=6,1,0)</f>
        <v>0</v>
      </c>
      <c r="L29" s="2">
        <f>IF(NETWORKDAYS.INTL(Table1[[#This Row],[Date]],Table1[[#This Row],[Date]],11,[3]ZamazonHolidays!$A$2:$A$11)=0,IF(WEEKDAY(Table1[[#This Row],[Date]],2)=7,0,1),0)</f>
        <v>0</v>
      </c>
      <c r="M29">
        <v>326</v>
      </c>
    </row>
    <row r="30" spans="1:23" x14ac:dyDescent="0.25">
      <c r="A30" s="1">
        <v>41303</v>
      </c>
      <c r="B30">
        <v>996</v>
      </c>
      <c r="C30">
        <v>38848</v>
      </c>
      <c r="D30">
        <v>33664</v>
      </c>
      <c r="E30">
        <v>6</v>
      </c>
      <c r="F30">
        <f>IF(WEEKDAY(Table1[[#This Row],[Date]],2)=1,1,0)</f>
        <v>0</v>
      </c>
      <c r="G30" s="2">
        <f>IF(WEEKDAY(Table1[[#This Row],[Date]],2)=2,1,0)</f>
        <v>1</v>
      </c>
      <c r="H30" s="2">
        <f>IF(WEEKDAY(Table1[[#This Row],[Date]],2)=3,1,0)</f>
        <v>0</v>
      </c>
      <c r="I30" s="2">
        <f>IF(WEEKDAY(Table1[[#This Row],[Date]],2)=4,1,0)</f>
        <v>0</v>
      </c>
      <c r="J30" s="2">
        <f>IF(WEEKDAY(Table1[[#This Row],[Date]],2)=5,1,0)</f>
        <v>0</v>
      </c>
      <c r="K30" s="2">
        <f>IF(WEEKDAY(Table1[[#This Row],[Date]],2)=6,1,0)</f>
        <v>0</v>
      </c>
      <c r="L30" s="2">
        <f>IF(NETWORKDAYS.INTL(Table1[[#This Row],[Date]],Table1[[#This Row],[Date]],11,[3]ZamazonHolidays!$A$2:$A$11)=0,IF(WEEKDAY(Table1[[#This Row],[Date]],2)=7,0,1),0)</f>
        <v>0</v>
      </c>
      <c r="M30">
        <v>283</v>
      </c>
    </row>
    <row r="31" spans="1:23" x14ac:dyDescent="0.25">
      <c r="A31" s="1">
        <v>41304</v>
      </c>
      <c r="B31">
        <v>1154</v>
      </c>
      <c r="C31">
        <v>31374</v>
      </c>
      <c r="D31">
        <v>31713</v>
      </c>
      <c r="E31">
        <v>6</v>
      </c>
      <c r="F31">
        <f>IF(WEEKDAY(Table1[[#This Row],[Date]],2)=1,1,0)</f>
        <v>0</v>
      </c>
      <c r="G31" s="2">
        <f>IF(WEEKDAY(Table1[[#This Row],[Date]],2)=2,1,0)</f>
        <v>0</v>
      </c>
      <c r="H31" s="2">
        <f>IF(WEEKDAY(Table1[[#This Row],[Date]],2)=3,1,0)</f>
        <v>1</v>
      </c>
      <c r="I31" s="2">
        <f>IF(WEEKDAY(Table1[[#This Row],[Date]],2)=4,1,0)</f>
        <v>0</v>
      </c>
      <c r="J31" s="2">
        <f>IF(WEEKDAY(Table1[[#This Row],[Date]],2)=5,1,0)</f>
        <v>0</v>
      </c>
      <c r="K31" s="2">
        <f>IF(WEEKDAY(Table1[[#This Row],[Date]],2)=6,1,0)</f>
        <v>0</v>
      </c>
      <c r="L31" s="2">
        <f>IF(NETWORKDAYS.INTL(Table1[[#This Row],[Date]],Table1[[#This Row],[Date]],11,[3]ZamazonHolidays!$A$2:$A$11)=0,IF(WEEKDAY(Table1[[#This Row],[Date]],2)=7,0,1),0)</f>
        <v>0</v>
      </c>
      <c r="M31">
        <v>224</v>
      </c>
    </row>
    <row r="32" spans="1:23" x14ac:dyDescent="0.25">
      <c r="A32" s="1">
        <v>41305</v>
      </c>
      <c r="B32">
        <v>848</v>
      </c>
      <c r="C32">
        <v>47991</v>
      </c>
      <c r="D32">
        <v>34138</v>
      </c>
      <c r="E32">
        <v>8</v>
      </c>
      <c r="F32">
        <f>IF(WEEKDAY(Table1[[#This Row],[Date]],2)=1,1,0)</f>
        <v>0</v>
      </c>
      <c r="G32" s="2">
        <f>IF(WEEKDAY(Table1[[#This Row],[Date]],2)=2,1,0)</f>
        <v>0</v>
      </c>
      <c r="H32" s="2">
        <f>IF(WEEKDAY(Table1[[#This Row],[Date]],2)=3,1,0)</f>
        <v>0</v>
      </c>
      <c r="I32" s="2">
        <f>IF(WEEKDAY(Table1[[#This Row],[Date]],2)=4,1,0)</f>
        <v>1</v>
      </c>
      <c r="J32" s="2">
        <f>IF(WEEKDAY(Table1[[#This Row],[Date]],2)=5,1,0)</f>
        <v>0</v>
      </c>
      <c r="K32" s="2">
        <f>IF(WEEKDAY(Table1[[#This Row],[Date]],2)=6,1,0)</f>
        <v>0</v>
      </c>
      <c r="L32" s="2">
        <f>IF(NETWORKDAYS.INTL(Table1[[#This Row],[Date]],Table1[[#This Row],[Date]],11,[3]ZamazonHolidays!$A$2:$A$11)=0,IF(WEEKDAY(Table1[[#This Row],[Date]],2)=7,0,1),0)</f>
        <v>0</v>
      </c>
      <c r="M32">
        <v>245</v>
      </c>
    </row>
    <row r="33" spans="1:13" x14ac:dyDescent="0.25">
      <c r="A33" s="1">
        <v>41306</v>
      </c>
      <c r="B33">
        <v>844</v>
      </c>
      <c r="C33">
        <v>35238</v>
      </c>
      <c r="D33">
        <v>34855</v>
      </c>
      <c r="E33">
        <v>8</v>
      </c>
      <c r="F33">
        <f>IF(WEEKDAY(Table1[[#This Row],[Date]],2)=1,1,0)</f>
        <v>0</v>
      </c>
      <c r="G33" s="2">
        <f>IF(WEEKDAY(Table1[[#This Row],[Date]],2)=2,1,0)</f>
        <v>0</v>
      </c>
      <c r="H33" s="2">
        <f>IF(WEEKDAY(Table1[[#This Row],[Date]],2)=3,1,0)</f>
        <v>0</v>
      </c>
      <c r="I33" s="2">
        <f>IF(WEEKDAY(Table1[[#This Row],[Date]],2)=4,1,0)</f>
        <v>0</v>
      </c>
      <c r="J33" s="2">
        <f>IF(WEEKDAY(Table1[[#This Row],[Date]],2)=5,1,0)</f>
        <v>1</v>
      </c>
      <c r="K33" s="2">
        <f>IF(WEEKDAY(Table1[[#This Row],[Date]],2)=6,1,0)</f>
        <v>0</v>
      </c>
      <c r="L33" s="2">
        <f>IF(NETWORKDAYS.INTL(Table1[[#This Row],[Date]],Table1[[#This Row],[Date]],11,[3]ZamazonHolidays!$A$2:$A$11)=0,IF(WEEKDAY(Table1[[#This Row],[Date]],2)=7,0,1),0)</f>
        <v>0</v>
      </c>
      <c r="M33">
        <v>330</v>
      </c>
    </row>
    <row r="34" spans="1:13" x14ac:dyDescent="0.25">
      <c r="A34" s="1">
        <v>41307</v>
      </c>
      <c r="B34">
        <v>535</v>
      </c>
      <c r="C34">
        <v>20624</v>
      </c>
      <c r="D34">
        <v>30498</v>
      </c>
      <c r="E34">
        <v>6</v>
      </c>
      <c r="F34">
        <f>IF(WEEKDAY(Table1[[#This Row],[Date]],2)=1,1,0)</f>
        <v>0</v>
      </c>
      <c r="G34" s="2">
        <f>IF(WEEKDAY(Table1[[#This Row],[Date]],2)=2,1,0)</f>
        <v>0</v>
      </c>
      <c r="H34" s="2">
        <f>IF(WEEKDAY(Table1[[#This Row],[Date]],2)=3,1,0)</f>
        <v>0</v>
      </c>
      <c r="I34" s="2">
        <f>IF(WEEKDAY(Table1[[#This Row],[Date]],2)=4,1,0)</f>
        <v>0</v>
      </c>
      <c r="J34" s="2">
        <f>IF(WEEKDAY(Table1[[#This Row],[Date]],2)=5,1,0)</f>
        <v>0</v>
      </c>
      <c r="K34" s="2">
        <f>IF(WEEKDAY(Table1[[#This Row],[Date]],2)=6,1,0)</f>
        <v>1</v>
      </c>
      <c r="L34" s="2">
        <f>IF(NETWORKDAYS.INTL(Table1[[#This Row],[Date]],Table1[[#This Row],[Date]],11,[3]ZamazonHolidays!$A$2:$A$11)=0,IF(WEEKDAY(Table1[[#This Row],[Date]],2)=7,0,1),0)</f>
        <v>0</v>
      </c>
      <c r="M34">
        <v>163</v>
      </c>
    </row>
    <row r="35" spans="1:13" x14ac:dyDescent="0.25">
      <c r="A35" s="1">
        <v>41308</v>
      </c>
      <c r="B35">
        <v>540</v>
      </c>
      <c r="C35">
        <v>29414</v>
      </c>
      <c r="D35">
        <v>34694</v>
      </c>
      <c r="E35">
        <v>5</v>
      </c>
      <c r="F35">
        <f>IF(WEEKDAY(Table1[[#This Row],[Date]],2)=1,1,0)</f>
        <v>0</v>
      </c>
      <c r="G35" s="2">
        <f>IF(WEEKDAY(Table1[[#This Row],[Date]],2)=2,1,0)</f>
        <v>0</v>
      </c>
      <c r="H35" s="2">
        <f>IF(WEEKDAY(Table1[[#This Row],[Date]],2)=3,1,0)</f>
        <v>0</v>
      </c>
      <c r="I35" s="2">
        <f>IF(WEEKDAY(Table1[[#This Row],[Date]],2)=4,1,0)</f>
        <v>0</v>
      </c>
      <c r="J35" s="2">
        <f>IF(WEEKDAY(Table1[[#This Row],[Date]],2)=5,1,0)</f>
        <v>0</v>
      </c>
      <c r="K35" s="2">
        <f>IF(WEEKDAY(Table1[[#This Row],[Date]],2)=6,1,0)</f>
        <v>0</v>
      </c>
      <c r="L35" s="2">
        <f>IF(NETWORKDAYS.INTL(Table1[[#This Row],[Date]],Table1[[#This Row],[Date]],11,[3]ZamazonHolidays!$A$2:$A$11)=0,IF(WEEKDAY(Table1[[#This Row],[Date]],2)=7,0,1),0)</f>
        <v>0</v>
      </c>
      <c r="M35">
        <v>217</v>
      </c>
    </row>
    <row r="36" spans="1:13" x14ac:dyDescent="0.25">
      <c r="A36" s="1">
        <v>41309</v>
      </c>
      <c r="B36">
        <v>1199</v>
      </c>
      <c r="C36">
        <v>34223</v>
      </c>
      <c r="D36">
        <v>31238</v>
      </c>
      <c r="E36">
        <v>8</v>
      </c>
      <c r="F36">
        <f>IF(WEEKDAY(Table1[[#This Row],[Date]],2)=1,1,0)</f>
        <v>1</v>
      </c>
      <c r="G36" s="2">
        <f>IF(WEEKDAY(Table1[[#This Row],[Date]],2)=2,1,0)</f>
        <v>0</v>
      </c>
      <c r="H36" s="2">
        <f>IF(WEEKDAY(Table1[[#This Row],[Date]],2)=3,1,0)</f>
        <v>0</v>
      </c>
      <c r="I36" s="2">
        <f>IF(WEEKDAY(Table1[[#This Row],[Date]],2)=4,1,0)</f>
        <v>0</v>
      </c>
      <c r="J36" s="2">
        <f>IF(WEEKDAY(Table1[[#This Row],[Date]],2)=5,1,0)</f>
        <v>0</v>
      </c>
      <c r="K36" s="2">
        <f>IF(WEEKDAY(Table1[[#This Row],[Date]],2)=6,1,0)</f>
        <v>0</v>
      </c>
      <c r="L36" s="2">
        <f>IF(NETWORKDAYS.INTL(Table1[[#This Row],[Date]],Table1[[#This Row],[Date]],11,[3]ZamazonHolidays!$A$2:$A$11)=0,IF(WEEKDAY(Table1[[#This Row],[Date]],2)=7,0,1),0)</f>
        <v>0</v>
      </c>
      <c r="M36">
        <v>277</v>
      </c>
    </row>
    <row r="37" spans="1:13" x14ac:dyDescent="0.25">
      <c r="A37" s="1">
        <v>41310</v>
      </c>
      <c r="B37">
        <v>942</v>
      </c>
      <c r="C37">
        <v>24734</v>
      </c>
      <c r="D37">
        <v>36211</v>
      </c>
      <c r="E37">
        <v>5</v>
      </c>
      <c r="F37">
        <f>IF(WEEKDAY(Table1[[#This Row],[Date]],2)=1,1,0)</f>
        <v>0</v>
      </c>
      <c r="G37" s="2">
        <f>IF(WEEKDAY(Table1[[#This Row],[Date]],2)=2,1,0)</f>
        <v>1</v>
      </c>
      <c r="H37" s="2">
        <f>IF(WEEKDAY(Table1[[#This Row],[Date]],2)=3,1,0)</f>
        <v>0</v>
      </c>
      <c r="I37" s="2">
        <f>IF(WEEKDAY(Table1[[#This Row],[Date]],2)=4,1,0)</f>
        <v>0</v>
      </c>
      <c r="J37" s="2">
        <f>IF(WEEKDAY(Table1[[#This Row],[Date]],2)=5,1,0)</f>
        <v>0</v>
      </c>
      <c r="K37" s="2">
        <f>IF(WEEKDAY(Table1[[#This Row],[Date]],2)=6,1,0)</f>
        <v>0</v>
      </c>
      <c r="L37" s="2">
        <f>IF(NETWORKDAYS.INTL(Table1[[#This Row],[Date]],Table1[[#This Row],[Date]],11,[3]ZamazonHolidays!$A$2:$A$11)=0,IF(WEEKDAY(Table1[[#This Row],[Date]],2)=7,0,1),0)</f>
        <v>0</v>
      </c>
      <c r="M37">
        <v>268</v>
      </c>
    </row>
    <row r="38" spans="1:13" x14ac:dyDescent="0.25">
      <c r="A38" s="1">
        <v>41311</v>
      </c>
      <c r="B38">
        <v>752</v>
      </c>
      <c r="C38">
        <v>27108</v>
      </c>
      <c r="D38">
        <v>22100</v>
      </c>
      <c r="E38">
        <v>11</v>
      </c>
      <c r="F38">
        <f>IF(WEEKDAY(Table1[[#This Row],[Date]],2)=1,1,0)</f>
        <v>0</v>
      </c>
      <c r="G38" s="2">
        <f>IF(WEEKDAY(Table1[[#This Row],[Date]],2)=2,1,0)</f>
        <v>0</v>
      </c>
      <c r="H38" s="2">
        <f>IF(WEEKDAY(Table1[[#This Row],[Date]],2)=3,1,0)</f>
        <v>1</v>
      </c>
      <c r="I38" s="2">
        <f>IF(WEEKDAY(Table1[[#This Row],[Date]],2)=4,1,0)</f>
        <v>0</v>
      </c>
      <c r="J38" s="2">
        <f>IF(WEEKDAY(Table1[[#This Row],[Date]],2)=5,1,0)</f>
        <v>0</v>
      </c>
      <c r="K38" s="2">
        <f>IF(WEEKDAY(Table1[[#This Row],[Date]],2)=6,1,0)</f>
        <v>0</v>
      </c>
      <c r="L38" s="2">
        <f>IF(NETWORKDAYS.INTL(Table1[[#This Row],[Date]],Table1[[#This Row],[Date]],11,[3]ZamazonHolidays!$A$2:$A$11)=0,IF(WEEKDAY(Table1[[#This Row],[Date]],2)=7,0,1),0)</f>
        <v>0</v>
      </c>
      <c r="M38">
        <v>189</v>
      </c>
    </row>
    <row r="39" spans="1:13" x14ac:dyDescent="0.25">
      <c r="A39" s="1">
        <v>41312</v>
      </c>
      <c r="B39">
        <v>542</v>
      </c>
      <c r="C39">
        <v>30415</v>
      </c>
      <c r="D39">
        <v>37363</v>
      </c>
      <c r="E39">
        <v>8</v>
      </c>
      <c r="F39">
        <f>IF(WEEKDAY(Table1[[#This Row],[Date]],2)=1,1,0)</f>
        <v>0</v>
      </c>
      <c r="G39" s="2">
        <f>IF(WEEKDAY(Table1[[#This Row],[Date]],2)=2,1,0)</f>
        <v>0</v>
      </c>
      <c r="H39" s="2">
        <f>IF(WEEKDAY(Table1[[#This Row],[Date]],2)=3,1,0)</f>
        <v>0</v>
      </c>
      <c r="I39" s="2">
        <f>IF(WEEKDAY(Table1[[#This Row],[Date]],2)=4,1,0)</f>
        <v>1</v>
      </c>
      <c r="J39" s="2">
        <f>IF(WEEKDAY(Table1[[#This Row],[Date]],2)=5,1,0)</f>
        <v>0</v>
      </c>
      <c r="K39" s="2">
        <f>IF(WEEKDAY(Table1[[#This Row],[Date]],2)=6,1,0)</f>
        <v>0</v>
      </c>
      <c r="L39" s="2">
        <f>IF(NETWORKDAYS.INTL(Table1[[#This Row],[Date]],Table1[[#This Row],[Date]],11,[3]ZamazonHolidays!$A$2:$A$11)=0,IF(WEEKDAY(Table1[[#This Row],[Date]],2)=7,0,1),0)</f>
        <v>0</v>
      </c>
      <c r="M39">
        <v>215</v>
      </c>
    </row>
    <row r="40" spans="1:13" x14ac:dyDescent="0.25">
      <c r="A40" s="1">
        <v>41313</v>
      </c>
      <c r="B40">
        <v>587</v>
      </c>
      <c r="C40">
        <v>27692</v>
      </c>
      <c r="D40">
        <v>36384</v>
      </c>
      <c r="E40">
        <v>7</v>
      </c>
      <c r="F40">
        <f>IF(WEEKDAY(Table1[[#This Row],[Date]],2)=1,1,0)</f>
        <v>0</v>
      </c>
      <c r="G40" s="2">
        <f>IF(WEEKDAY(Table1[[#This Row],[Date]],2)=2,1,0)</f>
        <v>0</v>
      </c>
      <c r="H40" s="2">
        <f>IF(WEEKDAY(Table1[[#This Row],[Date]],2)=3,1,0)</f>
        <v>0</v>
      </c>
      <c r="I40" s="2">
        <f>IF(WEEKDAY(Table1[[#This Row],[Date]],2)=4,1,0)</f>
        <v>0</v>
      </c>
      <c r="J40" s="2">
        <f>IF(WEEKDAY(Table1[[#This Row],[Date]],2)=5,1,0)</f>
        <v>1</v>
      </c>
      <c r="K40" s="2">
        <f>IF(WEEKDAY(Table1[[#This Row],[Date]],2)=6,1,0)</f>
        <v>0</v>
      </c>
      <c r="L40" s="2">
        <f>IF(NETWORKDAYS.INTL(Table1[[#This Row],[Date]],Table1[[#This Row],[Date]],11,[3]ZamazonHolidays!$A$2:$A$11)=0,IF(WEEKDAY(Table1[[#This Row],[Date]],2)=7,0,1),0)</f>
        <v>0</v>
      </c>
      <c r="M40">
        <v>307</v>
      </c>
    </row>
    <row r="41" spans="1:13" x14ac:dyDescent="0.25">
      <c r="A41" s="1">
        <v>41314</v>
      </c>
      <c r="B41">
        <v>1424</v>
      </c>
      <c r="C41">
        <v>24549</v>
      </c>
      <c r="D41">
        <v>38913</v>
      </c>
      <c r="E41">
        <v>11</v>
      </c>
      <c r="F41">
        <f>IF(WEEKDAY(Table1[[#This Row],[Date]],2)=1,1,0)</f>
        <v>0</v>
      </c>
      <c r="G41" s="2">
        <f>IF(WEEKDAY(Table1[[#This Row],[Date]],2)=2,1,0)</f>
        <v>0</v>
      </c>
      <c r="H41" s="2">
        <f>IF(WEEKDAY(Table1[[#This Row],[Date]],2)=3,1,0)</f>
        <v>0</v>
      </c>
      <c r="I41" s="2">
        <f>IF(WEEKDAY(Table1[[#This Row],[Date]],2)=4,1,0)</f>
        <v>0</v>
      </c>
      <c r="J41" s="2">
        <f>IF(WEEKDAY(Table1[[#This Row],[Date]],2)=5,1,0)</f>
        <v>0</v>
      </c>
      <c r="K41" s="2">
        <f>IF(WEEKDAY(Table1[[#This Row],[Date]],2)=6,1,0)</f>
        <v>1</v>
      </c>
      <c r="L41" s="2">
        <f>IF(NETWORKDAYS.INTL(Table1[[#This Row],[Date]],Table1[[#This Row],[Date]],11,[3]ZamazonHolidays!$A$2:$A$11)=0,IF(WEEKDAY(Table1[[#This Row],[Date]],2)=7,0,1),0)</f>
        <v>0</v>
      </c>
      <c r="M41">
        <v>232</v>
      </c>
    </row>
    <row r="42" spans="1:13" x14ac:dyDescent="0.25">
      <c r="A42" s="1">
        <v>41315</v>
      </c>
      <c r="B42">
        <v>1456</v>
      </c>
      <c r="C42">
        <v>20367</v>
      </c>
      <c r="D42">
        <v>37194</v>
      </c>
      <c r="E42">
        <v>10</v>
      </c>
      <c r="F42">
        <f>IF(WEEKDAY(Table1[[#This Row],[Date]],2)=1,1,0)</f>
        <v>0</v>
      </c>
      <c r="G42" s="2">
        <f>IF(WEEKDAY(Table1[[#This Row],[Date]],2)=2,1,0)</f>
        <v>0</v>
      </c>
      <c r="H42" s="2">
        <f>IF(WEEKDAY(Table1[[#This Row],[Date]],2)=3,1,0)</f>
        <v>0</v>
      </c>
      <c r="I42" s="2">
        <f>IF(WEEKDAY(Table1[[#This Row],[Date]],2)=4,1,0)</f>
        <v>0</v>
      </c>
      <c r="J42" s="2">
        <f>IF(WEEKDAY(Table1[[#This Row],[Date]],2)=5,1,0)</f>
        <v>0</v>
      </c>
      <c r="K42" s="2">
        <f>IF(WEEKDAY(Table1[[#This Row],[Date]],2)=6,1,0)</f>
        <v>0</v>
      </c>
      <c r="L42" s="2">
        <f>IF(NETWORKDAYS.INTL(Table1[[#This Row],[Date]],Table1[[#This Row],[Date]],11,[3]ZamazonHolidays!$A$2:$A$11)=0,IF(WEEKDAY(Table1[[#This Row],[Date]],2)=7,0,1),0)</f>
        <v>0</v>
      </c>
      <c r="M42">
        <v>318</v>
      </c>
    </row>
    <row r="43" spans="1:13" x14ac:dyDescent="0.25">
      <c r="A43" s="1">
        <v>41316</v>
      </c>
      <c r="B43">
        <v>1075</v>
      </c>
      <c r="C43">
        <v>46851</v>
      </c>
      <c r="D43">
        <v>31018</v>
      </c>
      <c r="E43">
        <v>11</v>
      </c>
      <c r="F43">
        <f>IF(WEEKDAY(Table1[[#This Row],[Date]],2)=1,1,0)</f>
        <v>1</v>
      </c>
      <c r="G43" s="2">
        <f>IF(WEEKDAY(Table1[[#This Row],[Date]],2)=2,1,0)</f>
        <v>0</v>
      </c>
      <c r="H43" s="2">
        <f>IF(WEEKDAY(Table1[[#This Row],[Date]],2)=3,1,0)</f>
        <v>0</v>
      </c>
      <c r="I43" s="2">
        <f>IF(WEEKDAY(Table1[[#This Row],[Date]],2)=4,1,0)</f>
        <v>0</v>
      </c>
      <c r="J43" s="2">
        <f>IF(WEEKDAY(Table1[[#This Row],[Date]],2)=5,1,0)</f>
        <v>0</v>
      </c>
      <c r="K43" s="2">
        <f>IF(WEEKDAY(Table1[[#This Row],[Date]],2)=6,1,0)</f>
        <v>0</v>
      </c>
      <c r="L43" s="2">
        <f>IF(NETWORKDAYS.INTL(Table1[[#This Row],[Date]],Table1[[#This Row],[Date]],11,[3]ZamazonHolidays!$A$2:$A$11)=0,IF(WEEKDAY(Table1[[#This Row],[Date]],2)=7,0,1),0)</f>
        <v>0</v>
      </c>
      <c r="M43">
        <v>247</v>
      </c>
    </row>
    <row r="44" spans="1:13" x14ac:dyDescent="0.25">
      <c r="A44" s="1">
        <v>41317</v>
      </c>
      <c r="B44">
        <v>1323</v>
      </c>
      <c r="C44">
        <v>46322</v>
      </c>
      <c r="D44">
        <v>34822</v>
      </c>
      <c r="E44">
        <v>10</v>
      </c>
      <c r="F44">
        <f>IF(WEEKDAY(Table1[[#This Row],[Date]],2)=1,1,0)</f>
        <v>0</v>
      </c>
      <c r="G44" s="2">
        <f>IF(WEEKDAY(Table1[[#This Row],[Date]],2)=2,1,0)</f>
        <v>1</v>
      </c>
      <c r="H44" s="2">
        <f>IF(WEEKDAY(Table1[[#This Row],[Date]],2)=3,1,0)</f>
        <v>0</v>
      </c>
      <c r="I44" s="2">
        <f>IF(WEEKDAY(Table1[[#This Row],[Date]],2)=4,1,0)</f>
        <v>0</v>
      </c>
      <c r="J44" s="2">
        <f>IF(WEEKDAY(Table1[[#This Row],[Date]],2)=5,1,0)</f>
        <v>0</v>
      </c>
      <c r="K44" s="2">
        <f>IF(WEEKDAY(Table1[[#This Row],[Date]],2)=6,1,0)</f>
        <v>0</v>
      </c>
      <c r="L44" s="2">
        <f>IF(NETWORKDAYS.INTL(Table1[[#This Row],[Date]],Table1[[#This Row],[Date]],11,[3]ZamazonHolidays!$A$2:$A$11)=0,IF(WEEKDAY(Table1[[#This Row],[Date]],2)=7,0,1),0)</f>
        <v>0</v>
      </c>
      <c r="M44">
        <v>285</v>
      </c>
    </row>
    <row r="45" spans="1:13" x14ac:dyDescent="0.25">
      <c r="A45" s="1">
        <v>41318</v>
      </c>
      <c r="B45">
        <v>506</v>
      </c>
      <c r="C45">
        <v>48518</v>
      </c>
      <c r="D45">
        <v>23205</v>
      </c>
      <c r="E45">
        <v>12</v>
      </c>
      <c r="F45">
        <f>IF(WEEKDAY(Table1[[#This Row],[Date]],2)=1,1,0)</f>
        <v>0</v>
      </c>
      <c r="G45" s="2">
        <f>IF(WEEKDAY(Table1[[#This Row],[Date]],2)=2,1,0)</f>
        <v>0</v>
      </c>
      <c r="H45" s="2">
        <f>IF(WEEKDAY(Table1[[#This Row],[Date]],2)=3,1,0)</f>
        <v>1</v>
      </c>
      <c r="I45" s="2">
        <f>IF(WEEKDAY(Table1[[#This Row],[Date]],2)=4,1,0)</f>
        <v>0</v>
      </c>
      <c r="J45" s="2">
        <f>IF(WEEKDAY(Table1[[#This Row],[Date]],2)=5,1,0)</f>
        <v>0</v>
      </c>
      <c r="K45" s="2">
        <f>IF(WEEKDAY(Table1[[#This Row],[Date]],2)=6,1,0)</f>
        <v>0</v>
      </c>
      <c r="L45" s="2">
        <f>IF(NETWORKDAYS.INTL(Table1[[#This Row],[Date]],Table1[[#This Row],[Date]],11,[3]ZamazonHolidays!$A$2:$A$11)=0,IF(WEEKDAY(Table1[[#This Row],[Date]],2)=7,0,1),0)</f>
        <v>0</v>
      </c>
      <c r="M45">
        <v>206</v>
      </c>
    </row>
    <row r="46" spans="1:13" x14ac:dyDescent="0.25">
      <c r="A46" s="1">
        <v>41319</v>
      </c>
      <c r="B46">
        <v>1208</v>
      </c>
      <c r="C46">
        <v>28671</v>
      </c>
      <c r="D46">
        <v>39428</v>
      </c>
      <c r="E46">
        <v>12</v>
      </c>
      <c r="F46">
        <f>IF(WEEKDAY(Table1[[#This Row],[Date]],2)=1,1,0)</f>
        <v>0</v>
      </c>
      <c r="G46" s="2">
        <f>IF(WEEKDAY(Table1[[#This Row],[Date]],2)=2,1,0)</f>
        <v>0</v>
      </c>
      <c r="H46" s="2">
        <f>IF(WEEKDAY(Table1[[#This Row],[Date]],2)=3,1,0)</f>
        <v>0</v>
      </c>
      <c r="I46" s="2">
        <f>IF(WEEKDAY(Table1[[#This Row],[Date]],2)=4,1,0)</f>
        <v>1</v>
      </c>
      <c r="J46" s="2">
        <f>IF(WEEKDAY(Table1[[#This Row],[Date]],2)=5,1,0)</f>
        <v>0</v>
      </c>
      <c r="K46" s="2">
        <f>IF(WEEKDAY(Table1[[#This Row],[Date]],2)=6,1,0)</f>
        <v>0</v>
      </c>
      <c r="L46" s="2">
        <f>IF(NETWORKDAYS.INTL(Table1[[#This Row],[Date]],Table1[[#This Row],[Date]],11,[3]ZamazonHolidays!$A$2:$A$11)=0,IF(WEEKDAY(Table1[[#This Row],[Date]],2)=7,0,1),0)</f>
        <v>0</v>
      </c>
      <c r="M46">
        <v>293</v>
      </c>
    </row>
    <row r="47" spans="1:13" x14ac:dyDescent="0.25">
      <c r="A47" s="1">
        <v>41320</v>
      </c>
      <c r="B47">
        <v>1231</v>
      </c>
      <c r="C47">
        <v>46034</v>
      </c>
      <c r="D47">
        <v>35908</v>
      </c>
      <c r="E47">
        <v>6</v>
      </c>
      <c r="F47">
        <f>IF(WEEKDAY(Table1[[#This Row],[Date]],2)=1,1,0)</f>
        <v>0</v>
      </c>
      <c r="G47" s="2">
        <f>IF(WEEKDAY(Table1[[#This Row],[Date]],2)=2,1,0)</f>
        <v>0</v>
      </c>
      <c r="H47" s="2">
        <f>IF(WEEKDAY(Table1[[#This Row],[Date]],2)=3,1,0)</f>
        <v>0</v>
      </c>
      <c r="I47" s="2">
        <f>IF(WEEKDAY(Table1[[#This Row],[Date]],2)=4,1,0)</f>
        <v>0</v>
      </c>
      <c r="J47" s="2">
        <f>IF(WEEKDAY(Table1[[#This Row],[Date]],2)=5,1,0)</f>
        <v>1</v>
      </c>
      <c r="K47" s="2">
        <f>IF(WEEKDAY(Table1[[#This Row],[Date]],2)=6,1,0)</f>
        <v>0</v>
      </c>
      <c r="L47" s="2">
        <f>IF(NETWORKDAYS.INTL(Table1[[#This Row],[Date]],Table1[[#This Row],[Date]],11,[3]ZamazonHolidays!$A$2:$A$11)=0,IF(WEEKDAY(Table1[[#This Row],[Date]],2)=7,0,1),0)</f>
        <v>0</v>
      </c>
      <c r="M47">
        <v>353</v>
      </c>
    </row>
    <row r="48" spans="1:13" x14ac:dyDescent="0.25">
      <c r="A48" s="1">
        <v>41321</v>
      </c>
      <c r="B48">
        <v>853</v>
      </c>
      <c r="C48">
        <v>48883</v>
      </c>
      <c r="D48">
        <v>36343</v>
      </c>
      <c r="E48">
        <v>5</v>
      </c>
      <c r="F48">
        <f>IF(WEEKDAY(Table1[[#This Row],[Date]],2)=1,1,0)</f>
        <v>0</v>
      </c>
      <c r="G48" s="2">
        <f>IF(WEEKDAY(Table1[[#This Row],[Date]],2)=2,1,0)</f>
        <v>0</v>
      </c>
      <c r="H48" s="2">
        <f>IF(WEEKDAY(Table1[[#This Row],[Date]],2)=3,1,0)</f>
        <v>0</v>
      </c>
      <c r="I48" s="2">
        <f>IF(WEEKDAY(Table1[[#This Row],[Date]],2)=4,1,0)</f>
        <v>0</v>
      </c>
      <c r="J48" s="2">
        <f>IF(WEEKDAY(Table1[[#This Row],[Date]],2)=5,1,0)</f>
        <v>0</v>
      </c>
      <c r="K48" s="2">
        <f>IF(WEEKDAY(Table1[[#This Row],[Date]],2)=6,1,0)</f>
        <v>1</v>
      </c>
      <c r="L48" s="2">
        <f>IF(NETWORKDAYS.INTL(Table1[[#This Row],[Date]],Table1[[#This Row],[Date]],11,[3]ZamazonHolidays!$A$2:$A$11)=0,IF(WEEKDAY(Table1[[#This Row],[Date]],2)=7,0,1),0)</f>
        <v>0</v>
      </c>
      <c r="M48">
        <v>168</v>
      </c>
    </row>
    <row r="49" spans="1:13" x14ac:dyDescent="0.25">
      <c r="A49" s="1">
        <v>41322</v>
      </c>
      <c r="B49">
        <v>1137</v>
      </c>
      <c r="C49">
        <v>23378</v>
      </c>
      <c r="D49">
        <v>37743</v>
      </c>
      <c r="E49">
        <v>8</v>
      </c>
      <c r="F49">
        <f>IF(WEEKDAY(Table1[[#This Row],[Date]],2)=1,1,0)</f>
        <v>0</v>
      </c>
      <c r="G49" s="2">
        <f>IF(WEEKDAY(Table1[[#This Row],[Date]],2)=2,1,0)</f>
        <v>0</v>
      </c>
      <c r="H49" s="2">
        <f>IF(WEEKDAY(Table1[[#This Row],[Date]],2)=3,1,0)</f>
        <v>0</v>
      </c>
      <c r="I49" s="2">
        <f>IF(WEEKDAY(Table1[[#This Row],[Date]],2)=4,1,0)</f>
        <v>0</v>
      </c>
      <c r="J49" s="2">
        <f>IF(WEEKDAY(Table1[[#This Row],[Date]],2)=5,1,0)</f>
        <v>0</v>
      </c>
      <c r="K49" s="2">
        <f>IF(WEEKDAY(Table1[[#This Row],[Date]],2)=6,1,0)</f>
        <v>0</v>
      </c>
      <c r="L49" s="2">
        <f>IF(NETWORKDAYS.INTL(Table1[[#This Row],[Date]],Table1[[#This Row],[Date]],11,[3]ZamazonHolidays!$A$2:$A$11)=0,IF(WEEKDAY(Table1[[#This Row],[Date]],2)=7,0,1),0)</f>
        <v>0</v>
      </c>
      <c r="M49">
        <v>284</v>
      </c>
    </row>
    <row r="50" spans="1:13" x14ac:dyDescent="0.25">
      <c r="A50" s="1">
        <v>41323</v>
      </c>
      <c r="B50">
        <v>1795</v>
      </c>
      <c r="C50">
        <v>46685</v>
      </c>
      <c r="D50">
        <v>33207</v>
      </c>
      <c r="E50">
        <v>7</v>
      </c>
      <c r="F50">
        <f>IF(WEEKDAY(Table1[[#This Row],[Date]],2)=1,1,0)</f>
        <v>1</v>
      </c>
      <c r="G50" s="2">
        <f>IF(WEEKDAY(Table1[[#This Row],[Date]],2)=2,1,0)</f>
        <v>0</v>
      </c>
      <c r="H50" s="2">
        <f>IF(WEEKDAY(Table1[[#This Row],[Date]],2)=3,1,0)</f>
        <v>0</v>
      </c>
      <c r="I50" s="2">
        <f>IF(WEEKDAY(Table1[[#This Row],[Date]],2)=4,1,0)</f>
        <v>0</v>
      </c>
      <c r="J50" s="2">
        <f>IF(WEEKDAY(Table1[[#This Row],[Date]],2)=5,1,0)</f>
        <v>0</v>
      </c>
      <c r="K50" s="2">
        <f>IF(WEEKDAY(Table1[[#This Row],[Date]],2)=6,1,0)</f>
        <v>0</v>
      </c>
      <c r="L50" s="2">
        <f>IF(NETWORKDAYS.INTL(Table1[[#This Row],[Date]],Table1[[#This Row],[Date]],11,[3]ZamazonHolidays!$A$2:$A$11)=0,IF(WEEKDAY(Table1[[#This Row],[Date]],2)=7,0,1),0)</f>
        <v>1</v>
      </c>
      <c r="M50">
        <v>357</v>
      </c>
    </row>
    <row r="51" spans="1:13" x14ac:dyDescent="0.25">
      <c r="A51" s="1">
        <v>41324</v>
      </c>
      <c r="B51">
        <v>635</v>
      </c>
      <c r="C51">
        <v>39195</v>
      </c>
      <c r="D51">
        <v>39181</v>
      </c>
      <c r="E51">
        <v>10</v>
      </c>
      <c r="F51">
        <f>IF(WEEKDAY(Table1[[#This Row],[Date]],2)=1,1,0)</f>
        <v>0</v>
      </c>
      <c r="G51" s="2">
        <f>IF(WEEKDAY(Table1[[#This Row],[Date]],2)=2,1,0)</f>
        <v>1</v>
      </c>
      <c r="H51" s="2">
        <f>IF(WEEKDAY(Table1[[#This Row],[Date]],2)=3,1,0)</f>
        <v>0</v>
      </c>
      <c r="I51" s="2">
        <f>IF(WEEKDAY(Table1[[#This Row],[Date]],2)=4,1,0)</f>
        <v>0</v>
      </c>
      <c r="J51" s="2">
        <f>IF(WEEKDAY(Table1[[#This Row],[Date]],2)=5,1,0)</f>
        <v>0</v>
      </c>
      <c r="K51" s="2">
        <f>IF(WEEKDAY(Table1[[#This Row],[Date]],2)=6,1,0)</f>
        <v>0</v>
      </c>
      <c r="L51" s="2">
        <f>IF(NETWORKDAYS.INTL(Table1[[#This Row],[Date]],Table1[[#This Row],[Date]],11,[3]ZamazonHolidays!$A$2:$A$11)=0,IF(WEEKDAY(Table1[[#This Row],[Date]],2)=7,0,1),0)</f>
        <v>0</v>
      </c>
      <c r="M51">
        <v>249</v>
      </c>
    </row>
    <row r="52" spans="1:13" x14ac:dyDescent="0.25">
      <c r="A52" s="1">
        <v>41325</v>
      </c>
      <c r="B52">
        <v>570</v>
      </c>
      <c r="C52">
        <v>32327</v>
      </c>
      <c r="D52">
        <v>25794</v>
      </c>
      <c r="E52">
        <v>6</v>
      </c>
      <c r="F52">
        <f>IF(WEEKDAY(Table1[[#This Row],[Date]],2)=1,1,0)</f>
        <v>0</v>
      </c>
      <c r="G52" s="2">
        <f>IF(WEEKDAY(Table1[[#This Row],[Date]],2)=2,1,0)</f>
        <v>0</v>
      </c>
      <c r="H52" s="2">
        <f>IF(WEEKDAY(Table1[[#This Row],[Date]],2)=3,1,0)</f>
        <v>1</v>
      </c>
      <c r="I52" s="2">
        <f>IF(WEEKDAY(Table1[[#This Row],[Date]],2)=4,1,0)</f>
        <v>0</v>
      </c>
      <c r="J52" s="2">
        <f>IF(WEEKDAY(Table1[[#This Row],[Date]],2)=5,1,0)</f>
        <v>0</v>
      </c>
      <c r="K52" s="2">
        <f>IF(WEEKDAY(Table1[[#This Row],[Date]],2)=6,1,0)</f>
        <v>0</v>
      </c>
      <c r="L52" s="2">
        <f>IF(NETWORKDAYS.INTL(Table1[[#This Row],[Date]],Table1[[#This Row],[Date]],11,[3]ZamazonHolidays!$A$2:$A$11)=0,IF(WEEKDAY(Table1[[#This Row],[Date]],2)=7,0,1),0)</f>
        <v>0</v>
      </c>
      <c r="M52">
        <v>204</v>
      </c>
    </row>
    <row r="53" spans="1:13" x14ac:dyDescent="0.25">
      <c r="A53" s="1">
        <v>41326</v>
      </c>
      <c r="B53">
        <v>660</v>
      </c>
      <c r="C53">
        <v>36329</v>
      </c>
      <c r="D53">
        <v>32618</v>
      </c>
      <c r="E53">
        <v>7</v>
      </c>
      <c r="F53">
        <f>IF(WEEKDAY(Table1[[#This Row],[Date]],2)=1,1,0)</f>
        <v>0</v>
      </c>
      <c r="G53" s="2">
        <f>IF(WEEKDAY(Table1[[#This Row],[Date]],2)=2,1,0)</f>
        <v>0</v>
      </c>
      <c r="H53" s="2">
        <f>IF(WEEKDAY(Table1[[#This Row],[Date]],2)=3,1,0)</f>
        <v>0</v>
      </c>
      <c r="I53" s="2">
        <f>IF(WEEKDAY(Table1[[#This Row],[Date]],2)=4,1,0)</f>
        <v>1</v>
      </c>
      <c r="J53" s="2">
        <f>IF(WEEKDAY(Table1[[#This Row],[Date]],2)=5,1,0)</f>
        <v>0</v>
      </c>
      <c r="K53" s="2">
        <f>IF(WEEKDAY(Table1[[#This Row],[Date]],2)=6,1,0)</f>
        <v>0</v>
      </c>
      <c r="L53" s="2">
        <f>IF(NETWORKDAYS.INTL(Table1[[#This Row],[Date]],Table1[[#This Row],[Date]],11,[3]ZamazonHolidays!$A$2:$A$11)=0,IF(WEEKDAY(Table1[[#This Row],[Date]],2)=7,0,1),0)</f>
        <v>0</v>
      </c>
      <c r="M53">
        <v>181</v>
      </c>
    </row>
    <row r="54" spans="1:13" x14ac:dyDescent="0.25">
      <c r="A54" s="1">
        <v>41327</v>
      </c>
      <c r="B54">
        <v>558</v>
      </c>
      <c r="C54">
        <v>36541</v>
      </c>
      <c r="D54">
        <v>38902</v>
      </c>
      <c r="E54">
        <v>8</v>
      </c>
      <c r="F54">
        <f>IF(WEEKDAY(Table1[[#This Row],[Date]],2)=1,1,0)</f>
        <v>0</v>
      </c>
      <c r="G54" s="2">
        <f>IF(WEEKDAY(Table1[[#This Row],[Date]],2)=2,1,0)</f>
        <v>0</v>
      </c>
      <c r="H54" s="2">
        <f>IF(WEEKDAY(Table1[[#This Row],[Date]],2)=3,1,0)</f>
        <v>0</v>
      </c>
      <c r="I54" s="2">
        <f>IF(WEEKDAY(Table1[[#This Row],[Date]],2)=4,1,0)</f>
        <v>0</v>
      </c>
      <c r="J54" s="2">
        <f>IF(WEEKDAY(Table1[[#This Row],[Date]],2)=5,1,0)</f>
        <v>1</v>
      </c>
      <c r="K54" s="2">
        <f>IF(WEEKDAY(Table1[[#This Row],[Date]],2)=6,1,0)</f>
        <v>0</v>
      </c>
      <c r="L54" s="2">
        <f>IF(NETWORKDAYS.INTL(Table1[[#This Row],[Date]],Table1[[#This Row],[Date]],11,[3]ZamazonHolidays!$A$2:$A$11)=0,IF(WEEKDAY(Table1[[#This Row],[Date]],2)=7,0,1),0)</f>
        <v>0</v>
      </c>
      <c r="M54">
        <v>274</v>
      </c>
    </row>
    <row r="55" spans="1:13" x14ac:dyDescent="0.25">
      <c r="A55" s="1">
        <v>41328</v>
      </c>
      <c r="B55">
        <v>1105</v>
      </c>
      <c r="C55">
        <v>37273</v>
      </c>
      <c r="D55">
        <v>38413</v>
      </c>
      <c r="E55">
        <v>9</v>
      </c>
      <c r="F55">
        <f>IF(WEEKDAY(Table1[[#This Row],[Date]],2)=1,1,0)</f>
        <v>0</v>
      </c>
      <c r="G55" s="2">
        <f>IF(WEEKDAY(Table1[[#This Row],[Date]],2)=2,1,0)</f>
        <v>0</v>
      </c>
      <c r="H55" s="2">
        <f>IF(WEEKDAY(Table1[[#This Row],[Date]],2)=3,1,0)</f>
        <v>0</v>
      </c>
      <c r="I55" s="2">
        <f>IF(WEEKDAY(Table1[[#This Row],[Date]],2)=4,1,0)</f>
        <v>0</v>
      </c>
      <c r="J55" s="2">
        <f>IF(WEEKDAY(Table1[[#This Row],[Date]],2)=5,1,0)</f>
        <v>0</v>
      </c>
      <c r="K55" s="2">
        <f>IF(WEEKDAY(Table1[[#This Row],[Date]],2)=6,1,0)</f>
        <v>1</v>
      </c>
      <c r="L55" s="2">
        <f>IF(NETWORKDAYS.INTL(Table1[[#This Row],[Date]],Table1[[#This Row],[Date]],11,[3]ZamazonHolidays!$A$2:$A$11)=0,IF(WEEKDAY(Table1[[#This Row],[Date]],2)=7,0,1),0)</f>
        <v>0</v>
      </c>
      <c r="M55">
        <v>214</v>
      </c>
    </row>
    <row r="56" spans="1:13" x14ac:dyDescent="0.25">
      <c r="A56" s="1">
        <v>41329</v>
      </c>
      <c r="B56">
        <v>596</v>
      </c>
      <c r="C56">
        <v>40842</v>
      </c>
      <c r="D56">
        <v>34310</v>
      </c>
      <c r="E56">
        <v>6</v>
      </c>
      <c r="F56">
        <f>IF(WEEKDAY(Table1[[#This Row],[Date]],2)=1,1,0)</f>
        <v>0</v>
      </c>
      <c r="G56" s="2">
        <f>IF(WEEKDAY(Table1[[#This Row],[Date]],2)=2,1,0)</f>
        <v>0</v>
      </c>
      <c r="H56" s="2">
        <f>IF(WEEKDAY(Table1[[#This Row],[Date]],2)=3,1,0)</f>
        <v>0</v>
      </c>
      <c r="I56" s="2">
        <f>IF(WEEKDAY(Table1[[#This Row],[Date]],2)=4,1,0)</f>
        <v>0</v>
      </c>
      <c r="J56" s="2">
        <f>IF(WEEKDAY(Table1[[#This Row],[Date]],2)=5,1,0)</f>
        <v>0</v>
      </c>
      <c r="K56" s="2">
        <f>IF(WEEKDAY(Table1[[#This Row],[Date]],2)=6,1,0)</f>
        <v>0</v>
      </c>
      <c r="L56" s="2">
        <f>IF(NETWORKDAYS.INTL(Table1[[#This Row],[Date]],Table1[[#This Row],[Date]],11,[3]ZamazonHolidays!$A$2:$A$11)=0,IF(WEEKDAY(Table1[[#This Row],[Date]],2)=7,0,1),0)</f>
        <v>0</v>
      </c>
      <c r="M56">
        <v>336</v>
      </c>
    </row>
    <row r="57" spans="1:13" x14ac:dyDescent="0.25">
      <c r="A57" s="1">
        <v>41330</v>
      </c>
      <c r="B57">
        <v>1469</v>
      </c>
      <c r="C57">
        <v>48760</v>
      </c>
      <c r="D57">
        <v>30496</v>
      </c>
      <c r="E57">
        <v>12</v>
      </c>
      <c r="F57">
        <f>IF(WEEKDAY(Table1[[#This Row],[Date]],2)=1,1,0)</f>
        <v>1</v>
      </c>
      <c r="G57" s="2">
        <f>IF(WEEKDAY(Table1[[#This Row],[Date]],2)=2,1,0)</f>
        <v>0</v>
      </c>
      <c r="H57" s="2">
        <f>IF(WEEKDAY(Table1[[#This Row],[Date]],2)=3,1,0)</f>
        <v>0</v>
      </c>
      <c r="I57" s="2">
        <f>IF(WEEKDAY(Table1[[#This Row],[Date]],2)=4,1,0)</f>
        <v>0</v>
      </c>
      <c r="J57" s="2">
        <f>IF(WEEKDAY(Table1[[#This Row],[Date]],2)=5,1,0)</f>
        <v>0</v>
      </c>
      <c r="K57" s="2">
        <f>IF(WEEKDAY(Table1[[#This Row],[Date]],2)=6,1,0)</f>
        <v>0</v>
      </c>
      <c r="L57" s="2">
        <f>IF(NETWORKDAYS.INTL(Table1[[#This Row],[Date]],Table1[[#This Row],[Date]],11,[3]ZamazonHolidays!$A$2:$A$11)=0,IF(WEEKDAY(Table1[[#This Row],[Date]],2)=7,0,1),0)</f>
        <v>0</v>
      </c>
      <c r="M57">
        <v>253</v>
      </c>
    </row>
    <row r="58" spans="1:13" x14ac:dyDescent="0.25">
      <c r="A58" s="1">
        <v>41331</v>
      </c>
      <c r="B58">
        <v>1500</v>
      </c>
      <c r="C58">
        <v>41703</v>
      </c>
      <c r="D58">
        <v>39966</v>
      </c>
      <c r="E58">
        <v>9</v>
      </c>
      <c r="F58">
        <f>IF(WEEKDAY(Table1[[#This Row],[Date]],2)=1,1,0)</f>
        <v>0</v>
      </c>
      <c r="G58" s="2">
        <f>IF(WEEKDAY(Table1[[#This Row],[Date]],2)=2,1,0)</f>
        <v>1</v>
      </c>
      <c r="H58" s="2">
        <f>IF(WEEKDAY(Table1[[#This Row],[Date]],2)=3,1,0)</f>
        <v>0</v>
      </c>
      <c r="I58" s="2">
        <f>IF(WEEKDAY(Table1[[#This Row],[Date]],2)=4,1,0)</f>
        <v>0</v>
      </c>
      <c r="J58" s="2">
        <f>IF(WEEKDAY(Table1[[#This Row],[Date]],2)=5,1,0)</f>
        <v>0</v>
      </c>
      <c r="K58" s="2">
        <f>IF(WEEKDAY(Table1[[#This Row],[Date]],2)=6,1,0)</f>
        <v>0</v>
      </c>
      <c r="L58" s="2">
        <f>IF(NETWORKDAYS.INTL(Table1[[#This Row],[Date]],Table1[[#This Row],[Date]],11,[3]ZamazonHolidays!$A$2:$A$11)=0,IF(WEEKDAY(Table1[[#This Row],[Date]],2)=7,0,1),0)</f>
        <v>0</v>
      </c>
      <c r="M58">
        <v>402</v>
      </c>
    </row>
    <row r="59" spans="1:13" x14ac:dyDescent="0.25">
      <c r="A59" s="1">
        <v>41332</v>
      </c>
      <c r="B59">
        <v>654</v>
      </c>
      <c r="C59">
        <v>25675</v>
      </c>
      <c r="D59">
        <v>24403</v>
      </c>
      <c r="E59">
        <v>9</v>
      </c>
      <c r="F59">
        <f>IF(WEEKDAY(Table1[[#This Row],[Date]],2)=1,1,0)</f>
        <v>0</v>
      </c>
      <c r="G59" s="2">
        <f>IF(WEEKDAY(Table1[[#This Row],[Date]],2)=2,1,0)</f>
        <v>0</v>
      </c>
      <c r="H59" s="2">
        <f>IF(WEEKDAY(Table1[[#This Row],[Date]],2)=3,1,0)</f>
        <v>1</v>
      </c>
      <c r="I59" s="2">
        <f>IF(WEEKDAY(Table1[[#This Row],[Date]],2)=4,1,0)</f>
        <v>0</v>
      </c>
      <c r="J59" s="2">
        <f>IF(WEEKDAY(Table1[[#This Row],[Date]],2)=5,1,0)</f>
        <v>0</v>
      </c>
      <c r="K59" s="2">
        <f>IF(WEEKDAY(Table1[[#This Row],[Date]],2)=6,1,0)</f>
        <v>0</v>
      </c>
      <c r="L59" s="2">
        <f>IF(NETWORKDAYS.INTL(Table1[[#This Row],[Date]],Table1[[#This Row],[Date]],11,[3]ZamazonHolidays!$A$2:$A$11)=0,IF(WEEKDAY(Table1[[#This Row],[Date]],2)=7,0,1),0)</f>
        <v>0</v>
      </c>
      <c r="M59">
        <v>121</v>
      </c>
    </row>
    <row r="60" spans="1:13" x14ac:dyDescent="0.25">
      <c r="A60" s="1">
        <v>41333</v>
      </c>
      <c r="B60">
        <v>1034</v>
      </c>
      <c r="C60">
        <v>43314</v>
      </c>
      <c r="D60">
        <v>31756</v>
      </c>
      <c r="E60">
        <v>8</v>
      </c>
      <c r="F60">
        <f>IF(WEEKDAY(Table1[[#This Row],[Date]],2)=1,1,0)</f>
        <v>0</v>
      </c>
      <c r="G60" s="2">
        <f>IF(WEEKDAY(Table1[[#This Row],[Date]],2)=2,1,0)</f>
        <v>0</v>
      </c>
      <c r="H60" s="2">
        <f>IF(WEEKDAY(Table1[[#This Row],[Date]],2)=3,1,0)</f>
        <v>0</v>
      </c>
      <c r="I60" s="2">
        <f>IF(WEEKDAY(Table1[[#This Row],[Date]],2)=4,1,0)</f>
        <v>1</v>
      </c>
      <c r="J60" s="2">
        <f>IF(WEEKDAY(Table1[[#This Row],[Date]],2)=5,1,0)</f>
        <v>0</v>
      </c>
      <c r="K60" s="2">
        <f>IF(WEEKDAY(Table1[[#This Row],[Date]],2)=6,1,0)</f>
        <v>0</v>
      </c>
      <c r="L60" s="2">
        <f>IF(NETWORKDAYS.INTL(Table1[[#This Row],[Date]],Table1[[#This Row],[Date]],11,[3]ZamazonHolidays!$A$2:$A$11)=0,IF(WEEKDAY(Table1[[#This Row],[Date]],2)=7,0,1),0)</f>
        <v>0</v>
      </c>
      <c r="M60">
        <v>244</v>
      </c>
    </row>
    <row r="61" spans="1:13" x14ac:dyDescent="0.25">
      <c r="A61" s="1">
        <v>41334</v>
      </c>
      <c r="B61">
        <v>722</v>
      </c>
      <c r="C61">
        <v>32146</v>
      </c>
      <c r="D61">
        <v>38801</v>
      </c>
      <c r="E61">
        <v>12</v>
      </c>
      <c r="F61">
        <f>IF(WEEKDAY(Table1[[#This Row],[Date]],2)=1,1,0)</f>
        <v>0</v>
      </c>
      <c r="G61" s="2">
        <f>IF(WEEKDAY(Table1[[#This Row],[Date]],2)=2,1,0)</f>
        <v>0</v>
      </c>
      <c r="H61" s="2">
        <f>IF(WEEKDAY(Table1[[#This Row],[Date]],2)=3,1,0)</f>
        <v>0</v>
      </c>
      <c r="I61" s="2">
        <f>IF(WEEKDAY(Table1[[#This Row],[Date]],2)=4,1,0)</f>
        <v>0</v>
      </c>
      <c r="J61" s="2">
        <f>IF(WEEKDAY(Table1[[#This Row],[Date]],2)=5,1,0)</f>
        <v>1</v>
      </c>
      <c r="K61" s="2">
        <f>IF(WEEKDAY(Table1[[#This Row],[Date]],2)=6,1,0)</f>
        <v>0</v>
      </c>
      <c r="L61" s="2">
        <f>IF(NETWORKDAYS.INTL(Table1[[#This Row],[Date]],Table1[[#This Row],[Date]],11,[3]ZamazonHolidays!$A$2:$A$11)=0,IF(WEEKDAY(Table1[[#This Row],[Date]],2)=7,0,1),0)</f>
        <v>0</v>
      </c>
      <c r="M61">
        <v>306</v>
      </c>
    </row>
    <row r="62" spans="1:13" x14ac:dyDescent="0.25">
      <c r="A62" s="1">
        <v>41335</v>
      </c>
      <c r="B62">
        <v>725</v>
      </c>
      <c r="C62">
        <v>22986</v>
      </c>
      <c r="D62">
        <v>37399</v>
      </c>
      <c r="E62">
        <v>11</v>
      </c>
      <c r="F62">
        <f>IF(WEEKDAY(Table1[[#This Row],[Date]],2)=1,1,0)</f>
        <v>0</v>
      </c>
      <c r="G62" s="2">
        <f>IF(WEEKDAY(Table1[[#This Row],[Date]],2)=2,1,0)</f>
        <v>0</v>
      </c>
      <c r="H62" s="2">
        <f>IF(WEEKDAY(Table1[[#This Row],[Date]],2)=3,1,0)</f>
        <v>0</v>
      </c>
      <c r="I62" s="2">
        <f>IF(WEEKDAY(Table1[[#This Row],[Date]],2)=4,1,0)</f>
        <v>0</v>
      </c>
      <c r="J62" s="2">
        <f>IF(WEEKDAY(Table1[[#This Row],[Date]],2)=5,1,0)</f>
        <v>0</v>
      </c>
      <c r="K62" s="2">
        <f>IF(WEEKDAY(Table1[[#This Row],[Date]],2)=6,1,0)</f>
        <v>1</v>
      </c>
      <c r="L62" s="2">
        <f>IF(NETWORKDAYS.INTL(Table1[[#This Row],[Date]],Table1[[#This Row],[Date]],11,[3]ZamazonHolidays!$A$2:$A$11)=0,IF(WEEKDAY(Table1[[#This Row],[Date]],2)=7,0,1),0)</f>
        <v>0</v>
      </c>
      <c r="M62">
        <v>282</v>
      </c>
    </row>
    <row r="63" spans="1:13" x14ac:dyDescent="0.25">
      <c r="A63" s="1">
        <v>41336</v>
      </c>
      <c r="B63">
        <v>918</v>
      </c>
      <c r="C63">
        <v>24577</v>
      </c>
      <c r="D63">
        <v>38643</v>
      </c>
      <c r="E63">
        <v>7</v>
      </c>
      <c r="F63">
        <f>IF(WEEKDAY(Table1[[#This Row],[Date]],2)=1,1,0)</f>
        <v>0</v>
      </c>
      <c r="G63" s="2">
        <f>IF(WEEKDAY(Table1[[#This Row],[Date]],2)=2,1,0)</f>
        <v>0</v>
      </c>
      <c r="H63" s="2">
        <f>IF(WEEKDAY(Table1[[#This Row],[Date]],2)=3,1,0)</f>
        <v>0</v>
      </c>
      <c r="I63" s="2">
        <f>IF(WEEKDAY(Table1[[#This Row],[Date]],2)=4,1,0)</f>
        <v>0</v>
      </c>
      <c r="J63" s="2">
        <f>IF(WEEKDAY(Table1[[#This Row],[Date]],2)=5,1,0)</f>
        <v>0</v>
      </c>
      <c r="K63" s="2">
        <f>IF(WEEKDAY(Table1[[#This Row],[Date]],2)=6,1,0)</f>
        <v>0</v>
      </c>
      <c r="L63" s="2">
        <f>IF(NETWORKDAYS.INTL(Table1[[#This Row],[Date]],Table1[[#This Row],[Date]],11,[3]ZamazonHolidays!$A$2:$A$11)=0,IF(WEEKDAY(Table1[[#This Row],[Date]],2)=7,0,1),0)</f>
        <v>0</v>
      </c>
      <c r="M63">
        <v>237</v>
      </c>
    </row>
    <row r="64" spans="1:13" x14ac:dyDescent="0.25">
      <c r="A64" s="1">
        <v>41337</v>
      </c>
      <c r="B64">
        <v>817</v>
      </c>
      <c r="C64">
        <v>26664</v>
      </c>
      <c r="D64">
        <v>34957</v>
      </c>
      <c r="E64">
        <v>10</v>
      </c>
      <c r="F64">
        <f>IF(WEEKDAY(Table1[[#This Row],[Date]],2)=1,1,0)</f>
        <v>1</v>
      </c>
      <c r="G64" s="2">
        <f>IF(WEEKDAY(Table1[[#This Row],[Date]],2)=2,1,0)</f>
        <v>0</v>
      </c>
      <c r="H64" s="2">
        <f>IF(WEEKDAY(Table1[[#This Row],[Date]],2)=3,1,0)</f>
        <v>0</v>
      </c>
      <c r="I64" s="2">
        <f>IF(WEEKDAY(Table1[[#This Row],[Date]],2)=4,1,0)</f>
        <v>0</v>
      </c>
      <c r="J64" s="2">
        <f>IF(WEEKDAY(Table1[[#This Row],[Date]],2)=5,1,0)</f>
        <v>0</v>
      </c>
      <c r="K64" s="2">
        <f>IF(WEEKDAY(Table1[[#This Row],[Date]],2)=6,1,0)</f>
        <v>0</v>
      </c>
      <c r="L64" s="2">
        <f>IF(NETWORKDAYS.INTL(Table1[[#This Row],[Date]],Table1[[#This Row],[Date]],11,[3]ZamazonHolidays!$A$2:$A$11)=0,IF(WEEKDAY(Table1[[#This Row],[Date]],2)=7,0,1),0)</f>
        <v>0</v>
      </c>
      <c r="M64">
        <v>224</v>
      </c>
    </row>
    <row r="65" spans="1:13" x14ac:dyDescent="0.25">
      <c r="A65" s="1">
        <v>41338</v>
      </c>
      <c r="B65">
        <v>659</v>
      </c>
      <c r="C65">
        <v>20301</v>
      </c>
      <c r="D65">
        <v>36693</v>
      </c>
      <c r="E65">
        <v>10</v>
      </c>
      <c r="F65">
        <f>IF(WEEKDAY(Table1[[#This Row],[Date]],2)=1,1,0)</f>
        <v>0</v>
      </c>
      <c r="G65" s="2">
        <f>IF(WEEKDAY(Table1[[#This Row],[Date]],2)=2,1,0)</f>
        <v>1</v>
      </c>
      <c r="H65" s="2">
        <f>IF(WEEKDAY(Table1[[#This Row],[Date]],2)=3,1,0)</f>
        <v>0</v>
      </c>
      <c r="I65" s="2">
        <f>IF(WEEKDAY(Table1[[#This Row],[Date]],2)=4,1,0)</f>
        <v>0</v>
      </c>
      <c r="J65" s="2">
        <f>IF(WEEKDAY(Table1[[#This Row],[Date]],2)=5,1,0)</f>
        <v>0</v>
      </c>
      <c r="K65" s="2">
        <f>IF(WEEKDAY(Table1[[#This Row],[Date]],2)=6,1,0)</f>
        <v>0</v>
      </c>
      <c r="L65" s="2">
        <f>IF(NETWORKDAYS.INTL(Table1[[#This Row],[Date]],Table1[[#This Row],[Date]],11,[3]ZamazonHolidays!$A$2:$A$11)=0,IF(WEEKDAY(Table1[[#This Row],[Date]],2)=7,0,1),0)</f>
        <v>0</v>
      </c>
      <c r="M65">
        <v>212</v>
      </c>
    </row>
    <row r="66" spans="1:13" x14ac:dyDescent="0.25">
      <c r="A66" s="1">
        <v>41339</v>
      </c>
      <c r="B66">
        <v>1170</v>
      </c>
      <c r="C66">
        <v>20283</v>
      </c>
      <c r="D66">
        <v>29183</v>
      </c>
      <c r="E66">
        <v>8</v>
      </c>
      <c r="F66">
        <f>IF(WEEKDAY(Table1[[#This Row],[Date]],2)=1,1,0)</f>
        <v>0</v>
      </c>
      <c r="G66" s="2">
        <f>IF(WEEKDAY(Table1[[#This Row],[Date]],2)=2,1,0)</f>
        <v>0</v>
      </c>
      <c r="H66" s="2">
        <f>IF(WEEKDAY(Table1[[#This Row],[Date]],2)=3,1,0)</f>
        <v>1</v>
      </c>
      <c r="I66" s="2">
        <f>IF(WEEKDAY(Table1[[#This Row],[Date]],2)=4,1,0)</f>
        <v>0</v>
      </c>
      <c r="J66" s="2">
        <f>IF(WEEKDAY(Table1[[#This Row],[Date]],2)=5,1,0)</f>
        <v>0</v>
      </c>
      <c r="K66" s="2">
        <f>IF(WEEKDAY(Table1[[#This Row],[Date]],2)=6,1,0)</f>
        <v>0</v>
      </c>
      <c r="L66" s="2">
        <f>IF(NETWORKDAYS.INTL(Table1[[#This Row],[Date]],Table1[[#This Row],[Date]],11,[3]ZamazonHolidays!$A$2:$A$11)=0,IF(WEEKDAY(Table1[[#This Row],[Date]],2)=7,0,1),0)</f>
        <v>0</v>
      </c>
      <c r="M66">
        <v>329</v>
      </c>
    </row>
    <row r="67" spans="1:13" x14ac:dyDescent="0.25">
      <c r="A67" s="1">
        <v>41340</v>
      </c>
      <c r="B67">
        <v>1083</v>
      </c>
      <c r="C67">
        <v>42071</v>
      </c>
      <c r="D67">
        <v>30793</v>
      </c>
      <c r="E67">
        <v>9</v>
      </c>
      <c r="F67">
        <f>IF(WEEKDAY(Table1[[#This Row],[Date]],2)=1,1,0)</f>
        <v>0</v>
      </c>
      <c r="G67" s="2">
        <f>IF(WEEKDAY(Table1[[#This Row],[Date]],2)=2,1,0)</f>
        <v>0</v>
      </c>
      <c r="H67" s="2">
        <f>IF(WEEKDAY(Table1[[#This Row],[Date]],2)=3,1,0)</f>
        <v>0</v>
      </c>
      <c r="I67" s="2">
        <f>IF(WEEKDAY(Table1[[#This Row],[Date]],2)=4,1,0)</f>
        <v>1</v>
      </c>
      <c r="J67" s="2">
        <f>IF(WEEKDAY(Table1[[#This Row],[Date]],2)=5,1,0)</f>
        <v>0</v>
      </c>
      <c r="K67" s="2">
        <f>IF(WEEKDAY(Table1[[#This Row],[Date]],2)=6,1,0)</f>
        <v>0</v>
      </c>
      <c r="L67" s="2">
        <f>IF(NETWORKDAYS.INTL(Table1[[#This Row],[Date]],Table1[[#This Row],[Date]],11,[3]ZamazonHolidays!$A$2:$A$11)=0,IF(WEEKDAY(Table1[[#This Row],[Date]],2)=7,0,1),0)</f>
        <v>0</v>
      </c>
      <c r="M67">
        <v>337</v>
      </c>
    </row>
    <row r="68" spans="1:13" x14ac:dyDescent="0.25">
      <c r="A68" s="1">
        <v>41341</v>
      </c>
      <c r="B68">
        <v>540</v>
      </c>
      <c r="C68">
        <v>39103</v>
      </c>
      <c r="D68">
        <v>37584</v>
      </c>
      <c r="E68">
        <v>11</v>
      </c>
      <c r="F68">
        <f>IF(WEEKDAY(Table1[[#This Row],[Date]],2)=1,1,0)</f>
        <v>0</v>
      </c>
      <c r="G68" s="2">
        <f>IF(WEEKDAY(Table1[[#This Row],[Date]],2)=2,1,0)</f>
        <v>0</v>
      </c>
      <c r="H68" s="2">
        <f>IF(WEEKDAY(Table1[[#This Row],[Date]],2)=3,1,0)</f>
        <v>0</v>
      </c>
      <c r="I68" s="2">
        <f>IF(WEEKDAY(Table1[[#This Row],[Date]],2)=4,1,0)</f>
        <v>0</v>
      </c>
      <c r="J68" s="2">
        <f>IF(WEEKDAY(Table1[[#This Row],[Date]],2)=5,1,0)</f>
        <v>1</v>
      </c>
      <c r="K68" s="2">
        <f>IF(WEEKDAY(Table1[[#This Row],[Date]],2)=6,1,0)</f>
        <v>0</v>
      </c>
      <c r="L68" s="2">
        <f>IF(NETWORKDAYS.INTL(Table1[[#This Row],[Date]],Table1[[#This Row],[Date]],11,[3]ZamazonHolidays!$A$2:$A$11)=0,IF(WEEKDAY(Table1[[#This Row],[Date]],2)=7,0,1),0)</f>
        <v>0</v>
      </c>
      <c r="M68">
        <v>243</v>
      </c>
    </row>
    <row r="69" spans="1:13" x14ac:dyDescent="0.25">
      <c r="A69" s="1">
        <v>41342</v>
      </c>
      <c r="B69">
        <v>1190</v>
      </c>
      <c r="C69">
        <v>48909</v>
      </c>
      <c r="D69">
        <v>30803</v>
      </c>
      <c r="E69">
        <v>10</v>
      </c>
      <c r="F69">
        <f>IF(WEEKDAY(Table1[[#This Row],[Date]],2)=1,1,0)</f>
        <v>0</v>
      </c>
      <c r="G69" s="2">
        <f>IF(WEEKDAY(Table1[[#This Row],[Date]],2)=2,1,0)</f>
        <v>0</v>
      </c>
      <c r="H69" s="2">
        <f>IF(WEEKDAY(Table1[[#This Row],[Date]],2)=3,1,0)</f>
        <v>0</v>
      </c>
      <c r="I69" s="2">
        <f>IF(WEEKDAY(Table1[[#This Row],[Date]],2)=4,1,0)</f>
        <v>0</v>
      </c>
      <c r="J69" s="2">
        <f>IF(WEEKDAY(Table1[[#This Row],[Date]],2)=5,1,0)</f>
        <v>0</v>
      </c>
      <c r="K69" s="2">
        <f>IF(WEEKDAY(Table1[[#This Row],[Date]],2)=6,1,0)</f>
        <v>1</v>
      </c>
      <c r="L69" s="2">
        <f>IF(NETWORKDAYS.INTL(Table1[[#This Row],[Date]],Table1[[#This Row],[Date]],11,[3]ZamazonHolidays!$A$2:$A$11)=0,IF(WEEKDAY(Table1[[#This Row],[Date]],2)=7,0,1),0)</f>
        <v>0</v>
      </c>
      <c r="M69">
        <v>276</v>
      </c>
    </row>
    <row r="70" spans="1:13" x14ac:dyDescent="0.25">
      <c r="A70" s="1">
        <v>41343</v>
      </c>
      <c r="B70">
        <v>987</v>
      </c>
      <c r="C70">
        <v>39218</v>
      </c>
      <c r="D70">
        <v>33615</v>
      </c>
      <c r="E70">
        <v>5</v>
      </c>
      <c r="F70">
        <f>IF(WEEKDAY(Table1[[#This Row],[Date]],2)=1,1,0)</f>
        <v>0</v>
      </c>
      <c r="G70" s="2">
        <f>IF(WEEKDAY(Table1[[#This Row],[Date]],2)=2,1,0)</f>
        <v>0</v>
      </c>
      <c r="H70" s="2">
        <f>IF(WEEKDAY(Table1[[#This Row],[Date]],2)=3,1,0)</f>
        <v>0</v>
      </c>
      <c r="I70" s="2">
        <f>IF(WEEKDAY(Table1[[#This Row],[Date]],2)=4,1,0)</f>
        <v>0</v>
      </c>
      <c r="J70" s="2">
        <f>IF(WEEKDAY(Table1[[#This Row],[Date]],2)=5,1,0)</f>
        <v>0</v>
      </c>
      <c r="K70" s="2">
        <f>IF(WEEKDAY(Table1[[#This Row],[Date]],2)=6,1,0)</f>
        <v>0</v>
      </c>
      <c r="L70" s="2">
        <f>IF(NETWORKDAYS.INTL(Table1[[#This Row],[Date]],Table1[[#This Row],[Date]],11,[3]ZamazonHolidays!$A$2:$A$11)=0,IF(WEEKDAY(Table1[[#This Row],[Date]],2)=7,0,1),0)</f>
        <v>0</v>
      </c>
      <c r="M70">
        <v>234</v>
      </c>
    </row>
    <row r="71" spans="1:13" x14ac:dyDescent="0.25">
      <c r="A71" s="1">
        <v>41344</v>
      </c>
      <c r="B71">
        <v>1455</v>
      </c>
      <c r="C71">
        <v>24143</v>
      </c>
      <c r="D71">
        <v>34488</v>
      </c>
      <c r="E71">
        <v>9</v>
      </c>
      <c r="F71">
        <f>IF(WEEKDAY(Table1[[#This Row],[Date]],2)=1,1,0)</f>
        <v>1</v>
      </c>
      <c r="G71" s="2">
        <f>IF(WEEKDAY(Table1[[#This Row],[Date]],2)=2,1,0)</f>
        <v>0</v>
      </c>
      <c r="H71" s="2">
        <f>IF(WEEKDAY(Table1[[#This Row],[Date]],2)=3,1,0)</f>
        <v>0</v>
      </c>
      <c r="I71" s="2">
        <f>IF(WEEKDAY(Table1[[#This Row],[Date]],2)=4,1,0)</f>
        <v>0</v>
      </c>
      <c r="J71" s="2">
        <f>IF(WEEKDAY(Table1[[#This Row],[Date]],2)=5,1,0)</f>
        <v>0</v>
      </c>
      <c r="K71" s="2">
        <f>IF(WEEKDAY(Table1[[#This Row],[Date]],2)=6,1,0)</f>
        <v>0</v>
      </c>
      <c r="L71" s="2">
        <f>IF(NETWORKDAYS.INTL(Table1[[#This Row],[Date]],Table1[[#This Row],[Date]],11,[3]ZamazonHolidays!$A$2:$A$11)=0,IF(WEEKDAY(Table1[[#This Row],[Date]],2)=7,0,1),0)</f>
        <v>0</v>
      </c>
      <c r="M71">
        <v>257</v>
      </c>
    </row>
    <row r="72" spans="1:13" x14ac:dyDescent="0.25">
      <c r="A72" s="1">
        <v>41345</v>
      </c>
      <c r="B72">
        <v>1191</v>
      </c>
      <c r="C72">
        <v>24143</v>
      </c>
      <c r="D72">
        <v>33795</v>
      </c>
      <c r="E72">
        <v>6</v>
      </c>
      <c r="F72">
        <f>IF(WEEKDAY(Table1[[#This Row],[Date]],2)=1,1,0)</f>
        <v>0</v>
      </c>
      <c r="G72" s="2">
        <f>IF(WEEKDAY(Table1[[#This Row],[Date]],2)=2,1,0)</f>
        <v>1</v>
      </c>
      <c r="H72" s="2">
        <f>IF(WEEKDAY(Table1[[#This Row],[Date]],2)=3,1,0)</f>
        <v>0</v>
      </c>
      <c r="I72" s="2">
        <f>IF(WEEKDAY(Table1[[#This Row],[Date]],2)=4,1,0)</f>
        <v>0</v>
      </c>
      <c r="J72" s="2">
        <f>IF(WEEKDAY(Table1[[#This Row],[Date]],2)=5,1,0)</f>
        <v>0</v>
      </c>
      <c r="K72" s="2">
        <f>IF(WEEKDAY(Table1[[#This Row],[Date]],2)=6,1,0)</f>
        <v>0</v>
      </c>
      <c r="L72" s="2">
        <f>IF(NETWORKDAYS.INTL(Table1[[#This Row],[Date]],Table1[[#This Row],[Date]],11,[3]ZamazonHolidays!$A$2:$A$11)=0,IF(WEEKDAY(Table1[[#This Row],[Date]],2)=7,0,1),0)</f>
        <v>0</v>
      </c>
      <c r="M72">
        <v>275</v>
      </c>
    </row>
    <row r="73" spans="1:13" x14ac:dyDescent="0.25">
      <c r="A73" s="1">
        <v>41346</v>
      </c>
      <c r="B73">
        <v>881</v>
      </c>
      <c r="C73">
        <v>21630</v>
      </c>
      <c r="D73">
        <v>30047</v>
      </c>
      <c r="E73">
        <v>12</v>
      </c>
      <c r="F73">
        <f>IF(WEEKDAY(Table1[[#This Row],[Date]],2)=1,1,0)</f>
        <v>0</v>
      </c>
      <c r="G73" s="2">
        <f>IF(WEEKDAY(Table1[[#This Row],[Date]],2)=2,1,0)</f>
        <v>0</v>
      </c>
      <c r="H73" s="2">
        <f>IF(WEEKDAY(Table1[[#This Row],[Date]],2)=3,1,0)</f>
        <v>1</v>
      </c>
      <c r="I73" s="2">
        <f>IF(WEEKDAY(Table1[[#This Row],[Date]],2)=4,1,0)</f>
        <v>0</v>
      </c>
      <c r="J73" s="2">
        <f>IF(WEEKDAY(Table1[[#This Row],[Date]],2)=5,1,0)</f>
        <v>0</v>
      </c>
      <c r="K73" s="2">
        <f>IF(WEEKDAY(Table1[[#This Row],[Date]],2)=6,1,0)</f>
        <v>0</v>
      </c>
      <c r="L73" s="2">
        <f>IF(NETWORKDAYS.INTL(Table1[[#This Row],[Date]],Table1[[#This Row],[Date]],11,[3]ZamazonHolidays!$A$2:$A$11)=0,IF(WEEKDAY(Table1[[#This Row],[Date]],2)=7,0,1),0)</f>
        <v>0</v>
      </c>
      <c r="M73">
        <v>268</v>
      </c>
    </row>
    <row r="74" spans="1:13" x14ac:dyDescent="0.25">
      <c r="A74" s="1">
        <v>41347</v>
      </c>
      <c r="B74">
        <v>1284</v>
      </c>
      <c r="C74">
        <v>39853</v>
      </c>
      <c r="D74">
        <v>34966</v>
      </c>
      <c r="E74">
        <v>12</v>
      </c>
      <c r="F74">
        <f>IF(WEEKDAY(Table1[[#This Row],[Date]],2)=1,1,0)</f>
        <v>0</v>
      </c>
      <c r="G74" s="2">
        <f>IF(WEEKDAY(Table1[[#This Row],[Date]],2)=2,1,0)</f>
        <v>0</v>
      </c>
      <c r="H74" s="2">
        <f>IF(WEEKDAY(Table1[[#This Row],[Date]],2)=3,1,0)</f>
        <v>0</v>
      </c>
      <c r="I74" s="2">
        <f>IF(WEEKDAY(Table1[[#This Row],[Date]],2)=4,1,0)</f>
        <v>1</v>
      </c>
      <c r="J74" s="2">
        <f>IF(WEEKDAY(Table1[[#This Row],[Date]],2)=5,1,0)</f>
        <v>0</v>
      </c>
      <c r="K74" s="2">
        <f>IF(WEEKDAY(Table1[[#This Row],[Date]],2)=6,1,0)</f>
        <v>0</v>
      </c>
      <c r="L74" s="2">
        <f>IF(NETWORKDAYS.INTL(Table1[[#This Row],[Date]],Table1[[#This Row],[Date]],11,[3]ZamazonHolidays!$A$2:$A$11)=0,IF(WEEKDAY(Table1[[#This Row],[Date]],2)=7,0,1),0)</f>
        <v>0</v>
      </c>
      <c r="M74">
        <v>328</v>
      </c>
    </row>
    <row r="75" spans="1:13" x14ac:dyDescent="0.25">
      <c r="A75" s="1">
        <v>41348</v>
      </c>
      <c r="B75">
        <v>1488</v>
      </c>
      <c r="C75">
        <v>31107</v>
      </c>
      <c r="D75">
        <v>39255</v>
      </c>
      <c r="E75">
        <v>9</v>
      </c>
      <c r="F75">
        <f>IF(WEEKDAY(Table1[[#This Row],[Date]],2)=1,1,0)</f>
        <v>0</v>
      </c>
      <c r="G75" s="2">
        <f>IF(WEEKDAY(Table1[[#This Row],[Date]],2)=2,1,0)</f>
        <v>0</v>
      </c>
      <c r="H75" s="2">
        <f>IF(WEEKDAY(Table1[[#This Row],[Date]],2)=3,1,0)</f>
        <v>0</v>
      </c>
      <c r="I75" s="2">
        <f>IF(WEEKDAY(Table1[[#This Row],[Date]],2)=4,1,0)</f>
        <v>0</v>
      </c>
      <c r="J75" s="2">
        <f>IF(WEEKDAY(Table1[[#This Row],[Date]],2)=5,1,0)</f>
        <v>1</v>
      </c>
      <c r="K75" s="2">
        <f>IF(WEEKDAY(Table1[[#This Row],[Date]],2)=6,1,0)</f>
        <v>0</v>
      </c>
      <c r="L75" s="2">
        <f>IF(NETWORKDAYS.INTL(Table1[[#This Row],[Date]],Table1[[#This Row],[Date]],11,[3]ZamazonHolidays!$A$2:$A$11)=0,IF(WEEKDAY(Table1[[#This Row],[Date]],2)=7,0,1),0)</f>
        <v>0</v>
      </c>
      <c r="M75">
        <v>265</v>
      </c>
    </row>
    <row r="76" spans="1:13" x14ac:dyDescent="0.25">
      <c r="A76" s="1">
        <v>41349</v>
      </c>
      <c r="B76">
        <v>1438</v>
      </c>
      <c r="C76">
        <v>39358</v>
      </c>
      <c r="D76">
        <v>39062</v>
      </c>
      <c r="E76">
        <v>7</v>
      </c>
      <c r="F76">
        <f>IF(WEEKDAY(Table1[[#This Row],[Date]],2)=1,1,0)</f>
        <v>0</v>
      </c>
      <c r="G76" s="2">
        <f>IF(WEEKDAY(Table1[[#This Row],[Date]],2)=2,1,0)</f>
        <v>0</v>
      </c>
      <c r="H76" s="2">
        <f>IF(WEEKDAY(Table1[[#This Row],[Date]],2)=3,1,0)</f>
        <v>0</v>
      </c>
      <c r="I76" s="2">
        <f>IF(WEEKDAY(Table1[[#This Row],[Date]],2)=4,1,0)</f>
        <v>0</v>
      </c>
      <c r="J76" s="2">
        <f>IF(WEEKDAY(Table1[[#This Row],[Date]],2)=5,1,0)</f>
        <v>0</v>
      </c>
      <c r="K76" s="2">
        <f>IF(WEEKDAY(Table1[[#This Row],[Date]],2)=6,1,0)</f>
        <v>1</v>
      </c>
      <c r="L76" s="2">
        <f>IF(NETWORKDAYS.INTL(Table1[[#This Row],[Date]],Table1[[#This Row],[Date]],11,[3]ZamazonHolidays!$A$2:$A$11)=0,IF(WEEKDAY(Table1[[#This Row],[Date]],2)=7,0,1),0)</f>
        <v>0</v>
      </c>
      <c r="M76">
        <v>253</v>
      </c>
    </row>
    <row r="77" spans="1:13" x14ac:dyDescent="0.25">
      <c r="A77" s="1">
        <v>41350</v>
      </c>
      <c r="B77">
        <v>1168</v>
      </c>
      <c r="C77">
        <v>44504</v>
      </c>
      <c r="D77">
        <v>35135</v>
      </c>
      <c r="E77">
        <v>12</v>
      </c>
      <c r="F77">
        <f>IF(WEEKDAY(Table1[[#This Row],[Date]],2)=1,1,0)</f>
        <v>0</v>
      </c>
      <c r="G77" s="2">
        <f>IF(WEEKDAY(Table1[[#This Row],[Date]],2)=2,1,0)</f>
        <v>0</v>
      </c>
      <c r="H77" s="2">
        <f>IF(WEEKDAY(Table1[[#This Row],[Date]],2)=3,1,0)</f>
        <v>0</v>
      </c>
      <c r="I77" s="2">
        <f>IF(WEEKDAY(Table1[[#This Row],[Date]],2)=4,1,0)</f>
        <v>0</v>
      </c>
      <c r="J77" s="2">
        <f>IF(WEEKDAY(Table1[[#This Row],[Date]],2)=5,1,0)</f>
        <v>0</v>
      </c>
      <c r="K77" s="2">
        <f>IF(WEEKDAY(Table1[[#This Row],[Date]],2)=6,1,0)</f>
        <v>0</v>
      </c>
      <c r="L77" s="2">
        <f>IF(NETWORKDAYS.INTL(Table1[[#This Row],[Date]],Table1[[#This Row],[Date]],11,[3]ZamazonHolidays!$A$2:$A$11)=0,IF(WEEKDAY(Table1[[#This Row],[Date]],2)=7,0,1),0)</f>
        <v>0</v>
      </c>
      <c r="M77">
        <v>295</v>
      </c>
    </row>
    <row r="78" spans="1:13" x14ac:dyDescent="0.25">
      <c r="A78" s="1">
        <v>41351</v>
      </c>
      <c r="B78">
        <v>918</v>
      </c>
      <c r="C78">
        <v>31467</v>
      </c>
      <c r="D78">
        <v>37288</v>
      </c>
      <c r="E78">
        <v>10</v>
      </c>
      <c r="F78">
        <f>IF(WEEKDAY(Table1[[#This Row],[Date]],2)=1,1,0)</f>
        <v>1</v>
      </c>
      <c r="G78" s="2">
        <f>IF(WEEKDAY(Table1[[#This Row],[Date]],2)=2,1,0)</f>
        <v>0</v>
      </c>
      <c r="H78" s="2">
        <f>IF(WEEKDAY(Table1[[#This Row],[Date]],2)=3,1,0)</f>
        <v>0</v>
      </c>
      <c r="I78" s="2">
        <f>IF(WEEKDAY(Table1[[#This Row],[Date]],2)=4,1,0)</f>
        <v>0</v>
      </c>
      <c r="J78" s="2">
        <f>IF(WEEKDAY(Table1[[#This Row],[Date]],2)=5,1,0)</f>
        <v>0</v>
      </c>
      <c r="K78" s="2">
        <f>IF(WEEKDAY(Table1[[#This Row],[Date]],2)=6,1,0)</f>
        <v>0</v>
      </c>
      <c r="L78" s="2">
        <f>IF(NETWORKDAYS.INTL(Table1[[#This Row],[Date]],Table1[[#This Row],[Date]],11,[3]ZamazonHolidays!$A$2:$A$11)=0,IF(WEEKDAY(Table1[[#This Row],[Date]],2)=7,0,1),0)</f>
        <v>0</v>
      </c>
      <c r="M78">
        <v>287</v>
      </c>
    </row>
    <row r="79" spans="1:13" x14ac:dyDescent="0.25">
      <c r="A79" s="1">
        <v>41352</v>
      </c>
      <c r="B79">
        <v>1163</v>
      </c>
      <c r="C79">
        <v>28595</v>
      </c>
      <c r="D79">
        <v>34940</v>
      </c>
      <c r="E79">
        <v>7</v>
      </c>
      <c r="F79">
        <f>IF(WEEKDAY(Table1[[#This Row],[Date]],2)=1,1,0)</f>
        <v>0</v>
      </c>
      <c r="G79" s="2">
        <f>IF(WEEKDAY(Table1[[#This Row],[Date]],2)=2,1,0)</f>
        <v>1</v>
      </c>
      <c r="H79" s="2">
        <f>IF(WEEKDAY(Table1[[#This Row],[Date]],2)=3,1,0)</f>
        <v>0</v>
      </c>
      <c r="I79" s="2">
        <f>IF(WEEKDAY(Table1[[#This Row],[Date]],2)=4,1,0)</f>
        <v>0</v>
      </c>
      <c r="J79" s="2">
        <f>IF(WEEKDAY(Table1[[#This Row],[Date]],2)=5,1,0)</f>
        <v>0</v>
      </c>
      <c r="K79" s="2">
        <f>IF(WEEKDAY(Table1[[#This Row],[Date]],2)=6,1,0)</f>
        <v>0</v>
      </c>
      <c r="L79" s="2">
        <f>IF(NETWORKDAYS.INTL(Table1[[#This Row],[Date]],Table1[[#This Row],[Date]],11,[3]ZamazonHolidays!$A$2:$A$11)=0,IF(WEEKDAY(Table1[[#This Row],[Date]],2)=7,0,1),0)</f>
        <v>0</v>
      </c>
      <c r="M79">
        <v>327</v>
      </c>
    </row>
    <row r="80" spans="1:13" x14ac:dyDescent="0.25">
      <c r="A80" s="1">
        <v>41353</v>
      </c>
      <c r="B80">
        <v>604</v>
      </c>
      <c r="C80">
        <v>44977</v>
      </c>
      <c r="D80">
        <v>26526</v>
      </c>
      <c r="E80">
        <v>9</v>
      </c>
      <c r="F80">
        <f>IF(WEEKDAY(Table1[[#This Row],[Date]],2)=1,1,0)</f>
        <v>0</v>
      </c>
      <c r="G80" s="2">
        <f>IF(WEEKDAY(Table1[[#This Row],[Date]],2)=2,1,0)</f>
        <v>0</v>
      </c>
      <c r="H80" s="2">
        <f>IF(WEEKDAY(Table1[[#This Row],[Date]],2)=3,1,0)</f>
        <v>1</v>
      </c>
      <c r="I80" s="2">
        <f>IF(WEEKDAY(Table1[[#This Row],[Date]],2)=4,1,0)</f>
        <v>0</v>
      </c>
      <c r="J80" s="2">
        <f>IF(WEEKDAY(Table1[[#This Row],[Date]],2)=5,1,0)</f>
        <v>0</v>
      </c>
      <c r="K80" s="2">
        <f>IF(WEEKDAY(Table1[[#This Row],[Date]],2)=6,1,0)</f>
        <v>0</v>
      </c>
      <c r="L80" s="2">
        <f>IF(NETWORKDAYS.INTL(Table1[[#This Row],[Date]],Table1[[#This Row],[Date]],11,[3]ZamazonHolidays!$A$2:$A$11)=0,IF(WEEKDAY(Table1[[#This Row],[Date]],2)=7,0,1),0)</f>
        <v>0</v>
      </c>
      <c r="M80">
        <v>183</v>
      </c>
    </row>
    <row r="81" spans="1:13" x14ac:dyDescent="0.25">
      <c r="A81" s="1">
        <v>41354</v>
      </c>
      <c r="B81">
        <v>1044</v>
      </c>
      <c r="C81">
        <v>31829</v>
      </c>
      <c r="D81">
        <v>39947</v>
      </c>
      <c r="E81">
        <v>9</v>
      </c>
      <c r="F81">
        <f>IF(WEEKDAY(Table1[[#This Row],[Date]],2)=1,1,0)</f>
        <v>0</v>
      </c>
      <c r="G81" s="2">
        <f>IF(WEEKDAY(Table1[[#This Row],[Date]],2)=2,1,0)</f>
        <v>0</v>
      </c>
      <c r="H81" s="2">
        <f>IF(WEEKDAY(Table1[[#This Row],[Date]],2)=3,1,0)</f>
        <v>0</v>
      </c>
      <c r="I81" s="2">
        <f>IF(WEEKDAY(Table1[[#This Row],[Date]],2)=4,1,0)</f>
        <v>1</v>
      </c>
      <c r="J81" s="2">
        <f>IF(WEEKDAY(Table1[[#This Row],[Date]],2)=5,1,0)</f>
        <v>0</v>
      </c>
      <c r="K81" s="2">
        <f>IF(WEEKDAY(Table1[[#This Row],[Date]],2)=6,1,0)</f>
        <v>0</v>
      </c>
      <c r="L81" s="2">
        <f>IF(NETWORKDAYS.INTL(Table1[[#This Row],[Date]],Table1[[#This Row],[Date]],11,[3]ZamazonHolidays!$A$2:$A$11)=0,IF(WEEKDAY(Table1[[#This Row],[Date]],2)=7,0,1),0)</f>
        <v>0</v>
      </c>
      <c r="M81">
        <v>379</v>
      </c>
    </row>
    <row r="82" spans="1:13" x14ac:dyDescent="0.25">
      <c r="A82" s="1">
        <v>41355</v>
      </c>
      <c r="B82">
        <v>636</v>
      </c>
      <c r="C82">
        <v>39776</v>
      </c>
      <c r="D82">
        <v>37926</v>
      </c>
      <c r="E82">
        <v>9</v>
      </c>
      <c r="F82">
        <f>IF(WEEKDAY(Table1[[#This Row],[Date]],2)=1,1,0)</f>
        <v>0</v>
      </c>
      <c r="G82" s="2">
        <f>IF(WEEKDAY(Table1[[#This Row],[Date]],2)=2,1,0)</f>
        <v>0</v>
      </c>
      <c r="H82" s="2">
        <f>IF(WEEKDAY(Table1[[#This Row],[Date]],2)=3,1,0)</f>
        <v>0</v>
      </c>
      <c r="I82" s="2">
        <f>IF(WEEKDAY(Table1[[#This Row],[Date]],2)=4,1,0)</f>
        <v>0</v>
      </c>
      <c r="J82" s="2">
        <f>IF(WEEKDAY(Table1[[#This Row],[Date]],2)=5,1,0)</f>
        <v>1</v>
      </c>
      <c r="K82" s="2">
        <f>IF(WEEKDAY(Table1[[#This Row],[Date]],2)=6,1,0)</f>
        <v>0</v>
      </c>
      <c r="L82" s="2">
        <f>IF(NETWORKDAYS.INTL(Table1[[#This Row],[Date]],Table1[[#This Row],[Date]],11,[3]ZamazonHolidays!$A$2:$A$11)=0,IF(WEEKDAY(Table1[[#This Row],[Date]],2)=7,0,1),0)</f>
        <v>0</v>
      </c>
      <c r="M82">
        <v>311</v>
      </c>
    </row>
    <row r="83" spans="1:13" x14ac:dyDescent="0.25">
      <c r="A83" s="1">
        <v>41356</v>
      </c>
      <c r="B83">
        <v>735</v>
      </c>
      <c r="C83">
        <v>47398</v>
      </c>
      <c r="D83">
        <v>32956</v>
      </c>
      <c r="E83">
        <v>5</v>
      </c>
      <c r="F83">
        <f>IF(WEEKDAY(Table1[[#This Row],[Date]],2)=1,1,0)</f>
        <v>0</v>
      </c>
      <c r="G83" s="2">
        <f>IF(WEEKDAY(Table1[[#This Row],[Date]],2)=2,1,0)</f>
        <v>0</v>
      </c>
      <c r="H83" s="2">
        <f>IF(WEEKDAY(Table1[[#This Row],[Date]],2)=3,1,0)</f>
        <v>0</v>
      </c>
      <c r="I83" s="2">
        <f>IF(WEEKDAY(Table1[[#This Row],[Date]],2)=4,1,0)</f>
        <v>0</v>
      </c>
      <c r="J83" s="2">
        <f>IF(WEEKDAY(Table1[[#This Row],[Date]],2)=5,1,0)</f>
        <v>0</v>
      </c>
      <c r="K83" s="2">
        <f>IF(WEEKDAY(Table1[[#This Row],[Date]],2)=6,1,0)</f>
        <v>1</v>
      </c>
      <c r="L83" s="2">
        <f>IF(NETWORKDAYS.INTL(Table1[[#This Row],[Date]],Table1[[#This Row],[Date]],11,[3]ZamazonHolidays!$A$2:$A$11)=0,IF(WEEKDAY(Table1[[#This Row],[Date]],2)=7,0,1),0)</f>
        <v>0</v>
      </c>
      <c r="M83">
        <v>193</v>
      </c>
    </row>
    <row r="84" spans="1:13" x14ac:dyDescent="0.25">
      <c r="A84" s="1">
        <v>41357</v>
      </c>
      <c r="B84">
        <v>687</v>
      </c>
      <c r="C84">
        <v>22319</v>
      </c>
      <c r="D84">
        <v>37274</v>
      </c>
      <c r="E84">
        <v>10</v>
      </c>
      <c r="F84">
        <f>IF(WEEKDAY(Table1[[#This Row],[Date]],2)=1,1,0)</f>
        <v>0</v>
      </c>
      <c r="G84" s="2">
        <f>IF(WEEKDAY(Table1[[#This Row],[Date]],2)=2,1,0)</f>
        <v>0</v>
      </c>
      <c r="H84" s="2">
        <f>IF(WEEKDAY(Table1[[#This Row],[Date]],2)=3,1,0)</f>
        <v>0</v>
      </c>
      <c r="I84" s="2">
        <f>IF(WEEKDAY(Table1[[#This Row],[Date]],2)=4,1,0)</f>
        <v>0</v>
      </c>
      <c r="J84" s="2">
        <f>IF(WEEKDAY(Table1[[#This Row],[Date]],2)=5,1,0)</f>
        <v>0</v>
      </c>
      <c r="K84" s="2">
        <f>IF(WEEKDAY(Table1[[#This Row],[Date]],2)=6,1,0)</f>
        <v>0</v>
      </c>
      <c r="L84" s="2">
        <f>IF(NETWORKDAYS.INTL(Table1[[#This Row],[Date]],Table1[[#This Row],[Date]],11,[3]ZamazonHolidays!$A$2:$A$11)=0,IF(WEEKDAY(Table1[[#This Row],[Date]],2)=7,0,1),0)</f>
        <v>0</v>
      </c>
      <c r="M84">
        <v>266</v>
      </c>
    </row>
    <row r="85" spans="1:13" x14ac:dyDescent="0.25">
      <c r="A85" s="1">
        <v>41358</v>
      </c>
      <c r="B85">
        <v>535</v>
      </c>
      <c r="C85">
        <v>36439</v>
      </c>
      <c r="D85">
        <v>35129</v>
      </c>
      <c r="E85">
        <v>9</v>
      </c>
      <c r="F85">
        <f>IF(WEEKDAY(Table1[[#This Row],[Date]],2)=1,1,0)</f>
        <v>1</v>
      </c>
      <c r="G85" s="2">
        <f>IF(WEEKDAY(Table1[[#This Row],[Date]],2)=2,1,0)</f>
        <v>0</v>
      </c>
      <c r="H85" s="2">
        <f>IF(WEEKDAY(Table1[[#This Row],[Date]],2)=3,1,0)</f>
        <v>0</v>
      </c>
      <c r="I85" s="2">
        <f>IF(WEEKDAY(Table1[[#This Row],[Date]],2)=4,1,0)</f>
        <v>0</v>
      </c>
      <c r="J85" s="2">
        <f>IF(WEEKDAY(Table1[[#This Row],[Date]],2)=5,1,0)</f>
        <v>0</v>
      </c>
      <c r="K85" s="2">
        <f>IF(WEEKDAY(Table1[[#This Row],[Date]],2)=6,1,0)</f>
        <v>0</v>
      </c>
      <c r="L85" s="2">
        <f>IF(NETWORKDAYS.INTL(Table1[[#This Row],[Date]],Table1[[#This Row],[Date]],11,[3]ZamazonHolidays!$A$2:$A$11)=0,IF(WEEKDAY(Table1[[#This Row],[Date]],2)=7,0,1),0)</f>
        <v>0</v>
      </c>
      <c r="M85">
        <v>322</v>
      </c>
    </row>
    <row r="86" spans="1:13" x14ac:dyDescent="0.25">
      <c r="A86" s="1">
        <v>41359</v>
      </c>
      <c r="B86">
        <v>568</v>
      </c>
      <c r="C86">
        <v>25539</v>
      </c>
      <c r="D86">
        <v>35907</v>
      </c>
      <c r="E86">
        <v>11</v>
      </c>
      <c r="F86">
        <f>IF(WEEKDAY(Table1[[#This Row],[Date]],2)=1,1,0)</f>
        <v>0</v>
      </c>
      <c r="G86" s="2">
        <f>IF(WEEKDAY(Table1[[#This Row],[Date]],2)=2,1,0)</f>
        <v>1</v>
      </c>
      <c r="H86" s="2">
        <f>IF(WEEKDAY(Table1[[#This Row],[Date]],2)=3,1,0)</f>
        <v>0</v>
      </c>
      <c r="I86" s="2">
        <f>IF(WEEKDAY(Table1[[#This Row],[Date]],2)=4,1,0)</f>
        <v>0</v>
      </c>
      <c r="J86" s="2">
        <f>IF(WEEKDAY(Table1[[#This Row],[Date]],2)=5,1,0)</f>
        <v>0</v>
      </c>
      <c r="K86" s="2">
        <f>IF(WEEKDAY(Table1[[#This Row],[Date]],2)=6,1,0)</f>
        <v>0</v>
      </c>
      <c r="L86" s="2">
        <f>IF(NETWORKDAYS.INTL(Table1[[#This Row],[Date]],Table1[[#This Row],[Date]],11,[3]ZamazonHolidays!$A$2:$A$11)=0,IF(WEEKDAY(Table1[[#This Row],[Date]],2)=7,0,1),0)</f>
        <v>0</v>
      </c>
      <c r="M86">
        <v>334</v>
      </c>
    </row>
    <row r="87" spans="1:13" x14ac:dyDescent="0.25">
      <c r="A87" s="1">
        <v>41360</v>
      </c>
      <c r="B87">
        <v>839</v>
      </c>
      <c r="C87">
        <v>45318</v>
      </c>
      <c r="D87">
        <v>31189</v>
      </c>
      <c r="E87">
        <v>10</v>
      </c>
      <c r="F87">
        <f>IF(WEEKDAY(Table1[[#This Row],[Date]],2)=1,1,0)</f>
        <v>0</v>
      </c>
      <c r="G87" s="2">
        <f>IF(WEEKDAY(Table1[[#This Row],[Date]],2)=2,1,0)</f>
        <v>0</v>
      </c>
      <c r="H87" s="2">
        <f>IF(WEEKDAY(Table1[[#This Row],[Date]],2)=3,1,0)</f>
        <v>1</v>
      </c>
      <c r="I87" s="2">
        <f>IF(WEEKDAY(Table1[[#This Row],[Date]],2)=4,1,0)</f>
        <v>0</v>
      </c>
      <c r="J87" s="2">
        <f>IF(WEEKDAY(Table1[[#This Row],[Date]],2)=5,1,0)</f>
        <v>0</v>
      </c>
      <c r="K87" s="2">
        <f>IF(WEEKDAY(Table1[[#This Row],[Date]],2)=6,1,0)</f>
        <v>0</v>
      </c>
      <c r="L87" s="2">
        <f>IF(NETWORKDAYS.INTL(Table1[[#This Row],[Date]],Table1[[#This Row],[Date]],11,[3]ZamazonHolidays!$A$2:$A$11)=0,IF(WEEKDAY(Table1[[#This Row],[Date]],2)=7,0,1),0)</f>
        <v>0</v>
      </c>
      <c r="M87">
        <v>226</v>
      </c>
    </row>
    <row r="88" spans="1:13" x14ac:dyDescent="0.25">
      <c r="A88" s="1">
        <v>41361</v>
      </c>
      <c r="B88">
        <v>669</v>
      </c>
      <c r="C88">
        <v>37886</v>
      </c>
      <c r="D88">
        <v>30417</v>
      </c>
      <c r="E88">
        <v>6</v>
      </c>
      <c r="F88">
        <f>IF(WEEKDAY(Table1[[#This Row],[Date]],2)=1,1,0)</f>
        <v>0</v>
      </c>
      <c r="G88" s="2">
        <f>IF(WEEKDAY(Table1[[#This Row],[Date]],2)=2,1,0)</f>
        <v>0</v>
      </c>
      <c r="H88" s="2">
        <f>IF(WEEKDAY(Table1[[#This Row],[Date]],2)=3,1,0)</f>
        <v>0</v>
      </c>
      <c r="I88" s="2">
        <f>IF(WEEKDAY(Table1[[#This Row],[Date]],2)=4,1,0)</f>
        <v>1</v>
      </c>
      <c r="J88" s="2">
        <f>IF(WEEKDAY(Table1[[#This Row],[Date]],2)=5,1,0)</f>
        <v>0</v>
      </c>
      <c r="K88" s="2">
        <f>IF(WEEKDAY(Table1[[#This Row],[Date]],2)=6,1,0)</f>
        <v>0</v>
      </c>
      <c r="L88" s="2">
        <f>IF(NETWORKDAYS.INTL(Table1[[#This Row],[Date]],Table1[[#This Row],[Date]],11,[3]ZamazonHolidays!$A$2:$A$11)=0,IF(WEEKDAY(Table1[[#This Row],[Date]],2)=7,0,1),0)</f>
        <v>0</v>
      </c>
      <c r="M88">
        <v>208</v>
      </c>
    </row>
    <row r="89" spans="1:13" x14ac:dyDescent="0.25">
      <c r="A89" s="1">
        <v>41362</v>
      </c>
      <c r="B89">
        <v>1195</v>
      </c>
      <c r="C89">
        <v>48320</v>
      </c>
      <c r="D89">
        <v>35281</v>
      </c>
      <c r="E89">
        <v>11</v>
      </c>
      <c r="F89">
        <f>IF(WEEKDAY(Table1[[#This Row],[Date]],2)=1,1,0)</f>
        <v>0</v>
      </c>
      <c r="G89" s="2">
        <f>IF(WEEKDAY(Table1[[#This Row],[Date]],2)=2,1,0)</f>
        <v>0</v>
      </c>
      <c r="H89" s="2">
        <f>IF(WEEKDAY(Table1[[#This Row],[Date]],2)=3,1,0)</f>
        <v>0</v>
      </c>
      <c r="I89" s="2">
        <f>IF(WEEKDAY(Table1[[#This Row],[Date]],2)=4,1,0)</f>
        <v>0</v>
      </c>
      <c r="J89" s="2">
        <f>IF(WEEKDAY(Table1[[#This Row],[Date]],2)=5,1,0)</f>
        <v>1</v>
      </c>
      <c r="K89" s="2">
        <f>IF(WEEKDAY(Table1[[#This Row],[Date]],2)=6,1,0)</f>
        <v>0</v>
      </c>
      <c r="L89" s="2">
        <f>IF(NETWORKDAYS.INTL(Table1[[#This Row],[Date]],Table1[[#This Row],[Date]],11,[3]ZamazonHolidays!$A$2:$A$11)=0,IF(WEEKDAY(Table1[[#This Row],[Date]],2)=7,0,1),0)</f>
        <v>0</v>
      </c>
      <c r="M89">
        <v>350</v>
      </c>
    </row>
    <row r="90" spans="1:13" x14ac:dyDescent="0.25">
      <c r="A90" s="1">
        <v>41363</v>
      </c>
      <c r="B90">
        <v>848</v>
      </c>
      <c r="C90">
        <v>48683</v>
      </c>
      <c r="D90">
        <v>30682</v>
      </c>
      <c r="E90">
        <v>10</v>
      </c>
      <c r="F90">
        <f>IF(WEEKDAY(Table1[[#This Row],[Date]],2)=1,1,0)</f>
        <v>0</v>
      </c>
      <c r="G90" s="2">
        <f>IF(WEEKDAY(Table1[[#This Row],[Date]],2)=2,1,0)</f>
        <v>0</v>
      </c>
      <c r="H90" s="2">
        <f>IF(WEEKDAY(Table1[[#This Row],[Date]],2)=3,1,0)</f>
        <v>0</v>
      </c>
      <c r="I90" s="2">
        <f>IF(WEEKDAY(Table1[[#This Row],[Date]],2)=4,1,0)</f>
        <v>0</v>
      </c>
      <c r="J90" s="2">
        <f>IF(WEEKDAY(Table1[[#This Row],[Date]],2)=5,1,0)</f>
        <v>0</v>
      </c>
      <c r="K90" s="2">
        <f>IF(WEEKDAY(Table1[[#This Row],[Date]],2)=6,1,0)</f>
        <v>1</v>
      </c>
      <c r="L90" s="2">
        <f>IF(NETWORKDAYS.INTL(Table1[[#This Row],[Date]],Table1[[#This Row],[Date]],11,[3]ZamazonHolidays!$A$2:$A$11)=0,IF(WEEKDAY(Table1[[#This Row],[Date]],2)=7,0,1),0)</f>
        <v>0</v>
      </c>
      <c r="M90">
        <v>240</v>
      </c>
    </row>
    <row r="91" spans="1:13" x14ac:dyDescent="0.25">
      <c r="A91" s="1">
        <v>41364</v>
      </c>
      <c r="B91">
        <v>852</v>
      </c>
      <c r="C91">
        <v>47771</v>
      </c>
      <c r="D91">
        <v>36377</v>
      </c>
      <c r="E91">
        <v>9</v>
      </c>
      <c r="F91">
        <f>IF(WEEKDAY(Table1[[#This Row],[Date]],2)=1,1,0)</f>
        <v>0</v>
      </c>
      <c r="G91" s="2">
        <f>IF(WEEKDAY(Table1[[#This Row],[Date]],2)=2,1,0)</f>
        <v>0</v>
      </c>
      <c r="H91" s="2">
        <f>IF(WEEKDAY(Table1[[#This Row],[Date]],2)=3,1,0)</f>
        <v>0</v>
      </c>
      <c r="I91" s="2">
        <f>IF(WEEKDAY(Table1[[#This Row],[Date]],2)=4,1,0)</f>
        <v>0</v>
      </c>
      <c r="J91" s="2">
        <f>IF(WEEKDAY(Table1[[#This Row],[Date]],2)=5,1,0)</f>
        <v>0</v>
      </c>
      <c r="K91" s="2">
        <f>IF(WEEKDAY(Table1[[#This Row],[Date]],2)=6,1,0)</f>
        <v>0</v>
      </c>
      <c r="L91" s="2">
        <f>IF(NETWORKDAYS.INTL(Table1[[#This Row],[Date]],Table1[[#This Row],[Date]],11,[3]ZamazonHolidays!$A$2:$A$11)=0,IF(WEEKDAY(Table1[[#This Row],[Date]],2)=7,0,1),0)</f>
        <v>0</v>
      </c>
      <c r="M91">
        <v>290</v>
      </c>
    </row>
    <row r="92" spans="1:13" x14ac:dyDescent="0.25">
      <c r="A92" s="1">
        <v>41365</v>
      </c>
      <c r="B92">
        <v>1293</v>
      </c>
      <c r="C92">
        <v>27924</v>
      </c>
      <c r="D92">
        <v>34514</v>
      </c>
      <c r="E92">
        <v>9</v>
      </c>
      <c r="F92">
        <f>IF(WEEKDAY(Table1[[#This Row],[Date]],2)=1,1,0)</f>
        <v>1</v>
      </c>
      <c r="G92" s="2">
        <f>IF(WEEKDAY(Table1[[#This Row],[Date]],2)=2,1,0)</f>
        <v>0</v>
      </c>
      <c r="H92" s="2">
        <f>IF(WEEKDAY(Table1[[#This Row],[Date]],2)=3,1,0)</f>
        <v>0</v>
      </c>
      <c r="I92" s="2">
        <f>IF(WEEKDAY(Table1[[#This Row],[Date]],2)=4,1,0)</f>
        <v>0</v>
      </c>
      <c r="J92" s="2">
        <f>IF(WEEKDAY(Table1[[#This Row],[Date]],2)=5,1,0)</f>
        <v>0</v>
      </c>
      <c r="K92" s="2">
        <f>IF(WEEKDAY(Table1[[#This Row],[Date]],2)=6,1,0)</f>
        <v>0</v>
      </c>
      <c r="L92" s="2">
        <f>IF(NETWORKDAYS.INTL(Table1[[#This Row],[Date]],Table1[[#This Row],[Date]],11,[3]ZamazonHolidays!$A$2:$A$11)=0,IF(WEEKDAY(Table1[[#This Row],[Date]],2)=7,0,1),0)</f>
        <v>0</v>
      </c>
      <c r="M92">
        <v>351</v>
      </c>
    </row>
    <row r="93" spans="1:13" x14ac:dyDescent="0.25">
      <c r="A93" s="1">
        <v>41366</v>
      </c>
      <c r="B93">
        <v>1126</v>
      </c>
      <c r="C93">
        <v>26878</v>
      </c>
      <c r="D93">
        <v>36899</v>
      </c>
      <c r="E93">
        <v>11</v>
      </c>
      <c r="F93">
        <f>IF(WEEKDAY(Table1[[#This Row],[Date]],2)=1,1,0)</f>
        <v>0</v>
      </c>
      <c r="G93" s="2">
        <f>IF(WEEKDAY(Table1[[#This Row],[Date]],2)=2,1,0)</f>
        <v>1</v>
      </c>
      <c r="H93" s="2">
        <f>IF(WEEKDAY(Table1[[#This Row],[Date]],2)=3,1,0)</f>
        <v>0</v>
      </c>
      <c r="I93" s="2">
        <f>IF(WEEKDAY(Table1[[#This Row],[Date]],2)=4,1,0)</f>
        <v>0</v>
      </c>
      <c r="J93" s="2">
        <f>IF(WEEKDAY(Table1[[#This Row],[Date]],2)=5,1,0)</f>
        <v>0</v>
      </c>
      <c r="K93" s="2">
        <f>IF(WEEKDAY(Table1[[#This Row],[Date]],2)=6,1,0)</f>
        <v>0</v>
      </c>
      <c r="L93" s="2">
        <f>IF(NETWORKDAYS.INTL(Table1[[#This Row],[Date]],Table1[[#This Row],[Date]],11,[3]ZamazonHolidays!$A$2:$A$11)=0,IF(WEEKDAY(Table1[[#This Row],[Date]],2)=7,0,1),0)</f>
        <v>0</v>
      </c>
      <c r="M93">
        <v>282</v>
      </c>
    </row>
    <row r="94" spans="1:13" x14ac:dyDescent="0.25">
      <c r="A94" s="1">
        <v>41367</v>
      </c>
      <c r="B94">
        <v>617</v>
      </c>
      <c r="C94">
        <v>31254</v>
      </c>
      <c r="D94">
        <v>29363</v>
      </c>
      <c r="E94">
        <v>6</v>
      </c>
      <c r="F94">
        <f>IF(WEEKDAY(Table1[[#This Row],[Date]],2)=1,1,0)</f>
        <v>0</v>
      </c>
      <c r="G94" s="2">
        <f>IF(WEEKDAY(Table1[[#This Row],[Date]],2)=2,1,0)</f>
        <v>0</v>
      </c>
      <c r="H94" s="2">
        <f>IF(WEEKDAY(Table1[[#This Row],[Date]],2)=3,1,0)</f>
        <v>1</v>
      </c>
      <c r="I94" s="2">
        <f>IF(WEEKDAY(Table1[[#This Row],[Date]],2)=4,1,0)</f>
        <v>0</v>
      </c>
      <c r="J94" s="2">
        <f>IF(WEEKDAY(Table1[[#This Row],[Date]],2)=5,1,0)</f>
        <v>0</v>
      </c>
      <c r="K94" s="2">
        <f>IF(WEEKDAY(Table1[[#This Row],[Date]],2)=6,1,0)</f>
        <v>0</v>
      </c>
      <c r="L94" s="2">
        <f>IF(NETWORKDAYS.INTL(Table1[[#This Row],[Date]],Table1[[#This Row],[Date]],11,[3]ZamazonHolidays!$A$2:$A$11)=0,IF(WEEKDAY(Table1[[#This Row],[Date]],2)=7,0,1),0)</f>
        <v>0</v>
      </c>
      <c r="M94">
        <v>251</v>
      </c>
    </row>
    <row r="95" spans="1:13" x14ac:dyDescent="0.25">
      <c r="A95" s="1">
        <v>41368</v>
      </c>
      <c r="B95">
        <v>1390</v>
      </c>
      <c r="C95">
        <v>38898</v>
      </c>
      <c r="D95">
        <v>36634</v>
      </c>
      <c r="E95">
        <v>9</v>
      </c>
      <c r="F95">
        <f>IF(WEEKDAY(Table1[[#This Row],[Date]],2)=1,1,0)</f>
        <v>0</v>
      </c>
      <c r="G95" s="2">
        <f>IF(WEEKDAY(Table1[[#This Row],[Date]],2)=2,1,0)</f>
        <v>0</v>
      </c>
      <c r="H95" s="2">
        <f>IF(WEEKDAY(Table1[[#This Row],[Date]],2)=3,1,0)</f>
        <v>0</v>
      </c>
      <c r="I95" s="2">
        <f>IF(WEEKDAY(Table1[[#This Row],[Date]],2)=4,1,0)</f>
        <v>1</v>
      </c>
      <c r="J95" s="2">
        <f>IF(WEEKDAY(Table1[[#This Row],[Date]],2)=5,1,0)</f>
        <v>0</v>
      </c>
      <c r="K95" s="2">
        <f>IF(WEEKDAY(Table1[[#This Row],[Date]],2)=6,1,0)</f>
        <v>0</v>
      </c>
      <c r="L95" s="2">
        <f>IF(NETWORKDAYS.INTL(Table1[[#This Row],[Date]],Table1[[#This Row],[Date]],11,[3]ZamazonHolidays!$A$2:$A$11)=0,IF(WEEKDAY(Table1[[#This Row],[Date]],2)=7,0,1),0)</f>
        <v>0</v>
      </c>
      <c r="M95">
        <v>302</v>
      </c>
    </row>
    <row r="96" spans="1:13" x14ac:dyDescent="0.25">
      <c r="A96" s="1">
        <v>41369</v>
      </c>
      <c r="B96">
        <v>538</v>
      </c>
      <c r="C96">
        <v>36985</v>
      </c>
      <c r="D96">
        <v>30515</v>
      </c>
      <c r="E96">
        <v>7</v>
      </c>
      <c r="F96">
        <f>IF(WEEKDAY(Table1[[#This Row],[Date]],2)=1,1,0)</f>
        <v>0</v>
      </c>
      <c r="G96" s="2">
        <f>IF(WEEKDAY(Table1[[#This Row],[Date]],2)=2,1,0)</f>
        <v>0</v>
      </c>
      <c r="H96" s="2">
        <f>IF(WEEKDAY(Table1[[#This Row],[Date]],2)=3,1,0)</f>
        <v>0</v>
      </c>
      <c r="I96" s="2">
        <f>IF(WEEKDAY(Table1[[#This Row],[Date]],2)=4,1,0)</f>
        <v>0</v>
      </c>
      <c r="J96" s="2">
        <f>IF(WEEKDAY(Table1[[#This Row],[Date]],2)=5,1,0)</f>
        <v>1</v>
      </c>
      <c r="K96" s="2">
        <f>IF(WEEKDAY(Table1[[#This Row],[Date]],2)=6,1,0)</f>
        <v>0</v>
      </c>
      <c r="L96" s="2">
        <f>IF(NETWORKDAYS.INTL(Table1[[#This Row],[Date]],Table1[[#This Row],[Date]],11,[3]ZamazonHolidays!$A$2:$A$11)=0,IF(WEEKDAY(Table1[[#This Row],[Date]],2)=7,0,1),0)</f>
        <v>0</v>
      </c>
      <c r="M96">
        <v>334</v>
      </c>
    </row>
    <row r="97" spans="1:13" x14ac:dyDescent="0.25">
      <c r="A97" s="1">
        <v>41370</v>
      </c>
      <c r="B97">
        <v>796</v>
      </c>
      <c r="C97">
        <v>44316</v>
      </c>
      <c r="D97">
        <v>36045</v>
      </c>
      <c r="E97">
        <v>11</v>
      </c>
      <c r="F97">
        <f>IF(WEEKDAY(Table1[[#This Row],[Date]],2)=1,1,0)</f>
        <v>0</v>
      </c>
      <c r="G97" s="2">
        <f>IF(WEEKDAY(Table1[[#This Row],[Date]],2)=2,1,0)</f>
        <v>0</v>
      </c>
      <c r="H97" s="2">
        <f>IF(WEEKDAY(Table1[[#This Row],[Date]],2)=3,1,0)</f>
        <v>0</v>
      </c>
      <c r="I97" s="2">
        <f>IF(WEEKDAY(Table1[[#This Row],[Date]],2)=4,1,0)</f>
        <v>0</v>
      </c>
      <c r="J97" s="2">
        <f>IF(WEEKDAY(Table1[[#This Row],[Date]],2)=5,1,0)</f>
        <v>0</v>
      </c>
      <c r="K97" s="2">
        <f>IF(WEEKDAY(Table1[[#This Row],[Date]],2)=6,1,0)</f>
        <v>1</v>
      </c>
      <c r="L97" s="2">
        <f>IF(NETWORKDAYS.INTL(Table1[[#This Row],[Date]],Table1[[#This Row],[Date]],11,[3]ZamazonHolidays!$A$2:$A$11)=0,IF(WEEKDAY(Table1[[#This Row],[Date]],2)=7,0,1),0)</f>
        <v>0</v>
      </c>
      <c r="M97">
        <v>245</v>
      </c>
    </row>
    <row r="98" spans="1:13" x14ac:dyDescent="0.25">
      <c r="A98" s="1">
        <v>41371</v>
      </c>
      <c r="B98">
        <v>1055</v>
      </c>
      <c r="C98">
        <v>21344</v>
      </c>
      <c r="D98">
        <v>38805</v>
      </c>
      <c r="E98">
        <v>11</v>
      </c>
      <c r="F98">
        <f>IF(WEEKDAY(Table1[[#This Row],[Date]],2)=1,1,0)</f>
        <v>0</v>
      </c>
      <c r="G98" s="2">
        <f>IF(WEEKDAY(Table1[[#This Row],[Date]],2)=2,1,0)</f>
        <v>0</v>
      </c>
      <c r="H98" s="2">
        <f>IF(WEEKDAY(Table1[[#This Row],[Date]],2)=3,1,0)</f>
        <v>0</v>
      </c>
      <c r="I98" s="2">
        <f>IF(WEEKDAY(Table1[[#This Row],[Date]],2)=4,1,0)</f>
        <v>0</v>
      </c>
      <c r="J98" s="2">
        <f>IF(WEEKDAY(Table1[[#This Row],[Date]],2)=5,1,0)</f>
        <v>0</v>
      </c>
      <c r="K98" s="2">
        <f>IF(WEEKDAY(Table1[[#This Row],[Date]],2)=6,1,0)</f>
        <v>0</v>
      </c>
      <c r="L98" s="2">
        <f>IF(NETWORKDAYS.INTL(Table1[[#This Row],[Date]],Table1[[#This Row],[Date]],11,[3]ZamazonHolidays!$A$2:$A$11)=0,IF(WEEKDAY(Table1[[#This Row],[Date]],2)=7,0,1),0)</f>
        <v>0</v>
      </c>
      <c r="M98">
        <v>274</v>
      </c>
    </row>
    <row r="99" spans="1:13" x14ac:dyDescent="0.25">
      <c r="A99" s="1">
        <v>41372</v>
      </c>
      <c r="B99">
        <v>1200</v>
      </c>
      <c r="C99">
        <v>21854</v>
      </c>
      <c r="D99">
        <v>37894</v>
      </c>
      <c r="E99">
        <v>6</v>
      </c>
      <c r="F99">
        <f>IF(WEEKDAY(Table1[[#This Row],[Date]],2)=1,1,0)</f>
        <v>1</v>
      </c>
      <c r="G99" s="2">
        <f>IF(WEEKDAY(Table1[[#This Row],[Date]],2)=2,1,0)</f>
        <v>0</v>
      </c>
      <c r="H99" s="2">
        <f>IF(WEEKDAY(Table1[[#This Row],[Date]],2)=3,1,0)</f>
        <v>0</v>
      </c>
      <c r="I99" s="2">
        <f>IF(WEEKDAY(Table1[[#This Row],[Date]],2)=4,1,0)</f>
        <v>0</v>
      </c>
      <c r="J99" s="2">
        <f>IF(WEEKDAY(Table1[[#This Row],[Date]],2)=5,1,0)</f>
        <v>0</v>
      </c>
      <c r="K99" s="2">
        <f>IF(WEEKDAY(Table1[[#This Row],[Date]],2)=6,1,0)</f>
        <v>0</v>
      </c>
      <c r="L99" s="2">
        <f>IF(NETWORKDAYS.INTL(Table1[[#This Row],[Date]],Table1[[#This Row],[Date]],11,[3]ZamazonHolidays!$A$2:$A$11)=0,IF(WEEKDAY(Table1[[#This Row],[Date]],2)=7,0,1),0)</f>
        <v>0</v>
      </c>
      <c r="M99">
        <v>288</v>
      </c>
    </row>
    <row r="100" spans="1:13" x14ac:dyDescent="0.25">
      <c r="A100" s="1">
        <v>41373</v>
      </c>
      <c r="B100">
        <v>767</v>
      </c>
      <c r="C100">
        <v>27593</v>
      </c>
      <c r="D100">
        <v>32358</v>
      </c>
      <c r="E100">
        <v>10</v>
      </c>
      <c r="F100">
        <f>IF(WEEKDAY(Table1[[#This Row],[Date]],2)=1,1,0)</f>
        <v>0</v>
      </c>
      <c r="G100" s="2">
        <f>IF(WEEKDAY(Table1[[#This Row],[Date]],2)=2,1,0)</f>
        <v>1</v>
      </c>
      <c r="H100" s="2">
        <f>IF(WEEKDAY(Table1[[#This Row],[Date]],2)=3,1,0)</f>
        <v>0</v>
      </c>
      <c r="I100" s="2">
        <f>IF(WEEKDAY(Table1[[#This Row],[Date]],2)=4,1,0)</f>
        <v>0</v>
      </c>
      <c r="J100" s="2">
        <f>IF(WEEKDAY(Table1[[#This Row],[Date]],2)=5,1,0)</f>
        <v>0</v>
      </c>
      <c r="K100" s="2">
        <f>IF(WEEKDAY(Table1[[#This Row],[Date]],2)=6,1,0)</f>
        <v>0</v>
      </c>
      <c r="L100" s="2">
        <f>IF(NETWORKDAYS.INTL(Table1[[#This Row],[Date]],Table1[[#This Row],[Date]],11,[3]ZamazonHolidays!$A$2:$A$11)=0,IF(WEEKDAY(Table1[[#This Row],[Date]],2)=7,0,1),0)</f>
        <v>0</v>
      </c>
      <c r="M100">
        <v>276</v>
      </c>
    </row>
    <row r="101" spans="1:13" x14ac:dyDescent="0.25">
      <c r="A101" s="1">
        <v>41374</v>
      </c>
      <c r="B101">
        <v>793</v>
      </c>
      <c r="C101">
        <v>42818</v>
      </c>
      <c r="D101">
        <v>25948</v>
      </c>
      <c r="E101">
        <v>12</v>
      </c>
      <c r="F101">
        <f>IF(WEEKDAY(Table1[[#This Row],[Date]],2)=1,1,0)</f>
        <v>0</v>
      </c>
      <c r="G101" s="2">
        <f>IF(WEEKDAY(Table1[[#This Row],[Date]],2)=2,1,0)</f>
        <v>0</v>
      </c>
      <c r="H101" s="2">
        <f>IF(WEEKDAY(Table1[[#This Row],[Date]],2)=3,1,0)</f>
        <v>1</v>
      </c>
      <c r="I101" s="2">
        <f>IF(WEEKDAY(Table1[[#This Row],[Date]],2)=4,1,0)</f>
        <v>0</v>
      </c>
      <c r="J101" s="2">
        <f>IF(WEEKDAY(Table1[[#This Row],[Date]],2)=5,1,0)</f>
        <v>0</v>
      </c>
      <c r="K101" s="2">
        <f>IF(WEEKDAY(Table1[[#This Row],[Date]],2)=6,1,0)</f>
        <v>0</v>
      </c>
      <c r="L101" s="2">
        <f>IF(NETWORKDAYS.INTL(Table1[[#This Row],[Date]],Table1[[#This Row],[Date]],11,[3]ZamazonHolidays!$A$2:$A$11)=0,IF(WEEKDAY(Table1[[#This Row],[Date]],2)=7,0,1),0)</f>
        <v>0</v>
      </c>
      <c r="M101">
        <v>275</v>
      </c>
    </row>
    <row r="102" spans="1:13" x14ac:dyDescent="0.25">
      <c r="A102" s="1">
        <v>41375</v>
      </c>
      <c r="B102">
        <v>1196</v>
      </c>
      <c r="C102">
        <v>33845</v>
      </c>
      <c r="D102">
        <v>30172</v>
      </c>
      <c r="E102">
        <v>7</v>
      </c>
      <c r="F102">
        <f>IF(WEEKDAY(Table1[[#This Row],[Date]],2)=1,1,0)</f>
        <v>0</v>
      </c>
      <c r="G102" s="2">
        <f>IF(WEEKDAY(Table1[[#This Row],[Date]],2)=2,1,0)</f>
        <v>0</v>
      </c>
      <c r="H102" s="2">
        <f>IF(WEEKDAY(Table1[[#This Row],[Date]],2)=3,1,0)</f>
        <v>0</v>
      </c>
      <c r="I102" s="2">
        <f>IF(WEEKDAY(Table1[[#This Row],[Date]],2)=4,1,0)</f>
        <v>1</v>
      </c>
      <c r="J102" s="2">
        <f>IF(WEEKDAY(Table1[[#This Row],[Date]],2)=5,1,0)</f>
        <v>0</v>
      </c>
      <c r="K102" s="2">
        <f>IF(WEEKDAY(Table1[[#This Row],[Date]],2)=6,1,0)</f>
        <v>0</v>
      </c>
      <c r="L102" s="2">
        <f>IF(NETWORKDAYS.INTL(Table1[[#This Row],[Date]],Table1[[#This Row],[Date]],11,[3]ZamazonHolidays!$A$2:$A$11)=0,IF(WEEKDAY(Table1[[#This Row],[Date]],2)=7,0,1),0)</f>
        <v>0</v>
      </c>
      <c r="M102">
        <v>275</v>
      </c>
    </row>
    <row r="103" spans="1:13" x14ac:dyDescent="0.25">
      <c r="A103" s="1">
        <v>41376</v>
      </c>
      <c r="B103">
        <v>837</v>
      </c>
      <c r="C103">
        <v>29806</v>
      </c>
      <c r="D103">
        <v>34999</v>
      </c>
      <c r="E103">
        <v>10</v>
      </c>
      <c r="F103">
        <f>IF(WEEKDAY(Table1[[#This Row],[Date]],2)=1,1,0)</f>
        <v>0</v>
      </c>
      <c r="G103" s="2">
        <f>IF(WEEKDAY(Table1[[#This Row],[Date]],2)=2,1,0)</f>
        <v>0</v>
      </c>
      <c r="H103" s="2">
        <f>IF(WEEKDAY(Table1[[#This Row],[Date]],2)=3,1,0)</f>
        <v>0</v>
      </c>
      <c r="I103" s="2">
        <f>IF(WEEKDAY(Table1[[#This Row],[Date]],2)=4,1,0)</f>
        <v>0</v>
      </c>
      <c r="J103" s="2">
        <f>IF(WEEKDAY(Table1[[#This Row],[Date]],2)=5,1,0)</f>
        <v>1</v>
      </c>
      <c r="K103" s="2">
        <f>IF(WEEKDAY(Table1[[#This Row],[Date]],2)=6,1,0)</f>
        <v>0</v>
      </c>
      <c r="L103" s="2">
        <f>IF(NETWORKDAYS.INTL(Table1[[#This Row],[Date]],Table1[[#This Row],[Date]],11,[3]ZamazonHolidays!$A$2:$A$11)=0,IF(WEEKDAY(Table1[[#This Row],[Date]],2)=7,0,1),0)</f>
        <v>0</v>
      </c>
      <c r="M103">
        <v>225</v>
      </c>
    </row>
    <row r="104" spans="1:13" x14ac:dyDescent="0.25">
      <c r="A104" s="1">
        <v>41377</v>
      </c>
      <c r="B104">
        <v>684</v>
      </c>
      <c r="C104">
        <v>29387</v>
      </c>
      <c r="D104">
        <v>34105</v>
      </c>
      <c r="E104">
        <v>10</v>
      </c>
      <c r="F104">
        <f>IF(WEEKDAY(Table1[[#This Row],[Date]],2)=1,1,0)</f>
        <v>0</v>
      </c>
      <c r="G104" s="2">
        <f>IF(WEEKDAY(Table1[[#This Row],[Date]],2)=2,1,0)</f>
        <v>0</v>
      </c>
      <c r="H104" s="2">
        <f>IF(WEEKDAY(Table1[[#This Row],[Date]],2)=3,1,0)</f>
        <v>0</v>
      </c>
      <c r="I104" s="2">
        <f>IF(WEEKDAY(Table1[[#This Row],[Date]],2)=4,1,0)</f>
        <v>0</v>
      </c>
      <c r="J104" s="2">
        <f>IF(WEEKDAY(Table1[[#This Row],[Date]],2)=5,1,0)</f>
        <v>0</v>
      </c>
      <c r="K104" s="2">
        <f>IF(WEEKDAY(Table1[[#This Row],[Date]],2)=6,1,0)</f>
        <v>1</v>
      </c>
      <c r="L104" s="2">
        <f>IF(NETWORKDAYS.INTL(Table1[[#This Row],[Date]],Table1[[#This Row],[Date]],11,[3]ZamazonHolidays!$A$2:$A$11)=0,IF(WEEKDAY(Table1[[#This Row],[Date]],2)=7,0,1),0)</f>
        <v>0</v>
      </c>
      <c r="M104">
        <v>229</v>
      </c>
    </row>
    <row r="105" spans="1:13" x14ac:dyDescent="0.25">
      <c r="A105" s="1">
        <v>41378</v>
      </c>
      <c r="B105">
        <v>904</v>
      </c>
      <c r="C105">
        <v>34800</v>
      </c>
      <c r="D105">
        <v>33714</v>
      </c>
      <c r="E105">
        <v>10</v>
      </c>
      <c r="F105">
        <f>IF(WEEKDAY(Table1[[#This Row],[Date]],2)=1,1,0)</f>
        <v>0</v>
      </c>
      <c r="G105" s="2">
        <f>IF(WEEKDAY(Table1[[#This Row],[Date]],2)=2,1,0)</f>
        <v>0</v>
      </c>
      <c r="H105" s="2">
        <f>IF(WEEKDAY(Table1[[#This Row],[Date]],2)=3,1,0)</f>
        <v>0</v>
      </c>
      <c r="I105" s="2">
        <f>IF(WEEKDAY(Table1[[#This Row],[Date]],2)=4,1,0)</f>
        <v>0</v>
      </c>
      <c r="J105" s="2">
        <f>IF(WEEKDAY(Table1[[#This Row],[Date]],2)=5,1,0)</f>
        <v>0</v>
      </c>
      <c r="K105" s="2">
        <f>IF(WEEKDAY(Table1[[#This Row],[Date]],2)=6,1,0)</f>
        <v>0</v>
      </c>
      <c r="L105" s="2">
        <f>IF(NETWORKDAYS.INTL(Table1[[#This Row],[Date]],Table1[[#This Row],[Date]],11,[3]ZamazonHolidays!$A$2:$A$11)=0,IF(WEEKDAY(Table1[[#This Row],[Date]],2)=7,0,1),0)</f>
        <v>0</v>
      </c>
      <c r="M105">
        <v>199</v>
      </c>
    </row>
    <row r="106" spans="1:13" x14ac:dyDescent="0.25">
      <c r="A106" s="1">
        <v>41379</v>
      </c>
      <c r="B106">
        <v>706</v>
      </c>
      <c r="C106">
        <v>33802</v>
      </c>
      <c r="D106">
        <v>37886</v>
      </c>
      <c r="E106">
        <v>12</v>
      </c>
      <c r="F106">
        <f>IF(WEEKDAY(Table1[[#This Row],[Date]],2)=1,1,0)</f>
        <v>1</v>
      </c>
      <c r="G106" s="2">
        <f>IF(WEEKDAY(Table1[[#This Row],[Date]],2)=2,1,0)</f>
        <v>0</v>
      </c>
      <c r="H106" s="2">
        <f>IF(WEEKDAY(Table1[[#This Row],[Date]],2)=3,1,0)</f>
        <v>0</v>
      </c>
      <c r="I106" s="2">
        <f>IF(WEEKDAY(Table1[[#This Row],[Date]],2)=4,1,0)</f>
        <v>0</v>
      </c>
      <c r="J106" s="2">
        <f>IF(WEEKDAY(Table1[[#This Row],[Date]],2)=5,1,0)</f>
        <v>0</v>
      </c>
      <c r="K106" s="2">
        <f>IF(WEEKDAY(Table1[[#This Row],[Date]],2)=6,1,0)</f>
        <v>0</v>
      </c>
      <c r="L106" s="2">
        <f>IF(NETWORKDAYS.INTL(Table1[[#This Row],[Date]],Table1[[#This Row],[Date]],11,[3]ZamazonHolidays!$A$2:$A$11)=0,IF(WEEKDAY(Table1[[#This Row],[Date]],2)=7,0,1),0)</f>
        <v>0</v>
      </c>
      <c r="M106">
        <v>380</v>
      </c>
    </row>
    <row r="107" spans="1:13" x14ac:dyDescent="0.25">
      <c r="A107" s="1">
        <v>41380</v>
      </c>
      <c r="B107">
        <v>1142</v>
      </c>
      <c r="C107">
        <v>34855</v>
      </c>
      <c r="D107">
        <v>39826</v>
      </c>
      <c r="E107">
        <v>11</v>
      </c>
      <c r="F107">
        <f>IF(WEEKDAY(Table1[[#This Row],[Date]],2)=1,1,0)</f>
        <v>0</v>
      </c>
      <c r="G107" s="2">
        <f>IF(WEEKDAY(Table1[[#This Row],[Date]],2)=2,1,0)</f>
        <v>1</v>
      </c>
      <c r="H107" s="2">
        <f>IF(WEEKDAY(Table1[[#This Row],[Date]],2)=3,1,0)</f>
        <v>0</v>
      </c>
      <c r="I107" s="2">
        <f>IF(WEEKDAY(Table1[[#This Row],[Date]],2)=4,1,0)</f>
        <v>0</v>
      </c>
      <c r="J107" s="2">
        <f>IF(WEEKDAY(Table1[[#This Row],[Date]],2)=5,1,0)</f>
        <v>0</v>
      </c>
      <c r="K107" s="2">
        <f>IF(WEEKDAY(Table1[[#This Row],[Date]],2)=6,1,0)</f>
        <v>0</v>
      </c>
      <c r="L107" s="2">
        <f>IF(NETWORKDAYS.INTL(Table1[[#This Row],[Date]],Table1[[#This Row],[Date]],11,[3]ZamazonHolidays!$A$2:$A$11)=0,IF(WEEKDAY(Table1[[#This Row],[Date]],2)=7,0,1),0)</f>
        <v>0</v>
      </c>
      <c r="M107">
        <v>300</v>
      </c>
    </row>
    <row r="108" spans="1:13" x14ac:dyDescent="0.25">
      <c r="A108" s="1">
        <v>41381</v>
      </c>
      <c r="B108">
        <v>586</v>
      </c>
      <c r="C108">
        <v>32161</v>
      </c>
      <c r="D108">
        <v>29842</v>
      </c>
      <c r="E108">
        <v>9</v>
      </c>
      <c r="F108">
        <f>IF(WEEKDAY(Table1[[#This Row],[Date]],2)=1,1,0)</f>
        <v>0</v>
      </c>
      <c r="G108" s="2">
        <f>IF(WEEKDAY(Table1[[#This Row],[Date]],2)=2,1,0)</f>
        <v>0</v>
      </c>
      <c r="H108" s="2">
        <f>IF(WEEKDAY(Table1[[#This Row],[Date]],2)=3,1,0)</f>
        <v>1</v>
      </c>
      <c r="I108" s="2">
        <f>IF(WEEKDAY(Table1[[#This Row],[Date]],2)=4,1,0)</f>
        <v>0</v>
      </c>
      <c r="J108" s="2">
        <f>IF(WEEKDAY(Table1[[#This Row],[Date]],2)=5,1,0)</f>
        <v>0</v>
      </c>
      <c r="K108" s="2">
        <f>IF(WEEKDAY(Table1[[#This Row],[Date]],2)=6,1,0)</f>
        <v>0</v>
      </c>
      <c r="L108" s="2">
        <f>IF(NETWORKDAYS.INTL(Table1[[#This Row],[Date]],Table1[[#This Row],[Date]],11,[3]ZamazonHolidays!$A$2:$A$11)=0,IF(WEEKDAY(Table1[[#This Row],[Date]],2)=7,0,1),0)</f>
        <v>0</v>
      </c>
      <c r="M108">
        <v>246</v>
      </c>
    </row>
    <row r="109" spans="1:13" x14ac:dyDescent="0.25">
      <c r="A109" s="1">
        <v>41382</v>
      </c>
      <c r="B109">
        <v>1355</v>
      </c>
      <c r="C109">
        <v>35755</v>
      </c>
      <c r="D109">
        <v>30032</v>
      </c>
      <c r="E109">
        <v>6</v>
      </c>
      <c r="F109">
        <f>IF(WEEKDAY(Table1[[#This Row],[Date]],2)=1,1,0)</f>
        <v>0</v>
      </c>
      <c r="G109" s="2">
        <f>IF(WEEKDAY(Table1[[#This Row],[Date]],2)=2,1,0)</f>
        <v>0</v>
      </c>
      <c r="H109" s="2">
        <f>IF(WEEKDAY(Table1[[#This Row],[Date]],2)=3,1,0)</f>
        <v>0</v>
      </c>
      <c r="I109" s="2">
        <f>IF(WEEKDAY(Table1[[#This Row],[Date]],2)=4,1,0)</f>
        <v>1</v>
      </c>
      <c r="J109" s="2">
        <f>IF(WEEKDAY(Table1[[#This Row],[Date]],2)=5,1,0)</f>
        <v>0</v>
      </c>
      <c r="K109" s="2">
        <f>IF(WEEKDAY(Table1[[#This Row],[Date]],2)=6,1,0)</f>
        <v>0</v>
      </c>
      <c r="L109" s="2">
        <f>IF(NETWORKDAYS.INTL(Table1[[#This Row],[Date]],Table1[[#This Row],[Date]],11,[3]ZamazonHolidays!$A$2:$A$11)=0,IF(WEEKDAY(Table1[[#This Row],[Date]],2)=7,0,1),0)</f>
        <v>0</v>
      </c>
      <c r="M109">
        <v>299</v>
      </c>
    </row>
    <row r="110" spans="1:13" x14ac:dyDescent="0.25">
      <c r="A110" s="1">
        <v>41383</v>
      </c>
      <c r="B110">
        <v>1490</v>
      </c>
      <c r="C110">
        <v>25025</v>
      </c>
      <c r="D110">
        <v>36668</v>
      </c>
      <c r="E110">
        <v>8</v>
      </c>
      <c r="F110">
        <f>IF(WEEKDAY(Table1[[#This Row],[Date]],2)=1,1,0)</f>
        <v>0</v>
      </c>
      <c r="G110" s="2">
        <f>IF(WEEKDAY(Table1[[#This Row],[Date]],2)=2,1,0)</f>
        <v>0</v>
      </c>
      <c r="H110" s="2">
        <f>IF(WEEKDAY(Table1[[#This Row],[Date]],2)=3,1,0)</f>
        <v>0</v>
      </c>
      <c r="I110" s="2">
        <f>IF(WEEKDAY(Table1[[#This Row],[Date]],2)=4,1,0)</f>
        <v>0</v>
      </c>
      <c r="J110" s="2">
        <f>IF(WEEKDAY(Table1[[#This Row],[Date]],2)=5,1,0)</f>
        <v>1</v>
      </c>
      <c r="K110" s="2">
        <f>IF(WEEKDAY(Table1[[#This Row],[Date]],2)=6,1,0)</f>
        <v>0</v>
      </c>
      <c r="L110" s="2">
        <f>IF(NETWORKDAYS.INTL(Table1[[#This Row],[Date]],Table1[[#This Row],[Date]],11,[3]ZamazonHolidays!$A$2:$A$11)=0,IF(WEEKDAY(Table1[[#This Row],[Date]],2)=7,0,1),0)</f>
        <v>0</v>
      </c>
      <c r="M110">
        <v>318</v>
      </c>
    </row>
    <row r="111" spans="1:13" x14ac:dyDescent="0.25">
      <c r="A111" s="1">
        <v>41384</v>
      </c>
      <c r="B111">
        <v>571</v>
      </c>
      <c r="C111">
        <v>42034</v>
      </c>
      <c r="D111">
        <v>32481</v>
      </c>
      <c r="E111">
        <v>6</v>
      </c>
      <c r="F111">
        <f>IF(WEEKDAY(Table1[[#This Row],[Date]],2)=1,1,0)</f>
        <v>0</v>
      </c>
      <c r="G111" s="2">
        <f>IF(WEEKDAY(Table1[[#This Row],[Date]],2)=2,1,0)</f>
        <v>0</v>
      </c>
      <c r="H111" s="2">
        <f>IF(WEEKDAY(Table1[[#This Row],[Date]],2)=3,1,0)</f>
        <v>0</v>
      </c>
      <c r="I111" s="2">
        <f>IF(WEEKDAY(Table1[[#This Row],[Date]],2)=4,1,0)</f>
        <v>0</v>
      </c>
      <c r="J111" s="2">
        <f>IF(WEEKDAY(Table1[[#This Row],[Date]],2)=5,1,0)</f>
        <v>0</v>
      </c>
      <c r="K111" s="2">
        <f>IF(WEEKDAY(Table1[[#This Row],[Date]],2)=6,1,0)</f>
        <v>1</v>
      </c>
      <c r="L111" s="2">
        <f>IF(NETWORKDAYS.INTL(Table1[[#This Row],[Date]],Table1[[#This Row],[Date]],11,[3]ZamazonHolidays!$A$2:$A$11)=0,IF(WEEKDAY(Table1[[#This Row],[Date]],2)=7,0,1),0)</f>
        <v>0</v>
      </c>
      <c r="M111">
        <v>195</v>
      </c>
    </row>
    <row r="112" spans="1:13" x14ac:dyDescent="0.25">
      <c r="A112" s="1">
        <v>41385</v>
      </c>
      <c r="B112">
        <v>1162</v>
      </c>
      <c r="C112">
        <v>31894</v>
      </c>
      <c r="D112">
        <v>34118</v>
      </c>
      <c r="E112">
        <v>9</v>
      </c>
      <c r="F112">
        <f>IF(WEEKDAY(Table1[[#This Row],[Date]],2)=1,1,0)</f>
        <v>0</v>
      </c>
      <c r="G112" s="2">
        <f>IF(WEEKDAY(Table1[[#This Row],[Date]],2)=2,1,0)</f>
        <v>0</v>
      </c>
      <c r="H112" s="2">
        <f>IF(WEEKDAY(Table1[[#This Row],[Date]],2)=3,1,0)</f>
        <v>0</v>
      </c>
      <c r="I112" s="2">
        <f>IF(WEEKDAY(Table1[[#This Row],[Date]],2)=4,1,0)</f>
        <v>0</v>
      </c>
      <c r="J112" s="2">
        <f>IF(WEEKDAY(Table1[[#This Row],[Date]],2)=5,1,0)</f>
        <v>0</v>
      </c>
      <c r="K112" s="2">
        <f>IF(WEEKDAY(Table1[[#This Row],[Date]],2)=6,1,0)</f>
        <v>0</v>
      </c>
      <c r="L112" s="2">
        <f>IF(NETWORKDAYS.INTL(Table1[[#This Row],[Date]],Table1[[#This Row],[Date]],11,[3]ZamazonHolidays!$A$2:$A$11)=0,IF(WEEKDAY(Table1[[#This Row],[Date]],2)=7,0,1),0)</f>
        <v>0</v>
      </c>
      <c r="M112">
        <v>304</v>
      </c>
    </row>
    <row r="113" spans="1:13" x14ac:dyDescent="0.25">
      <c r="A113" s="1">
        <v>41386</v>
      </c>
      <c r="B113">
        <v>1187</v>
      </c>
      <c r="C113">
        <v>42635</v>
      </c>
      <c r="D113">
        <v>37424</v>
      </c>
      <c r="E113">
        <v>11</v>
      </c>
      <c r="F113">
        <f>IF(WEEKDAY(Table1[[#This Row],[Date]],2)=1,1,0)</f>
        <v>1</v>
      </c>
      <c r="G113" s="2">
        <f>IF(WEEKDAY(Table1[[#This Row],[Date]],2)=2,1,0)</f>
        <v>0</v>
      </c>
      <c r="H113" s="2">
        <f>IF(WEEKDAY(Table1[[#This Row],[Date]],2)=3,1,0)</f>
        <v>0</v>
      </c>
      <c r="I113" s="2">
        <f>IF(WEEKDAY(Table1[[#This Row],[Date]],2)=4,1,0)</f>
        <v>0</v>
      </c>
      <c r="J113" s="2">
        <f>IF(WEEKDAY(Table1[[#This Row],[Date]],2)=5,1,0)</f>
        <v>0</v>
      </c>
      <c r="K113" s="2">
        <f>IF(WEEKDAY(Table1[[#This Row],[Date]],2)=6,1,0)</f>
        <v>0</v>
      </c>
      <c r="L113" s="2">
        <f>IF(NETWORKDAYS.INTL(Table1[[#This Row],[Date]],Table1[[#This Row],[Date]],11,[3]ZamazonHolidays!$A$2:$A$11)=0,IF(WEEKDAY(Table1[[#This Row],[Date]],2)=7,0,1),0)</f>
        <v>0</v>
      </c>
      <c r="M113">
        <v>321</v>
      </c>
    </row>
    <row r="114" spans="1:13" x14ac:dyDescent="0.25">
      <c r="A114" s="1">
        <v>41387</v>
      </c>
      <c r="B114">
        <v>922</v>
      </c>
      <c r="C114">
        <v>46717</v>
      </c>
      <c r="D114">
        <v>35319</v>
      </c>
      <c r="E114">
        <v>8</v>
      </c>
      <c r="F114">
        <f>IF(WEEKDAY(Table1[[#This Row],[Date]],2)=1,1,0)</f>
        <v>0</v>
      </c>
      <c r="G114" s="2">
        <f>IF(WEEKDAY(Table1[[#This Row],[Date]],2)=2,1,0)</f>
        <v>1</v>
      </c>
      <c r="H114" s="2">
        <f>IF(WEEKDAY(Table1[[#This Row],[Date]],2)=3,1,0)</f>
        <v>0</v>
      </c>
      <c r="I114" s="2">
        <f>IF(WEEKDAY(Table1[[#This Row],[Date]],2)=4,1,0)</f>
        <v>0</v>
      </c>
      <c r="J114" s="2">
        <f>IF(WEEKDAY(Table1[[#This Row],[Date]],2)=5,1,0)</f>
        <v>0</v>
      </c>
      <c r="K114" s="2">
        <f>IF(WEEKDAY(Table1[[#This Row],[Date]],2)=6,1,0)</f>
        <v>0</v>
      </c>
      <c r="L114" s="2">
        <f>IF(NETWORKDAYS.INTL(Table1[[#This Row],[Date]],Table1[[#This Row],[Date]],11,[3]ZamazonHolidays!$A$2:$A$11)=0,IF(WEEKDAY(Table1[[#This Row],[Date]],2)=7,0,1),0)</f>
        <v>0</v>
      </c>
      <c r="M114">
        <v>303</v>
      </c>
    </row>
    <row r="115" spans="1:13" x14ac:dyDescent="0.25">
      <c r="A115" s="1">
        <v>41388</v>
      </c>
      <c r="B115">
        <v>1237</v>
      </c>
      <c r="C115">
        <v>38541</v>
      </c>
      <c r="D115">
        <v>25859</v>
      </c>
      <c r="E115">
        <v>11</v>
      </c>
      <c r="F115">
        <f>IF(WEEKDAY(Table1[[#This Row],[Date]],2)=1,1,0)</f>
        <v>0</v>
      </c>
      <c r="G115" s="2">
        <f>IF(WEEKDAY(Table1[[#This Row],[Date]],2)=2,1,0)</f>
        <v>0</v>
      </c>
      <c r="H115" s="2">
        <f>IF(WEEKDAY(Table1[[#This Row],[Date]],2)=3,1,0)</f>
        <v>1</v>
      </c>
      <c r="I115" s="2">
        <f>IF(WEEKDAY(Table1[[#This Row],[Date]],2)=4,1,0)</f>
        <v>0</v>
      </c>
      <c r="J115" s="2">
        <f>IF(WEEKDAY(Table1[[#This Row],[Date]],2)=5,1,0)</f>
        <v>0</v>
      </c>
      <c r="K115" s="2">
        <f>IF(WEEKDAY(Table1[[#This Row],[Date]],2)=6,1,0)</f>
        <v>0</v>
      </c>
      <c r="L115" s="2">
        <f>IF(NETWORKDAYS.INTL(Table1[[#This Row],[Date]],Table1[[#This Row],[Date]],11,[3]ZamazonHolidays!$A$2:$A$11)=0,IF(WEEKDAY(Table1[[#This Row],[Date]],2)=7,0,1),0)</f>
        <v>0</v>
      </c>
      <c r="M115">
        <v>254</v>
      </c>
    </row>
    <row r="116" spans="1:13" x14ac:dyDescent="0.25">
      <c r="A116" s="1">
        <v>41389</v>
      </c>
      <c r="B116">
        <v>1170</v>
      </c>
      <c r="C116">
        <v>27003</v>
      </c>
      <c r="D116">
        <v>36586</v>
      </c>
      <c r="E116">
        <v>11</v>
      </c>
      <c r="F116">
        <f>IF(WEEKDAY(Table1[[#This Row],[Date]],2)=1,1,0)</f>
        <v>0</v>
      </c>
      <c r="G116" s="2">
        <f>IF(WEEKDAY(Table1[[#This Row],[Date]],2)=2,1,0)</f>
        <v>0</v>
      </c>
      <c r="H116" s="2">
        <f>IF(WEEKDAY(Table1[[#This Row],[Date]],2)=3,1,0)</f>
        <v>0</v>
      </c>
      <c r="I116" s="2">
        <f>IF(WEEKDAY(Table1[[#This Row],[Date]],2)=4,1,0)</f>
        <v>1</v>
      </c>
      <c r="J116" s="2">
        <f>IF(WEEKDAY(Table1[[#This Row],[Date]],2)=5,1,0)</f>
        <v>0</v>
      </c>
      <c r="K116" s="2">
        <f>IF(WEEKDAY(Table1[[#This Row],[Date]],2)=6,1,0)</f>
        <v>0</v>
      </c>
      <c r="L116" s="2">
        <f>IF(NETWORKDAYS.INTL(Table1[[#This Row],[Date]],Table1[[#This Row],[Date]],11,[3]ZamazonHolidays!$A$2:$A$11)=0,IF(WEEKDAY(Table1[[#This Row],[Date]],2)=7,0,1),0)</f>
        <v>0</v>
      </c>
      <c r="M116">
        <v>342</v>
      </c>
    </row>
    <row r="117" spans="1:13" x14ac:dyDescent="0.25">
      <c r="A117" s="1">
        <v>41390</v>
      </c>
      <c r="B117">
        <v>752</v>
      </c>
      <c r="C117">
        <v>42433</v>
      </c>
      <c r="D117">
        <v>36613</v>
      </c>
      <c r="E117">
        <v>5</v>
      </c>
      <c r="F117">
        <f>IF(WEEKDAY(Table1[[#This Row],[Date]],2)=1,1,0)</f>
        <v>0</v>
      </c>
      <c r="G117" s="2">
        <f>IF(WEEKDAY(Table1[[#This Row],[Date]],2)=2,1,0)</f>
        <v>0</v>
      </c>
      <c r="H117" s="2">
        <f>IF(WEEKDAY(Table1[[#This Row],[Date]],2)=3,1,0)</f>
        <v>0</v>
      </c>
      <c r="I117" s="2">
        <f>IF(WEEKDAY(Table1[[#This Row],[Date]],2)=4,1,0)</f>
        <v>0</v>
      </c>
      <c r="J117" s="2">
        <f>IF(WEEKDAY(Table1[[#This Row],[Date]],2)=5,1,0)</f>
        <v>1</v>
      </c>
      <c r="K117" s="2">
        <f>IF(WEEKDAY(Table1[[#This Row],[Date]],2)=6,1,0)</f>
        <v>0</v>
      </c>
      <c r="L117" s="2">
        <f>IF(NETWORKDAYS.INTL(Table1[[#This Row],[Date]],Table1[[#This Row],[Date]],11,[3]ZamazonHolidays!$A$2:$A$11)=0,IF(WEEKDAY(Table1[[#This Row],[Date]],2)=7,0,1),0)</f>
        <v>0</v>
      </c>
      <c r="M117">
        <v>205</v>
      </c>
    </row>
    <row r="118" spans="1:13" x14ac:dyDescent="0.25">
      <c r="A118" s="1">
        <v>41391</v>
      </c>
      <c r="B118">
        <v>1227</v>
      </c>
      <c r="C118">
        <v>29075</v>
      </c>
      <c r="D118">
        <v>31236</v>
      </c>
      <c r="E118">
        <v>7</v>
      </c>
      <c r="F118">
        <f>IF(WEEKDAY(Table1[[#This Row],[Date]],2)=1,1,0)</f>
        <v>0</v>
      </c>
      <c r="G118" s="2">
        <f>IF(WEEKDAY(Table1[[#This Row],[Date]],2)=2,1,0)</f>
        <v>0</v>
      </c>
      <c r="H118" s="2">
        <f>IF(WEEKDAY(Table1[[#This Row],[Date]],2)=3,1,0)</f>
        <v>0</v>
      </c>
      <c r="I118" s="2">
        <f>IF(WEEKDAY(Table1[[#This Row],[Date]],2)=4,1,0)</f>
        <v>0</v>
      </c>
      <c r="J118" s="2">
        <f>IF(WEEKDAY(Table1[[#This Row],[Date]],2)=5,1,0)</f>
        <v>0</v>
      </c>
      <c r="K118" s="2">
        <f>IF(WEEKDAY(Table1[[#This Row],[Date]],2)=6,1,0)</f>
        <v>1</v>
      </c>
      <c r="L118" s="2">
        <f>IF(NETWORKDAYS.INTL(Table1[[#This Row],[Date]],Table1[[#This Row],[Date]],11,[3]ZamazonHolidays!$A$2:$A$11)=0,IF(WEEKDAY(Table1[[#This Row],[Date]],2)=7,0,1),0)</f>
        <v>0</v>
      </c>
      <c r="M118">
        <v>153</v>
      </c>
    </row>
    <row r="119" spans="1:13" x14ac:dyDescent="0.25">
      <c r="A119" s="1">
        <v>41392</v>
      </c>
      <c r="B119">
        <v>1207</v>
      </c>
      <c r="C119">
        <v>47417</v>
      </c>
      <c r="D119">
        <v>37395</v>
      </c>
      <c r="E119">
        <v>9</v>
      </c>
      <c r="F119">
        <f>IF(WEEKDAY(Table1[[#This Row],[Date]],2)=1,1,0)</f>
        <v>0</v>
      </c>
      <c r="G119" s="2">
        <f>IF(WEEKDAY(Table1[[#This Row],[Date]],2)=2,1,0)</f>
        <v>0</v>
      </c>
      <c r="H119" s="2">
        <f>IF(WEEKDAY(Table1[[#This Row],[Date]],2)=3,1,0)</f>
        <v>0</v>
      </c>
      <c r="I119" s="2">
        <f>IF(WEEKDAY(Table1[[#This Row],[Date]],2)=4,1,0)</f>
        <v>0</v>
      </c>
      <c r="J119" s="2">
        <f>IF(WEEKDAY(Table1[[#This Row],[Date]],2)=5,1,0)</f>
        <v>0</v>
      </c>
      <c r="K119" s="2">
        <f>IF(WEEKDAY(Table1[[#This Row],[Date]],2)=6,1,0)</f>
        <v>0</v>
      </c>
      <c r="L119" s="2">
        <f>IF(NETWORKDAYS.INTL(Table1[[#This Row],[Date]],Table1[[#This Row],[Date]],11,[3]ZamazonHolidays!$A$2:$A$11)=0,IF(WEEKDAY(Table1[[#This Row],[Date]],2)=7,0,1),0)</f>
        <v>0</v>
      </c>
      <c r="M119">
        <v>291</v>
      </c>
    </row>
    <row r="120" spans="1:13" x14ac:dyDescent="0.25">
      <c r="A120" s="1">
        <v>41393</v>
      </c>
      <c r="B120">
        <v>772</v>
      </c>
      <c r="C120">
        <v>46701</v>
      </c>
      <c r="D120">
        <v>36419</v>
      </c>
      <c r="E120">
        <v>8</v>
      </c>
      <c r="F120">
        <f>IF(WEEKDAY(Table1[[#This Row],[Date]],2)=1,1,0)</f>
        <v>1</v>
      </c>
      <c r="G120" s="2">
        <f>IF(WEEKDAY(Table1[[#This Row],[Date]],2)=2,1,0)</f>
        <v>0</v>
      </c>
      <c r="H120" s="2">
        <f>IF(WEEKDAY(Table1[[#This Row],[Date]],2)=3,1,0)</f>
        <v>0</v>
      </c>
      <c r="I120" s="2">
        <f>IF(WEEKDAY(Table1[[#This Row],[Date]],2)=4,1,0)</f>
        <v>0</v>
      </c>
      <c r="J120" s="2">
        <f>IF(WEEKDAY(Table1[[#This Row],[Date]],2)=5,1,0)</f>
        <v>0</v>
      </c>
      <c r="K120" s="2">
        <f>IF(WEEKDAY(Table1[[#This Row],[Date]],2)=6,1,0)</f>
        <v>0</v>
      </c>
      <c r="L120" s="2">
        <f>IF(NETWORKDAYS.INTL(Table1[[#This Row],[Date]],Table1[[#This Row],[Date]],11,[3]ZamazonHolidays!$A$2:$A$11)=0,IF(WEEKDAY(Table1[[#This Row],[Date]],2)=7,0,1),0)</f>
        <v>0</v>
      </c>
      <c r="M120">
        <v>274</v>
      </c>
    </row>
    <row r="121" spans="1:13" x14ac:dyDescent="0.25">
      <c r="A121" s="1">
        <v>41394</v>
      </c>
      <c r="B121">
        <v>1447</v>
      </c>
      <c r="C121">
        <v>20321</v>
      </c>
      <c r="D121">
        <v>35181</v>
      </c>
      <c r="E121">
        <v>5</v>
      </c>
      <c r="F121">
        <f>IF(WEEKDAY(Table1[[#This Row],[Date]],2)=1,1,0)</f>
        <v>0</v>
      </c>
      <c r="G121" s="2">
        <f>IF(WEEKDAY(Table1[[#This Row],[Date]],2)=2,1,0)</f>
        <v>1</v>
      </c>
      <c r="H121" s="2">
        <f>IF(WEEKDAY(Table1[[#This Row],[Date]],2)=3,1,0)</f>
        <v>0</v>
      </c>
      <c r="I121" s="2">
        <f>IF(WEEKDAY(Table1[[#This Row],[Date]],2)=4,1,0)</f>
        <v>0</v>
      </c>
      <c r="J121" s="2">
        <f>IF(WEEKDAY(Table1[[#This Row],[Date]],2)=5,1,0)</f>
        <v>0</v>
      </c>
      <c r="K121" s="2">
        <f>IF(WEEKDAY(Table1[[#This Row],[Date]],2)=6,1,0)</f>
        <v>0</v>
      </c>
      <c r="L121" s="2">
        <f>IF(NETWORKDAYS.INTL(Table1[[#This Row],[Date]],Table1[[#This Row],[Date]],11,[3]ZamazonHolidays!$A$2:$A$11)=0,IF(WEEKDAY(Table1[[#This Row],[Date]],2)=7,0,1),0)</f>
        <v>0</v>
      </c>
      <c r="M121">
        <v>326</v>
      </c>
    </row>
    <row r="122" spans="1:13" x14ac:dyDescent="0.25">
      <c r="A122" s="1">
        <v>41395</v>
      </c>
      <c r="B122">
        <v>1377</v>
      </c>
      <c r="C122">
        <v>22256</v>
      </c>
      <c r="D122">
        <v>30983</v>
      </c>
      <c r="E122">
        <v>10</v>
      </c>
      <c r="F122">
        <f>IF(WEEKDAY(Table1[[#This Row],[Date]],2)=1,1,0)</f>
        <v>0</v>
      </c>
      <c r="G122" s="2">
        <f>IF(WEEKDAY(Table1[[#This Row],[Date]],2)=2,1,0)</f>
        <v>0</v>
      </c>
      <c r="H122" s="2">
        <f>IF(WEEKDAY(Table1[[#This Row],[Date]],2)=3,1,0)</f>
        <v>1</v>
      </c>
      <c r="I122" s="2">
        <f>IF(WEEKDAY(Table1[[#This Row],[Date]],2)=4,1,0)</f>
        <v>0</v>
      </c>
      <c r="J122" s="2">
        <f>IF(WEEKDAY(Table1[[#This Row],[Date]],2)=5,1,0)</f>
        <v>0</v>
      </c>
      <c r="K122" s="2">
        <f>IF(WEEKDAY(Table1[[#This Row],[Date]],2)=6,1,0)</f>
        <v>0</v>
      </c>
      <c r="L122" s="2">
        <f>IF(NETWORKDAYS.INTL(Table1[[#This Row],[Date]],Table1[[#This Row],[Date]],11,[3]ZamazonHolidays!$A$2:$A$11)=0,IF(WEEKDAY(Table1[[#This Row],[Date]],2)=7,0,1),0)</f>
        <v>0</v>
      </c>
      <c r="M122">
        <v>218</v>
      </c>
    </row>
    <row r="123" spans="1:13" x14ac:dyDescent="0.25">
      <c r="A123" s="1">
        <v>41396</v>
      </c>
      <c r="B123">
        <v>1184</v>
      </c>
      <c r="C123">
        <v>45505</v>
      </c>
      <c r="D123">
        <v>37467</v>
      </c>
      <c r="E123">
        <v>12</v>
      </c>
      <c r="F123">
        <f>IF(WEEKDAY(Table1[[#This Row],[Date]],2)=1,1,0)</f>
        <v>0</v>
      </c>
      <c r="G123" s="2">
        <f>IF(WEEKDAY(Table1[[#This Row],[Date]],2)=2,1,0)</f>
        <v>0</v>
      </c>
      <c r="H123" s="2">
        <f>IF(WEEKDAY(Table1[[#This Row],[Date]],2)=3,1,0)</f>
        <v>0</v>
      </c>
      <c r="I123" s="2">
        <f>IF(WEEKDAY(Table1[[#This Row],[Date]],2)=4,1,0)</f>
        <v>1</v>
      </c>
      <c r="J123" s="2">
        <f>IF(WEEKDAY(Table1[[#This Row],[Date]],2)=5,1,0)</f>
        <v>0</v>
      </c>
      <c r="K123" s="2">
        <f>IF(WEEKDAY(Table1[[#This Row],[Date]],2)=6,1,0)</f>
        <v>0</v>
      </c>
      <c r="L123" s="2">
        <f>IF(NETWORKDAYS.INTL(Table1[[#This Row],[Date]],Table1[[#This Row],[Date]],11,[3]ZamazonHolidays!$A$2:$A$11)=0,IF(WEEKDAY(Table1[[#This Row],[Date]],2)=7,0,1),0)</f>
        <v>0</v>
      </c>
      <c r="M123">
        <v>215</v>
      </c>
    </row>
    <row r="124" spans="1:13" x14ac:dyDescent="0.25">
      <c r="A124" s="1">
        <v>41397</v>
      </c>
      <c r="B124">
        <v>1328</v>
      </c>
      <c r="C124">
        <v>31422</v>
      </c>
      <c r="D124">
        <v>31659</v>
      </c>
      <c r="E124">
        <v>9</v>
      </c>
      <c r="F124">
        <f>IF(WEEKDAY(Table1[[#This Row],[Date]],2)=1,1,0)</f>
        <v>0</v>
      </c>
      <c r="G124" s="2">
        <f>IF(WEEKDAY(Table1[[#This Row],[Date]],2)=2,1,0)</f>
        <v>0</v>
      </c>
      <c r="H124" s="2">
        <f>IF(WEEKDAY(Table1[[#This Row],[Date]],2)=3,1,0)</f>
        <v>0</v>
      </c>
      <c r="I124" s="2">
        <f>IF(WEEKDAY(Table1[[#This Row],[Date]],2)=4,1,0)</f>
        <v>0</v>
      </c>
      <c r="J124" s="2">
        <f>IF(WEEKDAY(Table1[[#This Row],[Date]],2)=5,1,0)</f>
        <v>1</v>
      </c>
      <c r="K124" s="2">
        <f>IF(WEEKDAY(Table1[[#This Row],[Date]],2)=6,1,0)</f>
        <v>0</v>
      </c>
      <c r="L124" s="2">
        <f>IF(NETWORKDAYS.INTL(Table1[[#This Row],[Date]],Table1[[#This Row],[Date]],11,[3]ZamazonHolidays!$A$2:$A$11)=0,IF(WEEKDAY(Table1[[#This Row],[Date]],2)=7,0,1),0)</f>
        <v>0</v>
      </c>
      <c r="M124">
        <v>310</v>
      </c>
    </row>
    <row r="125" spans="1:13" x14ac:dyDescent="0.25">
      <c r="A125" s="1">
        <v>41398</v>
      </c>
      <c r="B125">
        <v>1171</v>
      </c>
      <c r="C125">
        <v>30719</v>
      </c>
      <c r="D125">
        <v>33319</v>
      </c>
      <c r="E125">
        <v>5</v>
      </c>
      <c r="F125">
        <f>IF(WEEKDAY(Table1[[#This Row],[Date]],2)=1,1,0)</f>
        <v>0</v>
      </c>
      <c r="G125" s="2">
        <f>IF(WEEKDAY(Table1[[#This Row],[Date]],2)=2,1,0)</f>
        <v>0</v>
      </c>
      <c r="H125" s="2">
        <f>IF(WEEKDAY(Table1[[#This Row],[Date]],2)=3,1,0)</f>
        <v>0</v>
      </c>
      <c r="I125" s="2">
        <f>IF(WEEKDAY(Table1[[#This Row],[Date]],2)=4,1,0)</f>
        <v>0</v>
      </c>
      <c r="J125" s="2">
        <f>IF(WEEKDAY(Table1[[#This Row],[Date]],2)=5,1,0)</f>
        <v>0</v>
      </c>
      <c r="K125" s="2">
        <f>IF(WEEKDAY(Table1[[#This Row],[Date]],2)=6,1,0)</f>
        <v>1</v>
      </c>
      <c r="L125" s="2">
        <f>IF(NETWORKDAYS.INTL(Table1[[#This Row],[Date]],Table1[[#This Row],[Date]],11,[3]ZamazonHolidays!$A$2:$A$11)=0,IF(WEEKDAY(Table1[[#This Row],[Date]],2)=7,0,1),0)</f>
        <v>0</v>
      </c>
      <c r="M125">
        <v>228</v>
      </c>
    </row>
    <row r="126" spans="1:13" x14ac:dyDescent="0.25">
      <c r="A126" s="1">
        <v>41399</v>
      </c>
      <c r="B126">
        <v>749</v>
      </c>
      <c r="C126">
        <v>26415</v>
      </c>
      <c r="D126">
        <v>33132</v>
      </c>
      <c r="E126">
        <v>5</v>
      </c>
      <c r="F126">
        <f>IF(WEEKDAY(Table1[[#This Row],[Date]],2)=1,1,0)</f>
        <v>0</v>
      </c>
      <c r="G126" s="2">
        <f>IF(WEEKDAY(Table1[[#This Row],[Date]],2)=2,1,0)</f>
        <v>0</v>
      </c>
      <c r="H126" s="2">
        <f>IF(WEEKDAY(Table1[[#This Row],[Date]],2)=3,1,0)</f>
        <v>0</v>
      </c>
      <c r="I126" s="2">
        <f>IF(WEEKDAY(Table1[[#This Row],[Date]],2)=4,1,0)</f>
        <v>0</v>
      </c>
      <c r="J126" s="2">
        <f>IF(WEEKDAY(Table1[[#This Row],[Date]],2)=5,1,0)</f>
        <v>0</v>
      </c>
      <c r="K126" s="2">
        <f>IF(WEEKDAY(Table1[[#This Row],[Date]],2)=6,1,0)</f>
        <v>0</v>
      </c>
      <c r="L126" s="2">
        <f>IF(NETWORKDAYS.INTL(Table1[[#This Row],[Date]],Table1[[#This Row],[Date]],11,[3]ZamazonHolidays!$A$2:$A$11)=0,IF(WEEKDAY(Table1[[#This Row],[Date]],2)=7,0,1),0)</f>
        <v>0</v>
      </c>
      <c r="M126">
        <v>375</v>
      </c>
    </row>
    <row r="127" spans="1:13" x14ac:dyDescent="0.25">
      <c r="A127" s="1">
        <v>41400</v>
      </c>
      <c r="B127">
        <v>555</v>
      </c>
      <c r="C127">
        <v>42643</v>
      </c>
      <c r="D127">
        <v>34233</v>
      </c>
      <c r="E127">
        <v>9</v>
      </c>
      <c r="F127">
        <f>IF(WEEKDAY(Table1[[#This Row],[Date]],2)=1,1,0)</f>
        <v>1</v>
      </c>
      <c r="G127" s="2">
        <f>IF(WEEKDAY(Table1[[#This Row],[Date]],2)=2,1,0)</f>
        <v>0</v>
      </c>
      <c r="H127" s="2">
        <f>IF(WEEKDAY(Table1[[#This Row],[Date]],2)=3,1,0)</f>
        <v>0</v>
      </c>
      <c r="I127" s="2">
        <f>IF(WEEKDAY(Table1[[#This Row],[Date]],2)=4,1,0)</f>
        <v>0</v>
      </c>
      <c r="J127" s="2">
        <f>IF(WEEKDAY(Table1[[#This Row],[Date]],2)=5,1,0)</f>
        <v>0</v>
      </c>
      <c r="K127" s="2">
        <f>IF(WEEKDAY(Table1[[#This Row],[Date]],2)=6,1,0)</f>
        <v>0</v>
      </c>
      <c r="L127" s="2">
        <f>IF(NETWORKDAYS.INTL(Table1[[#This Row],[Date]],Table1[[#This Row],[Date]],11,[3]ZamazonHolidays!$A$2:$A$11)=0,IF(WEEKDAY(Table1[[#This Row],[Date]],2)=7,0,1),0)</f>
        <v>0</v>
      </c>
      <c r="M127">
        <v>230</v>
      </c>
    </row>
    <row r="128" spans="1:13" x14ac:dyDescent="0.25">
      <c r="A128" s="1">
        <v>41401</v>
      </c>
      <c r="B128">
        <v>1286</v>
      </c>
      <c r="C128">
        <v>26300</v>
      </c>
      <c r="D128">
        <v>32038</v>
      </c>
      <c r="E128">
        <v>6</v>
      </c>
      <c r="F128">
        <f>IF(WEEKDAY(Table1[[#This Row],[Date]],2)=1,1,0)</f>
        <v>0</v>
      </c>
      <c r="G128" s="2">
        <f>IF(WEEKDAY(Table1[[#This Row],[Date]],2)=2,1,0)</f>
        <v>1</v>
      </c>
      <c r="H128" s="2">
        <f>IF(WEEKDAY(Table1[[#This Row],[Date]],2)=3,1,0)</f>
        <v>0</v>
      </c>
      <c r="I128" s="2">
        <f>IF(WEEKDAY(Table1[[#This Row],[Date]],2)=4,1,0)</f>
        <v>0</v>
      </c>
      <c r="J128" s="2">
        <f>IF(WEEKDAY(Table1[[#This Row],[Date]],2)=5,1,0)</f>
        <v>0</v>
      </c>
      <c r="K128" s="2">
        <f>IF(WEEKDAY(Table1[[#This Row],[Date]],2)=6,1,0)</f>
        <v>0</v>
      </c>
      <c r="L128" s="2">
        <f>IF(NETWORKDAYS.INTL(Table1[[#This Row],[Date]],Table1[[#This Row],[Date]],11,[3]ZamazonHolidays!$A$2:$A$11)=0,IF(WEEKDAY(Table1[[#This Row],[Date]],2)=7,0,1),0)</f>
        <v>0</v>
      </c>
      <c r="M128">
        <v>191</v>
      </c>
    </row>
    <row r="129" spans="1:13" x14ac:dyDescent="0.25">
      <c r="A129" s="1">
        <v>41402</v>
      </c>
      <c r="B129">
        <v>1201</v>
      </c>
      <c r="C129">
        <v>27774</v>
      </c>
      <c r="D129">
        <v>27499</v>
      </c>
      <c r="E129">
        <v>6</v>
      </c>
      <c r="F129">
        <f>IF(WEEKDAY(Table1[[#This Row],[Date]],2)=1,1,0)</f>
        <v>0</v>
      </c>
      <c r="G129" s="2">
        <f>IF(WEEKDAY(Table1[[#This Row],[Date]],2)=2,1,0)</f>
        <v>0</v>
      </c>
      <c r="H129" s="2">
        <f>IF(WEEKDAY(Table1[[#This Row],[Date]],2)=3,1,0)</f>
        <v>1</v>
      </c>
      <c r="I129" s="2">
        <f>IF(WEEKDAY(Table1[[#This Row],[Date]],2)=4,1,0)</f>
        <v>0</v>
      </c>
      <c r="J129" s="2">
        <f>IF(WEEKDAY(Table1[[#This Row],[Date]],2)=5,1,0)</f>
        <v>0</v>
      </c>
      <c r="K129" s="2">
        <f>IF(WEEKDAY(Table1[[#This Row],[Date]],2)=6,1,0)</f>
        <v>0</v>
      </c>
      <c r="L129" s="2">
        <f>IF(NETWORKDAYS.INTL(Table1[[#This Row],[Date]],Table1[[#This Row],[Date]],11,[3]ZamazonHolidays!$A$2:$A$11)=0,IF(WEEKDAY(Table1[[#This Row],[Date]],2)=7,0,1),0)</f>
        <v>0</v>
      </c>
      <c r="M129">
        <v>321</v>
      </c>
    </row>
    <row r="130" spans="1:13" x14ac:dyDescent="0.25">
      <c r="A130" s="1">
        <v>41403</v>
      </c>
      <c r="B130">
        <v>604</v>
      </c>
      <c r="C130">
        <v>36123</v>
      </c>
      <c r="D130">
        <v>38575</v>
      </c>
      <c r="E130">
        <v>6</v>
      </c>
      <c r="F130">
        <f>IF(WEEKDAY(Table1[[#This Row],[Date]],2)=1,1,0)</f>
        <v>0</v>
      </c>
      <c r="G130" s="2">
        <f>IF(WEEKDAY(Table1[[#This Row],[Date]],2)=2,1,0)</f>
        <v>0</v>
      </c>
      <c r="H130" s="2">
        <f>IF(WEEKDAY(Table1[[#This Row],[Date]],2)=3,1,0)</f>
        <v>0</v>
      </c>
      <c r="I130" s="2">
        <f>IF(WEEKDAY(Table1[[#This Row],[Date]],2)=4,1,0)</f>
        <v>1</v>
      </c>
      <c r="J130" s="2">
        <f>IF(WEEKDAY(Table1[[#This Row],[Date]],2)=5,1,0)</f>
        <v>0</v>
      </c>
      <c r="K130" s="2">
        <f>IF(WEEKDAY(Table1[[#This Row],[Date]],2)=6,1,0)</f>
        <v>0</v>
      </c>
      <c r="L130" s="2">
        <f>IF(NETWORKDAYS.INTL(Table1[[#This Row],[Date]],Table1[[#This Row],[Date]],11,[3]ZamazonHolidays!$A$2:$A$11)=0,IF(WEEKDAY(Table1[[#This Row],[Date]],2)=7,0,1),0)</f>
        <v>0</v>
      </c>
      <c r="M130">
        <v>240</v>
      </c>
    </row>
    <row r="131" spans="1:13" x14ac:dyDescent="0.25">
      <c r="A131" s="1">
        <v>41404</v>
      </c>
      <c r="B131">
        <v>923</v>
      </c>
      <c r="C131">
        <v>39231</v>
      </c>
      <c r="D131">
        <v>31627</v>
      </c>
      <c r="E131">
        <v>8</v>
      </c>
      <c r="F131">
        <f>IF(WEEKDAY(Table1[[#This Row],[Date]],2)=1,1,0)</f>
        <v>0</v>
      </c>
      <c r="G131" s="2">
        <f>IF(WEEKDAY(Table1[[#This Row],[Date]],2)=2,1,0)</f>
        <v>0</v>
      </c>
      <c r="H131" s="2">
        <f>IF(WEEKDAY(Table1[[#This Row],[Date]],2)=3,1,0)</f>
        <v>0</v>
      </c>
      <c r="I131" s="2">
        <f>IF(WEEKDAY(Table1[[#This Row],[Date]],2)=4,1,0)</f>
        <v>0</v>
      </c>
      <c r="J131" s="2">
        <f>IF(WEEKDAY(Table1[[#This Row],[Date]],2)=5,1,0)</f>
        <v>1</v>
      </c>
      <c r="K131" s="2">
        <f>IF(WEEKDAY(Table1[[#This Row],[Date]],2)=6,1,0)</f>
        <v>0</v>
      </c>
      <c r="L131" s="2">
        <f>IF(NETWORKDAYS.INTL(Table1[[#This Row],[Date]],Table1[[#This Row],[Date]],11,[3]ZamazonHolidays!$A$2:$A$11)=0,IF(WEEKDAY(Table1[[#This Row],[Date]],2)=7,0,1),0)</f>
        <v>0</v>
      </c>
      <c r="M131">
        <v>381</v>
      </c>
    </row>
    <row r="132" spans="1:13" x14ac:dyDescent="0.25">
      <c r="A132" s="1">
        <v>41405</v>
      </c>
      <c r="B132">
        <v>643</v>
      </c>
      <c r="C132">
        <v>38926</v>
      </c>
      <c r="D132">
        <v>33885</v>
      </c>
      <c r="E132">
        <v>6</v>
      </c>
      <c r="F132">
        <f>IF(WEEKDAY(Table1[[#This Row],[Date]],2)=1,1,0)</f>
        <v>0</v>
      </c>
      <c r="G132" s="2">
        <f>IF(WEEKDAY(Table1[[#This Row],[Date]],2)=2,1,0)</f>
        <v>0</v>
      </c>
      <c r="H132" s="2">
        <f>IF(WEEKDAY(Table1[[#This Row],[Date]],2)=3,1,0)</f>
        <v>0</v>
      </c>
      <c r="I132" s="2">
        <f>IF(WEEKDAY(Table1[[#This Row],[Date]],2)=4,1,0)</f>
        <v>0</v>
      </c>
      <c r="J132" s="2">
        <f>IF(WEEKDAY(Table1[[#This Row],[Date]],2)=5,1,0)</f>
        <v>0</v>
      </c>
      <c r="K132" s="2">
        <f>IF(WEEKDAY(Table1[[#This Row],[Date]],2)=6,1,0)</f>
        <v>1</v>
      </c>
      <c r="L132" s="2">
        <f>IF(NETWORKDAYS.INTL(Table1[[#This Row],[Date]],Table1[[#This Row],[Date]],11,[3]ZamazonHolidays!$A$2:$A$11)=0,IF(WEEKDAY(Table1[[#This Row],[Date]],2)=7,0,1),0)</f>
        <v>0</v>
      </c>
      <c r="M132">
        <v>237</v>
      </c>
    </row>
    <row r="133" spans="1:13" x14ac:dyDescent="0.25">
      <c r="A133" s="1">
        <v>41406</v>
      </c>
      <c r="B133">
        <v>604</v>
      </c>
      <c r="C133">
        <v>23254</v>
      </c>
      <c r="D133">
        <v>30113</v>
      </c>
      <c r="E133">
        <v>6</v>
      </c>
      <c r="F133">
        <f>IF(WEEKDAY(Table1[[#This Row],[Date]],2)=1,1,0)</f>
        <v>0</v>
      </c>
      <c r="G133" s="2">
        <f>IF(WEEKDAY(Table1[[#This Row],[Date]],2)=2,1,0)</f>
        <v>0</v>
      </c>
      <c r="H133" s="2">
        <f>IF(WEEKDAY(Table1[[#This Row],[Date]],2)=3,1,0)</f>
        <v>0</v>
      </c>
      <c r="I133" s="2">
        <f>IF(WEEKDAY(Table1[[#This Row],[Date]],2)=4,1,0)</f>
        <v>0</v>
      </c>
      <c r="J133" s="2">
        <f>IF(WEEKDAY(Table1[[#This Row],[Date]],2)=5,1,0)</f>
        <v>0</v>
      </c>
      <c r="K133" s="2">
        <f>IF(WEEKDAY(Table1[[#This Row],[Date]],2)=6,1,0)</f>
        <v>0</v>
      </c>
      <c r="L133" s="2">
        <f>IF(NETWORKDAYS.INTL(Table1[[#This Row],[Date]],Table1[[#This Row],[Date]],11,[3]ZamazonHolidays!$A$2:$A$11)=0,IF(WEEKDAY(Table1[[#This Row],[Date]],2)=7,0,1),0)</f>
        <v>0</v>
      </c>
      <c r="M133">
        <v>180</v>
      </c>
    </row>
    <row r="134" spans="1:13" x14ac:dyDescent="0.25">
      <c r="A134" s="1">
        <v>41407</v>
      </c>
      <c r="B134">
        <v>526</v>
      </c>
      <c r="C134">
        <v>20239</v>
      </c>
      <c r="D134">
        <v>35344</v>
      </c>
      <c r="E134">
        <v>6</v>
      </c>
      <c r="F134">
        <f>IF(WEEKDAY(Table1[[#This Row],[Date]],2)=1,1,0)</f>
        <v>1</v>
      </c>
      <c r="G134" s="2">
        <f>IF(WEEKDAY(Table1[[#This Row],[Date]],2)=2,1,0)</f>
        <v>0</v>
      </c>
      <c r="H134" s="2">
        <f>IF(WEEKDAY(Table1[[#This Row],[Date]],2)=3,1,0)</f>
        <v>0</v>
      </c>
      <c r="I134" s="2">
        <f>IF(WEEKDAY(Table1[[#This Row],[Date]],2)=4,1,0)</f>
        <v>0</v>
      </c>
      <c r="J134" s="2">
        <f>IF(WEEKDAY(Table1[[#This Row],[Date]],2)=5,1,0)</f>
        <v>0</v>
      </c>
      <c r="K134" s="2">
        <f>IF(WEEKDAY(Table1[[#This Row],[Date]],2)=6,1,0)</f>
        <v>0</v>
      </c>
      <c r="L134" s="2">
        <f>IF(NETWORKDAYS.INTL(Table1[[#This Row],[Date]],Table1[[#This Row],[Date]],11,[3]ZamazonHolidays!$A$2:$A$11)=0,IF(WEEKDAY(Table1[[#This Row],[Date]],2)=7,0,1),0)</f>
        <v>0</v>
      </c>
      <c r="M134">
        <v>306</v>
      </c>
    </row>
    <row r="135" spans="1:13" x14ac:dyDescent="0.25">
      <c r="A135" s="1">
        <v>41408</v>
      </c>
      <c r="B135">
        <v>1449</v>
      </c>
      <c r="C135">
        <v>46428</v>
      </c>
      <c r="D135">
        <v>37921</v>
      </c>
      <c r="E135">
        <v>8</v>
      </c>
      <c r="F135">
        <f>IF(WEEKDAY(Table1[[#This Row],[Date]],2)=1,1,0)</f>
        <v>0</v>
      </c>
      <c r="G135" s="2">
        <f>IF(WEEKDAY(Table1[[#This Row],[Date]],2)=2,1,0)</f>
        <v>1</v>
      </c>
      <c r="H135" s="2">
        <f>IF(WEEKDAY(Table1[[#This Row],[Date]],2)=3,1,0)</f>
        <v>0</v>
      </c>
      <c r="I135" s="2">
        <f>IF(WEEKDAY(Table1[[#This Row],[Date]],2)=4,1,0)</f>
        <v>0</v>
      </c>
      <c r="J135" s="2">
        <f>IF(WEEKDAY(Table1[[#This Row],[Date]],2)=5,1,0)</f>
        <v>0</v>
      </c>
      <c r="K135" s="2">
        <f>IF(WEEKDAY(Table1[[#This Row],[Date]],2)=6,1,0)</f>
        <v>0</v>
      </c>
      <c r="L135" s="2">
        <f>IF(NETWORKDAYS.INTL(Table1[[#This Row],[Date]],Table1[[#This Row],[Date]],11,[3]ZamazonHolidays!$A$2:$A$11)=0,IF(WEEKDAY(Table1[[#This Row],[Date]],2)=7,0,1),0)</f>
        <v>0</v>
      </c>
      <c r="M135">
        <v>367</v>
      </c>
    </row>
    <row r="136" spans="1:13" x14ac:dyDescent="0.25">
      <c r="A136" s="1">
        <v>41409</v>
      </c>
      <c r="B136">
        <v>564</v>
      </c>
      <c r="C136">
        <v>49074</v>
      </c>
      <c r="D136">
        <v>28334</v>
      </c>
      <c r="E136">
        <v>9</v>
      </c>
      <c r="F136">
        <f>IF(WEEKDAY(Table1[[#This Row],[Date]],2)=1,1,0)</f>
        <v>0</v>
      </c>
      <c r="G136" s="2">
        <f>IF(WEEKDAY(Table1[[#This Row],[Date]],2)=2,1,0)</f>
        <v>0</v>
      </c>
      <c r="H136" s="2">
        <f>IF(WEEKDAY(Table1[[#This Row],[Date]],2)=3,1,0)</f>
        <v>1</v>
      </c>
      <c r="I136" s="2">
        <f>IF(WEEKDAY(Table1[[#This Row],[Date]],2)=4,1,0)</f>
        <v>0</v>
      </c>
      <c r="J136" s="2">
        <f>IF(WEEKDAY(Table1[[#This Row],[Date]],2)=5,1,0)</f>
        <v>0</v>
      </c>
      <c r="K136" s="2">
        <f>IF(WEEKDAY(Table1[[#This Row],[Date]],2)=6,1,0)</f>
        <v>0</v>
      </c>
      <c r="L136" s="2">
        <f>IF(NETWORKDAYS.INTL(Table1[[#This Row],[Date]],Table1[[#This Row],[Date]],11,[3]ZamazonHolidays!$A$2:$A$11)=0,IF(WEEKDAY(Table1[[#This Row],[Date]],2)=7,0,1),0)</f>
        <v>0</v>
      </c>
      <c r="M136">
        <v>193</v>
      </c>
    </row>
    <row r="137" spans="1:13" x14ac:dyDescent="0.25">
      <c r="A137" s="1">
        <v>41410</v>
      </c>
      <c r="B137">
        <v>1364</v>
      </c>
      <c r="C137">
        <v>29107</v>
      </c>
      <c r="D137">
        <v>30700</v>
      </c>
      <c r="E137">
        <v>7</v>
      </c>
      <c r="F137">
        <f>IF(WEEKDAY(Table1[[#This Row],[Date]],2)=1,1,0)</f>
        <v>0</v>
      </c>
      <c r="G137" s="2">
        <f>IF(WEEKDAY(Table1[[#This Row],[Date]],2)=2,1,0)</f>
        <v>0</v>
      </c>
      <c r="H137" s="2">
        <f>IF(WEEKDAY(Table1[[#This Row],[Date]],2)=3,1,0)</f>
        <v>0</v>
      </c>
      <c r="I137" s="2">
        <f>IF(WEEKDAY(Table1[[#This Row],[Date]],2)=4,1,0)</f>
        <v>1</v>
      </c>
      <c r="J137" s="2">
        <f>IF(WEEKDAY(Table1[[#This Row],[Date]],2)=5,1,0)</f>
        <v>0</v>
      </c>
      <c r="K137" s="2">
        <f>IF(WEEKDAY(Table1[[#This Row],[Date]],2)=6,1,0)</f>
        <v>0</v>
      </c>
      <c r="L137" s="2">
        <f>IF(NETWORKDAYS.INTL(Table1[[#This Row],[Date]],Table1[[#This Row],[Date]],11,[3]ZamazonHolidays!$A$2:$A$11)=0,IF(WEEKDAY(Table1[[#This Row],[Date]],2)=7,0,1),0)</f>
        <v>0</v>
      </c>
      <c r="M137">
        <v>197</v>
      </c>
    </row>
    <row r="138" spans="1:13" x14ac:dyDescent="0.25">
      <c r="A138" s="1">
        <v>41411</v>
      </c>
      <c r="B138">
        <v>1112</v>
      </c>
      <c r="C138">
        <v>24557</v>
      </c>
      <c r="D138">
        <v>39090</v>
      </c>
      <c r="E138">
        <v>7</v>
      </c>
      <c r="F138">
        <f>IF(WEEKDAY(Table1[[#This Row],[Date]],2)=1,1,0)</f>
        <v>0</v>
      </c>
      <c r="G138" s="2">
        <f>IF(WEEKDAY(Table1[[#This Row],[Date]],2)=2,1,0)</f>
        <v>0</v>
      </c>
      <c r="H138" s="2">
        <f>IF(WEEKDAY(Table1[[#This Row],[Date]],2)=3,1,0)</f>
        <v>0</v>
      </c>
      <c r="I138" s="2">
        <f>IF(WEEKDAY(Table1[[#This Row],[Date]],2)=4,1,0)</f>
        <v>0</v>
      </c>
      <c r="J138" s="2">
        <f>IF(WEEKDAY(Table1[[#This Row],[Date]],2)=5,1,0)</f>
        <v>1</v>
      </c>
      <c r="K138" s="2">
        <f>IF(WEEKDAY(Table1[[#This Row],[Date]],2)=6,1,0)</f>
        <v>0</v>
      </c>
      <c r="L138" s="2">
        <f>IF(NETWORKDAYS.INTL(Table1[[#This Row],[Date]],Table1[[#This Row],[Date]],11,[3]ZamazonHolidays!$A$2:$A$11)=0,IF(WEEKDAY(Table1[[#This Row],[Date]],2)=7,0,1),0)</f>
        <v>0</v>
      </c>
      <c r="M138">
        <v>302</v>
      </c>
    </row>
    <row r="139" spans="1:13" x14ac:dyDescent="0.25">
      <c r="A139" s="1">
        <v>41412</v>
      </c>
      <c r="B139">
        <v>637</v>
      </c>
      <c r="C139">
        <v>41753</v>
      </c>
      <c r="D139">
        <v>33698</v>
      </c>
      <c r="E139">
        <v>8</v>
      </c>
      <c r="F139">
        <f>IF(WEEKDAY(Table1[[#This Row],[Date]],2)=1,1,0)</f>
        <v>0</v>
      </c>
      <c r="G139" s="2">
        <f>IF(WEEKDAY(Table1[[#This Row],[Date]],2)=2,1,0)</f>
        <v>0</v>
      </c>
      <c r="H139" s="2">
        <f>IF(WEEKDAY(Table1[[#This Row],[Date]],2)=3,1,0)</f>
        <v>0</v>
      </c>
      <c r="I139" s="2">
        <f>IF(WEEKDAY(Table1[[#This Row],[Date]],2)=4,1,0)</f>
        <v>0</v>
      </c>
      <c r="J139" s="2">
        <f>IF(WEEKDAY(Table1[[#This Row],[Date]],2)=5,1,0)</f>
        <v>0</v>
      </c>
      <c r="K139" s="2">
        <f>IF(WEEKDAY(Table1[[#This Row],[Date]],2)=6,1,0)</f>
        <v>1</v>
      </c>
      <c r="L139" s="2">
        <f>IF(NETWORKDAYS.INTL(Table1[[#This Row],[Date]],Table1[[#This Row],[Date]],11,[3]ZamazonHolidays!$A$2:$A$11)=0,IF(WEEKDAY(Table1[[#This Row],[Date]],2)=7,0,1),0)</f>
        <v>0</v>
      </c>
      <c r="M139">
        <v>248</v>
      </c>
    </row>
    <row r="140" spans="1:13" x14ac:dyDescent="0.25">
      <c r="A140" s="1">
        <v>41413</v>
      </c>
      <c r="B140">
        <v>1393</v>
      </c>
      <c r="C140">
        <v>22579</v>
      </c>
      <c r="D140">
        <v>32165</v>
      </c>
      <c r="E140">
        <v>6</v>
      </c>
      <c r="F140">
        <f>IF(WEEKDAY(Table1[[#This Row],[Date]],2)=1,1,0)</f>
        <v>0</v>
      </c>
      <c r="G140" s="2">
        <f>IF(WEEKDAY(Table1[[#This Row],[Date]],2)=2,1,0)</f>
        <v>0</v>
      </c>
      <c r="H140" s="2">
        <f>IF(WEEKDAY(Table1[[#This Row],[Date]],2)=3,1,0)</f>
        <v>0</v>
      </c>
      <c r="I140" s="2">
        <f>IF(WEEKDAY(Table1[[#This Row],[Date]],2)=4,1,0)</f>
        <v>0</v>
      </c>
      <c r="J140" s="2">
        <f>IF(WEEKDAY(Table1[[#This Row],[Date]],2)=5,1,0)</f>
        <v>0</v>
      </c>
      <c r="K140" s="2">
        <f>IF(WEEKDAY(Table1[[#This Row],[Date]],2)=6,1,0)</f>
        <v>0</v>
      </c>
      <c r="L140" s="2">
        <f>IF(NETWORKDAYS.INTL(Table1[[#This Row],[Date]],Table1[[#This Row],[Date]],11,[3]ZamazonHolidays!$A$2:$A$11)=0,IF(WEEKDAY(Table1[[#This Row],[Date]],2)=7,0,1),0)</f>
        <v>0</v>
      </c>
      <c r="M140">
        <v>276</v>
      </c>
    </row>
    <row r="141" spans="1:13" x14ac:dyDescent="0.25">
      <c r="A141" s="1">
        <v>41414</v>
      </c>
      <c r="B141">
        <v>632</v>
      </c>
      <c r="C141">
        <v>29712</v>
      </c>
      <c r="D141">
        <v>34008</v>
      </c>
      <c r="E141">
        <v>9</v>
      </c>
      <c r="F141">
        <f>IF(WEEKDAY(Table1[[#This Row],[Date]],2)=1,1,0)</f>
        <v>1</v>
      </c>
      <c r="G141" s="2">
        <f>IF(WEEKDAY(Table1[[#This Row],[Date]],2)=2,1,0)</f>
        <v>0</v>
      </c>
      <c r="H141" s="2">
        <f>IF(WEEKDAY(Table1[[#This Row],[Date]],2)=3,1,0)</f>
        <v>0</v>
      </c>
      <c r="I141" s="2">
        <f>IF(WEEKDAY(Table1[[#This Row],[Date]],2)=4,1,0)</f>
        <v>0</v>
      </c>
      <c r="J141" s="2">
        <f>IF(WEEKDAY(Table1[[#This Row],[Date]],2)=5,1,0)</f>
        <v>0</v>
      </c>
      <c r="K141" s="2">
        <f>IF(WEEKDAY(Table1[[#This Row],[Date]],2)=6,1,0)</f>
        <v>0</v>
      </c>
      <c r="L141" s="2">
        <f>IF(NETWORKDAYS.INTL(Table1[[#This Row],[Date]],Table1[[#This Row],[Date]],11,[3]ZamazonHolidays!$A$2:$A$11)=0,IF(WEEKDAY(Table1[[#This Row],[Date]],2)=7,0,1),0)</f>
        <v>0</v>
      </c>
      <c r="M141">
        <v>293</v>
      </c>
    </row>
    <row r="142" spans="1:13" x14ac:dyDescent="0.25">
      <c r="A142" s="1">
        <v>41415</v>
      </c>
      <c r="B142">
        <v>1388</v>
      </c>
      <c r="C142">
        <v>36196</v>
      </c>
      <c r="D142">
        <v>38959</v>
      </c>
      <c r="E142">
        <v>12</v>
      </c>
      <c r="F142">
        <f>IF(WEEKDAY(Table1[[#This Row],[Date]],2)=1,1,0)</f>
        <v>0</v>
      </c>
      <c r="G142" s="2">
        <f>IF(WEEKDAY(Table1[[#This Row],[Date]],2)=2,1,0)</f>
        <v>1</v>
      </c>
      <c r="H142" s="2">
        <f>IF(WEEKDAY(Table1[[#This Row],[Date]],2)=3,1,0)</f>
        <v>0</v>
      </c>
      <c r="I142" s="2">
        <f>IF(WEEKDAY(Table1[[#This Row],[Date]],2)=4,1,0)</f>
        <v>0</v>
      </c>
      <c r="J142" s="2">
        <f>IF(WEEKDAY(Table1[[#This Row],[Date]],2)=5,1,0)</f>
        <v>0</v>
      </c>
      <c r="K142" s="2">
        <f>IF(WEEKDAY(Table1[[#This Row],[Date]],2)=6,1,0)</f>
        <v>0</v>
      </c>
      <c r="L142" s="2">
        <f>IF(NETWORKDAYS.INTL(Table1[[#This Row],[Date]],Table1[[#This Row],[Date]],11,[3]ZamazonHolidays!$A$2:$A$11)=0,IF(WEEKDAY(Table1[[#This Row],[Date]],2)=7,0,1),0)</f>
        <v>0</v>
      </c>
      <c r="M142">
        <v>249</v>
      </c>
    </row>
    <row r="143" spans="1:13" x14ac:dyDescent="0.25">
      <c r="A143" s="1">
        <v>41416</v>
      </c>
      <c r="B143">
        <v>1146</v>
      </c>
      <c r="C143">
        <v>33975</v>
      </c>
      <c r="D143">
        <v>25697</v>
      </c>
      <c r="E143">
        <v>12</v>
      </c>
      <c r="F143">
        <f>IF(WEEKDAY(Table1[[#This Row],[Date]],2)=1,1,0)</f>
        <v>0</v>
      </c>
      <c r="G143" s="2">
        <f>IF(WEEKDAY(Table1[[#This Row],[Date]],2)=2,1,0)</f>
        <v>0</v>
      </c>
      <c r="H143" s="2">
        <f>IF(WEEKDAY(Table1[[#This Row],[Date]],2)=3,1,0)</f>
        <v>1</v>
      </c>
      <c r="I143" s="2">
        <f>IF(WEEKDAY(Table1[[#This Row],[Date]],2)=4,1,0)</f>
        <v>0</v>
      </c>
      <c r="J143" s="2">
        <f>IF(WEEKDAY(Table1[[#This Row],[Date]],2)=5,1,0)</f>
        <v>0</v>
      </c>
      <c r="K143" s="2">
        <f>IF(WEEKDAY(Table1[[#This Row],[Date]],2)=6,1,0)</f>
        <v>0</v>
      </c>
      <c r="L143" s="2">
        <f>IF(NETWORKDAYS.INTL(Table1[[#This Row],[Date]],Table1[[#This Row],[Date]],11,[3]ZamazonHolidays!$A$2:$A$11)=0,IF(WEEKDAY(Table1[[#This Row],[Date]],2)=7,0,1),0)</f>
        <v>0</v>
      </c>
      <c r="M143">
        <v>195</v>
      </c>
    </row>
    <row r="144" spans="1:13" x14ac:dyDescent="0.25">
      <c r="A144" s="1">
        <v>41417</v>
      </c>
      <c r="B144">
        <v>1100</v>
      </c>
      <c r="C144">
        <v>24474</v>
      </c>
      <c r="D144">
        <v>31936</v>
      </c>
      <c r="E144">
        <v>5</v>
      </c>
      <c r="F144">
        <f>IF(WEEKDAY(Table1[[#This Row],[Date]],2)=1,1,0)</f>
        <v>0</v>
      </c>
      <c r="G144" s="2">
        <f>IF(WEEKDAY(Table1[[#This Row],[Date]],2)=2,1,0)</f>
        <v>0</v>
      </c>
      <c r="H144" s="2">
        <f>IF(WEEKDAY(Table1[[#This Row],[Date]],2)=3,1,0)</f>
        <v>0</v>
      </c>
      <c r="I144" s="2">
        <f>IF(WEEKDAY(Table1[[#This Row],[Date]],2)=4,1,0)</f>
        <v>1</v>
      </c>
      <c r="J144" s="2">
        <f>IF(WEEKDAY(Table1[[#This Row],[Date]],2)=5,1,0)</f>
        <v>0</v>
      </c>
      <c r="K144" s="2">
        <f>IF(WEEKDAY(Table1[[#This Row],[Date]],2)=6,1,0)</f>
        <v>0</v>
      </c>
      <c r="L144" s="2">
        <f>IF(NETWORKDAYS.INTL(Table1[[#This Row],[Date]],Table1[[#This Row],[Date]],11,[3]ZamazonHolidays!$A$2:$A$11)=0,IF(WEEKDAY(Table1[[#This Row],[Date]],2)=7,0,1),0)</f>
        <v>0</v>
      </c>
      <c r="M144">
        <v>184</v>
      </c>
    </row>
    <row r="145" spans="1:13" x14ac:dyDescent="0.25">
      <c r="A145" s="1">
        <v>41418</v>
      </c>
      <c r="B145">
        <v>1231</v>
      </c>
      <c r="C145">
        <v>43831</v>
      </c>
      <c r="D145">
        <v>36694</v>
      </c>
      <c r="E145">
        <v>6</v>
      </c>
      <c r="F145">
        <f>IF(WEEKDAY(Table1[[#This Row],[Date]],2)=1,1,0)</f>
        <v>0</v>
      </c>
      <c r="G145" s="2">
        <f>IF(WEEKDAY(Table1[[#This Row],[Date]],2)=2,1,0)</f>
        <v>0</v>
      </c>
      <c r="H145" s="2">
        <f>IF(WEEKDAY(Table1[[#This Row],[Date]],2)=3,1,0)</f>
        <v>0</v>
      </c>
      <c r="I145" s="2">
        <f>IF(WEEKDAY(Table1[[#This Row],[Date]],2)=4,1,0)</f>
        <v>0</v>
      </c>
      <c r="J145" s="2">
        <f>IF(WEEKDAY(Table1[[#This Row],[Date]],2)=5,1,0)</f>
        <v>1</v>
      </c>
      <c r="K145" s="2">
        <f>IF(WEEKDAY(Table1[[#This Row],[Date]],2)=6,1,0)</f>
        <v>0</v>
      </c>
      <c r="L145" s="2">
        <f>IF(NETWORKDAYS.INTL(Table1[[#This Row],[Date]],Table1[[#This Row],[Date]],11,[3]ZamazonHolidays!$A$2:$A$11)=0,IF(WEEKDAY(Table1[[#This Row],[Date]],2)=7,0,1),0)</f>
        <v>0</v>
      </c>
      <c r="M145">
        <v>330</v>
      </c>
    </row>
    <row r="146" spans="1:13" x14ac:dyDescent="0.25">
      <c r="A146" s="1">
        <v>41419</v>
      </c>
      <c r="B146">
        <v>788</v>
      </c>
      <c r="C146">
        <v>35648</v>
      </c>
      <c r="D146">
        <v>31648</v>
      </c>
      <c r="E146">
        <v>5</v>
      </c>
      <c r="F146">
        <f>IF(WEEKDAY(Table1[[#This Row],[Date]],2)=1,1,0)</f>
        <v>0</v>
      </c>
      <c r="G146" s="2">
        <f>IF(WEEKDAY(Table1[[#This Row],[Date]],2)=2,1,0)</f>
        <v>0</v>
      </c>
      <c r="H146" s="2">
        <f>IF(WEEKDAY(Table1[[#This Row],[Date]],2)=3,1,0)</f>
        <v>0</v>
      </c>
      <c r="I146" s="2">
        <f>IF(WEEKDAY(Table1[[#This Row],[Date]],2)=4,1,0)</f>
        <v>0</v>
      </c>
      <c r="J146" s="2">
        <f>IF(WEEKDAY(Table1[[#This Row],[Date]],2)=5,1,0)</f>
        <v>0</v>
      </c>
      <c r="K146" s="2">
        <f>IF(WEEKDAY(Table1[[#This Row],[Date]],2)=6,1,0)</f>
        <v>1</v>
      </c>
      <c r="L146" s="2">
        <f>IF(NETWORKDAYS.INTL(Table1[[#This Row],[Date]],Table1[[#This Row],[Date]],11,[3]ZamazonHolidays!$A$2:$A$11)=0,IF(WEEKDAY(Table1[[#This Row],[Date]],2)=7,0,1),0)</f>
        <v>0</v>
      </c>
      <c r="M146">
        <v>267</v>
      </c>
    </row>
    <row r="147" spans="1:13" x14ac:dyDescent="0.25">
      <c r="A147" s="1">
        <v>41420</v>
      </c>
      <c r="B147">
        <v>1427</v>
      </c>
      <c r="C147">
        <v>41215</v>
      </c>
      <c r="D147">
        <v>30475</v>
      </c>
      <c r="E147">
        <v>12</v>
      </c>
      <c r="F147">
        <f>IF(WEEKDAY(Table1[[#This Row],[Date]],2)=1,1,0)</f>
        <v>0</v>
      </c>
      <c r="G147" s="2">
        <f>IF(WEEKDAY(Table1[[#This Row],[Date]],2)=2,1,0)</f>
        <v>0</v>
      </c>
      <c r="H147" s="2">
        <f>IF(WEEKDAY(Table1[[#This Row],[Date]],2)=3,1,0)</f>
        <v>0</v>
      </c>
      <c r="I147" s="2">
        <f>IF(WEEKDAY(Table1[[#This Row],[Date]],2)=4,1,0)</f>
        <v>0</v>
      </c>
      <c r="J147" s="2">
        <f>IF(WEEKDAY(Table1[[#This Row],[Date]],2)=5,1,0)</f>
        <v>0</v>
      </c>
      <c r="K147" s="2">
        <f>IF(WEEKDAY(Table1[[#This Row],[Date]],2)=6,1,0)</f>
        <v>0</v>
      </c>
      <c r="L147" s="2">
        <f>IF(NETWORKDAYS.INTL(Table1[[#This Row],[Date]],Table1[[#This Row],[Date]],11,[3]ZamazonHolidays!$A$2:$A$11)=0,IF(WEEKDAY(Table1[[#This Row],[Date]],2)=7,0,1),0)</f>
        <v>0</v>
      </c>
      <c r="M147">
        <v>329</v>
      </c>
    </row>
    <row r="148" spans="1:13" x14ac:dyDescent="0.25">
      <c r="A148" s="1">
        <v>41421</v>
      </c>
      <c r="B148">
        <v>1647</v>
      </c>
      <c r="C148">
        <v>25183</v>
      </c>
      <c r="D148">
        <v>30613</v>
      </c>
      <c r="E148">
        <v>5</v>
      </c>
      <c r="F148">
        <f>IF(WEEKDAY(Table1[[#This Row],[Date]],2)=1,1,0)</f>
        <v>1</v>
      </c>
      <c r="G148" s="2">
        <f>IF(WEEKDAY(Table1[[#This Row],[Date]],2)=2,1,0)</f>
        <v>0</v>
      </c>
      <c r="H148" s="2">
        <f>IF(WEEKDAY(Table1[[#This Row],[Date]],2)=3,1,0)</f>
        <v>0</v>
      </c>
      <c r="I148" s="2">
        <f>IF(WEEKDAY(Table1[[#This Row],[Date]],2)=4,1,0)</f>
        <v>0</v>
      </c>
      <c r="J148" s="2">
        <f>IF(WEEKDAY(Table1[[#This Row],[Date]],2)=5,1,0)</f>
        <v>0</v>
      </c>
      <c r="K148" s="2">
        <f>IF(WEEKDAY(Table1[[#This Row],[Date]],2)=6,1,0)</f>
        <v>0</v>
      </c>
      <c r="L148" s="2">
        <f>IF(NETWORKDAYS.INTL(Table1[[#This Row],[Date]],Table1[[#This Row],[Date]],11,[3]ZamazonHolidays!$A$2:$A$11)=0,IF(WEEKDAY(Table1[[#This Row],[Date]],2)=7,0,1),0)</f>
        <v>1</v>
      </c>
      <c r="M148">
        <v>373</v>
      </c>
    </row>
    <row r="149" spans="1:13" x14ac:dyDescent="0.25">
      <c r="A149" s="1">
        <v>41422</v>
      </c>
      <c r="B149">
        <v>914</v>
      </c>
      <c r="C149">
        <v>32727</v>
      </c>
      <c r="D149">
        <v>39636</v>
      </c>
      <c r="E149">
        <v>12</v>
      </c>
      <c r="F149">
        <f>IF(WEEKDAY(Table1[[#This Row],[Date]],2)=1,1,0)</f>
        <v>0</v>
      </c>
      <c r="G149" s="2">
        <f>IF(WEEKDAY(Table1[[#This Row],[Date]],2)=2,1,0)</f>
        <v>1</v>
      </c>
      <c r="H149" s="2">
        <f>IF(WEEKDAY(Table1[[#This Row],[Date]],2)=3,1,0)</f>
        <v>0</v>
      </c>
      <c r="I149" s="2">
        <f>IF(WEEKDAY(Table1[[#This Row],[Date]],2)=4,1,0)</f>
        <v>0</v>
      </c>
      <c r="J149" s="2">
        <f>IF(WEEKDAY(Table1[[#This Row],[Date]],2)=5,1,0)</f>
        <v>0</v>
      </c>
      <c r="K149" s="2">
        <f>IF(WEEKDAY(Table1[[#This Row],[Date]],2)=6,1,0)</f>
        <v>0</v>
      </c>
      <c r="L149" s="2">
        <f>IF(NETWORKDAYS.INTL(Table1[[#This Row],[Date]],Table1[[#This Row],[Date]],11,[3]ZamazonHolidays!$A$2:$A$11)=0,IF(WEEKDAY(Table1[[#This Row],[Date]],2)=7,0,1),0)</f>
        <v>0</v>
      </c>
      <c r="M149">
        <v>299</v>
      </c>
    </row>
    <row r="150" spans="1:13" x14ac:dyDescent="0.25">
      <c r="A150" s="1">
        <v>41423</v>
      </c>
      <c r="B150">
        <v>1091</v>
      </c>
      <c r="C150">
        <v>26980</v>
      </c>
      <c r="D150">
        <v>27126</v>
      </c>
      <c r="E150">
        <v>8</v>
      </c>
      <c r="F150">
        <f>IF(WEEKDAY(Table1[[#This Row],[Date]],2)=1,1,0)</f>
        <v>0</v>
      </c>
      <c r="G150" s="2">
        <f>IF(WEEKDAY(Table1[[#This Row],[Date]],2)=2,1,0)</f>
        <v>0</v>
      </c>
      <c r="H150" s="2">
        <f>IF(WEEKDAY(Table1[[#This Row],[Date]],2)=3,1,0)</f>
        <v>1</v>
      </c>
      <c r="I150" s="2">
        <f>IF(WEEKDAY(Table1[[#This Row],[Date]],2)=4,1,0)</f>
        <v>0</v>
      </c>
      <c r="J150" s="2">
        <f>IF(WEEKDAY(Table1[[#This Row],[Date]],2)=5,1,0)</f>
        <v>0</v>
      </c>
      <c r="K150" s="2">
        <f>IF(WEEKDAY(Table1[[#This Row],[Date]],2)=6,1,0)</f>
        <v>0</v>
      </c>
      <c r="L150" s="2">
        <f>IF(NETWORKDAYS.INTL(Table1[[#This Row],[Date]],Table1[[#This Row],[Date]],11,[3]ZamazonHolidays!$A$2:$A$11)=0,IF(WEEKDAY(Table1[[#This Row],[Date]],2)=7,0,1),0)</f>
        <v>0</v>
      </c>
      <c r="M150">
        <v>242</v>
      </c>
    </row>
    <row r="151" spans="1:13" x14ac:dyDescent="0.25">
      <c r="A151" s="1">
        <v>41424</v>
      </c>
      <c r="B151">
        <v>804</v>
      </c>
      <c r="C151">
        <v>47633</v>
      </c>
      <c r="D151">
        <v>34460</v>
      </c>
      <c r="E151">
        <v>8</v>
      </c>
      <c r="F151">
        <f>IF(WEEKDAY(Table1[[#This Row],[Date]],2)=1,1,0)</f>
        <v>0</v>
      </c>
      <c r="G151" s="2">
        <f>IF(WEEKDAY(Table1[[#This Row],[Date]],2)=2,1,0)</f>
        <v>0</v>
      </c>
      <c r="H151" s="2">
        <f>IF(WEEKDAY(Table1[[#This Row],[Date]],2)=3,1,0)</f>
        <v>0</v>
      </c>
      <c r="I151" s="2">
        <f>IF(WEEKDAY(Table1[[#This Row],[Date]],2)=4,1,0)</f>
        <v>1</v>
      </c>
      <c r="J151" s="2">
        <f>IF(WEEKDAY(Table1[[#This Row],[Date]],2)=5,1,0)</f>
        <v>0</v>
      </c>
      <c r="K151" s="2">
        <f>IF(WEEKDAY(Table1[[#This Row],[Date]],2)=6,1,0)</f>
        <v>0</v>
      </c>
      <c r="L151" s="2">
        <f>IF(NETWORKDAYS.INTL(Table1[[#This Row],[Date]],Table1[[#This Row],[Date]],11,[3]ZamazonHolidays!$A$2:$A$11)=0,IF(WEEKDAY(Table1[[#This Row],[Date]],2)=7,0,1),0)</f>
        <v>0</v>
      </c>
      <c r="M151">
        <v>264</v>
      </c>
    </row>
    <row r="152" spans="1:13" x14ac:dyDescent="0.25">
      <c r="A152" s="1">
        <v>41425</v>
      </c>
      <c r="B152">
        <v>720</v>
      </c>
      <c r="C152">
        <v>47320</v>
      </c>
      <c r="D152">
        <v>37115</v>
      </c>
      <c r="E152">
        <v>8</v>
      </c>
      <c r="F152">
        <f>IF(WEEKDAY(Table1[[#This Row],[Date]],2)=1,1,0)</f>
        <v>0</v>
      </c>
      <c r="G152" s="2">
        <f>IF(WEEKDAY(Table1[[#This Row],[Date]],2)=2,1,0)</f>
        <v>0</v>
      </c>
      <c r="H152" s="2">
        <f>IF(WEEKDAY(Table1[[#This Row],[Date]],2)=3,1,0)</f>
        <v>0</v>
      </c>
      <c r="I152" s="2">
        <f>IF(WEEKDAY(Table1[[#This Row],[Date]],2)=4,1,0)</f>
        <v>0</v>
      </c>
      <c r="J152" s="2">
        <f>IF(WEEKDAY(Table1[[#This Row],[Date]],2)=5,1,0)</f>
        <v>1</v>
      </c>
      <c r="K152" s="2">
        <f>IF(WEEKDAY(Table1[[#This Row],[Date]],2)=6,1,0)</f>
        <v>0</v>
      </c>
      <c r="L152" s="2">
        <f>IF(NETWORKDAYS.INTL(Table1[[#This Row],[Date]],Table1[[#This Row],[Date]],11,[3]ZamazonHolidays!$A$2:$A$11)=0,IF(WEEKDAY(Table1[[#This Row],[Date]],2)=7,0,1),0)</f>
        <v>0</v>
      </c>
      <c r="M152">
        <v>314</v>
      </c>
    </row>
    <row r="153" spans="1:13" x14ac:dyDescent="0.25">
      <c r="A153" s="1">
        <v>41426</v>
      </c>
      <c r="B153">
        <v>995</v>
      </c>
      <c r="C153">
        <v>20139</v>
      </c>
      <c r="D153">
        <v>30722</v>
      </c>
      <c r="E153">
        <v>10</v>
      </c>
      <c r="F153">
        <f>IF(WEEKDAY(Table1[[#This Row],[Date]],2)=1,1,0)</f>
        <v>0</v>
      </c>
      <c r="G153" s="2">
        <f>IF(WEEKDAY(Table1[[#This Row],[Date]],2)=2,1,0)</f>
        <v>0</v>
      </c>
      <c r="H153" s="2">
        <f>IF(WEEKDAY(Table1[[#This Row],[Date]],2)=3,1,0)</f>
        <v>0</v>
      </c>
      <c r="I153" s="2">
        <f>IF(WEEKDAY(Table1[[#This Row],[Date]],2)=4,1,0)</f>
        <v>0</v>
      </c>
      <c r="J153" s="2">
        <f>IF(WEEKDAY(Table1[[#This Row],[Date]],2)=5,1,0)</f>
        <v>0</v>
      </c>
      <c r="K153" s="2">
        <f>IF(WEEKDAY(Table1[[#This Row],[Date]],2)=6,1,0)</f>
        <v>1</v>
      </c>
      <c r="L153" s="2">
        <f>IF(NETWORKDAYS.INTL(Table1[[#This Row],[Date]],Table1[[#This Row],[Date]],11,[3]ZamazonHolidays!$A$2:$A$11)=0,IF(WEEKDAY(Table1[[#This Row],[Date]],2)=7,0,1),0)</f>
        <v>0</v>
      </c>
      <c r="M153">
        <v>198</v>
      </c>
    </row>
    <row r="154" spans="1:13" x14ac:dyDescent="0.25">
      <c r="A154" s="1">
        <v>41427</v>
      </c>
      <c r="B154">
        <v>1157</v>
      </c>
      <c r="C154">
        <v>41063</v>
      </c>
      <c r="D154">
        <v>34698</v>
      </c>
      <c r="E154">
        <v>7</v>
      </c>
      <c r="F154">
        <f>IF(WEEKDAY(Table1[[#This Row],[Date]],2)=1,1,0)</f>
        <v>0</v>
      </c>
      <c r="G154" s="2">
        <f>IF(WEEKDAY(Table1[[#This Row],[Date]],2)=2,1,0)</f>
        <v>0</v>
      </c>
      <c r="H154" s="2">
        <f>IF(WEEKDAY(Table1[[#This Row],[Date]],2)=3,1,0)</f>
        <v>0</v>
      </c>
      <c r="I154" s="2">
        <f>IF(WEEKDAY(Table1[[#This Row],[Date]],2)=4,1,0)</f>
        <v>0</v>
      </c>
      <c r="J154" s="2">
        <f>IF(WEEKDAY(Table1[[#This Row],[Date]],2)=5,1,0)</f>
        <v>0</v>
      </c>
      <c r="K154" s="2">
        <f>IF(WEEKDAY(Table1[[#This Row],[Date]],2)=6,1,0)</f>
        <v>0</v>
      </c>
      <c r="L154" s="2">
        <f>IF(NETWORKDAYS.INTL(Table1[[#This Row],[Date]],Table1[[#This Row],[Date]],11,[3]ZamazonHolidays!$A$2:$A$11)=0,IF(WEEKDAY(Table1[[#This Row],[Date]],2)=7,0,1),0)</f>
        <v>0</v>
      </c>
      <c r="M154">
        <v>325</v>
      </c>
    </row>
    <row r="155" spans="1:13" x14ac:dyDescent="0.25">
      <c r="A155" s="1">
        <v>41428</v>
      </c>
      <c r="B155">
        <v>801</v>
      </c>
      <c r="C155">
        <v>46618</v>
      </c>
      <c r="D155">
        <v>39854</v>
      </c>
      <c r="E155">
        <v>9</v>
      </c>
      <c r="F155">
        <f>IF(WEEKDAY(Table1[[#This Row],[Date]],2)=1,1,0)</f>
        <v>1</v>
      </c>
      <c r="G155" s="2">
        <f>IF(WEEKDAY(Table1[[#This Row],[Date]],2)=2,1,0)</f>
        <v>0</v>
      </c>
      <c r="H155" s="2">
        <f>IF(WEEKDAY(Table1[[#This Row],[Date]],2)=3,1,0)</f>
        <v>0</v>
      </c>
      <c r="I155" s="2">
        <f>IF(WEEKDAY(Table1[[#This Row],[Date]],2)=4,1,0)</f>
        <v>0</v>
      </c>
      <c r="J155" s="2">
        <f>IF(WEEKDAY(Table1[[#This Row],[Date]],2)=5,1,0)</f>
        <v>0</v>
      </c>
      <c r="K155" s="2">
        <f>IF(WEEKDAY(Table1[[#This Row],[Date]],2)=6,1,0)</f>
        <v>0</v>
      </c>
      <c r="L155" s="2">
        <f>IF(NETWORKDAYS.INTL(Table1[[#This Row],[Date]],Table1[[#This Row],[Date]],11,[3]ZamazonHolidays!$A$2:$A$11)=0,IF(WEEKDAY(Table1[[#This Row],[Date]],2)=7,0,1),0)</f>
        <v>0</v>
      </c>
      <c r="M155">
        <v>325</v>
      </c>
    </row>
    <row r="156" spans="1:13" x14ac:dyDescent="0.25">
      <c r="A156" s="1">
        <v>41429</v>
      </c>
      <c r="B156">
        <v>1007</v>
      </c>
      <c r="C156">
        <v>34244</v>
      </c>
      <c r="D156">
        <v>36433</v>
      </c>
      <c r="E156">
        <v>5</v>
      </c>
      <c r="F156">
        <f>IF(WEEKDAY(Table1[[#This Row],[Date]],2)=1,1,0)</f>
        <v>0</v>
      </c>
      <c r="G156" s="2">
        <f>IF(WEEKDAY(Table1[[#This Row],[Date]],2)=2,1,0)</f>
        <v>1</v>
      </c>
      <c r="H156" s="2">
        <f>IF(WEEKDAY(Table1[[#This Row],[Date]],2)=3,1,0)</f>
        <v>0</v>
      </c>
      <c r="I156" s="2">
        <f>IF(WEEKDAY(Table1[[#This Row],[Date]],2)=4,1,0)</f>
        <v>0</v>
      </c>
      <c r="J156" s="2">
        <f>IF(WEEKDAY(Table1[[#This Row],[Date]],2)=5,1,0)</f>
        <v>0</v>
      </c>
      <c r="K156" s="2">
        <f>IF(WEEKDAY(Table1[[#This Row],[Date]],2)=6,1,0)</f>
        <v>0</v>
      </c>
      <c r="L156" s="2">
        <f>IF(NETWORKDAYS.INTL(Table1[[#This Row],[Date]],Table1[[#This Row],[Date]],11,[3]ZamazonHolidays!$A$2:$A$11)=0,IF(WEEKDAY(Table1[[#This Row],[Date]],2)=7,0,1),0)</f>
        <v>0</v>
      </c>
      <c r="M156">
        <v>274</v>
      </c>
    </row>
    <row r="157" spans="1:13" x14ac:dyDescent="0.25">
      <c r="A157" s="1">
        <v>41430</v>
      </c>
      <c r="B157">
        <v>835</v>
      </c>
      <c r="C157">
        <v>23109</v>
      </c>
      <c r="D157">
        <v>23902</v>
      </c>
      <c r="E157">
        <v>5</v>
      </c>
      <c r="F157">
        <f>IF(WEEKDAY(Table1[[#This Row],[Date]],2)=1,1,0)</f>
        <v>0</v>
      </c>
      <c r="G157" s="2">
        <f>IF(WEEKDAY(Table1[[#This Row],[Date]],2)=2,1,0)</f>
        <v>0</v>
      </c>
      <c r="H157" s="2">
        <f>IF(WEEKDAY(Table1[[#This Row],[Date]],2)=3,1,0)</f>
        <v>1</v>
      </c>
      <c r="I157" s="2">
        <f>IF(WEEKDAY(Table1[[#This Row],[Date]],2)=4,1,0)</f>
        <v>0</v>
      </c>
      <c r="J157" s="2">
        <f>IF(WEEKDAY(Table1[[#This Row],[Date]],2)=5,1,0)</f>
        <v>0</v>
      </c>
      <c r="K157" s="2">
        <f>IF(WEEKDAY(Table1[[#This Row],[Date]],2)=6,1,0)</f>
        <v>0</v>
      </c>
      <c r="L157" s="2">
        <f>IF(NETWORKDAYS.INTL(Table1[[#This Row],[Date]],Table1[[#This Row],[Date]],11,[3]ZamazonHolidays!$A$2:$A$11)=0,IF(WEEKDAY(Table1[[#This Row],[Date]],2)=7,0,1),0)</f>
        <v>0</v>
      </c>
      <c r="M157">
        <v>233</v>
      </c>
    </row>
    <row r="158" spans="1:13" x14ac:dyDescent="0.25">
      <c r="A158" s="1">
        <v>41431</v>
      </c>
      <c r="B158">
        <v>747</v>
      </c>
      <c r="C158">
        <v>25782</v>
      </c>
      <c r="D158">
        <v>38012</v>
      </c>
      <c r="E158">
        <v>6</v>
      </c>
      <c r="F158">
        <f>IF(WEEKDAY(Table1[[#This Row],[Date]],2)=1,1,0)</f>
        <v>0</v>
      </c>
      <c r="G158" s="2">
        <f>IF(WEEKDAY(Table1[[#This Row],[Date]],2)=2,1,0)</f>
        <v>0</v>
      </c>
      <c r="H158" s="2">
        <f>IF(WEEKDAY(Table1[[#This Row],[Date]],2)=3,1,0)</f>
        <v>0</v>
      </c>
      <c r="I158" s="2">
        <f>IF(WEEKDAY(Table1[[#This Row],[Date]],2)=4,1,0)</f>
        <v>1</v>
      </c>
      <c r="J158" s="2">
        <f>IF(WEEKDAY(Table1[[#This Row],[Date]],2)=5,1,0)</f>
        <v>0</v>
      </c>
      <c r="K158" s="2">
        <f>IF(WEEKDAY(Table1[[#This Row],[Date]],2)=6,1,0)</f>
        <v>0</v>
      </c>
      <c r="L158" s="2">
        <f>IF(NETWORKDAYS.INTL(Table1[[#This Row],[Date]],Table1[[#This Row],[Date]],11,[3]ZamazonHolidays!$A$2:$A$11)=0,IF(WEEKDAY(Table1[[#This Row],[Date]],2)=7,0,1),0)</f>
        <v>0</v>
      </c>
      <c r="M158">
        <v>269</v>
      </c>
    </row>
    <row r="159" spans="1:13" x14ac:dyDescent="0.25">
      <c r="A159" s="1">
        <v>41432</v>
      </c>
      <c r="B159">
        <v>1470</v>
      </c>
      <c r="C159">
        <v>43680</v>
      </c>
      <c r="D159">
        <v>31524</v>
      </c>
      <c r="E159">
        <v>8</v>
      </c>
      <c r="F159">
        <f>IF(WEEKDAY(Table1[[#This Row],[Date]],2)=1,1,0)</f>
        <v>0</v>
      </c>
      <c r="G159" s="2">
        <f>IF(WEEKDAY(Table1[[#This Row],[Date]],2)=2,1,0)</f>
        <v>0</v>
      </c>
      <c r="H159" s="2">
        <f>IF(WEEKDAY(Table1[[#This Row],[Date]],2)=3,1,0)</f>
        <v>0</v>
      </c>
      <c r="I159" s="2">
        <f>IF(WEEKDAY(Table1[[#This Row],[Date]],2)=4,1,0)</f>
        <v>0</v>
      </c>
      <c r="J159" s="2">
        <f>IF(WEEKDAY(Table1[[#This Row],[Date]],2)=5,1,0)</f>
        <v>1</v>
      </c>
      <c r="K159" s="2">
        <f>IF(WEEKDAY(Table1[[#This Row],[Date]],2)=6,1,0)</f>
        <v>0</v>
      </c>
      <c r="L159" s="2">
        <f>IF(NETWORKDAYS.INTL(Table1[[#This Row],[Date]],Table1[[#This Row],[Date]],11,[3]ZamazonHolidays!$A$2:$A$11)=0,IF(WEEKDAY(Table1[[#This Row],[Date]],2)=7,0,1),0)</f>
        <v>0</v>
      </c>
      <c r="M159">
        <v>313</v>
      </c>
    </row>
    <row r="160" spans="1:13" x14ac:dyDescent="0.25">
      <c r="A160" s="1">
        <v>41433</v>
      </c>
      <c r="B160">
        <v>726</v>
      </c>
      <c r="C160">
        <v>42117</v>
      </c>
      <c r="D160">
        <v>30727</v>
      </c>
      <c r="E160">
        <v>6</v>
      </c>
      <c r="F160">
        <f>IF(WEEKDAY(Table1[[#This Row],[Date]],2)=1,1,0)</f>
        <v>0</v>
      </c>
      <c r="G160" s="2">
        <f>IF(WEEKDAY(Table1[[#This Row],[Date]],2)=2,1,0)</f>
        <v>0</v>
      </c>
      <c r="H160" s="2">
        <f>IF(WEEKDAY(Table1[[#This Row],[Date]],2)=3,1,0)</f>
        <v>0</v>
      </c>
      <c r="I160" s="2">
        <f>IF(WEEKDAY(Table1[[#This Row],[Date]],2)=4,1,0)</f>
        <v>0</v>
      </c>
      <c r="J160" s="2">
        <f>IF(WEEKDAY(Table1[[#This Row],[Date]],2)=5,1,0)</f>
        <v>0</v>
      </c>
      <c r="K160" s="2">
        <f>IF(WEEKDAY(Table1[[#This Row],[Date]],2)=6,1,0)</f>
        <v>1</v>
      </c>
      <c r="L160" s="2">
        <f>IF(NETWORKDAYS.INTL(Table1[[#This Row],[Date]],Table1[[#This Row],[Date]],11,[3]ZamazonHolidays!$A$2:$A$11)=0,IF(WEEKDAY(Table1[[#This Row],[Date]],2)=7,0,1),0)</f>
        <v>0</v>
      </c>
      <c r="M160">
        <v>218</v>
      </c>
    </row>
    <row r="161" spans="1:13" x14ac:dyDescent="0.25">
      <c r="A161" s="1">
        <v>41434</v>
      </c>
      <c r="B161">
        <v>632</v>
      </c>
      <c r="C161">
        <v>35298</v>
      </c>
      <c r="D161">
        <v>35355</v>
      </c>
      <c r="E161">
        <v>10</v>
      </c>
      <c r="F161">
        <f>IF(WEEKDAY(Table1[[#This Row],[Date]],2)=1,1,0)</f>
        <v>0</v>
      </c>
      <c r="G161" s="2">
        <f>IF(WEEKDAY(Table1[[#This Row],[Date]],2)=2,1,0)</f>
        <v>0</v>
      </c>
      <c r="H161" s="2">
        <f>IF(WEEKDAY(Table1[[#This Row],[Date]],2)=3,1,0)</f>
        <v>0</v>
      </c>
      <c r="I161" s="2">
        <f>IF(WEEKDAY(Table1[[#This Row],[Date]],2)=4,1,0)</f>
        <v>0</v>
      </c>
      <c r="J161" s="2">
        <f>IF(WEEKDAY(Table1[[#This Row],[Date]],2)=5,1,0)</f>
        <v>0</v>
      </c>
      <c r="K161" s="2">
        <f>IF(WEEKDAY(Table1[[#This Row],[Date]],2)=6,1,0)</f>
        <v>0</v>
      </c>
      <c r="L161" s="2">
        <f>IF(NETWORKDAYS.INTL(Table1[[#This Row],[Date]],Table1[[#This Row],[Date]],11,[3]ZamazonHolidays!$A$2:$A$11)=0,IF(WEEKDAY(Table1[[#This Row],[Date]],2)=7,0,1),0)</f>
        <v>0</v>
      </c>
      <c r="M161">
        <v>277</v>
      </c>
    </row>
    <row r="162" spans="1:13" x14ac:dyDescent="0.25">
      <c r="A162" s="1">
        <v>41435</v>
      </c>
      <c r="B162">
        <v>734</v>
      </c>
      <c r="C162">
        <v>36634</v>
      </c>
      <c r="D162">
        <v>34528</v>
      </c>
      <c r="E162">
        <v>8</v>
      </c>
      <c r="F162">
        <f>IF(WEEKDAY(Table1[[#This Row],[Date]],2)=1,1,0)</f>
        <v>1</v>
      </c>
      <c r="G162" s="2">
        <f>IF(WEEKDAY(Table1[[#This Row],[Date]],2)=2,1,0)</f>
        <v>0</v>
      </c>
      <c r="H162" s="2">
        <f>IF(WEEKDAY(Table1[[#This Row],[Date]],2)=3,1,0)</f>
        <v>0</v>
      </c>
      <c r="I162" s="2">
        <f>IF(WEEKDAY(Table1[[#This Row],[Date]],2)=4,1,0)</f>
        <v>0</v>
      </c>
      <c r="J162" s="2">
        <f>IF(WEEKDAY(Table1[[#This Row],[Date]],2)=5,1,0)</f>
        <v>0</v>
      </c>
      <c r="K162" s="2">
        <f>IF(WEEKDAY(Table1[[#This Row],[Date]],2)=6,1,0)</f>
        <v>0</v>
      </c>
      <c r="L162" s="2">
        <f>IF(NETWORKDAYS.INTL(Table1[[#This Row],[Date]],Table1[[#This Row],[Date]],11,[3]ZamazonHolidays!$A$2:$A$11)=0,IF(WEEKDAY(Table1[[#This Row],[Date]],2)=7,0,1),0)</f>
        <v>0</v>
      </c>
      <c r="M162">
        <v>201</v>
      </c>
    </row>
    <row r="163" spans="1:13" x14ac:dyDescent="0.25">
      <c r="A163" s="1">
        <v>41436</v>
      </c>
      <c r="B163">
        <v>684</v>
      </c>
      <c r="C163">
        <v>38413</v>
      </c>
      <c r="D163">
        <v>38569</v>
      </c>
      <c r="E163">
        <v>9</v>
      </c>
      <c r="F163">
        <f>IF(WEEKDAY(Table1[[#This Row],[Date]],2)=1,1,0)</f>
        <v>0</v>
      </c>
      <c r="G163" s="2">
        <f>IF(WEEKDAY(Table1[[#This Row],[Date]],2)=2,1,0)</f>
        <v>1</v>
      </c>
      <c r="H163" s="2">
        <f>IF(WEEKDAY(Table1[[#This Row],[Date]],2)=3,1,0)</f>
        <v>0</v>
      </c>
      <c r="I163" s="2">
        <f>IF(WEEKDAY(Table1[[#This Row],[Date]],2)=4,1,0)</f>
        <v>0</v>
      </c>
      <c r="J163" s="2">
        <f>IF(WEEKDAY(Table1[[#This Row],[Date]],2)=5,1,0)</f>
        <v>0</v>
      </c>
      <c r="K163" s="2">
        <f>IF(WEEKDAY(Table1[[#This Row],[Date]],2)=6,1,0)</f>
        <v>0</v>
      </c>
      <c r="L163" s="2">
        <f>IF(NETWORKDAYS.INTL(Table1[[#This Row],[Date]],Table1[[#This Row],[Date]],11,[3]ZamazonHolidays!$A$2:$A$11)=0,IF(WEEKDAY(Table1[[#This Row],[Date]],2)=7,0,1),0)</f>
        <v>0</v>
      </c>
      <c r="M163">
        <v>289</v>
      </c>
    </row>
    <row r="164" spans="1:13" x14ac:dyDescent="0.25">
      <c r="A164" s="1">
        <v>41437</v>
      </c>
      <c r="B164">
        <v>1052</v>
      </c>
      <c r="C164">
        <v>47861</v>
      </c>
      <c r="D164">
        <v>23168</v>
      </c>
      <c r="E164">
        <v>11</v>
      </c>
      <c r="F164">
        <f>IF(WEEKDAY(Table1[[#This Row],[Date]],2)=1,1,0)</f>
        <v>0</v>
      </c>
      <c r="G164" s="2">
        <f>IF(WEEKDAY(Table1[[#This Row],[Date]],2)=2,1,0)</f>
        <v>0</v>
      </c>
      <c r="H164" s="2">
        <f>IF(WEEKDAY(Table1[[#This Row],[Date]],2)=3,1,0)</f>
        <v>1</v>
      </c>
      <c r="I164" s="2">
        <f>IF(WEEKDAY(Table1[[#This Row],[Date]],2)=4,1,0)</f>
        <v>0</v>
      </c>
      <c r="J164" s="2">
        <f>IF(WEEKDAY(Table1[[#This Row],[Date]],2)=5,1,0)</f>
        <v>0</v>
      </c>
      <c r="K164" s="2">
        <f>IF(WEEKDAY(Table1[[#This Row],[Date]],2)=6,1,0)</f>
        <v>0</v>
      </c>
      <c r="L164" s="2">
        <f>IF(NETWORKDAYS.INTL(Table1[[#This Row],[Date]],Table1[[#This Row],[Date]],11,[3]ZamazonHolidays!$A$2:$A$11)=0,IF(WEEKDAY(Table1[[#This Row],[Date]],2)=7,0,1),0)</f>
        <v>0</v>
      </c>
      <c r="M164">
        <v>222</v>
      </c>
    </row>
    <row r="165" spans="1:13" x14ac:dyDescent="0.25">
      <c r="A165" s="1">
        <v>41438</v>
      </c>
      <c r="B165">
        <v>818</v>
      </c>
      <c r="C165">
        <v>37964</v>
      </c>
      <c r="D165">
        <v>32908</v>
      </c>
      <c r="E165">
        <v>8</v>
      </c>
      <c r="F165">
        <f>IF(WEEKDAY(Table1[[#This Row],[Date]],2)=1,1,0)</f>
        <v>0</v>
      </c>
      <c r="G165" s="2">
        <f>IF(WEEKDAY(Table1[[#This Row],[Date]],2)=2,1,0)</f>
        <v>0</v>
      </c>
      <c r="H165" s="2">
        <f>IF(WEEKDAY(Table1[[#This Row],[Date]],2)=3,1,0)</f>
        <v>0</v>
      </c>
      <c r="I165" s="2">
        <f>IF(WEEKDAY(Table1[[#This Row],[Date]],2)=4,1,0)</f>
        <v>1</v>
      </c>
      <c r="J165" s="2">
        <f>IF(WEEKDAY(Table1[[#This Row],[Date]],2)=5,1,0)</f>
        <v>0</v>
      </c>
      <c r="K165" s="2">
        <f>IF(WEEKDAY(Table1[[#This Row],[Date]],2)=6,1,0)</f>
        <v>0</v>
      </c>
      <c r="L165" s="2">
        <f>IF(NETWORKDAYS.INTL(Table1[[#This Row],[Date]],Table1[[#This Row],[Date]],11,[3]ZamazonHolidays!$A$2:$A$11)=0,IF(WEEKDAY(Table1[[#This Row],[Date]],2)=7,0,1),0)</f>
        <v>0</v>
      </c>
      <c r="M165">
        <v>261</v>
      </c>
    </row>
    <row r="166" spans="1:13" x14ac:dyDescent="0.25">
      <c r="A166" s="1">
        <v>41439</v>
      </c>
      <c r="B166">
        <v>1211</v>
      </c>
      <c r="C166">
        <v>22814</v>
      </c>
      <c r="D166">
        <v>30556</v>
      </c>
      <c r="E166">
        <v>12</v>
      </c>
      <c r="F166">
        <f>IF(WEEKDAY(Table1[[#This Row],[Date]],2)=1,1,0)</f>
        <v>0</v>
      </c>
      <c r="G166" s="2">
        <f>IF(WEEKDAY(Table1[[#This Row],[Date]],2)=2,1,0)</f>
        <v>0</v>
      </c>
      <c r="H166" s="2">
        <f>IF(WEEKDAY(Table1[[#This Row],[Date]],2)=3,1,0)</f>
        <v>0</v>
      </c>
      <c r="I166" s="2">
        <f>IF(WEEKDAY(Table1[[#This Row],[Date]],2)=4,1,0)</f>
        <v>0</v>
      </c>
      <c r="J166" s="2">
        <f>IF(WEEKDAY(Table1[[#This Row],[Date]],2)=5,1,0)</f>
        <v>1</v>
      </c>
      <c r="K166" s="2">
        <f>IF(WEEKDAY(Table1[[#This Row],[Date]],2)=6,1,0)</f>
        <v>0</v>
      </c>
      <c r="L166" s="2">
        <f>IF(NETWORKDAYS.INTL(Table1[[#This Row],[Date]],Table1[[#This Row],[Date]],11,[3]ZamazonHolidays!$A$2:$A$11)=0,IF(WEEKDAY(Table1[[#This Row],[Date]],2)=7,0,1),0)</f>
        <v>0</v>
      </c>
      <c r="M166">
        <v>242</v>
      </c>
    </row>
    <row r="167" spans="1:13" x14ac:dyDescent="0.25">
      <c r="A167" s="1">
        <v>41440</v>
      </c>
      <c r="B167">
        <v>880</v>
      </c>
      <c r="C167">
        <v>25356</v>
      </c>
      <c r="D167">
        <v>33123</v>
      </c>
      <c r="E167">
        <v>5</v>
      </c>
      <c r="F167">
        <f>IF(WEEKDAY(Table1[[#This Row],[Date]],2)=1,1,0)</f>
        <v>0</v>
      </c>
      <c r="G167" s="2">
        <f>IF(WEEKDAY(Table1[[#This Row],[Date]],2)=2,1,0)</f>
        <v>0</v>
      </c>
      <c r="H167" s="2">
        <f>IF(WEEKDAY(Table1[[#This Row],[Date]],2)=3,1,0)</f>
        <v>0</v>
      </c>
      <c r="I167" s="2">
        <f>IF(WEEKDAY(Table1[[#This Row],[Date]],2)=4,1,0)</f>
        <v>0</v>
      </c>
      <c r="J167" s="2">
        <f>IF(WEEKDAY(Table1[[#This Row],[Date]],2)=5,1,0)</f>
        <v>0</v>
      </c>
      <c r="K167" s="2">
        <f>IF(WEEKDAY(Table1[[#This Row],[Date]],2)=6,1,0)</f>
        <v>1</v>
      </c>
      <c r="L167" s="2">
        <f>IF(NETWORKDAYS.INTL(Table1[[#This Row],[Date]],Table1[[#This Row],[Date]],11,[3]ZamazonHolidays!$A$2:$A$11)=0,IF(WEEKDAY(Table1[[#This Row],[Date]],2)=7,0,1),0)</f>
        <v>0</v>
      </c>
      <c r="M167">
        <v>233</v>
      </c>
    </row>
    <row r="168" spans="1:13" x14ac:dyDescent="0.25">
      <c r="A168" s="1">
        <v>41441</v>
      </c>
      <c r="B168">
        <v>1462</v>
      </c>
      <c r="C168">
        <v>37856</v>
      </c>
      <c r="D168">
        <v>31590</v>
      </c>
      <c r="E168">
        <v>11</v>
      </c>
      <c r="F168">
        <f>IF(WEEKDAY(Table1[[#This Row],[Date]],2)=1,1,0)</f>
        <v>0</v>
      </c>
      <c r="G168" s="2">
        <f>IF(WEEKDAY(Table1[[#This Row],[Date]],2)=2,1,0)</f>
        <v>0</v>
      </c>
      <c r="H168" s="2">
        <f>IF(WEEKDAY(Table1[[#This Row],[Date]],2)=3,1,0)</f>
        <v>0</v>
      </c>
      <c r="I168" s="2">
        <f>IF(WEEKDAY(Table1[[#This Row],[Date]],2)=4,1,0)</f>
        <v>0</v>
      </c>
      <c r="J168" s="2">
        <f>IF(WEEKDAY(Table1[[#This Row],[Date]],2)=5,1,0)</f>
        <v>0</v>
      </c>
      <c r="K168" s="2">
        <f>IF(WEEKDAY(Table1[[#This Row],[Date]],2)=6,1,0)</f>
        <v>0</v>
      </c>
      <c r="L168" s="2">
        <f>IF(NETWORKDAYS.INTL(Table1[[#This Row],[Date]],Table1[[#This Row],[Date]],11,[3]ZamazonHolidays!$A$2:$A$11)=0,IF(WEEKDAY(Table1[[#This Row],[Date]],2)=7,0,1),0)</f>
        <v>0</v>
      </c>
      <c r="M168">
        <v>290</v>
      </c>
    </row>
    <row r="169" spans="1:13" x14ac:dyDescent="0.25">
      <c r="A169" s="1">
        <v>41442</v>
      </c>
      <c r="B169">
        <v>1432</v>
      </c>
      <c r="C169">
        <v>49685</v>
      </c>
      <c r="D169">
        <v>35653</v>
      </c>
      <c r="E169">
        <v>7</v>
      </c>
      <c r="F169">
        <f>IF(WEEKDAY(Table1[[#This Row],[Date]],2)=1,1,0)</f>
        <v>1</v>
      </c>
      <c r="G169" s="2">
        <f>IF(WEEKDAY(Table1[[#This Row],[Date]],2)=2,1,0)</f>
        <v>0</v>
      </c>
      <c r="H169" s="2">
        <f>IF(WEEKDAY(Table1[[#This Row],[Date]],2)=3,1,0)</f>
        <v>0</v>
      </c>
      <c r="I169" s="2">
        <f>IF(WEEKDAY(Table1[[#This Row],[Date]],2)=4,1,0)</f>
        <v>0</v>
      </c>
      <c r="J169" s="2">
        <f>IF(WEEKDAY(Table1[[#This Row],[Date]],2)=5,1,0)</f>
        <v>0</v>
      </c>
      <c r="K169" s="2">
        <f>IF(WEEKDAY(Table1[[#This Row],[Date]],2)=6,1,0)</f>
        <v>0</v>
      </c>
      <c r="L169" s="2">
        <f>IF(NETWORKDAYS.INTL(Table1[[#This Row],[Date]],Table1[[#This Row],[Date]],11,[3]ZamazonHolidays!$A$2:$A$11)=0,IF(WEEKDAY(Table1[[#This Row],[Date]],2)=7,0,1),0)</f>
        <v>0</v>
      </c>
      <c r="M169">
        <v>281</v>
      </c>
    </row>
    <row r="170" spans="1:13" x14ac:dyDescent="0.25">
      <c r="A170" s="1">
        <v>41443</v>
      </c>
      <c r="B170">
        <v>1118</v>
      </c>
      <c r="C170">
        <v>31330</v>
      </c>
      <c r="D170">
        <v>39595</v>
      </c>
      <c r="E170">
        <v>11</v>
      </c>
      <c r="F170">
        <f>IF(WEEKDAY(Table1[[#This Row],[Date]],2)=1,1,0)</f>
        <v>0</v>
      </c>
      <c r="G170" s="2">
        <f>IF(WEEKDAY(Table1[[#This Row],[Date]],2)=2,1,0)</f>
        <v>1</v>
      </c>
      <c r="H170" s="2">
        <f>IF(WEEKDAY(Table1[[#This Row],[Date]],2)=3,1,0)</f>
        <v>0</v>
      </c>
      <c r="I170" s="2">
        <f>IF(WEEKDAY(Table1[[#This Row],[Date]],2)=4,1,0)</f>
        <v>0</v>
      </c>
      <c r="J170" s="2">
        <f>IF(WEEKDAY(Table1[[#This Row],[Date]],2)=5,1,0)</f>
        <v>0</v>
      </c>
      <c r="K170" s="2">
        <f>IF(WEEKDAY(Table1[[#This Row],[Date]],2)=6,1,0)</f>
        <v>0</v>
      </c>
      <c r="L170" s="2">
        <f>IF(NETWORKDAYS.INTL(Table1[[#This Row],[Date]],Table1[[#This Row],[Date]],11,[3]ZamazonHolidays!$A$2:$A$11)=0,IF(WEEKDAY(Table1[[#This Row],[Date]],2)=7,0,1),0)</f>
        <v>0</v>
      </c>
      <c r="M170">
        <v>356</v>
      </c>
    </row>
    <row r="171" spans="1:13" x14ac:dyDescent="0.25">
      <c r="A171" s="1">
        <v>41444</v>
      </c>
      <c r="B171">
        <v>1439</v>
      </c>
      <c r="C171">
        <v>29797</v>
      </c>
      <c r="D171">
        <v>21657</v>
      </c>
      <c r="E171">
        <v>11</v>
      </c>
      <c r="F171">
        <f>IF(WEEKDAY(Table1[[#This Row],[Date]],2)=1,1,0)</f>
        <v>0</v>
      </c>
      <c r="G171" s="2">
        <f>IF(WEEKDAY(Table1[[#This Row],[Date]],2)=2,1,0)</f>
        <v>0</v>
      </c>
      <c r="H171" s="2">
        <f>IF(WEEKDAY(Table1[[#This Row],[Date]],2)=3,1,0)</f>
        <v>1</v>
      </c>
      <c r="I171" s="2">
        <f>IF(WEEKDAY(Table1[[#This Row],[Date]],2)=4,1,0)</f>
        <v>0</v>
      </c>
      <c r="J171" s="2">
        <f>IF(WEEKDAY(Table1[[#This Row],[Date]],2)=5,1,0)</f>
        <v>0</v>
      </c>
      <c r="K171" s="2">
        <f>IF(WEEKDAY(Table1[[#This Row],[Date]],2)=6,1,0)</f>
        <v>0</v>
      </c>
      <c r="L171" s="2">
        <f>IF(NETWORKDAYS.INTL(Table1[[#This Row],[Date]],Table1[[#This Row],[Date]],11,[3]ZamazonHolidays!$A$2:$A$11)=0,IF(WEEKDAY(Table1[[#This Row],[Date]],2)=7,0,1),0)</f>
        <v>0</v>
      </c>
      <c r="M171">
        <v>221</v>
      </c>
    </row>
    <row r="172" spans="1:13" x14ac:dyDescent="0.25">
      <c r="A172" s="1">
        <v>41445</v>
      </c>
      <c r="B172">
        <v>1032</v>
      </c>
      <c r="C172">
        <v>24334</v>
      </c>
      <c r="D172">
        <v>36822</v>
      </c>
      <c r="E172">
        <v>9</v>
      </c>
      <c r="F172">
        <f>IF(WEEKDAY(Table1[[#This Row],[Date]],2)=1,1,0)</f>
        <v>0</v>
      </c>
      <c r="G172" s="2">
        <f>IF(WEEKDAY(Table1[[#This Row],[Date]],2)=2,1,0)</f>
        <v>0</v>
      </c>
      <c r="H172" s="2">
        <f>IF(WEEKDAY(Table1[[#This Row],[Date]],2)=3,1,0)</f>
        <v>0</v>
      </c>
      <c r="I172" s="2">
        <f>IF(WEEKDAY(Table1[[#This Row],[Date]],2)=4,1,0)</f>
        <v>1</v>
      </c>
      <c r="J172" s="2">
        <f>IF(WEEKDAY(Table1[[#This Row],[Date]],2)=5,1,0)</f>
        <v>0</v>
      </c>
      <c r="K172" s="2">
        <f>IF(WEEKDAY(Table1[[#This Row],[Date]],2)=6,1,0)</f>
        <v>0</v>
      </c>
      <c r="L172" s="2">
        <f>IF(NETWORKDAYS.INTL(Table1[[#This Row],[Date]],Table1[[#This Row],[Date]],11,[3]ZamazonHolidays!$A$2:$A$11)=0,IF(WEEKDAY(Table1[[#This Row],[Date]],2)=7,0,1),0)</f>
        <v>0</v>
      </c>
      <c r="M172">
        <v>212</v>
      </c>
    </row>
    <row r="173" spans="1:13" x14ac:dyDescent="0.25">
      <c r="A173" s="1">
        <v>41446</v>
      </c>
      <c r="B173">
        <v>1269</v>
      </c>
      <c r="C173">
        <v>40755</v>
      </c>
      <c r="D173">
        <v>31710</v>
      </c>
      <c r="E173">
        <v>9</v>
      </c>
      <c r="F173">
        <f>IF(WEEKDAY(Table1[[#This Row],[Date]],2)=1,1,0)</f>
        <v>0</v>
      </c>
      <c r="G173" s="2">
        <f>IF(WEEKDAY(Table1[[#This Row],[Date]],2)=2,1,0)</f>
        <v>0</v>
      </c>
      <c r="H173" s="2">
        <f>IF(WEEKDAY(Table1[[#This Row],[Date]],2)=3,1,0)</f>
        <v>0</v>
      </c>
      <c r="I173" s="2">
        <f>IF(WEEKDAY(Table1[[#This Row],[Date]],2)=4,1,0)</f>
        <v>0</v>
      </c>
      <c r="J173" s="2">
        <f>IF(WEEKDAY(Table1[[#This Row],[Date]],2)=5,1,0)</f>
        <v>1</v>
      </c>
      <c r="K173" s="2">
        <f>IF(WEEKDAY(Table1[[#This Row],[Date]],2)=6,1,0)</f>
        <v>0</v>
      </c>
      <c r="L173" s="2">
        <f>IF(NETWORKDAYS.INTL(Table1[[#This Row],[Date]],Table1[[#This Row],[Date]],11,[3]ZamazonHolidays!$A$2:$A$11)=0,IF(WEEKDAY(Table1[[#This Row],[Date]],2)=7,0,1),0)</f>
        <v>0</v>
      </c>
      <c r="M173">
        <v>272</v>
      </c>
    </row>
    <row r="174" spans="1:13" x14ac:dyDescent="0.25">
      <c r="A174" s="1">
        <v>41447</v>
      </c>
      <c r="B174">
        <v>1369</v>
      </c>
      <c r="C174">
        <v>48169</v>
      </c>
      <c r="D174">
        <v>32058</v>
      </c>
      <c r="E174">
        <v>11</v>
      </c>
      <c r="F174">
        <f>IF(WEEKDAY(Table1[[#This Row],[Date]],2)=1,1,0)</f>
        <v>0</v>
      </c>
      <c r="G174" s="2">
        <f>IF(WEEKDAY(Table1[[#This Row],[Date]],2)=2,1,0)</f>
        <v>0</v>
      </c>
      <c r="H174" s="2">
        <f>IF(WEEKDAY(Table1[[#This Row],[Date]],2)=3,1,0)</f>
        <v>0</v>
      </c>
      <c r="I174" s="2">
        <f>IF(WEEKDAY(Table1[[#This Row],[Date]],2)=4,1,0)</f>
        <v>0</v>
      </c>
      <c r="J174" s="2">
        <f>IF(WEEKDAY(Table1[[#This Row],[Date]],2)=5,1,0)</f>
        <v>0</v>
      </c>
      <c r="K174" s="2">
        <f>IF(WEEKDAY(Table1[[#This Row],[Date]],2)=6,1,0)</f>
        <v>1</v>
      </c>
      <c r="L174" s="2">
        <f>IF(NETWORKDAYS.INTL(Table1[[#This Row],[Date]],Table1[[#This Row],[Date]],11,[3]ZamazonHolidays!$A$2:$A$11)=0,IF(WEEKDAY(Table1[[#This Row],[Date]],2)=7,0,1),0)</f>
        <v>0</v>
      </c>
      <c r="M174">
        <v>219</v>
      </c>
    </row>
    <row r="175" spans="1:13" x14ac:dyDescent="0.25">
      <c r="A175" s="1">
        <v>41448</v>
      </c>
      <c r="B175">
        <v>971</v>
      </c>
      <c r="C175">
        <v>32252</v>
      </c>
      <c r="D175">
        <v>32421</v>
      </c>
      <c r="E175">
        <v>8</v>
      </c>
      <c r="F175">
        <f>IF(WEEKDAY(Table1[[#This Row],[Date]],2)=1,1,0)</f>
        <v>0</v>
      </c>
      <c r="G175" s="2">
        <f>IF(WEEKDAY(Table1[[#This Row],[Date]],2)=2,1,0)</f>
        <v>0</v>
      </c>
      <c r="H175" s="2">
        <f>IF(WEEKDAY(Table1[[#This Row],[Date]],2)=3,1,0)</f>
        <v>0</v>
      </c>
      <c r="I175" s="2">
        <f>IF(WEEKDAY(Table1[[#This Row],[Date]],2)=4,1,0)</f>
        <v>0</v>
      </c>
      <c r="J175" s="2">
        <f>IF(WEEKDAY(Table1[[#This Row],[Date]],2)=5,1,0)</f>
        <v>0</v>
      </c>
      <c r="K175" s="2">
        <f>IF(WEEKDAY(Table1[[#This Row],[Date]],2)=6,1,0)</f>
        <v>0</v>
      </c>
      <c r="L175" s="2">
        <f>IF(NETWORKDAYS.INTL(Table1[[#This Row],[Date]],Table1[[#This Row],[Date]],11,[3]ZamazonHolidays!$A$2:$A$11)=0,IF(WEEKDAY(Table1[[#This Row],[Date]],2)=7,0,1),0)</f>
        <v>0</v>
      </c>
      <c r="M175">
        <v>307</v>
      </c>
    </row>
    <row r="176" spans="1:13" x14ac:dyDescent="0.25">
      <c r="A176" s="1">
        <v>41449</v>
      </c>
      <c r="B176">
        <v>772</v>
      </c>
      <c r="C176">
        <v>48155</v>
      </c>
      <c r="D176">
        <v>35129</v>
      </c>
      <c r="E176">
        <v>10</v>
      </c>
      <c r="F176">
        <f>IF(WEEKDAY(Table1[[#This Row],[Date]],2)=1,1,0)</f>
        <v>1</v>
      </c>
      <c r="G176" s="2">
        <f>IF(WEEKDAY(Table1[[#This Row],[Date]],2)=2,1,0)</f>
        <v>0</v>
      </c>
      <c r="H176" s="2">
        <f>IF(WEEKDAY(Table1[[#This Row],[Date]],2)=3,1,0)</f>
        <v>0</v>
      </c>
      <c r="I176" s="2">
        <f>IF(WEEKDAY(Table1[[#This Row],[Date]],2)=4,1,0)</f>
        <v>0</v>
      </c>
      <c r="J176" s="2">
        <f>IF(WEEKDAY(Table1[[#This Row],[Date]],2)=5,1,0)</f>
        <v>0</v>
      </c>
      <c r="K176" s="2">
        <f>IF(WEEKDAY(Table1[[#This Row],[Date]],2)=6,1,0)</f>
        <v>0</v>
      </c>
      <c r="L176" s="2">
        <f>IF(NETWORKDAYS.INTL(Table1[[#This Row],[Date]],Table1[[#This Row],[Date]],11,[3]ZamazonHolidays!$A$2:$A$11)=0,IF(WEEKDAY(Table1[[#This Row],[Date]],2)=7,0,1),0)</f>
        <v>0</v>
      </c>
      <c r="M176">
        <v>288</v>
      </c>
    </row>
    <row r="177" spans="1:13" x14ac:dyDescent="0.25">
      <c r="A177" s="1">
        <v>41450</v>
      </c>
      <c r="B177">
        <v>1401</v>
      </c>
      <c r="C177">
        <v>31950</v>
      </c>
      <c r="D177">
        <v>31610</v>
      </c>
      <c r="E177">
        <v>12</v>
      </c>
      <c r="F177">
        <f>IF(WEEKDAY(Table1[[#This Row],[Date]],2)=1,1,0)</f>
        <v>0</v>
      </c>
      <c r="G177" s="2">
        <f>IF(WEEKDAY(Table1[[#This Row],[Date]],2)=2,1,0)</f>
        <v>1</v>
      </c>
      <c r="H177" s="2">
        <f>IF(WEEKDAY(Table1[[#This Row],[Date]],2)=3,1,0)</f>
        <v>0</v>
      </c>
      <c r="I177" s="2">
        <f>IF(WEEKDAY(Table1[[#This Row],[Date]],2)=4,1,0)</f>
        <v>0</v>
      </c>
      <c r="J177" s="2">
        <f>IF(WEEKDAY(Table1[[#This Row],[Date]],2)=5,1,0)</f>
        <v>0</v>
      </c>
      <c r="K177" s="2">
        <f>IF(WEEKDAY(Table1[[#This Row],[Date]],2)=6,1,0)</f>
        <v>0</v>
      </c>
      <c r="L177" s="2">
        <f>IF(NETWORKDAYS.INTL(Table1[[#This Row],[Date]],Table1[[#This Row],[Date]],11,[3]ZamazonHolidays!$A$2:$A$11)=0,IF(WEEKDAY(Table1[[#This Row],[Date]],2)=7,0,1),0)</f>
        <v>0</v>
      </c>
      <c r="M177">
        <v>290</v>
      </c>
    </row>
    <row r="178" spans="1:13" x14ac:dyDescent="0.25">
      <c r="A178" s="1">
        <v>41451</v>
      </c>
      <c r="B178">
        <v>504</v>
      </c>
      <c r="C178">
        <v>35924</v>
      </c>
      <c r="D178">
        <v>27802</v>
      </c>
      <c r="E178">
        <v>12</v>
      </c>
      <c r="F178">
        <f>IF(WEEKDAY(Table1[[#This Row],[Date]],2)=1,1,0)</f>
        <v>0</v>
      </c>
      <c r="G178" s="2">
        <f>IF(WEEKDAY(Table1[[#This Row],[Date]],2)=2,1,0)</f>
        <v>0</v>
      </c>
      <c r="H178" s="2">
        <f>IF(WEEKDAY(Table1[[#This Row],[Date]],2)=3,1,0)</f>
        <v>1</v>
      </c>
      <c r="I178" s="2">
        <f>IF(WEEKDAY(Table1[[#This Row],[Date]],2)=4,1,0)</f>
        <v>0</v>
      </c>
      <c r="J178" s="2">
        <f>IF(WEEKDAY(Table1[[#This Row],[Date]],2)=5,1,0)</f>
        <v>0</v>
      </c>
      <c r="K178" s="2">
        <f>IF(WEEKDAY(Table1[[#This Row],[Date]],2)=6,1,0)</f>
        <v>0</v>
      </c>
      <c r="L178" s="2">
        <f>IF(NETWORKDAYS.INTL(Table1[[#This Row],[Date]],Table1[[#This Row],[Date]],11,[3]ZamazonHolidays!$A$2:$A$11)=0,IF(WEEKDAY(Table1[[#This Row],[Date]],2)=7,0,1),0)</f>
        <v>0</v>
      </c>
      <c r="M178">
        <v>192</v>
      </c>
    </row>
    <row r="179" spans="1:13" x14ac:dyDescent="0.25">
      <c r="A179" s="1">
        <v>41452</v>
      </c>
      <c r="B179">
        <v>821</v>
      </c>
      <c r="C179">
        <v>45278</v>
      </c>
      <c r="D179">
        <v>32114</v>
      </c>
      <c r="E179">
        <v>6</v>
      </c>
      <c r="F179">
        <f>IF(WEEKDAY(Table1[[#This Row],[Date]],2)=1,1,0)</f>
        <v>0</v>
      </c>
      <c r="G179" s="2">
        <f>IF(WEEKDAY(Table1[[#This Row],[Date]],2)=2,1,0)</f>
        <v>0</v>
      </c>
      <c r="H179" s="2">
        <f>IF(WEEKDAY(Table1[[#This Row],[Date]],2)=3,1,0)</f>
        <v>0</v>
      </c>
      <c r="I179" s="2">
        <f>IF(WEEKDAY(Table1[[#This Row],[Date]],2)=4,1,0)</f>
        <v>1</v>
      </c>
      <c r="J179" s="2">
        <f>IF(WEEKDAY(Table1[[#This Row],[Date]],2)=5,1,0)</f>
        <v>0</v>
      </c>
      <c r="K179" s="2">
        <f>IF(WEEKDAY(Table1[[#This Row],[Date]],2)=6,1,0)</f>
        <v>0</v>
      </c>
      <c r="L179" s="2">
        <f>IF(NETWORKDAYS.INTL(Table1[[#This Row],[Date]],Table1[[#This Row],[Date]],11,[3]ZamazonHolidays!$A$2:$A$11)=0,IF(WEEKDAY(Table1[[#This Row],[Date]],2)=7,0,1),0)</f>
        <v>0</v>
      </c>
      <c r="M179">
        <v>242</v>
      </c>
    </row>
    <row r="180" spans="1:13" x14ac:dyDescent="0.25">
      <c r="A180" s="1">
        <v>41453</v>
      </c>
      <c r="B180">
        <v>1336</v>
      </c>
      <c r="C180">
        <v>39555</v>
      </c>
      <c r="D180">
        <v>32544</v>
      </c>
      <c r="E180">
        <v>9</v>
      </c>
      <c r="F180">
        <f>IF(WEEKDAY(Table1[[#This Row],[Date]],2)=1,1,0)</f>
        <v>0</v>
      </c>
      <c r="G180" s="2">
        <f>IF(WEEKDAY(Table1[[#This Row],[Date]],2)=2,1,0)</f>
        <v>0</v>
      </c>
      <c r="H180" s="2">
        <f>IF(WEEKDAY(Table1[[#This Row],[Date]],2)=3,1,0)</f>
        <v>0</v>
      </c>
      <c r="I180" s="2">
        <f>IF(WEEKDAY(Table1[[#This Row],[Date]],2)=4,1,0)</f>
        <v>0</v>
      </c>
      <c r="J180" s="2">
        <f>IF(WEEKDAY(Table1[[#This Row],[Date]],2)=5,1,0)</f>
        <v>1</v>
      </c>
      <c r="K180" s="2">
        <f>IF(WEEKDAY(Table1[[#This Row],[Date]],2)=6,1,0)</f>
        <v>0</v>
      </c>
      <c r="L180" s="2">
        <f>IF(NETWORKDAYS.INTL(Table1[[#This Row],[Date]],Table1[[#This Row],[Date]],11,[3]ZamazonHolidays!$A$2:$A$11)=0,IF(WEEKDAY(Table1[[#This Row],[Date]],2)=7,0,1),0)</f>
        <v>0</v>
      </c>
      <c r="M180">
        <v>323</v>
      </c>
    </row>
    <row r="181" spans="1:13" x14ac:dyDescent="0.25">
      <c r="A181" s="1">
        <v>41454</v>
      </c>
      <c r="B181">
        <v>1130</v>
      </c>
      <c r="C181">
        <v>35187</v>
      </c>
      <c r="D181">
        <v>30721</v>
      </c>
      <c r="E181">
        <v>6</v>
      </c>
      <c r="F181">
        <f>IF(WEEKDAY(Table1[[#This Row],[Date]],2)=1,1,0)</f>
        <v>0</v>
      </c>
      <c r="G181" s="2">
        <f>IF(WEEKDAY(Table1[[#This Row],[Date]],2)=2,1,0)</f>
        <v>0</v>
      </c>
      <c r="H181" s="2">
        <f>IF(WEEKDAY(Table1[[#This Row],[Date]],2)=3,1,0)</f>
        <v>0</v>
      </c>
      <c r="I181" s="2">
        <f>IF(WEEKDAY(Table1[[#This Row],[Date]],2)=4,1,0)</f>
        <v>0</v>
      </c>
      <c r="J181" s="2">
        <f>IF(WEEKDAY(Table1[[#This Row],[Date]],2)=5,1,0)</f>
        <v>0</v>
      </c>
      <c r="K181" s="2">
        <f>IF(WEEKDAY(Table1[[#This Row],[Date]],2)=6,1,0)</f>
        <v>1</v>
      </c>
      <c r="L181" s="2">
        <f>IF(NETWORKDAYS.INTL(Table1[[#This Row],[Date]],Table1[[#This Row],[Date]],11,[3]ZamazonHolidays!$A$2:$A$11)=0,IF(WEEKDAY(Table1[[#This Row],[Date]],2)=7,0,1),0)</f>
        <v>0</v>
      </c>
      <c r="M181">
        <v>253</v>
      </c>
    </row>
    <row r="182" spans="1:13" x14ac:dyDescent="0.25">
      <c r="A182" s="1">
        <v>41455</v>
      </c>
      <c r="B182">
        <v>598</v>
      </c>
      <c r="C182">
        <v>45994</v>
      </c>
      <c r="D182">
        <v>34515</v>
      </c>
      <c r="E182">
        <v>12</v>
      </c>
      <c r="F182">
        <f>IF(WEEKDAY(Table1[[#This Row],[Date]],2)=1,1,0)</f>
        <v>0</v>
      </c>
      <c r="G182" s="2">
        <f>IF(WEEKDAY(Table1[[#This Row],[Date]],2)=2,1,0)</f>
        <v>0</v>
      </c>
      <c r="H182" s="2">
        <f>IF(WEEKDAY(Table1[[#This Row],[Date]],2)=3,1,0)</f>
        <v>0</v>
      </c>
      <c r="I182" s="2">
        <f>IF(WEEKDAY(Table1[[#This Row],[Date]],2)=4,1,0)</f>
        <v>0</v>
      </c>
      <c r="J182" s="2">
        <f>IF(WEEKDAY(Table1[[#This Row],[Date]],2)=5,1,0)</f>
        <v>0</v>
      </c>
      <c r="K182" s="2">
        <f>IF(WEEKDAY(Table1[[#This Row],[Date]],2)=6,1,0)</f>
        <v>0</v>
      </c>
      <c r="L182" s="2">
        <f>IF(NETWORKDAYS.INTL(Table1[[#This Row],[Date]],Table1[[#This Row],[Date]],11,[3]ZamazonHolidays!$A$2:$A$11)=0,IF(WEEKDAY(Table1[[#This Row],[Date]],2)=7,0,1),0)</f>
        <v>0</v>
      </c>
      <c r="M182">
        <v>240</v>
      </c>
    </row>
    <row r="183" spans="1:13" x14ac:dyDescent="0.25">
      <c r="A183" s="1">
        <v>41456</v>
      </c>
      <c r="B183">
        <v>992</v>
      </c>
      <c r="C183">
        <v>30521</v>
      </c>
      <c r="D183">
        <v>33769</v>
      </c>
      <c r="E183">
        <v>10</v>
      </c>
      <c r="F183">
        <f>IF(WEEKDAY(Table1[[#This Row],[Date]],2)=1,1,0)</f>
        <v>1</v>
      </c>
      <c r="G183" s="2">
        <f>IF(WEEKDAY(Table1[[#This Row],[Date]],2)=2,1,0)</f>
        <v>0</v>
      </c>
      <c r="H183" s="2">
        <f>IF(WEEKDAY(Table1[[#This Row],[Date]],2)=3,1,0)</f>
        <v>0</v>
      </c>
      <c r="I183" s="2">
        <f>IF(WEEKDAY(Table1[[#This Row],[Date]],2)=4,1,0)</f>
        <v>0</v>
      </c>
      <c r="J183" s="2">
        <f>IF(WEEKDAY(Table1[[#This Row],[Date]],2)=5,1,0)</f>
        <v>0</v>
      </c>
      <c r="K183" s="2">
        <f>IF(WEEKDAY(Table1[[#This Row],[Date]],2)=6,1,0)</f>
        <v>0</v>
      </c>
      <c r="L183" s="2">
        <f>IF(NETWORKDAYS.INTL(Table1[[#This Row],[Date]],Table1[[#This Row],[Date]],11,[3]ZamazonHolidays!$A$2:$A$11)=0,IF(WEEKDAY(Table1[[#This Row],[Date]],2)=7,0,1),0)</f>
        <v>0</v>
      </c>
      <c r="M183">
        <v>362</v>
      </c>
    </row>
    <row r="184" spans="1:13" x14ac:dyDescent="0.25">
      <c r="A184" s="1">
        <v>41457</v>
      </c>
      <c r="B184">
        <v>723</v>
      </c>
      <c r="C184">
        <v>37225</v>
      </c>
      <c r="D184">
        <v>30038</v>
      </c>
      <c r="E184">
        <v>9</v>
      </c>
      <c r="F184">
        <f>IF(WEEKDAY(Table1[[#This Row],[Date]],2)=1,1,0)</f>
        <v>0</v>
      </c>
      <c r="G184" s="2">
        <f>IF(WEEKDAY(Table1[[#This Row],[Date]],2)=2,1,0)</f>
        <v>1</v>
      </c>
      <c r="H184" s="2">
        <f>IF(WEEKDAY(Table1[[#This Row],[Date]],2)=3,1,0)</f>
        <v>0</v>
      </c>
      <c r="I184" s="2">
        <f>IF(WEEKDAY(Table1[[#This Row],[Date]],2)=4,1,0)</f>
        <v>0</v>
      </c>
      <c r="J184" s="2">
        <f>IF(WEEKDAY(Table1[[#This Row],[Date]],2)=5,1,0)</f>
        <v>0</v>
      </c>
      <c r="K184" s="2">
        <f>IF(WEEKDAY(Table1[[#This Row],[Date]],2)=6,1,0)</f>
        <v>0</v>
      </c>
      <c r="L184" s="2">
        <f>IF(NETWORKDAYS.INTL(Table1[[#This Row],[Date]],Table1[[#This Row],[Date]],11,[3]ZamazonHolidays!$A$2:$A$11)=0,IF(WEEKDAY(Table1[[#This Row],[Date]],2)=7,0,1),0)</f>
        <v>0</v>
      </c>
      <c r="M184">
        <v>296</v>
      </c>
    </row>
    <row r="185" spans="1:13" x14ac:dyDescent="0.25">
      <c r="A185" s="1">
        <v>41458</v>
      </c>
      <c r="B185">
        <v>907</v>
      </c>
      <c r="C185">
        <v>29061</v>
      </c>
      <c r="D185">
        <v>27851</v>
      </c>
      <c r="E185">
        <v>8</v>
      </c>
      <c r="F185">
        <f>IF(WEEKDAY(Table1[[#This Row],[Date]],2)=1,1,0)</f>
        <v>0</v>
      </c>
      <c r="G185" s="2">
        <f>IF(WEEKDAY(Table1[[#This Row],[Date]],2)=2,1,0)</f>
        <v>0</v>
      </c>
      <c r="H185" s="2">
        <f>IF(WEEKDAY(Table1[[#This Row],[Date]],2)=3,1,0)</f>
        <v>1</v>
      </c>
      <c r="I185" s="2">
        <f>IF(WEEKDAY(Table1[[#This Row],[Date]],2)=4,1,0)</f>
        <v>0</v>
      </c>
      <c r="J185" s="2">
        <f>IF(WEEKDAY(Table1[[#This Row],[Date]],2)=5,1,0)</f>
        <v>0</v>
      </c>
      <c r="K185" s="2">
        <f>IF(WEEKDAY(Table1[[#This Row],[Date]],2)=6,1,0)</f>
        <v>0</v>
      </c>
      <c r="L185" s="2">
        <f>IF(NETWORKDAYS.INTL(Table1[[#This Row],[Date]],Table1[[#This Row],[Date]],11,[3]ZamazonHolidays!$A$2:$A$11)=0,IF(WEEKDAY(Table1[[#This Row],[Date]],2)=7,0,1),0)</f>
        <v>0</v>
      </c>
      <c r="M185">
        <v>160</v>
      </c>
    </row>
    <row r="186" spans="1:13" x14ac:dyDescent="0.25">
      <c r="A186" s="1">
        <v>41459</v>
      </c>
      <c r="B186">
        <v>1038</v>
      </c>
      <c r="C186">
        <v>24466</v>
      </c>
      <c r="D186">
        <v>35291</v>
      </c>
      <c r="E186">
        <v>10</v>
      </c>
      <c r="F186">
        <f>IF(WEEKDAY(Table1[[#This Row],[Date]],2)=1,1,0)</f>
        <v>0</v>
      </c>
      <c r="G186" s="2">
        <f>IF(WEEKDAY(Table1[[#This Row],[Date]],2)=2,1,0)</f>
        <v>0</v>
      </c>
      <c r="H186" s="2">
        <f>IF(WEEKDAY(Table1[[#This Row],[Date]],2)=3,1,0)</f>
        <v>0</v>
      </c>
      <c r="I186" s="2">
        <f>IF(WEEKDAY(Table1[[#This Row],[Date]],2)=4,1,0)</f>
        <v>1</v>
      </c>
      <c r="J186" s="2">
        <f>IF(WEEKDAY(Table1[[#This Row],[Date]],2)=5,1,0)</f>
        <v>0</v>
      </c>
      <c r="K186" s="2">
        <f>IF(WEEKDAY(Table1[[#This Row],[Date]],2)=6,1,0)</f>
        <v>0</v>
      </c>
      <c r="L186" s="2">
        <f>IF(NETWORKDAYS.INTL(Table1[[#This Row],[Date]],Table1[[#This Row],[Date]],11,[3]ZamazonHolidays!$A$2:$A$11)=0,IF(WEEKDAY(Table1[[#This Row],[Date]],2)=7,0,1),0)</f>
        <v>1</v>
      </c>
      <c r="M186">
        <v>239</v>
      </c>
    </row>
    <row r="187" spans="1:13" x14ac:dyDescent="0.25">
      <c r="A187" s="1">
        <v>41460</v>
      </c>
      <c r="B187">
        <v>1498</v>
      </c>
      <c r="C187">
        <v>31975</v>
      </c>
      <c r="D187">
        <v>37122</v>
      </c>
      <c r="E187">
        <v>12</v>
      </c>
      <c r="F187">
        <f>IF(WEEKDAY(Table1[[#This Row],[Date]],2)=1,1,0)</f>
        <v>0</v>
      </c>
      <c r="G187" s="2">
        <f>IF(WEEKDAY(Table1[[#This Row],[Date]],2)=2,1,0)</f>
        <v>0</v>
      </c>
      <c r="H187" s="2">
        <f>IF(WEEKDAY(Table1[[#This Row],[Date]],2)=3,1,0)</f>
        <v>0</v>
      </c>
      <c r="I187" s="2">
        <f>IF(WEEKDAY(Table1[[#This Row],[Date]],2)=4,1,0)</f>
        <v>0</v>
      </c>
      <c r="J187" s="2">
        <f>IF(WEEKDAY(Table1[[#This Row],[Date]],2)=5,1,0)</f>
        <v>1</v>
      </c>
      <c r="K187" s="2">
        <f>IF(WEEKDAY(Table1[[#This Row],[Date]],2)=6,1,0)</f>
        <v>0</v>
      </c>
      <c r="L187" s="2">
        <f>IF(NETWORKDAYS.INTL(Table1[[#This Row],[Date]],Table1[[#This Row],[Date]],11,[3]ZamazonHolidays!$A$2:$A$11)=0,IF(WEEKDAY(Table1[[#This Row],[Date]],2)=7,0,1),0)</f>
        <v>0</v>
      </c>
      <c r="M187">
        <v>260</v>
      </c>
    </row>
    <row r="188" spans="1:13" x14ac:dyDescent="0.25">
      <c r="A188" s="1">
        <v>41461</v>
      </c>
      <c r="B188">
        <v>1016</v>
      </c>
      <c r="C188">
        <v>20425</v>
      </c>
      <c r="D188">
        <v>33992</v>
      </c>
      <c r="E188">
        <v>10</v>
      </c>
      <c r="F188">
        <f>IF(WEEKDAY(Table1[[#This Row],[Date]],2)=1,1,0)</f>
        <v>0</v>
      </c>
      <c r="G188" s="2">
        <f>IF(WEEKDAY(Table1[[#This Row],[Date]],2)=2,1,0)</f>
        <v>0</v>
      </c>
      <c r="H188" s="2">
        <f>IF(WEEKDAY(Table1[[#This Row],[Date]],2)=3,1,0)</f>
        <v>0</v>
      </c>
      <c r="I188" s="2">
        <f>IF(WEEKDAY(Table1[[#This Row],[Date]],2)=4,1,0)</f>
        <v>0</v>
      </c>
      <c r="J188" s="2">
        <f>IF(WEEKDAY(Table1[[#This Row],[Date]],2)=5,1,0)</f>
        <v>0</v>
      </c>
      <c r="K188" s="2">
        <f>IF(WEEKDAY(Table1[[#This Row],[Date]],2)=6,1,0)</f>
        <v>1</v>
      </c>
      <c r="L188" s="2">
        <f>IF(NETWORKDAYS.INTL(Table1[[#This Row],[Date]],Table1[[#This Row],[Date]],11,[3]ZamazonHolidays!$A$2:$A$11)=0,IF(WEEKDAY(Table1[[#This Row],[Date]],2)=7,0,1),0)</f>
        <v>0</v>
      </c>
      <c r="M188">
        <v>207</v>
      </c>
    </row>
    <row r="189" spans="1:13" x14ac:dyDescent="0.25">
      <c r="A189" s="1">
        <v>41462</v>
      </c>
      <c r="B189">
        <v>988</v>
      </c>
      <c r="C189">
        <v>41441</v>
      </c>
      <c r="D189">
        <v>36770</v>
      </c>
      <c r="E189">
        <v>8</v>
      </c>
      <c r="F189">
        <f>IF(WEEKDAY(Table1[[#This Row],[Date]],2)=1,1,0)</f>
        <v>0</v>
      </c>
      <c r="G189" s="2">
        <f>IF(WEEKDAY(Table1[[#This Row],[Date]],2)=2,1,0)</f>
        <v>0</v>
      </c>
      <c r="H189" s="2">
        <f>IF(WEEKDAY(Table1[[#This Row],[Date]],2)=3,1,0)</f>
        <v>0</v>
      </c>
      <c r="I189" s="2">
        <f>IF(WEEKDAY(Table1[[#This Row],[Date]],2)=4,1,0)</f>
        <v>0</v>
      </c>
      <c r="J189" s="2">
        <f>IF(WEEKDAY(Table1[[#This Row],[Date]],2)=5,1,0)</f>
        <v>0</v>
      </c>
      <c r="K189" s="2">
        <f>IF(WEEKDAY(Table1[[#This Row],[Date]],2)=6,1,0)</f>
        <v>0</v>
      </c>
      <c r="L189" s="2">
        <f>IF(NETWORKDAYS.INTL(Table1[[#This Row],[Date]],Table1[[#This Row],[Date]],11,[3]ZamazonHolidays!$A$2:$A$11)=0,IF(WEEKDAY(Table1[[#This Row],[Date]],2)=7,0,1),0)</f>
        <v>0</v>
      </c>
      <c r="M189">
        <v>268</v>
      </c>
    </row>
    <row r="190" spans="1:13" x14ac:dyDescent="0.25">
      <c r="A190" s="1">
        <v>41463</v>
      </c>
      <c r="B190">
        <v>718</v>
      </c>
      <c r="C190">
        <v>34500</v>
      </c>
      <c r="D190">
        <v>33824</v>
      </c>
      <c r="E190">
        <v>8</v>
      </c>
      <c r="F190">
        <f>IF(WEEKDAY(Table1[[#This Row],[Date]],2)=1,1,0)</f>
        <v>1</v>
      </c>
      <c r="G190" s="2">
        <f>IF(WEEKDAY(Table1[[#This Row],[Date]],2)=2,1,0)</f>
        <v>0</v>
      </c>
      <c r="H190" s="2">
        <f>IF(WEEKDAY(Table1[[#This Row],[Date]],2)=3,1,0)</f>
        <v>0</v>
      </c>
      <c r="I190" s="2">
        <f>IF(WEEKDAY(Table1[[#This Row],[Date]],2)=4,1,0)</f>
        <v>0</v>
      </c>
      <c r="J190" s="2">
        <f>IF(WEEKDAY(Table1[[#This Row],[Date]],2)=5,1,0)</f>
        <v>0</v>
      </c>
      <c r="K190" s="2">
        <f>IF(WEEKDAY(Table1[[#This Row],[Date]],2)=6,1,0)</f>
        <v>0</v>
      </c>
      <c r="L190" s="2">
        <f>IF(NETWORKDAYS.INTL(Table1[[#This Row],[Date]],Table1[[#This Row],[Date]],11,[3]ZamazonHolidays!$A$2:$A$11)=0,IF(WEEKDAY(Table1[[#This Row],[Date]],2)=7,0,1),0)</f>
        <v>0</v>
      </c>
      <c r="M190">
        <v>281</v>
      </c>
    </row>
    <row r="191" spans="1:13" x14ac:dyDescent="0.25">
      <c r="A191" s="1">
        <v>41464</v>
      </c>
      <c r="B191">
        <v>1326</v>
      </c>
      <c r="C191">
        <v>35963</v>
      </c>
      <c r="D191">
        <v>34444</v>
      </c>
      <c r="E191">
        <v>12</v>
      </c>
      <c r="F191">
        <f>IF(WEEKDAY(Table1[[#This Row],[Date]],2)=1,1,0)</f>
        <v>0</v>
      </c>
      <c r="G191" s="2">
        <f>IF(WEEKDAY(Table1[[#This Row],[Date]],2)=2,1,0)</f>
        <v>1</v>
      </c>
      <c r="H191" s="2">
        <f>IF(WEEKDAY(Table1[[#This Row],[Date]],2)=3,1,0)</f>
        <v>0</v>
      </c>
      <c r="I191" s="2">
        <f>IF(WEEKDAY(Table1[[#This Row],[Date]],2)=4,1,0)</f>
        <v>0</v>
      </c>
      <c r="J191" s="2">
        <f>IF(WEEKDAY(Table1[[#This Row],[Date]],2)=5,1,0)</f>
        <v>0</v>
      </c>
      <c r="K191" s="2">
        <f>IF(WEEKDAY(Table1[[#This Row],[Date]],2)=6,1,0)</f>
        <v>0</v>
      </c>
      <c r="L191" s="2">
        <f>IF(NETWORKDAYS.INTL(Table1[[#This Row],[Date]],Table1[[#This Row],[Date]],11,[3]ZamazonHolidays!$A$2:$A$11)=0,IF(WEEKDAY(Table1[[#This Row],[Date]],2)=7,0,1),0)</f>
        <v>0</v>
      </c>
      <c r="M191">
        <v>269</v>
      </c>
    </row>
    <row r="192" spans="1:13" x14ac:dyDescent="0.25">
      <c r="A192" s="1">
        <v>41465</v>
      </c>
      <c r="B192">
        <v>941</v>
      </c>
      <c r="C192">
        <v>24564</v>
      </c>
      <c r="D192">
        <v>24102</v>
      </c>
      <c r="E192">
        <v>11</v>
      </c>
      <c r="F192">
        <f>IF(WEEKDAY(Table1[[#This Row],[Date]],2)=1,1,0)</f>
        <v>0</v>
      </c>
      <c r="G192" s="2">
        <f>IF(WEEKDAY(Table1[[#This Row],[Date]],2)=2,1,0)</f>
        <v>0</v>
      </c>
      <c r="H192" s="2">
        <f>IF(WEEKDAY(Table1[[#This Row],[Date]],2)=3,1,0)</f>
        <v>1</v>
      </c>
      <c r="I192" s="2">
        <f>IF(WEEKDAY(Table1[[#This Row],[Date]],2)=4,1,0)</f>
        <v>0</v>
      </c>
      <c r="J192" s="2">
        <f>IF(WEEKDAY(Table1[[#This Row],[Date]],2)=5,1,0)</f>
        <v>0</v>
      </c>
      <c r="K192" s="2">
        <f>IF(WEEKDAY(Table1[[#This Row],[Date]],2)=6,1,0)</f>
        <v>0</v>
      </c>
      <c r="L192" s="2">
        <f>IF(NETWORKDAYS.INTL(Table1[[#This Row],[Date]],Table1[[#This Row],[Date]],11,[3]ZamazonHolidays!$A$2:$A$11)=0,IF(WEEKDAY(Table1[[#This Row],[Date]],2)=7,0,1),0)</f>
        <v>0</v>
      </c>
      <c r="M192">
        <v>117</v>
      </c>
    </row>
    <row r="193" spans="1:13" x14ac:dyDescent="0.25">
      <c r="A193" s="1">
        <v>41466</v>
      </c>
      <c r="B193">
        <v>634</v>
      </c>
      <c r="C193">
        <v>22418</v>
      </c>
      <c r="D193">
        <v>33697</v>
      </c>
      <c r="E193">
        <v>5</v>
      </c>
      <c r="F193">
        <f>IF(WEEKDAY(Table1[[#This Row],[Date]],2)=1,1,0)</f>
        <v>0</v>
      </c>
      <c r="G193" s="2">
        <f>IF(WEEKDAY(Table1[[#This Row],[Date]],2)=2,1,0)</f>
        <v>0</v>
      </c>
      <c r="H193" s="2">
        <f>IF(WEEKDAY(Table1[[#This Row],[Date]],2)=3,1,0)</f>
        <v>0</v>
      </c>
      <c r="I193" s="2">
        <f>IF(WEEKDAY(Table1[[#This Row],[Date]],2)=4,1,0)</f>
        <v>1</v>
      </c>
      <c r="J193" s="2">
        <f>IF(WEEKDAY(Table1[[#This Row],[Date]],2)=5,1,0)</f>
        <v>0</v>
      </c>
      <c r="K193" s="2">
        <f>IF(WEEKDAY(Table1[[#This Row],[Date]],2)=6,1,0)</f>
        <v>0</v>
      </c>
      <c r="L193" s="2">
        <f>IF(NETWORKDAYS.INTL(Table1[[#This Row],[Date]],Table1[[#This Row],[Date]],11,[3]ZamazonHolidays!$A$2:$A$11)=0,IF(WEEKDAY(Table1[[#This Row],[Date]],2)=7,0,1),0)</f>
        <v>0</v>
      </c>
      <c r="M193">
        <v>308</v>
      </c>
    </row>
    <row r="194" spans="1:13" x14ac:dyDescent="0.25">
      <c r="A194" s="1">
        <v>41467</v>
      </c>
      <c r="B194">
        <v>856</v>
      </c>
      <c r="C194">
        <v>46457</v>
      </c>
      <c r="D194">
        <v>36633</v>
      </c>
      <c r="E194">
        <v>11</v>
      </c>
      <c r="F194">
        <f>IF(WEEKDAY(Table1[[#This Row],[Date]],2)=1,1,0)</f>
        <v>0</v>
      </c>
      <c r="G194" s="2">
        <f>IF(WEEKDAY(Table1[[#This Row],[Date]],2)=2,1,0)</f>
        <v>0</v>
      </c>
      <c r="H194" s="2">
        <f>IF(WEEKDAY(Table1[[#This Row],[Date]],2)=3,1,0)</f>
        <v>0</v>
      </c>
      <c r="I194" s="2">
        <f>IF(WEEKDAY(Table1[[#This Row],[Date]],2)=4,1,0)</f>
        <v>0</v>
      </c>
      <c r="J194" s="2">
        <f>IF(WEEKDAY(Table1[[#This Row],[Date]],2)=5,1,0)</f>
        <v>1</v>
      </c>
      <c r="K194" s="2">
        <f>IF(WEEKDAY(Table1[[#This Row],[Date]],2)=6,1,0)</f>
        <v>0</v>
      </c>
      <c r="L194" s="2">
        <f>IF(NETWORKDAYS.INTL(Table1[[#This Row],[Date]],Table1[[#This Row],[Date]],11,[3]ZamazonHolidays!$A$2:$A$11)=0,IF(WEEKDAY(Table1[[#This Row],[Date]],2)=7,0,1),0)</f>
        <v>0</v>
      </c>
      <c r="M194">
        <v>322</v>
      </c>
    </row>
    <row r="195" spans="1:13" x14ac:dyDescent="0.25">
      <c r="A195" s="1">
        <v>41468</v>
      </c>
      <c r="B195">
        <v>717</v>
      </c>
      <c r="C195">
        <v>43863</v>
      </c>
      <c r="D195">
        <v>37575</v>
      </c>
      <c r="E195">
        <v>10</v>
      </c>
      <c r="F195">
        <f>IF(WEEKDAY(Table1[[#This Row],[Date]],2)=1,1,0)</f>
        <v>0</v>
      </c>
      <c r="G195" s="2">
        <f>IF(WEEKDAY(Table1[[#This Row],[Date]],2)=2,1,0)</f>
        <v>0</v>
      </c>
      <c r="H195" s="2">
        <f>IF(WEEKDAY(Table1[[#This Row],[Date]],2)=3,1,0)</f>
        <v>0</v>
      </c>
      <c r="I195" s="2">
        <f>IF(WEEKDAY(Table1[[#This Row],[Date]],2)=4,1,0)</f>
        <v>0</v>
      </c>
      <c r="J195" s="2">
        <f>IF(WEEKDAY(Table1[[#This Row],[Date]],2)=5,1,0)</f>
        <v>0</v>
      </c>
      <c r="K195" s="2">
        <f>IF(WEEKDAY(Table1[[#This Row],[Date]],2)=6,1,0)</f>
        <v>1</v>
      </c>
      <c r="L195" s="2">
        <f>IF(NETWORKDAYS.INTL(Table1[[#This Row],[Date]],Table1[[#This Row],[Date]],11,[3]ZamazonHolidays!$A$2:$A$11)=0,IF(WEEKDAY(Table1[[#This Row],[Date]],2)=7,0,1),0)</f>
        <v>0</v>
      </c>
      <c r="M195">
        <v>286</v>
      </c>
    </row>
    <row r="196" spans="1:13" x14ac:dyDescent="0.25">
      <c r="A196" s="1">
        <v>41469</v>
      </c>
      <c r="B196">
        <v>1068</v>
      </c>
      <c r="C196">
        <v>48594</v>
      </c>
      <c r="D196">
        <v>31781</v>
      </c>
      <c r="E196">
        <v>11</v>
      </c>
      <c r="F196">
        <f>IF(WEEKDAY(Table1[[#This Row],[Date]],2)=1,1,0)</f>
        <v>0</v>
      </c>
      <c r="G196" s="2">
        <f>IF(WEEKDAY(Table1[[#This Row],[Date]],2)=2,1,0)</f>
        <v>0</v>
      </c>
      <c r="H196" s="2">
        <f>IF(WEEKDAY(Table1[[#This Row],[Date]],2)=3,1,0)</f>
        <v>0</v>
      </c>
      <c r="I196" s="2">
        <f>IF(WEEKDAY(Table1[[#This Row],[Date]],2)=4,1,0)</f>
        <v>0</v>
      </c>
      <c r="J196" s="2">
        <f>IF(WEEKDAY(Table1[[#This Row],[Date]],2)=5,1,0)</f>
        <v>0</v>
      </c>
      <c r="K196" s="2">
        <f>IF(WEEKDAY(Table1[[#This Row],[Date]],2)=6,1,0)</f>
        <v>0</v>
      </c>
      <c r="L196" s="2">
        <f>IF(NETWORKDAYS.INTL(Table1[[#This Row],[Date]],Table1[[#This Row],[Date]],11,[3]ZamazonHolidays!$A$2:$A$11)=0,IF(WEEKDAY(Table1[[#This Row],[Date]],2)=7,0,1),0)</f>
        <v>0</v>
      </c>
      <c r="M196">
        <v>284</v>
      </c>
    </row>
    <row r="197" spans="1:13" x14ac:dyDescent="0.25">
      <c r="A197" s="1">
        <v>41470</v>
      </c>
      <c r="B197">
        <v>1156</v>
      </c>
      <c r="C197">
        <v>20796</v>
      </c>
      <c r="D197">
        <v>37109</v>
      </c>
      <c r="E197">
        <v>10</v>
      </c>
      <c r="F197">
        <f>IF(WEEKDAY(Table1[[#This Row],[Date]],2)=1,1,0)</f>
        <v>1</v>
      </c>
      <c r="G197" s="2">
        <f>IF(WEEKDAY(Table1[[#This Row],[Date]],2)=2,1,0)</f>
        <v>0</v>
      </c>
      <c r="H197" s="2">
        <f>IF(WEEKDAY(Table1[[#This Row],[Date]],2)=3,1,0)</f>
        <v>0</v>
      </c>
      <c r="I197" s="2">
        <f>IF(WEEKDAY(Table1[[#This Row],[Date]],2)=4,1,0)</f>
        <v>0</v>
      </c>
      <c r="J197" s="2">
        <f>IF(WEEKDAY(Table1[[#This Row],[Date]],2)=5,1,0)</f>
        <v>0</v>
      </c>
      <c r="K197" s="2">
        <f>IF(WEEKDAY(Table1[[#This Row],[Date]],2)=6,1,0)</f>
        <v>0</v>
      </c>
      <c r="L197" s="2">
        <f>IF(NETWORKDAYS.INTL(Table1[[#This Row],[Date]],Table1[[#This Row],[Date]],11,[3]ZamazonHolidays!$A$2:$A$11)=0,IF(WEEKDAY(Table1[[#This Row],[Date]],2)=7,0,1),0)</f>
        <v>0</v>
      </c>
      <c r="M197">
        <v>319</v>
      </c>
    </row>
    <row r="198" spans="1:13" x14ac:dyDescent="0.25">
      <c r="A198" s="1">
        <v>41471</v>
      </c>
      <c r="B198">
        <v>727</v>
      </c>
      <c r="C198">
        <v>40435</v>
      </c>
      <c r="D198">
        <v>36203</v>
      </c>
      <c r="E198">
        <v>5</v>
      </c>
      <c r="F198">
        <f>IF(WEEKDAY(Table1[[#This Row],[Date]],2)=1,1,0)</f>
        <v>0</v>
      </c>
      <c r="G198" s="2">
        <f>IF(WEEKDAY(Table1[[#This Row],[Date]],2)=2,1,0)</f>
        <v>1</v>
      </c>
      <c r="H198" s="2">
        <f>IF(WEEKDAY(Table1[[#This Row],[Date]],2)=3,1,0)</f>
        <v>0</v>
      </c>
      <c r="I198" s="2">
        <f>IF(WEEKDAY(Table1[[#This Row],[Date]],2)=4,1,0)</f>
        <v>0</v>
      </c>
      <c r="J198" s="2">
        <f>IF(WEEKDAY(Table1[[#This Row],[Date]],2)=5,1,0)</f>
        <v>0</v>
      </c>
      <c r="K198" s="2">
        <f>IF(WEEKDAY(Table1[[#This Row],[Date]],2)=6,1,0)</f>
        <v>0</v>
      </c>
      <c r="L198" s="2">
        <f>IF(NETWORKDAYS.INTL(Table1[[#This Row],[Date]],Table1[[#This Row],[Date]],11,[3]ZamazonHolidays!$A$2:$A$11)=0,IF(WEEKDAY(Table1[[#This Row],[Date]],2)=7,0,1),0)</f>
        <v>0</v>
      </c>
      <c r="M198">
        <v>218</v>
      </c>
    </row>
    <row r="199" spans="1:13" x14ac:dyDescent="0.25">
      <c r="A199" s="1">
        <v>41472</v>
      </c>
      <c r="B199">
        <v>1052</v>
      </c>
      <c r="C199">
        <v>42577</v>
      </c>
      <c r="D199">
        <v>20640</v>
      </c>
      <c r="E199">
        <v>9</v>
      </c>
      <c r="F199">
        <f>IF(WEEKDAY(Table1[[#This Row],[Date]],2)=1,1,0)</f>
        <v>0</v>
      </c>
      <c r="G199" s="2">
        <f>IF(WEEKDAY(Table1[[#This Row],[Date]],2)=2,1,0)</f>
        <v>0</v>
      </c>
      <c r="H199" s="2">
        <f>IF(WEEKDAY(Table1[[#This Row],[Date]],2)=3,1,0)</f>
        <v>1</v>
      </c>
      <c r="I199" s="2">
        <f>IF(WEEKDAY(Table1[[#This Row],[Date]],2)=4,1,0)</f>
        <v>0</v>
      </c>
      <c r="J199" s="2">
        <f>IF(WEEKDAY(Table1[[#This Row],[Date]],2)=5,1,0)</f>
        <v>0</v>
      </c>
      <c r="K199" s="2">
        <f>IF(WEEKDAY(Table1[[#This Row],[Date]],2)=6,1,0)</f>
        <v>0</v>
      </c>
      <c r="L199" s="2">
        <f>IF(NETWORKDAYS.INTL(Table1[[#This Row],[Date]],Table1[[#This Row],[Date]],11,[3]ZamazonHolidays!$A$2:$A$11)=0,IF(WEEKDAY(Table1[[#This Row],[Date]],2)=7,0,1),0)</f>
        <v>0</v>
      </c>
      <c r="M199">
        <v>181</v>
      </c>
    </row>
    <row r="200" spans="1:13" x14ac:dyDescent="0.25">
      <c r="A200" s="1">
        <v>41473</v>
      </c>
      <c r="B200">
        <v>745</v>
      </c>
      <c r="C200">
        <v>27818</v>
      </c>
      <c r="D200">
        <v>33519</v>
      </c>
      <c r="E200">
        <v>9</v>
      </c>
      <c r="F200">
        <f>IF(WEEKDAY(Table1[[#This Row],[Date]],2)=1,1,0)</f>
        <v>0</v>
      </c>
      <c r="G200" s="2">
        <f>IF(WEEKDAY(Table1[[#This Row],[Date]],2)=2,1,0)</f>
        <v>0</v>
      </c>
      <c r="H200" s="2">
        <f>IF(WEEKDAY(Table1[[#This Row],[Date]],2)=3,1,0)</f>
        <v>0</v>
      </c>
      <c r="I200" s="2">
        <f>IF(WEEKDAY(Table1[[#This Row],[Date]],2)=4,1,0)</f>
        <v>1</v>
      </c>
      <c r="J200" s="2">
        <f>IF(WEEKDAY(Table1[[#This Row],[Date]],2)=5,1,0)</f>
        <v>0</v>
      </c>
      <c r="K200" s="2">
        <f>IF(WEEKDAY(Table1[[#This Row],[Date]],2)=6,1,0)</f>
        <v>0</v>
      </c>
      <c r="L200" s="2">
        <f>IF(NETWORKDAYS.INTL(Table1[[#This Row],[Date]],Table1[[#This Row],[Date]],11,[3]ZamazonHolidays!$A$2:$A$11)=0,IF(WEEKDAY(Table1[[#This Row],[Date]],2)=7,0,1),0)</f>
        <v>0</v>
      </c>
      <c r="M200">
        <v>262</v>
      </c>
    </row>
    <row r="201" spans="1:13" x14ac:dyDescent="0.25">
      <c r="A201" s="1">
        <v>41474</v>
      </c>
      <c r="B201">
        <v>1407</v>
      </c>
      <c r="C201">
        <v>23375</v>
      </c>
      <c r="D201">
        <v>33055</v>
      </c>
      <c r="E201">
        <v>6</v>
      </c>
      <c r="F201">
        <f>IF(WEEKDAY(Table1[[#This Row],[Date]],2)=1,1,0)</f>
        <v>0</v>
      </c>
      <c r="G201" s="2">
        <f>IF(WEEKDAY(Table1[[#This Row],[Date]],2)=2,1,0)</f>
        <v>0</v>
      </c>
      <c r="H201" s="2">
        <f>IF(WEEKDAY(Table1[[#This Row],[Date]],2)=3,1,0)</f>
        <v>0</v>
      </c>
      <c r="I201" s="2">
        <f>IF(WEEKDAY(Table1[[#This Row],[Date]],2)=4,1,0)</f>
        <v>0</v>
      </c>
      <c r="J201" s="2">
        <f>IF(WEEKDAY(Table1[[#This Row],[Date]],2)=5,1,0)</f>
        <v>1</v>
      </c>
      <c r="K201" s="2">
        <f>IF(WEEKDAY(Table1[[#This Row],[Date]],2)=6,1,0)</f>
        <v>0</v>
      </c>
      <c r="L201" s="2">
        <f>IF(NETWORKDAYS.INTL(Table1[[#This Row],[Date]],Table1[[#This Row],[Date]],11,[3]ZamazonHolidays!$A$2:$A$11)=0,IF(WEEKDAY(Table1[[#This Row],[Date]],2)=7,0,1),0)</f>
        <v>0</v>
      </c>
      <c r="M201">
        <v>246</v>
      </c>
    </row>
    <row r="202" spans="1:13" x14ac:dyDescent="0.25">
      <c r="A202" s="1">
        <v>41475</v>
      </c>
      <c r="B202">
        <v>1459</v>
      </c>
      <c r="C202">
        <v>34858</v>
      </c>
      <c r="D202">
        <v>30310</v>
      </c>
      <c r="E202">
        <v>6</v>
      </c>
      <c r="F202">
        <f>IF(WEEKDAY(Table1[[#This Row],[Date]],2)=1,1,0)</f>
        <v>0</v>
      </c>
      <c r="G202" s="2">
        <f>IF(WEEKDAY(Table1[[#This Row],[Date]],2)=2,1,0)</f>
        <v>0</v>
      </c>
      <c r="H202" s="2">
        <f>IF(WEEKDAY(Table1[[#This Row],[Date]],2)=3,1,0)</f>
        <v>0</v>
      </c>
      <c r="I202" s="2">
        <f>IF(WEEKDAY(Table1[[#This Row],[Date]],2)=4,1,0)</f>
        <v>0</v>
      </c>
      <c r="J202" s="2">
        <f>IF(WEEKDAY(Table1[[#This Row],[Date]],2)=5,1,0)</f>
        <v>0</v>
      </c>
      <c r="K202" s="2">
        <f>IF(WEEKDAY(Table1[[#This Row],[Date]],2)=6,1,0)</f>
        <v>1</v>
      </c>
      <c r="L202" s="2">
        <f>IF(NETWORKDAYS.INTL(Table1[[#This Row],[Date]],Table1[[#This Row],[Date]],11,[3]ZamazonHolidays!$A$2:$A$11)=0,IF(WEEKDAY(Table1[[#This Row],[Date]],2)=7,0,1),0)</f>
        <v>0</v>
      </c>
      <c r="M202">
        <v>271</v>
      </c>
    </row>
    <row r="203" spans="1:13" x14ac:dyDescent="0.25">
      <c r="A203" s="1">
        <v>41476</v>
      </c>
      <c r="B203">
        <v>1130</v>
      </c>
      <c r="C203">
        <v>37991</v>
      </c>
      <c r="D203">
        <v>31788</v>
      </c>
      <c r="E203">
        <v>8</v>
      </c>
      <c r="F203">
        <f>IF(WEEKDAY(Table1[[#This Row],[Date]],2)=1,1,0)</f>
        <v>0</v>
      </c>
      <c r="G203" s="2">
        <f>IF(WEEKDAY(Table1[[#This Row],[Date]],2)=2,1,0)</f>
        <v>0</v>
      </c>
      <c r="H203" s="2">
        <f>IF(WEEKDAY(Table1[[#This Row],[Date]],2)=3,1,0)</f>
        <v>0</v>
      </c>
      <c r="I203" s="2">
        <f>IF(WEEKDAY(Table1[[#This Row],[Date]],2)=4,1,0)</f>
        <v>0</v>
      </c>
      <c r="J203" s="2">
        <f>IF(WEEKDAY(Table1[[#This Row],[Date]],2)=5,1,0)</f>
        <v>0</v>
      </c>
      <c r="K203" s="2">
        <f>IF(WEEKDAY(Table1[[#This Row],[Date]],2)=6,1,0)</f>
        <v>0</v>
      </c>
      <c r="L203" s="2">
        <f>IF(NETWORKDAYS.INTL(Table1[[#This Row],[Date]],Table1[[#This Row],[Date]],11,[3]ZamazonHolidays!$A$2:$A$11)=0,IF(WEEKDAY(Table1[[#This Row],[Date]],2)=7,0,1),0)</f>
        <v>0</v>
      </c>
      <c r="M203">
        <v>261</v>
      </c>
    </row>
    <row r="204" spans="1:13" x14ac:dyDescent="0.25">
      <c r="A204" s="1">
        <v>41477</v>
      </c>
      <c r="B204">
        <v>607</v>
      </c>
      <c r="C204">
        <v>38744</v>
      </c>
      <c r="D204">
        <v>33616</v>
      </c>
      <c r="E204">
        <v>5</v>
      </c>
      <c r="F204">
        <f>IF(WEEKDAY(Table1[[#This Row],[Date]],2)=1,1,0)</f>
        <v>1</v>
      </c>
      <c r="G204" s="2">
        <f>IF(WEEKDAY(Table1[[#This Row],[Date]],2)=2,1,0)</f>
        <v>0</v>
      </c>
      <c r="H204" s="2">
        <f>IF(WEEKDAY(Table1[[#This Row],[Date]],2)=3,1,0)</f>
        <v>0</v>
      </c>
      <c r="I204" s="2">
        <f>IF(WEEKDAY(Table1[[#This Row],[Date]],2)=4,1,0)</f>
        <v>0</v>
      </c>
      <c r="J204" s="2">
        <f>IF(WEEKDAY(Table1[[#This Row],[Date]],2)=5,1,0)</f>
        <v>0</v>
      </c>
      <c r="K204" s="2">
        <f>IF(WEEKDAY(Table1[[#This Row],[Date]],2)=6,1,0)</f>
        <v>0</v>
      </c>
      <c r="L204" s="2">
        <f>IF(NETWORKDAYS.INTL(Table1[[#This Row],[Date]],Table1[[#This Row],[Date]],11,[3]ZamazonHolidays!$A$2:$A$11)=0,IF(WEEKDAY(Table1[[#This Row],[Date]],2)=7,0,1),0)</f>
        <v>0</v>
      </c>
      <c r="M204">
        <v>219</v>
      </c>
    </row>
    <row r="205" spans="1:13" x14ac:dyDescent="0.25">
      <c r="A205" s="1">
        <v>41478</v>
      </c>
      <c r="B205">
        <v>1006</v>
      </c>
      <c r="C205">
        <v>28569</v>
      </c>
      <c r="D205">
        <v>34667</v>
      </c>
      <c r="E205">
        <v>5</v>
      </c>
      <c r="F205">
        <f>IF(WEEKDAY(Table1[[#This Row],[Date]],2)=1,1,0)</f>
        <v>0</v>
      </c>
      <c r="G205" s="2">
        <f>IF(WEEKDAY(Table1[[#This Row],[Date]],2)=2,1,0)</f>
        <v>1</v>
      </c>
      <c r="H205" s="2">
        <f>IF(WEEKDAY(Table1[[#This Row],[Date]],2)=3,1,0)</f>
        <v>0</v>
      </c>
      <c r="I205" s="2">
        <f>IF(WEEKDAY(Table1[[#This Row],[Date]],2)=4,1,0)</f>
        <v>0</v>
      </c>
      <c r="J205" s="2">
        <f>IF(WEEKDAY(Table1[[#This Row],[Date]],2)=5,1,0)</f>
        <v>0</v>
      </c>
      <c r="K205" s="2">
        <f>IF(WEEKDAY(Table1[[#This Row],[Date]],2)=6,1,0)</f>
        <v>0</v>
      </c>
      <c r="L205" s="2">
        <f>IF(NETWORKDAYS.INTL(Table1[[#This Row],[Date]],Table1[[#This Row],[Date]],11,[3]ZamazonHolidays!$A$2:$A$11)=0,IF(WEEKDAY(Table1[[#This Row],[Date]],2)=7,0,1),0)</f>
        <v>0</v>
      </c>
      <c r="M205">
        <v>311</v>
      </c>
    </row>
    <row r="206" spans="1:13" x14ac:dyDescent="0.25">
      <c r="A206" s="1">
        <v>41479</v>
      </c>
      <c r="B206">
        <v>1316</v>
      </c>
      <c r="C206">
        <v>45431</v>
      </c>
      <c r="D206">
        <v>26713</v>
      </c>
      <c r="E206">
        <v>12</v>
      </c>
      <c r="F206">
        <f>IF(WEEKDAY(Table1[[#This Row],[Date]],2)=1,1,0)</f>
        <v>0</v>
      </c>
      <c r="G206" s="2">
        <f>IF(WEEKDAY(Table1[[#This Row],[Date]],2)=2,1,0)</f>
        <v>0</v>
      </c>
      <c r="H206" s="2">
        <f>IF(WEEKDAY(Table1[[#This Row],[Date]],2)=3,1,0)</f>
        <v>1</v>
      </c>
      <c r="I206" s="2">
        <f>IF(WEEKDAY(Table1[[#This Row],[Date]],2)=4,1,0)</f>
        <v>0</v>
      </c>
      <c r="J206" s="2">
        <f>IF(WEEKDAY(Table1[[#This Row],[Date]],2)=5,1,0)</f>
        <v>0</v>
      </c>
      <c r="K206" s="2">
        <f>IF(WEEKDAY(Table1[[#This Row],[Date]],2)=6,1,0)</f>
        <v>0</v>
      </c>
      <c r="L206" s="2">
        <f>IF(NETWORKDAYS.INTL(Table1[[#This Row],[Date]],Table1[[#This Row],[Date]],11,[3]ZamazonHolidays!$A$2:$A$11)=0,IF(WEEKDAY(Table1[[#This Row],[Date]],2)=7,0,1),0)</f>
        <v>0</v>
      </c>
      <c r="M206">
        <v>313</v>
      </c>
    </row>
    <row r="207" spans="1:13" x14ac:dyDescent="0.25">
      <c r="A207" s="1">
        <v>41480</v>
      </c>
      <c r="B207">
        <v>1125</v>
      </c>
      <c r="C207">
        <v>40640</v>
      </c>
      <c r="D207">
        <v>34830</v>
      </c>
      <c r="E207">
        <v>9</v>
      </c>
      <c r="F207">
        <f>IF(WEEKDAY(Table1[[#This Row],[Date]],2)=1,1,0)</f>
        <v>0</v>
      </c>
      <c r="G207" s="2">
        <f>IF(WEEKDAY(Table1[[#This Row],[Date]],2)=2,1,0)</f>
        <v>0</v>
      </c>
      <c r="H207" s="2">
        <f>IF(WEEKDAY(Table1[[#This Row],[Date]],2)=3,1,0)</f>
        <v>0</v>
      </c>
      <c r="I207" s="2">
        <f>IF(WEEKDAY(Table1[[#This Row],[Date]],2)=4,1,0)</f>
        <v>1</v>
      </c>
      <c r="J207" s="2">
        <f>IF(WEEKDAY(Table1[[#This Row],[Date]],2)=5,1,0)</f>
        <v>0</v>
      </c>
      <c r="K207" s="2">
        <f>IF(WEEKDAY(Table1[[#This Row],[Date]],2)=6,1,0)</f>
        <v>0</v>
      </c>
      <c r="L207" s="2">
        <f>IF(NETWORKDAYS.INTL(Table1[[#This Row],[Date]],Table1[[#This Row],[Date]],11,[3]ZamazonHolidays!$A$2:$A$11)=0,IF(WEEKDAY(Table1[[#This Row],[Date]],2)=7,0,1),0)</f>
        <v>0</v>
      </c>
      <c r="M207">
        <v>267</v>
      </c>
    </row>
    <row r="208" spans="1:13" x14ac:dyDescent="0.25">
      <c r="A208" s="1">
        <v>41481</v>
      </c>
      <c r="B208">
        <v>1403</v>
      </c>
      <c r="C208">
        <v>26082</v>
      </c>
      <c r="D208">
        <v>36732</v>
      </c>
      <c r="E208">
        <v>9</v>
      </c>
      <c r="F208">
        <f>IF(WEEKDAY(Table1[[#This Row],[Date]],2)=1,1,0)</f>
        <v>0</v>
      </c>
      <c r="G208" s="2">
        <f>IF(WEEKDAY(Table1[[#This Row],[Date]],2)=2,1,0)</f>
        <v>0</v>
      </c>
      <c r="H208" s="2">
        <f>IF(WEEKDAY(Table1[[#This Row],[Date]],2)=3,1,0)</f>
        <v>0</v>
      </c>
      <c r="I208" s="2">
        <f>IF(WEEKDAY(Table1[[#This Row],[Date]],2)=4,1,0)</f>
        <v>0</v>
      </c>
      <c r="J208" s="2">
        <f>IF(WEEKDAY(Table1[[#This Row],[Date]],2)=5,1,0)</f>
        <v>1</v>
      </c>
      <c r="K208" s="2">
        <f>IF(WEEKDAY(Table1[[#This Row],[Date]],2)=6,1,0)</f>
        <v>0</v>
      </c>
      <c r="L208" s="2">
        <f>IF(NETWORKDAYS.INTL(Table1[[#This Row],[Date]],Table1[[#This Row],[Date]],11,[3]ZamazonHolidays!$A$2:$A$11)=0,IF(WEEKDAY(Table1[[#This Row],[Date]],2)=7,0,1),0)</f>
        <v>0</v>
      </c>
      <c r="M208">
        <v>289</v>
      </c>
    </row>
    <row r="209" spans="1:13" x14ac:dyDescent="0.25">
      <c r="A209" s="1">
        <v>41482</v>
      </c>
      <c r="B209">
        <v>601</v>
      </c>
      <c r="C209">
        <v>49008</v>
      </c>
      <c r="D209">
        <v>35722</v>
      </c>
      <c r="E209">
        <v>8</v>
      </c>
      <c r="F209">
        <f>IF(WEEKDAY(Table1[[#This Row],[Date]],2)=1,1,0)</f>
        <v>0</v>
      </c>
      <c r="G209" s="2">
        <f>IF(WEEKDAY(Table1[[#This Row],[Date]],2)=2,1,0)</f>
        <v>0</v>
      </c>
      <c r="H209" s="2">
        <f>IF(WEEKDAY(Table1[[#This Row],[Date]],2)=3,1,0)</f>
        <v>0</v>
      </c>
      <c r="I209" s="2">
        <f>IF(WEEKDAY(Table1[[#This Row],[Date]],2)=4,1,0)</f>
        <v>0</v>
      </c>
      <c r="J209" s="2">
        <f>IF(WEEKDAY(Table1[[#This Row],[Date]],2)=5,1,0)</f>
        <v>0</v>
      </c>
      <c r="K209" s="2">
        <f>IF(WEEKDAY(Table1[[#This Row],[Date]],2)=6,1,0)</f>
        <v>1</v>
      </c>
      <c r="L209" s="2">
        <f>IF(NETWORKDAYS.INTL(Table1[[#This Row],[Date]],Table1[[#This Row],[Date]],11,[3]ZamazonHolidays!$A$2:$A$11)=0,IF(WEEKDAY(Table1[[#This Row],[Date]],2)=7,0,1),0)</f>
        <v>0</v>
      </c>
      <c r="M209">
        <v>239</v>
      </c>
    </row>
    <row r="210" spans="1:13" x14ac:dyDescent="0.25">
      <c r="A210" s="1">
        <v>41483</v>
      </c>
      <c r="B210">
        <v>749</v>
      </c>
      <c r="C210">
        <v>41978</v>
      </c>
      <c r="D210">
        <v>31862</v>
      </c>
      <c r="E210">
        <v>6</v>
      </c>
      <c r="F210">
        <f>IF(WEEKDAY(Table1[[#This Row],[Date]],2)=1,1,0)</f>
        <v>0</v>
      </c>
      <c r="G210" s="2">
        <f>IF(WEEKDAY(Table1[[#This Row],[Date]],2)=2,1,0)</f>
        <v>0</v>
      </c>
      <c r="H210" s="2">
        <f>IF(WEEKDAY(Table1[[#This Row],[Date]],2)=3,1,0)</f>
        <v>0</v>
      </c>
      <c r="I210" s="2">
        <f>IF(WEEKDAY(Table1[[#This Row],[Date]],2)=4,1,0)</f>
        <v>0</v>
      </c>
      <c r="J210" s="2">
        <f>IF(WEEKDAY(Table1[[#This Row],[Date]],2)=5,1,0)</f>
        <v>0</v>
      </c>
      <c r="K210" s="2">
        <f>IF(WEEKDAY(Table1[[#This Row],[Date]],2)=6,1,0)</f>
        <v>0</v>
      </c>
      <c r="L210" s="2">
        <f>IF(NETWORKDAYS.INTL(Table1[[#This Row],[Date]],Table1[[#This Row],[Date]],11,[3]ZamazonHolidays!$A$2:$A$11)=0,IF(WEEKDAY(Table1[[#This Row],[Date]],2)=7,0,1),0)</f>
        <v>0</v>
      </c>
      <c r="M210">
        <v>274</v>
      </c>
    </row>
    <row r="211" spans="1:13" x14ac:dyDescent="0.25">
      <c r="A211" s="1">
        <v>41484</v>
      </c>
      <c r="B211">
        <v>1058</v>
      </c>
      <c r="C211">
        <v>44819</v>
      </c>
      <c r="D211">
        <v>34558</v>
      </c>
      <c r="E211">
        <v>8</v>
      </c>
      <c r="F211">
        <f>IF(WEEKDAY(Table1[[#This Row],[Date]],2)=1,1,0)</f>
        <v>1</v>
      </c>
      <c r="G211" s="2">
        <f>IF(WEEKDAY(Table1[[#This Row],[Date]],2)=2,1,0)</f>
        <v>0</v>
      </c>
      <c r="H211" s="2">
        <f>IF(WEEKDAY(Table1[[#This Row],[Date]],2)=3,1,0)</f>
        <v>0</v>
      </c>
      <c r="I211" s="2">
        <f>IF(WEEKDAY(Table1[[#This Row],[Date]],2)=4,1,0)</f>
        <v>0</v>
      </c>
      <c r="J211" s="2">
        <f>IF(WEEKDAY(Table1[[#This Row],[Date]],2)=5,1,0)</f>
        <v>0</v>
      </c>
      <c r="K211" s="2">
        <f>IF(WEEKDAY(Table1[[#This Row],[Date]],2)=6,1,0)</f>
        <v>0</v>
      </c>
      <c r="L211" s="2">
        <f>IF(NETWORKDAYS.INTL(Table1[[#This Row],[Date]],Table1[[#This Row],[Date]],11,[3]ZamazonHolidays!$A$2:$A$11)=0,IF(WEEKDAY(Table1[[#This Row],[Date]],2)=7,0,1),0)</f>
        <v>0</v>
      </c>
      <c r="M211">
        <v>279</v>
      </c>
    </row>
    <row r="212" spans="1:13" x14ac:dyDescent="0.25">
      <c r="A212" s="1">
        <v>41485</v>
      </c>
      <c r="B212">
        <v>996</v>
      </c>
      <c r="C212">
        <v>34035</v>
      </c>
      <c r="D212">
        <v>38417</v>
      </c>
      <c r="E212">
        <v>7</v>
      </c>
      <c r="F212">
        <f>IF(WEEKDAY(Table1[[#This Row],[Date]],2)=1,1,0)</f>
        <v>0</v>
      </c>
      <c r="G212" s="2">
        <f>IF(WEEKDAY(Table1[[#This Row],[Date]],2)=2,1,0)</f>
        <v>1</v>
      </c>
      <c r="H212" s="2">
        <f>IF(WEEKDAY(Table1[[#This Row],[Date]],2)=3,1,0)</f>
        <v>0</v>
      </c>
      <c r="I212" s="2">
        <f>IF(WEEKDAY(Table1[[#This Row],[Date]],2)=4,1,0)</f>
        <v>0</v>
      </c>
      <c r="J212" s="2">
        <f>IF(WEEKDAY(Table1[[#This Row],[Date]],2)=5,1,0)</f>
        <v>0</v>
      </c>
      <c r="K212" s="2">
        <f>IF(WEEKDAY(Table1[[#This Row],[Date]],2)=6,1,0)</f>
        <v>0</v>
      </c>
      <c r="L212" s="2">
        <f>IF(NETWORKDAYS.INTL(Table1[[#This Row],[Date]],Table1[[#This Row],[Date]],11,[3]ZamazonHolidays!$A$2:$A$11)=0,IF(WEEKDAY(Table1[[#This Row],[Date]],2)=7,0,1),0)</f>
        <v>0</v>
      </c>
      <c r="M212">
        <v>385</v>
      </c>
    </row>
    <row r="213" spans="1:13" x14ac:dyDescent="0.25">
      <c r="A213" s="1">
        <v>41486</v>
      </c>
      <c r="B213">
        <v>509</v>
      </c>
      <c r="C213">
        <v>49655</v>
      </c>
      <c r="D213">
        <v>30098</v>
      </c>
      <c r="E213">
        <v>8</v>
      </c>
      <c r="F213">
        <f>IF(WEEKDAY(Table1[[#This Row],[Date]],2)=1,1,0)</f>
        <v>0</v>
      </c>
      <c r="G213" s="2">
        <f>IF(WEEKDAY(Table1[[#This Row],[Date]],2)=2,1,0)</f>
        <v>0</v>
      </c>
      <c r="H213" s="2">
        <f>IF(WEEKDAY(Table1[[#This Row],[Date]],2)=3,1,0)</f>
        <v>1</v>
      </c>
      <c r="I213" s="2">
        <f>IF(WEEKDAY(Table1[[#This Row],[Date]],2)=4,1,0)</f>
        <v>0</v>
      </c>
      <c r="J213" s="2">
        <f>IF(WEEKDAY(Table1[[#This Row],[Date]],2)=5,1,0)</f>
        <v>0</v>
      </c>
      <c r="K213" s="2">
        <f>IF(WEEKDAY(Table1[[#This Row],[Date]],2)=6,1,0)</f>
        <v>0</v>
      </c>
      <c r="L213" s="2">
        <f>IF(NETWORKDAYS.INTL(Table1[[#This Row],[Date]],Table1[[#This Row],[Date]],11,[3]ZamazonHolidays!$A$2:$A$11)=0,IF(WEEKDAY(Table1[[#This Row],[Date]],2)=7,0,1),0)</f>
        <v>0</v>
      </c>
      <c r="M213">
        <v>157</v>
      </c>
    </row>
    <row r="214" spans="1:13" x14ac:dyDescent="0.25">
      <c r="A214" s="1">
        <v>41487</v>
      </c>
      <c r="B214">
        <v>892</v>
      </c>
      <c r="C214">
        <v>47355</v>
      </c>
      <c r="D214">
        <v>33093</v>
      </c>
      <c r="E214">
        <v>5</v>
      </c>
      <c r="F214">
        <f>IF(WEEKDAY(Table1[[#This Row],[Date]],2)=1,1,0)</f>
        <v>0</v>
      </c>
      <c r="G214" s="2">
        <f>IF(WEEKDAY(Table1[[#This Row],[Date]],2)=2,1,0)</f>
        <v>0</v>
      </c>
      <c r="H214" s="2">
        <f>IF(WEEKDAY(Table1[[#This Row],[Date]],2)=3,1,0)</f>
        <v>0</v>
      </c>
      <c r="I214" s="2">
        <f>IF(WEEKDAY(Table1[[#This Row],[Date]],2)=4,1,0)</f>
        <v>1</v>
      </c>
      <c r="J214" s="2">
        <f>IF(WEEKDAY(Table1[[#This Row],[Date]],2)=5,1,0)</f>
        <v>0</v>
      </c>
      <c r="K214" s="2">
        <f>IF(WEEKDAY(Table1[[#This Row],[Date]],2)=6,1,0)</f>
        <v>0</v>
      </c>
      <c r="L214" s="2">
        <f>IF(NETWORKDAYS.INTL(Table1[[#This Row],[Date]],Table1[[#This Row],[Date]],11,[3]ZamazonHolidays!$A$2:$A$11)=0,IF(WEEKDAY(Table1[[#This Row],[Date]],2)=7,0,1),0)</f>
        <v>0</v>
      </c>
      <c r="M214">
        <v>280</v>
      </c>
    </row>
    <row r="215" spans="1:13" x14ac:dyDescent="0.25">
      <c r="A215" s="1">
        <v>41488</v>
      </c>
      <c r="B215">
        <v>1062</v>
      </c>
      <c r="C215">
        <v>49213</v>
      </c>
      <c r="D215">
        <v>39583</v>
      </c>
      <c r="E215">
        <v>12</v>
      </c>
      <c r="F215">
        <f>IF(WEEKDAY(Table1[[#This Row],[Date]],2)=1,1,0)</f>
        <v>0</v>
      </c>
      <c r="G215" s="2">
        <f>IF(WEEKDAY(Table1[[#This Row],[Date]],2)=2,1,0)</f>
        <v>0</v>
      </c>
      <c r="H215" s="2">
        <f>IF(WEEKDAY(Table1[[#This Row],[Date]],2)=3,1,0)</f>
        <v>0</v>
      </c>
      <c r="I215" s="2">
        <f>IF(WEEKDAY(Table1[[#This Row],[Date]],2)=4,1,0)</f>
        <v>0</v>
      </c>
      <c r="J215" s="2">
        <f>IF(WEEKDAY(Table1[[#This Row],[Date]],2)=5,1,0)</f>
        <v>1</v>
      </c>
      <c r="K215" s="2">
        <f>IF(WEEKDAY(Table1[[#This Row],[Date]],2)=6,1,0)</f>
        <v>0</v>
      </c>
      <c r="L215" s="2">
        <f>IF(NETWORKDAYS.INTL(Table1[[#This Row],[Date]],Table1[[#This Row],[Date]],11,[3]ZamazonHolidays!$A$2:$A$11)=0,IF(WEEKDAY(Table1[[#This Row],[Date]],2)=7,0,1),0)</f>
        <v>0</v>
      </c>
      <c r="M215">
        <v>370</v>
      </c>
    </row>
    <row r="216" spans="1:13" x14ac:dyDescent="0.25">
      <c r="A216" s="1">
        <v>41489</v>
      </c>
      <c r="B216">
        <v>1480</v>
      </c>
      <c r="C216">
        <v>30800</v>
      </c>
      <c r="D216">
        <v>37526</v>
      </c>
      <c r="E216">
        <v>5</v>
      </c>
      <c r="F216">
        <f>IF(WEEKDAY(Table1[[#This Row],[Date]],2)=1,1,0)</f>
        <v>0</v>
      </c>
      <c r="G216" s="2">
        <f>IF(WEEKDAY(Table1[[#This Row],[Date]],2)=2,1,0)</f>
        <v>0</v>
      </c>
      <c r="H216" s="2">
        <f>IF(WEEKDAY(Table1[[#This Row],[Date]],2)=3,1,0)</f>
        <v>0</v>
      </c>
      <c r="I216" s="2">
        <f>IF(WEEKDAY(Table1[[#This Row],[Date]],2)=4,1,0)</f>
        <v>0</v>
      </c>
      <c r="J216" s="2">
        <f>IF(WEEKDAY(Table1[[#This Row],[Date]],2)=5,1,0)</f>
        <v>0</v>
      </c>
      <c r="K216" s="2">
        <f>IF(WEEKDAY(Table1[[#This Row],[Date]],2)=6,1,0)</f>
        <v>1</v>
      </c>
      <c r="L216" s="2">
        <f>IF(NETWORKDAYS.INTL(Table1[[#This Row],[Date]],Table1[[#This Row],[Date]],11,[3]ZamazonHolidays!$A$2:$A$11)=0,IF(WEEKDAY(Table1[[#This Row],[Date]],2)=7,0,1),0)</f>
        <v>0</v>
      </c>
      <c r="M216">
        <v>277</v>
      </c>
    </row>
    <row r="217" spans="1:13" x14ac:dyDescent="0.25">
      <c r="A217" s="1">
        <v>41490</v>
      </c>
      <c r="B217">
        <v>1068</v>
      </c>
      <c r="C217">
        <v>42657</v>
      </c>
      <c r="D217">
        <v>34706</v>
      </c>
      <c r="E217">
        <v>5</v>
      </c>
      <c r="F217">
        <f>IF(WEEKDAY(Table1[[#This Row],[Date]],2)=1,1,0)</f>
        <v>0</v>
      </c>
      <c r="G217" s="2">
        <f>IF(WEEKDAY(Table1[[#This Row],[Date]],2)=2,1,0)</f>
        <v>0</v>
      </c>
      <c r="H217" s="2">
        <f>IF(WEEKDAY(Table1[[#This Row],[Date]],2)=3,1,0)</f>
        <v>0</v>
      </c>
      <c r="I217" s="2">
        <f>IF(WEEKDAY(Table1[[#This Row],[Date]],2)=4,1,0)</f>
        <v>0</v>
      </c>
      <c r="J217" s="2">
        <f>IF(WEEKDAY(Table1[[#This Row],[Date]],2)=5,1,0)</f>
        <v>0</v>
      </c>
      <c r="K217" s="2">
        <f>IF(WEEKDAY(Table1[[#This Row],[Date]],2)=6,1,0)</f>
        <v>0</v>
      </c>
      <c r="L217" s="2">
        <f>IF(NETWORKDAYS.INTL(Table1[[#This Row],[Date]],Table1[[#This Row],[Date]],11,[3]ZamazonHolidays!$A$2:$A$11)=0,IF(WEEKDAY(Table1[[#This Row],[Date]],2)=7,0,1),0)</f>
        <v>0</v>
      </c>
      <c r="M217">
        <v>267</v>
      </c>
    </row>
    <row r="218" spans="1:13" x14ac:dyDescent="0.25">
      <c r="A218" s="1">
        <v>41491</v>
      </c>
      <c r="B218">
        <v>830</v>
      </c>
      <c r="C218">
        <v>33624</v>
      </c>
      <c r="D218">
        <v>30207</v>
      </c>
      <c r="E218">
        <v>12</v>
      </c>
      <c r="F218">
        <f>IF(WEEKDAY(Table1[[#This Row],[Date]],2)=1,1,0)</f>
        <v>1</v>
      </c>
      <c r="G218" s="2">
        <f>IF(WEEKDAY(Table1[[#This Row],[Date]],2)=2,1,0)</f>
        <v>0</v>
      </c>
      <c r="H218" s="2">
        <f>IF(WEEKDAY(Table1[[#This Row],[Date]],2)=3,1,0)</f>
        <v>0</v>
      </c>
      <c r="I218" s="2">
        <f>IF(WEEKDAY(Table1[[#This Row],[Date]],2)=4,1,0)</f>
        <v>0</v>
      </c>
      <c r="J218" s="2">
        <f>IF(WEEKDAY(Table1[[#This Row],[Date]],2)=5,1,0)</f>
        <v>0</v>
      </c>
      <c r="K218" s="2">
        <f>IF(WEEKDAY(Table1[[#This Row],[Date]],2)=6,1,0)</f>
        <v>0</v>
      </c>
      <c r="L218" s="2">
        <f>IF(NETWORKDAYS.INTL(Table1[[#This Row],[Date]],Table1[[#This Row],[Date]],11,[3]ZamazonHolidays!$A$2:$A$11)=0,IF(WEEKDAY(Table1[[#This Row],[Date]],2)=7,0,1),0)</f>
        <v>0</v>
      </c>
      <c r="M218">
        <v>274</v>
      </c>
    </row>
    <row r="219" spans="1:13" x14ac:dyDescent="0.25">
      <c r="A219" s="1">
        <v>41492</v>
      </c>
      <c r="B219">
        <v>1074</v>
      </c>
      <c r="C219">
        <v>39002</v>
      </c>
      <c r="D219">
        <v>38464</v>
      </c>
      <c r="E219">
        <v>9</v>
      </c>
      <c r="F219">
        <f>IF(WEEKDAY(Table1[[#This Row],[Date]],2)=1,1,0)</f>
        <v>0</v>
      </c>
      <c r="G219" s="2">
        <f>IF(WEEKDAY(Table1[[#This Row],[Date]],2)=2,1,0)</f>
        <v>1</v>
      </c>
      <c r="H219" s="2">
        <f>IF(WEEKDAY(Table1[[#This Row],[Date]],2)=3,1,0)</f>
        <v>0</v>
      </c>
      <c r="I219" s="2">
        <f>IF(WEEKDAY(Table1[[#This Row],[Date]],2)=4,1,0)</f>
        <v>0</v>
      </c>
      <c r="J219" s="2">
        <f>IF(WEEKDAY(Table1[[#This Row],[Date]],2)=5,1,0)</f>
        <v>0</v>
      </c>
      <c r="K219" s="2">
        <f>IF(WEEKDAY(Table1[[#This Row],[Date]],2)=6,1,0)</f>
        <v>0</v>
      </c>
      <c r="L219" s="2">
        <f>IF(NETWORKDAYS.INTL(Table1[[#This Row],[Date]],Table1[[#This Row],[Date]],11,[3]ZamazonHolidays!$A$2:$A$11)=0,IF(WEEKDAY(Table1[[#This Row],[Date]],2)=7,0,1),0)</f>
        <v>0</v>
      </c>
      <c r="M219">
        <v>387</v>
      </c>
    </row>
    <row r="220" spans="1:13" x14ac:dyDescent="0.25">
      <c r="A220" s="1">
        <v>41493</v>
      </c>
      <c r="B220">
        <v>1233</v>
      </c>
      <c r="C220">
        <v>24693</v>
      </c>
      <c r="D220">
        <v>25452</v>
      </c>
      <c r="E220">
        <v>10</v>
      </c>
      <c r="F220">
        <f>IF(WEEKDAY(Table1[[#This Row],[Date]],2)=1,1,0)</f>
        <v>0</v>
      </c>
      <c r="G220" s="2">
        <f>IF(WEEKDAY(Table1[[#This Row],[Date]],2)=2,1,0)</f>
        <v>0</v>
      </c>
      <c r="H220" s="2">
        <f>IF(WEEKDAY(Table1[[#This Row],[Date]],2)=3,1,0)</f>
        <v>1</v>
      </c>
      <c r="I220" s="2">
        <f>IF(WEEKDAY(Table1[[#This Row],[Date]],2)=4,1,0)</f>
        <v>0</v>
      </c>
      <c r="J220" s="2">
        <f>IF(WEEKDAY(Table1[[#This Row],[Date]],2)=5,1,0)</f>
        <v>0</v>
      </c>
      <c r="K220" s="2">
        <f>IF(WEEKDAY(Table1[[#This Row],[Date]],2)=6,1,0)</f>
        <v>0</v>
      </c>
      <c r="L220" s="2">
        <f>IF(NETWORKDAYS.INTL(Table1[[#This Row],[Date]],Table1[[#This Row],[Date]],11,[3]ZamazonHolidays!$A$2:$A$11)=0,IF(WEEKDAY(Table1[[#This Row],[Date]],2)=7,0,1),0)</f>
        <v>0</v>
      </c>
      <c r="M220">
        <v>201</v>
      </c>
    </row>
    <row r="221" spans="1:13" x14ac:dyDescent="0.25">
      <c r="A221" s="1">
        <v>41494</v>
      </c>
      <c r="B221">
        <v>1295</v>
      </c>
      <c r="C221">
        <v>30376</v>
      </c>
      <c r="D221">
        <v>33229</v>
      </c>
      <c r="E221">
        <v>10</v>
      </c>
      <c r="F221">
        <f>IF(WEEKDAY(Table1[[#This Row],[Date]],2)=1,1,0)</f>
        <v>0</v>
      </c>
      <c r="G221" s="2">
        <f>IF(WEEKDAY(Table1[[#This Row],[Date]],2)=2,1,0)</f>
        <v>0</v>
      </c>
      <c r="H221" s="2">
        <f>IF(WEEKDAY(Table1[[#This Row],[Date]],2)=3,1,0)</f>
        <v>0</v>
      </c>
      <c r="I221" s="2">
        <f>IF(WEEKDAY(Table1[[#This Row],[Date]],2)=4,1,0)</f>
        <v>1</v>
      </c>
      <c r="J221" s="2">
        <f>IF(WEEKDAY(Table1[[#This Row],[Date]],2)=5,1,0)</f>
        <v>0</v>
      </c>
      <c r="K221" s="2">
        <f>IF(WEEKDAY(Table1[[#This Row],[Date]],2)=6,1,0)</f>
        <v>0</v>
      </c>
      <c r="L221" s="2">
        <f>IF(NETWORKDAYS.INTL(Table1[[#This Row],[Date]],Table1[[#This Row],[Date]],11,[3]ZamazonHolidays!$A$2:$A$11)=0,IF(WEEKDAY(Table1[[#This Row],[Date]],2)=7,0,1),0)</f>
        <v>0</v>
      </c>
      <c r="M221">
        <v>245</v>
      </c>
    </row>
    <row r="222" spans="1:13" x14ac:dyDescent="0.25">
      <c r="A222" s="1">
        <v>41495</v>
      </c>
      <c r="B222">
        <v>1454</v>
      </c>
      <c r="C222">
        <v>20114</v>
      </c>
      <c r="D222">
        <v>38508</v>
      </c>
      <c r="E222">
        <v>9</v>
      </c>
      <c r="F222">
        <f>IF(WEEKDAY(Table1[[#This Row],[Date]],2)=1,1,0)</f>
        <v>0</v>
      </c>
      <c r="G222" s="2">
        <f>IF(WEEKDAY(Table1[[#This Row],[Date]],2)=2,1,0)</f>
        <v>0</v>
      </c>
      <c r="H222" s="2">
        <f>IF(WEEKDAY(Table1[[#This Row],[Date]],2)=3,1,0)</f>
        <v>0</v>
      </c>
      <c r="I222" s="2">
        <f>IF(WEEKDAY(Table1[[#This Row],[Date]],2)=4,1,0)</f>
        <v>0</v>
      </c>
      <c r="J222" s="2">
        <f>IF(WEEKDAY(Table1[[#This Row],[Date]],2)=5,1,0)</f>
        <v>1</v>
      </c>
      <c r="K222" s="2">
        <f>IF(WEEKDAY(Table1[[#This Row],[Date]],2)=6,1,0)</f>
        <v>0</v>
      </c>
      <c r="L222" s="2">
        <f>IF(NETWORKDAYS.INTL(Table1[[#This Row],[Date]],Table1[[#This Row],[Date]],11,[3]ZamazonHolidays!$A$2:$A$11)=0,IF(WEEKDAY(Table1[[#This Row],[Date]],2)=7,0,1),0)</f>
        <v>0</v>
      </c>
      <c r="M222">
        <v>373</v>
      </c>
    </row>
    <row r="223" spans="1:13" x14ac:dyDescent="0.25">
      <c r="A223" s="1">
        <v>41496</v>
      </c>
      <c r="B223">
        <v>932</v>
      </c>
      <c r="C223">
        <v>44137</v>
      </c>
      <c r="D223">
        <v>37086</v>
      </c>
      <c r="E223">
        <v>6</v>
      </c>
      <c r="F223">
        <f>IF(WEEKDAY(Table1[[#This Row],[Date]],2)=1,1,0)</f>
        <v>0</v>
      </c>
      <c r="G223" s="2">
        <f>IF(WEEKDAY(Table1[[#This Row],[Date]],2)=2,1,0)</f>
        <v>0</v>
      </c>
      <c r="H223" s="2">
        <f>IF(WEEKDAY(Table1[[#This Row],[Date]],2)=3,1,0)</f>
        <v>0</v>
      </c>
      <c r="I223" s="2">
        <f>IF(WEEKDAY(Table1[[#This Row],[Date]],2)=4,1,0)</f>
        <v>0</v>
      </c>
      <c r="J223" s="2">
        <f>IF(WEEKDAY(Table1[[#This Row],[Date]],2)=5,1,0)</f>
        <v>0</v>
      </c>
      <c r="K223" s="2">
        <f>IF(WEEKDAY(Table1[[#This Row],[Date]],2)=6,1,0)</f>
        <v>1</v>
      </c>
      <c r="L223" s="2">
        <f>IF(NETWORKDAYS.INTL(Table1[[#This Row],[Date]],Table1[[#This Row],[Date]],11,[3]ZamazonHolidays!$A$2:$A$11)=0,IF(WEEKDAY(Table1[[#This Row],[Date]],2)=7,0,1),0)</f>
        <v>0</v>
      </c>
      <c r="M223">
        <v>300</v>
      </c>
    </row>
    <row r="224" spans="1:13" x14ac:dyDescent="0.25">
      <c r="A224" s="1">
        <v>41497</v>
      </c>
      <c r="B224">
        <v>974</v>
      </c>
      <c r="C224">
        <v>45608</v>
      </c>
      <c r="D224">
        <v>39058</v>
      </c>
      <c r="E224">
        <v>9</v>
      </c>
      <c r="F224">
        <f>IF(WEEKDAY(Table1[[#This Row],[Date]],2)=1,1,0)</f>
        <v>0</v>
      </c>
      <c r="G224" s="2">
        <f>IF(WEEKDAY(Table1[[#This Row],[Date]],2)=2,1,0)</f>
        <v>0</v>
      </c>
      <c r="H224" s="2">
        <f>IF(WEEKDAY(Table1[[#This Row],[Date]],2)=3,1,0)</f>
        <v>0</v>
      </c>
      <c r="I224" s="2">
        <f>IF(WEEKDAY(Table1[[#This Row],[Date]],2)=4,1,0)</f>
        <v>0</v>
      </c>
      <c r="J224" s="2">
        <f>IF(WEEKDAY(Table1[[#This Row],[Date]],2)=5,1,0)</f>
        <v>0</v>
      </c>
      <c r="K224" s="2">
        <f>IF(WEEKDAY(Table1[[#This Row],[Date]],2)=6,1,0)</f>
        <v>0</v>
      </c>
      <c r="L224" s="2">
        <f>IF(NETWORKDAYS.INTL(Table1[[#This Row],[Date]],Table1[[#This Row],[Date]],11,[3]ZamazonHolidays!$A$2:$A$11)=0,IF(WEEKDAY(Table1[[#This Row],[Date]],2)=7,0,1),0)</f>
        <v>0</v>
      </c>
      <c r="M224">
        <v>331</v>
      </c>
    </row>
    <row r="225" spans="1:13" x14ac:dyDescent="0.25">
      <c r="A225" s="1">
        <v>41498</v>
      </c>
      <c r="B225">
        <v>695</v>
      </c>
      <c r="C225">
        <v>43481</v>
      </c>
      <c r="D225">
        <v>35326</v>
      </c>
      <c r="E225">
        <v>8</v>
      </c>
      <c r="F225">
        <f>IF(WEEKDAY(Table1[[#This Row],[Date]],2)=1,1,0)</f>
        <v>1</v>
      </c>
      <c r="G225" s="2">
        <f>IF(WEEKDAY(Table1[[#This Row],[Date]],2)=2,1,0)</f>
        <v>0</v>
      </c>
      <c r="H225" s="2">
        <f>IF(WEEKDAY(Table1[[#This Row],[Date]],2)=3,1,0)</f>
        <v>0</v>
      </c>
      <c r="I225" s="2">
        <f>IF(WEEKDAY(Table1[[#This Row],[Date]],2)=4,1,0)</f>
        <v>0</v>
      </c>
      <c r="J225" s="2">
        <f>IF(WEEKDAY(Table1[[#This Row],[Date]],2)=5,1,0)</f>
        <v>0</v>
      </c>
      <c r="K225" s="2">
        <f>IF(WEEKDAY(Table1[[#This Row],[Date]],2)=6,1,0)</f>
        <v>0</v>
      </c>
      <c r="L225" s="2">
        <f>IF(NETWORKDAYS.INTL(Table1[[#This Row],[Date]],Table1[[#This Row],[Date]],11,[3]ZamazonHolidays!$A$2:$A$11)=0,IF(WEEKDAY(Table1[[#This Row],[Date]],2)=7,0,1),0)</f>
        <v>0</v>
      </c>
      <c r="M225">
        <v>323</v>
      </c>
    </row>
    <row r="226" spans="1:13" x14ac:dyDescent="0.25">
      <c r="A226" s="1">
        <v>41499</v>
      </c>
      <c r="B226">
        <v>1423</v>
      </c>
      <c r="C226">
        <v>46585</v>
      </c>
      <c r="D226">
        <v>37787</v>
      </c>
      <c r="E226">
        <v>10</v>
      </c>
      <c r="F226">
        <f>IF(WEEKDAY(Table1[[#This Row],[Date]],2)=1,1,0)</f>
        <v>0</v>
      </c>
      <c r="G226" s="2">
        <f>IF(WEEKDAY(Table1[[#This Row],[Date]],2)=2,1,0)</f>
        <v>1</v>
      </c>
      <c r="H226" s="2">
        <f>IF(WEEKDAY(Table1[[#This Row],[Date]],2)=3,1,0)</f>
        <v>0</v>
      </c>
      <c r="I226" s="2">
        <f>IF(WEEKDAY(Table1[[#This Row],[Date]],2)=4,1,0)</f>
        <v>0</v>
      </c>
      <c r="J226" s="2">
        <f>IF(WEEKDAY(Table1[[#This Row],[Date]],2)=5,1,0)</f>
        <v>0</v>
      </c>
      <c r="K226" s="2">
        <f>IF(WEEKDAY(Table1[[#This Row],[Date]],2)=6,1,0)</f>
        <v>0</v>
      </c>
      <c r="L226" s="2">
        <f>IF(NETWORKDAYS.INTL(Table1[[#This Row],[Date]],Table1[[#This Row],[Date]],11,[3]ZamazonHolidays!$A$2:$A$11)=0,IF(WEEKDAY(Table1[[#This Row],[Date]],2)=7,0,1),0)</f>
        <v>0</v>
      </c>
      <c r="M226">
        <v>390</v>
      </c>
    </row>
    <row r="227" spans="1:13" x14ac:dyDescent="0.25">
      <c r="A227" s="1">
        <v>41500</v>
      </c>
      <c r="B227">
        <v>1330</v>
      </c>
      <c r="C227">
        <v>23200</v>
      </c>
      <c r="D227">
        <v>25668</v>
      </c>
      <c r="E227">
        <v>9</v>
      </c>
      <c r="F227">
        <f>IF(WEEKDAY(Table1[[#This Row],[Date]],2)=1,1,0)</f>
        <v>0</v>
      </c>
      <c r="G227" s="2">
        <f>IF(WEEKDAY(Table1[[#This Row],[Date]],2)=2,1,0)</f>
        <v>0</v>
      </c>
      <c r="H227" s="2">
        <f>IF(WEEKDAY(Table1[[#This Row],[Date]],2)=3,1,0)</f>
        <v>1</v>
      </c>
      <c r="I227" s="2">
        <f>IF(WEEKDAY(Table1[[#This Row],[Date]],2)=4,1,0)</f>
        <v>0</v>
      </c>
      <c r="J227" s="2">
        <f>IF(WEEKDAY(Table1[[#This Row],[Date]],2)=5,1,0)</f>
        <v>0</v>
      </c>
      <c r="K227" s="2">
        <f>IF(WEEKDAY(Table1[[#This Row],[Date]],2)=6,1,0)</f>
        <v>0</v>
      </c>
      <c r="L227" s="2">
        <f>IF(NETWORKDAYS.INTL(Table1[[#This Row],[Date]],Table1[[#This Row],[Date]],11,[3]ZamazonHolidays!$A$2:$A$11)=0,IF(WEEKDAY(Table1[[#This Row],[Date]],2)=7,0,1),0)</f>
        <v>0</v>
      </c>
      <c r="M227">
        <v>199</v>
      </c>
    </row>
    <row r="228" spans="1:13" x14ac:dyDescent="0.25">
      <c r="A228" s="1">
        <v>41501</v>
      </c>
      <c r="B228">
        <v>1397</v>
      </c>
      <c r="C228">
        <v>48259</v>
      </c>
      <c r="D228">
        <v>38957</v>
      </c>
      <c r="E228">
        <v>9</v>
      </c>
      <c r="F228">
        <f>IF(WEEKDAY(Table1[[#This Row],[Date]],2)=1,1,0)</f>
        <v>0</v>
      </c>
      <c r="G228" s="2">
        <f>IF(WEEKDAY(Table1[[#This Row],[Date]],2)=2,1,0)</f>
        <v>0</v>
      </c>
      <c r="H228" s="2">
        <f>IF(WEEKDAY(Table1[[#This Row],[Date]],2)=3,1,0)</f>
        <v>0</v>
      </c>
      <c r="I228" s="2">
        <f>IF(WEEKDAY(Table1[[#This Row],[Date]],2)=4,1,0)</f>
        <v>1</v>
      </c>
      <c r="J228" s="2">
        <f>IF(WEEKDAY(Table1[[#This Row],[Date]],2)=5,1,0)</f>
        <v>0</v>
      </c>
      <c r="K228" s="2">
        <f>IF(WEEKDAY(Table1[[#This Row],[Date]],2)=6,1,0)</f>
        <v>0</v>
      </c>
      <c r="L228" s="2">
        <f>IF(NETWORKDAYS.INTL(Table1[[#This Row],[Date]],Table1[[#This Row],[Date]],11,[3]ZamazonHolidays!$A$2:$A$11)=0,IF(WEEKDAY(Table1[[#This Row],[Date]],2)=7,0,1),0)</f>
        <v>0</v>
      </c>
      <c r="M228">
        <v>235</v>
      </c>
    </row>
    <row r="229" spans="1:13" x14ac:dyDescent="0.25">
      <c r="A229" s="1">
        <v>41502</v>
      </c>
      <c r="B229">
        <v>532</v>
      </c>
      <c r="C229">
        <v>22239</v>
      </c>
      <c r="D229">
        <v>39412</v>
      </c>
      <c r="E229">
        <v>12</v>
      </c>
      <c r="F229">
        <f>IF(WEEKDAY(Table1[[#This Row],[Date]],2)=1,1,0)</f>
        <v>0</v>
      </c>
      <c r="G229" s="2">
        <f>IF(WEEKDAY(Table1[[#This Row],[Date]],2)=2,1,0)</f>
        <v>0</v>
      </c>
      <c r="H229" s="2">
        <f>IF(WEEKDAY(Table1[[#This Row],[Date]],2)=3,1,0)</f>
        <v>0</v>
      </c>
      <c r="I229" s="2">
        <f>IF(WEEKDAY(Table1[[#This Row],[Date]],2)=4,1,0)</f>
        <v>0</v>
      </c>
      <c r="J229" s="2">
        <f>IF(WEEKDAY(Table1[[#This Row],[Date]],2)=5,1,0)</f>
        <v>1</v>
      </c>
      <c r="K229" s="2">
        <f>IF(WEEKDAY(Table1[[#This Row],[Date]],2)=6,1,0)</f>
        <v>0</v>
      </c>
      <c r="L229" s="2">
        <f>IF(NETWORKDAYS.INTL(Table1[[#This Row],[Date]],Table1[[#This Row],[Date]],11,[3]ZamazonHolidays!$A$2:$A$11)=0,IF(WEEKDAY(Table1[[#This Row],[Date]],2)=7,0,1),0)</f>
        <v>0</v>
      </c>
      <c r="M229">
        <v>355</v>
      </c>
    </row>
    <row r="230" spans="1:13" x14ac:dyDescent="0.25">
      <c r="A230" s="1">
        <v>41503</v>
      </c>
      <c r="B230">
        <v>1451</v>
      </c>
      <c r="C230">
        <v>37863</v>
      </c>
      <c r="D230">
        <v>36169</v>
      </c>
      <c r="E230">
        <v>12</v>
      </c>
      <c r="F230">
        <f>IF(WEEKDAY(Table1[[#This Row],[Date]],2)=1,1,0)</f>
        <v>0</v>
      </c>
      <c r="G230" s="2">
        <f>IF(WEEKDAY(Table1[[#This Row],[Date]],2)=2,1,0)</f>
        <v>0</v>
      </c>
      <c r="H230" s="2">
        <f>IF(WEEKDAY(Table1[[#This Row],[Date]],2)=3,1,0)</f>
        <v>0</v>
      </c>
      <c r="I230" s="2">
        <f>IF(WEEKDAY(Table1[[#This Row],[Date]],2)=4,1,0)</f>
        <v>0</v>
      </c>
      <c r="J230" s="2">
        <f>IF(WEEKDAY(Table1[[#This Row],[Date]],2)=5,1,0)</f>
        <v>0</v>
      </c>
      <c r="K230" s="2">
        <f>IF(WEEKDAY(Table1[[#This Row],[Date]],2)=6,1,0)</f>
        <v>1</v>
      </c>
      <c r="L230" s="2">
        <f>IF(NETWORKDAYS.INTL(Table1[[#This Row],[Date]],Table1[[#This Row],[Date]],11,[3]ZamazonHolidays!$A$2:$A$11)=0,IF(WEEKDAY(Table1[[#This Row],[Date]],2)=7,0,1),0)</f>
        <v>0</v>
      </c>
      <c r="M230">
        <v>308</v>
      </c>
    </row>
    <row r="231" spans="1:13" x14ac:dyDescent="0.25">
      <c r="A231" s="1">
        <v>41504</v>
      </c>
      <c r="B231">
        <v>1428</v>
      </c>
      <c r="C231">
        <v>48988</v>
      </c>
      <c r="D231">
        <v>33630</v>
      </c>
      <c r="E231">
        <v>5</v>
      </c>
      <c r="F231">
        <f>IF(WEEKDAY(Table1[[#This Row],[Date]],2)=1,1,0)</f>
        <v>0</v>
      </c>
      <c r="G231" s="2">
        <f>IF(WEEKDAY(Table1[[#This Row],[Date]],2)=2,1,0)</f>
        <v>0</v>
      </c>
      <c r="H231" s="2">
        <f>IF(WEEKDAY(Table1[[#This Row],[Date]],2)=3,1,0)</f>
        <v>0</v>
      </c>
      <c r="I231" s="2">
        <f>IF(WEEKDAY(Table1[[#This Row],[Date]],2)=4,1,0)</f>
        <v>0</v>
      </c>
      <c r="J231" s="2">
        <f>IF(WEEKDAY(Table1[[#This Row],[Date]],2)=5,1,0)</f>
        <v>0</v>
      </c>
      <c r="K231" s="2">
        <f>IF(WEEKDAY(Table1[[#This Row],[Date]],2)=6,1,0)</f>
        <v>0</v>
      </c>
      <c r="L231" s="2">
        <f>IF(NETWORKDAYS.INTL(Table1[[#This Row],[Date]],Table1[[#This Row],[Date]],11,[3]ZamazonHolidays!$A$2:$A$11)=0,IF(WEEKDAY(Table1[[#This Row],[Date]],2)=7,0,1),0)</f>
        <v>0</v>
      </c>
      <c r="M231">
        <v>281</v>
      </c>
    </row>
    <row r="232" spans="1:13" x14ac:dyDescent="0.25">
      <c r="A232" s="1">
        <v>41505</v>
      </c>
      <c r="B232">
        <v>1447</v>
      </c>
      <c r="C232">
        <v>40018</v>
      </c>
      <c r="D232">
        <v>38866</v>
      </c>
      <c r="E232">
        <v>10</v>
      </c>
      <c r="F232">
        <f>IF(WEEKDAY(Table1[[#This Row],[Date]],2)=1,1,0)</f>
        <v>1</v>
      </c>
      <c r="G232" s="2">
        <f>IF(WEEKDAY(Table1[[#This Row],[Date]],2)=2,1,0)</f>
        <v>0</v>
      </c>
      <c r="H232" s="2">
        <f>IF(WEEKDAY(Table1[[#This Row],[Date]],2)=3,1,0)</f>
        <v>0</v>
      </c>
      <c r="I232" s="2">
        <f>IF(WEEKDAY(Table1[[#This Row],[Date]],2)=4,1,0)</f>
        <v>0</v>
      </c>
      <c r="J232" s="2">
        <f>IF(WEEKDAY(Table1[[#This Row],[Date]],2)=5,1,0)</f>
        <v>0</v>
      </c>
      <c r="K232" s="2">
        <f>IF(WEEKDAY(Table1[[#This Row],[Date]],2)=6,1,0)</f>
        <v>0</v>
      </c>
      <c r="L232" s="2">
        <f>IF(NETWORKDAYS.INTL(Table1[[#This Row],[Date]],Table1[[#This Row],[Date]],11,[3]ZamazonHolidays!$A$2:$A$11)=0,IF(WEEKDAY(Table1[[#This Row],[Date]],2)=7,0,1),0)</f>
        <v>0</v>
      </c>
      <c r="M232">
        <v>285</v>
      </c>
    </row>
    <row r="233" spans="1:13" x14ac:dyDescent="0.25">
      <c r="A233" s="1">
        <v>41506</v>
      </c>
      <c r="B233">
        <v>1289</v>
      </c>
      <c r="C233">
        <v>45939</v>
      </c>
      <c r="D233">
        <v>31357</v>
      </c>
      <c r="E233">
        <v>8</v>
      </c>
      <c r="F233">
        <f>IF(WEEKDAY(Table1[[#This Row],[Date]],2)=1,1,0)</f>
        <v>0</v>
      </c>
      <c r="G233" s="2">
        <f>IF(WEEKDAY(Table1[[#This Row],[Date]],2)=2,1,0)</f>
        <v>1</v>
      </c>
      <c r="H233" s="2">
        <f>IF(WEEKDAY(Table1[[#This Row],[Date]],2)=3,1,0)</f>
        <v>0</v>
      </c>
      <c r="I233" s="2">
        <f>IF(WEEKDAY(Table1[[#This Row],[Date]],2)=4,1,0)</f>
        <v>0</v>
      </c>
      <c r="J233" s="2">
        <f>IF(WEEKDAY(Table1[[#This Row],[Date]],2)=5,1,0)</f>
        <v>0</v>
      </c>
      <c r="K233" s="2">
        <f>IF(WEEKDAY(Table1[[#This Row],[Date]],2)=6,1,0)</f>
        <v>0</v>
      </c>
      <c r="L233" s="2">
        <f>IF(NETWORKDAYS.INTL(Table1[[#This Row],[Date]],Table1[[#This Row],[Date]],11,[3]ZamazonHolidays!$A$2:$A$11)=0,IF(WEEKDAY(Table1[[#This Row],[Date]],2)=7,0,1),0)</f>
        <v>0</v>
      </c>
      <c r="M233">
        <v>282</v>
      </c>
    </row>
    <row r="234" spans="1:13" x14ac:dyDescent="0.25">
      <c r="A234" s="1">
        <v>41507</v>
      </c>
      <c r="B234">
        <v>813</v>
      </c>
      <c r="C234">
        <v>21424</v>
      </c>
      <c r="D234">
        <v>30938</v>
      </c>
      <c r="E234">
        <v>7</v>
      </c>
      <c r="F234">
        <f>IF(WEEKDAY(Table1[[#This Row],[Date]],2)=1,1,0)</f>
        <v>0</v>
      </c>
      <c r="G234" s="2">
        <f>IF(WEEKDAY(Table1[[#This Row],[Date]],2)=2,1,0)</f>
        <v>0</v>
      </c>
      <c r="H234" s="2">
        <f>IF(WEEKDAY(Table1[[#This Row],[Date]],2)=3,1,0)</f>
        <v>1</v>
      </c>
      <c r="I234" s="2">
        <f>IF(WEEKDAY(Table1[[#This Row],[Date]],2)=4,1,0)</f>
        <v>0</v>
      </c>
      <c r="J234" s="2">
        <f>IF(WEEKDAY(Table1[[#This Row],[Date]],2)=5,1,0)</f>
        <v>0</v>
      </c>
      <c r="K234" s="2">
        <f>IF(WEEKDAY(Table1[[#This Row],[Date]],2)=6,1,0)</f>
        <v>0</v>
      </c>
      <c r="L234" s="2">
        <f>IF(NETWORKDAYS.INTL(Table1[[#This Row],[Date]],Table1[[#This Row],[Date]],11,[3]ZamazonHolidays!$A$2:$A$11)=0,IF(WEEKDAY(Table1[[#This Row],[Date]],2)=7,0,1),0)</f>
        <v>0</v>
      </c>
      <c r="M234">
        <v>220</v>
      </c>
    </row>
    <row r="235" spans="1:13" x14ac:dyDescent="0.25">
      <c r="A235" s="1">
        <v>41508</v>
      </c>
      <c r="B235">
        <v>1047</v>
      </c>
      <c r="C235">
        <v>25247</v>
      </c>
      <c r="D235">
        <v>37917</v>
      </c>
      <c r="E235">
        <v>11</v>
      </c>
      <c r="F235">
        <f>IF(WEEKDAY(Table1[[#This Row],[Date]],2)=1,1,0)</f>
        <v>0</v>
      </c>
      <c r="G235" s="2">
        <f>IF(WEEKDAY(Table1[[#This Row],[Date]],2)=2,1,0)</f>
        <v>0</v>
      </c>
      <c r="H235" s="2">
        <f>IF(WEEKDAY(Table1[[#This Row],[Date]],2)=3,1,0)</f>
        <v>0</v>
      </c>
      <c r="I235" s="2">
        <f>IF(WEEKDAY(Table1[[#This Row],[Date]],2)=4,1,0)</f>
        <v>1</v>
      </c>
      <c r="J235" s="2">
        <f>IF(WEEKDAY(Table1[[#This Row],[Date]],2)=5,1,0)</f>
        <v>0</v>
      </c>
      <c r="K235" s="2">
        <f>IF(WEEKDAY(Table1[[#This Row],[Date]],2)=6,1,0)</f>
        <v>0</v>
      </c>
      <c r="L235" s="2">
        <f>IF(NETWORKDAYS.INTL(Table1[[#This Row],[Date]],Table1[[#This Row],[Date]],11,[3]ZamazonHolidays!$A$2:$A$11)=0,IF(WEEKDAY(Table1[[#This Row],[Date]],2)=7,0,1),0)</f>
        <v>0</v>
      </c>
      <c r="M235">
        <v>264</v>
      </c>
    </row>
    <row r="236" spans="1:13" x14ac:dyDescent="0.25">
      <c r="A236" s="1">
        <v>41509</v>
      </c>
      <c r="B236">
        <v>1329</v>
      </c>
      <c r="C236">
        <v>26516</v>
      </c>
      <c r="D236">
        <v>35259</v>
      </c>
      <c r="E236">
        <v>5</v>
      </c>
      <c r="F236">
        <f>IF(WEEKDAY(Table1[[#This Row],[Date]],2)=1,1,0)</f>
        <v>0</v>
      </c>
      <c r="G236" s="2">
        <f>IF(WEEKDAY(Table1[[#This Row],[Date]],2)=2,1,0)</f>
        <v>0</v>
      </c>
      <c r="H236" s="2">
        <f>IF(WEEKDAY(Table1[[#This Row],[Date]],2)=3,1,0)</f>
        <v>0</v>
      </c>
      <c r="I236" s="2">
        <f>IF(WEEKDAY(Table1[[#This Row],[Date]],2)=4,1,0)</f>
        <v>0</v>
      </c>
      <c r="J236" s="2">
        <f>IF(WEEKDAY(Table1[[#This Row],[Date]],2)=5,1,0)</f>
        <v>1</v>
      </c>
      <c r="K236" s="2">
        <f>IF(WEEKDAY(Table1[[#This Row],[Date]],2)=6,1,0)</f>
        <v>0</v>
      </c>
      <c r="L236" s="2">
        <f>IF(NETWORKDAYS.INTL(Table1[[#This Row],[Date]],Table1[[#This Row],[Date]],11,[3]ZamazonHolidays!$A$2:$A$11)=0,IF(WEEKDAY(Table1[[#This Row],[Date]],2)=7,0,1),0)</f>
        <v>0</v>
      </c>
      <c r="M236">
        <v>313</v>
      </c>
    </row>
    <row r="237" spans="1:13" x14ac:dyDescent="0.25">
      <c r="A237" s="1">
        <v>41510</v>
      </c>
      <c r="B237">
        <v>1021</v>
      </c>
      <c r="C237">
        <v>42983</v>
      </c>
      <c r="D237">
        <v>33772</v>
      </c>
      <c r="E237">
        <v>5</v>
      </c>
      <c r="F237">
        <f>IF(WEEKDAY(Table1[[#This Row],[Date]],2)=1,1,0)</f>
        <v>0</v>
      </c>
      <c r="G237" s="2">
        <f>IF(WEEKDAY(Table1[[#This Row],[Date]],2)=2,1,0)</f>
        <v>0</v>
      </c>
      <c r="H237" s="2">
        <f>IF(WEEKDAY(Table1[[#This Row],[Date]],2)=3,1,0)</f>
        <v>0</v>
      </c>
      <c r="I237" s="2">
        <f>IF(WEEKDAY(Table1[[#This Row],[Date]],2)=4,1,0)</f>
        <v>0</v>
      </c>
      <c r="J237" s="2">
        <f>IF(WEEKDAY(Table1[[#This Row],[Date]],2)=5,1,0)</f>
        <v>0</v>
      </c>
      <c r="K237" s="2">
        <f>IF(WEEKDAY(Table1[[#This Row],[Date]],2)=6,1,0)</f>
        <v>1</v>
      </c>
      <c r="L237" s="2">
        <f>IF(NETWORKDAYS.INTL(Table1[[#This Row],[Date]],Table1[[#This Row],[Date]],11,[3]ZamazonHolidays!$A$2:$A$11)=0,IF(WEEKDAY(Table1[[#This Row],[Date]],2)=7,0,1),0)</f>
        <v>0</v>
      </c>
      <c r="M237">
        <v>230</v>
      </c>
    </row>
    <row r="238" spans="1:13" x14ac:dyDescent="0.25">
      <c r="A238" s="1">
        <v>41511</v>
      </c>
      <c r="B238">
        <v>1061</v>
      </c>
      <c r="C238">
        <v>40394</v>
      </c>
      <c r="D238">
        <v>38582</v>
      </c>
      <c r="E238">
        <v>6</v>
      </c>
      <c r="F238">
        <f>IF(WEEKDAY(Table1[[#This Row],[Date]],2)=1,1,0)</f>
        <v>0</v>
      </c>
      <c r="G238" s="2">
        <f>IF(WEEKDAY(Table1[[#This Row],[Date]],2)=2,1,0)</f>
        <v>0</v>
      </c>
      <c r="H238" s="2">
        <f>IF(WEEKDAY(Table1[[#This Row],[Date]],2)=3,1,0)</f>
        <v>0</v>
      </c>
      <c r="I238" s="2">
        <f>IF(WEEKDAY(Table1[[#This Row],[Date]],2)=4,1,0)</f>
        <v>0</v>
      </c>
      <c r="J238" s="2">
        <f>IF(WEEKDAY(Table1[[#This Row],[Date]],2)=5,1,0)</f>
        <v>0</v>
      </c>
      <c r="K238" s="2">
        <f>IF(WEEKDAY(Table1[[#This Row],[Date]],2)=6,1,0)</f>
        <v>0</v>
      </c>
      <c r="L238" s="2">
        <f>IF(NETWORKDAYS.INTL(Table1[[#This Row],[Date]],Table1[[#This Row],[Date]],11,[3]ZamazonHolidays!$A$2:$A$11)=0,IF(WEEKDAY(Table1[[#This Row],[Date]],2)=7,0,1),0)</f>
        <v>0</v>
      </c>
      <c r="M238">
        <v>325</v>
      </c>
    </row>
    <row r="239" spans="1:13" x14ac:dyDescent="0.25">
      <c r="A239" s="1">
        <v>41512</v>
      </c>
      <c r="B239">
        <v>1022</v>
      </c>
      <c r="C239">
        <v>43242</v>
      </c>
      <c r="D239">
        <v>37210</v>
      </c>
      <c r="E239">
        <v>12</v>
      </c>
      <c r="F239">
        <f>IF(WEEKDAY(Table1[[#This Row],[Date]],2)=1,1,0)</f>
        <v>1</v>
      </c>
      <c r="G239" s="2">
        <f>IF(WEEKDAY(Table1[[#This Row],[Date]],2)=2,1,0)</f>
        <v>0</v>
      </c>
      <c r="H239" s="2">
        <f>IF(WEEKDAY(Table1[[#This Row],[Date]],2)=3,1,0)</f>
        <v>0</v>
      </c>
      <c r="I239" s="2">
        <f>IF(WEEKDAY(Table1[[#This Row],[Date]],2)=4,1,0)</f>
        <v>0</v>
      </c>
      <c r="J239" s="2">
        <f>IF(WEEKDAY(Table1[[#This Row],[Date]],2)=5,1,0)</f>
        <v>0</v>
      </c>
      <c r="K239" s="2">
        <f>IF(WEEKDAY(Table1[[#This Row],[Date]],2)=6,1,0)</f>
        <v>0</v>
      </c>
      <c r="L239" s="2">
        <f>IF(NETWORKDAYS.INTL(Table1[[#This Row],[Date]],Table1[[#This Row],[Date]],11,[3]ZamazonHolidays!$A$2:$A$11)=0,IF(WEEKDAY(Table1[[#This Row],[Date]],2)=7,0,1),0)</f>
        <v>0</v>
      </c>
      <c r="M239">
        <v>252</v>
      </c>
    </row>
    <row r="240" spans="1:13" x14ac:dyDescent="0.25">
      <c r="A240" s="1">
        <v>41513</v>
      </c>
      <c r="B240">
        <v>1195</v>
      </c>
      <c r="C240">
        <v>36925</v>
      </c>
      <c r="D240">
        <v>39359</v>
      </c>
      <c r="E240">
        <v>9</v>
      </c>
      <c r="F240">
        <f>IF(WEEKDAY(Table1[[#This Row],[Date]],2)=1,1,0)</f>
        <v>0</v>
      </c>
      <c r="G240" s="2">
        <f>IF(WEEKDAY(Table1[[#This Row],[Date]],2)=2,1,0)</f>
        <v>1</v>
      </c>
      <c r="H240" s="2">
        <f>IF(WEEKDAY(Table1[[#This Row],[Date]],2)=3,1,0)</f>
        <v>0</v>
      </c>
      <c r="I240" s="2">
        <f>IF(WEEKDAY(Table1[[#This Row],[Date]],2)=4,1,0)</f>
        <v>0</v>
      </c>
      <c r="J240" s="2">
        <f>IF(WEEKDAY(Table1[[#This Row],[Date]],2)=5,1,0)</f>
        <v>0</v>
      </c>
      <c r="K240" s="2">
        <f>IF(WEEKDAY(Table1[[#This Row],[Date]],2)=6,1,0)</f>
        <v>0</v>
      </c>
      <c r="L240" s="2">
        <f>IF(NETWORKDAYS.INTL(Table1[[#This Row],[Date]],Table1[[#This Row],[Date]],11,[3]ZamazonHolidays!$A$2:$A$11)=0,IF(WEEKDAY(Table1[[#This Row],[Date]],2)=7,0,1),0)</f>
        <v>0</v>
      </c>
      <c r="M240">
        <v>218</v>
      </c>
    </row>
    <row r="241" spans="1:13" x14ac:dyDescent="0.25">
      <c r="A241" s="1">
        <v>41514</v>
      </c>
      <c r="B241">
        <v>1148</v>
      </c>
      <c r="C241">
        <v>22412</v>
      </c>
      <c r="D241">
        <v>27928</v>
      </c>
      <c r="E241">
        <v>10</v>
      </c>
      <c r="F241">
        <f>IF(WEEKDAY(Table1[[#This Row],[Date]],2)=1,1,0)</f>
        <v>0</v>
      </c>
      <c r="G241" s="2">
        <f>IF(WEEKDAY(Table1[[#This Row],[Date]],2)=2,1,0)</f>
        <v>0</v>
      </c>
      <c r="H241" s="2">
        <f>IF(WEEKDAY(Table1[[#This Row],[Date]],2)=3,1,0)</f>
        <v>1</v>
      </c>
      <c r="I241" s="2">
        <f>IF(WEEKDAY(Table1[[#This Row],[Date]],2)=4,1,0)</f>
        <v>0</v>
      </c>
      <c r="J241" s="2">
        <f>IF(WEEKDAY(Table1[[#This Row],[Date]],2)=5,1,0)</f>
        <v>0</v>
      </c>
      <c r="K241" s="2">
        <f>IF(WEEKDAY(Table1[[#This Row],[Date]],2)=6,1,0)</f>
        <v>0</v>
      </c>
      <c r="L241" s="2">
        <f>IF(NETWORKDAYS.INTL(Table1[[#This Row],[Date]],Table1[[#This Row],[Date]],11,[3]ZamazonHolidays!$A$2:$A$11)=0,IF(WEEKDAY(Table1[[#This Row],[Date]],2)=7,0,1),0)</f>
        <v>0</v>
      </c>
      <c r="M241">
        <v>169</v>
      </c>
    </row>
    <row r="242" spans="1:13" x14ac:dyDescent="0.25">
      <c r="A242" s="1">
        <v>41515</v>
      </c>
      <c r="B242">
        <v>1037</v>
      </c>
      <c r="C242">
        <v>48681</v>
      </c>
      <c r="D242">
        <v>37485</v>
      </c>
      <c r="E242">
        <v>9</v>
      </c>
      <c r="F242">
        <f>IF(WEEKDAY(Table1[[#This Row],[Date]],2)=1,1,0)</f>
        <v>0</v>
      </c>
      <c r="G242" s="2">
        <f>IF(WEEKDAY(Table1[[#This Row],[Date]],2)=2,1,0)</f>
        <v>0</v>
      </c>
      <c r="H242" s="2">
        <f>IF(WEEKDAY(Table1[[#This Row],[Date]],2)=3,1,0)</f>
        <v>0</v>
      </c>
      <c r="I242" s="2">
        <f>IF(WEEKDAY(Table1[[#This Row],[Date]],2)=4,1,0)</f>
        <v>1</v>
      </c>
      <c r="J242" s="2">
        <f>IF(WEEKDAY(Table1[[#This Row],[Date]],2)=5,1,0)</f>
        <v>0</v>
      </c>
      <c r="K242" s="2">
        <f>IF(WEEKDAY(Table1[[#This Row],[Date]],2)=6,1,0)</f>
        <v>0</v>
      </c>
      <c r="L242" s="2">
        <f>IF(NETWORKDAYS.INTL(Table1[[#This Row],[Date]],Table1[[#This Row],[Date]],11,[3]ZamazonHolidays!$A$2:$A$11)=0,IF(WEEKDAY(Table1[[#This Row],[Date]],2)=7,0,1),0)</f>
        <v>0</v>
      </c>
      <c r="M242">
        <v>269</v>
      </c>
    </row>
    <row r="243" spans="1:13" x14ac:dyDescent="0.25">
      <c r="A243" s="1">
        <v>41516</v>
      </c>
      <c r="B243">
        <v>1307</v>
      </c>
      <c r="C243">
        <v>32386</v>
      </c>
      <c r="D243">
        <v>30755</v>
      </c>
      <c r="E243">
        <v>11</v>
      </c>
      <c r="F243">
        <f>IF(WEEKDAY(Table1[[#This Row],[Date]],2)=1,1,0)</f>
        <v>0</v>
      </c>
      <c r="G243" s="2">
        <f>IF(WEEKDAY(Table1[[#This Row],[Date]],2)=2,1,0)</f>
        <v>0</v>
      </c>
      <c r="H243" s="2">
        <f>IF(WEEKDAY(Table1[[#This Row],[Date]],2)=3,1,0)</f>
        <v>0</v>
      </c>
      <c r="I243" s="2">
        <f>IF(WEEKDAY(Table1[[#This Row],[Date]],2)=4,1,0)</f>
        <v>0</v>
      </c>
      <c r="J243" s="2">
        <f>IF(WEEKDAY(Table1[[#This Row],[Date]],2)=5,1,0)</f>
        <v>1</v>
      </c>
      <c r="K243" s="2">
        <f>IF(WEEKDAY(Table1[[#This Row],[Date]],2)=6,1,0)</f>
        <v>0</v>
      </c>
      <c r="L243" s="2">
        <f>IF(NETWORKDAYS.INTL(Table1[[#This Row],[Date]],Table1[[#This Row],[Date]],11,[3]ZamazonHolidays!$A$2:$A$11)=0,IF(WEEKDAY(Table1[[#This Row],[Date]],2)=7,0,1),0)</f>
        <v>0</v>
      </c>
      <c r="M243">
        <v>313</v>
      </c>
    </row>
    <row r="244" spans="1:13" x14ac:dyDescent="0.25">
      <c r="A244" s="1">
        <v>41517</v>
      </c>
      <c r="B244">
        <v>901</v>
      </c>
      <c r="C244">
        <v>48216</v>
      </c>
      <c r="D244">
        <v>34443</v>
      </c>
      <c r="E244">
        <v>11</v>
      </c>
      <c r="F244">
        <f>IF(WEEKDAY(Table1[[#This Row],[Date]],2)=1,1,0)</f>
        <v>0</v>
      </c>
      <c r="G244" s="2">
        <f>IF(WEEKDAY(Table1[[#This Row],[Date]],2)=2,1,0)</f>
        <v>0</v>
      </c>
      <c r="H244" s="2">
        <f>IF(WEEKDAY(Table1[[#This Row],[Date]],2)=3,1,0)</f>
        <v>0</v>
      </c>
      <c r="I244" s="2">
        <f>IF(WEEKDAY(Table1[[#This Row],[Date]],2)=4,1,0)</f>
        <v>0</v>
      </c>
      <c r="J244" s="2">
        <f>IF(WEEKDAY(Table1[[#This Row],[Date]],2)=5,1,0)</f>
        <v>0</v>
      </c>
      <c r="K244" s="2">
        <f>IF(WEEKDAY(Table1[[#This Row],[Date]],2)=6,1,0)</f>
        <v>1</v>
      </c>
      <c r="L244" s="2">
        <f>IF(NETWORKDAYS.INTL(Table1[[#This Row],[Date]],Table1[[#This Row],[Date]],11,[3]ZamazonHolidays!$A$2:$A$11)=0,IF(WEEKDAY(Table1[[#This Row],[Date]],2)=7,0,1),0)</f>
        <v>0</v>
      </c>
      <c r="M244">
        <v>229</v>
      </c>
    </row>
    <row r="245" spans="1:13" x14ac:dyDescent="0.25">
      <c r="A245" s="1">
        <v>41518</v>
      </c>
      <c r="B245">
        <v>1143</v>
      </c>
      <c r="C245">
        <v>28871</v>
      </c>
      <c r="D245">
        <v>38987</v>
      </c>
      <c r="E245">
        <v>7</v>
      </c>
      <c r="F245">
        <f>IF(WEEKDAY(Table1[[#This Row],[Date]],2)=1,1,0)</f>
        <v>0</v>
      </c>
      <c r="G245" s="2">
        <f>IF(WEEKDAY(Table1[[#This Row],[Date]],2)=2,1,0)</f>
        <v>0</v>
      </c>
      <c r="H245" s="2">
        <f>IF(WEEKDAY(Table1[[#This Row],[Date]],2)=3,1,0)</f>
        <v>0</v>
      </c>
      <c r="I245" s="2">
        <f>IF(WEEKDAY(Table1[[#This Row],[Date]],2)=4,1,0)</f>
        <v>0</v>
      </c>
      <c r="J245" s="2">
        <f>IF(WEEKDAY(Table1[[#This Row],[Date]],2)=5,1,0)</f>
        <v>0</v>
      </c>
      <c r="K245" s="2">
        <f>IF(WEEKDAY(Table1[[#This Row],[Date]],2)=6,1,0)</f>
        <v>0</v>
      </c>
      <c r="L245" s="2">
        <f>IF(NETWORKDAYS.INTL(Table1[[#This Row],[Date]],Table1[[#This Row],[Date]],11,[3]ZamazonHolidays!$A$2:$A$11)=0,IF(WEEKDAY(Table1[[#This Row],[Date]],2)=7,0,1),0)</f>
        <v>0</v>
      </c>
      <c r="M245">
        <v>284</v>
      </c>
    </row>
    <row r="246" spans="1:13" x14ac:dyDescent="0.25">
      <c r="A246" s="1">
        <v>41519</v>
      </c>
      <c r="B246">
        <v>2011</v>
      </c>
      <c r="C246">
        <v>42140</v>
      </c>
      <c r="D246">
        <v>32998</v>
      </c>
      <c r="E246">
        <v>12</v>
      </c>
      <c r="F246">
        <f>IF(WEEKDAY(Table1[[#This Row],[Date]],2)=1,1,0)</f>
        <v>1</v>
      </c>
      <c r="G246" s="2">
        <f>IF(WEEKDAY(Table1[[#This Row],[Date]],2)=2,1,0)</f>
        <v>0</v>
      </c>
      <c r="H246" s="2">
        <f>IF(WEEKDAY(Table1[[#This Row],[Date]],2)=3,1,0)</f>
        <v>0</v>
      </c>
      <c r="I246" s="2">
        <f>IF(WEEKDAY(Table1[[#This Row],[Date]],2)=4,1,0)</f>
        <v>0</v>
      </c>
      <c r="J246" s="2">
        <f>IF(WEEKDAY(Table1[[#This Row],[Date]],2)=5,1,0)</f>
        <v>0</v>
      </c>
      <c r="K246" s="2">
        <f>IF(WEEKDAY(Table1[[#This Row],[Date]],2)=6,1,0)</f>
        <v>0</v>
      </c>
      <c r="L246" s="2">
        <f>IF(NETWORKDAYS.INTL(Table1[[#This Row],[Date]],Table1[[#This Row],[Date]],11,[3]ZamazonHolidays!$A$2:$A$11)=0,IF(WEEKDAY(Table1[[#This Row],[Date]],2)=7,0,1),0)</f>
        <v>1</v>
      </c>
      <c r="M246">
        <v>378</v>
      </c>
    </row>
    <row r="247" spans="1:13" x14ac:dyDescent="0.25">
      <c r="A247" s="1">
        <v>41520</v>
      </c>
      <c r="B247">
        <v>829</v>
      </c>
      <c r="C247">
        <v>25037</v>
      </c>
      <c r="D247">
        <v>31959</v>
      </c>
      <c r="E247">
        <v>11</v>
      </c>
      <c r="F247">
        <f>IF(WEEKDAY(Table1[[#This Row],[Date]],2)=1,1,0)</f>
        <v>0</v>
      </c>
      <c r="G247" s="2">
        <f>IF(WEEKDAY(Table1[[#This Row],[Date]],2)=2,1,0)</f>
        <v>1</v>
      </c>
      <c r="H247" s="2">
        <f>IF(WEEKDAY(Table1[[#This Row],[Date]],2)=3,1,0)</f>
        <v>0</v>
      </c>
      <c r="I247" s="2">
        <f>IF(WEEKDAY(Table1[[#This Row],[Date]],2)=4,1,0)</f>
        <v>0</v>
      </c>
      <c r="J247" s="2">
        <f>IF(WEEKDAY(Table1[[#This Row],[Date]],2)=5,1,0)</f>
        <v>0</v>
      </c>
      <c r="K247" s="2">
        <f>IF(WEEKDAY(Table1[[#This Row],[Date]],2)=6,1,0)</f>
        <v>0</v>
      </c>
      <c r="L247" s="2">
        <f>IF(NETWORKDAYS.INTL(Table1[[#This Row],[Date]],Table1[[#This Row],[Date]],11,[3]ZamazonHolidays!$A$2:$A$11)=0,IF(WEEKDAY(Table1[[#This Row],[Date]],2)=7,0,1),0)</f>
        <v>0</v>
      </c>
      <c r="M247">
        <v>227</v>
      </c>
    </row>
    <row r="248" spans="1:13" x14ac:dyDescent="0.25">
      <c r="A248" s="1">
        <v>41521</v>
      </c>
      <c r="B248">
        <v>1073</v>
      </c>
      <c r="C248">
        <v>35046</v>
      </c>
      <c r="D248">
        <v>27611</v>
      </c>
      <c r="E248">
        <v>11</v>
      </c>
      <c r="F248">
        <f>IF(WEEKDAY(Table1[[#This Row],[Date]],2)=1,1,0)</f>
        <v>0</v>
      </c>
      <c r="G248" s="2">
        <f>IF(WEEKDAY(Table1[[#This Row],[Date]],2)=2,1,0)</f>
        <v>0</v>
      </c>
      <c r="H248" s="2">
        <f>IF(WEEKDAY(Table1[[#This Row],[Date]],2)=3,1,0)</f>
        <v>1</v>
      </c>
      <c r="I248" s="2">
        <f>IF(WEEKDAY(Table1[[#This Row],[Date]],2)=4,1,0)</f>
        <v>0</v>
      </c>
      <c r="J248" s="2">
        <f>IF(WEEKDAY(Table1[[#This Row],[Date]],2)=5,1,0)</f>
        <v>0</v>
      </c>
      <c r="K248" s="2">
        <f>IF(WEEKDAY(Table1[[#This Row],[Date]],2)=6,1,0)</f>
        <v>0</v>
      </c>
      <c r="L248" s="2">
        <f>IF(NETWORKDAYS.INTL(Table1[[#This Row],[Date]],Table1[[#This Row],[Date]],11,[3]ZamazonHolidays!$A$2:$A$11)=0,IF(WEEKDAY(Table1[[#This Row],[Date]],2)=7,0,1),0)</f>
        <v>0</v>
      </c>
      <c r="M248">
        <v>280</v>
      </c>
    </row>
    <row r="249" spans="1:13" x14ac:dyDescent="0.25">
      <c r="A249" s="1">
        <v>41522</v>
      </c>
      <c r="B249">
        <v>722</v>
      </c>
      <c r="C249">
        <v>49823</v>
      </c>
      <c r="D249">
        <v>31053</v>
      </c>
      <c r="E249">
        <v>11</v>
      </c>
      <c r="F249">
        <f>IF(WEEKDAY(Table1[[#This Row],[Date]],2)=1,1,0)</f>
        <v>0</v>
      </c>
      <c r="G249" s="2">
        <f>IF(WEEKDAY(Table1[[#This Row],[Date]],2)=2,1,0)</f>
        <v>0</v>
      </c>
      <c r="H249" s="2">
        <f>IF(WEEKDAY(Table1[[#This Row],[Date]],2)=3,1,0)</f>
        <v>0</v>
      </c>
      <c r="I249" s="2">
        <f>IF(WEEKDAY(Table1[[#This Row],[Date]],2)=4,1,0)</f>
        <v>1</v>
      </c>
      <c r="J249" s="2">
        <f>IF(WEEKDAY(Table1[[#This Row],[Date]],2)=5,1,0)</f>
        <v>0</v>
      </c>
      <c r="K249" s="2">
        <f>IF(WEEKDAY(Table1[[#This Row],[Date]],2)=6,1,0)</f>
        <v>0</v>
      </c>
      <c r="L249" s="2">
        <f>IF(NETWORKDAYS.INTL(Table1[[#This Row],[Date]],Table1[[#This Row],[Date]],11,[3]ZamazonHolidays!$A$2:$A$11)=0,IF(WEEKDAY(Table1[[#This Row],[Date]],2)=7,0,1),0)</f>
        <v>0</v>
      </c>
      <c r="M249">
        <v>233</v>
      </c>
    </row>
    <row r="250" spans="1:13" x14ac:dyDescent="0.25">
      <c r="A250" s="1">
        <v>41523</v>
      </c>
      <c r="B250">
        <v>1087</v>
      </c>
      <c r="C250">
        <v>40921</v>
      </c>
      <c r="D250">
        <v>35164</v>
      </c>
      <c r="E250">
        <v>9</v>
      </c>
      <c r="F250">
        <f>IF(WEEKDAY(Table1[[#This Row],[Date]],2)=1,1,0)</f>
        <v>0</v>
      </c>
      <c r="G250" s="2">
        <f>IF(WEEKDAY(Table1[[#This Row],[Date]],2)=2,1,0)</f>
        <v>0</v>
      </c>
      <c r="H250" s="2">
        <f>IF(WEEKDAY(Table1[[#This Row],[Date]],2)=3,1,0)</f>
        <v>0</v>
      </c>
      <c r="I250" s="2">
        <f>IF(WEEKDAY(Table1[[#This Row],[Date]],2)=4,1,0)</f>
        <v>0</v>
      </c>
      <c r="J250" s="2">
        <f>IF(WEEKDAY(Table1[[#This Row],[Date]],2)=5,1,0)</f>
        <v>1</v>
      </c>
      <c r="K250" s="2">
        <f>IF(WEEKDAY(Table1[[#This Row],[Date]],2)=6,1,0)</f>
        <v>0</v>
      </c>
      <c r="L250" s="2">
        <f>IF(NETWORKDAYS.INTL(Table1[[#This Row],[Date]],Table1[[#This Row],[Date]],11,[3]ZamazonHolidays!$A$2:$A$11)=0,IF(WEEKDAY(Table1[[#This Row],[Date]],2)=7,0,1),0)</f>
        <v>0</v>
      </c>
      <c r="M250">
        <v>319</v>
      </c>
    </row>
    <row r="251" spans="1:13" x14ac:dyDescent="0.25">
      <c r="A251" s="1">
        <v>41524</v>
      </c>
      <c r="B251">
        <v>1154</v>
      </c>
      <c r="C251">
        <v>25214</v>
      </c>
      <c r="D251">
        <v>31509</v>
      </c>
      <c r="E251">
        <v>6</v>
      </c>
      <c r="F251">
        <f>IF(WEEKDAY(Table1[[#This Row],[Date]],2)=1,1,0)</f>
        <v>0</v>
      </c>
      <c r="G251" s="2">
        <f>IF(WEEKDAY(Table1[[#This Row],[Date]],2)=2,1,0)</f>
        <v>0</v>
      </c>
      <c r="H251" s="2">
        <f>IF(WEEKDAY(Table1[[#This Row],[Date]],2)=3,1,0)</f>
        <v>0</v>
      </c>
      <c r="I251" s="2">
        <f>IF(WEEKDAY(Table1[[#This Row],[Date]],2)=4,1,0)</f>
        <v>0</v>
      </c>
      <c r="J251" s="2">
        <f>IF(WEEKDAY(Table1[[#This Row],[Date]],2)=5,1,0)</f>
        <v>0</v>
      </c>
      <c r="K251" s="2">
        <f>IF(WEEKDAY(Table1[[#This Row],[Date]],2)=6,1,0)</f>
        <v>1</v>
      </c>
      <c r="L251" s="2">
        <f>IF(NETWORKDAYS.INTL(Table1[[#This Row],[Date]],Table1[[#This Row],[Date]],11,[3]ZamazonHolidays!$A$2:$A$11)=0,IF(WEEKDAY(Table1[[#This Row],[Date]],2)=7,0,1),0)</f>
        <v>0</v>
      </c>
      <c r="M251">
        <v>182</v>
      </c>
    </row>
    <row r="252" spans="1:13" x14ac:dyDescent="0.25">
      <c r="A252" s="1">
        <v>41525</v>
      </c>
      <c r="B252">
        <v>1081</v>
      </c>
      <c r="C252">
        <v>45784</v>
      </c>
      <c r="D252">
        <v>35129</v>
      </c>
      <c r="E252">
        <v>10</v>
      </c>
      <c r="F252">
        <f>IF(WEEKDAY(Table1[[#This Row],[Date]],2)=1,1,0)</f>
        <v>0</v>
      </c>
      <c r="G252" s="2">
        <f>IF(WEEKDAY(Table1[[#This Row],[Date]],2)=2,1,0)</f>
        <v>0</v>
      </c>
      <c r="H252" s="2">
        <f>IF(WEEKDAY(Table1[[#This Row],[Date]],2)=3,1,0)</f>
        <v>0</v>
      </c>
      <c r="I252" s="2">
        <f>IF(WEEKDAY(Table1[[#This Row],[Date]],2)=4,1,0)</f>
        <v>0</v>
      </c>
      <c r="J252" s="2">
        <f>IF(WEEKDAY(Table1[[#This Row],[Date]],2)=5,1,0)</f>
        <v>0</v>
      </c>
      <c r="K252" s="2">
        <f>IF(WEEKDAY(Table1[[#This Row],[Date]],2)=6,1,0)</f>
        <v>0</v>
      </c>
      <c r="L252" s="2">
        <f>IF(NETWORKDAYS.INTL(Table1[[#This Row],[Date]],Table1[[#This Row],[Date]],11,[3]ZamazonHolidays!$A$2:$A$11)=0,IF(WEEKDAY(Table1[[#This Row],[Date]],2)=7,0,1),0)</f>
        <v>0</v>
      </c>
      <c r="M252">
        <v>238</v>
      </c>
    </row>
    <row r="253" spans="1:13" x14ac:dyDescent="0.25">
      <c r="A253" s="1">
        <v>41526</v>
      </c>
      <c r="B253">
        <v>1403</v>
      </c>
      <c r="C253">
        <v>22250</v>
      </c>
      <c r="D253">
        <v>39442</v>
      </c>
      <c r="E253">
        <v>6</v>
      </c>
      <c r="F253">
        <f>IF(WEEKDAY(Table1[[#This Row],[Date]],2)=1,1,0)</f>
        <v>1</v>
      </c>
      <c r="G253" s="2">
        <f>IF(WEEKDAY(Table1[[#This Row],[Date]],2)=2,1,0)</f>
        <v>0</v>
      </c>
      <c r="H253" s="2">
        <f>IF(WEEKDAY(Table1[[#This Row],[Date]],2)=3,1,0)</f>
        <v>0</v>
      </c>
      <c r="I253" s="2">
        <f>IF(WEEKDAY(Table1[[#This Row],[Date]],2)=4,1,0)</f>
        <v>0</v>
      </c>
      <c r="J253" s="2">
        <f>IF(WEEKDAY(Table1[[#This Row],[Date]],2)=5,1,0)</f>
        <v>0</v>
      </c>
      <c r="K253" s="2">
        <f>IF(WEEKDAY(Table1[[#This Row],[Date]],2)=6,1,0)</f>
        <v>0</v>
      </c>
      <c r="L253" s="2">
        <f>IF(NETWORKDAYS.INTL(Table1[[#This Row],[Date]],Table1[[#This Row],[Date]],11,[3]ZamazonHolidays!$A$2:$A$11)=0,IF(WEEKDAY(Table1[[#This Row],[Date]],2)=7,0,1),0)</f>
        <v>0</v>
      </c>
      <c r="M253">
        <v>263</v>
      </c>
    </row>
    <row r="254" spans="1:13" x14ac:dyDescent="0.25">
      <c r="A254" s="1">
        <v>41527</v>
      </c>
      <c r="B254">
        <v>1097</v>
      </c>
      <c r="C254">
        <v>34745</v>
      </c>
      <c r="D254">
        <v>34870</v>
      </c>
      <c r="E254">
        <v>6</v>
      </c>
      <c r="F254">
        <f>IF(WEEKDAY(Table1[[#This Row],[Date]],2)=1,1,0)</f>
        <v>0</v>
      </c>
      <c r="G254" s="2">
        <f>IF(WEEKDAY(Table1[[#This Row],[Date]],2)=2,1,0)</f>
        <v>1</v>
      </c>
      <c r="H254" s="2">
        <f>IF(WEEKDAY(Table1[[#This Row],[Date]],2)=3,1,0)</f>
        <v>0</v>
      </c>
      <c r="I254" s="2">
        <f>IF(WEEKDAY(Table1[[#This Row],[Date]],2)=4,1,0)</f>
        <v>0</v>
      </c>
      <c r="J254" s="2">
        <f>IF(WEEKDAY(Table1[[#This Row],[Date]],2)=5,1,0)</f>
        <v>0</v>
      </c>
      <c r="K254" s="2">
        <f>IF(WEEKDAY(Table1[[#This Row],[Date]],2)=6,1,0)</f>
        <v>0</v>
      </c>
      <c r="L254" s="2">
        <f>IF(NETWORKDAYS.INTL(Table1[[#This Row],[Date]],Table1[[#This Row],[Date]],11,[3]ZamazonHolidays!$A$2:$A$11)=0,IF(WEEKDAY(Table1[[#This Row],[Date]],2)=7,0,1),0)</f>
        <v>0</v>
      </c>
      <c r="M254">
        <v>286</v>
      </c>
    </row>
    <row r="255" spans="1:13" x14ac:dyDescent="0.25">
      <c r="A255" s="1">
        <v>41528</v>
      </c>
      <c r="B255">
        <v>807</v>
      </c>
      <c r="C255">
        <v>34413</v>
      </c>
      <c r="D255">
        <v>29881</v>
      </c>
      <c r="E255">
        <v>6</v>
      </c>
      <c r="F255">
        <f>IF(WEEKDAY(Table1[[#This Row],[Date]],2)=1,1,0)</f>
        <v>0</v>
      </c>
      <c r="G255" s="2">
        <f>IF(WEEKDAY(Table1[[#This Row],[Date]],2)=2,1,0)</f>
        <v>0</v>
      </c>
      <c r="H255" s="2">
        <f>IF(WEEKDAY(Table1[[#This Row],[Date]],2)=3,1,0)</f>
        <v>1</v>
      </c>
      <c r="I255" s="2">
        <f>IF(WEEKDAY(Table1[[#This Row],[Date]],2)=4,1,0)</f>
        <v>0</v>
      </c>
      <c r="J255" s="2">
        <f>IF(WEEKDAY(Table1[[#This Row],[Date]],2)=5,1,0)</f>
        <v>0</v>
      </c>
      <c r="K255" s="2">
        <f>IF(WEEKDAY(Table1[[#This Row],[Date]],2)=6,1,0)</f>
        <v>0</v>
      </c>
      <c r="L255" s="2">
        <f>IF(NETWORKDAYS.INTL(Table1[[#This Row],[Date]],Table1[[#This Row],[Date]],11,[3]ZamazonHolidays!$A$2:$A$11)=0,IF(WEEKDAY(Table1[[#This Row],[Date]],2)=7,0,1),0)</f>
        <v>0</v>
      </c>
      <c r="M255">
        <v>252</v>
      </c>
    </row>
    <row r="256" spans="1:13" x14ac:dyDescent="0.25">
      <c r="A256" s="1">
        <v>41529</v>
      </c>
      <c r="B256">
        <v>1349</v>
      </c>
      <c r="C256">
        <v>36668</v>
      </c>
      <c r="D256">
        <v>31872</v>
      </c>
      <c r="E256">
        <v>12</v>
      </c>
      <c r="F256">
        <f>IF(WEEKDAY(Table1[[#This Row],[Date]],2)=1,1,0)</f>
        <v>0</v>
      </c>
      <c r="G256" s="2">
        <f>IF(WEEKDAY(Table1[[#This Row],[Date]],2)=2,1,0)</f>
        <v>0</v>
      </c>
      <c r="H256" s="2">
        <f>IF(WEEKDAY(Table1[[#This Row],[Date]],2)=3,1,0)</f>
        <v>0</v>
      </c>
      <c r="I256" s="2">
        <f>IF(WEEKDAY(Table1[[#This Row],[Date]],2)=4,1,0)</f>
        <v>1</v>
      </c>
      <c r="J256" s="2">
        <f>IF(WEEKDAY(Table1[[#This Row],[Date]],2)=5,1,0)</f>
        <v>0</v>
      </c>
      <c r="K256" s="2">
        <f>IF(WEEKDAY(Table1[[#This Row],[Date]],2)=6,1,0)</f>
        <v>0</v>
      </c>
      <c r="L256" s="2">
        <f>IF(NETWORKDAYS.INTL(Table1[[#This Row],[Date]],Table1[[#This Row],[Date]],11,[3]ZamazonHolidays!$A$2:$A$11)=0,IF(WEEKDAY(Table1[[#This Row],[Date]],2)=7,0,1),0)</f>
        <v>0</v>
      </c>
      <c r="M256">
        <v>289</v>
      </c>
    </row>
    <row r="257" spans="1:13" x14ac:dyDescent="0.25">
      <c r="A257" s="1">
        <v>41530</v>
      </c>
      <c r="B257">
        <v>712</v>
      </c>
      <c r="C257">
        <v>28732</v>
      </c>
      <c r="D257">
        <v>34409</v>
      </c>
      <c r="E257">
        <v>10</v>
      </c>
      <c r="F257">
        <f>IF(WEEKDAY(Table1[[#This Row],[Date]],2)=1,1,0)</f>
        <v>0</v>
      </c>
      <c r="G257" s="2">
        <f>IF(WEEKDAY(Table1[[#This Row],[Date]],2)=2,1,0)</f>
        <v>0</v>
      </c>
      <c r="H257" s="2">
        <f>IF(WEEKDAY(Table1[[#This Row],[Date]],2)=3,1,0)</f>
        <v>0</v>
      </c>
      <c r="I257" s="2">
        <f>IF(WEEKDAY(Table1[[#This Row],[Date]],2)=4,1,0)</f>
        <v>0</v>
      </c>
      <c r="J257" s="2">
        <f>IF(WEEKDAY(Table1[[#This Row],[Date]],2)=5,1,0)</f>
        <v>1</v>
      </c>
      <c r="K257" s="2">
        <f>IF(WEEKDAY(Table1[[#This Row],[Date]],2)=6,1,0)</f>
        <v>0</v>
      </c>
      <c r="L257" s="2">
        <f>IF(NETWORKDAYS.INTL(Table1[[#This Row],[Date]],Table1[[#This Row],[Date]],11,[3]ZamazonHolidays!$A$2:$A$11)=0,IF(WEEKDAY(Table1[[#This Row],[Date]],2)=7,0,1),0)</f>
        <v>0</v>
      </c>
      <c r="M257">
        <v>232</v>
      </c>
    </row>
    <row r="258" spans="1:13" x14ac:dyDescent="0.25">
      <c r="A258" s="1">
        <v>41531</v>
      </c>
      <c r="B258">
        <v>926</v>
      </c>
      <c r="C258">
        <v>48406</v>
      </c>
      <c r="D258">
        <v>33600</v>
      </c>
      <c r="E258">
        <v>7</v>
      </c>
      <c r="F258">
        <f>IF(WEEKDAY(Table1[[#This Row],[Date]],2)=1,1,0)</f>
        <v>0</v>
      </c>
      <c r="G258" s="2">
        <f>IF(WEEKDAY(Table1[[#This Row],[Date]],2)=2,1,0)</f>
        <v>0</v>
      </c>
      <c r="H258" s="2">
        <f>IF(WEEKDAY(Table1[[#This Row],[Date]],2)=3,1,0)</f>
        <v>0</v>
      </c>
      <c r="I258" s="2">
        <f>IF(WEEKDAY(Table1[[#This Row],[Date]],2)=4,1,0)</f>
        <v>0</v>
      </c>
      <c r="J258" s="2">
        <f>IF(WEEKDAY(Table1[[#This Row],[Date]],2)=5,1,0)</f>
        <v>0</v>
      </c>
      <c r="K258" s="2">
        <f>IF(WEEKDAY(Table1[[#This Row],[Date]],2)=6,1,0)</f>
        <v>1</v>
      </c>
      <c r="L258" s="2">
        <f>IF(NETWORKDAYS.INTL(Table1[[#This Row],[Date]],Table1[[#This Row],[Date]],11,[3]ZamazonHolidays!$A$2:$A$11)=0,IF(WEEKDAY(Table1[[#This Row],[Date]],2)=7,0,1),0)</f>
        <v>0</v>
      </c>
      <c r="M258">
        <v>231</v>
      </c>
    </row>
    <row r="259" spans="1:13" x14ac:dyDescent="0.25">
      <c r="A259" s="1">
        <v>41532</v>
      </c>
      <c r="B259">
        <v>1125</v>
      </c>
      <c r="C259">
        <v>24443</v>
      </c>
      <c r="D259">
        <v>36342</v>
      </c>
      <c r="E259">
        <v>7</v>
      </c>
      <c r="F259">
        <f>IF(WEEKDAY(Table1[[#This Row],[Date]],2)=1,1,0)</f>
        <v>0</v>
      </c>
      <c r="G259" s="2">
        <f>IF(WEEKDAY(Table1[[#This Row],[Date]],2)=2,1,0)</f>
        <v>0</v>
      </c>
      <c r="H259" s="2">
        <f>IF(WEEKDAY(Table1[[#This Row],[Date]],2)=3,1,0)</f>
        <v>0</v>
      </c>
      <c r="I259" s="2">
        <f>IF(WEEKDAY(Table1[[#This Row],[Date]],2)=4,1,0)</f>
        <v>0</v>
      </c>
      <c r="J259" s="2">
        <f>IF(WEEKDAY(Table1[[#This Row],[Date]],2)=5,1,0)</f>
        <v>0</v>
      </c>
      <c r="K259" s="2">
        <f>IF(WEEKDAY(Table1[[#This Row],[Date]],2)=6,1,0)</f>
        <v>0</v>
      </c>
      <c r="L259" s="2">
        <f>IF(NETWORKDAYS.INTL(Table1[[#This Row],[Date]],Table1[[#This Row],[Date]],11,[3]ZamazonHolidays!$A$2:$A$11)=0,IF(WEEKDAY(Table1[[#This Row],[Date]],2)=7,0,1),0)</f>
        <v>0</v>
      </c>
      <c r="M259">
        <v>289</v>
      </c>
    </row>
    <row r="260" spans="1:13" x14ac:dyDescent="0.25">
      <c r="A260" s="1">
        <v>41533</v>
      </c>
      <c r="B260">
        <v>1367</v>
      </c>
      <c r="C260">
        <v>47004</v>
      </c>
      <c r="D260">
        <v>35197</v>
      </c>
      <c r="E260">
        <v>12</v>
      </c>
      <c r="F260">
        <f>IF(WEEKDAY(Table1[[#This Row],[Date]],2)=1,1,0)</f>
        <v>1</v>
      </c>
      <c r="G260" s="2">
        <f>IF(WEEKDAY(Table1[[#This Row],[Date]],2)=2,1,0)</f>
        <v>0</v>
      </c>
      <c r="H260" s="2">
        <f>IF(WEEKDAY(Table1[[#This Row],[Date]],2)=3,1,0)</f>
        <v>0</v>
      </c>
      <c r="I260" s="2">
        <f>IF(WEEKDAY(Table1[[#This Row],[Date]],2)=4,1,0)</f>
        <v>0</v>
      </c>
      <c r="J260" s="2">
        <f>IF(WEEKDAY(Table1[[#This Row],[Date]],2)=5,1,0)</f>
        <v>0</v>
      </c>
      <c r="K260" s="2">
        <f>IF(WEEKDAY(Table1[[#This Row],[Date]],2)=6,1,0)</f>
        <v>0</v>
      </c>
      <c r="L260" s="2">
        <f>IF(NETWORKDAYS.INTL(Table1[[#This Row],[Date]],Table1[[#This Row],[Date]],11,[3]ZamazonHolidays!$A$2:$A$11)=0,IF(WEEKDAY(Table1[[#This Row],[Date]],2)=7,0,1),0)</f>
        <v>0</v>
      </c>
      <c r="M260">
        <v>389</v>
      </c>
    </row>
    <row r="261" spans="1:13" x14ac:dyDescent="0.25">
      <c r="A261" s="1">
        <v>41534</v>
      </c>
      <c r="B261">
        <v>1270</v>
      </c>
      <c r="C261">
        <v>45313</v>
      </c>
      <c r="D261">
        <v>38370</v>
      </c>
      <c r="E261">
        <v>9</v>
      </c>
      <c r="F261">
        <f>IF(WEEKDAY(Table1[[#This Row],[Date]],2)=1,1,0)</f>
        <v>0</v>
      </c>
      <c r="G261" s="2">
        <f>IF(WEEKDAY(Table1[[#This Row],[Date]],2)=2,1,0)</f>
        <v>1</v>
      </c>
      <c r="H261" s="2">
        <f>IF(WEEKDAY(Table1[[#This Row],[Date]],2)=3,1,0)</f>
        <v>0</v>
      </c>
      <c r="I261" s="2">
        <f>IF(WEEKDAY(Table1[[#This Row],[Date]],2)=4,1,0)</f>
        <v>0</v>
      </c>
      <c r="J261" s="2">
        <f>IF(WEEKDAY(Table1[[#This Row],[Date]],2)=5,1,0)</f>
        <v>0</v>
      </c>
      <c r="K261" s="2">
        <f>IF(WEEKDAY(Table1[[#This Row],[Date]],2)=6,1,0)</f>
        <v>0</v>
      </c>
      <c r="L261" s="2">
        <f>IF(NETWORKDAYS.INTL(Table1[[#This Row],[Date]],Table1[[#This Row],[Date]],11,[3]ZamazonHolidays!$A$2:$A$11)=0,IF(WEEKDAY(Table1[[#This Row],[Date]],2)=7,0,1),0)</f>
        <v>0</v>
      </c>
      <c r="M261">
        <v>339</v>
      </c>
    </row>
    <row r="262" spans="1:13" x14ac:dyDescent="0.25">
      <c r="A262" s="1">
        <v>41535</v>
      </c>
      <c r="B262">
        <v>916</v>
      </c>
      <c r="C262">
        <v>29336</v>
      </c>
      <c r="D262">
        <v>23546</v>
      </c>
      <c r="E262">
        <v>7</v>
      </c>
      <c r="F262">
        <f>IF(WEEKDAY(Table1[[#This Row],[Date]],2)=1,1,0)</f>
        <v>0</v>
      </c>
      <c r="G262" s="2">
        <f>IF(WEEKDAY(Table1[[#This Row],[Date]],2)=2,1,0)</f>
        <v>0</v>
      </c>
      <c r="H262" s="2">
        <f>IF(WEEKDAY(Table1[[#This Row],[Date]],2)=3,1,0)</f>
        <v>1</v>
      </c>
      <c r="I262" s="2">
        <f>IF(WEEKDAY(Table1[[#This Row],[Date]],2)=4,1,0)</f>
        <v>0</v>
      </c>
      <c r="J262" s="2">
        <f>IF(WEEKDAY(Table1[[#This Row],[Date]],2)=5,1,0)</f>
        <v>0</v>
      </c>
      <c r="K262" s="2">
        <f>IF(WEEKDAY(Table1[[#This Row],[Date]],2)=6,1,0)</f>
        <v>0</v>
      </c>
      <c r="L262" s="2">
        <f>IF(NETWORKDAYS.INTL(Table1[[#This Row],[Date]],Table1[[#This Row],[Date]],11,[3]ZamazonHolidays!$A$2:$A$11)=0,IF(WEEKDAY(Table1[[#This Row],[Date]],2)=7,0,1),0)</f>
        <v>0</v>
      </c>
      <c r="M262">
        <v>163</v>
      </c>
    </row>
    <row r="263" spans="1:13" x14ac:dyDescent="0.25">
      <c r="A263" s="1">
        <v>41536</v>
      </c>
      <c r="B263">
        <v>528</v>
      </c>
      <c r="C263">
        <v>23411</v>
      </c>
      <c r="D263">
        <v>32456</v>
      </c>
      <c r="E263">
        <v>7</v>
      </c>
      <c r="F263">
        <f>IF(WEEKDAY(Table1[[#This Row],[Date]],2)=1,1,0)</f>
        <v>0</v>
      </c>
      <c r="G263" s="2">
        <f>IF(WEEKDAY(Table1[[#This Row],[Date]],2)=2,1,0)</f>
        <v>0</v>
      </c>
      <c r="H263" s="2">
        <f>IF(WEEKDAY(Table1[[#This Row],[Date]],2)=3,1,0)</f>
        <v>0</v>
      </c>
      <c r="I263" s="2">
        <f>IF(WEEKDAY(Table1[[#This Row],[Date]],2)=4,1,0)</f>
        <v>1</v>
      </c>
      <c r="J263" s="2">
        <f>IF(WEEKDAY(Table1[[#This Row],[Date]],2)=5,1,0)</f>
        <v>0</v>
      </c>
      <c r="K263" s="2">
        <f>IF(WEEKDAY(Table1[[#This Row],[Date]],2)=6,1,0)</f>
        <v>0</v>
      </c>
      <c r="L263" s="2">
        <f>IF(NETWORKDAYS.INTL(Table1[[#This Row],[Date]],Table1[[#This Row],[Date]],11,[3]ZamazonHolidays!$A$2:$A$11)=0,IF(WEEKDAY(Table1[[#This Row],[Date]],2)=7,0,1),0)</f>
        <v>0</v>
      </c>
      <c r="M263">
        <v>264</v>
      </c>
    </row>
    <row r="264" spans="1:13" x14ac:dyDescent="0.25">
      <c r="A264" s="1">
        <v>41537</v>
      </c>
      <c r="B264">
        <v>1114</v>
      </c>
      <c r="C264">
        <v>35055</v>
      </c>
      <c r="D264">
        <v>35282</v>
      </c>
      <c r="E264">
        <v>6</v>
      </c>
      <c r="F264">
        <f>IF(WEEKDAY(Table1[[#This Row],[Date]],2)=1,1,0)</f>
        <v>0</v>
      </c>
      <c r="G264" s="2">
        <f>IF(WEEKDAY(Table1[[#This Row],[Date]],2)=2,1,0)</f>
        <v>0</v>
      </c>
      <c r="H264" s="2">
        <f>IF(WEEKDAY(Table1[[#This Row],[Date]],2)=3,1,0)</f>
        <v>0</v>
      </c>
      <c r="I264" s="2">
        <f>IF(WEEKDAY(Table1[[#This Row],[Date]],2)=4,1,0)</f>
        <v>0</v>
      </c>
      <c r="J264" s="2">
        <f>IF(WEEKDAY(Table1[[#This Row],[Date]],2)=5,1,0)</f>
        <v>1</v>
      </c>
      <c r="K264" s="2">
        <f>IF(WEEKDAY(Table1[[#This Row],[Date]],2)=6,1,0)</f>
        <v>0</v>
      </c>
      <c r="L264" s="2">
        <f>IF(NETWORKDAYS.INTL(Table1[[#This Row],[Date]],Table1[[#This Row],[Date]],11,[3]ZamazonHolidays!$A$2:$A$11)=0,IF(WEEKDAY(Table1[[#This Row],[Date]],2)=7,0,1),0)</f>
        <v>0</v>
      </c>
      <c r="M264">
        <v>315</v>
      </c>
    </row>
    <row r="265" spans="1:13" x14ac:dyDescent="0.25">
      <c r="A265" s="1">
        <v>41538</v>
      </c>
      <c r="B265">
        <v>694</v>
      </c>
      <c r="C265">
        <v>42708</v>
      </c>
      <c r="D265">
        <v>34336</v>
      </c>
      <c r="E265">
        <v>7</v>
      </c>
      <c r="F265">
        <f>IF(WEEKDAY(Table1[[#This Row],[Date]],2)=1,1,0)</f>
        <v>0</v>
      </c>
      <c r="G265" s="2">
        <f>IF(WEEKDAY(Table1[[#This Row],[Date]],2)=2,1,0)</f>
        <v>0</v>
      </c>
      <c r="H265" s="2">
        <f>IF(WEEKDAY(Table1[[#This Row],[Date]],2)=3,1,0)</f>
        <v>0</v>
      </c>
      <c r="I265" s="2">
        <f>IF(WEEKDAY(Table1[[#This Row],[Date]],2)=4,1,0)</f>
        <v>0</v>
      </c>
      <c r="J265" s="2">
        <f>IF(WEEKDAY(Table1[[#This Row],[Date]],2)=5,1,0)</f>
        <v>0</v>
      </c>
      <c r="K265" s="2">
        <f>IF(WEEKDAY(Table1[[#This Row],[Date]],2)=6,1,0)</f>
        <v>1</v>
      </c>
      <c r="L265" s="2">
        <f>IF(NETWORKDAYS.INTL(Table1[[#This Row],[Date]],Table1[[#This Row],[Date]],11,[3]ZamazonHolidays!$A$2:$A$11)=0,IF(WEEKDAY(Table1[[#This Row],[Date]],2)=7,0,1),0)</f>
        <v>0</v>
      </c>
      <c r="M265">
        <v>227</v>
      </c>
    </row>
    <row r="266" spans="1:13" x14ac:dyDescent="0.25">
      <c r="A266" s="1">
        <v>41539</v>
      </c>
      <c r="B266">
        <v>1017</v>
      </c>
      <c r="C266">
        <v>21945</v>
      </c>
      <c r="D266">
        <v>32370</v>
      </c>
      <c r="E266">
        <v>7</v>
      </c>
      <c r="F266">
        <f>IF(WEEKDAY(Table1[[#This Row],[Date]],2)=1,1,0)</f>
        <v>0</v>
      </c>
      <c r="G266" s="2">
        <f>IF(WEEKDAY(Table1[[#This Row],[Date]],2)=2,1,0)</f>
        <v>0</v>
      </c>
      <c r="H266" s="2">
        <f>IF(WEEKDAY(Table1[[#This Row],[Date]],2)=3,1,0)</f>
        <v>0</v>
      </c>
      <c r="I266" s="2">
        <f>IF(WEEKDAY(Table1[[#This Row],[Date]],2)=4,1,0)</f>
        <v>0</v>
      </c>
      <c r="J266" s="2">
        <f>IF(WEEKDAY(Table1[[#This Row],[Date]],2)=5,1,0)</f>
        <v>0</v>
      </c>
      <c r="K266" s="2">
        <f>IF(WEEKDAY(Table1[[#This Row],[Date]],2)=6,1,0)</f>
        <v>0</v>
      </c>
      <c r="L266" s="2">
        <f>IF(NETWORKDAYS.INTL(Table1[[#This Row],[Date]],Table1[[#This Row],[Date]],11,[3]ZamazonHolidays!$A$2:$A$11)=0,IF(WEEKDAY(Table1[[#This Row],[Date]],2)=7,0,1),0)</f>
        <v>0</v>
      </c>
      <c r="M266">
        <v>246</v>
      </c>
    </row>
    <row r="267" spans="1:13" x14ac:dyDescent="0.25">
      <c r="A267" s="1">
        <v>41540</v>
      </c>
      <c r="B267">
        <v>1169</v>
      </c>
      <c r="C267">
        <v>49570</v>
      </c>
      <c r="D267">
        <v>38197</v>
      </c>
      <c r="E267">
        <v>7</v>
      </c>
      <c r="F267">
        <f>IF(WEEKDAY(Table1[[#This Row],[Date]],2)=1,1,0)</f>
        <v>1</v>
      </c>
      <c r="G267" s="2">
        <f>IF(WEEKDAY(Table1[[#This Row],[Date]],2)=2,1,0)</f>
        <v>0</v>
      </c>
      <c r="H267" s="2">
        <f>IF(WEEKDAY(Table1[[#This Row],[Date]],2)=3,1,0)</f>
        <v>0</v>
      </c>
      <c r="I267" s="2">
        <f>IF(WEEKDAY(Table1[[#This Row],[Date]],2)=4,1,0)</f>
        <v>0</v>
      </c>
      <c r="J267" s="2">
        <f>IF(WEEKDAY(Table1[[#This Row],[Date]],2)=5,1,0)</f>
        <v>0</v>
      </c>
      <c r="K267" s="2">
        <f>IF(WEEKDAY(Table1[[#This Row],[Date]],2)=6,1,0)</f>
        <v>0</v>
      </c>
      <c r="L267" s="2">
        <f>IF(NETWORKDAYS.INTL(Table1[[#This Row],[Date]],Table1[[#This Row],[Date]],11,[3]ZamazonHolidays!$A$2:$A$11)=0,IF(WEEKDAY(Table1[[#This Row],[Date]],2)=7,0,1),0)</f>
        <v>0</v>
      </c>
      <c r="M267">
        <v>290</v>
      </c>
    </row>
    <row r="268" spans="1:13" x14ac:dyDescent="0.25">
      <c r="A268" s="1">
        <v>41541</v>
      </c>
      <c r="B268">
        <v>863</v>
      </c>
      <c r="C268">
        <v>45580</v>
      </c>
      <c r="D268">
        <v>39602</v>
      </c>
      <c r="E268">
        <v>5</v>
      </c>
      <c r="F268">
        <f>IF(WEEKDAY(Table1[[#This Row],[Date]],2)=1,1,0)</f>
        <v>0</v>
      </c>
      <c r="G268" s="2">
        <f>IF(WEEKDAY(Table1[[#This Row],[Date]],2)=2,1,0)</f>
        <v>1</v>
      </c>
      <c r="H268" s="2">
        <f>IF(WEEKDAY(Table1[[#This Row],[Date]],2)=3,1,0)</f>
        <v>0</v>
      </c>
      <c r="I268" s="2">
        <f>IF(WEEKDAY(Table1[[#This Row],[Date]],2)=4,1,0)</f>
        <v>0</v>
      </c>
      <c r="J268" s="2">
        <f>IF(WEEKDAY(Table1[[#This Row],[Date]],2)=5,1,0)</f>
        <v>0</v>
      </c>
      <c r="K268" s="2">
        <f>IF(WEEKDAY(Table1[[#This Row],[Date]],2)=6,1,0)</f>
        <v>0</v>
      </c>
      <c r="L268" s="2">
        <f>IF(NETWORKDAYS.INTL(Table1[[#This Row],[Date]],Table1[[#This Row],[Date]],11,[3]ZamazonHolidays!$A$2:$A$11)=0,IF(WEEKDAY(Table1[[#This Row],[Date]],2)=7,0,1),0)</f>
        <v>0</v>
      </c>
      <c r="M268">
        <v>310</v>
      </c>
    </row>
    <row r="269" spans="1:13" x14ac:dyDescent="0.25">
      <c r="A269" s="1">
        <v>41542</v>
      </c>
      <c r="B269">
        <v>1119</v>
      </c>
      <c r="C269">
        <v>37254</v>
      </c>
      <c r="D269">
        <v>21901</v>
      </c>
      <c r="E269">
        <v>6</v>
      </c>
      <c r="F269">
        <f>IF(WEEKDAY(Table1[[#This Row],[Date]],2)=1,1,0)</f>
        <v>0</v>
      </c>
      <c r="G269" s="2">
        <f>IF(WEEKDAY(Table1[[#This Row],[Date]],2)=2,1,0)</f>
        <v>0</v>
      </c>
      <c r="H269" s="2">
        <f>IF(WEEKDAY(Table1[[#This Row],[Date]],2)=3,1,0)</f>
        <v>1</v>
      </c>
      <c r="I269" s="2">
        <f>IF(WEEKDAY(Table1[[#This Row],[Date]],2)=4,1,0)</f>
        <v>0</v>
      </c>
      <c r="J269" s="2">
        <f>IF(WEEKDAY(Table1[[#This Row],[Date]],2)=5,1,0)</f>
        <v>0</v>
      </c>
      <c r="K269" s="2">
        <f>IF(WEEKDAY(Table1[[#This Row],[Date]],2)=6,1,0)</f>
        <v>0</v>
      </c>
      <c r="L269" s="2">
        <f>IF(NETWORKDAYS.INTL(Table1[[#This Row],[Date]],Table1[[#This Row],[Date]],11,[3]ZamazonHolidays!$A$2:$A$11)=0,IF(WEEKDAY(Table1[[#This Row],[Date]],2)=7,0,1),0)</f>
        <v>0</v>
      </c>
      <c r="M269">
        <v>230</v>
      </c>
    </row>
    <row r="270" spans="1:13" x14ac:dyDescent="0.25">
      <c r="A270" s="1">
        <v>41543</v>
      </c>
      <c r="B270">
        <v>607</v>
      </c>
      <c r="C270">
        <v>43559</v>
      </c>
      <c r="D270">
        <v>38390</v>
      </c>
      <c r="E270">
        <v>6</v>
      </c>
      <c r="F270">
        <f>IF(WEEKDAY(Table1[[#This Row],[Date]],2)=1,1,0)</f>
        <v>0</v>
      </c>
      <c r="G270" s="2">
        <f>IF(WEEKDAY(Table1[[#This Row],[Date]],2)=2,1,0)</f>
        <v>0</v>
      </c>
      <c r="H270" s="2">
        <f>IF(WEEKDAY(Table1[[#This Row],[Date]],2)=3,1,0)</f>
        <v>0</v>
      </c>
      <c r="I270" s="2">
        <f>IF(WEEKDAY(Table1[[#This Row],[Date]],2)=4,1,0)</f>
        <v>1</v>
      </c>
      <c r="J270" s="2">
        <f>IF(WEEKDAY(Table1[[#This Row],[Date]],2)=5,1,0)</f>
        <v>0</v>
      </c>
      <c r="K270" s="2">
        <f>IF(WEEKDAY(Table1[[#This Row],[Date]],2)=6,1,0)</f>
        <v>0</v>
      </c>
      <c r="L270" s="2">
        <f>IF(NETWORKDAYS.INTL(Table1[[#This Row],[Date]],Table1[[#This Row],[Date]],11,[3]ZamazonHolidays!$A$2:$A$11)=0,IF(WEEKDAY(Table1[[#This Row],[Date]],2)=7,0,1),0)</f>
        <v>0</v>
      </c>
      <c r="M270">
        <v>245</v>
      </c>
    </row>
    <row r="271" spans="1:13" x14ac:dyDescent="0.25">
      <c r="A271" s="1">
        <v>41544</v>
      </c>
      <c r="B271">
        <v>571</v>
      </c>
      <c r="C271">
        <v>32417</v>
      </c>
      <c r="D271">
        <v>30279</v>
      </c>
      <c r="E271">
        <v>8</v>
      </c>
      <c r="F271">
        <f>IF(WEEKDAY(Table1[[#This Row],[Date]],2)=1,1,0)</f>
        <v>0</v>
      </c>
      <c r="G271" s="2">
        <f>IF(WEEKDAY(Table1[[#This Row],[Date]],2)=2,1,0)</f>
        <v>0</v>
      </c>
      <c r="H271" s="2">
        <f>IF(WEEKDAY(Table1[[#This Row],[Date]],2)=3,1,0)</f>
        <v>0</v>
      </c>
      <c r="I271" s="2">
        <f>IF(WEEKDAY(Table1[[#This Row],[Date]],2)=4,1,0)</f>
        <v>0</v>
      </c>
      <c r="J271" s="2">
        <f>IF(WEEKDAY(Table1[[#This Row],[Date]],2)=5,1,0)</f>
        <v>1</v>
      </c>
      <c r="K271" s="2">
        <f>IF(WEEKDAY(Table1[[#This Row],[Date]],2)=6,1,0)</f>
        <v>0</v>
      </c>
      <c r="L271" s="2">
        <f>IF(NETWORKDAYS.INTL(Table1[[#This Row],[Date]],Table1[[#This Row],[Date]],11,[3]ZamazonHolidays!$A$2:$A$11)=0,IF(WEEKDAY(Table1[[#This Row],[Date]],2)=7,0,1),0)</f>
        <v>0</v>
      </c>
      <c r="M271">
        <v>304</v>
      </c>
    </row>
    <row r="272" spans="1:13" x14ac:dyDescent="0.25">
      <c r="A272" s="1">
        <v>41545</v>
      </c>
      <c r="B272">
        <v>723</v>
      </c>
      <c r="C272">
        <v>25330</v>
      </c>
      <c r="D272">
        <v>31181</v>
      </c>
      <c r="E272">
        <v>6</v>
      </c>
      <c r="F272">
        <f>IF(WEEKDAY(Table1[[#This Row],[Date]],2)=1,1,0)</f>
        <v>0</v>
      </c>
      <c r="G272" s="2">
        <f>IF(WEEKDAY(Table1[[#This Row],[Date]],2)=2,1,0)</f>
        <v>0</v>
      </c>
      <c r="H272" s="2">
        <f>IF(WEEKDAY(Table1[[#This Row],[Date]],2)=3,1,0)</f>
        <v>0</v>
      </c>
      <c r="I272" s="2">
        <f>IF(WEEKDAY(Table1[[#This Row],[Date]],2)=4,1,0)</f>
        <v>0</v>
      </c>
      <c r="J272" s="2">
        <f>IF(WEEKDAY(Table1[[#This Row],[Date]],2)=5,1,0)</f>
        <v>0</v>
      </c>
      <c r="K272" s="2">
        <f>IF(WEEKDAY(Table1[[#This Row],[Date]],2)=6,1,0)</f>
        <v>1</v>
      </c>
      <c r="L272" s="2">
        <f>IF(NETWORKDAYS.INTL(Table1[[#This Row],[Date]],Table1[[#This Row],[Date]],11,[3]ZamazonHolidays!$A$2:$A$11)=0,IF(WEEKDAY(Table1[[#This Row],[Date]],2)=7,0,1),0)</f>
        <v>0</v>
      </c>
      <c r="M272">
        <v>264</v>
      </c>
    </row>
    <row r="273" spans="1:13" x14ac:dyDescent="0.25">
      <c r="A273" s="1">
        <v>41546</v>
      </c>
      <c r="B273">
        <v>1362</v>
      </c>
      <c r="C273">
        <v>27819</v>
      </c>
      <c r="D273">
        <v>37812</v>
      </c>
      <c r="E273">
        <v>10</v>
      </c>
      <c r="F273">
        <f>IF(WEEKDAY(Table1[[#This Row],[Date]],2)=1,1,0)</f>
        <v>0</v>
      </c>
      <c r="G273" s="2">
        <f>IF(WEEKDAY(Table1[[#This Row],[Date]],2)=2,1,0)</f>
        <v>0</v>
      </c>
      <c r="H273" s="2">
        <f>IF(WEEKDAY(Table1[[#This Row],[Date]],2)=3,1,0)</f>
        <v>0</v>
      </c>
      <c r="I273" s="2">
        <f>IF(WEEKDAY(Table1[[#This Row],[Date]],2)=4,1,0)</f>
        <v>0</v>
      </c>
      <c r="J273" s="2">
        <f>IF(WEEKDAY(Table1[[#This Row],[Date]],2)=5,1,0)</f>
        <v>0</v>
      </c>
      <c r="K273" s="2">
        <f>IF(WEEKDAY(Table1[[#This Row],[Date]],2)=6,1,0)</f>
        <v>0</v>
      </c>
      <c r="L273" s="2">
        <f>IF(NETWORKDAYS.INTL(Table1[[#This Row],[Date]],Table1[[#This Row],[Date]],11,[3]ZamazonHolidays!$A$2:$A$11)=0,IF(WEEKDAY(Table1[[#This Row],[Date]],2)=7,0,1),0)</f>
        <v>0</v>
      </c>
      <c r="M273">
        <v>296</v>
      </c>
    </row>
    <row r="274" spans="1:13" x14ac:dyDescent="0.25">
      <c r="A274" s="1">
        <v>41547</v>
      </c>
      <c r="B274">
        <v>1321</v>
      </c>
      <c r="C274">
        <v>42034</v>
      </c>
      <c r="D274">
        <v>31287</v>
      </c>
      <c r="E274">
        <v>9</v>
      </c>
      <c r="F274">
        <f>IF(WEEKDAY(Table1[[#This Row],[Date]],2)=1,1,0)</f>
        <v>1</v>
      </c>
      <c r="G274" s="2">
        <f>IF(WEEKDAY(Table1[[#This Row],[Date]],2)=2,1,0)</f>
        <v>0</v>
      </c>
      <c r="H274" s="2">
        <f>IF(WEEKDAY(Table1[[#This Row],[Date]],2)=3,1,0)</f>
        <v>0</v>
      </c>
      <c r="I274" s="2">
        <f>IF(WEEKDAY(Table1[[#This Row],[Date]],2)=4,1,0)</f>
        <v>0</v>
      </c>
      <c r="J274" s="2">
        <f>IF(WEEKDAY(Table1[[#This Row],[Date]],2)=5,1,0)</f>
        <v>0</v>
      </c>
      <c r="K274" s="2">
        <f>IF(WEEKDAY(Table1[[#This Row],[Date]],2)=6,1,0)</f>
        <v>0</v>
      </c>
      <c r="L274" s="2">
        <f>IF(NETWORKDAYS.INTL(Table1[[#This Row],[Date]],Table1[[#This Row],[Date]],11,[3]ZamazonHolidays!$A$2:$A$11)=0,IF(WEEKDAY(Table1[[#This Row],[Date]],2)=7,0,1),0)</f>
        <v>0</v>
      </c>
      <c r="M274">
        <v>237</v>
      </c>
    </row>
    <row r="275" spans="1:13" x14ac:dyDescent="0.25">
      <c r="A275" s="1">
        <v>41548</v>
      </c>
      <c r="B275">
        <v>762</v>
      </c>
      <c r="C275">
        <v>35647</v>
      </c>
      <c r="D275">
        <v>36330</v>
      </c>
      <c r="E275">
        <v>7</v>
      </c>
      <c r="F275">
        <f>IF(WEEKDAY(Table1[[#This Row],[Date]],2)=1,1,0)</f>
        <v>0</v>
      </c>
      <c r="G275" s="2">
        <f>IF(WEEKDAY(Table1[[#This Row],[Date]],2)=2,1,0)</f>
        <v>1</v>
      </c>
      <c r="H275" s="2">
        <f>IF(WEEKDAY(Table1[[#This Row],[Date]],2)=3,1,0)</f>
        <v>0</v>
      </c>
      <c r="I275" s="2">
        <f>IF(WEEKDAY(Table1[[#This Row],[Date]],2)=4,1,0)</f>
        <v>0</v>
      </c>
      <c r="J275" s="2">
        <f>IF(WEEKDAY(Table1[[#This Row],[Date]],2)=5,1,0)</f>
        <v>0</v>
      </c>
      <c r="K275" s="2">
        <f>IF(WEEKDAY(Table1[[#This Row],[Date]],2)=6,1,0)</f>
        <v>0</v>
      </c>
      <c r="L275" s="2">
        <f>IF(NETWORKDAYS.INTL(Table1[[#This Row],[Date]],Table1[[#This Row],[Date]],11,[3]ZamazonHolidays!$A$2:$A$11)=0,IF(WEEKDAY(Table1[[#This Row],[Date]],2)=7,0,1),0)</f>
        <v>0</v>
      </c>
      <c r="M275">
        <v>407</v>
      </c>
    </row>
    <row r="276" spans="1:13" x14ac:dyDescent="0.25">
      <c r="A276" s="1">
        <v>41549</v>
      </c>
      <c r="B276">
        <v>889</v>
      </c>
      <c r="C276">
        <v>34503</v>
      </c>
      <c r="D276">
        <v>23517</v>
      </c>
      <c r="E276">
        <v>9</v>
      </c>
      <c r="F276">
        <f>IF(WEEKDAY(Table1[[#This Row],[Date]],2)=1,1,0)</f>
        <v>0</v>
      </c>
      <c r="G276" s="2">
        <f>IF(WEEKDAY(Table1[[#This Row],[Date]],2)=2,1,0)</f>
        <v>0</v>
      </c>
      <c r="H276" s="2">
        <f>IF(WEEKDAY(Table1[[#This Row],[Date]],2)=3,1,0)</f>
        <v>1</v>
      </c>
      <c r="I276" s="2">
        <f>IF(WEEKDAY(Table1[[#This Row],[Date]],2)=4,1,0)</f>
        <v>0</v>
      </c>
      <c r="J276" s="2">
        <f>IF(WEEKDAY(Table1[[#This Row],[Date]],2)=5,1,0)</f>
        <v>0</v>
      </c>
      <c r="K276" s="2">
        <f>IF(WEEKDAY(Table1[[#This Row],[Date]],2)=6,1,0)</f>
        <v>0</v>
      </c>
      <c r="L276" s="2">
        <f>IF(NETWORKDAYS.INTL(Table1[[#This Row],[Date]],Table1[[#This Row],[Date]],11,[3]ZamazonHolidays!$A$2:$A$11)=0,IF(WEEKDAY(Table1[[#This Row],[Date]],2)=7,0,1),0)</f>
        <v>0</v>
      </c>
      <c r="M276">
        <v>134</v>
      </c>
    </row>
    <row r="277" spans="1:13" x14ac:dyDescent="0.25">
      <c r="A277" s="1">
        <v>41550</v>
      </c>
      <c r="B277">
        <v>1085</v>
      </c>
      <c r="C277">
        <v>31060</v>
      </c>
      <c r="D277">
        <v>34218</v>
      </c>
      <c r="E277">
        <v>10</v>
      </c>
      <c r="F277">
        <f>IF(WEEKDAY(Table1[[#This Row],[Date]],2)=1,1,0)</f>
        <v>0</v>
      </c>
      <c r="G277" s="2">
        <f>IF(WEEKDAY(Table1[[#This Row],[Date]],2)=2,1,0)</f>
        <v>0</v>
      </c>
      <c r="H277" s="2">
        <f>IF(WEEKDAY(Table1[[#This Row],[Date]],2)=3,1,0)</f>
        <v>0</v>
      </c>
      <c r="I277" s="2">
        <f>IF(WEEKDAY(Table1[[#This Row],[Date]],2)=4,1,0)</f>
        <v>1</v>
      </c>
      <c r="J277" s="2">
        <f>IF(WEEKDAY(Table1[[#This Row],[Date]],2)=5,1,0)</f>
        <v>0</v>
      </c>
      <c r="K277" s="2">
        <f>IF(WEEKDAY(Table1[[#This Row],[Date]],2)=6,1,0)</f>
        <v>0</v>
      </c>
      <c r="L277" s="2">
        <f>IF(NETWORKDAYS.INTL(Table1[[#This Row],[Date]],Table1[[#This Row],[Date]],11,[3]ZamazonHolidays!$A$2:$A$11)=0,IF(WEEKDAY(Table1[[#This Row],[Date]],2)=7,0,1),0)</f>
        <v>0</v>
      </c>
      <c r="M277">
        <v>209</v>
      </c>
    </row>
    <row r="278" spans="1:13" x14ac:dyDescent="0.25">
      <c r="A278" s="1">
        <v>41551</v>
      </c>
      <c r="B278">
        <v>514</v>
      </c>
      <c r="C278">
        <v>21233</v>
      </c>
      <c r="D278">
        <v>30951</v>
      </c>
      <c r="E278">
        <v>5</v>
      </c>
      <c r="F278">
        <f>IF(WEEKDAY(Table1[[#This Row],[Date]],2)=1,1,0)</f>
        <v>0</v>
      </c>
      <c r="G278" s="2">
        <f>IF(WEEKDAY(Table1[[#This Row],[Date]],2)=2,1,0)</f>
        <v>0</v>
      </c>
      <c r="H278" s="2">
        <f>IF(WEEKDAY(Table1[[#This Row],[Date]],2)=3,1,0)</f>
        <v>0</v>
      </c>
      <c r="I278" s="2">
        <f>IF(WEEKDAY(Table1[[#This Row],[Date]],2)=4,1,0)</f>
        <v>0</v>
      </c>
      <c r="J278" s="2">
        <f>IF(WEEKDAY(Table1[[#This Row],[Date]],2)=5,1,0)</f>
        <v>1</v>
      </c>
      <c r="K278" s="2">
        <f>IF(WEEKDAY(Table1[[#This Row],[Date]],2)=6,1,0)</f>
        <v>0</v>
      </c>
      <c r="L278" s="2">
        <f>IF(NETWORKDAYS.INTL(Table1[[#This Row],[Date]],Table1[[#This Row],[Date]],11,[3]ZamazonHolidays!$A$2:$A$11)=0,IF(WEEKDAY(Table1[[#This Row],[Date]],2)=7,0,1),0)</f>
        <v>0</v>
      </c>
      <c r="M278">
        <v>232</v>
      </c>
    </row>
    <row r="279" spans="1:13" x14ac:dyDescent="0.25">
      <c r="A279" s="1">
        <v>41552</v>
      </c>
      <c r="B279">
        <v>1307</v>
      </c>
      <c r="C279">
        <v>47252</v>
      </c>
      <c r="D279">
        <v>36831</v>
      </c>
      <c r="E279">
        <v>8</v>
      </c>
      <c r="F279">
        <f>IF(WEEKDAY(Table1[[#This Row],[Date]],2)=1,1,0)</f>
        <v>0</v>
      </c>
      <c r="G279" s="2">
        <f>IF(WEEKDAY(Table1[[#This Row],[Date]],2)=2,1,0)</f>
        <v>0</v>
      </c>
      <c r="H279" s="2">
        <f>IF(WEEKDAY(Table1[[#This Row],[Date]],2)=3,1,0)</f>
        <v>0</v>
      </c>
      <c r="I279" s="2">
        <f>IF(WEEKDAY(Table1[[#This Row],[Date]],2)=4,1,0)</f>
        <v>0</v>
      </c>
      <c r="J279" s="2">
        <f>IF(WEEKDAY(Table1[[#This Row],[Date]],2)=5,1,0)</f>
        <v>0</v>
      </c>
      <c r="K279" s="2">
        <f>IF(WEEKDAY(Table1[[#This Row],[Date]],2)=6,1,0)</f>
        <v>1</v>
      </c>
      <c r="L279" s="2">
        <f>IF(NETWORKDAYS.INTL(Table1[[#This Row],[Date]],Table1[[#This Row],[Date]],11,[3]ZamazonHolidays!$A$2:$A$11)=0,IF(WEEKDAY(Table1[[#This Row],[Date]],2)=7,0,1),0)</f>
        <v>0</v>
      </c>
      <c r="M279">
        <v>297</v>
      </c>
    </row>
    <row r="280" spans="1:13" x14ac:dyDescent="0.25">
      <c r="A280" s="1">
        <v>41553</v>
      </c>
      <c r="B280">
        <v>615</v>
      </c>
      <c r="C280">
        <v>47539</v>
      </c>
      <c r="D280">
        <v>33674</v>
      </c>
      <c r="E280">
        <v>8</v>
      </c>
      <c r="F280">
        <f>IF(WEEKDAY(Table1[[#This Row],[Date]],2)=1,1,0)</f>
        <v>0</v>
      </c>
      <c r="G280" s="2">
        <f>IF(WEEKDAY(Table1[[#This Row],[Date]],2)=2,1,0)</f>
        <v>0</v>
      </c>
      <c r="H280" s="2">
        <f>IF(WEEKDAY(Table1[[#This Row],[Date]],2)=3,1,0)</f>
        <v>0</v>
      </c>
      <c r="I280" s="2">
        <f>IF(WEEKDAY(Table1[[#This Row],[Date]],2)=4,1,0)</f>
        <v>0</v>
      </c>
      <c r="J280" s="2">
        <f>IF(WEEKDAY(Table1[[#This Row],[Date]],2)=5,1,0)</f>
        <v>0</v>
      </c>
      <c r="K280" s="2">
        <f>IF(WEEKDAY(Table1[[#This Row],[Date]],2)=6,1,0)</f>
        <v>0</v>
      </c>
      <c r="L280" s="2">
        <f>IF(NETWORKDAYS.INTL(Table1[[#This Row],[Date]],Table1[[#This Row],[Date]],11,[3]ZamazonHolidays!$A$2:$A$11)=0,IF(WEEKDAY(Table1[[#This Row],[Date]],2)=7,0,1),0)</f>
        <v>0</v>
      </c>
      <c r="M280">
        <v>255</v>
      </c>
    </row>
    <row r="281" spans="1:13" x14ac:dyDescent="0.25">
      <c r="A281" s="1">
        <v>41554</v>
      </c>
      <c r="B281">
        <v>1250</v>
      </c>
      <c r="C281">
        <v>49422</v>
      </c>
      <c r="D281">
        <v>33416</v>
      </c>
      <c r="E281">
        <v>5</v>
      </c>
      <c r="F281">
        <f>IF(WEEKDAY(Table1[[#This Row],[Date]],2)=1,1,0)</f>
        <v>1</v>
      </c>
      <c r="G281" s="2">
        <f>IF(WEEKDAY(Table1[[#This Row],[Date]],2)=2,1,0)</f>
        <v>0</v>
      </c>
      <c r="H281" s="2">
        <f>IF(WEEKDAY(Table1[[#This Row],[Date]],2)=3,1,0)</f>
        <v>0</v>
      </c>
      <c r="I281" s="2">
        <f>IF(WEEKDAY(Table1[[#This Row],[Date]],2)=4,1,0)</f>
        <v>0</v>
      </c>
      <c r="J281" s="2">
        <f>IF(WEEKDAY(Table1[[#This Row],[Date]],2)=5,1,0)</f>
        <v>0</v>
      </c>
      <c r="K281" s="2">
        <f>IF(WEEKDAY(Table1[[#This Row],[Date]],2)=6,1,0)</f>
        <v>0</v>
      </c>
      <c r="L281" s="2">
        <f>IF(NETWORKDAYS.INTL(Table1[[#This Row],[Date]],Table1[[#This Row],[Date]],11,[3]ZamazonHolidays!$A$2:$A$11)=0,IF(WEEKDAY(Table1[[#This Row],[Date]],2)=7,0,1),0)</f>
        <v>0</v>
      </c>
      <c r="M281">
        <v>348</v>
      </c>
    </row>
    <row r="282" spans="1:13" x14ac:dyDescent="0.25">
      <c r="A282" s="1">
        <v>41555</v>
      </c>
      <c r="B282">
        <v>1366</v>
      </c>
      <c r="C282">
        <v>34653</v>
      </c>
      <c r="D282">
        <v>39266</v>
      </c>
      <c r="E282">
        <v>5</v>
      </c>
      <c r="F282">
        <f>IF(WEEKDAY(Table1[[#This Row],[Date]],2)=1,1,0)</f>
        <v>0</v>
      </c>
      <c r="G282" s="2">
        <f>IF(WEEKDAY(Table1[[#This Row],[Date]],2)=2,1,0)</f>
        <v>1</v>
      </c>
      <c r="H282" s="2">
        <f>IF(WEEKDAY(Table1[[#This Row],[Date]],2)=3,1,0)</f>
        <v>0</v>
      </c>
      <c r="I282" s="2">
        <f>IF(WEEKDAY(Table1[[#This Row],[Date]],2)=4,1,0)</f>
        <v>0</v>
      </c>
      <c r="J282" s="2">
        <f>IF(WEEKDAY(Table1[[#This Row],[Date]],2)=5,1,0)</f>
        <v>0</v>
      </c>
      <c r="K282" s="2">
        <f>IF(WEEKDAY(Table1[[#This Row],[Date]],2)=6,1,0)</f>
        <v>0</v>
      </c>
      <c r="L282" s="2">
        <f>IF(NETWORKDAYS.INTL(Table1[[#This Row],[Date]],Table1[[#This Row],[Date]],11,[3]ZamazonHolidays!$A$2:$A$11)=0,IF(WEEKDAY(Table1[[#This Row],[Date]],2)=7,0,1),0)</f>
        <v>0</v>
      </c>
      <c r="M282">
        <v>322</v>
      </c>
    </row>
    <row r="283" spans="1:13" x14ac:dyDescent="0.25">
      <c r="A283" s="1">
        <v>41556</v>
      </c>
      <c r="B283">
        <v>1123</v>
      </c>
      <c r="C283">
        <v>36775</v>
      </c>
      <c r="D283">
        <v>29645</v>
      </c>
      <c r="E283">
        <v>11</v>
      </c>
      <c r="F283">
        <f>IF(WEEKDAY(Table1[[#This Row],[Date]],2)=1,1,0)</f>
        <v>0</v>
      </c>
      <c r="G283" s="2">
        <f>IF(WEEKDAY(Table1[[#This Row],[Date]],2)=2,1,0)</f>
        <v>0</v>
      </c>
      <c r="H283" s="2">
        <f>IF(WEEKDAY(Table1[[#This Row],[Date]],2)=3,1,0)</f>
        <v>1</v>
      </c>
      <c r="I283" s="2">
        <f>IF(WEEKDAY(Table1[[#This Row],[Date]],2)=4,1,0)</f>
        <v>0</v>
      </c>
      <c r="J283" s="2">
        <f>IF(WEEKDAY(Table1[[#This Row],[Date]],2)=5,1,0)</f>
        <v>0</v>
      </c>
      <c r="K283" s="2">
        <f>IF(WEEKDAY(Table1[[#This Row],[Date]],2)=6,1,0)</f>
        <v>0</v>
      </c>
      <c r="L283" s="2">
        <f>IF(NETWORKDAYS.INTL(Table1[[#This Row],[Date]],Table1[[#This Row],[Date]],11,[3]ZamazonHolidays!$A$2:$A$11)=0,IF(WEEKDAY(Table1[[#This Row],[Date]],2)=7,0,1),0)</f>
        <v>0</v>
      </c>
      <c r="M283">
        <v>222</v>
      </c>
    </row>
    <row r="284" spans="1:13" x14ac:dyDescent="0.25">
      <c r="A284" s="1">
        <v>41557</v>
      </c>
      <c r="B284">
        <v>783</v>
      </c>
      <c r="C284">
        <v>23678</v>
      </c>
      <c r="D284">
        <v>38260</v>
      </c>
      <c r="E284">
        <v>5</v>
      </c>
      <c r="F284">
        <f>IF(WEEKDAY(Table1[[#This Row],[Date]],2)=1,1,0)</f>
        <v>0</v>
      </c>
      <c r="G284" s="2">
        <f>IF(WEEKDAY(Table1[[#This Row],[Date]],2)=2,1,0)</f>
        <v>0</v>
      </c>
      <c r="H284" s="2">
        <f>IF(WEEKDAY(Table1[[#This Row],[Date]],2)=3,1,0)</f>
        <v>0</v>
      </c>
      <c r="I284" s="2">
        <f>IF(WEEKDAY(Table1[[#This Row],[Date]],2)=4,1,0)</f>
        <v>1</v>
      </c>
      <c r="J284" s="2">
        <f>IF(WEEKDAY(Table1[[#This Row],[Date]],2)=5,1,0)</f>
        <v>0</v>
      </c>
      <c r="K284" s="2">
        <f>IF(WEEKDAY(Table1[[#This Row],[Date]],2)=6,1,0)</f>
        <v>0</v>
      </c>
      <c r="L284" s="2">
        <f>IF(NETWORKDAYS.INTL(Table1[[#This Row],[Date]],Table1[[#This Row],[Date]],11,[3]ZamazonHolidays!$A$2:$A$11)=0,IF(WEEKDAY(Table1[[#This Row],[Date]],2)=7,0,1),0)</f>
        <v>0</v>
      </c>
      <c r="M284">
        <v>285</v>
      </c>
    </row>
    <row r="285" spans="1:13" x14ac:dyDescent="0.25">
      <c r="A285" s="1">
        <v>41558</v>
      </c>
      <c r="B285">
        <v>1372</v>
      </c>
      <c r="C285">
        <v>31370</v>
      </c>
      <c r="D285">
        <v>35536</v>
      </c>
      <c r="E285">
        <v>12</v>
      </c>
      <c r="F285">
        <f>IF(WEEKDAY(Table1[[#This Row],[Date]],2)=1,1,0)</f>
        <v>0</v>
      </c>
      <c r="G285" s="2">
        <f>IF(WEEKDAY(Table1[[#This Row],[Date]],2)=2,1,0)</f>
        <v>0</v>
      </c>
      <c r="H285" s="2">
        <f>IF(WEEKDAY(Table1[[#This Row],[Date]],2)=3,1,0)</f>
        <v>0</v>
      </c>
      <c r="I285" s="2">
        <f>IF(WEEKDAY(Table1[[#This Row],[Date]],2)=4,1,0)</f>
        <v>0</v>
      </c>
      <c r="J285" s="2">
        <f>IF(WEEKDAY(Table1[[#This Row],[Date]],2)=5,1,0)</f>
        <v>1</v>
      </c>
      <c r="K285" s="2">
        <f>IF(WEEKDAY(Table1[[#This Row],[Date]],2)=6,1,0)</f>
        <v>0</v>
      </c>
      <c r="L285" s="2">
        <f>IF(NETWORKDAYS.INTL(Table1[[#This Row],[Date]],Table1[[#This Row],[Date]],11,[3]ZamazonHolidays!$A$2:$A$11)=0,IF(WEEKDAY(Table1[[#This Row],[Date]],2)=7,0,1),0)</f>
        <v>0</v>
      </c>
      <c r="M285">
        <v>303</v>
      </c>
    </row>
    <row r="286" spans="1:13" x14ac:dyDescent="0.25">
      <c r="A286" s="1">
        <v>41559</v>
      </c>
      <c r="B286">
        <v>1319</v>
      </c>
      <c r="C286">
        <v>47840</v>
      </c>
      <c r="D286">
        <v>35834</v>
      </c>
      <c r="E286">
        <v>8</v>
      </c>
      <c r="F286">
        <f>IF(WEEKDAY(Table1[[#This Row],[Date]],2)=1,1,0)</f>
        <v>0</v>
      </c>
      <c r="G286" s="2">
        <f>IF(WEEKDAY(Table1[[#This Row],[Date]],2)=2,1,0)</f>
        <v>0</v>
      </c>
      <c r="H286" s="2">
        <f>IF(WEEKDAY(Table1[[#This Row],[Date]],2)=3,1,0)</f>
        <v>0</v>
      </c>
      <c r="I286" s="2">
        <f>IF(WEEKDAY(Table1[[#This Row],[Date]],2)=4,1,0)</f>
        <v>0</v>
      </c>
      <c r="J286" s="2">
        <f>IF(WEEKDAY(Table1[[#This Row],[Date]],2)=5,1,0)</f>
        <v>0</v>
      </c>
      <c r="K286" s="2">
        <f>IF(WEEKDAY(Table1[[#This Row],[Date]],2)=6,1,0)</f>
        <v>1</v>
      </c>
      <c r="L286" s="2">
        <f>IF(NETWORKDAYS.INTL(Table1[[#This Row],[Date]],Table1[[#This Row],[Date]],11,[3]ZamazonHolidays!$A$2:$A$11)=0,IF(WEEKDAY(Table1[[#This Row],[Date]],2)=7,0,1),0)</f>
        <v>0</v>
      </c>
      <c r="M286">
        <v>281</v>
      </c>
    </row>
    <row r="287" spans="1:13" x14ac:dyDescent="0.25">
      <c r="A287" s="1">
        <v>41560</v>
      </c>
      <c r="B287">
        <v>887</v>
      </c>
      <c r="C287">
        <v>25577</v>
      </c>
      <c r="D287">
        <v>39837</v>
      </c>
      <c r="E287">
        <v>10</v>
      </c>
      <c r="F287">
        <f>IF(WEEKDAY(Table1[[#This Row],[Date]],2)=1,1,0)</f>
        <v>0</v>
      </c>
      <c r="G287" s="2">
        <f>IF(WEEKDAY(Table1[[#This Row],[Date]],2)=2,1,0)</f>
        <v>0</v>
      </c>
      <c r="H287" s="2">
        <f>IF(WEEKDAY(Table1[[#This Row],[Date]],2)=3,1,0)</f>
        <v>0</v>
      </c>
      <c r="I287" s="2">
        <f>IF(WEEKDAY(Table1[[#This Row],[Date]],2)=4,1,0)</f>
        <v>0</v>
      </c>
      <c r="J287" s="2">
        <f>IF(WEEKDAY(Table1[[#This Row],[Date]],2)=5,1,0)</f>
        <v>0</v>
      </c>
      <c r="K287" s="2">
        <f>IF(WEEKDAY(Table1[[#This Row],[Date]],2)=6,1,0)</f>
        <v>0</v>
      </c>
      <c r="L287" s="2">
        <f>IF(NETWORKDAYS.INTL(Table1[[#This Row],[Date]],Table1[[#This Row],[Date]],11,[3]ZamazonHolidays!$A$2:$A$11)=0,IF(WEEKDAY(Table1[[#This Row],[Date]],2)=7,0,1),0)</f>
        <v>0</v>
      </c>
      <c r="M287">
        <v>267</v>
      </c>
    </row>
    <row r="288" spans="1:13" x14ac:dyDescent="0.25">
      <c r="A288" s="1">
        <v>41561</v>
      </c>
      <c r="B288">
        <v>2046</v>
      </c>
      <c r="C288">
        <v>26024</v>
      </c>
      <c r="D288">
        <v>38603</v>
      </c>
      <c r="E288">
        <v>10</v>
      </c>
      <c r="F288">
        <f>IF(WEEKDAY(Table1[[#This Row],[Date]],2)=1,1,0)</f>
        <v>1</v>
      </c>
      <c r="G288" s="2">
        <f>IF(WEEKDAY(Table1[[#This Row],[Date]],2)=2,1,0)</f>
        <v>0</v>
      </c>
      <c r="H288" s="2">
        <f>IF(WEEKDAY(Table1[[#This Row],[Date]],2)=3,1,0)</f>
        <v>0</v>
      </c>
      <c r="I288" s="2">
        <f>IF(WEEKDAY(Table1[[#This Row],[Date]],2)=4,1,0)</f>
        <v>0</v>
      </c>
      <c r="J288" s="2">
        <f>IF(WEEKDAY(Table1[[#This Row],[Date]],2)=5,1,0)</f>
        <v>0</v>
      </c>
      <c r="K288" s="2">
        <f>IF(WEEKDAY(Table1[[#This Row],[Date]],2)=6,1,0)</f>
        <v>0</v>
      </c>
      <c r="L288" s="2">
        <f>IF(NETWORKDAYS.INTL(Table1[[#This Row],[Date]],Table1[[#This Row],[Date]],11,[3]ZamazonHolidays!$A$2:$A$11)=0,IF(WEEKDAY(Table1[[#This Row],[Date]],2)=7,0,1),0)</f>
        <v>1</v>
      </c>
      <c r="M288">
        <v>408</v>
      </c>
    </row>
    <row r="289" spans="1:13" x14ac:dyDescent="0.25">
      <c r="A289" s="1">
        <v>41562</v>
      </c>
      <c r="B289">
        <v>756</v>
      </c>
      <c r="C289">
        <v>30909</v>
      </c>
      <c r="D289">
        <v>35153</v>
      </c>
      <c r="E289">
        <v>7</v>
      </c>
      <c r="F289">
        <f>IF(WEEKDAY(Table1[[#This Row],[Date]],2)=1,1,0)</f>
        <v>0</v>
      </c>
      <c r="G289" s="2">
        <f>IF(WEEKDAY(Table1[[#This Row],[Date]],2)=2,1,0)</f>
        <v>1</v>
      </c>
      <c r="H289" s="2">
        <f>IF(WEEKDAY(Table1[[#This Row],[Date]],2)=3,1,0)</f>
        <v>0</v>
      </c>
      <c r="I289" s="2">
        <f>IF(WEEKDAY(Table1[[#This Row],[Date]],2)=4,1,0)</f>
        <v>0</v>
      </c>
      <c r="J289" s="2">
        <f>IF(WEEKDAY(Table1[[#This Row],[Date]],2)=5,1,0)</f>
        <v>0</v>
      </c>
      <c r="K289" s="2">
        <f>IF(WEEKDAY(Table1[[#This Row],[Date]],2)=6,1,0)</f>
        <v>0</v>
      </c>
      <c r="L289" s="2">
        <f>IF(NETWORKDAYS.INTL(Table1[[#This Row],[Date]],Table1[[#This Row],[Date]],11,[3]ZamazonHolidays!$A$2:$A$11)=0,IF(WEEKDAY(Table1[[#This Row],[Date]],2)=7,0,1),0)</f>
        <v>0</v>
      </c>
      <c r="M289">
        <v>305</v>
      </c>
    </row>
    <row r="290" spans="1:13" x14ac:dyDescent="0.25">
      <c r="A290" s="1">
        <v>41563</v>
      </c>
      <c r="B290">
        <v>904</v>
      </c>
      <c r="C290">
        <v>35810</v>
      </c>
      <c r="D290">
        <v>32125</v>
      </c>
      <c r="E290">
        <v>7</v>
      </c>
      <c r="F290">
        <f>IF(WEEKDAY(Table1[[#This Row],[Date]],2)=1,1,0)</f>
        <v>0</v>
      </c>
      <c r="G290" s="2">
        <f>IF(WEEKDAY(Table1[[#This Row],[Date]],2)=2,1,0)</f>
        <v>0</v>
      </c>
      <c r="H290" s="2">
        <f>IF(WEEKDAY(Table1[[#This Row],[Date]],2)=3,1,0)</f>
        <v>1</v>
      </c>
      <c r="I290" s="2">
        <f>IF(WEEKDAY(Table1[[#This Row],[Date]],2)=4,1,0)</f>
        <v>0</v>
      </c>
      <c r="J290" s="2">
        <f>IF(WEEKDAY(Table1[[#This Row],[Date]],2)=5,1,0)</f>
        <v>0</v>
      </c>
      <c r="K290" s="2">
        <f>IF(WEEKDAY(Table1[[#This Row],[Date]],2)=6,1,0)</f>
        <v>0</v>
      </c>
      <c r="L290" s="2">
        <f>IF(NETWORKDAYS.INTL(Table1[[#This Row],[Date]],Table1[[#This Row],[Date]],11,[3]ZamazonHolidays!$A$2:$A$11)=0,IF(WEEKDAY(Table1[[#This Row],[Date]],2)=7,0,1),0)</f>
        <v>0</v>
      </c>
      <c r="M290">
        <v>222</v>
      </c>
    </row>
    <row r="291" spans="1:13" x14ac:dyDescent="0.25">
      <c r="A291" s="1">
        <v>41564</v>
      </c>
      <c r="B291">
        <v>1092</v>
      </c>
      <c r="C291">
        <v>31056</v>
      </c>
      <c r="D291">
        <v>30552</v>
      </c>
      <c r="E291">
        <v>12</v>
      </c>
      <c r="F291">
        <f>IF(WEEKDAY(Table1[[#This Row],[Date]],2)=1,1,0)</f>
        <v>0</v>
      </c>
      <c r="G291" s="2">
        <f>IF(WEEKDAY(Table1[[#This Row],[Date]],2)=2,1,0)</f>
        <v>0</v>
      </c>
      <c r="H291" s="2">
        <f>IF(WEEKDAY(Table1[[#This Row],[Date]],2)=3,1,0)</f>
        <v>0</v>
      </c>
      <c r="I291" s="2">
        <f>IF(WEEKDAY(Table1[[#This Row],[Date]],2)=4,1,0)</f>
        <v>1</v>
      </c>
      <c r="J291" s="2">
        <f>IF(WEEKDAY(Table1[[#This Row],[Date]],2)=5,1,0)</f>
        <v>0</v>
      </c>
      <c r="K291" s="2">
        <f>IF(WEEKDAY(Table1[[#This Row],[Date]],2)=6,1,0)</f>
        <v>0</v>
      </c>
      <c r="L291" s="2">
        <f>IF(NETWORKDAYS.INTL(Table1[[#This Row],[Date]],Table1[[#This Row],[Date]],11,[3]ZamazonHolidays!$A$2:$A$11)=0,IF(WEEKDAY(Table1[[#This Row],[Date]],2)=7,0,1),0)</f>
        <v>0</v>
      </c>
      <c r="M291">
        <v>251</v>
      </c>
    </row>
    <row r="292" spans="1:13" x14ac:dyDescent="0.25">
      <c r="A292" s="1">
        <v>41565</v>
      </c>
      <c r="B292">
        <v>1174</v>
      </c>
      <c r="C292">
        <v>37847</v>
      </c>
      <c r="D292">
        <v>34446</v>
      </c>
      <c r="E292">
        <v>12</v>
      </c>
      <c r="F292">
        <f>IF(WEEKDAY(Table1[[#This Row],[Date]],2)=1,1,0)</f>
        <v>0</v>
      </c>
      <c r="G292" s="2">
        <f>IF(WEEKDAY(Table1[[#This Row],[Date]],2)=2,1,0)</f>
        <v>0</v>
      </c>
      <c r="H292" s="2">
        <f>IF(WEEKDAY(Table1[[#This Row],[Date]],2)=3,1,0)</f>
        <v>0</v>
      </c>
      <c r="I292" s="2">
        <f>IF(WEEKDAY(Table1[[#This Row],[Date]],2)=4,1,0)</f>
        <v>0</v>
      </c>
      <c r="J292" s="2">
        <f>IF(WEEKDAY(Table1[[#This Row],[Date]],2)=5,1,0)</f>
        <v>1</v>
      </c>
      <c r="K292" s="2">
        <f>IF(WEEKDAY(Table1[[#This Row],[Date]],2)=6,1,0)</f>
        <v>0</v>
      </c>
      <c r="L292" s="2">
        <f>IF(NETWORKDAYS.INTL(Table1[[#This Row],[Date]],Table1[[#This Row],[Date]],11,[3]ZamazonHolidays!$A$2:$A$11)=0,IF(WEEKDAY(Table1[[#This Row],[Date]],2)=7,0,1),0)</f>
        <v>0</v>
      </c>
      <c r="M292">
        <v>330</v>
      </c>
    </row>
    <row r="293" spans="1:13" x14ac:dyDescent="0.25">
      <c r="A293" s="1">
        <v>41566</v>
      </c>
      <c r="B293">
        <v>1213</v>
      </c>
      <c r="C293">
        <v>42194</v>
      </c>
      <c r="D293">
        <v>38682</v>
      </c>
      <c r="E293">
        <v>10</v>
      </c>
      <c r="F293">
        <f>IF(WEEKDAY(Table1[[#This Row],[Date]],2)=1,1,0)</f>
        <v>0</v>
      </c>
      <c r="G293" s="2">
        <f>IF(WEEKDAY(Table1[[#This Row],[Date]],2)=2,1,0)</f>
        <v>0</v>
      </c>
      <c r="H293" s="2">
        <f>IF(WEEKDAY(Table1[[#This Row],[Date]],2)=3,1,0)</f>
        <v>0</v>
      </c>
      <c r="I293" s="2">
        <f>IF(WEEKDAY(Table1[[#This Row],[Date]],2)=4,1,0)</f>
        <v>0</v>
      </c>
      <c r="J293" s="2">
        <f>IF(WEEKDAY(Table1[[#This Row],[Date]],2)=5,1,0)</f>
        <v>0</v>
      </c>
      <c r="K293" s="2">
        <f>IF(WEEKDAY(Table1[[#This Row],[Date]],2)=6,1,0)</f>
        <v>1</v>
      </c>
      <c r="L293" s="2">
        <f>IF(NETWORKDAYS.INTL(Table1[[#This Row],[Date]],Table1[[#This Row],[Date]],11,[3]ZamazonHolidays!$A$2:$A$11)=0,IF(WEEKDAY(Table1[[#This Row],[Date]],2)=7,0,1),0)</f>
        <v>0</v>
      </c>
      <c r="M293">
        <v>242</v>
      </c>
    </row>
    <row r="294" spans="1:13" x14ac:dyDescent="0.25">
      <c r="A294" s="1">
        <v>41567</v>
      </c>
      <c r="B294">
        <v>644</v>
      </c>
      <c r="C294">
        <v>44410</v>
      </c>
      <c r="D294">
        <v>31459</v>
      </c>
      <c r="E294">
        <v>9</v>
      </c>
      <c r="F294">
        <f>IF(WEEKDAY(Table1[[#This Row],[Date]],2)=1,1,0)</f>
        <v>0</v>
      </c>
      <c r="G294" s="2">
        <f>IF(WEEKDAY(Table1[[#This Row],[Date]],2)=2,1,0)</f>
        <v>0</v>
      </c>
      <c r="H294" s="2">
        <f>IF(WEEKDAY(Table1[[#This Row],[Date]],2)=3,1,0)</f>
        <v>0</v>
      </c>
      <c r="I294" s="2">
        <f>IF(WEEKDAY(Table1[[#This Row],[Date]],2)=4,1,0)</f>
        <v>0</v>
      </c>
      <c r="J294" s="2">
        <f>IF(WEEKDAY(Table1[[#This Row],[Date]],2)=5,1,0)</f>
        <v>0</v>
      </c>
      <c r="K294" s="2">
        <f>IF(WEEKDAY(Table1[[#This Row],[Date]],2)=6,1,0)</f>
        <v>0</v>
      </c>
      <c r="L294" s="2">
        <f>IF(NETWORKDAYS.INTL(Table1[[#This Row],[Date]],Table1[[#This Row],[Date]],11,[3]ZamazonHolidays!$A$2:$A$11)=0,IF(WEEKDAY(Table1[[#This Row],[Date]],2)=7,0,1),0)</f>
        <v>0</v>
      </c>
      <c r="M294">
        <v>313</v>
      </c>
    </row>
    <row r="295" spans="1:13" x14ac:dyDescent="0.25">
      <c r="A295" s="1">
        <v>41568</v>
      </c>
      <c r="B295">
        <v>1370</v>
      </c>
      <c r="C295">
        <v>32874</v>
      </c>
      <c r="D295">
        <v>35290</v>
      </c>
      <c r="E295">
        <v>6</v>
      </c>
      <c r="F295">
        <f>IF(WEEKDAY(Table1[[#This Row],[Date]],2)=1,1,0)</f>
        <v>1</v>
      </c>
      <c r="G295" s="2">
        <f>IF(WEEKDAY(Table1[[#This Row],[Date]],2)=2,1,0)</f>
        <v>0</v>
      </c>
      <c r="H295" s="2">
        <f>IF(WEEKDAY(Table1[[#This Row],[Date]],2)=3,1,0)</f>
        <v>0</v>
      </c>
      <c r="I295" s="2">
        <f>IF(WEEKDAY(Table1[[#This Row],[Date]],2)=4,1,0)</f>
        <v>0</v>
      </c>
      <c r="J295" s="2">
        <f>IF(WEEKDAY(Table1[[#This Row],[Date]],2)=5,1,0)</f>
        <v>0</v>
      </c>
      <c r="K295" s="2">
        <f>IF(WEEKDAY(Table1[[#This Row],[Date]],2)=6,1,0)</f>
        <v>0</v>
      </c>
      <c r="L295" s="2">
        <f>IF(NETWORKDAYS.INTL(Table1[[#This Row],[Date]],Table1[[#This Row],[Date]],11,[3]ZamazonHolidays!$A$2:$A$11)=0,IF(WEEKDAY(Table1[[#This Row],[Date]],2)=7,0,1),0)</f>
        <v>0</v>
      </c>
      <c r="M295">
        <v>278</v>
      </c>
    </row>
    <row r="296" spans="1:13" x14ac:dyDescent="0.25">
      <c r="A296" s="1">
        <v>41569</v>
      </c>
      <c r="B296">
        <v>1133</v>
      </c>
      <c r="C296">
        <v>45941</v>
      </c>
      <c r="D296">
        <v>34750</v>
      </c>
      <c r="E296">
        <v>6</v>
      </c>
      <c r="F296">
        <f>IF(WEEKDAY(Table1[[#This Row],[Date]],2)=1,1,0)</f>
        <v>0</v>
      </c>
      <c r="G296" s="2">
        <f>IF(WEEKDAY(Table1[[#This Row],[Date]],2)=2,1,0)</f>
        <v>1</v>
      </c>
      <c r="H296" s="2">
        <f>IF(WEEKDAY(Table1[[#This Row],[Date]],2)=3,1,0)</f>
        <v>0</v>
      </c>
      <c r="I296" s="2">
        <f>IF(WEEKDAY(Table1[[#This Row],[Date]],2)=4,1,0)</f>
        <v>0</v>
      </c>
      <c r="J296" s="2">
        <f>IF(WEEKDAY(Table1[[#This Row],[Date]],2)=5,1,0)</f>
        <v>0</v>
      </c>
      <c r="K296" s="2">
        <f>IF(WEEKDAY(Table1[[#This Row],[Date]],2)=6,1,0)</f>
        <v>0</v>
      </c>
      <c r="L296" s="2">
        <f>IF(NETWORKDAYS.INTL(Table1[[#This Row],[Date]],Table1[[#This Row],[Date]],11,[3]ZamazonHolidays!$A$2:$A$11)=0,IF(WEEKDAY(Table1[[#This Row],[Date]],2)=7,0,1),0)</f>
        <v>0</v>
      </c>
      <c r="M296">
        <v>295</v>
      </c>
    </row>
    <row r="297" spans="1:13" x14ac:dyDescent="0.25">
      <c r="A297" s="1">
        <v>41570</v>
      </c>
      <c r="B297">
        <v>554</v>
      </c>
      <c r="C297">
        <v>38042</v>
      </c>
      <c r="D297">
        <v>31492</v>
      </c>
      <c r="E297">
        <v>10</v>
      </c>
      <c r="F297">
        <f>IF(WEEKDAY(Table1[[#This Row],[Date]],2)=1,1,0)</f>
        <v>0</v>
      </c>
      <c r="G297" s="2">
        <f>IF(WEEKDAY(Table1[[#This Row],[Date]],2)=2,1,0)</f>
        <v>0</v>
      </c>
      <c r="H297" s="2">
        <f>IF(WEEKDAY(Table1[[#This Row],[Date]],2)=3,1,0)</f>
        <v>1</v>
      </c>
      <c r="I297" s="2">
        <f>IF(WEEKDAY(Table1[[#This Row],[Date]],2)=4,1,0)</f>
        <v>0</v>
      </c>
      <c r="J297" s="2">
        <f>IF(WEEKDAY(Table1[[#This Row],[Date]],2)=5,1,0)</f>
        <v>0</v>
      </c>
      <c r="K297" s="2">
        <f>IF(WEEKDAY(Table1[[#This Row],[Date]],2)=6,1,0)</f>
        <v>0</v>
      </c>
      <c r="L297" s="2">
        <f>IF(NETWORKDAYS.INTL(Table1[[#This Row],[Date]],Table1[[#This Row],[Date]],11,[3]ZamazonHolidays!$A$2:$A$11)=0,IF(WEEKDAY(Table1[[#This Row],[Date]],2)=7,0,1),0)</f>
        <v>0</v>
      </c>
      <c r="M297">
        <v>197</v>
      </c>
    </row>
    <row r="298" spans="1:13" x14ac:dyDescent="0.25">
      <c r="A298" s="1">
        <v>41571</v>
      </c>
      <c r="B298">
        <v>856</v>
      </c>
      <c r="C298">
        <v>46018</v>
      </c>
      <c r="D298">
        <v>39031</v>
      </c>
      <c r="E298">
        <v>5</v>
      </c>
      <c r="F298">
        <f>IF(WEEKDAY(Table1[[#This Row],[Date]],2)=1,1,0)</f>
        <v>0</v>
      </c>
      <c r="G298" s="2">
        <f>IF(WEEKDAY(Table1[[#This Row],[Date]],2)=2,1,0)</f>
        <v>0</v>
      </c>
      <c r="H298" s="2">
        <f>IF(WEEKDAY(Table1[[#This Row],[Date]],2)=3,1,0)</f>
        <v>0</v>
      </c>
      <c r="I298" s="2">
        <f>IF(WEEKDAY(Table1[[#This Row],[Date]],2)=4,1,0)</f>
        <v>1</v>
      </c>
      <c r="J298" s="2">
        <f>IF(WEEKDAY(Table1[[#This Row],[Date]],2)=5,1,0)</f>
        <v>0</v>
      </c>
      <c r="K298" s="2">
        <f>IF(WEEKDAY(Table1[[#This Row],[Date]],2)=6,1,0)</f>
        <v>0</v>
      </c>
      <c r="L298" s="2">
        <f>IF(NETWORKDAYS.INTL(Table1[[#This Row],[Date]],Table1[[#This Row],[Date]],11,[3]ZamazonHolidays!$A$2:$A$11)=0,IF(WEEKDAY(Table1[[#This Row],[Date]],2)=7,0,1),0)</f>
        <v>0</v>
      </c>
      <c r="M298">
        <v>236</v>
      </c>
    </row>
    <row r="299" spans="1:13" x14ac:dyDescent="0.25">
      <c r="A299" s="1">
        <v>41572</v>
      </c>
      <c r="B299">
        <v>1037</v>
      </c>
      <c r="C299">
        <v>23082</v>
      </c>
      <c r="D299">
        <v>32103</v>
      </c>
      <c r="E299">
        <v>8</v>
      </c>
      <c r="F299">
        <f>IF(WEEKDAY(Table1[[#This Row],[Date]],2)=1,1,0)</f>
        <v>0</v>
      </c>
      <c r="G299" s="2">
        <f>IF(WEEKDAY(Table1[[#This Row],[Date]],2)=2,1,0)</f>
        <v>0</v>
      </c>
      <c r="H299" s="2">
        <f>IF(WEEKDAY(Table1[[#This Row],[Date]],2)=3,1,0)</f>
        <v>0</v>
      </c>
      <c r="I299" s="2">
        <f>IF(WEEKDAY(Table1[[#This Row],[Date]],2)=4,1,0)</f>
        <v>0</v>
      </c>
      <c r="J299" s="2">
        <f>IF(WEEKDAY(Table1[[#This Row],[Date]],2)=5,1,0)</f>
        <v>1</v>
      </c>
      <c r="K299" s="2">
        <f>IF(WEEKDAY(Table1[[#This Row],[Date]],2)=6,1,0)</f>
        <v>0</v>
      </c>
      <c r="L299" s="2">
        <f>IF(NETWORKDAYS.INTL(Table1[[#This Row],[Date]],Table1[[#This Row],[Date]],11,[3]ZamazonHolidays!$A$2:$A$11)=0,IF(WEEKDAY(Table1[[#This Row],[Date]],2)=7,0,1),0)</f>
        <v>0</v>
      </c>
      <c r="M299">
        <v>294</v>
      </c>
    </row>
    <row r="300" spans="1:13" x14ac:dyDescent="0.25">
      <c r="A300" s="1">
        <v>41573</v>
      </c>
      <c r="B300">
        <v>1356</v>
      </c>
      <c r="C300">
        <v>28417</v>
      </c>
      <c r="D300">
        <v>35961</v>
      </c>
      <c r="E300">
        <v>11</v>
      </c>
      <c r="F300">
        <f>IF(WEEKDAY(Table1[[#This Row],[Date]],2)=1,1,0)</f>
        <v>0</v>
      </c>
      <c r="G300" s="2">
        <f>IF(WEEKDAY(Table1[[#This Row],[Date]],2)=2,1,0)</f>
        <v>0</v>
      </c>
      <c r="H300" s="2">
        <f>IF(WEEKDAY(Table1[[#This Row],[Date]],2)=3,1,0)</f>
        <v>0</v>
      </c>
      <c r="I300" s="2">
        <f>IF(WEEKDAY(Table1[[#This Row],[Date]],2)=4,1,0)</f>
        <v>0</v>
      </c>
      <c r="J300" s="2">
        <f>IF(WEEKDAY(Table1[[#This Row],[Date]],2)=5,1,0)</f>
        <v>0</v>
      </c>
      <c r="K300" s="2">
        <f>IF(WEEKDAY(Table1[[#This Row],[Date]],2)=6,1,0)</f>
        <v>1</v>
      </c>
      <c r="L300" s="2">
        <f>IF(NETWORKDAYS.INTL(Table1[[#This Row],[Date]],Table1[[#This Row],[Date]],11,[3]ZamazonHolidays!$A$2:$A$11)=0,IF(WEEKDAY(Table1[[#This Row],[Date]],2)=7,0,1),0)</f>
        <v>0</v>
      </c>
      <c r="M300">
        <v>262</v>
      </c>
    </row>
    <row r="301" spans="1:13" x14ac:dyDescent="0.25">
      <c r="A301" s="1">
        <v>41574</v>
      </c>
      <c r="B301">
        <v>1252</v>
      </c>
      <c r="C301">
        <v>31882</v>
      </c>
      <c r="D301">
        <v>39188</v>
      </c>
      <c r="E301">
        <v>11</v>
      </c>
      <c r="F301">
        <f>IF(WEEKDAY(Table1[[#This Row],[Date]],2)=1,1,0)</f>
        <v>0</v>
      </c>
      <c r="G301" s="2">
        <f>IF(WEEKDAY(Table1[[#This Row],[Date]],2)=2,1,0)</f>
        <v>0</v>
      </c>
      <c r="H301" s="2">
        <f>IF(WEEKDAY(Table1[[#This Row],[Date]],2)=3,1,0)</f>
        <v>0</v>
      </c>
      <c r="I301" s="2">
        <f>IF(WEEKDAY(Table1[[#This Row],[Date]],2)=4,1,0)</f>
        <v>0</v>
      </c>
      <c r="J301" s="2">
        <f>IF(WEEKDAY(Table1[[#This Row],[Date]],2)=5,1,0)</f>
        <v>0</v>
      </c>
      <c r="K301" s="2">
        <f>IF(WEEKDAY(Table1[[#This Row],[Date]],2)=6,1,0)</f>
        <v>0</v>
      </c>
      <c r="L301" s="2">
        <f>IF(NETWORKDAYS.INTL(Table1[[#This Row],[Date]],Table1[[#This Row],[Date]],11,[3]ZamazonHolidays!$A$2:$A$11)=0,IF(WEEKDAY(Table1[[#This Row],[Date]],2)=7,0,1),0)</f>
        <v>0</v>
      </c>
      <c r="M301">
        <v>269</v>
      </c>
    </row>
    <row r="302" spans="1:13" x14ac:dyDescent="0.25">
      <c r="A302" s="1">
        <v>41575</v>
      </c>
      <c r="B302">
        <v>564</v>
      </c>
      <c r="C302">
        <v>31549</v>
      </c>
      <c r="D302">
        <v>33491</v>
      </c>
      <c r="E302">
        <v>7</v>
      </c>
      <c r="F302">
        <f>IF(WEEKDAY(Table1[[#This Row],[Date]],2)=1,1,0)</f>
        <v>1</v>
      </c>
      <c r="G302" s="2">
        <f>IF(WEEKDAY(Table1[[#This Row],[Date]],2)=2,1,0)</f>
        <v>0</v>
      </c>
      <c r="H302" s="2">
        <f>IF(WEEKDAY(Table1[[#This Row],[Date]],2)=3,1,0)</f>
        <v>0</v>
      </c>
      <c r="I302" s="2">
        <f>IF(WEEKDAY(Table1[[#This Row],[Date]],2)=4,1,0)</f>
        <v>0</v>
      </c>
      <c r="J302" s="2">
        <f>IF(WEEKDAY(Table1[[#This Row],[Date]],2)=5,1,0)</f>
        <v>0</v>
      </c>
      <c r="K302" s="2">
        <f>IF(WEEKDAY(Table1[[#This Row],[Date]],2)=6,1,0)</f>
        <v>0</v>
      </c>
      <c r="L302" s="2">
        <f>IF(NETWORKDAYS.INTL(Table1[[#This Row],[Date]],Table1[[#This Row],[Date]],11,[3]ZamazonHolidays!$A$2:$A$11)=0,IF(WEEKDAY(Table1[[#This Row],[Date]],2)=7,0,1),0)</f>
        <v>0</v>
      </c>
      <c r="M302">
        <v>240</v>
      </c>
    </row>
    <row r="303" spans="1:13" x14ac:dyDescent="0.25">
      <c r="A303" s="1">
        <v>41576</v>
      </c>
      <c r="B303">
        <v>1432</v>
      </c>
      <c r="C303">
        <v>29074</v>
      </c>
      <c r="D303">
        <v>34462</v>
      </c>
      <c r="E303">
        <v>10</v>
      </c>
      <c r="F303">
        <f>IF(WEEKDAY(Table1[[#This Row],[Date]],2)=1,1,0)</f>
        <v>0</v>
      </c>
      <c r="G303" s="2">
        <f>IF(WEEKDAY(Table1[[#This Row],[Date]],2)=2,1,0)</f>
        <v>1</v>
      </c>
      <c r="H303" s="2">
        <f>IF(WEEKDAY(Table1[[#This Row],[Date]],2)=3,1,0)</f>
        <v>0</v>
      </c>
      <c r="I303" s="2">
        <f>IF(WEEKDAY(Table1[[#This Row],[Date]],2)=4,1,0)</f>
        <v>0</v>
      </c>
      <c r="J303" s="2">
        <f>IF(WEEKDAY(Table1[[#This Row],[Date]],2)=5,1,0)</f>
        <v>0</v>
      </c>
      <c r="K303" s="2">
        <f>IF(WEEKDAY(Table1[[#This Row],[Date]],2)=6,1,0)</f>
        <v>0</v>
      </c>
      <c r="L303" s="2">
        <f>IF(NETWORKDAYS.INTL(Table1[[#This Row],[Date]],Table1[[#This Row],[Date]],11,[3]ZamazonHolidays!$A$2:$A$11)=0,IF(WEEKDAY(Table1[[#This Row],[Date]],2)=7,0,1),0)</f>
        <v>0</v>
      </c>
      <c r="M303">
        <v>273</v>
      </c>
    </row>
    <row r="304" spans="1:13" x14ac:dyDescent="0.25">
      <c r="A304" s="1">
        <v>41577</v>
      </c>
      <c r="B304">
        <v>858</v>
      </c>
      <c r="C304">
        <v>22934</v>
      </c>
      <c r="D304">
        <v>24713</v>
      </c>
      <c r="E304">
        <v>9</v>
      </c>
      <c r="F304">
        <f>IF(WEEKDAY(Table1[[#This Row],[Date]],2)=1,1,0)</f>
        <v>0</v>
      </c>
      <c r="G304" s="2">
        <f>IF(WEEKDAY(Table1[[#This Row],[Date]],2)=2,1,0)</f>
        <v>0</v>
      </c>
      <c r="H304" s="2">
        <f>IF(WEEKDAY(Table1[[#This Row],[Date]],2)=3,1,0)</f>
        <v>1</v>
      </c>
      <c r="I304" s="2">
        <f>IF(WEEKDAY(Table1[[#This Row],[Date]],2)=4,1,0)</f>
        <v>0</v>
      </c>
      <c r="J304" s="2">
        <f>IF(WEEKDAY(Table1[[#This Row],[Date]],2)=5,1,0)</f>
        <v>0</v>
      </c>
      <c r="K304" s="2">
        <f>IF(WEEKDAY(Table1[[#This Row],[Date]],2)=6,1,0)</f>
        <v>0</v>
      </c>
      <c r="L304" s="2">
        <f>IF(NETWORKDAYS.INTL(Table1[[#This Row],[Date]],Table1[[#This Row],[Date]],11,[3]ZamazonHolidays!$A$2:$A$11)=0,IF(WEEKDAY(Table1[[#This Row],[Date]],2)=7,0,1),0)</f>
        <v>0</v>
      </c>
      <c r="M304">
        <v>165</v>
      </c>
    </row>
    <row r="305" spans="1:13" x14ac:dyDescent="0.25">
      <c r="A305" s="1">
        <v>41578</v>
      </c>
      <c r="B305">
        <v>1474</v>
      </c>
      <c r="C305">
        <v>47245</v>
      </c>
      <c r="D305">
        <v>37714</v>
      </c>
      <c r="E305">
        <v>12</v>
      </c>
      <c r="F305">
        <f>IF(WEEKDAY(Table1[[#This Row],[Date]],2)=1,1,0)</f>
        <v>0</v>
      </c>
      <c r="G305" s="2">
        <f>IF(WEEKDAY(Table1[[#This Row],[Date]],2)=2,1,0)</f>
        <v>0</v>
      </c>
      <c r="H305" s="2">
        <f>IF(WEEKDAY(Table1[[#This Row],[Date]],2)=3,1,0)</f>
        <v>0</v>
      </c>
      <c r="I305" s="2">
        <f>IF(WEEKDAY(Table1[[#This Row],[Date]],2)=4,1,0)</f>
        <v>1</v>
      </c>
      <c r="J305" s="2">
        <f>IF(WEEKDAY(Table1[[#This Row],[Date]],2)=5,1,0)</f>
        <v>0</v>
      </c>
      <c r="K305" s="2">
        <f>IF(WEEKDAY(Table1[[#This Row],[Date]],2)=6,1,0)</f>
        <v>0</v>
      </c>
      <c r="L305" s="2">
        <f>IF(NETWORKDAYS.INTL(Table1[[#This Row],[Date]],Table1[[#This Row],[Date]],11,[3]ZamazonHolidays!$A$2:$A$11)=0,IF(WEEKDAY(Table1[[#This Row],[Date]],2)=7,0,1),0)</f>
        <v>0</v>
      </c>
      <c r="M305">
        <v>324</v>
      </c>
    </row>
    <row r="306" spans="1:13" x14ac:dyDescent="0.25">
      <c r="A306" s="1">
        <v>41579</v>
      </c>
      <c r="B306">
        <v>1038</v>
      </c>
      <c r="C306">
        <v>23525</v>
      </c>
      <c r="D306">
        <v>38535</v>
      </c>
      <c r="E306">
        <v>8</v>
      </c>
      <c r="F306">
        <f>IF(WEEKDAY(Table1[[#This Row],[Date]],2)=1,1,0)</f>
        <v>0</v>
      </c>
      <c r="G306" s="2">
        <f>IF(WEEKDAY(Table1[[#This Row],[Date]],2)=2,1,0)</f>
        <v>0</v>
      </c>
      <c r="H306" s="2">
        <f>IF(WEEKDAY(Table1[[#This Row],[Date]],2)=3,1,0)</f>
        <v>0</v>
      </c>
      <c r="I306" s="2">
        <f>IF(WEEKDAY(Table1[[#This Row],[Date]],2)=4,1,0)</f>
        <v>0</v>
      </c>
      <c r="J306" s="2">
        <f>IF(WEEKDAY(Table1[[#This Row],[Date]],2)=5,1,0)</f>
        <v>1</v>
      </c>
      <c r="K306" s="2">
        <f>IF(WEEKDAY(Table1[[#This Row],[Date]],2)=6,1,0)</f>
        <v>0</v>
      </c>
      <c r="L306" s="2">
        <f>IF(NETWORKDAYS.INTL(Table1[[#This Row],[Date]],Table1[[#This Row],[Date]],11,[3]ZamazonHolidays!$A$2:$A$11)=0,IF(WEEKDAY(Table1[[#This Row],[Date]],2)=7,0,1),0)</f>
        <v>0</v>
      </c>
      <c r="M306">
        <v>292</v>
      </c>
    </row>
    <row r="307" spans="1:13" x14ac:dyDescent="0.25">
      <c r="A307" s="1">
        <v>41580</v>
      </c>
      <c r="B307">
        <v>839</v>
      </c>
      <c r="C307">
        <v>28139</v>
      </c>
      <c r="D307">
        <v>33595</v>
      </c>
      <c r="E307">
        <v>6</v>
      </c>
      <c r="F307">
        <f>IF(WEEKDAY(Table1[[#This Row],[Date]],2)=1,1,0)</f>
        <v>0</v>
      </c>
      <c r="G307" s="2">
        <f>IF(WEEKDAY(Table1[[#This Row],[Date]],2)=2,1,0)</f>
        <v>0</v>
      </c>
      <c r="H307" s="2">
        <f>IF(WEEKDAY(Table1[[#This Row],[Date]],2)=3,1,0)</f>
        <v>0</v>
      </c>
      <c r="I307" s="2">
        <f>IF(WEEKDAY(Table1[[#This Row],[Date]],2)=4,1,0)</f>
        <v>0</v>
      </c>
      <c r="J307" s="2">
        <f>IF(WEEKDAY(Table1[[#This Row],[Date]],2)=5,1,0)</f>
        <v>0</v>
      </c>
      <c r="K307" s="2">
        <f>IF(WEEKDAY(Table1[[#This Row],[Date]],2)=6,1,0)</f>
        <v>1</v>
      </c>
      <c r="L307" s="2">
        <f>IF(NETWORKDAYS.INTL(Table1[[#This Row],[Date]],Table1[[#This Row],[Date]],11,[3]ZamazonHolidays!$A$2:$A$11)=0,IF(WEEKDAY(Table1[[#This Row],[Date]],2)=7,0,1),0)</f>
        <v>0</v>
      </c>
      <c r="M307">
        <v>225</v>
      </c>
    </row>
    <row r="308" spans="1:13" x14ac:dyDescent="0.25">
      <c r="A308" s="1">
        <v>41581</v>
      </c>
      <c r="B308">
        <v>622</v>
      </c>
      <c r="C308">
        <v>35461</v>
      </c>
      <c r="D308">
        <v>32889</v>
      </c>
      <c r="E308">
        <v>8</v>
      </c>
      <c r="F308">
        <f>IF(WEEKDAY(Table1[[#This Row],[Date]],2)=1,1,0)</f>
        <v>0</v>
      </c>
      <c r="G308" s="2">
        <f>IF(WEEKDAY(Table1[[#This Row],[Date]],2)=2,1,0)</f>
        <v>0</v>
      </c>
      <c r="H308" s="2">
        <f>IF(WEEKDAY(Table1[[#This Row],[Date]],2)=3,1,0)</f>
        <v>0</v>
      </c>
      <c r="I308" s="2">
        <f>IF(WEEKDAY(Table1[[#This Row],[Date]],2)=4,1,0)</f>
        <v>0</v>
      </c>
      <c r="J308" s="2">
        <f>IF(WEEKDAY(Table1[[#This Row],[Date]],2)=5,1,0)</f>
        <v>0</v>
      </c>
      <c r="K308" s="2">
        <f>IF(WEEKDAY(Table1[[#This Row],[Date]],2)=6,1,0)</f>
        <v>0</v>
      </c>
      <c r="L308" s="2">
        <f>IF(NETWORKDAYS.INTL(Table1[[#This Row],[Date]],Table1[[#This Row],[Date]],11,[3]ZamazonHolidays!$A$2:$A$11)=0,IF(WEEKDAY(Table1[[#This Row],[Date]],2)=7,0,1),0)</f>
        <v>0</v>
      </c>
      <c r="M308">
        <v>230</v>
      </c>
    </row>
    <row r="309" spans="1:13" x14ac:dyDescent="0.25">
      <c r="A309" s="1">
        <v>41582</v>
      </c>
      <c r="B309">
        <v>1305</v>
      </c>
      <c r="C309">
        <v>36641</v>
      </c>
      <c r="D309">
        <v>38019</v>
      </c>
      <c r="E309">
        <v>6</v>
      </c>
      <c r="F309">
        <f>IF(WEEKDAY(Table1[[#This Row],[Date]],2)=1,1,0)</f>
        <v>1</v>
      </c>
      <c r="G309" s="2">
        <f>IF(WEEKDAY(Table1[[#This Row],[Date]],2)=2,1,0)</f>
        <v>0</v>
      </c>
      <c r="H309" s="2">
        <f>IF(WEEKDAY(Table1[[#This Row],[Date]],2)=3,1,0)</f>
        <v>0</v>
      </c>
      <c r="I309" s="2">
        <f>IF(WEEKDAY(Table1[[#This Row],[Date]],2)=4,1,0)</f>
        <v>0</v>
      </c>
      <c r="J309" s="2">
        <f>IF(WEEKDAY(Table1[[#This Row],[Date]],2)=5,1,0)</f>
        <v>0</v>
      </c>
      <c r="K309" s="2">
        <f>IF(WEEKDAY(Table1[[#This Row],[Date]],2)=6,1,0)</f>
        <v>0</v>
      </c>
      <c r="L309" s="2">
        <f>IF(NETWORKDAYS.INTL(Table1[[#This Row],[Date]],Table1[[#This Row],[Date]],11,[3]ZamazonHolidays!$A$2:$A$11)=0,IF(WEEKDAY(Table1[[#This Row],[Date]],2)=7,0,1),0)</f>
        <v>0</v>
      </c>
      <c r="M309">
        <v>338</v>
      </c>
    </row>
    <row r="310" spans="1:13" x14ac:dyDescent="0.25">
      <c r="A310" s="1">
        <v>41583</v>
      </c>
      <c r="B310">
        <v>851</v>
      </c>
      <c r="C310">
        <v>21541</v>
      </c>
      <c r="D310">
        <v>31106</v>
      </c>
      <c r="E310">
        <v>6</v>
      </c>
      <c r="F310">
        <f>IF(WEEKDAY(Table1[[#This Row],[Date]],2)=1,1,0)</f>
        <v>0</v>
      </c>
      <c r="G310" s="2">
        <f>IF(WEEKDAY(Table1[[#This Row],[Date]],2)=2,1,0)</f>
        <v>1</v>
      </c>
      <c r="H310" s="2">
        <f>IF(WEEKDAY(Table1[[#This Row],[Date]],2)=3,1,0)</f>
        <v>0</v>
      </c>
      <c r="I310" s="2">
        <f>IF(WEEKDAY(Table1[[#This Row],[Date]],2)=4,1,0)</f>
        <v>0</v>
      </c>
      <c r="J310" s="2">
        <f>IF(WEEKDAY(Table1[[#This Row],[Date]],2)=5,1,0)</f>
        <v>0</v>
      </c>
      <c r="K310" s="2">
        <f>IF(WEEKDAY(Table1[[#This Row],[Date]],2)=6,1,0)</f>
        <v>0</v>
      </c>
      <c r="L310" s="2">
        <f>IF(NETWORKDAYS.INTL(Table1[[#This Row],[Date]],Table1[[#This Row],[Date]],11,[3]ZamazonHolidays!$A$2:$A$11)=0,IF(WEEKDAY(Table1[[#This Row],[Date]],2)=7,0,1),0)</f>
        <v>0</v>
      </c>
      <c r="M310">
        <v>227</v>
      </c>
    </row>
    <row r="311" spans="1:13" x14ac:dyDescent="0.25">
      <c r="A311" s="1">
        <v>41584</v>
      </c>
      <c r="B311">
        <v>590</v>
      </c>
      <c r="C311">
        <v>47522</v>
      </c>
      <c r="D311">
        <v>31995</v>
      </c>
      <c r="E311">
        <v>10</v>
      </c>
      <c r="F311">
        <f>IF(WEEKDAY(Table1[[#This Row],[Date]],2)=1,1,0)</f>
        <v>0</v>
      </c>
      <c r="G311" s="2">
        <f>IF(WEEKDAY(Table1[[#This Row],[Date]],2)=2,1,0)</f>
        <v>0</v>
      </c>
      <c r="H311" s="2">
        <f>IF(WEEKDAY(Table1[[#This Row],[Date]],2)=3,1,0)</f>
        <v>1</v>
      </c>
      <c r="I311" s="2">
        <f>IF(WEEKDAY(Table1[[#This Row],[Date]],2)=4,1,0)</f>
        <v>0</v>
      </c>
      <c r="J311" s="2">
        <f>IF(WEEKDAY(Table1[[#This Row],[Date]],2)=5,1,0)</f>
        <v>0</v>
      </c>
      <c r="K311" s="2">
        <f>IF(WEEKDAY(Table1[[#This Row],[Date]],2)=6,1,0)</f>
        <v>0</v>
      </c>
      <c r="L311" s="2">
        <f>IF(NETWORKDAYS.INTL(Table1[[#This Row],[Date]],Table1[[#This Row],[Date]],11,[3]ZamazonHolidays!$A$2:$A$11)=0,IF(WEEKDAY(Table1[[#This Row],[Date]],2)=7,0,1),0)</f>
        <v>0</v>
      </c>
      <c r="M311">
        <v>289</v>
      </c>
    </row>
    <row r="312" spans="1:13" x14ac:dyDescent="0.25">
      <c r="A312" s="1">
        <v>41585</v>
      </c>
      <c r="B312">
        <v>596</v>
      </c>
      <c r="C312">
        <v>32743</v>
      </c>
      <c r="D312">
        <v>39451</v>
      </c>
      <c r="E312">
        <v>10</v>
      </c>
      <c r="F312">
        <f>IF(WEEKDAY(Table1[[#This Row],[Date]],2)=1,1,0)</f>
        <v>0</v>
      </c>
      <c r="G312" s="2">
        <f>IF(WEEKDAY(Table1[[#This Row],[Date]],2)=2,1,0)</f>
        <v>0</v>
      </c>
      <c r="H312" s="2">
        <f>IF(WEEKDAY(Table1[[#This Row],[Date]],2)=3,1,0)</f>
        <v>0</v>
      </c>
      <c r="I312" s="2">
        <f>IF(WEEKDAY(Table1[[#This Row],[Date]],2)=4,1,0)</f>
        <v>1</v>
      </c>
      <c r="J312" s="2">
        <f>IF(WEEKDAY(Table1[[#This Row],[Date]],2)=5,1,0)</f>
        <v>0</v>
      </c>
      <c r="K312" s="2">
        <f>IF(WEEKDAY(Table1[[#This Row],[Date]],2)=6,1,0)</f>
        <v>0</v>
      </c>
      <c r="L312" s="2">
        <f>IF(NETWORKDAYS.INTL(Table1[[#This Row],[Date]],Table1[[#This Row],[Date]],11,[3]ZamazonHolidays!$A$2:$A$11)=0,IF(WEEKDAY(Table1[[#This Row],[Date]],2)=7,0,1),0)</f>
        <v>0</v>
      </c>
      <c r="M312">
        <v>236</v>
      </c>
    </row>
    <row r="313" spans="1:13" x14ac:dyDescent="0.25">
      <c r="A313" s="1">
        <v>41586</v>
      </c>
      <c r="B313">
        <v>1176</v>
      </c>
      <c r="C313">
        <v>43978</v>
      </c>
      <c r="D313">
        <v>33538</v>
      </c>
      <c r="E313">
        <v>7</v>
      </c>
      <c r="F313">
        <f>IF(WEEKDAY(Table1[[#This Row],[Date]],2)=1,1,0)</f>
        <v>0</v>
      </c>
      <c r="G313" s="2">
        <f>IF(WEEKDAY(Table1[[#This Row],[Date]],2)=2,1,0)</f>
        <v>0</v>
      </c>
      <c r="H313" s="2">
        <f>IF(WEEKDAY(Table1[[#This Row],[Date]],2)=3,1,0)</f>
        <v>0</v>
      </c>
      <c r="I313" s="2">
        <f>IF(WEEKDAY(Table1[[#This Row],[Date]],2)=4,1,0)</f>
        <v>0</v>
      </c>
      <c r="J313" s="2">
        <f>IF(WEEKDAY(Table1[[#This Row],[Date]],2)=5,1,0)</f>
        <v>1</v>
      </c>
      <c r="K313" s="2">
        <f>IF(WEEKDAY(Table1[[#This Row],[Date]],2)=6,1,0)</f>
        <v>0</v>
      </c>
      <c r="L313" s="2">
        <f>IF(NETWORKDAYS.INTL(Table1[[#This Row],[Date]],Table1[[#This Row],[Date]],11,[3]ZamazonHolidays!$A$2:$A$11)=0,IF(WEEKDAY(Table1[[#This Row],[Date]],2)=7,0,1),0)</f>
        <v>0</v>
      </c>
      <c r="M313">
        <v>284</v>
      </c>
    </row>
    <row r="314" spans="1:13" x14ac:dyDescent="0.25">
      <c r="A314" s="1">
        <v>41587</v>
      </c>
      <c r="B314">
        <v>1087</v>
      </c>
      <c r="C314">
        <v>25067</v>
      </c>
      <c r="D314">
        <v>31954</v>
      </c>
      <c r="E314">
        <v>8</v>
      </c>
      <c r="F314">
        <f>IF(WEEKDAY(Table1[[#This Row],[Date]],2)=1,1,0)</f>
        <v>0</v>
      </c>
      <c r="G314" s="2">
        <f>IF(WEEKDAY(Table1[[#This Row],[Date]],2)=2,1,0)</f>
        <v>0</v>
      </c>
      <c r="H314" s="2">
        <f>IF(WEEKDAY(Table1[[#This Row],[Date]],2)=3,1,0)</f>
        <v>0</v>
      </c>
      <c r="I314" s="2">
        <f>IF(WEEKDAY(Table1[[#This Row],[Date]],2)=4,1,0)</f>
        <v>0</v>
      </c>
      <c r="J314" s="2">
        <f>IF(WEEKDAY(Table1[[#This Row],[Date]],2)=5,1,0)</f>
        <v>0</v>
      </c>
      <c r="K314" s="2">
        <f>IF(WEEKDAY(Table1[[#This Row],[Date]],2)=6,1,0)</f>
        <v>1</v>
      </c>
      <c r="L314" s="2">
        <f>IF(NETWORKDAYS.INTL(Table1[[#This Row],[Date]],Table1[[#This Row],[Date]],11,[3]ZamazonHolidays!$A$2:$A$11)=0,IF(WEEKDAY(Table1[[#This Row],[Date]],2)=7,0,1),0)</f>
        <v>0</v>
      </c>
      <c r="M314">
        <v>272</v>
      </c>
    </row>
    <row r="315" spans="1:13" x14ac:dyDescent="0.25">
      <c r="A315" s="1">
        <v>41588</v>
      </c>
      <c r="B315">
        <v>932</v>
      </c>
      <c r="C315">
        <v>37470</v>
      </c>
      <c r="D315">
        <v>39037</v>
      </c>
      <c r="E315">
        <v>12</v>
      </c>
      <c r="F315">
        <f>IF(WEEKDAY(Table1[[#This Row],[Date]],2)=1,1,0)</f>
        <v>0</v>
      </c>
      <c r="G315" s="2">
        <f>IF(WEEKDAY(Table1[[#This Row],[Date]],2)=2,1,0)</f>
        <v>0</v>
      </c>
      <c r="H315" s="2">
        <f>IF(WEEKDAY(Table1[[#This Row],[Date]],2)=3,1,0)</f>
        <v>0</v>
      </c>
      <c r="I315" s="2">
        <f>IF(WEEKDAY(Table1[[#This Row],[Date]],2)=4,1,0)</f>
        <v>0</v>
      </c>
      <c r="J315" s="2">
        <f>IF(WEEKDAY(Table1[[#This Row],[Date]],2)=5,1,0)</f>
        <v>0</v>
      </c>
      <c r="K315" s="2">
        <f>IF(WEEKDAY(Table1[[#This Row],[Date]],2)=6,1,0)</f>
        <v>0</v>
      </c>
      <c r="L315" s="2">
        <f>IF(NETWORKDAYS.INTL(Table1[[#This Row],[Date]],Table1[[#This Row],[Date]],11,[3]ZamazonHolidays!$A$2:$A$11)=0,IF(WEEKDAY(Table1[[#This Row],[Date]],2)=7,0,1),0)</f>
        <v>0</v>
      </c>
      <c r="M315">
        <v>301</v>
      </c>
    </row>
    <row r="316" spans="1:13" x14ac:dyDescent="0.25">
      <c r="A316" s="1">
        <v>41589</v>
      </c>
      <c r="B316">
        <v>1272</v>
      </c>
      <c r="C316">
        <v>34373</v>
      </c>
      <c r="D316">
        <v>35637</v>
      </c>
      <c r="E316">
        <v>6</v>
      </c>
      <c r="F316">
        <f>IF(WEEKDAY(Table1[[#This Row],[Date]],2)=1,1,0)</f>
        <v>1</v>
      </c>
      <c r="G316" s="2">
        <f>IF(WEEKDAY(Table1[[#This Row],[Date]],2)=2,1,0)</f>
        <v>0</v>
      </c>
      <c r="H316" s="2">
        <f>IF(WEEKDAY(Table1[[#This Row],[Date]],2)=3,1,0)</f>
        <v>0</v>
      </c>
      <c r="I316" s="2">
        <f>IF(WEEKDAY(Table1[[#This Row],[Date]],2)=4,1,0)</f>
        <v>0</v>
      </c>
      <c r="J316" s="2">
        <f>IF(WEEKDAY(Table1[[#This Row],[Date]],2)=5,1,0)</f>
        <v>0</v>
      </c>
      <c r="K316" s="2">
        <f>IF(WEEKDAY(Table1[[#This Row],[Date]],2)=6,1,0)</f>
        <v>0</v>
      </c>
      <c r="L316" s="2">
        <f>IF(NETWORKDAYS.INTL(Table1[[#This Row],[Date]],Table1[[#This Row],[Date]],11,[3]ZamazonHolidays!$A$2:$A$11)=0,IF(WEEKDAY(Table1[[#This Row],[Date]],2)=7,0,1),0)</f>
        <v>1</v>
      </c>
      <c r="M316">
        <v>322</v>
      </c>
    </row>
    <row r="317" spans="1:13" x14ac:dyDescent="0.25">
      <c r="A317" s="1">
        <v>41590</v>
      </c>
      <c r="B317">
        <v>1365</v>
      </c>
      <c r="C317">
        <v>25460</v>
      </c>
      <c r="D317">
        <v>34200</v>
      </c>
      <c r="E317">
        <v>8</v>
      </c>
      <c r="F317">
        <f>IF(WEEKDAY(Table1[[#This Row],[Date]],2)=1,1,0)</f>
        <v>0</v>
      </c>
      <c r="G317" s="2">
        <f>IF(WEEKDAY(Table1[[#This Row],[Date]],2)=2,1,0)</f>
        <v>1</v>
      </c>
      <c r="H317" s="2">
        <f>IF(WEEKDAY(Table1[[#This Row],[Date]],2)=3,1,0)</f>
        <v>0</v>
      </c>
      <c r="I317" s="2">
        <f>IF(WEEKDAY(Table1[[#This Row],[Date]],2)=4,1,0)</f>
        <v>0</v>
      </c>
      <c r="J317" s="2">
        <f>IF(WEEKDAY(Table1[[#This Row],[Date]],2)=5,1,0)</f>
        <v>0</v>
      </c>
      <c r="K317" s="2">
        <f>IF(WEEKDAY(Table1[[#This Row],[Date]],2)=6,1,0)</f>
        <v>0</v>
      </c>
      <c r="L317" s="2">
        <f>IF(NETWORKDAYS.INTL(Table1[[#This Row],[Date]],Table1[[#This Row],[Date]],11,[3]ZamazonHolidays!$A$2:$A$11)=0,IF(WEEKDAY(Table1[[#This Row],[Date]],2)=7,0,1),0)</f>
        <v>0</v>
      </c>
      <c r="M317">
        <v>219</v>
      </c>
    </row>
    <row r="318" spans="1:13" x14ac:dyDescent="0.25">
      <c r="A318" s="1">
        <v>41591</v>
      </c>
      <c r="B318">
        <v>1413</v>
      </c>
      <c r="C318">
        <v>41488</v>
      </c>
      <c r="D318">
        <v>20965</v>
      </c>
      <c r="E318">
        <v>5</v>
      </c>
      <c r="F318">
        <f>IF(WEEKDAY(Table1[[#This Row],[Date]],2)=1,1,0)</f>
        <v>0</v>
      </c>
      <c r="G318" s="2">
        <f>IF(WEEKDAY(Table1[[#This Row],[Date]],2)=2,1,0)</f>
        <v>0</v>
      </c>
      <c r="H318" s="2">
        <f>IF(WEEKDAY(Table1[[#This Row],[Date]],2)=3,1,0)</f>
        <v>1</v>
      </c>
      <c r="I318" s="2">
        <f>IF(WEEKDAY(Table1[[#This Row],[Date]],2)=4,1,0)</f>
        <v>0</v>
      </c>
      <c r="J318" s="2">
        <f>IF(WEEKDAY(Table1[[#This Row],[Date]],2)=5,1,0)</f>
        <v>0</v>
      </c>
      <c r="K318" s="2">
        <f>IF(WEEKDAY(Table1[[#This Row],[Date]],2)=6,1,0)</f>
        <v>0</v>
      </c>
      <c r="L318" s="2">
        <f>IF(NETWORKDAYS.INTL(Table1[[#This Row],[Date]],Table1[[#This Row],[Date]],11,[3]ZamazonHolidays!$A$2:$A$11)=0,IF(WEEKDAY(Table1[[#This Row],[Date]],2)=7,0,1),0)</f>
        <v>0</v>
      </c>
      <c r="M318">
        <v>189</v>
      </c>
    </row>
    <row r="319" spans="1:13" x14ac:dyDescent="0.25">
      <c r="A319" s="1">
        <v>41592</v>
      </c>
      <c r="B319">
        <v>1091</v>
      </c>
      <c r="C319">
        <v>28599</v>
      </c>
      <c r="D319">
        <v>30251</v>
      </c>
      <c r="E319">
        <v>11</v>
      </c>
      <c r="F319">
        <f>IF(WEEKDAY(Table1[[#This Row],[Date]],2)=1,1,0)</f>
        <v>0</v>
      </c>
      <c r="G319" s="2">
        <f>IF(WEEKDAY(Table1[[#This Row],[Date]],2)=2,1,0)</f>
        <v>0</v>
      </c>
      <c r="H319" s="2">
        <f>IF(WEEKDAY(Table1[[#This Row],[Date]],2)=3,1,0)</f>
        <v>0</v>
      </c>
      <c r="I319" s="2">
        <f>IF(WEEKDAY(Table1[[#This Row],[Date]],2)=4,1,0)</f>
        <v>1</v>
      </c>
      <c r="J319" s="2">
        <f>IF(WEEKDAY(Table1[[#This Row],[Date]],2)=5,1,0)</f>
        <v>0</v>
      </c>
      <c r="K319" s="2">
        <f>IF(WEEKDAY(Table1[[#This Row],[Date]],2)=6,1,0)</f>
        <v>0</v>
      </c>
      <c r="L319" s="2">
        <f>IF(NETWORKDAYS.INTL(Table1[[#This Row],[Date]],Table1[[#This Row],[Date]],11,[3]ZamazonHolidays!$A$2:$A$11)=0,IF(WEEKDAY(Table1[[#This Row],[Date]],2)=7,0,1),0)</f>
        <v>0</v>
      </c>
      <c r="M319">
        <v>224</v>
      </c>
    </row>
    <row r="320" spans="1:13" x14ac:dyDescent="0.25">
      <c r="A320" s="1">
        <v>41593</v>
      </c>
      <c r="B320">
        <v>915</v>
      </c>
      <c r="C320">
        <v>42676</v>
      </c>
      <c r="D320">
        <v>38164</v>
      </c>
      <c r="E320">
        <v>11</v>
      </c>
      <c r="F320">
        <f>IF(WEEKDAY(Table1[[#This Row],[Date]],2)=1,1,0)</f>
        <v>0</v>
      </c>
      <c r="G320" s="2">
        <f>IF(WEEKDAY(Table1[[#This Row],[Date]],2)=2,1,0)</f>
        <v>0</v>
      </c>
      <c r="H320" s="2">
        <f>IF(WEEKDAY(Table1[[#This Row],[Date]],2)=3,1,0)</f>
        <v>0</v>
      </c>
      <c r="I320" s="2">
        <f>IF(WEEKDAY(Table1[[#This Row],[Date]],2)=4,1,0)</f>
        <v>0</v>
      </c>
      <c r="J320" s="2">
        <f>IF(WEEKDAY(Table1[[#This Row],[Date]],2)=5,1,0)</f>
        <v>1</v>
      </c>
      <c r="K320" s="2">
        <f>IF(WEEKDAY(Table1[[#This Row],[Date]],2)=6,1,0)</f>
        <v>0</v>
      </c>
      <c r="L320" s="2">
        <f>IF(NETWORKDAYS.INTL(Table1[[#This Row],[Date]],Table1[[#This Row],[Date]],11,[3]ZamazonHolidays!$A$2:$A$11)=0,IF(WEEKDAY(Table1[[#This Row],[Date]],2)=7,0,1),0)</f>
        <v>0</v>
      </c>
      <c r="M320">
        <v>235</v>
      </c>
    </row>
    <row r="321" spans="1:13" x14ac:dyDescent="0.25">
      <c r="A321" s="1">
        <v>41594</v>
      </c>
      <c r="B321">
        <v>1381</v>
      </c>
      <c r="C321">
        <v>47801</v>
      </c>
      <c r="D321">
        <v>38341</v>
      </c>
      <c r="E321">
        <v>9</v>
      </c>
      <c r="F321">
        <f>IF(WEEKDAY(Table1[[#This Row],[Date]],2)=1,1,0)</f>
        <v>0</v>
      </c>
      <c r="G321" s="2">
        <f>IF(WEEKDAY(Table1[[#This Row],[Date]],2)=2,1,0)</f>
        <v>0</v>
      </c>
      <c r="H321" s="2">
        <f>IF(WEEKDAY(Table1[[#This Row],[Date]],2)=3,1,0)</f>
        <v>0</v>
      </c>
      <c r="I321" s="2">
        <f>IF(WEEKDAY(Table1[[#This Row],[Date]],2)=4,1,0)</f>
        <v>0</v>
      </c>
      <c r="J321" s="2">
        <f>IF(WEEKDAY(Table1[[#This Row],[Date]],2)=5,1,0)</f>
        <v>0</v>
      </c>
      <c r="K321" s="2">
        <f>IF(WEEKDAY(Table1[[#This Row],[Date]],2)=6,1,0)</f>
        <v>1</v>
      </c>
      <c r="L321" s="2">
        <f>IF(NETWORKDAYS.INTL(Table1[[#This Row],[Date]],Table1[[#This Row],[Date]],11,[3]ZamazonHolidays!$A$2:$A$11)=0,IF(WEEKDAY(Table1[[#This Row],[Date]],2)=7,0,1),0)</f>
        <v>0</v>
      </c>
      <c r="M321">
        <v>303</v>
      </c>
    </row>
    <row r="322" spans="1:13" x14ac:dyDescent="0.25">
      <c r="A322" s="1">
        <v>41595</v>
      </c>
      <c r="B322">
        <v>749</v>
      </c>
      <c r="C322">
        <v>25347</v>
      </c>
      <c r="D322">
        <v>31879</v>
      </c>
      <c r="E322">
        <v>6</v>
      </c>
      <c r="F322">
        <f>IF(WEEKDAY(Table1[[#This Row],[Date]],2)=1,1,0)</f>
        <v>0</v>
      </c>
      <c r="G322" s="2">
        <f>IF(WEEKDAY(Table1[[#This Row],[Date]],2)=2,1,0)</f>
        <v>0</v>
      </c>
      <c r="H322" s="2">
        <f>IF(WEEKDAY(Table1[[#This Row],[Date]],2)=3,1,0)</f>
        <v>0</v>
      </c>
      <c r="I322" s="2">
        <f>IF(WEEKDAY(Table1[[#This Row],[Date]],2)=4,1,0)</f>
        <v>0</v>
      </c>
      <c r="J322" s="2">
        <f>IF(WEEKDAY(Table1[[#This Row],[Date]],2)=5,1,0)</f>
        <v>0</v>
      </c>
      <c r="K322" s="2">
        <f>IF(WEEKDAY(Table1[[#This Row],[Date]],2)=6,1,0)</f>
        <v>0</v>
      </c>
      <c r="L322" s="2">
        <f>IF(NETWORKDAYS.INTL(Table1[[#This Row],[Date]],Table1[[#This Row],[Date]],11,[3]ZamazonHolidays!$A$2:$A$11)=0,IF(WEEKDAY(Table1[[#This Row],[Date]],2)=7,0,1),0)</f>
        <v>0</v>
      </c>
      <c r="M322">
        <v>291</v>
      </c>
    </row>
    <row r="323" spans="1:13" x14ac:dyDescent="0.25">
      <c r="A323" s="1">
        <v>41596</v>
      </c>
      <c r="B323">
        <v>1070</v>
      </c>
      <c r="C323">
        <v>31417</v>
      </c>
      <c r="D323">
        <v>31759</v>
      </c>
      <c r="E323">
        <v>5</v>
      </c>
      <c r="F323">
        <f>IF(WEEKDAY(Table1[[#This Row],[Date]],2)=1,1,0)</f>
        <v>1</v>
      </c>
      <c r="G323" s="2">
        <f>IF(WEEKDAY(Table1[[#This Row],[Date]],2)=2,1,0)</f>
        <v>0</v>
      </c>
      <c r="H323" s="2">
        <f>IF(WEEKDAY(Table1[[#This Row],[Date]],2)=3,1,0)</f>
        <v>0</v>
      </c>
      <c r="I323" s="2">
        <f>IF(WEEKDAY(Table1[[#This Row],[Date]],2)=4,1,0)</f>
        <v>0</v>
      </c>
      <c r="J323" s="2">
        <f>IF(WEEKDAY(Table1[[#This Row],[Date]],2)=5,1,0)</f>
        <v>0</v>
      </c>
      <c r="K323" s="2">
        <f>IF(WEEKDAY(Table1[[#This Row],[Date]],2)=6,1,0)</f>
        <v>0</v>
      </c>
      <c r="L323" s="2">
        <f>IF(NETWORKDAYS.INTL(Table1[[#This Row],[Date]],Table1[[#This Row],[Date]],11,[3]ZamazonHolidays!$A$2:$A$11)=0,IF(WEEKDAY(Table1[[#This Row],[Date]],2)=7,0,1),0)</f>
        <v>0</v>
      </c>
      <c r="M323">
        <v>269</v>
      </c>
    </row>
    <row r="324" spans="1:13" x14ac:dyDescent="0.25">
      <c r="A324" s="1">
        <v>41597</v>
      </c>
      <c r="B324">
        <v>1421</v>
      </c>
      <c r="C324">
        <v>34948</v>
      </c>
      <c r="D324">
        <v>30540</v>
      </c>
      <c r="E324">
        <v>10</v>
      </c>
      <c r="F324">
        <f>IF(WEEKDAY(Table1[[#This Row],[Date]],2)=1,1,0)</f>
        <v>0</v>
      </c>
      <c r="G324" s="2">
        <f>IF(WEEKDAY(Table1[[#This Row],[Date]],2)=2,1,0)</f>
        <v>1</v>
      </c>
      <c r="H324" s="2">
        <f>IF(WEEKDAY(Table1[[#This Row],[Date]],2)=3,1,0)</f>
        <v>0</v>
      </c>
      <c r="I324" s="2">
        <f>IF(WEEKDAY(Table1[[#This Row],[Date]],2)=4,1,0)</f>
        <v>0</v>
      </c>
      <c r="J324" s="2">
        <f>IF(WEEKDAY(Table1[[#This Row],[Date]],2)=5,1,0)</f>
        <v>0</v>
      </c>
      <c r="K324" s="2">
        <f>IF(WEEKDAY(Table1[[#This Row],[Date]],2)=6,1,0)</f>
        <v>0</v>
      </c>
      <c r="L324" s="2">
        <f>IF(NETWORKDAYS.INTL(Table1[[#This Row],[Date]],Table1[[#This Row],[Date]],11,[3]ZamazonHolidays!$A$2:$A$11)=0,IF(WEEKDAY(Table1[[#This Row],[Date]],2)=7,0,1),0)</f>
        <v>0</v>
      </c>
      <c r="M324">
        <v>227</v>
      </c>
    </row>
    <row r="325" spans="1:13" x14ac:dyDescent="0.25">
      <c r="A325" s="1">
        <v>41598</v>
      </c>
      <c r="B325">
        <v>1356</v>
      </c>
      <c r="C325">
        <v>24676</v>
      </c>
      <c r="D325">
        <v>27376</v>
      </c>
      <c r="E325">
        <v>8</v>
      </c>
      <c r="F325">
        <f>IF(WEEKDAY(Table1[[#This Row],[Date]],2)=1,1,0)</f>
        <v>0</v>
      </c>
      <c r="G325" s="2">
        <f>IF(WEEKDAY(Table1[[#This Row],[Date]],2)=2,1,0)</f>
        <v>0</v>
      </c>
      <c r="H325" s="2">
        <f>IF(WEEKDAY(Table1[[#This Row],[Date]],2)=3,1,0)</f>
        <v>1</v>
      </c>
      <c r="I325" s="2">
        <f>IF(WEEKDAY(Table1[[#This Row],[Date]],2)=4,1,0)</f>
        <v>0</v>
      </c>
      <c r="J325" s="2">
        <f>IF(WEEKDAY(Table1[[#This Row],[Date]],2)=5,1,0)</f>
        <v>0</v>
      </c>
      <c r="K325" s="2">
        <f>IF(WEEKDAY(Table1[[#This Row],[Date]],2)=6,1,0)</f>
        <v>0</v>
      </c>
      <c r="L325" s="2">
        <f>IF(NETWORKDAYS.INTL(Table1[[#This Row],[Date]],Table1[[#This Row],[Date]],11,[3]ZamazonHolidays!$A$2:$A$11)=0,IF(WEEKDAY(Table1[[#This Row],[Date]],2)=7,0,1),0)</f>
        <v>0</v>
      </c>
      <c r="M325">
        <v>138</v>
      </c>
    </row>
    <row r="326" spans="1:13" x14ac:dyDescent="0.25">
      <c r="A326" s="1">
        <v>41599</v>
      </c>
      <c r="B326">
        <v>628</v>
      </c>
      <c r="C326">
        <v>24707</v>
      </c>
      <c r="D326">
        <v>36799</v>
      </c>
      <c r="E326">
        <v>11</v>
      </c>
      <c r="F326">
        <f>IF(WEEKDAY(Table1[[#This Row],[Date]],2)=1,1,0)</f>
        <v>0</v>
      </c>
      <c r="G326" s="2">
        <f>IF(WEEKDAY(Table1[[#This Row],[Date]],2)=2,1,0)</f>
        <v>0</v>
      </c>
      <c r="H326" s="2">
        <f>IF(WEEKDAY(Table1[[#This Row],[Date]],2)=3,1,0)</f>
        <v>0</v>
      </c>
      <c r="I326" s="2">
        <f>IF(WEEKDAY(Table1[[#This Row],[Date]],2)=4,1,0)</f>
        <v>1</v>
      </c>
      <c r="J326" s="2">
        <f>IF(WEEKDAY(Table1[[#This Row],[Date]],2)=5,1,0)</f>
        <v>0</v>
      </c>
      <c r="K326" s="2">
        <f>IF(WEEKDAY(Table1[[#This Row],[Date]],2)=6,1,0)</f>
        <v>0</v>
      </c>
      <c r="L326" s="2">
        <f>IF(NETWORKDAYS.INTL(Table1[[#This Row],[Date]],Table1[[#This Row],[Date]],11,[3]ZamazonHolidays!$A$2:$A$11)=0,IF(WEEKDAY(Table1[[#This Row],[Date]],2)=7,0,1),0)</f>
        <v>0</v>
      </c>
      <c r="M326">
        <v>218</v>
      </c>
    </row>
    <row r="327" spans="1:13" x14ac:dyDescent="0.25">
      <c r="A327" s="1">
        <v>41600</v>
      </c>
      <c r="B327">
        <v>1399</v>
      </c>
      <c r="C327">
        <v>23947</v>
      </c>
      <c r="D327">
        <v>38306</v>
      </c>
      <c r="E327">
        <v>7</v>
      </c>
      <c r="F327">
        <f>IF(WEEKDAY(Table1[[#This Row],[Date]],2)=1,1,0)</f>
        <v>0</v>
      </c>
      <c r="G327" s="2">
        <f>IF(WEEKDAY(Table1[[#This Row],[Date]],2)=2,1,0)</f>
        <v>0</v>
      </c>
      <c r="H327" s="2">
        <f>IF(WEEKDAY(Table1[[#This Row],[Date]],2)=3,1,0)</f>
        <v>0</v>
      </c>
      <c r="I327" s="2">
        <f>IF(WEEKDAY(Table1[[#This Row],[Date]],2)=4,1,0)</f>
        <v>0</v>
      </c>
      <c r="J327" s="2">
        <f>IF(WEEKDAY(Table1[[#This Row],[Date]],2)=5,1,0)</f>
        <v>1</v>
      </c>
      <c r="K327" s="2">
        <f>IF(WEEKDAY(Table1[[#This Row],[Date]],2)=6,1,0)</f>
        <v>0</v>
      </c>
      <c r="L327" s="2">
        <f>IF(NETWORKDAYS.INTL(Table1[[#This Row],[Date]],Table1[[#This Row],[Date]],11,[3]ZamazonHolidays!$A$2:$A$11)=0,IF(WEEKDAY(Table1[[#This Row],[Date]],2)=7,0,1),0)</f>
        <v>0</v>
      </c>
      <c r="M327">
        <v>357</v>
      </c>
    </row>
    <row r="328" spans="1:13" x14ac:dyDescent="0.25">
      <c r="A328" s="1">
        <v>41601</v>
      </c>
      <c r="B328">
        <v>907</v>
      </c>
      <c r="C328">
        <v>23110</v>
      </c>
      <c r="D328">
        <v>36828</v>
      </c>
      <c r="E328">
        <v>9</v>
      </c>
      <c r="F328">
        <f>IF(WEEKDAY(Table1[[#This Row],[Date]],2)=1,1,0)</f>
        <v>0</v>
      </c>
      <c r="G328" s="2">
        <f>IF(WEEKDAY(Table1[[#This Row],[Date]],2)=2,1,0)</f>
        <v>0</v>
      </c>
      <c r="H328" s="2">
        <f>IF(WEEKDAY(Table1[[#This Row],[Date]],2)=3,1,0)</f>
        <v>0</v>
      </c>
      <c r="I328" s="2">
        <f>IF(WEEKDAY(Table1[[#This Row],[Date]],2)=4,1,0)</f>
        <v>0</v>
      </c>
      <c r="J328" s="2">
        <f>IF(WEEKDAY(Table1[[#This Row],[Date]],2)=5,1,0)</f>
        <v>0</v>
      </c>
      <c r="K328" s="2">
        <f>IF(WEEKDAY(Table1[[#This Row],[Date]],2)=6,1,0)</f>
        <v>1</v>
      </c>
      <c r="L328" s="2">
        <f>IF(NETWORKDAYS.INTL(Table1[[#This Row],[Date]],Table1[[#This Row],[Date]],11,[3]ZamazonHolidays!$A$2:$A$11)=0,IF(WEEKDAY(Table1[[#This Row],[Date]],2)=7,0,1),0)</f>
        <v>0</v>
      </c>
      <c r="M328">
        <v>219</v>
      </c>
    </row>
    <row r="329" spans="1:13" x14ac:dyDescent="0.25">
      <c r="A329" s="1">
        <v>41602</v>
      </c>
      <c r="B329">
        <v>1492</v>
      </c>
      <c r="C329">
        <v>40729</v>
      </c>
      <c r="D329">
        <v>35548</v>
      </c>
      <c r="E329">
        <v>8</v>
      </c>
      <c r="F329">
        <f>IF(WEEKDAY(Table1[[#This Row],[Date]],2)=1,1,0)</f>
        <v>0</v>
      </c>
      <c r="G329" s="2">
        <f>IF(WEEKDAY(Table1[[#This Row],[Date]],2)=2,1,0)</f>
        <v>0</v>
      </c>
      <c r="H329" s="2">
        <f>IF(WEEKDAY(Table1[[#This Row],[Date]],2)=3,1,0)</f>
        <v>0</v>
      </c>
      <c r="I329" s="2">
        <f>IF(WEEKDAY(Table1[[#This Row],[Date]],2)=4,1,0)</f>
        <v>0</v>
      </c>
      <c r="J329" s="2">
        <f>IF(WEEKDAY(Table1[[#This Row],[Date]],2)=5,1,0)</f>
        <v>0</v>
      </c>
      <c r="K329" s="2">
        <f>IF(WEEKDAY(Table1[[#This Row],[Date]],2)=6,1,0)</f>
        <v>0</v>
      </c>
      <c r="L329" s="2">
        <f>IF(NETWORKDAYS.INTL(Table1[[#This Row],[Date]],Table1[[#This Row],[Date]],11,[3]ZamazonHolidays!$A$2:$A$11)=0,IF(WEEKDAY(Table1[[#This Row],[Date]],2)=7,0,1),0)</f>
        <v>0</v>
      </c>
      <c r="M329">
        <v>297</v>
      </c>
    </row>
    <row r="330" spans="1:13" x14ac:dyDescent="0.25">
      <c r="A330" s="1">
        <v>41603</v>
      </c>
      <c r="B330">
        <v>1263</v>
      </c>
      <c r="C330">
        <v>47531</v>
      </c>
      <c r="D330">
        <v>33942</v>
      </c>
      <c r="E330">
        <v>10</v>
      </c>
      <c r="F330">
        <f>IF(WEEKDAY(Table1[[#This Row],[Date]],2)=1,1,0)</f>
        <v>1</v>
      </c>
      <c r="G330" s="2">
        <f>IF(WEEKDAY(Table1[[#This Row],[Date]],2)=2,1,0)</f>
        <v>0</v>
      </c>
      <c r="H330" s="2">
        <f>IF(WEEKDAY(Table1[[#This Row],[Date]],2)=3,1,0)</f>
        <v>0</v>
      </c>
      <c r="I330" s="2">
        <f>IF(WEEKDAY(Table1[[#This Row],[Date]],2)=4,1,0)</f>
        <v>0</v>
      </c>
      <c r="J330" s="2">
        <f>IF(WEEKDAY(Table1[[#This Row],[Date]],2)=5,1,0)</f>
        <v>0</v>
      </c>
      <c r="K330" s="2">
        <f>IF(WEEKDAY(Table1[[#This Row],[Date]],2)=6,1,0)</f>
        <v>0</v>
      </c>
      <c r="L330" s="2">
        <f>IF(NETWORKDAYS.INTL(Table1[[#This Row],[Date]],Table1[[#This Row],[Date]],11,[3]ZamazonHolidays!$A$2:$A$11)=0,IF(WEEKDAY(Table1[[#This Row],[Date]],2)=7,0,1),0)</f>
        <v>0</v>
      </c>
      <c r="M330">
        <v>263</v>
      </c>
    </row>
    <row r="331" spans="1:13" x14ac:dyDescent="0.25">
      <c r="A331" s="1">
        <v>41604</v>
      </c>
      <c r="B331">
        <v>930</v>
      </c>
      <c r="C331">
        <v>21847</v>
      </c>
      <c r="D331">
        <v>37810</v>
      </c>
      <c r="E331">
        <v>6</v>
      </c>
      <c r="F331">
        <f>IF(WEEKDAY(Table1[[#This Row],[Date]],2)=1,1,0)</f>
        <v>0</v>
      </c>
      <c r="G331" s="2">
        <f>IF(WEEKDAY(Table1[[#This Row],[Date]],2)=2,1,0)</f>
        <v>1</v>
      </c>
      <c r="H331" s="2">
        <f>IF(WEEKDAY(Table1[[#This Row],[Date]],2)=3,1,0)</f>
        <v>0</v>
      </c>
      <c r="I331" s="2">
        <f>IF(WEEKDAY(Table1[[#This Row],[Date]],2)=4,1,0)</f>
        <v>0</v>
      </c>
      <c r="J331" s="2">
        <f>IF(WEEKDAY(Table1[[#This Row],[Date]],2)=5,1,0)</f>
        <v>0</v>
      </c>
      <c r="K331" s="2">
        <f>IF(WEEKDAY(Table1[[#This Row],[Date]],2)=6,1,0)</f>
        <v>0</v>
      </c>
      <c r="L331" s="2">
        <f>IF(NETWORKDAYS.INTL(Table1[[#This Row],[Date]],Table1[[#This Row],[Date]],11,[3]ZamazonHolidays!$A$2:$A$11)=0,IF(WEEKDAY(Table1[[#This Row],[Date]],2)=7,0,1),0)</f>
        <v>0</v>
      </c>
      <c r="M331">
        <v>281</v>
      </c>
    </row>
    <row r="332" spans="1:13" x14ac:dyDescent="0.25">
      <c r="A332" s="1">
        <v>41605</v>
      </c>
      <c r="B332">
        <v>656</v>
      </c>
      <c r="C332">
        <v>33157</v>
      </c>
      <c r="D332">
        <v>27125</v>
      </c>
      <c r="E332">
        <v>11</v>
      </c>
      <c r="F332">
        <f>IF(WEEKDAY(Table1[[#This Row],[Date]],2)=1,1,0)</f>
        <v>0</v>
      </c>
      <c r="G332" s="2">
        <f>IF(WEEKDAY(Table1[[#This Row],[Date]],2)=2,1,0)</f>
        <v>0</v>
      </c>
      <c r="H332" s="2">
        <f>IF(WEEKDAY(Table1[[#This Row],[Date]],2)=3,1,0)</f>
        <v>1</v>
      </c>
      <c r="I332" s="2">
        <f>IF(WEEKDAY(Table1[[#This Row],[Date]],2)=4,1,0)</f>
        <v>0</v>
      </c>
      <c r="J332" s="2">
        <f>IF(WEEKDAY(Table1[[#This Row],[Date]],2)=5,1,0)</f>
        <v>0</v>
      </c>
      <c r="K332" s="2">
        <f>IF(WEEKDAY(Table1[[#This Row],[Date]],2)=6,1,0)</f>
        <v>0</v>
      </c>
      <c r="L332" s="2">
        <f>IF(NETWORKDAYS.INTL(Table1[[#This Row],[Date]],Table1[[#This Row],[Date]],11,[3]ZamazonHolidays!$A$2:$A$11)=0,IF(WEEKDAY(Table1[[#This Row],[Date]],2)=7,0,1),0)</f>
        <v>0</v>
      </c>
      <c r="M332">
        <v>205</v>
      </c>
    </row>
    <row r="333" spans="1:13" x14ac:dyDescent="0.25">
      <c r="A333" s="1">
        <v>41606</v>
      </c>
      <c r="B333">
        <v>2082</v>
      </c>
      <c r="C333">
        <v>25159</v>
      </c>
      <c r="D333">
        <v>37248</v>
      </c>
      <c r="E333">
        <v>9</v>
      </c>
      <c r="F333">
        <f>IF(WEEKDAY(Table1[[#This Row],[Date]],2)=1,1,0)</f>
        <v>0</v>
      </c>
      <c r="G333" s="2">
        <f>IF(WEEKDAY(Table1[[#This Row],[Date]],2)=2,1,0)</f>
        <v>0</v>
      </c>
      <c r="H333" s="2">
        <f>IF(WEEKDAY(Table1[[#This Row],[Date]],2)=3,1,0)</f>
        <v>0</v>
      </c>
      <c r="I333" s="2">
        <f>IF(WEEKDAY(Table1[[#This Row],[Date]],2)=4,1,0)</f>
        <v>1</v>
      </c>
      <c r="J333" s="2">
        <f>IF(WEEKDAY(Table1[[#This Row],[Date]],2)=5,1,0)</f>
        <v>0</v>
      </c>
      <c r="K333" s="2">
        <f>IF(WEEKDAY(Table1[[#This Row],[Date]],2)=6,1,0)</f>
        <v>0</v>
      </c>
      <c r="L333" s="2">
        <f>IF(NETWORKDAYS.INTL(Table1[[#This Row],[Date]],Table1[[#This Row],[Date]],11,[3]ZamazonHolidays!$A$2:$A$11)=0,IF(WEEKDAY(Table1[[#This Row],[Date]],2)=7,0,1),0)</f>
        <v>1</v>
      </c>
      <c r="M333">
        <v>329</v>
      </c>
    </row>
    <row r="334" spans="1:13" x14ac:dyDescent="0.25">
      <c r="A334" s="1">
        <v>41607</v>
      </c>
      <c r="B334">
        <v>1070</v>
      </c>
      <c r="C334">
        <v>37656</v>
      </c>
      <c r="D334">
        <v>35738</v>
      </c>
      <c r="E334">
        <v>12</v>
      </c>
      <c r="F334">
        <f>IF(WEEKDAY(Table1[[#This Row],[Date]],2)=1,1,0)</f>
        <v>0</v>
      </c>
      <c r="G334" s="2">
        <f>IF(WEEKDAY(Table1[[#This Row],[Date]],2)=2,1,0)</f>
        <v>0</v>
      </c>
      <c r="H334" s="2">
        <f>IF(WEEKDAY(Table1[[#This Row],[Date]],2)=3,1,0)</f>
        <v>0</v>
      </c>
      <c r="I334" s="2">
        <f>IF(WEEKDAY(Table1[[#This Row],[Date]],2)=4,1,0)</f>
        <v>0</v>
      </c>
      <c r="J334" s="2">
        <f>IF(WEEKDAY(Table1[[#This Row],[Date]],2)=5,1,0)</f>
        <v>1</v>
      </c>
      <c r="K334" s="2">
        <f>IF(WEEKDAY(Table1[[#This Row],[Date]],2)=6,1,0)</f>
        <v>0</v>
      </c>
      <c r="L334" s="2">
        <f>IF(NETWORKDAYS.INTL(Table1[[#This Row],[Date]],Table1[[#This Row],[Date]],11,[3]ZamazonHolidays!$A$2:$A$11)=0,IF(WEEKDAY(Table1[[#This Row],[Date]],2)=7,0,1),0)</f>
        <v>0</v>
      </c>
      <c r="M334">
        <v>215</v>
      </c>
    </row>
    <row r="335" spans="1:13" x14ac:dyDescent="0.25">
      <c r="A335" s="1">
        <v>41608</v>
      </c>
      <c r="B335">
        <v>1441</v>
      </c>
      <c r="C335">
        <v>26853</v>
      </c>
      <c r="D335">
        <v>37257</v>
      </c>
      <c r="E335">
        <v>6</v>
      </c>
      <c r="F335">
        <f>IF(WEEKDAY(Table1[[#This Row],[Date]],2)=1,1,0)</f>
        <v>0</v>
      </c>
      <c r="G335" s="2">
        <f>IF(WEEKDAY(Table1[[#This Row],[Date]],2)=2,1,0)</f>
        <v>0</v>
      </c>
      <c r="H335" s="2">
        <f>IF(WEEKDAY(Table1[[#This Row],[Date]],2)=3,1,0)</f>
        <v>0</v>
      </c>
      <c r="I335" s="2">
        <f>IF(WEEKDAY(Table1[[#This Row],[Date]],2)=4,1,0)</f>
        <v>0</v>
      </c>
      <c r="J335" s="2">
        <f>IF(WEEKDAY(Table1[[#This Row],[Date]],2)=5,1,0)</f>
        <v>0</v>
      </c>
      <c r="K335" s="2">
        <f>IF(WEEKDAY(Table1[[#This Row],[Date]],2)=6,1,0)</f>
        <v>1</v>
      </c>
      <c r="L335" s="2">
        <f>IF(NETWORKDAYS.INTL(Table1[[#This Row],[Date]],Table1[[#This Row],[Date]],11,[3]ZamazonHolidays!$A$2:$A$11)=0,IF(WEEKDAY(Table1[[#This Row],[Date]],2)=7,0,1),0)</f>
        <v>0</v>
      </c>
      <c r="M335">
        <v>250</v>
      </c>
    </row>
    <row r="336" spans="1:13" x14ac:dyDescent="0.25">
      <c r="A336" s="1">
        <v>41609</v>
      </c>
      <c r="B336">
        <v>1021</v>
      </c>
      <c r="C336">
        <v>33248</v>
      </c>
      <c r="D336">
        <v>38285</v>
      </c>
      <c r="E336">
        <v>10</v>
      </c>
      <c r="F336">
        <f>IF(WEEKDAY(Table1[[#This Row],[Date]],2)=1,1,0)</f>
        <v>0</v>
      </c>
      <c r="G336" s="2">
        <f>IF(WEEKDAY(Table1[[#This Row],[Date]],2)=2,1,0)</f>
        <v>0</v>
      </c>
      <c r="H336" s="2">
        <f>IF(WEEKDAY(Table1[[#This Row],[Date]],2)=3,1,0)</f>
        <v>0</v>
      </c>
      <c r="I336" s="2">
        <f>IF(WEEKDAY(Table1[[#This Row],[Date]],2)=4,1,0)</f>
        <v>0</v>
      </c>
      <c r="J336" s="2">
        <f>IF(WEEKDAY(Table1[[#This Row],[Date]],2)=5,1,0)</f>
        <v>0</v>
      </c>
      <c r="K336" s="2">
        <f>IF(WEEKDAY(Table1[[#This Row],[Date]],2)=6,1,0)</f>
        <v>0</v>
      </c>
      <c r="L336" s="2">
        <f>IF(NETWORKDAYS.INTL(Table1[[#This Row],[Date]],Table1[[#This Row],[Date]],11,[3]ZamazonHolidays!$A$2:$A$11)=0,IF(WEEKDAY(Table1[[#This Row],[Date]],2)=7,0,1),0)</f>
        <v>0</v>
      </c>
      <c r="M336">
        <v>243</v>
      </c>
    </row>
    <row r="337" spans="1:13" x14ac:dyDescent="0.25">
      <c r="A337" s="1">
        <v>41610</v>
      </c>
      <c r="B337">
        <v>948</v>
      </c>
      <c r="C337">
        <v>38704</v>
      </c>
      <c r="D337">
        <v>31531</v>
      </c>
      <c r="E337">
        <v>12</v>
      </c>
      <c r="F337">
        <f>IF(WEEKDAY(Table1[[#This Row],[Date]],2)=1,1,0)</f>
        <v>1</v>
      </c>
      <c r="G337" s="2">
        <f>IF(WEEKDAY(Table1[[#This Row],[Date]],2)=2,1,0)</f>
        <v>0</v>
      </c>
      <c r="H337" s="2">
        <f>IF(WEEKDAY(Table1[[#This Row],[Date]],2)=3,1,0)</f>
        <v>0</v>
      </c>
      <c r="I337" s="2">
        <f>IF(WEEKDAY(Table1[[#This Row],[Date]],2)=4,1,0)</f>
        <v>0</v>
      </c>
      <c r="J337" s="2">
        <f>IF(WEEKDAY(Table1[[#This Row],[Date]],2)=5,1,0)</f>
        <v>0</v>
      </c>
      <c r="K337" s="2">
        <f>IF(WEEKDAY(Table1[[#This Row],[Date]],2)=6,1,0)</f>
        <v>0</v>
      </c>
      <c r="L337" s="2">
        <f>IF(NETWORKDAYS.INTL(Table1[[#This Row],[Date]],Table1[[#This Row],[Date]],11,[3]ZamazonHolidays!$A$2:$A$11)=0,IF(WEEKDAY(Table1[[#This Row],[Date]],2)=7,0,1),0)</f>
        <v>0</v>
      </c>
      <c r="M337">
        <v>280</v>
      </c>
    </row>
    <row r="338" spans="1:13" x14ac:dyDescent="0.25">
      <c r="A338" s="1">
        <v>41611</v>
      </c>
      <c r="B338">
        <v>1134</v>
      </c>
      <c r="C338">
        <v>34207</v>
      </c>
      <c r="D338">
        <v>39294</v>
      </c>
      <c r="E338">
        <v>12</v>
      </c>
      <c r="F338">
        <f>IF(WEEKDAY(Table1[[#This Row],[Date]],2)=1,1,0)</f>
        <v>0</v>
      </c>
      <c r="G338" s="2">
        <f>IF(WEEKDAY(Table1[[#This Row],[Date]],2)=2,1,0)</f>
        <v>1</v>
      </c>
      <c r="H338" s="2">
        <f>IF(WEEKDAY(Table1[[#This Row],[Date]],2)=3,1,0)</f>
        <v>0</v>
      </c>
      <c r="I338" s="2">
        <f>IF(WEEKDAY(Table1[[#This Row],[Date]],2)=4,1,0)</f>
        <v>0</v>
      </c>
      <c r="J338" s="2">
        <f>IF(WEEKDAY(Table1[[#This Row],[Date]],2)=5,1,0)</f>
        <v>0</v>
      </c>
      <c r="K338" s="2">
        <f>IF(WEEKDAY(Table1[[#This Row],[Date]],2)=6,1,0)</f>
        <v>0</v>
      </c>
      <c r="L338" s="2">
        <f>IF(NETWORKDAYS.INTL(Table1[[#This Row],[Date]],Table1[[#This Row],[Date]],11,[3]ZamazonHolidays!$A$2:$A$11)=0,IF(WEEKDAY(Table1[[#This Row],[Date]],2)=7,0,1),0)</f>
        <v>0</v>
      </c>
      <c r="M338">
        <v>366</v>
      </c>
    </row>
    <row r="339" spans="1:13" x14ac:dyDescent="0.25">
      <c r="A339" s="1">
        <v>41612</v>
      </c>
      <c r="B339">
        <v>1399</v>
      </c>
      <c r="C339">
        <v>44700</v>
      </c>
      <c r="D339">
        <v>29838</v>
      </c>
      <c r="E339">
        <v>5</v>
      </c>
      <c r="F339">
        <f>IF(WEEKDAY(Table1[[#This Row],[Date]],2)=1,1,0)</f>
        <v>0</v>
      </c>
      <c r="G339" s="2">
        <f>IF(WEEKDAY(Table1[[#This Row],[Date]],2)=2,1,0)</f>
        <v>0</v>
      </c>
      <c r="H339" s="2">
        <f>IF(WEEKDAY(Table1[[#This Row],[Date]],2)=3,1,0)</f>
        <v>1</v>
      </c>
      <c r="I339" s="2">
        <f>IF(WEEKDAY(Table1[[#This Row],[Date]],2)=4,1,0)</f>
        <v>0</v>
      </c>
      <c r="J339" s="2">
        <f>IF(WEEKDAY(Table1[[#This Row],[Date]],2)=5,1,0)</f>
        <v>0</v>
      </c>
      <c r="K339" s="2">
        <f>IF(WEEKDAY(Table1[[#This Row],[Date]],2)=6,1,0)</f>
        <v>0</v>
      </c>
      <c r="L339" s="2">
        <f>IF(NETWORKDAYS.INTL(Table1[[#This Row],[Date]],Table1[[#This Row],[Date]],11,[3]ZamazonHolidays!$A$2:$A$11)=0,IF(WEEKDAY(Table1[[#This Row],[Date]],2)=7,0,1),0)</f>
        <v>0</v>
      </c>
      <c r="M339">
        <v>298</v>
      </c>
    </row>
    <row r="340" spans="1:13" x14ac:dyDescent="0.25">
      <c r="A340" s="1">
        <v>41613</v>
      </c>
      <c r="B340">
        <v>1031</v>
      </c>
      <c r="C340">
        <v>48682</v>
      </c>
      <c r="D340">
        <v>32915</v>
      </c>
      <c r="E340">
        <v>5</v>
      </c>
      <c r="F340">
        <f>IF(WEEKDAY(Table1[[#This Row],[Date]],2)=1,1,0)</f>
        <v>0</v>
      </c>
      <c r="G340" s="2">
        <f>IF(WEEKDAY(Table1[[#This Row],[Date]],2)=2,1,0)</f>
        <v>0</v>
      </c>
      <c r="H340" s="2">
        <f>IF(WEEKDAY(Table1[[#This Row],[Date]],2)=3,1,0)</f>
        <v>0</v>
      </c>
      <c r="I340" s="2">
        <f>IF(WEEKDAY(Table1[[#This Row],[Date]],2)=4,1,0)</f>
        <v>1</v>
      </c>
      <c r="J340" s="2">
        <f>IF(WEEKDAY(Table1[[#This Row],[Date]],2)=5,1,0)</f>
        <v>0</v>
      </c>
      <c r="K340" s="2">
        <f>IF(WEEKDAY(Table1[[#This Row],[Date]],2)=6,1,0)</f>
        <v>0</v>
      </c>
      <c r="L340" s="2">
        <f>IF(NETWORKDAYS.INTL(Table1[[#This Row],[Date]],Table1[[#This Row],[Date]],11,[3]ZamazonHolidays!$A$2:$A$11)=0,IF(WEEKDAY(Table1[[#This Row],[Date]],2)=7,0,1),0)</f>
        <v>0</v>
      </c>
      <c r="M340">
        <v>269</v>
      </c>
    </row>
    <row r="341" spans="1:13" x14ac:dyDescent="0.25">
      <c r="A341" s="1">
        <v>41614</v>
      </c>
      <c r="B341">
        <v>539</v>
      </c>
      <c r="C341">
        <v>37191</v>
      </c>
      <c r="D341">
        <v>30063</v>
      </c>
      <c r="E341">
        <v>5</v>
      </c>
      <c r="F341">
        <f>IF(WEEKDAY(Table1[[#This Row],[Date]],2)=1,1,0)</f>
        <v>0</v>
      </c>
      <c r="G341" s="2">
        <f>IF(WEEKDAY(Table1[[#This Row],[Date]],2)=2,1,0)</f>
        <v>0</v>
      </c>
      <c r="H341" s="2">
        <f>IF(WEEKDAY(Table1[[#This Row],[Date]],2)=3,1,0)</f>
        <v>0</v>
      </c>
      <c r="I341" s="2">
        <f>IF(WEEKDAY(Table1[[#This Row],[Date]],2)=4,1,0)</f>
        <v>0</v>
      </c>
      <c r="J341" s="2">
        <f>IF(WEEKDAY(Table1[[#This Row],[Date]],2)=5,1,0)</f>
        <v>1</v>
      </c>
      <c r="K341" s="2">
        <f>IF(WEEKDAY(Table1[[#This Row],[Date]],2)=6,1,0)</f>
        <v>0</v>
      </c>
      <c r="L341" s="2">
        <f>IF(NETWORKDAYS.INTL(Table1[[#This Row],[Date]],Table1[[#This Row],[Date]],11,[3]ZamazonHolidays!$A$2:$A$11)=0,IF(WEEKDAY(Table1[[#This Row],[Date]],2)=7,0,1),0)</f>
        <v>0</v>
      </c>
      <c r="M341">
        <v>243</v>
      </c>
    </row>
    <row r="342" spans="1:13" x14ac:dyDescent="0.25">
      <c r="A342" s="1">
        <v>41615</v>
      </c>
      <c r="B342">
        <v>519</v>
      </c>
      <c r="C342">
        <v>25358</v>
      </c>
      <c r="D342">
        <v>35939</v>
      </c>
      <c r="E342">
        <v>11</v>
      </c>
      <c r="F342">
        <f>IF(WEEKDAY(Table1[[#This Row],[Date]],2)=1,1,0)</f>
        <v>0</v>
      </c>
      <c r="G342" s="2">
        <f>IF(WEEKDAY(Table1[[#This Row],[Date]],2)=2,1,0)</f>
        <v>0</v>
      </c>
      <c r="H342" s="2">
        <f>IF(WEEKDAY(Table1[[#This Row],[Date]],2)=3,1,0)</f>
        <v>0</v>
      </c>
      <c r="I342" s="2">
        <f>IF(WEEKDAY(Table1[[#This Row],[Date]],2)=4,1,0)</f>
        <v>0</v>
      </c>
      <c r="J342" s="2">
        <f>IF(WEEKDAY(Table1[[#This Row],[Date]],2)=5,1,0)</f>
        <v>0</v>
      </c>
      <c r="K342" s="2">
        <f>IF(WEEKDAY(Table1[[#This Row],[Date]],2)=6,1,0)</f>
        <v>1</v>
      </c>
      <c r="L342" s="2">
        <f>IF(NETWORKDAYS.INTL(Table1[[#This Row],[Date]],Table1[[#This Row],[Date]],11,[3]ZamazonHolidays!$A$2:$A$11)=0,IF(WEEKDAY(Table1[[#This Row],[Date]],2)=7,0,1),0)</f>
        <v>0</v>
      </c>
      <c r="M342">
        <v>288</v>
      </c>
    </row>
    <row r="343" spans="1:13" x14ac:dyDescent="0.25">
      <c r="A343" s="1">
        <v>41616</v>
      </c>
      <c r="B343">
        <v>995</v>
      </c>
      <c r="C343">
        <v>27667</v>
      </c>
      <c r="D343">
        <v>36231</v>
      </c>
      <c r="E343">
        <v>7</v>
      </c>
      <c r="F343">
        <f>IF(WEEKDAY(Table1[[#This Row],[Date]],2)=1,1,0)</f>
        <v>0</v>
      </c>
      <c r="G343" s="2">
        <f>IF(WEEKDAY(Table1[[#This Row],[Date]],2)=2,1,0)</f>
        <v>0</v>
      </c>
      <c r="H343" s="2">
        <f>IF(WEEKDAY(Table1[[#This Row],[Date]],2)=3,1,0)</f>
        <v>0</v>
      </c>
      <c r="I343" s="2">
        <f>IF(WEEKDAY(Table1[[#This Row],[Date]],2)=4,1,0)</f>
        <v>0</v>
      </c>
      <c r="J343" s="2">
        <f>IF(WEEKDAY(Table1[[#This Row],[Date]],2)=5,1,0)</f>
        <v>0</v>
      </c>
      <c r="K343" s="2">
        <f>IF(WEEKDAY(Table1[[#This Row],[Date]],2)=6,1,0)</f>
        <v>0</v>
      </c>
      <c r="L343" s="2">
        <f>IF(NETWORKDAYS.INTL(Table1[[#This Row],[Date]],Table1[[#This Row],[Date]],11,[3]ZamazonHolidays!$A$2:$A$11)=0,IF(WEEKDAY(Table1[[#This Row],[Date]],2)=7,0,1),0)</f>
        <v>0</v>
      </c>
      <c r="M343">
        <v>346</v>
      </c>
    </row>
    <row r="344" spans="1:13" x14ac:dyDescent="0.25">
      <c r="A344" s="1">
        <v>41617</v>
      </c>
      <c r="B344">
        <v>1390</v>
      </c>
      <c r="C344">
        <v>30727</v>
      </c>
      <c r="D344">
        <v>35125</v>
      </c>
      <c r="E344">
        <v>7</v>
      </c>
      <c r="F344">
        <f>IF(WEEKDAY(Table1[[#This Row],[Date]],2)=1,1,0)</f>
        <v>1</v>
      </c>
      <c r="G344" s="2">
        <f>IF(WEEKDAY(Table1[[#This Row],[Date]],2)=2,1,0)</f>
        <v>0</v>
      </c>
      <c r="H344" s="2">
        <f>IF(WEEKDAY(Table1[[#This Row],[Date]],2)=3,1,0)</f>
        <v>0</v>
      </c>
      <c r="I344" s="2">
        <f>IF(WEEKDAY(Table1[[#This Row],[Date]],2)=4,1,0)</f>
        <v>0</v>
      </c>
      <c r="J344" s="2">
        <f>IF(WEEKDAY(Table1[[#This Row],[Date]],2)=5,1,0)</f>
        <v>0</v>
      </c>
      <c r="K344" s="2">
        <f>IF(WEEKDAY(Table1[[#This Row],[Date]],2)=6,1,0)</f>
        <v>0</v>
      </c>
      <c r="L344" s="2">
        <f>IF(NETWORKDAYS.INTL(Table1[[#This Row],[Date]],Table1[[#This Row],[Date]],11,[3]ZamazonHolidays!$A$2:$A$11)=0,IF(WEEKDAY(Table1[[#This Row],[Date]],2)=7,0,1),0)</f>
        <v>0</v>
      </c>
      <c r="M344">
        <v>245</v>
      </c>
    </row>
    <row r="345" spans="1:13" x14ac:dyDescent="0.25">
      <c r="A345" s="1">
        <v>41618</v>
      </c>
      <c r="B345">
        <v>1469</v>
      </c>
      <c r="C345">
        <v>42995</v>
      </c>
      <c r="D345">
        <v>30589</v>
      </c>
      <c r="E345">
        <v>9</v>
      </c>
      <c r="F345">
        <f>IF(WEEKDAY(Table1[[#This Row],[Date]],2)=1,1,0)</f>
        <v>0</v>
      </c>
      <c r="G345" s="2">
        <f>IF(WEEKDAY(Table1[[#This Row],[Date]],2)=2,1,0)</f>
        <v>1</v>
      </c>
      <c r="H345" s="2">
        <f>IF(WEEKDAY(Table1[[#This Row],[Date]],2)=3,1,0)</f>
        <v>0</v>
      </c>
      <c r="I345" s="2">
        <f>IF(WEEKDAY(Table1[[#This Row],[Date]],2)=4,1,0)</f>
        <v>0</v>
      </c>
      <c r="J345" s="2">
        <f>IF(WEEKDAY(Table1[[#This Row],[Date]],2)=5,1,0)</f>
        <v>0</v>
      </c>
      <c r="K345" s="2">
        <f>IF(WEEKDAY(Table1[[#This Row],[Date]],2)=6,1,0)</f>
        <v>0</v>
      </c>
      <c r="L345" s="2">
        <f>IF(NETWORKDAYS.INTL(Table1[[#This Row],[Date]],Table1[[#This Row],[Date]],11,[3]ZamazonHolidays!$A$2:$A$11)=0,IF(WEEKDAY(Table1[[#This Row],[Date]],2)=7,0,1),0)</f>
        <v>0</v>
      </c>
      <c r="M345">
        <v>324</v>
      </c>
    </row>
    <row r="346" spans="1:13" x14ac:dyDescent="0.25">
      <c r="A346" s="1">
        <v>41619</v>
      </c>
      <c r="B346">
        <v>943</v>
      </c>
      <c r="C346">
        <v>38152</v>
      </c>
      <c r="D346">
        <v>30921</v>
      </c>
      <c r="E346">
        <v>6</v>
      </c>
      <c r="F346">
        <f>IF(WEEKDAY(Table1[[#This Row],[Date]],2)=1,1,0)</f>
        <v>0</v>
      </c>
      <c r="G346" s="2">
        <f>IF(WEEKDAY(Table1[[#This Row],[Date]],2)=2,1,0)</f>
        <v>0</v>
      </c>
      <c r="H346" s="2">
        <f>IF(WEEKDAY(Table1[[#This Row],[Date]],2)=3,1,0)</f>
        <v>1</v>
      </c>
      <c r="I346" s="2">
        <f>IF(WEEKDAY(Table1[[#This Row],[Date]],2)=4,1,0)</f>
        <v>0</v>
      </c>
      <c r="J346" s="2">
        <f>IF(WEEKDAY(Table1[[#This Row],[Date]],2)=5,1,0)</f>
        <v>0</v>
      </c>
      <c r="K346" s="2">
        <f>IF(WEEKDAY(Table1[[#This Row],[Date]],2)=6,1,0)</f>
        <v>0</v>
      </c>
      <c r="L346" s="2">
        <f>IF(NETWORKDAYS.INTL(Table1[[#This Row],[Date]],Table1[[#This Row],[Date]],11,[3]ZamazonHolidays!$A$2:$A$11)=0,IF(WEEKDAY(Table1[[#This Row],[Date]],2)=7,0,1),0)</f>
        <v>0</v>
      </c>
      <c r="M346">
        <v>216</v>
      </c>
    </row>
    <row r="347" spans="1:13" x14ac:dyDescent="0.25">
      <c r="A347" s="1">
        <v>41620</v>
      </c>
      <c r="B347">
        <v>1378</v>
      </c>
      <c r="C347">
        <v>45739</v>
      </c>
      <c r="D347">
        <v>35236</v>
      </c>
      <c r="E347">
        <v>8</v>
      </c>
      <c r="F347">
        <f>IF(WEEKDAY(Table1[[#This Row],[Date]],2)=1,1,0)</f>
        <v>0</v>
      </c>
      <c r="G347" s="2">
        <f>IF(WEEKDAY(Table1[[#This Row],[Date]],2)=2,1,0)</f>
        <v>0</v>
      </c>
      <c r="H347" s="2">
        <f>IF(WEEKDAY(Table1[[#This Row],[Date]],2)=3,1,0)</f>
        <v>0</v>
      </c>
      <c r="I347" s="2">
        <f>IF(WEEKDAY(Table1[[#This Row],[Date]],2)=4,1,0)</f>
        <v>1</v>
      </c>
      <c r="J347" s="2">
        <f>IF(WEEKDAY(Table1[[#This Row],[Date]],2)=5,1,0)</f>
        <v>0</v>
      </c>
      <c r="K347" s="2">
        <f>IF(WEEKDAY(Table1[[#This Row],[Date]],2)=6,1,0)</f>
        <v>0</v>
      </c>
      <c r="L347" s="2">
        <f>IF(NETWORKDAYS.INTL(Table1[[#This Row],[Date]],Table1[[#This Row],[Date]],11,[3]ZamazonHolidays!$A$2:$A$11)=0,IF(WEEKDAY(Table1[[#This Row],[Date]],2)=7,0,1),0)</f>
        <v>0</v>
      </c>
      <c r="M347">
        <v>279</v>
      </c>
    </row>
    <row r="348" spans="1:13" x14ac:dyDescent="0.25">
      <c r="A348" s="1">
        <v>41621</v>
      </c>
      <c r="B348">
        <v>517</v>
      </c>
      <c r="C348">
        <v>30408</v>
      </c>
      <c r="D348">
        <v>32323</v>
      </c>
      <c r="E348">
        <v>7</v>
      </c>
      <c r="F348">
        <f>IF(WEEKDAY(Table1[[#This Row],[Date]],2)=1,1,0)</f>
        <v>0</v>
      </c>
      <c r="G348" s="2">
        <f>IF(WEEKDAY(Table1[[#This Row],[Date]],2)=2,1,0)</f>
        <v>0</v>
      </c>
      <c r="H348" s="2">
        <f>IF(WEEKDAY(Table1[[#This Row],[Date]],2)=3,1,0)</f>
        <v>0</v>
      </c>
      <c r="I348" s="2">
        <f>IF(WEEKDAY(Table1[[#This Row],[Date]],2)=4,1,0)</f>
        <v>0</v>
      </c>
      <c r="J348" s="2">
        <f>IF(WEEKDAY(Table1[[#This Row],[Date]],2)=5,1,0)</f>
        <v>1</v>
      </c>
      <c r="K348" s="2">
        <f>IF(WEEKDAY(Table1[[#This Row],[Date]],2)=6,1,0)</f>
        <v>0</v>
      </c>
      <c r="L348" s="2">
        <f>IF(NETWORKDAYS.INTL(Table1[[#This Row],[Date]],Table1[[#This Row],[Date]],11,[3]ZamazonHolidays!$A$2:$A$11)=0,IF(WEEKDAY(Table1[[#This Row],[Date]],2)=7,0,1),0)</f>
        <v>0</v>
      </c>
      <c r="M348">
        <v>303</v>
      </c>
    </row>
    <row r="349" spans="1:13" x14ac:dyDescent="0.25">
      <c r="A349" s="1">
        <v>41622</v>
      </c>
      <c r="B349">
        <v>998</v>
      </c>
      <c r="C349">
        <v>22112</v>
      </c>
      <c r="D349">
        <v>39682</v>
      </c>
      <c r="E349">
        <v>10</v>
      </c>
      <c r="F349">
        <f>IF(WEEKDAY(Table1[[#This Row],[Date]],2)=1,1,0)</f>
        <v>0</v>
      </c>
      <c r="G349" s="2">
        <f>IF(WEEKDAY(Table1[[#This Row],[Date]],2)=2,1,0)</f>
        <v>0</v>
      </c>
      <c r="H349" s="2">
        <f>IF(WEEKDAY(Table1[[#This Row],[Date]],2)=3,1,0)</f>
        <v>0</v>
      </c>
      <c r="I349" s="2">
        <f>IF(WEEKDAY(Table1[[#This Row],[Date]],2)=4,1,0)</f>
        <v>0</v>
      </c>
      <c r="J349" s="2">
        <f>IF(WEEKDAY(Table1[[#This Row],[Date]],2)=5,1,0)</f>
        <v>0</v>
      </c>
      <c r="K349" s="2">
        <f>IF(WEEKDAY(Table1[[#This Row],[Date]],2)=6,1,0)</f>
        <v>1</v>
      </c>
      <c r="L349" s="2">
        <f>IF(NETWORKDAYS.INTL(Table1[[#This Row],[Date]],Table1[[#This Row],[Date]],11,[3]ZamazonHolidays!$A$2:$A$11)=0,IF(WEEKDAY(Table1[[#This Row],[Date]],2)=7,0,1),0)</f>
        <v>0</v>
      </c>
      <c r="M349">
        <v>203</v>
      </c>
    </row>
    <row r="350" spans="1:13" x14ac:dyDescent="0.25">
      <c r="A350" s="1">
        <v>41623</v>
      </c>
      <c r="B350">
        <v>696</v>
      </c>
      <c r="C350">
        <v>22685</v>
      </c>
      <c r="D350">
        <v>31034</v>
      </c>
      <c r="E350">
        <v>12</v>
      </c>
      <c r="F350">
        <f>IF(WEEKDAY(Table1[[#This Row],[Date]],2)=1,1,0)</f>
        <v>0</v>
      </c>
      <c r="G350" s="2">
        <f>IF(WEEKDAY(Table1[[#This Row],[Date]],2)=2,1,0)</f>
        <v>0</v>
      </c>
      <c r="H350" s="2">
        <f>IF(WEEKDAY(Table1[[#This Row],[Date]],2)=3,1,0)</f>
        <v>0</v>
      </c>
      <c r="I350" s="2">
        <f>IF(WEEKDAY(Table1[[#This Row],[Date]],2)=4,1,0)</f>
        <v>0</v>
      </c>
      <c r="J350" s="2">
        <f>IF(WEEKDAY(Table1[[#This Row],[Date]],2)=5,1,0)</f>
        <v>0</v>
      </c>
      <c r="K350" s="2">
        <f>IF(WEEKDAY(Table1[[#This Row],[Date]],2)=6,1,0)</f>
        <v>0</v>
      </c>
      <c r="L350" s="2">
        <f>IF(NETWORKDAYS.INTL(Table1[[#This Row],[Date]],Table1[[#This Row],[Date]],11,[3]ZamazonHolidays!$A$2:$A$11)=0,IF(WEEKDAY(Table1[[#This Row],[Date]],2)=7,0,1),0)</f>
        <v>0</v>
      </c>
      <c r="M350">
        <v>274</v>
      </c>
    </row>
    <row r="351" spans="1:13" x14ac:dyDescent="0.25">
      <c r="A351" s="1">
        <v>41624</v>
      </c>
      <c r="B351">
        <v>1193</v>
      </c>
      <c r="C351">
        <v>47778</v>
      </c>
      <c r="D351">
        <v>38177</v>
      </c>
      <c r="E351">
        <v>6</v>
      </c>
      <c r="F351">
        <f>IF(WEEKDAY(Table1[[#This Row],[Date]],2)=1,1,0)</f>
        <v>1</v>
      </c>
      <c r="G351" s="2">
        <f>IF(WEEKDAY(Table1[[#This Row],[Date]],2)=2,1,0)</f>
        <v>0</v>
      </c>
      <c r="H351" s="2">
        <f>IF(WEEKDAY(Table1[[#This Row],[Date]],2)=3,1,0)</f>
        <v>0</v>
      </c>
      <c r="I351" s="2">
        <f>IF(WEEKDAY(Table1[[#This Row],[Date]],2)=4,1,0)</f>
        <v>0</v>
      </c>
      <c r="J351" s="2">
        <f>IF(WEEKDAY(Table1[[#This Row],[Date]],2)=5,1,0)</f>
        <v>0</v>
      </c>
      <c r="K351" s="2">
        <f>IF(WEEKDAY(Table1[[#This Row],[Date]],2)=6,1,0)</f>
        <v>0</v>
      </c>
      <c r="L351" s="2">
        <f>IF(NETWORKDAYS.INTL(Table1[[#This Row],[Date]],Table1[[#This Row],[Date]],11,[3]ZamazonHolidays!$A$2:$A$11)=0,IF(WEEKDAY(Table1[[#This Row],[Date]],2)=7,0,1),0)</f>
        <v>0</v>
      </c>
      <c r="M351">
        <v>341</v>
      </c>
    </row>
    <row r="352" spans="1:13" x14ac:dyDescent="0.25">
      <c r="A352" s="1">
        <v>41625</v>
      </c>
      <c r="B352">
        <v>1067</v>
      </c>
      <c r="C352">
        <v>41322</v>
      </c>
      <c r="D352">
        <v>37637</v>
      </c>
      <c r="E352">
        <v>11</v>
      </c>
      <c r="F352">
        <f>IF(WEEKDAY(Table1[[#This Row],[Date]],2)=1,1,0)</f>
        <v>0</v>
      </c>
      <c r="G352" s="2">
        <f>IF(WEEKDAY(Table1[[#This Row],[Date]],2)=2,1,0)</f>
        <v>1</v>
      </c>
      <c r="H352" s="2">
        <f>IF(WEEKDAY(Table1[[#This Row],[Date]],2)=3,1,0)</f>
        <v>0</v>
      </c>
      <c r="I352" s="2">
        <f>IF(WEEKDAY(Table1[[#This Row],[Date]],2)=4,1,0)</f>
        <v>0</v>
      </c>
      <c r="J352" s="2">
        <f>IF(WEEKDAY(Table1[[#This Row],[Date]],2)=5,1,0)</f>
        <v>0</v>
      </c>
      <c r="K352" s="2">
        <f>IF(WEEKDAY(Table1[[#This Row],[Date]],2)=6,1,0)</f>
        <v>0</v>
      </c>
      <c r="L352" s="2">
        <f>IF(NETWORKDAYS.INTL(Table1[[#This Row],[Date]],Table1[[#This Row],[Date]],11,[3]ZamazonHolidays!$A$2:$A$11)=0,IF(WEEKDAY(Table1[[#This Row],[Date]],2)=7,0,1),0)</f>
        <v>0</v>
      </c>
      <c r="M352">
        <v>346</v>
      </c>
    </row>
    <row r="353" spans="1:13" x14ac:dyDescent="0.25">
      <c r="A353" s="1">
        <v>41626</v>
      </c>
      <c r="B353">
        <v>1422</v>
      </c>
      <c r="C353">
        <v>36566</v>
      </c>
      <c r="D353">
        <v>22803</v>
      </c>
      <c r="E353">
        <v>12</v>
      </c>
      <c r="F353">
        <f>IF(WEEKDAY(Table1[[#This Row],[Date]],2)=1,1,0)</f>
        <v>0</v>
      </c>
      <c r="G353" s="2">
        <f>IF(WEEKDAY(Table1[[#This Row],[Date]],2)=2,1,0)</f>
        <v>0</v>
      </c>
      <c r="H353" s="2">
        <f>IF(WEEKDAY(Table1[[#This Row],[Date]],2)=3,1,0)</f>
        <v>1</v>
      </c>
      <c r="I353" s="2">
        <f>IF(WEEKDAY(Table1[[#This Row],[Date]],2)=4,1,0)</f>
        <v>0</v>
      </c>
      <c r="J353" s="2">
        <f>IF(WEEKDAY(Table1[[#This Row],[Date]],2)=5,1,0)</f>
        <v>0</v>
      </c>
      <c r="K353" s="2">
        <f>IF(WEEKDAY(Table1[[#This Row],[Date]],2)=6,1,0)</f>
        <v>0</v>
      </c>
      <c r="L353" s="2">
        <f>IF(NETWORKDAYS.INTL(Table1[[#This Row],[Date]],Table1[[#This Row],[Date]],11,[3]ZamazonHolidays!$A$2:$A$11)=0,IF(WEEKDAY(Table1[[#This Row],[Date]],2)=7,0,1),0)</f>
        <v>0</v>
      </c>
      <c r="M353">
        <v>232</v>
      </c>
    </row>
    <row r="354" spans="1:13" x14ac:dyDescent="0.25">
      <c r="A354" s="1">
        <v>41627</v>
      </c>
      <c r="B354">
        <v>902</v>
      </c>
      <c r="C354">
        <v>28877</v>
      </c>
      <c r="D354">
        <v>38171</v>
      </c>
      <c r="E354">
        <v>11</v>
      </c>
      <c r="F354">
        <f>IF(WEEKDAY(Table1[[#This Row],[Date]],2)=1,1,0)</f>
        <v>0</v>
      </c>
      <c r="G354" s="2">
        <f>IF(WEEKDAY(Table1[[#This Row],[Date]],2)=2,1,0)</f>
        <v>0</v>
      </c>
      <c r="H354" s="2">
        <f>IF(WEEKDAY(Table1[[#This Row],[Date]],2)=3,1,0)</f>
        <v>0</v>
      </c>
      <c r="I354" s="2">
        <f>IF(WEEKDAY(Table1[[#This Row],[Date]],2)=4,1,0)</f>
        <v>1</v>
      </c>
      <c r="J354" s="2">
        <f>IF(WEEKDAY(Table1[[#This Row],[Date]],2)=5,1,0)</f>
        <v>0</v>
      </c>
      <c r="K354" s="2">
        <f>IF(WEEKDAY(Table1[[#This Row],[Date]],2)=6,1,0)</f>
        <v>0</v>
      </c>
      <c r="L354" s="2">
        <f>IF(NETWORKDAYS.INTL(Table1[[#This Row],[Date]],Table1[[#This Row],[Date]],11,[3]ZamazonHolidays!$A$2:$A$11)=0,IF(WEEKDAY(Table1[[#This Row],[Date]],2)=7,0,1),0)</f>
        <v>0</v>
      </c>
      <c r="M354">
        <v>289</v>
      </c>
    </row>
    <row r="355" spans="1:13" x14ac:dyDescent="0.25">
      <c r="A355" s="1">
        <v>41628</v>
      </c>
      <c r="B355">
        <v>1049</v>
      </c>
      <c r="C355">
        <v>43254</v>
      </c>
      <c r="D355">
        <v>30848</v>
      </c>
      <c r="E355">
        <v>7</v>
      </c>
      <c r="F355">
        <f>IF(WEEKDAY(Table1[[#This Row],[Date]],2)=1,1,0)</f>
        <v>0</v>
      </c>
      <c r="G355" s="2">
        <f>IF(WEEKDAY(Table1[[#This Row],[Date]],2)=2,1,0)</f>
        <v>0</v>
      </c>
      <c r="H355" s="2">
        <f>IF(WEEKDAY(Table1[[#This Row],[Date]],2)=3,1,0)</f>
        <v>0</v>
      </c>
      <c r="I355" s="2">
        <f>IF(WEEKDAY(Table1[[#This Row],[Date]],2)=4,1,0)</f>
        <v>0</v>
      </c>
      <c r="J355" s="2">
        <f>IF(WEEKDAY(Table1[[#This Row],[Date]],2)=5,1,0)</f>
        <v>1</v>
      </c>
      <c r="K355" s="2">
        <f>IF(WEEKDAY(Table1[[#This Row],[Date]],2)=6,1,0)</f>
        <v>0</v>
      </c>
      <c r="L355" s="2">
        <f>IF(NETWORKDAYS.INTL(Table1[[#This Row],[Date]],Table1[[#This Row],[Date]],11,[3]ZamazonHolidays!$A$2:$A$11)=0,IF(WEEKDAY(Table1[[#This Row],[Date]],2)=7,0,1),0)</f>
        <v>0</v>
      </c>
      <c r="M355">
        <v>246</v>
      </c>
    </row>
    <row r="356" spans="1:13" x14ac:dyDescent="0.25">
      <c r="A356" s="1">
        <v>41629</v>
      </c>
      <c r="B356">
        <v>1079</v>
      </c>
      <c r="C356">
        <v>42968</v>
      </c>
      <c r="D356">
        <v>36094</v>
      </c>
      <c r="E356">
        <v>6</v>
      </c>
      <c r="F356">
        <f>IF(WEEKDAY(Table1[[#This Row],[Date]],2)=1,1,0)</f>
        <v>0</v>
      </c>
      <c r="G356" s="2">
        <f>IF(WEEKDAY(Table1[[#This Row],[Date]],2)=2,1,0)</f>
        <v>0</v>
      </c>
      <c r="H356" s="2">
        <f>IF(WEEKDAY(Table1[[#This Row],[Date]],2)=3,1,0)</f>
        <v>0</v>
      </c>
      <c r="I356" s="2">
        <f>IF(WEEKDAY(Table1[[#This Row],[Date]],2)=4,1,0)</f>
        <v>0</v>
      </c>
      <c r="J356" s="2">
        <f>IF(WEEKDAY(Table1[[#This Row],[Date]],2)=5,1,0)</f>
        <v>0</v>
      </c>
      <c r="K356" s="2">
        <f>IF(WEEKDAY(Table1[[#This Row],[Date]],2)=6,1,0)</f>
        <v>1</v>
      </c>
      <c r="L356" s="2">
        <f>IF(NETWORKDAYS.INTL(Table1[[#This Row],[Date]],Table1[[#This Row],[Date]],11,[3]ZamazonHolidays!$A$2:$A$11)=0,IF(WEEKDAY(Table1[[#This Row],[Date]],2)=7,0,1),0)</f>
        <v>0</v>
      </c>
      <c r="M356">
        <v>243</v>
      </c>
    </row>
    <row r="357" spans="1:13" x14ac:dyDescent="0.25">
      <c r="A357" s="1">
        <v>41630</v>
      </c>
      <c r="B357">
        <v>806</v>
      </c>
      <c r="C357">
        <v>48841</v>
      </c>
      <c r="D357">
        <v>38449</v>
      </c>
      <c r="E357">
        <v>11</v>
      </c>
      <c r="F357">
        <f>IF(WEEKDAY(Table1[[#This Row],[Date]],2)=1,1,0)</f>
        <v>0</v>
      </c>
      <c r="G357" s="2">
        <f>IF(WEEKDAY(Table1[[#This Row],[Date]],2)=2,1,0)</f>
        <v>0</v>
      </c>
      <c r="H357" s="2">
        <f>IF(WEEKDAY(Table1[[#This Row],[Date]],2)=3,1,0)</f>
        <v>0</v>
      </c>
      <c r="I357" s="2">
        <f>IF(WEEKDAY(Table1[[#This Row],[Date]],2)=4,1,0)</f>
        <v>0</v>
      </c>
      <c r="J357" s="2">
        <f>IF(WEEKDAY(Table1[[#This Row],[Date]],2)=5,1,0)</f>
        <v>0</v>
      </c>
      <c r="K357" s="2">
        <f>IF(WEEKDAY(Table1[[#This Row],[Date]],2)=6,1,0)</f>
        <v>0</v>
      </c>
      <c r="L357" s="2">
        <f>IF(NETWORKDAYS.INTL(Table1[[#This Row],[Date]],Table1[[#This Row],[Date]],11,[3]ZamazonHolidays!$A$2:$A$11)=0,IF(WEEKDAY(Table1[[#This Row],[Date]],2)=7,0,1),0)</f>
        <v>0</v>
      </c>
      <c r="M357">
        <v>327</v>
      </c>
    </row>
    <row r="358" spans="1:13" x14ac:dyDescent="0.25">
      <c r="A358" s="1">
        <v>41631</v>
      </c>
      <c r="B358">
        <v>1145</v>
      </c>
      <c r="C358">
        <v>24896</v>
      </c>
      <c r="D358">
        <v>37506</v>
      </c>
      <c r="E358">
        <v>10</v>
      </c>
      <c r="F358">
        <f>IF(WEEKDAY(Table1[[#This Row],[Date]],2)=1,1,0)</f>
        <v>1</v>
      </c>
      <c r="G358" s="2">
        <f>IF(WEEKDAY(Table1[[#This Row],[Date]],2)=2,1,0)</f>
        <v>0</v>
      </c>
      <c r="H358" s="2">
        <f>IF(WEEKDAY(Table1[[#This Row],[Date]],2)=3,1,0)</f>
        <v>0</v>
      </c>
      <c r="I358" s="2">
        <f>IF(WEEKDAY(Table1[[#This Row],[Date]],2)=4,1,0)</f>
        <v>0</v>
      </c>
      <c r="J358" s="2">
        <f>IF(WEEKDAY(Table1[[#This Row],[Date]],2)=5,1,0)</f>
        <v>0</v>
      </c>
      <c r="K358" s="2">
        <f>IF(WEEKDAY(Table1[[#This Row],[Date]],2)=6,1,0)</f>
        <v>0</v>
      </c>
      <c r="L358" s="2">
        <f>IF(NETWORKDAYS.INTL(Table1[[#This Row],[Date]],Table1[[#This Row],[Date]],11,[3]ZamazonHolidays!$A$2:$A$11)=0,IF(WEEKDAY(Table1[[#This Row],[Date]],2)=7,0,1),0)</f>
        <v>0</v>
      </c>
      <c r="M358">
        <v>293</v>
      </c>
    </row>
    <row r="359" spans="1:13" x14ac:dyDescent="0.25">
      <c r="A359" s="1">
        <v>41632</v>
      </c>
      <c r="B359">
        <v>575</v>
      </c>
      <c r="C359">
        <v>33485</v>
      </c>
      <c r="D359">
        <v>33150</v>
      </c>
      <c r="E359">
        <v>9</v>
      </c>
      <c r="F359">
        <f>IF(WEEKDAY(Table1[[#This Row],[Date]],2)=1,1,0)</f>
        <v>0</v>
      </c>
      <c r="G359" s="2">
        <f>IF(WEEKDAY(Table1[[#This Row],[Date]],2)=2,1,0)</f>
        <v>1</v>
      </c>
      <c r="H359" s="2">
        <f>IF(WEEKDAY(Table1[[#This Row],[Date]],2)=3,1,0)</f>
        <v>0</v>
      </c>
      <c r="I359" s="2">
        <f>IF(WEEKDAY(Table1[[#This Row],[Date]],2)=4,1,0)</f>
        <v>0</v>
      </c>
      <c r="J359" s="2">
        <f>IF(WEEKDAY(Table1[[#This Row],[Date]],2)=5,1,0)</f>
        <v>0</v>
      </c>
      <c r="K359" s="2">
        <f>IF(WEEKDAY(Table1[[#This Row],[Date]],2)=6,1,0)</f>
        <v>0</v>
      </c>
      <c r="L359" s="2">
        <f>IF(NETWORKDAYS.INTL(Table1[[#This Row],[Date]],Table1[[#This Row],[Date]],11,[3]ZamazonHolidays!$A$2:$A$11)=0,IF(WEEKDAY(Table1[[#This Row],[Date]],2)=7,0,1),0)</f>
        <v>0</v>
      </c>
      <c r="M359">
        <v>203</v>
      </c>
    </row>
    <row r="360" spans="1:13" x14ac:dyDescent="0.25">
      <c r="A360" s="1">
        <v>41633</v>
      </c>
      <c r="B360">
        <v>1362</v>
      </c>
      <c r="C360">
        <v>44507</v>
      </c>
      <c r="D360">
        <v>29905</v>
      </c>
      <c r="E360">
        <v>5</v>
      </c>
      <c r="F360">
        <f>IF(WEEKDAY(Table1[[#This Row],[Date]],2)=1,1,0)</f>
        <v>0</v>
      </c>
      <c r="G360" s="2">
        <f>IF(WEEKDAY(Table1[[#This Row],[Date]],2)=2,1,0)</f>
        <v>0</v>
      </c>
      <c r="H360" s="2">
        <f>IF(WEEKDAY(Table1[[#This Row],[Date]],2)=3,1,0)</f>
        <v>1</v>
      </c>
      <c r="I360" s="2">
        <f>IF(WEEKDAY(Table1[[#This Row],[Date]],2)=4,1,0)</f>
        <v>0</v>
      </c>
      <c r="J360" s="2">
        <f>IF(WEEKDAY(Table1[[#This Row],[Date]],2)=5,1,0)</f>
        <v>0</v>
      </c>
      <c r="K360" s="2">
        <f>IF(WEEKDAY(Table1[[#This Row],[Date]],2)=6,1,0)</f>
        <v>0</v>
      </c>
      <c r="L360" s="2">
        <f>IF(NETWORKDAYS.INTL(Table1[[#This Row],[Date]],Table1[[#This Row],[Date]],11,[3]ZamazonHolidays!$A$2:$A$11)=0,IF(WEEKDAY(Table1[[#This Row],[Date]],2)=7,0,1),0)</f>
        <v>1</v>
      </c>
      <c r="M360">
        <v>310</v>
      </c>
    </row>
    <row r="361" spans="1:13" x14ac:dyDescent="0.25">
      <c r="A361" s="1">
        <v>41634</v>
      </c>
      <c r="B361">
        <v>950</v>
      </c>
      <c r="C361">
        <v>43651</v>
      </c>
      <c r="D361">
        <v>39134</v>
      </c>
      <c r="E361">
        <v>6</v>
      </c>
      <c r="F361">
        <f>IF(WEEKDAY(Table1[[#This Row],[Date]],2)=1,1,0)</f>
        <v>0</v>
      </c>
      <c r="G361" s="2">
        <f>IF(WEEKDAY(Table1[[#This Row],[Date]],2)=2,1,0)</f>
        <v>0</v>
      </c>
      <c r="H361" s="2">
        <f>IF(WEEKDAY(Table1[[#This Row],[Date]],2)=3,1,0)</f>
        <v>0</v>
      </c>
      <c r="I361" s="2">
        <f>IF(WEEKDAY(Table1[[#This Row],[Date]],2)=4,1,0)</f>
        <v>1</v>
      </c>
      <c r="J361" s="2">
        <f>IF(WEEKDAY(Table1[[#This Row],[Date]],2)=5,1,0)</f>
        <v>0</v>
      </c>
      <c r="K361" s="2">
        <f>IF(WEEKDAY(Table1[[#This Row],[Date]],2)=6,1,0)</f>
        <v>0</v>
      </c>
      <c r="L361" s="2">
        <f>IF(NETWORKDAYS.INTL(Table1[[#This Row],[Date]],Table1[[#This Row],[Date]],11,[3]ZamazonHolidays!$A$2:$A$11)=0,IF(WEEKDAY(Table1[[#This Row],[Date]],2)=7,0,1),0)</f>
        <v>0</v>
      </c>
      <c r="M361">
        <v>317</v>
      </c>
    </row>
    <row r="362" spans="1:13" x14ac:dyDescent="0.25">
      <c r="A362" s="1">
        <v>41635</v>
      </c>
      <c r="B362">
        <v>749</v>
      </c>
      <c r="C362">
        <v>44088</v>
      </c>
      <c r="D362">
        <v>37212</v>
      </c>
      <c r="E362">
        <v>8</v>
      </c>
      <c r="F362">
        <f>IF(WEEKDAY(Table1[[#This Row],[Date]],2)=1,1,0)</f>
        <v>0</v>
      </c>
      <c r="G362" s="2">
        <f>IF(WEEKDAY(Table1[[#This Row],[Date]],2)=2,1,0)</f>
        <v>0</v>
      </c>
      <c r="H362" s="2">
        <f>IF(WEEKDAY(Table1[[#This Row],[Date]],2)=3,1,0)</f>
        <v>0</v>
      </c>
      <c r="I362" s="2">
        <f>IF(WEEKDAY(Table1[[#This Row],[Date]],2)=4,1,0)</f>
        <v>0</v>
      </c>
      <c r="J362" s="2">
        <f>IF(WEEKDAY(Table1[[#This Row],[Date]],2)=5,1,0)</f>
        <v>1</v>
      </c>
      <c r="K362" s="2">
        <f>IF(WEEKDAY(Table1[[#This Row],[Date]],2)=6,1,0)</f>
        <v>0</v>
      </c>
      <c r="L362" s="2">
        <f>IF(NETWORKDAYS.INTL(Table1[[#This Row],[Date]],Table1[[#This Row],[Date]],11,[3]ZamazonHolidays!$A$2:$A$11)=0,IF(WEEKDAY(Table1[[#This Row],[Date]],2)=7,0,1),0)</f>
        <v>0</v>
      </c>
      <c r="M362">
        <v>250</v>
      </c>
    </row>
    <row r="363" spans="1:13" x14ac:dyDescent="0.25">
      <c r="A363" s="1">
        <v>41636</v>
      </c>
      <c r="B363">
        <v>1278</v>
      </c>
      <c r="C363">
        <v>29900</v>
      </c>
      <c r="D363">
        <v>38560</v>
      </c>
      <c r="E363">
        <v>11</v>
      </c>
      <c r="F363">
        <f>IF(WEEKDAY(Table1[[#This Row],[Date]],2)=1,1,0)</f>
        <v>0</v>
      </c>
      <c r="G363" s="2">
        <f>IF(WEEKDAY(Table1[[#This Row],[Date]],2)=2,1,0)</f>
        <v>0</v>
      </c>
      <c r="H363" s="2">
        <f>IF(WEEKDAY(Table1[[#This Row],[Date]],2)=3,1,0)</f>
        <v>0</v>
      </c>
      <c r="I363" s="2">
        <f>IF(WEEKDAY(Table1[[#This Row],[Date]],2)=4,1,0)</f>
        <v>0</v>
      </c>
      <c r="J363" s="2">
        <f>IF(WEEKDAY(Table1[[#This Row],[Date]],2)=5,1,0)</f>
        <v>0</v>
      </c>
      <c r="K363" s="2">
        <f>IF(WEEKDAY(Table1[[#This Row],[Date]],2)=6,1,0)</f>
        <v>1</v>
      </c>
      <c r="L363" s="2">
        <f>IF(NETWORKDAYS.INTL(Table1[[#This Row],[Date]],Table1[[#This Row],[Date]],11,[3]ZamazonHolidays!$A$2:$A$11)=0,IF(WEEKDAY(Table1[[#This Row],[Date]],2)=7,0,1),0)</f>
        <v>0</v>
      </c>
      <c r="M363">
        <v>337</v>
      </c>
    </row>
    <row r="364" spans="1:13" x14ac:dyDescent="0.25">
      <c r="A364" s="1">
        <v>41637</v>
      </c>
      <c r="B364">
        <v>556</v>
      </c>
      <c r="C364">
        <v>44993</v>
      </c>
      <c r="D364">
        <v>30774</v>
      </c>
      <c r="E364">
        <v>7</v>
      </c>
      <c r="F364">
        <f>IF(WEEKDAY(Table1[[#This Row],[Date]],2)=1,1,0)</f>
        <v>0</v>
      </c>
      <c r="G364" s="2">
        <f>IF(WEEKDAY(Table1[[#This Row],[Date]],2)=2,1,0)</f>
        <v>0</v>
      </c>
      <c r="H364" s="2">
        <f>IF(WEEKDAY(Table1[[#This Row],[Date]],2)=3,1,0)</f>
        <v>0</v>
      </c>
      <c r="I364" s="2">
        <f>IF(WEEKDAY(Table1[[#This Row],[Date]],2)=4,1,0)</f>
        <v>0</v>
      </c>
      <c r="J364" s="2">
        <f>IF(WEEKDAY(Table1[[#This Row],[Date]],2)=5,1,0)</f>
        <v>0</v>
      </c>
      <c r="K364" s="2">
        <f>IF(WEEKDAY(Table1[[#This Row],[Date]],2)=6,1,0)</f>
        <v>0</v>
      </c>
      <c r="L364" s="2">
        <f>IF(NETWORKDAYS.INTL(Table1[[#This Row],[Date]],Table1[[#This Row],[Date]],11,[3]ZamazonHolidays!$A$2:$A$11)=0,IF(WEEKDAY(Table1[[#This Row],[Date]],2)=7,0,1),0)</f>
        <v>0</v>
      </c>
      <c r="M364">
        <v>296</v>
      </c>
    </row>
    <row r="365" spans="1:13" x14ac:dyDescent="0.25">
      <c r="A365" s="1">
        <v>41638</v>
      </c>
      <c r="B365">
        <v>908</v>
      </c>
      <c r="C365">
        <v>25509</v>
      </c>
      <c r="D365">
        <v>35770</v>
      </c>
      <c r="E365">
        <v>8</v>
      </c>
      <c r="F365">
        <f>IF(WEEKDAY(Table1[[#This Row],[Date]],2)=1,1,0)</f>
        <v>1</v>
      </c>
      <c r="G365" s="2">
        <f>IF(WEEKDAY(Table1[[#This Row],[Date]],2)=2,1,0)</f>
        <v>0</v>
      </c>
      <c r="H365" s="2">
        <f>IF(WEEKDAY(Table1[[#This Row],[Date]],2)=3,1,0)</f>
        <v>0</v>
      </c>
      <c r="I365" s="2">
        <f>IF(WEEKDAY(Table1[[#This Row],[Date]],2)=4,1,0)</f>
        <v>0</v>
      </c>
      <c r="J365" s="2">
        <f>IF(WEEKDAY(Table1[[#This Row],[Date]],2)=5,1,0)</f>
        <v>0</v>
      </c>
      <c r="K365" s="2">
        <f>IF(WEEKDAY(Table1[[#This Row],[Date]],2)=6,1,0)</f>
        <v>0</v>
      </c>
      <c r="L365" s="2">
        <f>IF(NETWORKDAYS.INTL(Table1[[#This Row],[Date]],Table1[[#This Row],[Date]],11,[3]ZamazonHolidays!$A$2:$A$11)=0,IF(WEEKDAY(Table1[[#This Row],[Date]],2)=7,0,1),0)</f>
        <v>0</v>
      </c>
      <c r="M365">
        <v>289</v>
      </c>
    </row>
    <row r="366" spans="1:13" x14ac:dyDescent="0.25">
      <c r="A366" s="1">
        <v>41639</v>
      </c>
      <c r="B366">
        <v>796</v>
      </c>
      <c r="C366">
        <v>28923</v>
      </c>
      <c r="D366">
        <v>30601</v>
      </c>
      <c r="E366">
        <v>5</v>
      </c>
      <c r="F366">
        <f>IF(WEEKDAY(Table1[[#This Row],[Date]],2)=1,1,0)</f>
        <v>0</v>
      </c>
      <c r="G366" s="2">
        <f>IF(WEEKDAY(Table1[[#This Row],[Date]],2)=2,1,0)</f>
        <v>1</v>
      </c>
      <c r="H366" s="2">
        <f>IF(WEEKDAY(Table1[[#This Row],[Date]],2)=3,1,0)</f>
        <v>0</v>
      </c>
      <c r="I366" s="2">
        <f>IF(WEEKDAY(Table1[[#This Row],[Date]],2)=4,1,0)</f>
        <v>0</v>
      </c>
      <c r="J366" s="2">
        <f>IF(WEEKDAY(Table1[[#This Row],[Date]],2)=5,1,0)</f>
        <v>0</v>
      </c>
      <c r="K366" s="2">
        <f>IF(WEEKDAY(Table1[[#This Row],[Date]],2)=6,1,0)</f>
        <v>0</v>
      </c>
      <c r="L366" s="2">
        <f>IF(NETWORKDAYS.INTL(Table1[[#This Row],[Date]],Table1[[#This Row],[Date]],11,[3]ZamazonHolidays!$A$2:$A$11)=0,IF(WEEKDAY(Table1[[#This Row],[Date]],2)=7,0,1),0)</f>
        <v>0</v>
      </c>
      <c r="M366">
        <v>237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X372"/>
  <sheetViews>
    <sheetView showGridLines="0" topLeftCell="C1" workbookViewId="0">
      <selection activeCell="R35" sqref="R35"/>
    </sheetView>
  </sheetViews>
  <sheetFormatPr defaultRowHeight="15" x14ac:dyDescent="0.25"/>
  <cols>
    <col min="1" max="1" width="10.7109375" bestFit="1" customWidth="1"/>
    <col min="2" max="2" width="29.7109375" customWidth="1"/>
    <col min="3" max="3" width="31.85546875" customWidth="1"/>
    <col min="4" max="4" width="18.140625" customWidth="1"/>
    <col min="5" max="5" width="18" customWidth="1"/>
    <col min="13" max="13" width="9.28515625" customWidth="1"/>
  </cols>
  <sheetData>
    <row r="2" spans="1:21" ht="15.75" thickBot="1" x14ac:dyDescent="0.3">
      <c r="A2" s="3" t="s">
        <v>24</v>
      </c>
      <c r="B2" s="3" t="s">
        <v>1</v>
      </c>
      <c r="C2" s="3" t="s">
        <v>2</v>
      </c>
      <c r="D2" s="3" t="s">
        <v>3</v>
      </c>
      <c r="E2" s="3" t="s">
        <v>8</v>
      </c>
      <c r="F2" s="3" t="s">
        <v>9</v>
      </c>
      <c r="G2" s="3" t="s">
        <v>11</v>
      </c>
      <c r="H2" s="4" t="s">
        <v>12</v>
      </c>
    </row>
    <row r="3" spans="1:21" ht="15.75" thickBot="1" x14ac:dyDescent="0.3">
      <c r="A3" s="3">
        <v>62.925423022397787</v>
      </c>
      <c r="B3" s="3">
        <v>3.2988403035316145E-2</v>
      </c>
      <c r="C3" s="3">
        <v>8.1751447029246597E-4</v>
      </c>
      <c r="D3" s="3">
        <v>4.6626164915866408E-3</v>
      </c>
      <c r="E3" s="3">
        <v>-32.576178729408689</v>
      </c>
      <c r="F3" s="3">
        <v>-28.444176720037891</v>
      </c>
      <c r="G3" s="3">
        <v>-44.522871004633316</v>
      </c>
      <c r="H3" s="4">
        <v>55.004524389696073</v>
      </c>
    </row>
    <row r="4" spans="1:21" x14ac:dyDescent="0.25">
      <c r="R4" s="8" t="s">
        <v>43</v>
      </c>
    </row>
    <row r="6" spans="1:21" x14ac:dyDescent="0.25">
      <c r="A6" t="s">
        <v>0</v>
      </c>
      <c r="B6" t="s">
        <v>1</v>
      </c>
      <c r="C6" t="s">
        <v>2</v>
      </c>
      <c r="D6" t="s">
        <v>3</v>
      </c>
      <c r="E6" t="s">
        <v>8</v>
      </c>
      <c r="F6" t="s">
        <v>9</v>
      </c>
      <c r="G6" t="s">
        <v>11</v>
      </c>
      <c r="H6" t="s">
        <v>12</v>
      </c>
      <c r="I6" t="s">
        <v>5</v>
      </c>
      <c r="J6" t="s">
        <v>37</v>
      </c>
      <c r="K6" t="s">
        <v>4</v>
      </c>
      <c r="L6" t="s">
        <v>6</v>
      </c>
      <c r="M6" t="s">
        <v>7</v>
      </c>
      <c r="N6" t="s">
        <v>10</v>
      </c>
      <c r="P6" t="s">
        <v>13</v>
      </c>
    </row>
    <row r="7" spans="1:21" ht="15.75" thickBot="1" x14ac:dyDescent="0.3">
      <c r="A7" s="1">
        <v>41769</v>
      </c>
      <c r="B7">
        <v>1500</v>
      </c>
      <c r="C7">
        <v>20000</v>
      </c>
      <c r="D7">
        <v>40000</v>
      </c>
      <c r="E7">
        <f>IF(WEEKDAY(Table15[[#This Row],[Date]],2)=3,1,0)</f>
        <v>0</v>
      </c>
      <c r="F7">
        <f>IF(WEEKDAY(Table15[[#This Row],[Date]],2)=4,1,0)</f>
        <v>0</v>
      </c>
      <c r="G7">
        <f>IF(WEEKDAY(Table15[[#This Row],[Date]],2)=6,1,0)</f>
        <v>1</v>
      </c>
      <c r="H7">
        <f>IF(NETWORKDAYS.INTL(Table15[[#This Row],[Date]],Table15[[#This Row],[Date]],11,[3]ZamazonHolidays!$A$2:$A$11)=0,IF(WEEKDAY(Table15[[#This Row],[Date]],2)=7,0,1),0)</f>
        <v>0</v>
      </c>
      <c r="J7">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271</v>
      </c>
      <c r="K7">
        <v>6</v>
      </c>
      <c r="L7">
        <f>IF(WEEKDAY(Table15[[#This Row],[Date]],2)=1,1,0)</f>
        <v>0</v>
      </c>
      <c r="M7" s="2">
        <f>IF(WEEKDAY(Table15[[#This Row],[Date]],2)=2,1,0)</f>
        <v>0</v>
      </c>
      <c r="N7" s="2">
        <f>IF(WEEKDAY(Table15[[#This Row],[Date]],2)=5,1,0)</f>
        <v>0</v>
      </c>
    </row>
    <row r="8" spans="1:21" x14ac:dyDescent="0.25">
      <c r="A8" s="1">
        <v>41275</v>
      </c>
      <c r="B8">
        <v>2684</v>
      </c>
      <c r="C8">
        <v>49880</v>
      </c>
      <c r="D8">
        <v>39621</v>
      </c>
      <c r="E8" s="2">
        <f>IF(WEEKDAY(Table15[[#This Row],[Date]],2)=3,1,0)</f>
        <v>0</v>
      </c>
      <c r="F8" s="2">
        <f>IF(WEEKDAY(Table15[[#This Row],[Date]],2)=4,1,0)</f>
        <v>0</v>
      </c>
      <c r="G8" s="2">
        <f>IF(WEEKDAY(Table15[[#This Row],[Date]],2)=6,1,0)</f>
        <v>0</v>
      </c>
      <c r="H8" s="2">
        <f>IF(NETWORKDAYS.INTL(Table15[[#This Row],[Date]],Table15[[#This Row],[Date]],11,[3]ZamazonHolidays!$A$2:$A$11)=0,IF(WEEKDAY(Table15[[#This Row],[Date]],2)=7,0,1),0)</f>
        <v>1</v>
      </c>
      <c r="I8" s="2">
        <v>440</v>
      </c>
      <c r="J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432</v>
      </c>
      <c r="K8" s="2">
        <v>6</v>
      </c>
      <c r="L8" s="2">
        <f>IF(WEEKDAY(Table15[[#This Row],[Date]],2)=1,1,0)</f>
        <v>0</v>
      </c>
      <c r="M8" s="2">
        <f>IF(WEEKDAY(Table15[[#This Row],[Date]],2)=2,1,0)</f>
        <v>1</v>
      </c>
      <c r="N8" s="2">
        <f>IF(WEEKDAY(Table15[[#This Row],[Date]],2)=5,1,0)</f>
        <v>0</v>
      </c>
      <c r="P8" s="6" t="s">
        <v>14</v>
      </c>
      <c r="Q8" s="6"/>
    </row>
    <row r="9" spans="1:21" x14ac:dyDescent="0.25">
      <c r="A9" s="1">
        <v>41276</v>
      </c>
      <c r="B9">
        <v>774</v>
      </c>
      <c r="C9">
        <v>42374</v>
      </c>
      <c r="D9">
        <v>29515</v>
      </c>
      <c r="E9" s="2">
        <f>IF(WEEKDAY(Table15[[#This Row],[Date]],2)=3,1,0)</f>
        <v>1</v>
      </c>
      <c r="F9" s="2">
        <f>IF(WEEKDAY(Table15[[#This Row],[Date]],2)=4,1,0)</f>
        <v>0</v>
      </c>
      <c r="G9" s="2">
        <f>IF(WEEKDAY(Table15[[#This Row],[Date]],2)=6,1,0)</f>
        <v>0</v>
      </c>
      <c r="H9" s="2">
        <f>IF(NETWORKDAYS.INTL(Table15[[#This Row],[Date]],Table15[[#This Row],[Date]],11,[3]ZamazonHolidays!$A$2:$A$11)=0,IF(WEEKDAY(Table15[[#This Row],[Date]],2)=7,0,1),0)</f>
        <v>0</v>
      </c>
      <c r="I9" s="2">
        <v>251</v>
      </c>
      <c r="J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229</v>
      </c>
      <c r="K9" s="2">
        <v>9</v>
      </c>
      <c r="L9" s="2">
        <f>IF(WEEKDAY(Table15[[#This Row],[Date]],2)=1,1,0)</f>
        <v>0</v>
      </c>
      <c r="M9" s="2">
        <f>IF(WEEKDAY(Table15[[#This Row],[Date]],2)=2,1,0)</f>
        <v>0</v>
      </c>
      <c r="N9" s="2">
        <f>IF(WEEKDAY(Table15[[#This Row],[Date]],2)=5,1,0)</f>
        <v>0</v>
      </c>
      <c r="P9" s="3" t="s">
        <v>15</v>
      </c>
      <c r="Q9" s="3">
        <v>0.65791150077448901</v>
      </c>
    </row>
    <row r="10" spans="1:21" x14ac:dyDescent="0.25">
      <c r="A10" s="1">
        <v>41277</v>
      </c>
      <c r="B10">
        <v>915</v>
      </c>
      <c r="C10">
        <v>29322</v>
      </c>
      <c r="D10">
        <v>39294</v>
      </c>
      <c r="E10" s="2">
        <f>IF(WEEKDAY(Table15[[#This Row],[Date]],2)=3,1,0)</f>
        <v>0</v>
      </c>
      <c r="F10" s="2">
        <f>IF(WEEKDAY(Table15[[#This Row],[Date]],2)=4,1,0)</f>
        <v>1</v>
      </c>
      <c r="G10" s="2">
        <f>IF(WEEKDAY(Table15[[#This Row],[Date]],2)=6,1,0)</f>
        <v>0</v>
      </c>
      <c r="H10" s="2">
        <f>IF(NETWORKDAYS.INTL(Table15[[#This Row],[Date]],Table15[[#This Row],[Date]],11,[3]ZamazonHolidays!$A$2:$A$11)=0,IF(WEEKDAY(Table15[[#This Row],[Date]],2)=7,0,1),0)</f>
        <v>0</v>
      </c>
      <c r="I10" s="2">
        <v>303</v>
      </c>
      <c r="J1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272</v>
      </c>
      <c r="K10" s="2">
        <v>10</v>
      </c>
      <c r="L10" s="2">
        <f>IF(WEEKDAY(Table15[[#This Row],[Date]],2)=1,1,0)</f>
        <v>0</v>
      </c>
      <c r="M10" s="2">
        <f>IF(WEEKDAY(Table15[[#This Row],[Date]],2)=2,1,0)</f>
        <v>0</v>
      </c>
      <c r="N10" s="2">
        <f>IF(WEEKDAY(Table15[[#This Row],[Date]],2)=5,1,0)</f>
        <v>0</v>
      </c>
      <c r="P10" s="3" t="s">
        <v>16</v>
      </c>
      <c r="Q10" s="3">
        <v>0.43284754285134047</v>
      </c>
    </row>
    <row r="11" spans="1:21" x14ac:dyDescent="0.25">
      <c r="A11" s="1">
        <v>41278</v>
      </c>
      <c r="B11">
        <v>1117</v>
      </c>
      <c r="C11">
        <v>26172</v>
      </c>
      <c r="D11">
        <v>31236</v>
      </c>
      <c r="E11" s="2">
        <f>IF(WEEKDAY(Table15[[#This Row],[Date]],2)=3,1,0)</f>
        <v>0</v>
      </c>
      <c r="F11" s="2">
        <f>IF(WEEKDAY(Table15[[#This Row],[Date]],2)=4,1,0)</f>
        <v>0</v>
      </c>
      <c r="G11" s="2">
        <f>IF(WEEKDAY(Table15[[#This Row],[Date]],2)=6,1,0)</f>
        <v>0</v>
      </c>
      <c r="H11" s="2">
        <f>IF(NETWORKDAYS.INTL(Table15[[#This Row],[Date]],Table15[[#This Row],[Date]],11,[3]ZamazonHolidays!$A$2:$A$11)=0,IF(WEEKDAY(Table15[[#This Row],[Date]],2)=7,0,1),0)</f>
        <v>0</v>
      </c>
      <c r="I11" s="2">
        <v>245</v>
      </c>
      <c r="J1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267</v>
      </c>
      <c r="K11" s="2">
        <v>5</v>
      </c>
      <c r="L11" s="2">
        <f>IF(WEEKDAY(Table15[[#This Row],[Date]],2)=1,1,0)</f>
        <v>0</v>
      </c>
      <c r="M11" s="2">
        <f>IF(WEEKDAY(Table15[[#This Row],[Date]],2)=2,1,0)</f>
        <v>0</v>
      </c>
      <c r="N11" s="2">
        <f>IF(WEEKDAY(Table15[[#This Row],[Date]],2)=5,1,0)</f>
        <v>1</v>
      </c>
      <c r="P11" s="3" t="s">
        <v>17</v>
      </c>
      <c r="Q11" s="3">
        <v>0.42172690643666089</v>
      </c>
    </row>
    <row r="12" spans="1:21" x14ac:dyDescent="0.25">
      <c r="A12" s="1">
        <v>41279</v>
      </c>
      <c r="B12">
        <v>1461</v>
      </c>
      <c r="C12">
        <v>31752</v>
      </c>
      <c r="D12">
        <v>30440</v>
      </c>
      <c r="E12" s="2">
        <f>IF(WEEKDAY(Table15[[#This Row],[Date]],2)=3,1,0)</f>
        <v>0</v>
      </c>
      <c r="F12" s="2">
        <f>IF(WEEKDAY(Table15[[#This Row],[Date]],2)=4,1,0)</f>
        <v>0</v>
      </c>
      <c r="G12" s="2">
        <f>IF(WEEKDAY(Table15[[#This Row],[Date]],2)=6,1,0)</f>
        <v>1</v>
      </c>
      <c r="H12" s="2">
        <f>IF(NETWORKDAYS.INTL(Table15[[#This Row],[Date]],Table15[[#This Row],[Date]],11,[3]ZamazonHolidays!$A$2:$A$11)=0,IF(WEEKDAY(Table15[[#This Row],[Date]],2)=7,0,1),0)</f>
        <v>0</v>
      </c>
      <c r="I12" s="2">
        <v>182</v>
      </c>
      <c r="J1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235</v>
      </c>
      <c r="K12" s="2">
        <v>6</v>
      </c>
      <c r="L12" s="2">
        <f>IF(WEEKDAY(Table15[[#This Row],[Date]],2)=1,1,0)</f>
        <v>0</v>
      </c>
      <c r="M12" s="2">
        <f>IF(WEEKDAY(Table15[[#This Row],[Date]],2)=2,1,0)</f>
        <v>0</v>
      </c>
      <c r="N12" s="2">
        <f>IF(WEEKDAY(Table15[[#This Row],[Date]],2)=5,1,0)</f>
        <v>0</v>
      </c>
      <c r="P12" s="3" t="s">
        <v>18</v>
      </c>
      <c r="Q12" s="3">
        <v>41.81546298729252</v>
      </c>
    </row>
    <row r="13" spans="1:21" ht="15.75" thickBot="1" x14ac:dyDescent="0.3">
      <c r="A13" s="1">
        <v>41280</v>
      </c>
      <c r="B13">
        <v>1100</v>
      </c>
      <c r="C13">
        <v>30752</v>
      </c>
      <c r="D13">
        <v>34791</v>
      </c>
      <c r="E13" s="2">
        <f>IF(WEEKDAY(Table15[[#This Row],[Date]],2)=3,1,0)</f>
        <v>0</v>
      </c>
      <c r="F13" s="2">
        <f>IF(WEEKDAY(Table15[[#This Row],[Date]],2)=4,1,0)</f>
        <v>0</v>
      </c>
      <c r="G13" s="2">
        <f>IF(WEEKDAY(Table15[[#This Row],[Date]],2)=6,1,0)</f>
        <v>0</v>
      </c>
      <c r="H13" s="2">
        <f>IF(NETWORKDAYS.INTL(Table15[[#This Row],[Date]],Table15[[#This Row],[Date]],11,[3]ZamazonHolidays!$A$2:$A$11)=0,IF(WEEKDAY(Table15[[#This Row],[Date]],2)=7,0,1),0)</f>
        <v>0</v>
      </c>
      <c r="I13" s="2">
        <v>349</v>
      </c>
      <c r="J1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287</v>
      </c>
      <c r="K13" s="2">
        <v>10</v>
      </c>
      <c r="L13" s="2">
        <f>IF(WEEKDAY(Table15[[#This Row],[Date]],2)=1,1,0)</f>
        <v>0</v>
      </c>
      <c r="M13" s="2">
        <f>IF(WEEKDAY(Table15[[#This Row],[Date]],2)=2,1,0)</f>
        <v>0</v>
      </c>
      <c r="N13" s="2">
        <f>IF(WEEKDAY(Table15[[#This Row],[Date]],2)=5,1,0)</f>
        <v>0</v>
      </c>
      <c r="P13" s="4" t="s">
        <v>19</v>
      </c>
      <c r="Q13" s="4">
        <v>365</v>
      </c>
    </row>
    <row r="14" spans="1:21" x14ac:dyDescent="0.25">
      <c r="A14" s="1">
        <v>41281</v>
      </c>
      <c r="B14">
        <v>1491</v>
      </c>
      <c r="C14">
        <v>46349</v>
      </c>
      <c r="D14">
        <v>34291</v>
      </c>
      <c r="E14" s="2">
        <f>IF(WEEKDAY(Table15[[#This Row],[Date]],2)=3,1,0)</f>
        <v>0</v>
      </c>
      <c r="F14" s="2">
        <f>IF(WEEKDAY(Table15[[#This Row],[Date]],2)=4,1,0)</f>
        <v>0</v>
      </c>
      <c r="G14" s="2">
        <f>IF(WEEKDAY(Table15[[#This Row],[Date]],2)=6,1,0)</f>
        <v>0</v>
      </c>
      <c r="H14" s="2">
        <f>IF(NETWORKDAYS.INTL(Table15[[#This Row],[Date]],Table15[[#This Row],[Date]],11,[3]ZamazonHolidays!$A$2:$A$11)=0,IF(WEEKDAY(Table15[[#This Row],[Date]],2)=7,0,1),0)</f>
        <v>0</v>
      </c>
      <c r="I14" s="2">
        <v>286</v>
      </c>
      <c r="J1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310</v>
      </c>
      <c r="K14" s="2">
        <v>9</v>
      </c>
      <c r="L14" s="2">
        <f>IF(WEEKDAY(Table15[[#This Row],[Date]],2)=1,1,0)</f>
        <v>1</v>
      </c>
      <c r="M14" s="2">
        <f>IF(WEEKDAY(Table15[[#This Row],[Date]],2)=2,1,0)</f>
        <v>0</v>
      </c>
      <c r="N14" s="2">
        <f>IF(WEEKDAY(Table15[[#This Row],[Date]],2)=5,1,0)</f>
        <v>0</v>
      </c>
    </row>
    <row r="15" spans="1:21" ht="15.75" thickBot="1" x14ac:dyDescent="0.3">
      <c r="A15" s="1">
        <v>41282</v>
      </c>
      <c r="B15">
        <v>739</v>
      </c>
      <c r="C15">
        <v>46532</v>
      </c>
      <c r="D15">
        <v>31672</v>
      </c>
      <c r="E15" s="2">
        <f>IF(WEEKDAY(Table15[[#This Row],[Date]],2)=3,1,0)</f>
        <v>0</v>
      </c>
      <c r="F15" s="2">
        <f>IF(WEEKDAY(Table15[[#This Row],[Date]],2)=4,1,0)</f>
        <v>0</v>
      </c>
      <c r="G15" s="2">
        <f>IF(WEEKDAY(Table15[[#This Row],[Date]],2)=6,1,0)</f>
        <v>0</v>
      </c>
      <c r="H15" s="2">
        <f>IF(NETWORKDAYS.INTL(Table15[[#This Row],[Date]],Table15[[#This Row],[Date]],11,[3]ZamazonHolidays!$A$2:$A$11)=0,IF(WEEKDAY(Table15[[#This Row],[Date]],2)=7,0,1),0)</f>
        <v>0</v>
      </c>
      <c r="I15" s="2">
        <v>315</v>
      </c>
      <c r="J1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274</v>
      </c>
      <c r="K15" s="2">
        <v>5</v>
      </c>
      <c r="L15" s="2">
        <f>IF(WEEKDAY(Table15[[#This Row],[Date]],2)=1,1,0)</f>
        <v>0</v>
      </c>
      <c r="M15" s="2">
        <f>IF(WEEKDAY(Table15[[#This Row],[Date]],2)=2,1,0)</f>
        <v>1</v>
      </c>
      <c r="N15" s="2">
        <f>IF(WEEKDAY(Table15[[#This Row],[Date]],2)=5,1,0)</f>
        <v>0</v>
      </c>
      <c r="P15" t="s">
        <v>20</v>
      </c>
    </row>
    <row r="16" spans="1:21" x14ac:dyDescent="0.25">
      <c r="A16" s="1">
        <v>41283</v>
      </c>
      <c r="B16">
        <v>910</v>
      </c>
      <c r="C16">
        <v>35962</v>
      </c>
      <c r="D16">
        <v>25193</v>
      </c>
      <c r="E16" s="2">
        <f>IF(WEEKDAY(Table15[[#This Row],[Date]],2)=3,1,0)</f>
        <v>1</v>
      </c>
      <c r="F16" s="2">
        <f>IF(WEEKDAY(Table15[[#This Row],[Date]],2)=4,1,0)</f>
        <v>0</v>
      </c>
      <c r="G16" s="2">
        <f>IF(WEEKDAY(Table15[[#This Row],[Date]],2)=6,1,0)</f>
        <v>0</v>
      </c>
      <c r="H16" s="2">
        <f>IF(NETWORKDAYS.INTL(Table15[[#This Row],[Date]],Table15[[#This Row],[Date]],11,[3]ZamazonHolidays!$A$2:$A$11)=0,IF(WEEKDAY(Table15[[#This Row],[Date]],2)=7,0,1),0)</f>
        <v>0</v>
      </c>
      <c r="I16" s="2">
        <v>120</v>
      </c>
      <c r="J1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208</v>
      </c>
      <c r="K16" s="2">
        <v>7</v>
      </c>
      <c r="L16" s="2">
        <f>IF(WEEKDAY(Table15[[#This Row],[Date]],2)=1,1,0)</f>
        <v>0</v>
      </c>
      <c r="M16" s="2">
        <f>IF(WEEKDAY(Table15[[#This Row],[Date]],2)=2,1,0)</f>
        <v>0</v>
      </c>
      <c r="N16" s="2">
        <f>IF(WEEKDAY(Table15[[#This Row],[Date]],2)=5,1,0)</f>
        <v>0</v>
      </c>
      <c r="P16" s="5"/>
      <c r="Q16" s="5" t="s">
        <v>25</v>
      </c>
      <c r="R16" s="5" t="s">
        <v>26</v>
      </c>
      <c r="S16" s="5" t="s">
        <v>27</v>
      </c>
      <c r="T16" s="5" t="s">
        <v>28</v>
      </c>
      <c r="U16" s="5" t="s">
        <v>29</v>
      </c>
    </row>
    <row r="17" spans="1:24" x14ac:dyDescent="0.25">
      <c r="A17" s="1">
        <v>41284</v>
      </c>
      <c r="B17">
        <v>871</v>
      </c>
      <c r="C17">
        <v>39323</v>
      </c>
      <c r="D17">
        <v>30250</v>
      </c>
      <c r="E17" s="2">
        <f>IF(WEEKDAY(Table15[[#This Row],[Date]],2)=3,1,0)</f>
        <v>0</v>
      </c>
      <c r="F17" s="2">
        <f>IF(WEEKDAY(Table15[[#This Row],[Date]],2)=4,1,0)</f>
        <v>1</v>
      </c>
      <c r="G17" s="2">
        <f>IF(WEEKDAY(Table15[[#This Row],[Date]],2)=6,1,0)</f>
        <v>0</v>
      </c>
      <c r="H17" s="2">
        <f>IF(NETWORKDAYS.INTL(Table15[[#This Row],[Date]],Table15[[#This Row],[Date]],11,[3]ZamazonHolidays!$A$2:$A$11)=0,IF(WEEKDAY(Table15[[#This Row],[Date]],2)=7,0,1),0)</f>
        <v>0</v>
      </c>
      <c r="I17" s="2">
        <v>193</v>
      </c>
      <c r="J1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237</v>
      </c>
      <c r="K17" s="2">
        <v>7</v>
      </c>
      <c r="L17" s="2">
        <f>IF(WEEKDAY(Table15[[#This Row],[Date]],2)=1,1,0)</f>
        <v>0</v>
      </c>
      <c r="M17" s="2">
        <f>IF(WEEKDAY(Table15[[#This Row],[Date]],2)=2,1,0)</f>
        <v>0</v>
      </c>
      <c r="N17" s="2">
        <f>IF(WEEKDAY(Table15[[#This Row],[Date]],2)=5,1,0)</f>
        <v>0</v>
      </c>
      <c r="P17" s="3" t="s">
        <v>21</v>
      </c>
      <c r="Q17" s="3">
        <v>7</v>
      </c>
      <c r="R17" s="3">
        <v>476405.94691071636</v>
      </c>
      <c r="S17" s="3">
        <v>68057.992415816625</v>
      </c>
      <c r="T17" s="3">
        <v>38.922911127637249</v>
      </c>
      <c r="U17" s="3">
        <v>1.7877164201970863E-40</v>
      </c>
    </row>
    <row r="18" spans="1:24" x14ac:dyDescent="0.25">
      <c r="A18" s="1">
        <v>41285</v>
      </c>
      <c r="B18">
        <v>704</v>
      </c>
      <c r="C18">
        <v>38936</v>
      </c>
      <c r="D18">
        <v>30100</v>
      </c>
      <c r="E18" s="2">
        <f>IF(WEEKDAY(Table15[[#This Row],[Date]],2)=3,1,0)</f>
        <v>0</v>
      </c>
      <c r="F18" s="2">
        <f>IF(WEEKDAY(Table15[[#This Row],[Date]],2)=4,1,0)</f>
        <v>0</v>
      </c>
      <c r="G18" s="2">
        <f>IF(WEEKDAY(Table15[[#This Row],[Date]],2)=6,1,0)</f>
        <v>0</v>
      </c>
      <c r="H18" s="2">
        <f>IF(NETWORKDAYS.INTL(Table15[[#This Row],[Date]],Table15[[#This Row],[Date]],11,[3]ZamazonHolidays!$A$2:$A$11)=0,IF(WEEKDAY(Table15[[#This Row],[Date]],2)=7,0,1),0)</f>
        <v>0</v>
      </c>
      <c r="I18" s="2">
        <v>291</v>
      </c>
      <c r="J1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259</v>
      </c>
      <c r="K18" s="2">
        <v>8</v>
      </c>
      <c r="L18" s="2">
        <f>IF(WEEKDAY(Table15[[#This Row],[Date]],2)=1,1,0)</f>
        <v>0</v>
      </c>
      <c r="M18" s="2">
        <f>IF(WEEKDAY(Table15[[#This Row],[Date]],2)=2,1,0)</f>
        <v>0</v>
      </c>
      <c r="N18" s="2">
        <f>IF(WEEKDAY(Table15[[#This Row],[Date]],2)=5,1,0)</f>
        <v>1</v>
      </c>
      <c r="P18" s="3" t="s">
        <v>22</v>
      </c>
      <c r="Q18" s="3">
        <v>357</v>
      </c>
      <c r="R18" s="3">
        <v>624226.26130846213</v>
      </c>
      <c r="S18" s="3">
        <v>1748.5329448416305</v>
      </c>
      <c r="T18" s="3"/>
      <c r="U18" s="3"/>
    </row>
    <row r="19" spans="1:24" ht="15.75" thickBot="1" x14ac:dyDescent="0.3">
      <c r="A19" s="1">
        <v>41286</v>
      </c>
      <c r="B19">
        <v>878</v>
      </c>
      <c r="C19">
        <v>31522</v>
      </c>
      <c r="D19">
        <v>36718</v>
      </c>
      <c r="E19" s="2">
        <f>IF(WEEKDAY(Table15[[#This Row],[Date]],2)=3,1,0)</f>
        <v>0</v>
      </c>
      <c r="F19" s="2">
        <f>IF(WEEKDAY(Table15[[#This Row],[Date]],2)=4,1,0)</f>
        <v>0</v>
      </c>
      <c r="G19" s="2">
        <f>IF(WEEKDAY(Table15[[#This Row],[Date]],2)=6,1,0)</f>
        <v>1</v>
      </c>
      <c r="H19" s="2">
        <f>IF(NETWORKDAYS.INTL(Table15[[#This Row],[Date]],Table15[[#This Row],[Date]],11,[3]ZamazonHolidays!$A$2:$A$11)=0,IF(WEEKDAY(Table15[[#This Row],[Date]],2)=7,0,1),0)</f>
        <v>0</v>
      </c>
      <c r="I19" s="2">
        <v>274</v>
      </c>
      <c r="J1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245</v>
      </c>
      <c r="K19" s="2">
        <v>7</v>
      </c>
      <c r="L19" s="2">
        <f>IF(WEEKDAY(Table15[[#This Row],[Date]],2)=1,1,0)</f>
        <v>0</v>
      </c>
      <c r="M19" s="2">
        <f>IF(WEEKDAY(Table15[[#This Row],[Date]],2)=2,1,0)</f>
        <v>0</v>
      </c>
      <c r="N19" s="2">
        <f>IF(WEEKDAY(Table15[[#This Row],[Date]],2)=5,1,0)</f>
        <v>0</v>
      </c>
      <c r="P19" s="4" t="s">
        <v>23</v>
      </c>
      <c r="Q19" s="4">
        <v>364</v>
      </c>
      <c r="R19" s="4">
        <v>1100632.2082191785</v>
      </c>
      <c r="S19" s="4"/>
      <c r="T19" s="4"/>
      <c r="U19" s="4"/>
    </row>
    <row r="20" spans="1:24" ht="15.75" thickBot="1" x14ac:dyDescent="0.3">
      <c r="A20" s="1">
        <v>41287</v>
      </c>
      <c r="B20">
        <v>660</v>
      </c>
      <c r="C20">
        <v>28078</v>
      </c>
      <c r="D20">
        <v>34237</v>
      </c>
      <c r="E20" s="2">
        <f>IF(WEEKDAY(Table15[[#This Row],[Date]],2)=3,1,0)</f>
        <v>0</v>
      </c>
      <c r="F20" s="2">
        <f>IF(WEEKDAY(Table15[[#This Row],[Date]],2)=4,1,0)</f>
        <v>0</v>
      </c>
      <c r="G20" s="2">
        <f>IF(WEEKDAY(Table15[[#This Row],[Date]],2)=6,1,0)</f>
        <v>0</v>
      </c>
      <c r="H20" s="2">
        <f>IF(NETWORKDAYS.INTL(Table15[[#This Row],[Date]],Table15[[#This Row],[Date]],11,[3]ZamazonHolidays!$A$2:$A$11)=0,IF(WEEKDAY(Table15[[#This Row],[Date]],2)=7,0,1),0)</f>
        <v>0</v>
      </c>
      <c r="I20" s="2">
        <v>251</v>
      </c>
      <c r="J2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268</v>
      </c>
      <c r="K20" s="2">
        <v>6</v>
      </c>
      <c r="L20" s="2">
        <f>IF(WEEKDAY(Table15[[#This Row],[Date]],2)=1,1,0)</f>
        <v>0</v>
      </c>
      <c r="M20" s="2">
        <f>IF(WEEKDAY(Table15[[#This Row],[Date]],2)=2,1,0)</f>
        <v>0</v>
      </c>
      <c r="N20" s="2">
        <f>IF(WEEKDAY(Table15[[#This Row],[Date]],2)=5,1,0)</f>
        <v>0</v>
      </c>
    </row>
    <row r="21" spans="1:24" x14ac:dyDescent="0.25">
      <c r="A21" s="1">
        <v>41288</v>
      </c>
      <c r="B21">
        <v>1427</v>
      </c>
      <c r="C21">
        <v>31499</v>
      </c>
      <c r="D21">
        <v>37788</v>
      </c>
      <c r="E21" s="2">
        <f>IF(WEEKDAY(Table15[[#This Row],[Date]],2)=3,1,0)</f>
        <v>0</v>
      </c>
      <c r="F21" s="2">
        <f>IF(WEEKDAY(Table15[[#This Row],[Date]],2)=4,1,0)</f>
        <v>0</v>
      </c>
      <c r="G21" s="2">
        <f>IF(WEEKDAY(Table15[[#This Row],[Date]],2)=6,1,0)</f>
        <v>0</v>
      </c>
      <c r="H21" s="2">
        <f>IF(NETWORKDAYS.INTL(Table15[[#This Row],[Date]],Table15[[#This Row],[Date]],11,[3]ZamazonHolidays!$A$2:$A$11)=0,IF(WEEKDAY(Table15[[#This Row],[Date]],2)=7,0,1),0)</f>
        <v>0</v>
      </c>
      <c r="I21" s="2">
        <v>327</v>
      </c>
      <c r="J2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312</v>
      </c>
      <c r="K21" s="2">
        <v>5</v>
      </c>
      <c r="L21" s="2">
        <f>IF(WEEKDAY(Table15[[#This Row],[Date]],2)=1,1,0)</f>
        <v>1</v>
      </c>
      <c r="M21" s="2">
        <f>IF(WEEKDAY(Table15[[#This Row],[Date]],2)=2,1,0)</f>
        <v>0</v>
      </c>
      <c r="N21" s="2">
        <f>IF(WEEKDAY(Table15[[#This Row],[Date]],2)=5,1,0)</f>
        <v>0</v>
      </c>
      <c r="P21" s="5"/>
      <c r="Q21" s="5" t="s">
        <v>30</v>
      </c>
      <c r="R21" s="5" t="s">
        <v>18</v>
      </c>
      <c r="S21" s="5" t="s">
        <v>31</v>
      </c>
      <c r="T21" s="5" t="s">
        <v>32</v>
      </c>
      <c r="U21" s="5" t="s">
        <v>33</v>
      </c>
      <c r="V21" s="5" t="s">
        <v>34</v>
      </c>
      <c r="W21" s="5" t="s">
        <v>35</v>
      </c>
      <c r="X21" s="5" t="s">
        <v>36</v>
      </c>
    </row>
    <row r="22" spans="1:24" x14ac:dyDescent="0.25">
      <c r="A22" s="1">
        <v>41289</v>
      </c>
      <c r="B22">
        <v>1177</v>
      </c>
      <c r="C22">
        <v>37020</v>
      </c>
      <c r="D22">
        <v>39176</v>
      </c>
      <c r="E22" s="2">
        <f>IF(WEEKDAY(Table15[[#This Row],[Date]],2)=3,1,0)</f>
        <v>0</v>
      </c>
      <c r="F22" s="2">
        <f>IF(WEEKDAY(Table15[[#This Row],[Date]],2)=4,1,0)</f>
        <v>0</v>
      </c>
      <c r="G22" s="2">
        <f>IF(WEEKDAY(Table15[[#This Row],[Date]],2)=6,1,0)</f>
        <v>0</v>
      </c>
      <c r="H22" s="2">
        <f>IF(NETWORKDAYS.INTL(Table15[[#This Row],[Date]],Table15[[#This Row],[Date]],11,[3]ZamazonHolidays!$A$2:$A$11)=0,IF(WEEKDAY(Table15[[#This Row],[Date]],2)=7,0,1),0)</f>
        <v>0</v>
      </c>
      <c r="I22" s="2">
        <v>329</v>
      </c>
      <c r="J2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315</v>
      </c>
      <c r="K22" s="2">
        <v>10</v>
      </c>
      <c r="L22" s="2">
        <f>IF(WEEKDAY(Table15[[#This Row],[Date]],2)=1,1,0)</f>
        <v>0</v>
      </c>
      <c r="M22" s="2">
        <f>IF(WEEKDAY(Table15[[#This Row],[Date]],2)=2,1,0)</f>
        <v>1</v>
      </c>
      <c r="N22" s="2">
        <f>IF(WEEKDAY(Table15[[#This Row],[Date]],2)=5,1,0)</f>
        <v>0</v>
      </c>
      <c r="P22" s="3" t="s">
        <v>24</v>
      </c>
      <c r="Q22" s="3">
        <v>62.925423022397787</v>
      </c>
      <c r="R22" s="3">
        <v>28.470009538234944</v>
      </c>
      <c r="S22" s="3">
        <v>2.2102354036056631</v>
      </c>
      <c r="T22" s="3">
        <v>2.772260728114127E-2</v>
      </c>
      <c r="U22" s="3">
        <v>6.9354138759148896</v>
      </c>
      <c r="V22" s="3">
        <v>118.91543216888068</v>
      </c>
      <c r="W22" s="3">
        <v>6.9354138759148896</v>
      </c>
      <c r="X22" s="3">
        <v>118.91543216888068</v>
      </c>
    </row>
    <row r="23" spans="1:24" x14ac:dyDescent="0.25">
      <c r="A23" s="1">
        <v>41290</v>
      </c>
      <c r="B23">
        <v>1120</v>
      </c>
      <c r="C23">
        <v>38357</v>
      </c>
      <c r="D23">
        <v>33200</v>
      </c>
      <c r="E23" s="2">
        <f>IF(WEEKDAY(Table15[[#This Row],[Date]],2)=3,1,0)</f>
        <v>1</v>
      </c>
      <c r="F23" s="2">
        <f>IF(WEEKDAY(Table15[[#This Row],[Date]],2)=4,1,0)</f>
        <v>0</v>
      </c>
      <c r="G23" s="2">
        <f>IF(WEEKDAY(Table15[[#This Row],[Date]],2)=6,1,0)</f>
        <v>0</v>
      </c>
      <c r="H23" s="2">
        <f>IF(NETWORKDAYS.INTL(Table15[[#This Row],[Date]],Table15[[#This Row],[Date]],11,[3]ZamazonHolidays!$A$2:$A$11)=0,IF(WEEKDAY(Table15[[#This Row],[Date]],2)=7,0,1),0)</f>
        <v>0</v>
      </c>
      <c r="I23" s="2">
        <v>263</v>
      </c>
      <c r="J2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254</v>
      </c>
      <c r="K23" s="2">
        <v>7</v>
      </c>
      <c r="L23" s="2">
        <f>IF(WEEKDAY(Table15[[#This Row],[Date]],2)=1,1,0)</f>
        <v>0</v>
      </c>
      <c r="M23" s="2">
        <f>IF(WEEKDAY(Table15[[#This Row],[Date]],2)=2,1,0)</f>
        <v>0</v>
      </c>
      <c r="N23" s="2">
        <f>IF(WEEKDAY(Table15[[#This Row],[Date]],2)=5,1,0)</f>
        <v>0</v>
      </c>
      <c r="P23" s="3" t="s">
        <v>1</v>
      </c>
      <c r="Q23" s="3">
        <v>3.2988403035316145E-2</v>
      </c>
      <c r="R23" s="3">
        <v>7.5040889241653856E-3</v>
      </c>
      <c r="S23" s="3">
        <v>4.3960570521870723</v>
      </c>
      <c r="T23" s="3">
        <v>1.4561151796495041E-5</v>
      </c>
      <c r="U23" s="3">
        <v>1.8230627596717213E-2</v>
      </c>
      <c r="V23" s="3">
        <v>4.7746178473915074E-2</v>
      </c>
      <c r="W23" s="3">
        <v>1.8230627596717213E-2</v>
      </c>
      <c r="X23" s="3">
        <v>4.7746178473915074E-2</v>
      </c>
    </row>
    <row r="24" spans="1:24" x14ac:dyDescent="0.25">
      <c r="A24" s="1">
        <v>41291</v>
      </c>
      <c r="B24">
        <v>1461</v>
      </c>
      <c r="C24">
        <v>45825</v>
      </c>
      <c r="D24">
        <v>39647</v>
      </c>
      <c r="E24" s="2">
        <f>IF(WEEKDAY(Table15[[#This Row],[Date]],2)=3,1,0)</f>
        <v>0</v>
      </c>
      <c r="F24" s="2">
        <f>IF(WEEKDAY(Table15[[#This Row],[Date]],2)=4,1,0)</f>
        <v>1</v>
      </c>
      <c r="G24" s="2">
        <f>IF(WEEKDAY(Table15[[#This Row],[Date]],2)=6,1,0)</f>
        <v>0</v>
      </c>
      <c r="H24" s="2">
        <f>IF(NETWORKDAYS.INTL(Table15[[#This Row],[Date]],Table15[[#This Row],[Date]],11,[3]ZamazonHolidays!$A$2:$A$11)=0,IF(WEEKDAY(Table15[[#This Row],[Date]],2)=7,0,1),0)</f>
        <v>0</v>
      </c>
      <c r="I24" s="2">
        <v>355</v>
      </c>
      <c r="J2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305</v>
      </c>
      <c r="K24" s="2">
        <v>10</v>
      </c>
      <c r="L24" s="2">
        <f>IF(WEEKDAY(Table15[[#This Row],[Date]],2)=1,1,0)</f>
        <v>0</v>
      </c>
      <c r="M24" s="2">
        <f>IF(WEEKDAY(Table15[[#This Row],[Date]],2)=2,1,0)</f>
        <v>0</v>
      </c>
      <c r="N24" s="2">
        <f>IF(WEEKDAY(Table15[[#This Row],[Date]],2)=5,1,0)</f>
        <v>0</v>
      </c>
      <c r="P24" s="3" t="s">
        <v>2</v>
      </c>
      <c r="Q24" s="3">
        <v>8.1751447029246597E-4</v>
      </c>
      <c r="R24" s="3">
        <v>2.5028769920624111E-4</v>
      </c>
      <c r="S24" s="3">
        <v>3.2662990346114484</v>
      </c>
      <c r="T24" s="3">
        <v>1.1952158942561976E-3</v>
      </c>
      <c r="U24" s="3">
        <v>3.2529087096456761E-4</v>
      </c>
      <c r="V24" s="3">
        <v>1.3097380696203643E-3</v>
      </c>
      <c r="W24" s="3">
        <v>3.2529087096456761E-4</v>
      </c>
      <c r="X24" s="3">
        <v>1.3097380696203643E-3</v>
      </c>
    </row>
    <row r="25" spans="1:24" x14ac:dyDescent="0.25">
      <c r="A25" s="1">
        <v>41292</v>
      </c>
      <c r="B25">
        <v>1332</v>
      </c>
      <c r="C25">
        <v>42444</v>
      </c>
      <c r="D25">
        <v>35134</v>
      </c>
      <c r="E25" s="2">
        <f>IF(WEEKDAY(Table15[[#This Row],[Date]],2)=3,1,0)</f>
        <v>0</v>
      </c>
      <c r="F25" s="2">
        <f>IF(WEEKDAY(Table15[[#This Row],[Date]],2)=4,1,0)</f>
        <v>0</v>
      </c>
      <c r="G25" s="2">
        <f>IF(WEEKDAY(Table15[[#This Row],[Date]],2)=6,1,0)</f>
        <v>0</v>
      </c>
      <c r="H25" s="2">
        <f>IF(NETWORKDAYS.INTL(Table15[[#This Row],[Date]],Table15[[#This Row],[Date]],11,[3]ZamazonHolidays!$A$2:$A$11)=0,IF(WEEKDAY(Table15[[#This Row],[Date]],2)=7,0,1),0)</f>
        <v>0</v>
      </c>
      <c r="I25" s="2">
        <v>304</v>
      </c>
      <c r="J2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306</v>
      </c>
      <c r="K25" s="2">
        <v>6</v>
      </c>
      <c r="L25" s="2">
        <f>IF(WEEKDAY(Table15[[#This Row],[Date]],2)=1,1,0)</f>
        <v>0</v>
      </c>
      <c r="M25" s="2">
        <f>IF(WEEKDAY(Table15[[#This Row],[Date]],2)=2,1,0)</f>
        <v>0</v>
      </c>
      <c r="N25" s="2">
        <f>IF(WEEKDAY(Table15[[#This Row],[Date]],2)=5,1,0)</f>
        <v>1</v>
      </c>
      <c r="P25" s="3" t="s">
        <v>3</v>
      </c>
      <c r="Q25" s="3">
        <v>4.6626164915866408E-3</v>
      </c>
      <c r="R25" s="3">
        <v>7.5083717684891818E-4</v>
      </c>
      <c r="S25" s="3">
        <v>6.2098902869387915</v>
      </c>
      <c r="T25" s="3">
        <v>1.474344927462799E-9</v>
      </c>
      <c r="U25" s="3">
        <v>3.1859966701976855E-3</v>
      </c>
      <c r="V25" s="3">
        <v>6.1392363129755961E-3</v>
      </c>
      <c r="W25" s="3">
        <v>3.1859966701976855E-3</v>
      </c>
      <c r="X25" s="3">
        <v>6.1392363129755961E-3</v>
      </c>
    </row>
    <row r="26" spans="1:24" x14ac:dyDescent="0.25">
      <c r="A26" s="1">
        <v>41293</v>
      </c>
      <c r="B26">
        <v>521</v>
      </c>
      <c r="C26">
        <v>39428</v>
      </c>
      <c r="D26">
        <v>37594</v>
      </c>
      <c r="E26" s="2">
        <f>IF(WEEKDAY(Table15[[#This Row],[Date]],2)=3,1,0)</f>
        <v>0</v>
      </c>
      <c r="F26" s="2">
        <f>IF(WEEKDAY(Table15[[#This Row],[Date]],2)=4,1,0)</f>
        <v>0</v>
      </c>
      <c r="G26" s="2">
        <f>IF(WEEKDAY(Table15[[#This Row],[Date]],2)=6,1,0)</f>
        <v>1</v>
      </c>
      <c r="H26" s="2">
        <f>IF(NETWORKDAYS.INTL(Table15[[#This Row],[Date]],Table15[[#This Row],[Date]],11,[3]ZamazonHolidays!$A$2:$A$11)=0,IF(WEEKDAY(Table15[[#This Row],[Date]],2)=7,0,1),0)</f>
        <v>0</v>
      </c>
      <c r="I26" s="2">
        <v>345</v>
      </c>
      <c r="J2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244</v>
      </c>
      <c r="K26" s="2">
        <v>7</v>
      </c>
      <c r="L26" s="2">
        <f>IF(WEEKDAY(Table15[[#This Row],[Date]],2)=1,1,0)</f>
        <v>0</v>
      </c>
      <c r="M26" s="2">
        <f>IF(WEEKDAY(Table15[[#This Row],[Date]],2)=2,1,0)</f>
        <v>0</v>
      </c>
      <c r="N26" s="2">
        <f>IF(WEEKDAY(Table15[[#This Row],[Date]],2)=5,1,0)</f>
        <v>0</v>
      </c>
      <c r="P26" s="3" t="s">
        <v>8</v>
      </c>
      <c r="Q26" s="3">
        <v>-32.576178729408689</v>
      </c>
      <c r="R26" s="3">
        <v>8.8797926765119879</v>
      </c>
      <c r="S26" s="3">
        <v>-3.668574246736211</v>
      </c>
      <c r="T26" s="3">
        <v>2.8106837250098127E-4</v>
      </c>
      <c r="U26" s="3">
        <v>-50.039456095335481</v>
      </c>
      <c r="V26" s="3">
        <v>-15.1129013634819</v>
      </c>
      <c r="W26" s="3">
        <v>-50.039456095335481</v>
      </c>
      <c r="X26" s="3">
        <v>-15.1129013634819</v>
      </c>
    </row>
    <row r="27" spans="1:24" x14ac:dyDescent="0.25">
      <c r="A27" s="1">
        <v>41294</v>
      </c>
      <c r="B27">
        <v>1253</v>
      </c>
      <c r="C27">
        <v>40802</v>
      </c>
      <c r="D27">
        <v>34031</v>
      </c>
      <c r="E27" s="2">
        <f>IF(WEEKDAY(Table15[[#This Row],[Date]],2)=3,1,0)</f>
        <v>0</v>
      </c>
      <c r="F27" s="2">
        <f>IF(WEEKDAY(Table15[[#This Row],[Date]],2)=4,1,0)</f>
        <v>0</v>
      </c>
      <c r="G27" s="2">
        <f>IF(WEEKDAY(Table15[[#This Row],[Date]],2)=6,1,0)</f>
        <v>0</v>
      </c>
      <c r="H27" s="2">
        <f>IF(NETWORKDAYS.INTL(Table15[[#This Row],[Date]],Table15[[#This Row],[Date]],11,[3]ZamazonHolidays!$A$2:$A$11)=0,IF(WEEKDAY(Table15[[#This Row],[Date]],2)=7,0,1),0)</f>
        <v>0</v>
      </c>
      <c r="I27" s="2">
        <v>267</v>
      </c>
      <c r="J2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297</v>
      </c>
      <c r="K27" s="2">
        <v>10</v>
      </c>
      <c r="L27" s="2">
        <f>IF(WEEKDAY(Table15[[#This Row],[Date]],2)=1,1,0)</f>
        <v>0</v>
      </c>
      <c r="M27" s="2">
        <f>IF(WEEKDAY(Table15[[#This Row],[Date]],2)=2,1,0)</f>
        <v>0</v>
      </c>
      <c r="N27" s="2">
        <f>IF(WEEKDAY(Table15[[#This Row],[Date]],2)=5,1,0)</f>
        <v>0</v>
      </c>
      <c r="P27" s="3" t="s">
        <v>9</v>
      </c>
      <c r="Q27" s="3">
        <v>-28.444176720037891</v>
      </c>
      <c r="R27" s="3">
        <v>6.4897078307246403</v>
      </c>
      <c r="S27" s="3">
        <v>-4.3829672247143083</v>
      </c>
      <c r="T27" s="3">
        <v>1.5416722307455163E-5</v>
      </c>
      <c r="U27" s="3">
        <v>-41.207038647157617</v>
      </c>
      <c r="V27" s="3">
        <v>-15.681314792918162</v>
      </c>
      <c r="W27" s="3">
        <v>-41.207038647157617</v>
      </c>
      <c r="X27" s="3">
        <v>-15.681314792918162</v>
      </c>
    </row>
    <row r="28" spans="1:24" x14ac:dyDescent="0.25">
      <c r="A28" s="1">
        <v>41295</v>
      </c>
      <c r="B28">
        <v>1399</v>
      </c>
      <c r="C28">
        <v>24842</v>
      </c>
      <c r="D28">
        <v>32318</v>
      </c>
      <c r="E28" s="2">
        <f>IF(WEEKDAY(Table15[[#This Row],[Date]],2)=3,1,0)</f>
        <v>0</v>
      </c>
      <c r="F28" s="2">
        <f>IF(WEEKDAY(Table15[[#This Row],[Date]],2)=4,1,0)</f>
        <v>0</v>
      </c>
      <c r="G28" s="2">
        <f>IF(WEEKDAY(Table15[[#This Row],[Date]],2)=6,1,0)</f>
        <v>0</v>
      </c>
      <c r="H28" s="2">
        <f>IF(NETWORKDAYS.INTL(Table15[[#This Row],[Date]],Table15[[#This Row],[Date]],11,[3]ZamazonHolidays!$A$2:$A$11)=0,IF(WEEKDAY(Table15[[#This Row],[Date]],2)=7,0,1),0)</f>
        <v>1</v>
      </c>
      <c r="I28" s="2">
        <v>397</v>
      </c>
      <c r="J2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336</v>
      </c>
      <c r="K28" s="2">
        <v>10</v>
      </c>
      <c r="L28" s="2">
        <f>IF(WEEKDAY(Table15[[#This Row],[Date]],2)=1,1,0)</f>
        <v>1</v>
      </c>
      <c r="M28" s="2">
        <f>IF(WEEKDAY(Table15[[#This Row],[Date]],2)=2,1,0)</f>
        <v>0</v>
      </c>
      <c r="N28" s="2">
        <f>IF(WEEKDAY(Table15[[#This Row],[Date]],2)=5,1,0)</f>
        <v>0</v>
      </c>
      <c r="P28" s="3" t="s">
        <v>11</v>
      </c>
      <c r="Q28" s="3">
        <v>-44.522871004633316</v>
      </c>
      <c r="R28" s="3">
        <v>6.5093332463224218</v>
      </c>
      <c r="S28" s="3">
        <v>-6.8398512289699411</v>
      </c>
      <c r="T28" s="3">
        <v>3.4537112988041952E-11</v>
      </c>
      <c r="U28" s="3">
        <v>-57.32432888646629</v>
      </c>
      <c r="V28" s="3">
        <v>-31.721413122800342</v>
      </c>
      <c r="W28" s="3">
        <v>-57.32432888646629</v>
      </c>
      <c r="X28" s="3">
        <v>-31.721413122800342</v>
      </c>
    </row>
    <row r="29" spans="1:24" ht="15.75" thickBot="1" x14ac:dyDescent="0.3">
      <c r="A29" s="1">
        <v>41296</v>
      </c>
      <c r="B29">
        <v>819</v>
      </c>
      <c r="C29">
        <v>21853</v>
      </c>
      <c r="D29">
        <v>35950</v>
      </c>
      <c r="E29" s="2">
        <f>IF(WEEKDAY(Table15[[#This Row],[Date]],2)=3,1,0)</f>
        <v>0</v>
      </c>
      <c r="F29" s="2">
        <f>IF(WEEKDAY(Table15[[#This Row],[Date]],2)=4,1,0)</f>
        <v>0</v>
      </c>
      <c r="G29" s="2">
        <f>IF(WEEKDAY(Table15[[#This Row],[Date]],2)=6,1,0)</f>
        <v>0</v>
      </c>
      <c r="H29" s="2">
        <f>IF(NETWORKDAYS.INTL(Table15[[#This Row],[Date]],Table15[[#This Row],[Date]],11,[3]ZamazonHolidays!$A$2:$A$11)=0,IF(WEEKDAY(Table15[[#This Row],[Date]],2)=7,0,1),0)</f>
        <v>0</v>
      </c>
      <c r="I29" s="2">
        <v>229</v>
      </c>
      <c r="J2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276</v>
      </c>
      <c r="K29" s="2">
        <v>8</v>
      </c>
      <c r="L29" s="2">
        <f>IF(WEEKDAY(Table15[[#This Row],[Date]],2)=1,1,0)</f>
        <v>0</v>
      </c>
      <c r="M29" s="2">
        <f>IF(WEEKDAY(Table15[[#This Row],[Date]],2)=2,1,0)</f>
        <v>1</v>
      </c>
      <c r="N29" s="2">
        <f>IF(WEEKDAY(Table15[[#This Row],[Date]],2)=5,1,0)</f>
        <v>0</v>
      </c>
      <c r="P29" s="4" t="s">
        <v>12</v>
      </c>
      <c r="Q29" s="4">
        <v>55.004524389696073</v>
      </c>
      <c r="R29" s="4">
        <v>14.498007434851518</v>
      </c>
      <c r="S29" s="4">
        <v>3.793936831448411</v>
      </c>
      <c r="T29" s="4">
        <v>1.7411346526728457E-4</v>
      </c>
      <c r="U29" s="4">
        <v>26.492290567190679</v>
      </c>
      <c r="V29" s="4">
        <v>83.516758212201466</v>
      </c>
      <c r="W29" s="4">
        <v>26.492290567190679</v>
      </c>
      <c r="X29" s="4">
        <v>83.516758212201466</v>
      </c>
    </row>
    <row r="30" spans="1:24" x14ac:dyDescent="0.25">
      <c r="A30" s="1">
        <v>41297</v>
      </c>
      <c r="B30">
        <v>1058</v>
      </c>
      <c r="C30">
        <v>49073</v>
      </c>
      <c r="D30">
        <v>25666</v>
      </c>
      <c r="E30" s="2">
        <f>IF(WEEKDAY(Table15[[#This Row],[Date]],2)=3,1,0)</f>
        <v>1</v>
      </c>
      <c r="F30" s="2">
        <f>IF(WEEKDAY(Table15[[#This Row],[Date]],2)=4,1,0)</f>
        <v>0</v>
      </c>
      <c r="G30" s="2">
        <f>IF(WEEKDAY(Table15[[#This Row],[Date]],2)=6,1,0)</f>
        <v>0</v>
      </c>
      <c r="H30" s="2">
        <f>IF(NETWORKDAYS.INTL(Table15[[#This Row],[Date]],Table15[[#This Row],[Date]],11,[3]ZamazonHolidays!$A$2:$A$11)=0,IF(WEEKDAY(Table15[[#This Row],[Date]],2)=7,0,1),0)</f>
        <v>0</v>
      </c>
      <c r="I30" s="2">
        <v>225</v>
      </c>
      <c r="J3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226</v>
      </c>
      <c r="K30" s="2">
        <v>10</v>
      </c>
      <c r="L30" s="2">
        <f>IF(WEEKDAY(Table15[[#This Row],[Date]],2)=1,1,0)</f>
        <v>0</v>
      </c>
      <c r="M30" s="2">
        <f>IF(WEEKDAY(Table15[[#This Row],[Date]],2)=2,1,0)</f>
        <v>0</v>
      </c>
      <c r="N30" s="2">
        <f>IF(WEEKDAY(Table15[[#This Row],[Date]],2)=5,1,0)</f>
        <v>0</v>
      </c>
    </row>
    <row r="31" spans="1:24" x14ac:dyDescent="0.25">
      <c r="A31" s="1">
        <v>41298</v>
      </c>
      <c r="B31">
        <v>1194</v>
      </c>
      <c r="C31">
        <v>24338</v>
      </c>
      <c r="D31">
        <v>35229</v>
      </c>
      <c r="E31" s="2">
        <f>IF(WEEKDAY(Table15[[#This Row],[Date]],2)=3,1,0)</f>
        <v>0</v>
      </c>
      <c r="F31" s="2">
        <f>IF(WEEKDAY(Table15[[#This Row],[Date]],2)=4,1,0)</f>
        <v>1</v>
      </c>
      <c r="G31" s="2">
        <f>IF(WEEKDAY(Table15[[#This Row],[Date]],2)=6,1,0)</f>
        <v>0</v>
      </c>
      <c r="H31" s="2">
        <f>IF(NETWORKDAYS.INTL(Table15[[#This Row],[Date]],Table15[[#This Row],[Date]],11,[3]ZamazonHolidays!$A$2:$A$11)=0,IF(WEEKDAY(Table15[[#This Row],[Date]],2)=7,0,1),0)</f>
        <v>0</v>
      </c>
      <c r="I31" s="2">
        <v>211</v>
      </c>
      <c r="J3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259</v>
      </c>
      <c r="K31" s="2">
        <v>10</v>
      </c>
      <c r="L31" s="2">
        <f>IF(WEEKDAY(Table15[[#This Row],[Date]],2)=1,1,0)</f>
        <v>0</v>
      </c>
      <c r="M31" s="2">
        <f>IF(WEEKDAY(Table15[[#This Row],[Date]],2)=2,1,0)</f>
        <v>0</v>
      </c>
      <c r="N31" s="2">
        <f>IF(WEEKDAY(Table15[[#This Row],[Date]],2)=5,1,0)</f>
        <v>0</v>
      </c>
    </row>
    <row r="32" spans="1:24" x14ac:dyDescent="0.25">
      <c r="A32" s="1">
        <v>41299</v>
      </c>
      <c r="B32">
        <v>801</v>
      </c>
      <c r="C32">
        <v>31585</v>
      </c>
      <c r="D32">
        <v>37252</v>
      </c>
      <c r="E32" s="2">
        <f>IF(WEEKDAY(Table15[[#This Row],[Date]],2)=3,1,0)</f>
        <v>0</v>
      </c>
      <c r="F32" s="2">
        <f>IF(WEEKDAY(Table15[[#This Row],[Date]],2)=4,1,0)</f>
        <v>0</v>
      </c>
      <c r="G32" s="2">
        <f>IF(WEEKDAY(Table15[[#This Row],[Date]],2)=6,1,0)</f>
        <v>0</v>
      </c>
      <c r="H32" s="2">
        <f>IF(NETWORKDAYS.INTL(Table15[[#This Row],[Date]],Table15[[#This Row],[Date]],11,[3]ZamazonHolidays!$A$2:$A$11)=0,IF(WEEKDAY(Table15[[#This Row],[Date]],2)=7,0,1),0)</f>
        <v>0</v>
      </c>
      <c r="I32" s="2">
        <v>298</v>
      </c>
      <c r="J3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289</v>
      </c>
      <c r="K32" s="2">
        <v>9</v>
      </c>
      <c r="L32" s="2">
        <f>IF(WEEKDAY(Table15[[#This Row],[Date]],2)=1,1,0)</f>
        <v>0</v>
      </c>
      <c r="M32" s="2">
        <f>IF(WEEKDAY(Table15[[#This Row],[Date]],2)=2,1,0)</f>
        <v>0</v>
      </c>
      <c r="N32" s="2">
        <f>IF(WEEKDAY(Table15[[#This Row],[Date]],2)=5,1,0)</f>
        <v>1</v>
      </c>
    </row>
    <row r="33" spans="1:21" x14ac:dyDescent="0.25">
      <c r="A33" s="1">
        <v>41300</v>
      </c>
      <c r="B33">
        <v>1391</v>
      </c>
      <c r="C33">
        <v>34591</v>
      </c>
      <c r="D33">
        <v>38646</v>
      </c>
      <c r="E33" s="2">
        <f>IF(WEEKDAY(Table15[[#This Row],[Date]],2)=3,1,0)</f>
        <v>0</v>
      </c>
      <c r="F33" s="2">
        <f>IF(WEEKDAY(Table15[[#This Row],[Date]],2)=4,1,0)</f>
        <v>0</v>
      </c>
      <c r="G33" s="2">
        <f>IF(WEEKDAY(Table15[[#This Row],[Date]],2)=6,1,0)</f>
        <v>1</v>
      </c>
      <c r="H33" s="2">
        <f>IF(NETWORKDAYS.INTL(Table15[[#This Row],[Date]],Table15[[#This Row],[Date]],11,[3]ZamazonHolidays!$A$2:$A$11)=0,IF(WEEKDAY(Table15[[#This Row],[Date]],2)=7,0,1),0)</f>
        <v>0</v>
      </c>
      <c r="I33" s="2">
        <v>216</v>
      </c>
      <c r="J3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273</v>
      </c>
      <c r="K33" s="2">
        <v>11</v>
      </c>
      <c r="L33" s="2">
        <f>IF(WEEKDAY(Table15[[#This Row],[Date]],2)=1,1,0)</f>
        <v>0</v>
      </c>
      <c r="M33" s="2">
        <f>IF(WEEKDAY(Table15[[#This Row],[Date]],2)=2,1,0)</f>
        <v>0</v>
      </c>
      <c r="N33" s="2">
        <f>IF(WEEKDAY(Table15[[#This Row],[Date]],2)=5,1,0)</f>
        <v>0</v>
      </c>
    </row>
    <row r="34" spans="1:21" x14ac:dyDescent="0.25">
      <c r="A34" s="1">
        <v>41301</v>
      </c>
      <c r="B34">
        <v>636</v>
      </c>
      <c r="C34">
        <v>30861</v>
      </c>
      <c r="D34">
        <v>35350</v>
      </c>
      <c r="E34" s="2">
        <f>IF(WEEKDAY(Table15[[#This Row],[Date]],2)=3,1,0)</f>
        <v>0</v>
      </c>
      <c r="F34" s="2">
        <f>IF(WEEKDAY(Table15[[#This Row],[Date]],2)=4,1,0)</f>
        <v>0</v>
      </c>
      <c r="G34" s="2">
        <f>IF(WEEKDAY(Table15[[#This Row],[Date]],2)=6,1,0)</f>
        <v>0</v>
      </c>
      <c r="H34" s="2">
        <f>IF(NETWORKDAYS.INTL(Table15[[#This Row],[Date]],Table15[[#This Row],[Date]],11,[3]ZamazonHolidays!$A$2:$A$11)=0,IF(WEEKDAY(Table15[[#This Row],[Date]],2)=7,0,1),0)</f>
        <v>0</v>
      </c>
      <c r="I34" s="2">
        <v>186</v>
      </c>
      <c r="J3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274</v>
      </c>
      <c r="K34" s="2">
        <v>6</v>
      </c>
      <c r="L34" s="2">
        <f>IF(WEEKDAY(Table15[[#This Row],[Date]],2)=1,1,0)</f>
        <v>0</v>
      </c>
      <c r="M34" s="2">
        <f>IF(WEEKDAY(Table15[[#This Row],[Date]],2)=2,1,0)</f>
        <v>0</v>
      </c>
      <c r="N34" s="2">
        <f>IF(WEEKDAY(Table15[[#This Row],[Date]],2)=5,1,0)</f>
        <v>0</v>
      </c>
    </row>
    <row r="35" spans="1:21" x14ac:dyDescent="0.25">
      <c r="A35" s="1">
        <v>41302</v>
      </c>
      <c r="B35">
        <v>1175</v>
      </c>
      <c r="C35">
        <v>49449</v>
      </c>
      <c r="D35">
        <v>36863</v>
      </c>
      <c r="E35" s="2">
        <f>IF(WEEKDAY(Table15[[#This Row],[Date]],2)=3,1,0)</f>
        <v>0</v>
      </c>
      <c r="F35" s="2">
        <f>IF(WEEKDAY(Table15[[#This Row],[Date]],2)=4,1,0)</f>
        <v>0</v>
      </c>
      <c r="G35" s="2">
        <f>IF(WEEKDAY(Table15[[#This Row],[Date]],2)=6,1,0)</f>
        <v>0</v>
      </c>
      <c r="H35" s="2">
        <f>IF(NETWORKDAYS.INTL(Table15[[#This Row],[Date]],Table15[[#This Row],[Date]],11,[3]ZamazonHolidays!$A$2:$A$11)=0,IF(WEEKDAY(Table15[[#This Row],[Date]],2)=7,0,1),0)</f>
        <v>0</v>
      </c>
      <c r="I35" s="2">
        <v>326</v>
      </c>
      <c r="J3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314</v>
      </c>
      <c r="K35" s="2">
        <v>9</v>
      </c>
      <c r="L35" s="2">
        <f>IF(WEEKDAY(Table15[[#This Row],[Date]],2)=1,1,0)</f>
        <v>1</v>
      </c>
      <c r="M35" s="2">
        <f>IF(WEEKDAY(Table15[[#This Row],[Date]],2)=2,1,0)</f>
        <v>0</v>
      </c>
      <c r="N35" s="2">
        <f>IF(WEEKDAY(Table15[[#This Row],[Date]],2)=5,1,0)</f>
        <v>0</v>
      </c>
      <c r="R35" s="8" t="s">
        <v>44</v>
      </c>
    </row>
    <row r="36" spans="1:21" x14ac:dyDescent="0.25">
      <c r="A36" s="1">
        <v>41303</v>
      </c>
      <c r="B36">
        <v>996</v>
      </c>
      <c r="C36">
        <v>38848</v>
      </c>
      <c r="D36">
        <v>33664</v>
      </c>
      <c r="E36" s="2">
        <f>IF(WEEKDAY(Table15[[#This Row],[Date]],2)=3,1,0)</f>
        <v>0</v>
      </c>
      <c r="F36" s="2">
        <f>IF(WEEKDAY(Table15[[#This Row],[Date]],2)=4,1,0)</f>
        <v>0</v>
      </c>
      <c r="G36" s="2">
        <f>IF(WEEKDAY(Table15[[#This Row],[Date]],2)=6,1,0)</f>
        <v>0</v>
      </c>
      <c r="H36" s="2">
        <f>IF(NETWORKDAYS.INTL(Table15[[#This Row],[Date]],Table15[[#This Row],[Date]],11,[3]ZamazonHolidays!$A$2:$A$11)=0,IF(WEEKDAY(Table15[[#This Row],[Date]],2)=7,0,1),0)</f>
        <v>0</v>
      </c>
      <c r="I36" s="2">
        <v>283</v>
      </c>
      <c r="J3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285</v>
      </c>
      <c r="K36" s="2">
        <v>6</v>
      </c>
      <c r="L36" s="2">
        <f>IF(WEEKDAY(Table15[[#This Row],[Date]],2)=1,1,0)</f>
        <v>0</v>
      </c>
      <c r="M36" s="2">
        <f>IF(WEEKDAY(Table15[[#This Row],[Date]],2)=2,1,0)</f>
        <v>1</v>
      </c>
      <c r="N36" s="2">
        <f>IF(WEEKDAY(Table15[[#This Row],[Date]],2)=5,1,0)</f>
        <v>0</v>
      </c>
    </row>
    <row r="37" spans="1:21" x14ac:dyDescent="0.25">
      <c r="A37" s="1">
        <v>41304</v>
      </c>
      <c r="B37">
        <v>1154</v>
      </c>
      <c r="C37">
        <v>31374</v>
      </c>
      <c r="D37">
        <v>31713</v>
      </c>
      <c r="E37" s="2">
        <f>IF(WEEKDAY(Table15[[#This Row],[Date]],2)=3,1,0)</f>
        <v>1</v>
      </c>
      <c r="F37" s="2">
        <f>IF(WEEKDAY(Table15[[#This Row],[Date]],2)=4,1,0)</f>
        <v>0</v>
      </c>
      <c r="G37" s="2">
        <f>IF(WEEKDAY(Table15[[#This Row],[Date]],2)=6,1,0)</f>
        <v>0</v>
      </c>
      <c r="H37" s="2">
        <f>IF(NETWORKDAYS.INTL(Table15[[#This Row],[Date]],Table15[[#This Row],[Date]],11,[3]ZamazonHolidays!$A$2:$A$11)=0,IF(WEEKDAY(Table15[[#This Row],[Date]],2)=7,0,1),0)</f>
        <v>0</v>
      </c>
      <c r="I37" s="2">
        <v>224</v>
      </c>
      <c r="J3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242</v>
      </c>
      <c r="K37" s="2">
        <v>6</v>
      </c>
      <c r="L37" s="2">
        <f>IF(WEEKDAY(Table15[[#This Row],[Date]],2)=1,1,0)</f>
        <v>0</v>
      </c>
      <c r="M37" s="2">
        <f>IF(WEEKDAY(Table15[[#This Row],[Date]],2)=2,1,0)</f>
        <v>0</v>
      </c>
      <c r="N37" s="2">
        <f>IF(WEEKDAY(Table15[[#This Row],[Date]],2)=5,1,0)</f>
        <v>0</v>
      </c>
      <c r="P37" t="s">
        <v>13</v>
      </c>
    </row>
    <row r="38" spans="1:21" ht="15.75" thickBot="1" x14ac:dyDescent="0.3">
      <c r="A38" s="1">
        <v>41305</v>
      </c>
      <c r="B38">
        <v>848</v>
      </c>
      <c r="C38">
        <v>47991</v>
      </c>
      <c r="D38">
        <v>34138</v>
      </c>
      <c r="E38" s="2">
        <f>IF(WEEKDAY(Table15[[#This Row],[Date]],2)=3,1,0)</f>
        <v>0</v>
      </c>
      <c r="F38" s="2">
        <f>IF(WEEKDAY(Table15[[#This Row],[Date]],2)=4,1,0)</f>
        <v>1</v>
      </c>
      <c r="G38" s="2">
        <f>IF(WEEKDAY(Table15[[#This Row],[Date]],2)=6,1,0)</f>
        <v>0</v>
      </c>
      <c r="H38" s="2">
        <f>IF(NETWORKDAYS.INTL(Table15[[#This Row],[Date]],Table15[[#This Row],[Date]],11,[3]ZamazonHolidays!$A$2:$A$11)=0,IF(WEEKDAY(Table15[[#This Row],[Date]],2)=7,0,1),0)</f>
        <v>0</v>
      </c>
      <c r="I38" s="2">
        <v>245</v>
      </c>
      <c r="J3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261</v>
      </c>
      <c r="K38" s="2">
        <v>8</v>
      </c>
      <c r="L38" s="2">
        <f>IF(WEEKDAY(Table15[[#This Row],[Date]],2)=1,1,0)</f>
        <v>0</v>
      </c>
      <c r="M38" s="2">
        <f>IF(WEEKDAY(Table15[[#This Row],[Date]],2)=2,1,0)</f>
        <v>0</v>
      </c>
      <c r="N38" s="2">
        <f>IF(WEEKDAY(Table15[[#This Row],[Date]],2)=5,1,0)</f>
        <v>0</v>
      </c>
    </row>
    <row r="39" spans="1:21" x14ac:dyDescent="0.25">
      <c r="A39" s="1">
        <v>41306</v>
      </c>
      <c r="B39">
        <v>844</v>
      </c>
      <c r="C39">
        <v>35238</v>
      </c>
      <c r="D39">
        <v>34855</v>
      </c>
      <c r="E39" s="2">
        <f>IF(WEEKDAY(Table15[[#This Row],[Date]],2)=3,1,0)</f>
        <v>0</v>
      </c>
      <c r="F39" s="2">
        <f>IF(WEEKDAY(Table15[[#This Row],[Date]],2)=4,1,0)</f>
        <v>0</v>
      </c>
      <c r="G39" s="2">
        <f>IF(WEEKDAY(Table15[[#This Row],[Date]],2)=6,1,0)</f>
        <v>0</v>
      </c>
      <c r="H39" s="2">
        <f>IF(NETWORKDAYS.INTL(Table15[[#This Row],[Date]],Table15[[#This Row],[Date]],11,[3]ZamazonHolidays!$A$2:$A$11)=0,IF(WEEKDAY(Table15[[#This Row],[Date]],2)=7,0,1),0)</f>
        <v>0</v>
      </c>
      <c r="I39" s="2">
        <v>330</v>
      </c>
      <c r="J3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283</v>
      </c>
      <c r="K39" s="2">
        <v>8</v>
      </c>
      <c r="L39" s="2">
        <f>IF(WEEKDAY(Table15[[#This Row],[Date]],2)=1,1,0)</f>
        <v>0</v>
      </c>
      <c r="M39" s="2">
        <f>IF(WEEKDAY(Table15[[#This Row],[Date]],2)=2,1,0)</f>
        <v>0</v>
      </c>
      <c r="N39" s="2">
        <f>IF(WEEKDAY(Table15[[#This Row],[Date]],2)=5,1,0)</f>
        <v>1</v>
      </c>
      <c r="P39" s="6" t="s">
        <v>14</v>
      </c>
      <c r="Q39" s="6"/>
    </row>
    <row r="40" spans="1:21" x14ac:dyDescent="0.25">
      <c r="A40" s="1">
        <v>41307</v>
      </c>
      <c r="B40">
        <v>535</v>
      </c>
      <c r="C40">
        <v>20624</v>
      </c>
      <c r="D40">
        <v>30498</v>
      </c>
      <c r="E40" s="2">
        <f>IF(WEEKDAY(Table15[[#This Row],[Date]],2)=3,1,0)</f>
        <v>0</v>
      </c>
      <c r="F40" s="2">
        <f>IF(WEEKDAY(Table15[[#This Row],[Date]],2)=4,1,0)</f>
        <v>0</v>
      </c>
      <c r="G40" s="2">
        <f>IF(WEEKDAY(Table15[[#This Row],[Date]],2)=6,1,0)</f>
        <v>1</v>
      </c>
      <c r="H40" s="2">
        <f>IF(NETWORKDAYS.INTL(Table15[[#This Row],[Date]],Table15[[#This Row],[Date]],11,[3]ZamazonHolidays!$A$2:$A$11)=0,IF(WEEKDAY(Table15[[#This Row],[Date]],2)=7,0,1),0)</f>
        <v>0</v>
      </c>
      <c r="I40" s="2">
        <v>163</v>
      </c>
      <c r="J4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196</v>
      </c>
      <c r="K40" s="2">
        <v>6</v>
      </c>
      <c r="L40" s="2">
        <f>IF(WEEKDAY(Table15[[#This Row],[Date]],2)=1,1,0)</f>
        <v>0</v>
      </c>
      <c r="M40" s="2">
        <f>IF(WEEKDAY(Table15[[#This Row],[Date]],2)=2,1,0)</f>
        <v>0</v>
      </c>
      <c r="N40" s="2">
        <f>IF(WEEKDAY(Table15[[#This Row],[Date]],2)=5,1,0)</f>
        <v>0</v>
      </c>
      <c r="P40" s="3" t="s">
        <v>15</v>
      </c>
      <c r="Q40" s="3">
        <v>0.65830627672025732</v>
      </c>
    </row>
    <row r="41" spans="1:21" x14ac:dyDescent="0.25">
      <c r="A41" s="1">
        <v>41308</v>
      </c>
      <c r="B41">
        <v>540</v>
      </c>
      <c r="C41">
        <v>29414</v>
      </c>
      <c r="D41">
        <v>34694</v>
      </c>
      <c r="E41" s="2">
        <f>IF(WEEKDAY(Table15[[#This Row],[Date]],2)=3,1,0)</f>
        <v>0</v>
      </c>
      <c r="F41" s="2">
        <f>IF(WEEKDAY(Table15[[#This Row],[Date]],2)=4,1,0)</f>
        <v>0</v>
      </c>
      <c r="G41" s="2">
        <f>IF(WEEKDAY(Table15[[#This Row],[Date]],2)=6,1,0)</f>
        <v>0</v>
      </c>
      <c r="H41" s="2">
        <f>IF(NETWORKDAYS.INTL(Table15[[#This Row],[Date]],Table15[[#This Row],[Date]],11,[3]ZamazonHolidays!$A$2:$A$11)=0,IF(WEEKDAY(Table15[[#This Row],[Date]],2)=7,0,1),0)</f>
        <v>0</v>
      </c>
      <c r="I41" s="2">
        <v>217</v>
      </c>
      <c r="J4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267</v>
      </c>
      <c r="K41" s="2">
        <v>5</v>
      </c>
      <c r="L41" s="2">
        <f>IF(WEEKDAY(Table15[[#This Row],[Date]],2)=1,1,0)</f>
        <v>0</v>
      </c>
      <c r="M41" s="2">
        <f>IF(WEEKDAY(Table15[[#This Row],[Date]],2)=2,1,0)</f>
        <v>0</v>
      </c>
      <c r="N41" s="2">
        <f>IF(WEEKDAY(Table15[[#This Row],[Date]],2)=5,1,0)</f>
        <v>0</v>
      </c>
      <c r="P41" s="3" t="s">
        <v>16</v>
      </c>
      <c r="Q41" s="3">
        <v>0.43336715396928799</v>
      </c>
    </row>
    <row r="42" spans="1:21" x14ac:dyDescent="0.25">
      <c r="A42" s="1">
        <v>41309</v>
      </c>
      <c r="B42">
        <v>1199</v>
      </c>
      <c r="C42">
        <v>34223</v>
      </c>
      <c r="D42">
        <v>31238</v>
      </c>
      <c r="E42" s="2">
        <f>IF(WEEKDAY(Table15[[#This Row],[Date]],2)=3,1,0)</f>
        <v>0</v>
      </c>
      <c r="F42" s="2">
        <f>IF(WEEKDAY(Table15[[#This Row],[Date]],2)=4,1,0)</f>
        <v>0</v>
      </c>
      <c r="G42" s="2">
        <f>IF(WEEKDAY(Table15[[#This Row],[Date]],2)=6,1,0)</f>
        <v>0</v>
      </c>
      <c r="H42" s="2">
        <f>IF(NETWORKDAYS.INTL(Table15[[#This Row],[Date]],Table15[[#This Row],[Date]],11,[3]ZamazonHolidays!$A$2:$A$11)=0,IF(WEEKDAY(Table15[[#This Row],[Date]],2)=7,0,1),0)</f>
        <v>0</v>
      </c>
      <c r="I42" s="2">
        <v>277</v>
      </c>
      <c r="J4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277</v>
      </c>
      <c r="K42" s="2">
        <v>8</v>
      </c>
      <c r="L42" s="2">
        <f>IF(WEEKDAY(Table15[[#This Row],[Date]],2)=1,1,0)</f>
        <v>1</v>
      </c>
      <c r="M42" s="2">
        <f>IF(WEEKDAY(Table15[[#This Row],[Date]],2)=2,1,0)</f>
        <v>0</v>
      </c>
      <c r="N42" s="2">
        <f>IF(WEEKDAY(Table15[[#This Row],[Date]],2)=5,1,0)</f>
        <v>0</v>
      </c>
      <c r="P42" s="3" t="s">
        <v>17</v>
      </c>
      <c r="Q42" s="3">
        <v>0.42063383158657536</v>
      </c>
    </row>
    <row r="43" spans="1:21" x14ac:dyDescent="0.25">
      <c r="A43" s="1">
        <v>41310</v>
      </c>
      <c r="B43">
        <v>942</v>
      </c>
      <c r="C43">
        <v>24734</v>
      </c>
      <c r="D43">
        <v>36211</v>
      </c>
      <c r="E43" s="2">
        <f>IF(WEEKDAY(Table15[[#This Row],[Date]],2)=3,1,0)</f>
        <v>0</v>
      </c>
      <c r="F43" s="2">
        <f>IF(WEEKDAY(Table15[[#This Row],[Date]],2)=4,1,0)</f>
        <v>0</v>
      </c>
      <c r="G43" s="2">
        <f>IF(WEEKDAY(Table15[[#This Row],[Date]],2)=6,1,0)</f>
        <v>0</v>
      </c>
      <c r="H43" s="2">
        <f>IF(NETWORKDAYS.INTL(Table15[[#This Row],[Date]],Table15[[#This Row],[Date]],11,[3]ZamazonHolidays!$A$2:$A$11)=0,IF(WEEKDAY(Table15[[#This Row],[Date]],2)=7,0,1),0)</f>
        <v>0</v>
      </c>
      <c r="I43" s="2">
        <v>268</v>
      </c>
      <c r="J4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284</v>
      </c>
      <c r="K43" s="2">
        <v>5</v>
      </c>
      <c r="L43" s="2">
        <f>IF(WEEKDAY(Table15[[#This Row],[Date]],2)=1,1,0)</f>
        <v>0</v>
      </c>
      <c r="M43" s="2">
        <f>IF(WEEKDAY(Table15[[#This Row],[Date]],2)=2,1,0)</f>
        <v>1</v>
      </c>
      <c r="N43" s="2">
        <f>IF(WEEKDAY(Table15[[#This Row],[Date]],2)=5,1,0)</f>
        <v>0</v>
      </c>
      <c r="P43" s="3" t="s">
        <v>18</v>
      </c>
      <c r="Q43" s="3">
        <v>41.854964956459604</v>
      </c>
    </row>
    <row r="44" spans="1:21" ht="15.75" thickBot="1" x14ac:dyDescent="0.3">
      <c r="A44" s="1">
        <v>41311</v>
      </c>
      <c r="B44">
        <v>752</v>
      </c>
      <c r="C44">
        <v>27108</v>
      </c>
      <c r="D44">
        <v>22100</v>
      </c>
      <c r="E44" s="2">
        <f>IF(WEEKDAY(Table15[[#This Row],[Date]],2)=3,1,0)</f>
        <v>1</v>
      </c>
      <c r="F44" s="2">
        <f>IF(WEEKDAY(Table15[[#This Row],[Date]],2)=4,1,0)</f>
        <v>0</v>
      </c>
      <c r="G44" s="2">
        <f>IF(WEEKDAY(Table15[[#This Row],[Date]],2)=6,1,0)</f>
        <v>0</v>
      </c>
      <c r="H44" s="2">
        <f>IF(NETWORKDAYS.INTL(Table15[[#This Row],[Date]],Table15[[#This Row],[Date]],11,[3]ZamazonHolidays!$A$2:$A$11)=0,IF(WEEKDAY(Table15[[#This Row],[Date]],2)=7,0,1),0)</f>
        <v>0</v>
      </c>
      <c r="I44" s="2">
        <v>189</v>
      </c>
      <c r="J4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181</v>
      </c>
      <c r="K44" s="2">
        <v>11</v>
      </c>
      <c r="L44" s="2">
        <f>IF(WEEKDAY(Table15[[#This Row],[Date]],2)=1,1,0)</f>
        <v>0</v>
      </c>
      <c r="M44" s="2">
        <f>IF(WEEKDAY(Table15[[#This Row],[Date]],2)=2,1,0)</f>
        <v>0</v>
      </c>
      <c r="N44" s="2">
        <f>IF(WEEKDAY(Table15[[#This Row],[Date]],2)=5,1,0)</f>
        <v>0</v>
      </c>
      <c r="P44" s="4" t="s">
        <v>19</v>
      </c>
      <c r="Q44" s="4">
        <v>365</v>
      </c>
    </row>
    <row r="45" spans="1:21" x14ac:dyDescent="0.25">
      <c r="A45" s="1">
        <v>41312</v>
      </c>
      <c r="B45">
        <v>542</v>
      </c>
      <c r="C45">
        <v>30415</v>
      </c>
      <c r="D45">
        <v>37363</v>
      </c>
      <c r="E45" s="2">
        <f>IF(WEEKDAY(Table15[[#This Row],[Date]],2)=3,1,0)</f>
        <v>0</v>
      </c>
      <c r="F45" s="2">
        <f>IF(WEEKDAY(Table15[[#This Row],[Date]],2)=4,1,0)</f>
        <v>1</v>
      </c>
      <c r="G45" s="2">
        <f>IF(WEEKDAY(Table15[[#This Row],[Date]],2)=6,1,0)</f>
        <v>0</v>
      </c>
      <c r="H45" s="2">
        <f>IF(NETWORKDAYS.INTL(Table15[[#This Row],[Date]],Table15[[#This Row],[Date]],11,[3]ZamazonHolidays!$A$2:$A$11)=0,IF(WEEKDAY(Table15[[#This Row],[Date]],2)=7,0,1),0)</f>
        <v>0</v>
      </c>
      <c r="I45" s="2">
        <v>215</v>
      </c>
      <c r="J4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252</v>
      </c>
      <c r="K45" s="2">
        <v>8</v>
      </c>
      <c r="L45" s="2">
        <f>IF(WEEKDAY(Table15[[#This Row],[Date]],2)=1,1,0)</f>
        <v>0</v>
      </c>
      <c r="M45" s="2">
        <f>IF(WEEKDAY(Table15[[#This Row],[Date]],2)=2,1,0)</f>
        <v>0</v>
      </c>
      <c r="N45" s="2">
        <f>IF(WEEKDAY(Table15[[#This Row],[Date]],2)=5,1,0)</f>
        <v>0</v>
      </c>
    </row>
    <row r="46" spans="1:21" ht="15.75" thickBot="1" x14ac:dyDescent="0.3">
      <c r="A46" s="1">
        <v>41313</v>
      </c>
      <c r="B46">
        <v>587</v>
      </c>
      <c r="C46">
        <v>27692</v>
      </c>
      <c r="D46">
        <v>36384</v>
      </c>
      <c r="E46" s="2">
        <f>IF(WEEKDAY(Table15[[#This Row],[Date]],2)=3,1,0)</f>
        <v>0</v>
      </c>
      <c r="F46" s="2">
        <f>IF(WEEKDAY(Table15[[#This Row],[Date]],2)=4,1,0)</f>
        <v>0</v>
      </c>
      <c r="G46" s="2">
        <f>IF(WEEKDAY(Table15[[#This Row],[Date]],2)=6,1,0)</f>
        <v>0</v>
      </c>
      <c r="H46" s="2">
        <f>IF(NETWORKDAYS.INTL(Table15[[#This Row],[Date]],Table15[[#This Row],[Date]],11,[3]ZamazonHolidays!$A$2:$A$11)=0,IF(WEEKDAY(Table15[[#This Row],[Date]],2)=7,0,1),0)</f>
        <v>0</v>
      </c>
      <c r="I46" s="2">
        <v>307</v>
      </c>
      <c r="J4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275</v>
      </c>
      <c r="K46" s="2">
        <v>7</v>
      </c>
      <c r="L46" s="2">
        <f>IF(WEEKDAY(Table15[[#This Row],[Date]],2)=1,1,0)</f>
        <v>0</v>
      </c>
      <c r="M46" s="2">
        <f>IF(WEEKDAY(Table15[[#This Row],[Date]],2)=2,1,0)</f>
        <v>0</v>
      </c>
      <c r="N46" s="2">
        <f>IF(WEEKDAY(Table15[[#This Row],[Date]],2)=5,1,0)</f>
        <v>1</v>
      </c>
      <c r="P46" t="s">
        <v>20</v>
      </c>
    </row>
    <row r="47" spans="1:21" x14ac:dyDescent="0.25">
      <c r="A47" s="1">
        <v>41314</v>
      </c>
      <c r="B47">
        <v>1424</v>
      </c>
      <c r="C47">
        <v>24549</v>
      </c>
      <c r="D47">
        <v>38913</v>
      </c>
      <c r="E47" s="2">
        <f>IF(WEEKDAY(Table15[[#This Row],[Date]],2)=3,1,0)</f>
        <v>0</v>
      </c>
      <c r="F47" s="2">
        <f>IF(WEEKDAY(Table15[[#This Row],[Date]],2)=4,1,0)</f>
        <v>0</v>
      </c>
      <c r="G47" s="2">
        <f>IF(WEEKDAY(Table15[[#This Row],[Date]],2)=6,1,0)</f>
        <v>1</v>
      </c>
      <c r="H47" s="2">
        <f>IF(NETWORKDAYS.INTL(Table15[[#This Row],[Date]],Table15[[#This Row],[Date]],11,[3]ZamazonHolidays!$A$2:$A$11)=0,IF(WEEKDAY(Table15[[#This Row],[Date]],2)=7,0,1),0)</f>
        <v>0</v>
      </c>
      <c r="I47" s="2">
        <v>232</v>
      </c>
      <c r="J4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267</v>
      </c>
      <c r="K47" s="2">
        <v>11</v>
      </c>
      <c r="L47" s="2">
        <f>IF(WEEKDAY(Table15[[#This Row],[Date]],2)=1,1,0)</f>
        <v>0</v>
      </c>
      <c r="M47" s="2">
        <f>IF(WEEKDAY(Table15[[#This Row],[Date]],2)=2,1,0)</f>
        <v>0</v>
      </c>
      <c r="N47" s="2">
        <f>IF(WEEKDAY(Table15[[#This Row],[Date]],2)=5,1,0)</f>
        <v>0</v>
      </c>
      <c r="P47" s="5"/>
      <c r="Q47" s="5" t="s">
        <v>25</v>
      </c>
      <c r="R47" s="5" t="s">
        <v>26</v>
      </c>
      <c r="S47" s="5" t="s">
        <v>27</v>
      </c>
      <c r="T47" s="5" t="s">
        <v>28</v>
      </c>
      <c r="U47" s="5" t="s">
        <v>29</v>
      </c>
    </row>
    <row r="48" spans="1:21" x14ac:dyDescent="0.25">
      <c r="A48" s="1">
        <v>41315</v>
      </c>
      <c r="B48">
        <v>1456</v>
      </c>
      <c r="C48">
        <v>20367</v>
      </c>
      <c r="D48">
        <v>37194</v>
      </c>
      <c r="E48" s="2">
        <f>IF(WEEKDAY(Table15[[#This Row],[Date]],2)=3,1,0)</f>
        <v>0</v>
      </c>
      <c r="F48" s="2">
        <f>IF(WEEKDAY(Table15[[#This Row],[Date]],2)=4,1,0)</f>
        <v>0</v>
      </c>
      <c r="G48" s="2">
        <f>IF(WEEKDAY(Table15[[#This Row],[Date]],2)=6,1,0)</f>
        <v>0</v>
      </c>
      <c r="H48" s="2">
        <f>IF(NETWORKDAYS.INTL(Table15[[#This Row],[Date]],Table15[[#This Row],[Date]],11,[3]ZamazonHolidays!$A$2:$A$11)=0,IF(WEEKDAY(Table15[[#This Row],[Date]],2)=7,0,1),0)</f>
        <v>0</v>
      </c>
      <c r="I48" s="2">
        <v>318</v>
      </c>
      <c r="J4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302</v>
      </c>
      <c r="K48" s="2">
        <v>10</v>
      </c>
      <c r="L48" s="2">
        <f>IF(WEEKDAY(Table15[[#This Row],[Date]],2)=1,1,0)</f>
        <v>0</v>
      </c>
      <c r="M48" s="2">
        <f>IF(WEEKDAY(Table15[[#This Row],[Date]],2)=2,1,0)</f>
        <v>0</v>
      </c>
      <c r="N48" s="2">
        <f>IF(WEEKDAY(Table15[[#This Row],[Date]],2)=5,1,0)</f>
        <v>0</v>
      </c>
      <c r="P48" s="3" t="s">
        <v>21</v>
      </c>
      <c r="Q48" s="3">
        <v>8</v>
      </c>
      <c r="R48" s="3">
        <v>476977.84764287819</v>
      </c>
      <c r="S48" s="3">
        <v>59622.230955359773</v>
      </c>
      <c r="T48" s="3">
        <v>34.03409895265419</v>
      </c>
      <c r="U48" s="3">
        <v>9.8965085575711894E-40</v>
      </c>
    </row>
    <row r="49" spans="1:24" x14ac:dyDescent="0.25">
      <c r="A49" s="1">
        <v>41316</v>
      </c>
      <c r="B49">
        <v>1075</v>
      </c>
      <c r="C49">
        <v>46851</v>
      </c>
      <c r="D49">
        <v>31018</v>
      </c>
      <c r="E49" s="2">
        <f>IF(WEEKDAY(Table15[[#This Row],[Date]],2)=3,1,0)</f>
        <v>0</v>
      </c>
      <c r="F49" s="2">
        <f>IF(WEEKDAY(Table15[[#This Row],[Date]],2)=4,1,0)</f>
        <v>0</v>
      </c>
      <c r="G49" s="2">
        <f>IF(WEEKDAY(Table15[[#This Row],[Date]],2)=6,1,0)</f>
        <v>0</v>
      </c>
      <c r="H49" s="2">
        <f>IF(NETWORKDAYS.INTL(Table15[[#This Row],[Date]],Table15[[#This Row],[Date]],11,[3]ZamazonHolidays!$A$2:$A$11)=0,IF(WEEKDAY(Table15[[#This Row],[Date]],2)=7,0,1),0)</f>
        <v>0</v>
      </c>
      <c r="I49" s="2">
        <v>247</v>
      </c>
      <c r="J4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282</v>
      </c>
      <c r="K49" s="2">
        <v>11</v>
      </c>
      <c r="L49" s="2">
        <f>IF(WEEKDAY(Table15[[#This Row],[Date]],2)=1,1,0)</f>
        <v>1</v>
      </c>
      <c r="M49" s="2">
        <f>IF(WEEKDAY(Table15[[#This Row],[Date]],2)=2,1,0)</f>
        <v>0</v>
      </c>
      <c r="N49" s="2">
        <f>IF(WEEKDAY(Table15[[#This Row],[Date]],2)=5,1,0)</f>
        <v>0</v>
      </c>
      <c r="P49" s="3" t="s">
        <v>22</v>
      </c>
      <c r="Q49" s="3">
        <v>356</v>
      </c>
      <c r="R49" s="3">
        <v>623654.3605763003</v>
      </c>
      <c r="S49" s="3">
        <v>1751.8380915064615</v>
      </c>
      <c r="T49" s="3"/>
      <c r="U49" s="3"/>
    </row>
    <row r="50" spans="1:24" ht="15.75" thickBot="1" x14ac:dyDescent="0.3">
      <c r="A50" s="1">
        <v>41317</v>
      </c>
      <c r="B50">
        <v>1323</v>
      </c>
      <c r="C50">
        <v>46322</v>
      </c>
      <c r="D50">
        <v>34822</v>
      </c>
      <c r="E50" s="2">
        <f>IF(WEEKDAY(Table15[[#This Row],[Date]],2)=3,1,0)</f>
        <v>0</v>
      </c>
      <c r="F50" s="2">
        <f>IF(WEEKDAY(Table15[[#This Row],[Date]],2)=4,1,0)</f>
        <v>0</v>
      </c>
      <c r="G50" s="2">
        <f>IF(WEEKDAY(Table15[[#This Row],[Date]],2)=6,1,0)</f>
        <v>0</v>
      </c>
      <c r="H50" s="2">
        <f>IF(NETWORKDAYS.INTL(Table15[[#This Row],[Date]],Table15[[#This Row],[Date]],11,[3]ZamazonHolidays!$A$2:$A$11)=0,IF(WEEKDAY(Table15[[#This Row],[Date]],2)=7,0,1),0)</f>
        <v>0</v>
      </c>
      <c r="I50" s="2">
        <v>285</v>
      </c>
      <c r="J5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307</v>
      </c>
      <c r="K50" s="2">
        <v>10</v>
      </c>
      <c r="L50" s="2">
        <f>IF(WEEKDAY(Table15[[#This Row],[Date]],2)=1,1,0)</f>
        <v>0</v>
      </c>
      <c r="M50" s="2">
        <f>IF(WEEKDAY(Table15[[#This Row],[Date]],2)=2,1,0)</f>
        <v>1</v>
      </c>
      <c r="N50" s="2">
        <f>IF(WEEKDAY(Table15[[#This Row],[Date]],2)=5,1,0)</f>
        <v>0</v>
      </c>
      <c r="P50" s="4" t="s">
        <v>23</v>
      </c>
      <c r="Q50" s="4">
        <v>364</v>
      </c>
      <c r="R50" s="4">
        <v>1100632.2082191785</v>
      </c>
      <c r="S50" s="4"/>
      <c r="T50" s="4"/>
      <c r="U50" s="4"/>
    </row>
    <row r="51" spans="1:24" ht="15.75" thickBot="1" x14ac:dyDescent="0.3">
      <c r="A51" s="1">
        <v>41318</v>
      </c>
      <c r="B51">
        <v>506</v>
      </c>
      <c r="C51">
        <v>48518</v>
      </c>
      <c r="D51">
        <v>23205</v>
      </c>
      <c r="E51" s="2">
        <f>IF(WEEKDAY(Table15[[#This Row],[Date]],2)=3,1,0)</f>
        <v>1</v>
      </c>
      <c r="F51" s="2">
        <f>IF(WEEKDAY(Table15[[#This Row],[Date]],2)=4,1,0)</f>
        <v>0</v>
      </c>
      <c r="G51" s="2">
        <f>IF(WEEKDAY(Table15[[#This Row],[Date]],2)=6,1,0)</f>
        <v>0</v>
      </c>
      <c r="H51" s="2">
        <f>IF(NETWORKDAYS.INTL(Table15[[#This Row],[Date]],Table15[[#This Row],[Date]],11,[3]ZamazonHolidays!$A$2:$A$11)=0,IF(WEEKDAY(Table15[[#This Row],[Date]],2)=7,0,1),0)</f>
        <v>0</v>
      </c>
      <c r="I51" s="2">
        <v>206</v>
      </c>
      <c r="J5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195</v>
      </c>
      <c r="K51" s="2">
        <v>12</v>
      </c>
      <c r="L51" s="2">
        <f>IF(WEEKDAY(Table15[[#This Row],[Date]],2)=1,1,0)</f>
        <v>0</v>
      </c>
      <c r="M51" s="2">
        <f>IF(WEEKDAY(Table15[[#This Row],[Date]],2)=2,1,0)</f>
        <v>0</v>
      </c>
      <c r="N51" s="2">
        <f>IF(WEEKDAY(Table15[[#This Row],[Date]],2)=5,1,0)</f>
        <v>0</v>
      </c>
    </row>
    <row r="52" spans="1:24" x14ac:dyDescent="0.25">
      <c r="A52" s="1">
        <v>41319</v>
      </c>
      <c r="B52">
        <v>1208</v>
      </c>
      <c r="C52">
        <v>28671</v>
      </c>
      <c r="D52">
        <v>39428</v>
      </c>
      <c r="E52" s="2">
        <f>IF(WEEKDAY(Table15[[#This Row],[Date]],2)=3,1,0)</f>
        <v>0</v>
      </c>
      <c r="F52" s="2">
        <f>IF(WEEKDAY(Table15[[#This Row],[Date]],2)=4,1,0)</f>
        <v>1</v>
      </c>
      <c r="G52" s="2">
        <f>IF(WEEKDAY(Table15[[#This Row],[Date]],2)=6,1,0)</f>
        <v>0</v>
      </c>
      <c r="H52" s="2">
        <f>IF(NETWORKDAYS.INTL(Table15[[#This Row],[Date]],Table15[[#This Row],[Date]],11,[3]ZamazonHolidays!$A$2:$A$11)=0,IF(WEEKDAY(Table15[[#This Row],[Date]],2)=7,0,1),0)</f>
        <v>0</v>
      </c>
      <c r="I52" s="2">
        <v>293</v>
      </c>
      <c r="J5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282</v>
      </c>
      <c r="K52" s="2">
        <v>12</v>
      </c>
      <c r="L52" s="2">
        <f>IF(WEEKDAY(Table15[[#This Row],[Date]],2)=1,1,0)</f>
        <v>0</v>
      </c>
      <c r="M52" s="2">
        <f>IF(WEEKDAY(Table15[[#This Row],[Date]],2)=2,1,0)</f>
        <v>0</v>
      </c>
      <c r="N52" s="2">
        <f>IF(WEEKDAY(Table15[[#This Row],[Date]],2)=5,1,0)</f>
        <v>0</v>
      </c>
      <c r="P52" s="5"/>
      <c r="Q52" s="5" t="s">
        <v>30</v>
      </c>
      <c r="R52" s="5" t="s">
        <v>18</v>
      </c>
      <c r="S52" s="5" t="s">
        <v>31</v>
      </c>
      <c r="T52" s="5" t="s">
        <v>32</v>
      </c>
      <c r="U52" s="5" t="s">
        <v>33</v>
      </c>
      <c r="V52" s="5" t="s">
        <v>34</v>
      </c>
      <c r="W52" s="5" t="s">
        <v>35</v>
      </c>
      <c r="X52" s="5" t="s">
        <v>36</v>
      </c>
    </row>
    <row r="53" spans="1:24" x14ac:dyDescent="0.25">
      <c r="A53" s="1">
        <v>41320</v>
      </c>
      <c r="B53">
        <v>1231</v>
      </c>
      <c r="C53">
        <v>46034</v>
      </c>
      <c r="D53">
        <v>35908</v>
      </c>
      <c r="E53" s="2">
        <f>IF(WEEKDAY(Table15[[#This Row],[Date]],2)=3,1,0)</f>
        <v>0</v>
      </c>
      <c r="F53" s="2">
        <f>IF(WEEKDAY(Table15[[#This Row],[Date]],2)=4,1,0)</f>
        <v>0</v>
      </c>
      <c r="G53" s="2">
        <f>IF(WEEKDAY(Table15[[#This Row],[Date]],2)=6,1,0)</f>
        <v>0</v>
      </c>
      <c r="H53" s="2">
        <f>IF(NETWORKDAYS.INTL(Table15[[#This Row],[Date]],Table15[[#This Row],[Date]],11,[3]ZamazonHolidays!$A$2:$A$11)=0,IF(WEEKDAY(Table15[[#This Row],[Date]],2)=7,0,1),0)</f>
        <v>0</v>
      </c>
      <c r="I53" s="2">
        <v>353</v>
      </c>
      <c r="J5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309</v>
      </c>
      <c r="K53" s="2">
        <v>6</v>
      </c>
      <c r="L53" s="2">
        <f>IF(WEEKDAY(Table15[[#This Row],[Date]],2)=1,1,0)</f>
        <v>0</v>
      </c>
      <c r="M53" s="2">
        <f>IF(WEEKDAY(Table15[[#This Row],[Date]],2)=2,1,0)</f>
        <v>0</v>
      </c>
      <c r="N53" s="2">
        <f>IF(WEEKDAY(Table15[[#This Row],[Date]],2)=5,1,0)</f>
        <v>1</v>
      </c>
      <c r="P53" s="3" t="s">
        <v>24</v>
      </c>
      <c r="Q53" s="3">
        <v>60.542632110935678</v>
      </c>
      <c r="R53" s="3">
        <v>28.800440741112926</v>
      </c>
      <c r="S53" s="3">
        <v>2.1021425559127103</v>
      </c>
      <c r="T53" s="3">
        <v>3.6242793215632257E-2</v>
      </c>
      <c r="U53" s="3">
        <v>3.9022454653239009</v>
      </c>
      <c r="V53" s="3">
        <v>117.18301875654745</v>
      </c>
      <c r="W53" s="3">
        <v>3.9022454653239009</v>
      </c>
      <c r="X53" s="3">
        <v>117.18301875654745</v>
      </c>
    </row>
    <row r="54" spans="1:24" x14ac:dyDescent="0.25">
      <c r="A54" s="1">
        <v>41321</v>
      </c>
      <c r="B54">
        <v>853</v>
      </c>
      <c r="C54">
        <v>48883</v>
      </c>
      <c r="D54">
        <v>36343</v>
      </c>
      <c r="E54" s="2">
        <f>IF(WEEKDAY(Table15[[#This Row],[Date]],2)=3,1,0)</f>
        <v>0</v>
      </c>
      <c r="F54" s="2">
        <f>IF(WEEKDAY(Table15[[#This Row],[Date]],2)=4,1,0)</f>
        <v>0</v>
      </c>
      <c r="G54" s="2">
        <f>IF(WEEKDAY(Table15[[#This Row],[Date]],2)=6,1,0)</f>
        <v>1</v>
      </c>
      <c r="H54" s="2">
        <f>IF(NETWORKDAYS.INTL(Table15[[#This Row],[Date]],Table15[[#This Row],[Date]],11,[3]ZamazonHolidays!$A$2:$A$11)=0,IF(WEEKDAY(Table15[[#This Row],[Date]],2)=7,0,1),0)</f>
        <v>0</v>
      </c>
      <c r="I54" s="2">
        <v>168</v>
      </c>
      <c r="J5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256</v>
      </c>
      <c r="K54" s="2">
        <v>5</v>
      </c>
      <c r="L54" s="2">
        <f>IF(WEEKDAY(Table15[[#This Row],[Date]],2)=1,1,0)</f>
        <v>0</v>
      </c>
      <c r="M54" s="2">
        <f>IF(WEEKDAY(Table15[[#This Row],[Date]],2)=2,1,0)</f>
        <v>0</v>
      </c>
      <c r="N54" s="2">
        <f>IF(WEEKDAY(Table15[[#This Row],[Date]],2)=5,1,0)</f>
        <v>0</v>
      </c>
      <c r="P54" s="3" t="s">
        <v>1</v>
      </c>
      <c r="Q54" s="3">
        <v>3.2502288333376921E-2</v>
      </c>
      <c r="R54" s="3">
        <v>7.5592093690085597E-3</v>
      </c>
      <c r="S54" s="3">
        <v>4.2996941540778897</v>
      </c>
      <c r="T54" s="3">
        <v>2.2112020634698429E-5</v>
      </c>
      <c r="U54" s="3">
        <v>1.7635969264010114E-2</v>
      </c>
      <c r="V54" s="3">
        <v>4.7368607402743727E-2</v>
      </c>
      <c r="W54" s="3">
        <v>1.7635969264010114E-2</v>
      </c>
      <c r="X54" s="3">
        <v>4.7368607402743727E-2</v>
      </c>
    </row>
    <row r="55" spans="1:24" x14ac:dyDescent="0.25">
      <c r="A55" s="1">
        <v>41322</v>
      </c>
      <c r="B55">
        <v>1137</v>
      </c>
      <c r="C55">
        <v>23378</v>
      </c>
      <c r="D55">
        <v>37743</v>
      </c>
      <c r="E55" s="2">
        <f>IF(WEEKDAY(Table15[[#This Row],[Date]],2)=3,1,0)</f>
        <v>0</v>
      </c>
      <c r="F55" s="2">
        <f>IF(WEEKDAY(Table15[[#This Row],[Date]],2)=4,1,0)</f>
        <v>0</v>
      </c>
      <c r="G55" s="2">
        <f>IF(WEEKDAY(Table15[[#This Row],[Date]],2)=6,1,0)</f>
        <v>0</v>
      </c>
      <c r="H55" s="2">
        <f>IF(NETWORKDAYS.INTL(Table15[[#This Row],[Date]],Table15[[#This Row],[Date]],11,[3]ZamazonHolidays!$A$2:$A$11)=0,IF(WEEKDAY(Table15[[#This Row],[Date]],2)=7,0,1),0)</f>
        <v>0</v>
      </c>
      <c r="I55" s="2">
        <v>284</v>
      </c>
      <c r="J5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296</v>
      </c>
      <c r="K55" s="2">
        <v>8</v>
      </c>
      <c r="L55" s="2">
        <f>IF(WEEKDAY(Table15[[#This Row],[Date]],2)=1,1,0)</f>
        <v>0</v>
      </c>
      <c r="M55" s="2">
        <f>IF(WEEKDAY(Table15[[#This Row],[Date]],2)=2,1,0)</f>
        <v>0</v>
      </c>
      <c r="N55" s="2">
        <f>IF(WEEKDAY(Table15[[#This Row],[Date]],2)=5,1,0)</f>
        <v>0</v>
      </c>
      <c r="P55" s="3" t="s">
        <v>2</v>
      </c>
      <c r="Q55" s="3">
        <v>8.1151127489161479E-4</v>
      </c>
      <c r="R55" s="3">
        <v>2.5074436504571063E-4</v>
      </c>
      <c r="S55" s="3">
        <v>3.2364088211660369</v>
      </c>
      <c r="T55" s="3">
        <v>1.3240050121180803E-3</v>
      </c>
      <c r="U55" s="3">
        <v>3.1838487057504468E-4</v>
      </c>
      <c r="V55" s="3">
        <v>1.3046376792081849E-3</v>
      </c>
      <c r="W55" s="3">
        <v>3.1838487057504468E-4</v>
      </c>
      <c r="X55" s="3">
        <v>1.3046376792081849E-3</v>
      </c>
    </row>
    <row r="56" spans="1:24" x14ac:dyDescent="0.25">
      <c r="A56" s="1">
        <v>41323</v>
      </c>
      <c r="B56">
        <v>1795</v>
      </c>
      <c r="C56">
        <v>46685</v>
      </c>
      <c r="D56">
        <v>33207</v>
      </c>
      <c r="E56" s="2">
        <f>IF(WEEKDAY(Table15[[#This Row],[Date]],2)=3,1,0)</f>
        <v>0</v>
      </c>
      <c r="F56" s="2">
        <f>IF(WEEKDAY(Table15[[#This Row],[Date]],2)=4,1,0)</f>
        <v>0</v>
      </c>
      <c r="G56" s="2">
        <f>IF(WEEKDAY(Table15[[#This Row],[Date]],2)=6,1,0)</f>
        <v>0</v>
      </c>
      <c r="H56" s="2">
        <f>IF(NETWORKDAYS.INTL(Table15[[#This Row],[Date]],Table15[[#This Row],[Date]],11,[3]ZamazonHolidays!$A$2:$A$11)=0,IF(WEEKDAY(Table15[[#This Row],[Date]],2)=7,0,1),0)</f>
        <v>1</v>
      </c>
      <c r="I56" s="2">
        <v>357</v>
      </c>
      <c r="J5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371</v>
      </c>
      <c r="K56" s="2">
        <v>7</v>
      </c>
      <c r="L56" s="2">
        <f>IF(WEEKDAY(Table15[[#This Row],[Date]],2)=1,1,0)</f>
        <v>1</v>
      </c>
      <c r="M56" s="2">
        <f>IF(WEEKDAY(Table15[[#This Row],[Date]],2)=2,1,0)</f>
        <v>0</v>
      </c>
      <c r="N56" s="2">
        <f>IF(WEEKDAY(Table15[[#This Row],[Date]],2)=5,1,0)</f>
        <v>0</v>
      </c>
      <c r="P56" s="3" t="s">
        <v>3</v>
      </c>
      <c r="Q56" s="3">
        <v>4.6122529540848986E-3</v>
      </c>
      <c r="R56" s="3">
        <v>7.5669797687862484E-4</v>
      </c>
      <c r="S56" s="3">
        <v>6.0952362699718288</v>
      </c>
      <c r="T56" s="3">
        <v>2.8419327260077843E-9</v>
      </c>
      <c r="U56" s="3">
        <v>3.1240928814796594E-3</v>
      </c>
      <c r="V56" s="3">
        <v>6.1004130266901378E-3</v>
      </c>
      <c r="W56" s="3">
        <v>3.1240928814796594E-3</v>
      </c>
      <c r="X56" s="3">
        <v>6.1004130266901378E-3</v>
      </c>
    </row>
    <row r="57" spans="1:24" x14ac:dyDescent="0.25">
      <c r="A57" s="1">
        <v>41324</v>
      </c>
      <c r="B57">
        <v>635</v>
      </c>
      <c r="C57">
        <v>39195</v>
      </c>
      <c r="D57">
        <v>39181</v>
      </c>
      <c r="E57" s="2">
        <f>IF(WEEKDAY(Table15[[#This Row],[Date]],2)=3,1,0)</f>
        <v>0</v>
      </c>
      <c r="F57" s="2">
        <f>IF(WEEKDAY(Table15[[#This Row],[Date]],2)=4,1,0)</f>
        <v>0</v>
      </c>
      <c r="G57" s="2">
        <f>IF(WEEKDAY(Table15[[#This Row],[Date]],2)=6,1,0)</f>
        <v>0</v>
      </c>
      <c r="H57" s="2">
        <f>IF(NETWORKDAYS.INTL(Table15[[#This Row],[Date]],Table15[[#This Row],[Date]],11,[3]ZamazonHolidays!$A$2:$A$11)=0,IF(WEEKDAY(Table15[[#This Row],[Date]],2)=7,0,1),0)</f>
        <v>0</v>
      </c>
      <c r="I57" s="2">
        <v>249</v>
      </c>
      <c r="J5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299</v>
      </c>
      <c r="K57" s="2">
        <v>10</v>
      </c>
      <c r="L57" s="2">
        <f>IF(WEEKDAY(Table15[[#This Row],[Date]],2)=1,1,0)</f>
        <v>0</v>
      </c>
      <c r="M57" s="2">
        <f>IF(WEEKDAY(Table15[[#This Row],[Date]],2)=2,1,0)</f>
        <v>1</v>
      </c>
      <c r="N57" s="2">
        <f>IF(WEEKDAY(Table15[[#This Row],[Date]],2)=5,1,0)</f>
        <v>0</v>
      </c>
      <c r="P57" s="3" t="s">
        <v>8</v>
      </c>
      <c r="Q57" s="3">
        <v>-33.249839226743227</v>
      </c>
      <c r="R57" s="3">
        <v>8.9660412078064695</v>
      </c>
      <c r="S57" s="3">
        <v>-3.7084191848007082</v>
      </c>
      <c r="T57" s="3">
        <v>2.4182577159668556E-4</v>
      </c>
      <c r="U57" s="3">
        <v>-50.882904125145963</v>
      </c>
      <c r="V57" s="3">
        <v>-15.61677432834049</v>
      </c>
      <c r="W57" s="3">
        <v>-50.882904125145963</v>
      </c>
      <c r="X57" s="3">
        <v>-15.61677432834049</v>
      </c>
    </row>
    <row r="58" spans="1:24" x14ac:dyDescent="0.25">
      <c r="A58" s="1">
        <v>41325</v>
      </c>
      <c r="B58">
        <v>570</v>
      </c>
      <c r="C58">
        <v>32327</v>
      </c>
      <c r="D58">
        <v>25794</v>
      </c>
      <c r="E58" s="2">
        <f>IF(WEEKDAY(Table15[[#This Row],[Date]],2)=3,1,0)</f>
        <v>1</v>
      </c>
      <c r="F58" s="2">
        <f>IF(WEEKDAY(Table15[[#This Row],[Date]],2)=4,1,0)</f>
        <v>0</v>
      </c>
      <c r="G58" s="2">
        <f>IF(WEEKDAY(Table15[[#This Row],[Date]],2)=6,1,0)</f>
        <v>0</v>
      </c>
      <c r="H58" s="2">
        <f>IF(NETWORKDAYS.INTL(Table15[[#This Row],[Date]],Table15[[#This Row],[Date]],11,[3]ZamazonHolidays!$A$2:$A$11)=0,IF(WEEKDAY(Table15[[#This Row],[Date]],2)=7,0,1),0)</f>
        <v>0</v>
      </c>
      <c r="I58" s="2">
        <v>204</v>
      </c>
      <c r="J5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196</v>
      </c>
      <c r="K58" s="2">
        <v>6</v>
      </c>
      <c r="L58" s="2">
        <f>IF(WEEKDAY(Table15[[#This Row],[Date]],2)=1,1,0)</f>
        <v>0</v>
      </c>
      <c r="M58" s="2">
        <f>IF(WEEKDAY(Table15[[#This Row],[Date]],2)=2,1,0)</f>
        <v>0</v>
      </c>
      <c r="N58" s="2">
        <f>IF(WEEKDAY(Table15[[#This Row],[Date]],2)=5,1,0)</f>
        <v>0</v>
      </c>
      <c r="P58" s="3" t="s">
        <v>9</v>
      </c>
      <c r="Q58" s="3">
        <v>-28.521957497867064</v>
      </c>
      <c r="R58" s="3">
        <v>6.4972647678313322</v>
      </c>
      <c r="S58" s="3">
        <v>-4.3898407279140592</v>
      </c>
      <c r="T58" s="3">
        <v>1.4972877637703727E-5</v>
      </c>
      <c r="U58" s="3">
        <v>-41.299803222413324</v>
      </c>
      <c r="V58" s="3">
        <v>-15.744111773320805</v>
      </c>
      <c r="W58" s="3">
        <v>-41.299803222413324</v>
      </c>
      <c r="X58" s="3">
        <v>-15.744111773320805</v>
      </c>
    </row>
    <row r="59" spans="1:24" x14ac:dyDescent="0.25">
      <c r="A59" s="1">
        <v>41326</v>
      </c>
      <c r="B59">
        <v>660</v>
      </c>
      <c r="C59">
        <v>36329</v>
      </c>
      <c r="D59">
        <v>32618</v>
      </c>
      <c r="E59" s="2">
        <f>IF(WEEKDAY(Table15[[#This Row],[Date]],2)=3,1,0)</f>
        <v>0</v>
      </c>
      <c r="F59" s="2">
        <f>IF(WEEKDAY(Table15[[#This Row],[Date]],2)=4,1,0)</f>
        <v>1</v>
      </c>
      <c r="G59" s="2">
        <f>IF(WEEKDAY(Table15[[#This Row],[Date]],2)=6,1,0)</f>
        <v>0</v>
      </c>
      <c r="H59" s="2">
        <f>IF(NETWORKDAYS.INTL(Table15[[#This Row],[Date]],Table15[[#This Row],[Date]],11,[3]ZamazonHolidays!$A$2:$A$11)=0,IF(WEEKDAY(Table15[[#This Row],[Date]],2)=7,0,1),0)</f>
        <v>0</v>
      </c>
      <c r="I59" s="2">
        <v>181</v>
      </c>
      <c r="J5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239</v>
      </c>
      <c r="K59" s="2">
        <v>7</v>
      </c>
      <c r="L59" s="2">
        <f>IF(WEEKDAY(Table15[[#This Row],[Date]],2)=1,1,0)</f>
        <v>0</v>
      </c>
      <c r="M59" s="2">
        <f>IF(WEEKDAY(Table15[[#This Row],[Date]],2)=2,1,0)</f>
        <v>0</v>
      </c>
      <c r="N59" s="2">
        <f>IF(WEEKDAY(Table15[[#This Row],[Date]],2)=5,1,0)</f>
        <v>0</v>
      </c>
      <c r="P59" s="3" t="s">
        <v>11</v>
      </c>
      <c r="Q59" s="3">
        <v>-44.250745930143424</v>
      </c>
      <c r="R59" s="3">
        <v>6.5328666487170768</v>
      </c>
      <c r="S59" s="3">
        <v>-6.7735572007785247</v>
      </c>
      <c r="T59" s="3">
        <v>5.2110307395275375E-11</v>
      </c>
      <c r="U59" s="3">
        <v>-57.098608093563172</v>
      </c>
      <c r="V59" s="3">
        <v>-31.402883766723679</v>
      </c>
      <c r="W59" s="3">
        <v>-57.098608093563172</v>
      </c>
      <c r="X59" s="3">
        <v>-31.402883766723679</v>
      </c>
    </row>
    <row r="60" spans="1:24" x14ac:dyDescent="0.25">
      <c r="A60" s="1">
        <v>41327</v>
      </c>
      <c r="B60">
        <v>558</v>
      </c>
      <c r="C60">
        <v>36541</v>
      </c>
      <c r="D60">
        <v>38902</v>
      </c>
      <c r="E60" s="2">
        <f>IF(WEEKDAY(Table15[[#This Row],[Date]],2)=3,1,0)</f>
        <v>0</v>
      </c>
      <c r="F60" s="2">
        <f>IF(WEEKDAY(Table15[[#This Row],[Date]],2)=4,1,0)</f>
        <v>0</v>
      </c>
      <c r="G60" s="2">
        <f>IF(WEEKDAY(Table15[[#This Row],[Date]],2)=6,1,0)</f>
        <v>0</v>
      </c>
      <c r="H60" s="2">
        <f>IF(NETWORKDAYS.INTL(Table15[[#This Row],[Date]],Table15[[#This Row],[Date]],11,[3]ZamazonHolidays!$A$2:$A$11)=0,IF(WEEKDAY(Table15[[#This Row],[Date]],2)=7,0,1),0)</f>
        <v>0</v>
      </c>
      <c r="I60" s="2">
        <v>274</v>
      </c>
      <c r="J6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293</v>
      </c>
      <c r="K60" s="2">
        <v>8</v>
      </c>
      <c r="L60" s="2">
        <f>IF(WEEKDAY(Table15[[#This Row],[Date]],2)=1,1,0)</f>
        <v>0</v>
      </c>
      <c r="M60" s="2">
        <f>IF(WEEKDAY(Table15[[#This Row],[Date]],2)=2,1,0)</f>
        <v>0</v>
      </c>
      <c r="N60" s="2">
        <f>IF(WEEKDAY(Table15[[#This Row],[Date]],2)=5,1,0)</f>
        <v>1</v>
      </c>
      <c r="P60" s="3" t="s">
        <v>12</v>
      </c>
      <c r="Q60" s="3">
        <v>55.659939759448875</v>
      </c>
      <c r="R60" s="3">
        <v>14.556970282667148</v>
      </c>
      <c r="S60" s="3">
        <v>3.8235936928251242</v>
      </c>
      <c r="T60" s="3">
        <v>1.5523657315985007E-4</v>
      </c>
      <c r="U60" s="3">
        <v>27.031474222741036</v>
      </c>
      <c r="V60" s="3">
        <v>84.288405296156711</v>
      </c>
      <c r="W60" s="3">
        <v>27.031474222741036</v>
      </c>
      <c r="X60" s="3">
        <v>84.288405296156711</v>
      </c>
    </row>
    <row r="61" spans="1:24" ht="15.75" thickBot="1" x14ac:dyDescent="0.3">
      <c r="A61" s="1">
        <v>41328</v>
      </c>
      <c r="B61">
        <v>1105</v>
      </c>
      <c r="C61">
        <v>37273</v>
      </c>
      <c r="D61">
        <v>38413</v>
      </c>
      <c r="E61" s="2">
        <f>IF(WEEKDAY(Table15[[#This Row],[Date]],2)=3,1,0)</f>
        <v>0</v>
      </c>
      <c r="F61" s="2">
        <f>IF(WEEKDAY(Table15[[#This Row],[Date]],2)=4,1,0)</f>
        <v>0</v>
      </c>
      <c r="G61" s="2">
        <f>IF(WEEKDAY(Table15[[#This Row],[Date]],2)=6,1,0)</f>
        <v>1</v>
      </c>
      <c r="H61" s="2">
        <f>IF(NETWORKDAYS.INTL(Table15[[#This Row],[Date]],Table15[[#This Row],[Date]],11,[3]ZamazonHolidays!$A$2:$A$11)=0,IF(WEEKDAY(Table15[[#This Row],[Date]],2)=7,0,1),0)</f>
        <v>0</v>
      </c>
      <c r="I61" s="2">
        <v>214</v>
      </c>
      <c r="J6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265</v>
      </c>
      <c r="K61" s="2">
        <v>9</v>
      </c>
      <c r="L61" s="2">
        <f>IF(WEEKDAY(Table15[[#This Row],[Date]],2)=1,1,0)</f>
        <v>0</v>
      </c>
      <c r="M61" s="2">
        <f>IF(WEEKDAY(Table15[[#This Row],[Date]],2)=2,1,0)</f>
        <v>0</v>
      </c>
      <c r="N61" s="2">
        <f>IF(WEEKDAY(Table15[[#This Row],[Date]],2)=5,1,0)</f>
        <v>0</v>
      </c>
      <c r="P61" s="4" t="s">
        <v>4</v>
      </c>
      <c r="Q61" s="4">
        <v>0.57485679438931525</v>
      </c>
      <c r="R61" s="4">
        <v>1.006111991295739</v>
      </c>
      <c r="S61" s="4">
        <v>0.57136461881244038</v>
      </c>
      <c r="T61" s="4">
        <v>0.56811304028189158</v>
      </c>
      <c r="U61" s="4">
        <v>-1.4038133484751349</v>
      </c>
      <c r="V61" s="4">
        <v>2.5535269372537654</v>
      </c>
      <c r="W61" s="4">
        <v>-1.4038133484751349</v>
      </c>
      <c r="X61" s="4">
        <v>2.5535269372537654</v>
      </c>
    </row>
    <row r="62" spans="1:24" x14ac:dyDescent="0.25">
      <c r="A62" s="1">
        <v>41329</v>
      </c>
      <c r="B62">
        <v>596</v>
      </c>
      <c r="C62">
        <v>40842</v>
      </c>
      <c r="D62">
        <v>34310</v>
      </c>
      <c r="E62" s="2">
        <f>IF(WEEKDAY(Table15[[#This Row],[Date]],2)=3,1,0)</f>
        <v>0</v>
      </c>
      <c r="F62" s="2">
        <f>IF(WEEKDAY(Table15[[#This Row],[Date]],2)=4,1,0)</f>
        <v>0</v>
      </c>
      <c r="G62" s="2">
        <f>IF(WEEKDAY(Table15[[#This Row],[Date]],2)=6,1,0)</f>
        <v>0</v>
      </c>
      <c r="H62" s="2">
        <f>IF(NETWORKDAYS.INTL(Table15[[#This Row],[Date]],Table15[[#This Row],[Date]],11,[3]ZamazonHolidays!$A$2:$A$11)=0,IF(WEEKDAY(Table15[[#This Row],[Date]],2)=7,0,1),0)</f>
        <v>0</v>
      </c>
      <c r="I62" s="2">
        <v>336</v>
      </c>
      <c r="J6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276</v>
      </c>
      <c r="K62" s="2">
        <v>6</v>
      </c>
      <c r="L62" s="2">
        <f>IF(WEEKDAY(Table15[[#This Row],[Date]],2)=1,1,0)</f>
        <v>0</v>
      </c>
      <c r="M62" s="2">
        <f>IF(WEEKDAY(Table15[[#This Row],[Date]],2)=2,1,0)</f>
        <v>0</v>
      </c>
      <c r="N62" s="2">
        <f>IF(WEEKDAY(Table15[[#This Row],[Date]],2)=5,1,0)</f>
        <v>0</v>
      </c>
    </row>
    <row r="63" spans="1:24" x14ac:dyDescent="0.25">
      <c r="A63" s="1">
        <v>41330</v>
      </c>
      <c r="B63">
        <v>1469</v>
      </c>
      <c r="C63">
        <v>48760</v>
      </c>
      <c r="D63">
        <v>30496</v>
      </c>
      <c r="E63" s="2">
        <f>IF(WEEKDAY(Table15[[#This Row],[Date]],2)=3,1,0)</f>
        <v>0</v>
      </c>
      <c r="F63" s="2">
        <f>IF(WEEKDAY(Table15[[#This Row],[Date]],2)=4,1,0)</f>
        <v>0</v>
      </c>
      <c r="G63" s="2">
        <f>IF(WEEKDAY(Table15[[#This Row],[Date]],2)=6,1,0)</f>
        <v>0</v>
      </c>
      <c r="H63" s="2">
        <f>IF(NETWORKDAYS.INTL(Table15[[#This Row],[Date]],Table15[[#This Row],[Date]],11,[3]ZamazonHolidays!$A$2:$A$11)=0,IF(WEEKDAY(Table15[[#This Row],[Date]],2)=7,0,1),0)</f>
        <v>0</v>
      </c>
      <c r="I63" s="2">
        <v>253</v>
      </c>
      <c r="J6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294</v>
      </c>
      <c r="K63" s="2">
        <v>12</v>
      </c>
      <c r="L63" s="2">
        <f>IF(WEEKDAY(Table15[[#This Row],[Date]],2)=1,1,0)</f>
        <v>1</v>
      </c>
      <c r="M63" s="2">
        <f>IF(WEEKDAY(Table15[[#This Row],[Date]],2)=2,1,0)</f>
        <v>0</v>
      </c>
      <c r="N63" s="2">
        <f>IF(WEEKDAY(Table15[[#This Row],[Date]],2)=5,1,0)</f>
        <v>0</v>
      </c>
    </row>
    <row r="64" spans="1:24" x14ac:dyDescent="0.25">
      <c r="A64" s="1">
        <v>41331</v>
      </c>
      <c r="B64">
        <v>1500</v>
      </c>
      <c r="C64">
        <v>41703</v>
      </c>
      <c r="D64">
        <v>39966</v>
      </c>
      <c r="E64" s="2">
        <f>IF(WEEKDAY(Table15[[#This Row],[Date]],2)=3,1,0)</f>
        <v>0</v>
      </c>
      <c r="F64" s="2">
        <f>IF(WEEKDAY(Table15[[#This Row],[Date]],2)=4,1,0)</f>
        <v>0</v>
      </c>
      <c r="G64" s="2">
        <f>IF(WEEKDAY(Table15[[#This Row],[Date]],2)=6,1,0)</f>
        <v>0</v>
      </c>
      <c r="H64" s="2">
        <f>IF(NETWORKDAYS.INTL(Table15[[#This Row],[Date]],Table15[[#This Row],[Date]],11,[3]ZamazonHolidays!$A$2:$A$11)=0,IF(WEEKDAY(Table15[[#This Row],[Date]],2)=7,0,1),0)</f>
        <v>0</v>
      </c>
      <c r="I64" s="2">
        <v>402</v>
      </c>
      <c r="J6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333</v>
      </c>
      <c r="K64" s="2">
        <v>9</v>
      </c>
      <c r="L64" s="2">
        <f>IF(WEEKDAY(Table15[[#This Row],[Date]],2)=1,1,0)</f>
        <v>0</v>
      </c>
      <c r="M64" s="2">
        <f>IF(WEEKDAY(Table15[[#This Row],[Date]],2)=2,1,0)</f>
        <v>1</v>
      </c>
      <c r="N64" s="2">
        <f>IF(WEEKDAY(Table15[[#This Row],[Date]],2)=5,1,0)</f>
        <v>0</v>
      </c>
    </row>
    <row r="65" spans="1:14" x14ac:dyDescent="0.25">
      <c r="A65" s="1">
        <v>41332</v>
      </c>
      <c r="B65">
        <v>654</v>
      </c>
      <c r="C65">
        <v>25675</v>
      </c>
      <c r="D65">
        <v>24403</v>
      </c>
      <c r="E65" s="2">
        <f>IF(WEEKDAY(Table15[[#This Row],[Date]],2)=3,1,0)</f>
        <v>1</v>
      </c>
      <c r="F65" s="2">
        <f>IF(WEEKDAY(Table15[[#This Row],[Date]],2)=4,1,0)</f>
        <v>0</v>
      </c>
      <c r="G65" s="2">
        <f>IF(WEEKDAY(Table15[[#This Row],[Date]],2)=6,1,0)</f>
        <v>0</v>
      </c>
      <c r="H65" s="2">
        <f>IF(NETWORKDAYS.INTL(Table15[[#This Row],[Date]],Table15[[#This Row],[Date]],11,[3]ZamazonHolidays!$A$2:$A$11)=0,IF(WEEKDAY(Table15[[#This Row],[Date]],2)=7,0,1),0)</f>
        <v>0</v>
      </c>
      <c r="I65" s="2">
        <v>121</v>
      </c>
      <c r="J6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187</v>
      </c>
      <c r="K65" s="2">
        <v>9</v>
      </c>
      <c r="L65" s="2">
        <f>IF(WEEKDAY(Table15[[#This Row],[Date]],2)=1,1,0)</f>
        <v>0</v>
      </c>
      <c r="M65" s="2">
        <f>IF(WEEKDAY(Table15[[#This Row],[Date]],2)=2,1,0)</f>
        <v>0</v>
      </c>
      <c r="N65" s="2">
        <f>IF(WEEKDAY(Table15[[#This Row],[Date]],2)=5,1,0)</f>
        <v>0</v>
      </c>
    </row>
    <row r="66" spans="1:14" x14ac:dyDescent="0.25">
      <c r="A66" s="1">
        <v>41333</v>
      </c>
      <c r="B66">
        <v>1034</v>
      </c>
      <c r="C66">
        <v>43314</v>
      </c>
      <c r="D66">
        <v>31756</v>
      </c>
      <c r="E66" s="2">
        <f>IF(WEEKDAY(Table15[[#This Row],[Date]],2)=3,1,0)</f>
        <v>0</v>
      </c>
      <c r="F66" s="2">
        <f>IF(WEEKDAY(Table15[[#This Row],[Date]],2)=4,1,0)</f>
        <v>1</v>
      </c>
      <c r="G66" s="2">
        <f>IF(WEEKDAY(Table15[[#This Row],[Date]],2)=6,1,0)</f>
        <v>0</v>
      </c>
      <c r="H66" s="2">
        <f>IF(NETWORKDAYS.INTL(Table15[[#This Row],[Date]],Table15[[#This Row],[Date]],11,[3]ZamazonHolidays!$A$2:$A$11)=0,IF(WEEKDAY(Table15[[#This Row],[Date]],2)=7,0,1),0)</f>
        <v>0</v>
      </c>
      <c r="I66" s="2">
        <v>244</v>
      </c>
      <c r="J6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253</v>
      </c>
      <c r="K66" s="2">
        <v>8</v>
      </c>
      <c r="L66" s="2">
        <f>IF(WEEKDAY(Table15[[#This Row],[Date]],2)=1,1,0)</f>
        <v>0</v>
      </c>
      <c r="M66" s="2">
        <f>IF(WEEKDAY(Table15[[#This Row],[Date]],2)=2,1,0)</f>
        <v>0</v>
      </c>
      <c r="N66" s="2">
        <f>IF(WEEKDAY(Table15[[#This Row],[Date]],2)=5,1,0)</f>
        <v>0</v>
      </c>
    </row>
    <row r="67" spans="1:14" x14ac:dyDescent="0.25">
      <c r="A67" s="1">
        <v>41334</v>
      </c>
      <c r="B67">
        <v>722</v>
      </c>
      <c r="C67">
        <v>32146</v>
      </c>
      <c r="D67">
        <v>38801</v>
      </c>
      <c r="E67" s="2">
        <f>IF(WEEKDAY(Table15[[#This Row],[Date]],2)=3,1,0)</f>
        <v>0</v>
      </c>
      <c r="F67" s="2">
        <f>IF(WEEKDAY(Table15[[#This Row],[Date]],2)=4,1,0)</f>
        <v>0</v>
      </c>
      <c r="G67" s="2">
        <f>IF(WEEKDAY(Table15[[#This Row],[Date]],2)=6,1,0)</f>
        <v>0</v>
      </c>
      <c r="H67" s="2">
        <f>IF(NETWORKDAYS.INTL(Table15[[#This Row],[Date]],Table15[[#This Row],[Date]],11,[3]ZamazonHolidays!$A$2:$A$11)=0,IF(WEEKDAY(Table15[[#This Row],[Date]],2)=7,0,1),0)</f>
        <v>0</v>
      </c>
      <c r="I67" s="2">
        <v>306</v>
      </c>
      <c r="J6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294</v>
      </c>
      <c r="K67" s="2">
        <v>12</v>
      </c>
      <c r="L67" s="2">
        <f>IF(WEEKDAY(Table15[[#This Row],[Date]],2)=1,1,0)</f>
        <v>0</v>
      </c>
      <c r="M67" s="2">
        <f>IF(WEEKDAY(Table15[[#This Row],[Date]],2)=2,1,0)</f>
        <v>0</v>
      </c>
      <c r="N67" s="2">
        <f>IF(WEEKDAY(Table15[[#This Row],[Date]],2)=5,1,0)</f>
        <v>1</v>
      </c>
    </row>
    <row r="68" spans="1:14" x14ac:dyDescent="0.25">
      <c r="A68" s="1">
        <v>41335</v>
      </c>
      <c r="B68">
        <v>725</v>
      </c>
      <c r="C68">
        <v>22986</v>
      </c>
      <c r="D68">
        <v>37399</v>
      </c>
      <c r="E68" s="2">
        <f>IF(WEEKDAY(Table15[[#This Row],[Date]],2)=3,1,0)</f>
        <v>0</v>
      </c>
      <c r="F68" s="2">
        <f>IF(WEEKDAY(Table15[[#This Row],[Date]],2)=4,1,0)</f>
        <v>0</v>
      </c>
      <c r="G68" s="2">
        <f>IF(WEEKDAY(Table15[[#This Row],[Date]],2)=6,1,0)</f>
        <v>1</v>
      </c>
      <c r="H68" s="2">
        <f>IF(NETWORKDAYS.INTL(Table15[[#This Row],[Date]],Table15[[#This Row],[Date]],11,[3]ZamazonHolidays!$A$2:$A$11)=0,IF(WEEKDAY(Table15[[#This Row],[Date]],2)=7,0,1),0)</f>
        <v>0</v>
      </c>
      <c r="I68" s="2">
        <v>282</v>
      </c>
      <c r="J6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236</v>
      </c>
      <c r="K68" s="2">
        <v>11</v>
      </c>
      <c r="L68" s="2">
        <f>IF(WEEKDAY(Table15[[#This Row],[Date]],2)=1,1,0)</f>
        <v>0</v>
      </c>
      <c r="M68" s="2">
        <f>IF(WEEKDAY(Table15[[#This Row],[Date]],2)=2,1,0)</f>
        <v>0</v>
      </c>
      <c r="N68" s="2">
        <f>IF(WEEKDAY(Table15[[#This Row],[Date]],2)=5,1,0)</f>
        <v>0</v>
      </c>
    </row>
    <row r="69" spans="1:14" x14ac:dyDescent="0.25">
      <c r="A69" s="1">
        <v>41336</v>
      </c>
      <c r="B69">
        <v>918</v>
      </c>
      <c r="C69">
        <v>24577</v>
      </c>
      <c r="D69">
        <v>38643</v>
      </c>
      <c r="E69" s="2">
        <f>IF(WEEKDAY(Table15[[#This Row],[Date]],2)=3,1,0)</f>
        <v>0</v>
      </c>
      <c r="F69" s="2">
        <f>IF(WEEKDAY(Table15[[#This Row],[Date]],2)=4,1,0)</f>
        <v>0</v>
      </c>
      <c r="G69" s="2">
        <f>IF(WEEKDAY(Table15[[#This Row],[Date]],2)=6,1,0)</f>
        <v>0</v>
      </c>
      <c r="H69" s="2">
        <f>IF(NETWORKDAYS.INTL(Table15[[#This Row],[Date]],Table15[[#This Row],[Date]],11,[3]ZamazonHolidays!$A$2:$A$11)=0,IF(WEEKDAY(Table15[[#This Row],[Date]],2)=7,0,1),0)</f>
        <v>0</v>
      </c>
      <c r="I69" s="2">
        <v>237</v>
      </c>
      <c r="J6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294</v>
      </c>
      <c r="K69" s="2">
        <v>7</v>
      </c>
      <c r="L69" s="2">
        <f>IF(WEEKDAY(Table15[[#This Row],[Date]],2)=1,1,0)</f>
        <v>0</v>
      </c>
      <c r="M69" s="2">
        <f>IF(WEEKDAY(Table15[[#This Row],[Date]],2)=2,1,0)</f>
        <v>0</v>
      </c>
      <c r="N69" s="2">
        <f>IF(WEEKDAY(Table15[[#This Row],[Date]],2)=5,1,0)</f>
        <v>0</v>
      </c>
    </row>
    <row r="70" spans="1:14" x14ac:dyDescent="0.25">
      <c r="A70" s="1">
        <v>41337</v>
      </c>
      <c r="B70">
        <v>817</v>
      </c>
      <c r="C70">
        <v>26664</v>
      </c>
      <c r="D70">
        <v>34957</v>
      </c>
      <c r="E70" s="2">
        <f>IF(WEEKDAY(Table15[[#This Row],[Date]],2)=3,1,0)</f>
        <v>0</v>
      </c>
      <c r="F70" s="2">
        <f>IF(WEEKDAY(Table15[[#This Row],[Date]],2)=4,1,0)</f>
        <v>0</v>
      </c>
      <c r="G70" s="2">
        <f>IF(WEEKDAY(Table15[[#This Row],[Date]],2)=6,1,0)</f>
        <v>0</v>
      </c>
      <c r="H70" s="2">
        <f>IF(NETWORKDAYS.INTL(Table15[[#This Row],[Date]],Table15[[#This Row],[Date]],11,[3]ZamazonHolidays!$A$2:$A$11)=0,IF(WEEKDAY(Table15[[#This Row],[Date]],2)=7,0,1),0)</f>
        <v>0</v>
      </c>
      <c r="I70" s="2">
        <v>224</v>
      </c>
      <c r="J7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275</v>
      </c>
      <c r="K70" s="2">
        <v>10</v>
      </c>
      <c r="L70" s="2">
        <f>IF(WEEKDAY(Table15[[#This Row],[Date]],2)=1,1,0)</f>
        <v>1</v>
      </c>
      <c r="M70" s="2">
        <f>IF(WEEKDAY(Table15[[#This Row],[Date]],2)=2,1,0)</f>
        <v>0</v>
      </c>
      <c r="N70" s="2">
        <f>IF(WEEKDAY(Table15[[#This Row],[Date]],2)=5,1,0)</f>
        <v>0</v>
      </c>
    </row>
    <row r="71" spans="1:14" x14ac:dyDescent="0.25">
      <c r="A71" s="1">
        <v>41338</v>
      </c>
      <c r="B71">
        <v>659</v>
      </c>
      <c r="C71">
        <v>20301</v>
      </c>
      <c r="D71">
        <v>36693</v>
      </c>
      <c r="E71" s="2">
        <f>IF(WEEKDAY(Table15[[#This Row],[Date]],2)=3,1,0)</f>
        <v>0</v>
      </c>
      <c r="F71" s="2">
        <f>IF(WEEKDAY(Table15[[#This Row],[Date]],2)=4,1,0)</f>
        <v>0</v>
      </c>
      <c r="G71" s="2">
        <f>IF(WEEKDAY(Table15[[#This Row],[Date]],2)=6,1,0)</f>
        <v>0</v>
      </c>
      <c r="H71" s="2">
        <f>IF(NETWORKDAYS.INTL(Table15[[#This Row],[Date]],Table15[[#This Row],[Date]],11,[3]ZamazonHolidays!$A$2:$A$11)=0,IF(WEEKDAY(Table15[[#This Row],[Date]],2)=7,0,1),0)</f>
        <v>0</v>
      </c>
      <c r="I71" s="2">
        <v>212</v>
      </c>
      <c r="J7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273</v>
      </c>
      <c r="K71" s="2">
        <v>10</v>
      </c>
      <c r="L71" s="2">
        <f>IF(WEEKDAY(Table15[[#This Row],[Date]],2)=1,1,0)</f>
        <v>0</v>
      </c>
      <c r="M71" s="2">
        <f>IF(WEEKDAY(Table15[[#This Row],[Date]],2)=2,1,0)</f>
        <v>1</v>
      </c>
      <c r="N71" s="2">
        <f>IF(WEEKDAY(Table15[[#This Row],[Date]],2)=5,1,0)</f>
        <v>0</v>
      </c>
    </row>
    <row r="72" spans="1:14" x14ac:dyDescent="0.25">
      <c r="A72" s="1">
        <v>41339</v>
      </c>
      <c r="B72">
        <v>1170</v>
      </c>
      <c r="C72">
        <v>20283</v>
      </c>
      <c r="D72">
        <v>29183</v>
      </c>
      <c r="E72" s="2">
        <f>IF(WEEKDAY(Table15[[#This Row],[Date]],2)=3,1,0)</f>
        <v>1</v>
      </c>
      <c r="F72" s="2">
        <f>IF(WEEKDAY(Table15[[#This Row],[Date]],2)=4,1,0)</f>
        <v>0</v>
      </c>
      <c r="G72" s="2">
        <f>IF(WEEKDAY(Table15[[#This Row],[Date]],2)=6,1,0)</f>
        <v>0</v>
      </c>
      <c r="H72" s="2">
        <f>IF(NETWORKDAYS.INTL(Table15[[#This Row],[Date]],Table15[[#This Row],[Date]],11,[3]ZamazonHolidays!$A$2:$A$11)=0,IF(WEEKDAY(Table15[[#This Row],[Date]],2)=7,0,1),0)</f>
        <v>0</v>
      </c>
      <c r="I72" s="2">
        <v>329</v>
      </c>
      <c r="J7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222</v>
      </c>
      <c r="K72" s="2">
        <v>8</v>
      </c>
      <c r="L72" s="2">
        <f>IF(WEEKDAY(Table15[[#This Row],[Date]],2)=1,1,0)</f>
        <v>0</v>
      </c>
      <c r="M72" s="2">
        <f>IF(WEEKDAY(Table15[[#This Row],[Date]],2)=2,1,0)</f>
        <v>0</v>
      </c>
      <c r="N72" s="2">
        <f>IF(WEEKDAY(Table15[[#This Row],[Date]],2)=5,1,0)</f>
        <v>0</v>
      </c>
    </row>
    <row r="73" spans="1:14" x14ac:dyDescent="0.25">
      <c r="A73" s="1">
        <v>41340</v>
      </c>
      <c r="B73">
        <v>1083</v>
      </c>
      <c r="C73">
        <v>42071</v>
      </c>
      <c r="D73">
        <v>30793</v>
      </c>
      <c r="E73" s="2">
        <f>IF(WEEKDAY(Table15[[#This Row],[Date]],2)=3,1,0)</f>
        <v>0</v>
      </c>
      <c r="F73" s="2">
        <f>IF(WEEKDAY(Table15[[#This Row],[Date]],2)=4,1,0)</f>
        <v>1</v>
      </c>
      <c r="G73" s="2">
        <f>IF(WEEKDAY(Table15[[#This Row],[Date]],2)=6,1,0)</f>
        <v>0</v>
      </c>
      <c r="H73" s="2">
        <f>IF(NETWORKDAYS.INTL(Table15[[#This Row],[Date]],Table15[[#This Row],[Date]],11,[3]ZamazonHolidays!$A$2:$A$11)=0,IF(WEEKDAY(Table15[[#This Row],[Date]],2)=7,0,1),0)</f>
        <v>0</v>
      </c>
      <c r="I73" s="2">
        <v>337</v>
      </c>
      <c r="J7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249</v>
      </c>
      <c r="K73" s="2">
        <v>9</v>
      </c>
      <c r="L73" s="2">
        <f>IF(WEEKDAY(Table15[[#This Row],[Date]],2)=1,1,0)</f>
        <v>0</v>
      </c>
      <c r="M73" s="2">
        <f>IF(WEEKDAY(Table15[[#This Row],[Date]],2)=2,1,0)</f>
        <v>0</v>
      </c>
      <c r="N73" s="2">
        <f>IF(WEEKDAY(Table15[[#This Row],[Date]],2)=5,1,0)</f>
        <v>0</v>
      </c>
    </row>
    <row r="74" spans="1:14" x14ac:dyDescent="0.25">
      <c r="A74" s="1">
        <v>41341</v>
      </c>
      <c r="B74">
        <v>540</v>
      </c>
      <c r="C74">
        <v>39103</v>
      </c>
      <c r="D74">
        <v>37584</v>
      </c>
      <c r="E74" s="2">
        <f>IF(WEEKDAY(Table15[[#This Row],[Date]],2)=3,1,0)</f>
        <v>0</v>
      </c>
      <c r="F74" s="2">
        <f>IF(WEEKDAY(Table15[[#This Row],[Date]],2)=4,1,0)</f>
        <v>0</v>
      </c>
      <c r="G74" s="2">
        <f>IF(WEEKDAY(Table15[[#This Row],[Date]],2)=6,1,0)</f>
        <v>0</v>
      </c>
      <c r="H74" s="2">
        <f>IF(NETWORKDAYS.INTL(Table15[[#This Row],[Date]],Table15[[#This Row],[Date]],11,[3]ZamazonHolidays!$A$2:$A$11)=0,IF(WEEKDAY(Table15[[#This Row],[Date]],2)=7,0,1),0)</f>
        <v>0</v>
      </c>
      <c r="I74" s="2">
        <v>243</v>
      </c>
      <c r="J7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288</v>
      </c>
      <c r="K74" s="2">
        <v>11</v>
      </c>
      <c r="L74" s="2">
        <f>IF(WEEKDAY(Table15[[#This Row],[Date]],2)=1,1,0)</f>
        <v>0</v>
      </c>
      <c r="M74" s="2">
        <f>IF(WEEKDAY(Table15[[#This Row],[Date]],2)=2,1,0)</f>
        <v>0</v>
      </c>
      <c r="N74" s="2">
        <f>IF(WEEKDAY(Table15[[#This Row],[Date]],2)=5,1,0)</f>
        <v>1</v>
      </c>
    </row>
    <row r="75" spans="1:14" x14ac:dyDescent="0.25">
      <c r="A75" s="1">
        <v>41342</v>
      </c>
      <c r="B75">
        <v>1190</v>
      </c>
      <c r="C75">
        <v>48909</v>
      </c>
      <c r="D75">
        <v>30803</v>
      </c>
      <c r="E75" s="2">
        <f>IF(WEEKDAY(Table15[[#This Row],[Date]],2)=3,1,0)</f>
        <v>0</v>
      </c>
      <c r="F75" s="2">
        <f>IF(WEEKDAY(Table15[[#This Row],[Date]],2)=4,1,0)</f>
        <v>0</v>
      </c>
      <c r="G75" s="2">
        <f>IF(WEEKDAY(Table15[[#This Row],[Date]],2)=6,1,0)</f>
        <v>1</v>
      </c>
      <c r="H75" s="2">
        <f>IF(NETWORKDAYS.INTL(Table15[[#This Row],[Date]],Table15[[#This Row],[Date]],11,[3]ZamazonHolidays!$A$2:$A$11)=0,IF(WEEKDAY(Table15[[#This Row],[Date]],2)=7,0,1),0)</f>
        <v>0</v>
      </c>
      <c r="I75" s="2">
        <v>276</v>
      </c>
      <c r="J7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242</v>
      </c>
      <c r="K75" s="2">
        <v>10</v>
      </c>
      <c r="L75" s="2">
        <f>IF(WEEKDAY(Table15[[#This Row],[Date]],2)=1,1,0)</f>
        <v>0</v>
      </c>
      <c r="M75" s="2">
        <f>IF(WEEKDAY(Table15[[#This Row],[Date]],2)=2,1,0)</f>
        <v>0</v>
      </c>
      <c r="N75" s="2">
        <f>IF(WEEKDAY(Table15[[#This Row],[Date]],2)=5,1,0)</f>
        <v>0</v>
      </c>
    </row>
    <row r="76" spans="1:14" x14ac:dyDescent="0.25">
      <c r="A76" s="1">
        <v>41343</v>
      </c>
      <c r="B76">
        <v>987</v>
      </c>
      <c r="C76">
        <v>39218</v>
      </c>
      <c r="D76">
        <v>33615</v>
      </c>
      <c r="E76" s="2">
        <f>IF(WEEKDAY(Table15[[#This Row],[Date]],2)=3,1,0)</f>
        <v>0</v>
      </c>
      <c r="F76" s="2">
        <f>IF(WEEKDAY(Table15[[#This Row],[Date]],2)=4,1,0)</f>
        <v>0</v>
      </c>
      <c r="G76" s="2">
        <f>IF(WEEKDAY(Table15[[#This Row],[Date]],2)=6,1,0)</f>
        <v>0</v>
      </c>
      <c r="H76" s="2">
        <f>IF(NETWORKDAYS.INTL(Table15[[#This Row],[Date]],Table15[[#This Row],[Date]],11,[3]ZamazonHolidays!$A$2:$A$11)=0,IF(WEEKDAY(Table15[[#This Row],[Date]],2)=7,0,1),0)</f>
        <v>0</v>
      </c>
      <c r="I76" s="2">
        <v>234</v>
      </c>
      <c r="J7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285</v>
      </c>
      <c r="K76" s="2">
        <v>5</v>
      </c>
      <c r="L76" s="2">
        <f>IF(WEEKDAY(Table15[[#This Row],[Date]],2)=1,1,0)</f>
        <v>0</v>
      </c>
      <c r="M76" s="2">
        <f>IF(WEEKDAY(Table15[[#This Row],[Date]],2)=2,1,0)</f>
        <v>0</v>
      </c>
      <c r="N76" s="2">
        <f>IF(WEEKDAY(Table15[[#This Row],[Date]],2)=5,1,0)</f>
        <v>0</v>
      </c>
    </row>
    <row r="77" spans="1:14" x14ac:dyDescent="0.25">
      <c r="A77" s="1">
        <v>41344</v>
      </c>
      <c r="B77">
        <v>1455</v>
      </c>
      <c r="C77">
        <v>24143</v>
      </c>
      <c r="D77">
        <v>34488</v>
      </c>
      <c r="E77" s="2">
        <f>IF(WEEKDAY(Table15[[#This Row],[Date]],2)=3,1,0)</f>
        <v>0</v>
      </c>
      <c r="F77" s="2">
        <f>IF(WEEKDAY(Table15[[#This Row],[Date]],2)=4,1,0)</f>
        <v>0</v>
      </c>
      <c r="G77" s="2">
        <f>IF(WEEKDAY(Table15[[#This Row],[Date]],2)=6,1,0)</f>
        <v>0</v>
      </c>
      <c r="H77" s="2">
        <f>IF(NETWORKDAYS.INTL(Table15[[#This Row],[Date]],Table15[[#This Row],[Date]],11,[3]ZamazonHolidays!$A$2:$A$11)=0,IF(WEEKDAY(Table15[[#This Row],[Date]],2)=7,0,1),0)</f>
        <v>0</v>
      </c>
      <c r="I77" s="2">
        <v>257</v>
      </c>
      <c r="J7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292</v>
      </c>
      <c r="K77" s="2">
        <v>9</v>
      </c>
      <c r="L77" s="2">
        <f>IF(WEEKDAY(Table15[[#This Row],[Date]],2)=1,1,0)</f>
        <v>1</v>
      </c>
      <c r="M77" s="2">
        <f>IF(WEEKDAY(Table15[[#This Row],[Date]],2)=2,1,0)</f>
        <v>0</v>
      </c>
      <c r="N77" s="2">
        <f>IF(WEEKDAY(Table15[[#This Row],[Date]],2)=5,1,0)</f>
        <v>0</v>
      </c>
    </row>
    <row r="78" spans="1:14" x14ac:dyDescent="0.25">
      <c r="A78" s="1">
        <v>41345</v>
      </c>
      <c r="B78">
        <v>1191</v>
      </c>
      <c r="C78">
        <v>24143</v>
      </c>
      <c r="D78">
        <v>33795</v>
      </c>
      <c r="E78" s="2">
        <f>IF(WEEKDAY(Table15[[#This Row],[Date]],2)=3,1,0)</f>
        <v>0</v>
      </c>
      <c r="F78" s="2">
        <f>IF(WEEKDAY(Table15[[#This Row],[Date]],2)=4,1,0)</f>
        <v>0</v>
      </c>
      <c r="G78" s="2">
        <f>IF(WEEKDAY(Table15[[#This Row],[Date]],2)=6,1,0)</f>
        <v>0</v>
      </c>
      <c r="H78" s="2">
        <f>IF(NETWORKDAYS.INTL(Table15[[#This Row],[Date]],Table15[[#This Row],[Date]],11,[3]ZamazonHolidays!$A$2:$A$11)=0,IF(WEEKDAY(Table15[[#This Row],[Date]],2)=7,0,1),0)</f>
        <v>0</v>
      </c>
      <c r="I78" s="2">
        <v>275</v>
      </c>
      <c r="J7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280</v>
      </c>
      <c r="K78" s="2">
        <v>6</v>
      </c>
      <c r="L78" s="2">
        <f>IF(WEEKDAY(Table15[[#This Row],[Date]],2)=1,1,0)</f>
        <v>0</v>
      </c>
      <c r="M78" s="2">
        <f>IF(WEEKDAY(Table15[[#This Row],[Date]],2)=2,1,0)</f>
        <v>1</v>
      </c>
      <c r="N78" s="2">
        <f>IF(WEEKDAY(Table15[[#This Row],[Date]],2)=5,1,0)</f>
        <v>0</v>
      </c>
    </row>
    <row r="79" spans="1:14" x14ac:dyDescent="0.25">
      <c r="A79" s="1">
        <v>41346</v>
      </c>
      <c r="B79">
        <v>881</v>
      </c>
      <c r="C79">
        <v>21630</v>
      </c>
      <c r="D79">
        <v>30047</v>
      </c>
      <c r="E79" s="2">
        <f>IF(WEEKDAY(Table15[[#This Row],[Date]],2)=3,1,0)</f>
        <v>1</v>
      </c>
      <c r="F79" s="2">
        <f>IF(WEEKDAY(Table15[[#This Row],[Date]],2)=4,1,0)</f>
        <v>0</v>
      </c>
      <c r="G79" s="2">
        <f>IF(WEEKDAY(Table15[[#This Row],[Date]],2)=6,1,0)</f>
        <v>0</v>
      </c>
      <c r="H79" s="2">
        <f>IF(NETWORKDAYS.INTL(Table15[[#This Row],[Date]],Table15[[#This Row],[Date]],11,[3]ZamazonHolidays!$A$2:$A$11)=0,IF(WEEKDAY(Table15[[#This Row],[Date]],2)=7,0,1),0)</f>
        <v>0</v>
      </c>
      <c r="I79" s="2">
        <v>268</v>
      </c>
      <c r="J7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218</v>
      </c>
      <c r="K79" s="2">
        <v>12</v>
      </c>
      <c r="L79" s="2">
        <f>IF(WEEKDAY(Table15[[#This Row],[Date]],2)=1,1,0)</f>
        <v>0</v>
      </c>
      <c r="M79" s="2">
        <f>IF(WEEKDAY(Table15[[#This Row],[Date]],2)=2,1,0)</f>
        <v>0</v>
      </c>
      <c r="N79" s="2">
        <f>IF(WEEKDAY(Table15[[#This Row],[Date]],2)=5,1,0)</f>
        <v>0</v>
      </c>
    </row>
    <row r="80" spans="1:14" x14ac:dyDescent="0.25">
      <c r="A80" s="1">
        <v>41347</v>
      </c>
      <c r="B80">
        <v>1284</v>
      </c>
      <c r="C80">
        <v>39853</v>
      </c>
      <c r="D80">
        <v>34966</v>
      </c>
      <c r="E80" s="2">
        <f>IF(WEEKDAY(Table15[[#This Row],[Date]],2)=3,1,0)</f>
        <v>0</v>
      </c>
      <c r="F80" s="2">
        <f>IF(WEEKDAY(Table15[[#This Row],[Date]],2)=4,1,0)</f>
        <v>1</v>
      </c>
      <c r="G80" s="2">
        <f>IF(WEEKDAY(Table15[[#This Row],[Date]],2)=6,1,0)</f>
        <v>0</v>
      </c>
      <c r="H80" s="2">
        <f>IF(NETWORKDAYS.INTL(Table15[[#This Row],[Date]],Table15[[#This Row],[Date]],11,[3]ZamazonHolidays!$A$2:$A$11)=0,IF(WEEKDAY(Table15[[#This Row],[Date]],2)=7,0,1),0)</f>
        <v>0</v>
      </c>
      <c r="I80" s="2">
        <v>328</v>
      </c>
      <c r="J8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273</v>
      </c>
      <c r="K80" s="2">
        <v>12</v>
      </c>
      <c r="L80" s="2">
        <f>IF(WEEKDAY(Table15[[#This Row],[Date]],2)=1,1,0)</f>
        <v>0</v>
      </c>
      <c r="M80" s="2">
        <f>IF(WEEKDAY(Table15[[#This Row],[Date]],2)=2,1,0)</f>
        <v>0</v>
      </c>
      <c r="N80" s="2">
        <f>IF(WEEKDAY(Table15[[#This Row],[Date]],2)=5,1,0)</f>
        <v>0</v>
      </c>
    </row>
    <row r="81" spans="1:14" x14ac:dyDescent="0.25">
      <c r="A81" s="1">
        <v>41348</v>
      </c>
      <c r="B81">
        <v>1488</v>
      </c>
      <c r="C81">
        <v>31107</v>
      </c>
      <c r="D81">
        <v>39255</v>
      </c>
      <c r="E81" s="2">
        <f>IF(WEEKDAY(Table15[[#This Row],[Date]],2)=3,1,0)</f>
        <v>0</v>
      </c>
      <c r="F81" s="2">
        <f>IF(WEEKDAY(Table15[[#This Row],[Date]],2)=4,1,0)</f>
        <v>0</v>
      </c>
      <c r="G81" s="2">
        <f>IF(WEEKDAY(Table15[[#This Row],[Date]],2)=6,1,0)</f>
        <v>0</v>
      </c>
      <c r="H81" s="2">
        <f>IF(NETWORKDAYS.INTL(Table15[[#This Row],[Date]],Table15[[#This Row],[Date]],11,[3]ZamazonHolidays!$A$2:$A$11)=0,IF(WEEKDAY(Table15[[#This Row],[Date]],2)=7,0,1),0)</f>
        <v>0</v>
      </c>
      <c r="I81" s="2">
        <v>265</v>
      </c>
      <c r="J8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321</v>
      </c>
      <c r="K81" s="2">
        <v>9</v>
      </c>
      <c r="L81" s="2">
        <f>IF(WEEKDAY(Table15[[#This Row],[Date]],2)=1,1,0)</f>
        <v>0</v>
      </c>
      <c r="M81" s="2">
        <f>IF(WEEKDAY(Table15[[#This Row],[Date]],2)=2,1,0)</f>
        <v>0</v>
      </c>
      <c r="N81" s="2">
        <f>IF(WEEKDAY(Table15[[#This Row],[Date]],2)=5,1,0)</f>
        <v>1</v>
      </c>
    </row>
    <row r="82" spans="1:14" x14ac:dyDescent="0.25">
      <c r="A82" s="1">
        <v>41349</v>
      </c>
      <c r="B82">
        <v>1438</v>
      </c>
      <c r="C82">
        <v>39358</v>
      </c>
      <c r="D82">
        <v>39062</v>
      </c>
      <c r="E82" s="2">
        <f>IF(WEEKDAY(Table15[[#This Row],[Date]],2)=3,1,0)</f>
        <v>0</v>
      </c>
      <c r="F82" s="2">
        <f>IF(WEEKDAY(Table15[[#This Row],[Date]],2)=4,1,0)</f>
        <v>0</v>
      </c>
      <c r="G82" s="2">
        <f>IF(WEEKDAY(Table15[[#This Row],[Date]],2)=6,1,0)</f>
        <v>1</v>
      </c>
      <c r="H82" s="2">
        <f>IF(NETWORKDAYS.INTL(Table15[[#This Row],[Date]],Table15[[#This Row],[Date]],11,[3]ZamazonHolidays!$A$2:$A$11)=0,IF(WEEKDAY(Table15[[#This Row],[Date]],2)=7,0,1),0)</f>
        <v>0</v>
      </c>
      <c r="I82" s="2">
        <v>253</v>
      </c>
      <c r="J8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281</v>
      </c>
      <c r="K82" s="2">
        <v>7</v>
      </c>
      <c r="L82" s="2">
        <f>IF(WEEKDAY(Table15[[#This Row],[Date]],2)=1,1,0)</f>
        <v>0</v>
      </c>
      <c r="M82" s="2">
        <f>IF(WEEKDAY(Table15[[#This Row],[Date]],2)=2,1,0)</f>
        <v>0</v>
      </c>
      <c r="N82" s="2">
        <f>IF(WEEKDAY(Table15[[#This Row],[Date]],2)=5,1,0)</f>
        <v>0</v>
      </c>
    </row>
    <row r="83" spans="1:14" x14ac:dyDescent="0.25">
      <c r="A83" s="1">
        <v>41350</v>
      </c>
      <c r="B83">
        <v>1168</v>
      </c>
      <c r="C83">
        <v>44504</v>
      </c>
      <c r="D83">
        <v>35135</v>
      </c>
      <c r="E83" s="2">
        <f>IF(WEEKDAY(Table15[[#This Row],[Date]],2)=3,1,0)</f>
        <v>0</v>
      </c>
      <c r="F83" s="2">
        <f>IF(WEEKDAY(Table15[[#This Row],[Date]],2)=4,1,0)</f>
        <v>0</v>
      </c>
      <c r="G83" s="2">
        <f>IF(WEEKDAY(Table15[[#This Row],[Date]],2)=6,1,0)</f>
        <v>0</v>
      </c>
      <c r="H83" s="2">
        <f>IF(NETWORKDAYS.INTL(Table15[[#This Row],[Date]],Table15[[#This Row],[Date]],11,[3]ZamazonHolidays!$A$2:$A$11)=0,IF(WEEKDAY(Table15[[#This Row],[Date]],2)=7,0,1),0)</f>
        <v>0</v>
      </c>
      <c r="I83" s="2">
        <v>295</v>
      </c>
      <c r="J8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302</v>
      </c>
      <c r="K83" s="2">
        <v>12</v>
      </c>
      <c r="L83" s="2">
        <f>IF(WEEKDAY(Table15[[#This Row],[Date]],2)=1,1,0)</f>
        <v>0</v>
      </c>
      <c r="M83" s="2">
        <f>IF(WEEKDAY(Table15[[#This Row],[Date]],2)=2,1,0)</f>
        <v>0</v>
      </c>
      <c r="N83" s="2">
        <f>IF(WEEKDAY(Table15[[#This Row],[Date]],2)=5,1,0)</f>
        <v>0</v>
      </c>
    </row>
    <row r="84" spans="1:14" x14ac:dyDescent="0.25">
      <c r="A84" s="1">
        <v>41351</v>
      </c>
      <c r="B84">
        <v>918</v>
      </c>
      <c r="C84">
        <v>31467</v>
      </c>
      <c r="D84">
        <v>37288</v>
      </c>
      <c r="E84" s="2">
        <f>IF(WEEKDAY(Table15[[#This Row],[Date]],2)=3,1,0)</f>
        <v>0</v>
      </c>
      <c r="F84" s="2">
        <f>IF(WEEKDAY(Table15[[#This Row],[Date]],2)=4,1,0)</f>
        <v>0</v>
      </c>
      <c r="G84" s="2">
        <f>IF(WEEKDAY(Table15[[#This Row],[Date]],2)=6,1,0)</f>
        <v>0</v>
      </c>
      <c r="H84" s="2">
        <f>IF(NETWORKDAYS.INTL(Table15[[#This Row],[Date]],Table15[[#This Row],[Date]],11,[3]ZamazonHolidays!$A$2:$A$11)=0,IF(WEEKDAY(Table15[[#This Row],[Date]],2)=7,0,1),0)</f>
        <v>0</v>
      </c>
      <c r="I84" s="2">
        <v>287</v>
      </c>
      <c r="J8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293</v>
      </c>
      <c r="K84" s="2">
        <v>10</v>
      </c>
      <c r="L84" s="2">
        <f>IF(WEEKDAY(Table15[[#This Row],[Date]],2)=1,1,0)</f>
        <v>1</v>
      </c>
      <c r="M84" s="2">
        <f>IF(WEEKDAY(Table15[[#This Row],[Date]],2)=2,1,0)</f>
        <v>0</v>
      </c>
      <c r="N84" s="2">
        <f>IF(WEEKDAY(Table15[[#This Row],[Date]],2)=5,1,0)</f>
        <v>0</v>
      </c>
    </row>
    <row r="85" spans="1:14" x14ac:dyDescent="0.25">
      <c r="A85" s="1">
        <v>41352</v>
      </c>
      <c r="B85">
        <v>1163</v>
      </c>
      <c r="C85">
        <v>28595</v>
      </c>
      <c r="D85">
        <v>34940</v>
      </c>
      <c r="E85" s="2">
        <f>IF(WEEKDAY(Table15[[#This Row],[Date]],2)=3,1,0)</f>
        <v>0</v>
      </c>
      <c r="F85" s="2">
        <f>IF(WEEKDAY(Table15[[#This Row],[Date]],2)=4,1,0)</f>
        <v>0</v>
      </c>
      <c r="G85" s="2">
        <f>IF(WEEKDAY(Table15[[#This Row],[Date]],2)=6,1,0)</f>
        <v>0</v>
      </c>
      <c r="H85" s="2">
        <f>IF(NETWORKDAYS.INTL(Table15[[#This Row],[Date]],Table15[[#This Row],[Date]],11,[3]ZamazonHolidays!$A$2:$A$11)=0,IF(WEEKDAY(Table15[[#This Row],[Date]],2)=7,0,1),0)</f>
        <v>0</v>
      </c>
      <c r="I85" s="2">
        <v>327</v>
      </c>
      <c r="J8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288</v>
      </c>
      <c r="K85" s="2">
        <v>7</v>
      </c>
      <c r="L85" s="2">
        <f>IF(WEEKDAY(Table15[[#This Row],[Date]],2)=1,1,0)</f>
        <v>0</v>
      </c>
      <c r="M85" s="2">
        <f>IF(WEEKDAY(Table15[[#This Row],[Date]],2)=2,1,0)</f>
        <v>1</v>
      </c>
      <c r="N85" s="2">
        <f>IF(WEEKDAY(Table15[[#This Row],[Date]],2)=5,1,0)</f>
        <v>0</v>
      </c>
    </row>
    <row r="86" spans="1:14" x14ac:dyDescent="0.25">
      <c r="A86" s="1">
        <v>41353</v>
      </c>
      <c r="B86">
        <v>604</v>
      </c>
      <c r="C86">
        <v>44977</v>
      </c>
      <c r="D86">
        <v>26526</v>
      </c>
      <c r="E86" s="2">
        <f>IF(WEEKDAY(Table15[[#This Row],[Date]],2)=3,1,0)</f>
        <v>1</v>
      </c>
      <c r="F86" s="2">
        <f>IF(WEEKDAY(Table15[[#This Row],[Date]],2)=4,1,0)</f>
        <v>0</v>
      </c>
      <c r="G86" s="2">
        <f>IF(WEEKDAY(Table15[[#This Row],[Date]],2)=6,1,0)</f>
        <v>0</v>
      </c>
      <c r="H86" s="2">
        <f>IF(NETWORKDAYS.INTL(Table15[[#This Row],[Date]],Table15[[#This Row],[Date]],11,[3]ZamazonHolidays!$A$2:$A$11)=0,IF(WEEKDAY(Table15[[#This Row],[Date]],2)=7,0,1),0)</f>
        <v>0</v>
      </c>
      <c r="I86" s="2">
        <v>183</v>
      </c>
      <c r="J8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211</v>
      </c>
      <c r="K86" s="2">
        <v>9</v>
      </c>
      <c r="L86" s="2">
        <f>IF(WEEKDAY(Table15[[#This Row],[Date]],2)=1,1,0)</f>
        <v>0</v>
      </c>
      <c r="M86" s="2">
        <f>IF(WEEKDAY(Table15[[#This Row],[Date]],2)=2,1,0)</f>
        <v>0</v>
      </c>
      <c r="N86" s="2">
        <f>IF(WEEKDAY(Table15[[#This Row],[Date]],2)=5,1,0)</f>
        <v>0</v>
      </c>
    </row>
    <row r="87" spans="1:14" x14ac:dyDescent="0.25">
      <c r="A87" s="1">
        <v>41354</v>
      </c>
      <c r="B87">
        <v>1044</v>
      </c>
      <c r="C87">
        <v>31829</v>
      </c>
      <c r="D87">
        <v>39947</v>
      </c>
      <c r="E87" s="2">
        <f>IF(WEEKDAY(Table15[[#This Row],[Date]],2)=3,1,0)</f>
        <v>0</v>
      </c>
      <c r="F87" s="2">
        <f>IF(WEEKDAY(Table15[[#This Row],[Date]],2)=4,1,0)</f>
        <v>1</v>
      </c>
      <c r="G87" s="2">
        <f>IF(WEEKDAY(Table15[[#This Row],[Date]],2)=6,1,0)</f>
        <v>0</v>
      </c>
      <c r="H87" s="2">
        <f>IF(NETWORKDAYS.INTL(Table15[[#This Row],[Date]],Table15[[#This Row],[Date]],11,[3]ZamazonHolidays!$A$2:$A$11)=0,IF(WEEKDAY(Table15[[#This Row],[Date]],2)=7,0,1),0)</f>
        <v>0</v>
      </c>
      <c r="I87" s="2">
        <v>379</v>
      </c>
      <c r="J8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282</v>
      </c>
      <c r="K87" s="2">
        <v>9</v>
      </c>
      <c r="L87" s="2">
        <f>IF(WEEKDAY(Table15[[#This Row],[Date]],2)=1,1,0)</f>
        <v>0</v>
      </c>
      <c r="M87" s="2">
        <f>IF(WEEKDAY(Table15[[#This Row],[Date]],2)=2,1,0)</f>
        <v>0</v>
      </c>
      <c r="N87" s="2">
        <f>IF(WEEKDAY(Table15[[#This Row],[Date]],2)=5,1,0)</f>
        <v>0</v>
      </c>
    </row>
    <row r="88" spans="1:14" x14ac:dyDescent="0.25">
      <c r="A88" s="1">
        <v>41355</v>
      </c>
      <c r="B88">
        <v>636</v>
      </c>
      <c r="C88">
        <v>39776</v>
      </c>
      <c r="D88">
        <v>37926</v>
      </c>
      <c r="E88" s="2">
        <f>IF(WEEKDAY(Table15[[#This Row],[Date]],2)=3,1,0)</f>
        <v>0</v>
      </c>
      <c r="F88" s="2">
        <f>IF(WEEKDAY(Table15[[#This Row],[Date]],2)=4,1,0)</f>
        <v>0</v>
      </c>
      <c r="G88" s="2">
        <f>IF(WEEKDAY(Table15[[#This Row],[Date]],2)=6,1,0)</f>
        <v>0</v>
      </c>
      <c r="H88" s="2">
        <f>IF(NETWORKDAYS.INTL(Table15[[#This Row],[Date]],Table15[[#This Row],[Date]],11,[3]ZamazonHolidays!$A$2:$A$11)=0,IF(WEEKDAY(Table15[[#This Row],[Date]],2)=7,0,1),0)</f>
        <v>0</v>
      </c>
      <c r="I88" s="2">
        <v>311</v>
      </c>
      <c r="J8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294</v>
      </c>
      <c r="K88" s="2">
        <v>9</v>
      </c>
      <c r="L88" s="2">
        <f>IF(WEEKDAY(Table15[[#This Row],[Date]],2)=1,1,0)</f>
        <v>0</v>
      </c>
      <c r="M88" s="2">
        <f>IF(WEEKDAY(Table15[[#This Row],[Date]],2)=2,1,0)</f>
        <v>0</v>
      </c>
      <c r="N88" s="2">
        <f>IF(WEEKDAY(Table15[[#This Row],[Date]],2)=5,1,0)</f>
        <v>1</v>
      </c>
    </row>
    <row r="89" spans="1:14" x14ac:dyDescent="0.25">
      <c r="A89" s="1">
        <v>41356</v>
      </c>
      <c r="B89">
        <v>735</v>
      </c>
      <c r="C89">
        <v>47398</v>
      </c>
      <c r="D89">
        <v>32956</v>
      </c>
      <c r="E89" s="2">
        <f>IF(WEEKDAY(Table15[[#This Row],[Date]],2)=3,1,0)</f>
        <v>0</v>
      </c>
      <c r="F89" s="2">
        <f>IF(WEEKDAY(Table15[[#This Row],[Date]],2)=4,1,0)</f>
        <v>0</v>
      </c>
      <c r="G89" s="2">
        <f>IF(WEEKDAY(Table15[[#This Row],[Date]],2)=6,1,0)</f>
        <v>1</v>
      </c>
      <c r="H89" s="2">
        <f>IF(NETWORKDAYS.INTL(Table15[[#This Row],[Date]],Table15[[#This Row],[Date]],11,[3]ZamazonHolidays!$A$2:$A$11)=0,IF(WEEKDAY(Table15[[#This Row],[Date]],2)=7,0,1),0)</f>
        <v>0</v>
      </c>
      <c r="I89" s="2">
        <v>193</v>
      </c>
      <c r="J8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236</v>
      </c>
      <c r="K89" s="2">
        <v>5</v>
      </c>
      <c r="L89" s="2">
        <f>IF(WEEKDAY(Table15[[#This Row],[Date]],2)=1,1,0)</f>
        <v>0</v>
      </c>
      <c r="M89" s="2">
        <f>IF(WEEKDAY(Table15[[#This Row],[Date]],2)=2,1,0)</f>
        <v>0</v>
      </c>
      <c r="N89" s="2">
        <f>IF(WEEKDAY(Table15[[#This Row],[Date]],2)=5,1,0)</f>
        <v>0</v>
      </c>
    </row>
    <row r="90" spans="1:14" x14ac:dyDescent="0.25">
      <c r="A90" s="1">
        <v>41357</v>
      </c>
      <c r="B90">
        <v>687</v>
      </c>
      <c r="C90">
        <v>22319</v>
      </c>
      <c r="D90">
        <v>37274</v>
      </c>
      <c r="E90" s="2">
        <f>IF(WEEKDAY(Table15[[#This Row],[Date]],2)=3,1,0)</f>
        <v>0</v>
      </c>
      <c r="F90" s="2">
        <f>IF(WEEKDAY(Table15[[#This Row],[Date]],2)=4,1,0)</f>
        <v>0</v>
      </c>
      <c r="G90" s="2">
        <f>IF(WEEKDAY(Table15[[#This Row],[Date]],2)=6,1,0)</f>
        <v>0</v>
      </c>
      <c r="H90" s="2">
        <f>IF(NETWORKDAYS.INTL(Table15[[#This Row],[Date]],Table15[[#This Row],[Date]],11,[3]ZamazonHolidays!$A$2:$A$11)=0,IF(WEEKDAY(Table15[[#This Row],[Date]],2)=7,0,1),0)</f>
        <v>0</v>
      </c>
      <c r="I90" s="2">
        <v>266</v>
      </c>
      <c r="J9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278</v>
      </c>
      <c r="K90" s="2">
        <v>10</v>
      </c>
      <c r="L90" s="2">
        <f>IF(WEEKDAY(Table15[[#This Row],[Date]],2)=1,1,0)</f>
        <v>0</v>
      </c>
      <c r="M90" s="2">
        <f>IF(WEEKDAY(Table15[[#This Row],[Date]],2)=2,1,0)</f>
        <v>0</v>
      </c>
      <c r="N90" s="2">
        <f>IF(WEEKDAY(Table15[[#This Row],[Date]],2)=5,1,0)</f>
        <v>0</v>
      </c>
    </row>
    <row r="91" spans="1:14" x14ac:dyDescent="0.25">
      <c r="A91" s="1">
        <v>41358</v>
      </c>
      <c r="B91">
        <v>535</v>
      </c>
      <c r="C91">
        <v>36439</v>
      </c>
      <c r="D91">
        <v>35129</v>
      </c>
      <c r="E91" s="2">
        <f>IF(WEEKDAY(Table15[[#This Row],[Date]],2)=3,1,0)</f>
        <v>0</v>
      </c>
      <c r="F91" s="2">
        <f>IF(WEEKDAY(Table15[[#This Row],[Date]],2)=4,1,0)</f>
        <v>0</v>
      </c>
      <c r="G91" s="2">
        <f>IF(WEEKDAY(Table15[[#This Row],[Date]],2)=6,1,0)</f>
        <v>0</v>
      </c>
      <c r="H91" s="2">
        <f>IF(NETWORKDAYS.INTL(Table15[[#This Row],[Date]],Table15[[#This Row],[Date]],11,[3]ZamazonHolidays!$A$2:$A$11)=0,IF(WEEKDAY(Table15[[#This Row],[Date]],2)=7,0,1),0)</f>
        <v>0</v>
      </c>
      <c r="I91" s="2">
        <v>322</v>
      </c>
      <c r="J9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275</v>
      </c>
      <c r="K91" s="2">
        <v>9</v>
      </c>
      <c r="L91" s="2">
        <f>IF(WEEKDAY(Table15[[#This Row],[Date]],2)=1,1,0)</f>
        <v>1</v>
      </c>
      <c r="M91" s="2">
        <f>IF(WEEKDAY(Table15[[#This Row],[Date]],2)=2,1,0)</f>
        <v>0</v>
      </c>
      <c r="N91" s="2">
        <f>IF(WEEKDAY(Table15[[#This Row],[Date]],2)=5,1,0)</f>
        <v>0</v>
      </c>
    </row>
    <row r="92" spans="1:14" x14ac:dyDescent="0.25">
      <c r="A92" s="1">
        <v>41359</v>
      </c>
      <c r="B92">
        <v>568</v>
      </c>
      <c r="C92">
        <v>25539</v>
      </c>
      <c r="D92">
        <v>35907</v>
      </c>
      <c r="E92" s="2">
        <f>IF(WEEKDAY(Table15[[#This Row],[Date]],2)=3,1,0)</f>
        <v>0</v>
      </c>
      <c r="F92" s="2">
        <f>IF(WEEKDAY(Table15[[#This Row],[Date]],2)=4,1,0)</f>
        <v>0</v>
      </c>
      <c r="G92" s="2">
        <f>IF(WEEKDAY(Table15[[#This Row],[Date]],2)=6,1,0)</f>
        <v>0</v>
      </c>
      <c r="H92" s="2">
        <f>IF(NETWORKDAYS.INTL(Table15[[#This Row],[Date]],Table15[[#This Row],[Date]],11,[3]ZamazonHolidays!$A$2:$A$11)=0,IF(WEEKDAY(Table15[[#This Row],[Date]],2)=7,0,1),0)</f>
        <v>0</v>
      </c>
      <c r="I92" s="2">
        <v>334</v>
      </c>
      <c r="J9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270</v>
      </c>
      <c r="K92" s="2">
        <v>11</v>
      </c>
      <c r="L92" s="2">
        <f>IF(WEEKDAY(Table15[[#This Row],[Date]],2)=1,1,0)</f>
        <v>0</v>
      </c>
      <c r="M92" s="2">
        <f>IF(WEEKDAY(Table15[[#This Row],[Date]],2)=2,1,0)</f>
        <v>1</v>
      </c>
      <c r="N92" s="2">
        <f>IF(WEEKDAY(Table15[[#This Row],[Date]],2)=5,1,0)</f>
        <v>0</v>
      </c>
    </row>
    <row r="93" spans="1:14" x14ac:dyDescent="0.25">
      <c r="A93" s="1">
        <v>41360</v>
      </c>
      <c r="B93">
        <v>839</v>
      </c>
      <c r="C93">
        <v>45318</v>
      </c>
      <c r="D93">
        <v>31189</v>
      </c>
      <c r="E93" s="2">
        <f>IF(WEEKDAY(Table15[[#This Row],[Date]],2)=3,1,0)</f>
        <v>1</v>
      </c>
      <c r="F93" s="2">
        <f>IF(WEEKDAY(Table15[[#This Row],[Date]],2)=4,1,0)</f>
        <v>0</v>
      </c>
      <c r="G93" s="2">
        <f>IF(WEEKDAY(Table15[[#This Row],[Date]],2)=6,1,0)</f>
        <v>0</v>
      </c>
      <c r="H93" s="2">
        <f>IF(NETWORKDAYS.INTL(Table15[[#This Row],[Date]],Table15[[#This Row],[Date]],11,[3]ZamazonHolidays!$A$2:$A$11)=0,IF(WEEKDAY(Table15[[#This Row],[Date]],2)=7,0,1),0)</f>
        <v>0</v>
      </c>
      <c r="I93" s="2">
        <v>226</v>
      </c>
      <c r="J9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241</v>
      </c>
      <c r="K93" s="2">
        <v>10</v>
      </c>
      <c r="L93" s="2">
        <f>IF(WEEKDAY(Table15[[#This Row],[Date]],2)=1,1,0)</f>
        <v>0</v>
      </c>
      <c r="M93" s="2">
        <f>IF(WEEKDAY(Table15[[#This Row],[Date]],2)=2,1,0)</f>
        <v>0</v>
      </c>
      <c r="N93" s="2">
        <f>IF(WEEKDAY(Table15[[#This Row],[Date]],2)=5,1,0)</f>
        <v>0</v>
      </c>
    </row>
    <row r="94" spans="1:14" x14ac:dyDescent="0.25">
      <c r="A94" s="1">
        <v>41361</v>
      </c>
      <c r="B94">
        <v>669</v>
      </c>
      <c r="C94">
        <v>37886</v>
      </c>
      <c r="D94">
        <v>30417</v>
      </c>
      <c r="E94" s="2">
        <f>IF(WEEKDAY(Table15[[#This Row],[Date]],2)=3,1,0)</f>
        <v>0</v>
      </c>
      <c r="F94" s="2">
        <f>IF(WEEKDAY(Table15[[#This Row],[Date]],2)=4,1,0)</f>
        <v>1</v>
      </c>
      <c r="G94" s="2">
        <f>IF(WEEKDAY(Table15[[#This Row],[Date]],2)=6,1,0)</f>
        <v>0</v>
      </c>
      <c r="H94" s="2">
        <f>IF(NETWORKDAYS.INTL(Table15[[#This Row],[Date]],Table15[[#This Row],[Date]],11,[3]ZamazonHolidays!$A$2:$A$11)=0,IF(WEEKDAY(Table15[[#This Row],[Date]],2)=7,0,1),0)</f>
        <v>0</v>
      </c>
      <c r="I94" s="2">
        <v>208</v>
      </c>
      <c r="J9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230</v>
      </c>
      <c r="K94" s="2">
        <v>6</v>
      </c>
      <c r="L94" s="2">
        <f>IF(WEEKDAY(Table15[[#This Row],[Date]],2)=1,1,0)</f>
        <v>0</v>
      </c>
      <c r="M94" s="2">
        <f>IF(WEEKDAY(Table15[[#This Row],[Date]],2)=2,1,0)</f>
        <v>0</v>
      </c>
      <c r="N94" s="2">
        <f>IF(WEEKDAY(Table15[[#This Row],[Date]],2)=5,1,0)</f>
        <v>0</v>
      </c>
    </row>
    <row r="95" spans="1:14" x14ac:dyDescent="0.25">
      <c r="A95" s="1">
        <v>41362</v>
      </c>
      <c r="B95">
        <v>1195</v>
      </c>
      <c r="C95">
        <v>48320</v>
      </c>
      <c r="D95">
        <v>35281</v>
      </c>
      <c r="E95" s="2">
        <f>IF(WEEKDAY(Table15[[#This Row],[Date]],2)=3,1,0)</f>
        <v>0</v>
      </c>
      <c r="F95" s="2">
        <f>IF(WEEKDAY(Table15[[#This Row],[Date]],2)=4,1,0)</f>
        <v>0</v>
      </c>
      <c r="G95" s="2">
        <f>IF(WEEKDAY(Table15[[#This Row],[Date]],2)=6,1,0)</f>
        <v>0</v>
      </c>
      <c r="H95" s="2">
        <f>IF(NETWORKDAYS.INTL(Table15[[#This Row],[Date]],Table15[[#This Row],[Date]],11,[3]ZamazonHolidays!$A$2:$A$11)=0,IF(WEEKDAY(Table15[[#This Row],[Date]],2)=7,0,1),0)</f>
        <v>0</v>
      </c>
      <c r="I95" s="2">
        <v>350</v>
      </c>
      <c r="J9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307</v>
      </c>
      <c r="K95" s="2">
        <v>11</v>
      </c>
      <c r="L95" s="2">
        <f>IF(WEEKDAY(Table15[[#This Row],[Date]],2)=1,1,0)</f>
        <v>0</v>
      </c>
      <c r="M95" s="2">
        <f>IF(WEEKDAY(Table15[[#This Row],[Date]],2)=2,1,0)</f>
        <v>0</v>
      </c>
      <c r="N95" s="2">
        <f>IF(WEEKDAY(Table15[[#This Row],[Date]],2)=5,1,0)</f>
        <v>1</v>
      </c>
    </row>
    <row r="96" spans="1:14" x14ac:dyDescent="0.25">
      <c r="A96" s="1">
        <v>41363</v>
      </c>
      <c r="B96">
        <v>848</v>
      </c>
      <c r="C96">
        <v>48683</v>
      </c>
      <c r="D96">
        <v>30682</v>
      </c>
      <c r="E96" s="2">
        <f>IF(WEEKDAY(Table15[[#This Row],[Date]],2)=3,1,0)</f>
        <v>0</v>
      </c>
      <c r="F96" s="2">
        <f>IF(WEEKDAY(Table15[[#This Row],[Date]],2)=4,1,0)</f>
        <v>0</v>
      </c>
      <c r="G96" s="2">
        <f>IF(WEEKDAY(Table15[[#This Row],[Date]],2)=6,1,0)</f>
        <v>1</v>
      </c>
      <c r="H96" s="2">
        <f>IF(NETWORKDAYS.INTL(Table15[[#This Row],[Date]],Table15[[#This Row],[Date]],11,[3]ZamazonHolidays!$A$2:$A$11)=0,IF(WEEKDAY(Table15[[#This Row],[Date]],2)=7,0,1),0)</f>
        <v>0</v>
      </c>
      <c r="I96" s="2">
        <v>240</v>
      </c>
      <c r="J9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230</v>
      </c>
      <c r="K96" s="2">
        <v>10</v>
      </c>
      <c r="L96" s="2">
        <f>IF(WEEKDAY(Table15[[#This Row],[Date]],2)=1,1,0)</f>
        <v>0</v>
      </c>
      <c r="M96" s="2">
        <f>IF(WEEKDAY(Table15[[#This Row],[Date]],2)=2,1,0)</f>
        <v>0</v>
      </c>
      <c r="N96" s="2">
        <f>IF(WEEKDAY(Table15[[#This Row],[Date]],2)=5,1,0)</f>
        <v>0</v>
      </c>
    </row>
    <row r="97" spans="1:14" x14ac:dyDescent="0.25">
      <c r="A97" s="1">
        <v>41364</v>
      </c>
      <c r="B97">
        <v>852</v>
      </c>
      <c r="C97">
        <v>47771</v>
      </c>
      <c r="D97">
        <v>36377</v>
      </c>
      <c r="E97" s="2">
        <f>IF(WEEKDAY(Table15[[#This Row],[Date]],2)=3,1,0)</f>
        <v>0</v>
      </c>
      <c r="F97" s="2">
        <f>IF(WEEKDAY(Table15[[#This Row],[Date]],2)=4,1,0)</f>
        <v>0</v>
      </c>
      <c r="G97" s="2">
        <f>IF(WEEKDAY(Table15[[#This Row],[Date]],2)=6,1,0)</f>
        <v>0</v>
      </c>
      <c r="H97" s="2">
        <f>IF(NETWORKDAYS.INTL(Table15[[#This Row],[Date]],Table15[[#This Row],[Date]],11,[3]ZamazonHolidays!$A$2:$A$11)=0,IF(WEEKDAY(Table15[[#This Row],[Date]],2)=7,0,1),0)</f>
        <v>0</v>
      </c>
      <c r="I97" s="2">
        <v>290</v>
      </c>
      <c r="J9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300</v>
      </c>
      <c r="K97" s="2">
        <v>9</v>
      </c>
      <c r="L97" s="2">
        <f>IF(WEEKDAY(Table15[[#This Row],[Date]],2)=1,1,0)</f>
        <v>0</v>
      </c>
      <c r="M97" s="2">
        <f>IF(WEEKDAY(Table15[[#This Row],[Date]],2)=2,1,0)</f>
        <v>0</v>
      </c>
      <c r="N97" s="2">
        <f>IF(WEEKDAY(Table15[[#This Row],[Date]],2)=5,1,0)</f>
        <v>0</v>
      </c>
    </row>
    <row r="98" spans="1:14" x14ac:dyDescent="0.25">
      <c r="A98" s="1">
        <v>41365</v>
      </c>
      <c r="B98">
        <v>1293</v>
      </c>
      <c r="C98">
        <v>27924</v>
      </c>
      <c r="D98">
        <v>34514</v>
      </c>
      <c r="E98" s="2">
        <f>IF(WEEKDAY(Table15[[#This Row],[Date]],2)=3,1,0)</f>
        <v>0</v>
      </c>
      <c r="F98" s="2">
        <f>IF(WEEKDAY(Table15[[#This Row],[Date]],2)=4,1,0)</f>
        <v>0</v>
      </c>
      <c r="G98" s="2">
        <f>IF(WEEKDAY(Table15[[#This Row],[Date]],2)=6,1,0)</f>
        <v>0</v>
      </c>
      <c r="H98" s="2">
        <f>IF(NETWORKDAYS.INTL(Table15[[#This Row],[Date]],Table15[[#This Row],[Date]],11,[3]ZamazonHolidays!$A$2:$A$11)=0,IF(WEEKDAY(Table15[[#This Row],[Date]],2)=7,0,1),0)</f>
        <v>0</v>
      </c>
      <c r="I98" s="2">
        <v>351</v>
      </c>
      <c r="J9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290</v>
      </c>
      <c r="K98" s="2">
        <v>9</v>
      </c>
      <c r="L98" s="2">
        <f>IF(WEEKDAY(Table15[[#This Row],[Date]],2)=1,1,0)</f>
        <v>1</v>
      </c>
      <c r="M98" s="2">
        <f>IF(WEEKDAY(Table15[[#This Row],[Date]],2)=2,1,0)</f>
        <v>0</v>
      </c>
      <c r="N98" s="2">
        <f>IF(WEEKDAY(Table15[[#This Row],[Date]],2)=5,1,0)</f>
        <v>0</v>
      </c>
    </row>
    <row r="99" spans="1:14" x14ac:dyDescent="0.25">
      <c r="A99" s="1">
        <v>41366</v>
      </c>
      <c r="B99">
        <v>1126</v>
      </c>
      <c r="C99">
        <v>26878</v>
      </c>
      <c r="D99">
        <v>36899</v>
      </c>
      <c r="E99" s="2">
        <f>IF(WEEKDAY(Table15[[#This Row],[Date]],2)=3,1,0)</f>
        <v>0</v>
      </c>
      <c r="F99" s="2">
        <f>IF(WEEKDAY(Table15[[#This Row],[Date]],2)=4,1,0)</f>
        <v>0</v>
      </c>
      <c r="G99" s="2">
        <f>IF(WEEKDAY(Table15[[#This Row],[Date]],2)=6,1,0)</f>
        <v>0</v>
      </c>
      <c r="H99" s="2">
        <f>IF(NETWORKDAYS.INTL(Table15[[#This Row],[Date]],Table15[[#This Row],[Date]],11,[3]ZamazonHolidays!$A$2:$A$11)=0,IF(WEEKDAY(Table15[[#This Row],[Date]],2)=7,0,1),0)</f>
        <v>0</v>
      </c>
      <c r="I99" s="2">
        <v>282</v>
      </c>
      <c r="J9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295</v>
      </c>
      <c r="K99" s="2">
        <v>11</v>
      </c>
      <c r="L99" s="2">
        <f>IF(WEEKDAY(Table15[[#This Row],[Date]],2)=1,1,0)</f>
        <v>0</v>
      </c>
      <c r="M99" s="2">
        <f>IF(WEEKDAY(Table15[[#This Row],[Date]],2)=2,1,0)</f>
        <v>1</v>
      </c>
      <c r="N99" s="2">
        <f>IF(WEEKDAY(Table15[[#This Row],[Date]],2)=5,1,0)</f>
        <v>0</v>
      </c>
    </row>
    <row r="100" spans="1:14" x14ac:dyDescent="0.25">
      <c r="A100" s="1">
        <v>41367</v>
      </c>
      <c r="B100">
        <v>617</v>
      </c>
      <c r="C100">
        <v>31254</v>
      </c>
      <c r="D100">
        <v>29363</v>
      </c>
      <c r="E100" s="2">
        <f>IF(WEEKDAY(Table15[[#This Row],[Date]],2)=3,1,0)</f>
        <v>1</v>
      </c>
      <c r="F100" s="2">
        <f>IF(WEEKDAY(Table15[[#This Row],[Date]],2)=4,1,0)</f>
        <v>0</v>
      </c>
      <c r="G100" s="2">
        <f>IF(WEEKDAY(Table15[[#This Row],[Date]],2)=6,1,0)</f>
        <v>0</v>
      </c>
      <c r="H100" s="2">
        <f>IF(NETWORKDAYS.INTL(Table15[[#This Row],[Date]],Table15[[#This Row],[Date]],11,[3]ZamazonHolidays!$A$2:$A$11)=0,IF(WEEKDAY(Table15[[#This Row],[Date]],2)=7,0,1),0)</f>
        <v>0</v>
      </c>
      <c r="I100" s="2">
        <v>251</v>
      </c>
      <c r="J10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214</v>
      </c>
      <c r="K100" s="2">
        <v>6</v>
      </c>
      <c r="L100" s="2">
        <f>IF(WEEKDAY(Table15[[#This Row],[Date]],2)=1,1,0)</f>
        <v>0</v>
      </c>
      <c r="M100" s="2">
        <f>IF(WEEKDAY(Table15[[#This Row],[Date]],2)=2,1,0)</f>
        <v>0</v>
      </c>
      <c r="N100" s="2">
        <f>IF(WEEKDAY(Table15[[#This Row],[Date]],2)=5,1,0)</f>
        <v>0</v>
      </c>
    </row>
    <row r="101" spans="1:14" x14ac:dyDescent="0.25">
      <c r="A101" s="1">
        <v>41368</v>
      </c>
      <c r="B101">
        <v>1390</v>
      </c>
      <c r="C101">
        <v>38898</v>
      </c>
      <c r="D101">
        <v>36634</v>
      </c>
      <c r="E101" s="2">
        <f>IF(WEEKDAY(Table15[[#This Row],[Date]],2)=3,1,0)</f>
        <v>0</v>
      </c>
      <c r="F101" s="2">
        <f>IF(WEEKDAY(Table15[[#This Row],[Date]],2)=4,1,0)</f>
        <v>1</v>
      </c>
      <c r="G101" s="2">
        <f>IF(WEEKDAY(Table15[[#This Row],[Date]],2)=6,1,0)</f>
        <v>0</v>
      </c>
      <c r="H101" s="2">
        <f>IF(NETWORKDAYS.INTL(Table15[[#This Row],[Date]],Table15[[#This Row],[Date]],11,[3]ZamazonHolidays!$A$2:$A$11)=0,IF(WEEKDAY(Table15[[#This Row],[Date]],2)=7,0,1),0)</f>
        <v>0</v>
      </c>
      <c r="I101" s="2">
        <v>302</v>
      </c>
      <c r="J10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283</v>
      </c>
      <c r="K101" s="2">
        <v>9</v>
      </c>
      <c r="L101" s="2">
        <f>IF(WEEKDAY(Table15[[#This Row],[Date]],2)=1,1,0)</f>
        <v>0</v>
      </c>
      <c r="M101" s="2">
        <f>IF(WEEKDAY(Table15[[#This Row],[Date]],2)=2,1,0)</f>
        <v>0</v>
      </c>
      <c r="N101" s="2">
        <f>IF(WEEKDAY(Table15[[#This Row],[Date]],2)=5,1,0)</f>
        <v>0</v>
      </c>
    </row>
    <row r="102" spans="1:14" x14ac:dyDescent="0.25">
      <c r="A102" s="1">
        <v>41369</v>
      </c>
      <c r="B102">
        <v>538</v>
      </c>
      <c r="C102">
        <v>36985</v>
      </c>
      <c r="D102">
        <v>30515</v>
      </c>
      <c r="E102" s="2">
        <f>IF(WEEKDAY(Table15[[#This Row],[Date]],2)=3,1,0)</f>
        <v>0</v>
      </c>
      <c r="F102" s="2">
        <f>IF(WEEKDAY(Table15[[#This Row],[Date]],2)=4,1,0)</f>
        <v>0</v>
      </c>
      <c r="G102" s="2">
        <f>IF(WEEKDAY(Table15[[#This Row],[Date]],2)=6,1,0)</f>
        <v>0</v>
      </c>
      <c r="H102" s="2">
        <f>IF(NETWORKDAYS.INTL(Table15[[#This Row],[Date]],Table15[[#This Row],[Date]],11,[3]ZamazonHolidays!$A$2:$A$11)=0,IF(WEEKDAY(Table15[[#This Row],[Date]],2)=7,0,1),0)</f>
        <v>0</v>
      </c>
      <c r="I102" s="2">
        <v>334</v>
      </c>
      <c r="J10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254</v>
      </c>
      <c r="K102" s="2">
        <v>7</v>
      </c>
      <c r="L102" s="2">
        <f>IF(WEEKDAY(Table15[[#This Row],[Date]],2)=1,1,0)</f>
        <v>0</v>
      </c>
      <c r="M102" s="2">
        <f>IF(WEEKDAY(Table15[[#This Row],[Date]],2)=2,1,0)</f>
        <v>0</v>
      </c>
      <c r="N102" s="2">
        <f>IF(WEEKDAY(Table15[[#This Row],[Date]],2)=5,1,0)</f>
        <v>1</v>
      </c>
    </row>
    <row r="103" spans="1:14" x14ac:dyDescent="0.25">
      <c r="A103" s="1">
        <v>41370</v>
      </c>
      <c r="B103">
        <v>796</v>
      </c>
      <c r="C103">
        <v>44316</v>
      </c>
      <c r="D103">
        <v>36045</v>
      </c>
      <c r="E103" s="2">
        <f>IF(WEEKDAY(Table15[[#This Row],[Date]],2)=3,1,0)</f>
        <v>0</v>
      </c>
      <c r="F103" s="2">
        <f>IF(WEEKDAY(Table15[[#This Row],[Date]],2)=4,1,0)</f>
        <v>0</v>
      </c>
      <c r="G103" s="2">
        <f>IF(WEEKDAY(Table15[[#This Row],[Date]],2)=6,1,0)</f>
        <v>1</v>
      </c>
      <c r="H103" s="2">
        <f>IF(NETWORKDAYS.INTL(Table15[[#This Row],[Date]],Table15[[#This Row],[Date]],11,[3]ZamazonHolidays!$A$2:$A$11)=0,IF(WEEKDAY(Table15[[#This Row],[Date]],2)=7,0,1),0)</f>
        <v>0</v>
      </c>
      <c r="I103" s="2">
        <v>245</v>
      </c>
      <c r="J10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249</v>
      </c>
      <c r="K103" s="2">
        <v>11</v>
      </c>
      <c r="L103" s="2">
        <f>IF(WEEKDAY(Table15[[#This Row],[Date]],2)=1,1,0)</f>
        <v>0</v>
      </c>
      <c r="M103" s="2">
        <f>IF(WEEKDAY(Table15[[#This Row],[Date]],2)=2,1,0)</f>
        <v>0</v>
      </c>
      <c r="N103" s="2">
        <f>IF(WEEKDAY(Table15[[#This Row],[Date]],2)=5,1,0)</f>
        <v>0</v>
      </c>
    </row>
    <row r="104" spans="1:14" x14ac:dyDescent="0.25">
      <c r="A104" s="1">
        <v>41371</v>
      </c>
      <c r="B104">
        <v>1055</v>
      </c>
      <c r="C104">
        <v>21344</v>
      </c>
      <c r="D104">
        <v>38805</v>
      </c>
      <c r="E104" s="2">
        <f>IF(WEEKDAY(Table15[[#This Row],[Date]],2)=3,1,0)</f>
        <v>0</v>
      </c>
      <c r="F104" s="2">
        <f>IF(WEEKDAY(Table15[[#This Row],[Date]],2)=4,1,0)</f>
        <v>0</v>
      </c>
      <c r="G104" s="2">
        <f>IF(WEEKDAY(Table15[[#This Row],[Date]],2)=6,1,0)</f>
        <v>0</v>
      </c>
      <c r="H104" s="2">
        <f>IF(NETWORKDAYS.INTL(Table15[[#This Row],[Date]],Table15[[#This Row],[Date]],11,[3]ZamazonHolidays!$A$2:$A$11)=0,IF(WEEKDAY(Table15[[#This Row],[Date]],2)=7,0,1),0)</f>
        <v>0</v>
      </c>
      <c r="I104" s="2">
        <v>274</v>
      </c>
      <c r="J10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297</v>
      </c>
      <c r="K104" s="2">
        <v>11</v>
      </c>
      <c r="L104" s="2">
        <f>IF(WEEKDAY(Table15[[#This Row],[Date]],2)=1,1,0)</f>
        <v>0</v>
      </c>
      <c r="M104" s="2">
        <f>IF(WEEKDAY(Table15[[#This Row],[Date]],2)=2,1,0)</f>
        <v>0</v>
      </c>
      <c r="N104" s="2">
        <f>IF(WEEKDAY(Table15[[#This Row],[Date]],2)=5,1,0)</f>
        <v>0</v>
      </c>
    </row>
    <row r="105" spans="1:14" x14ac:dyDescent="0.25">
      <c r="A105" s="1">
        <v>41372</v>
      </c>
      <c r="B105">
        <v>1200</v>
      </c>
      <c r="C105">
        <v>21854</v>
      </c>
      <c r="D105">
        <v>37894</v>
      </c>
      <c r="E105" s="2">
        <f>IF(WEEKDAY(Table15[[#This Row],[Date]],2)=3,1,0)</f>
        <v>0</v>
      </c>
      <c r="F105" s="2">
        <f>IF(WEEKDAY(Table15[[#This Row],[Date]],2)=4,1,0)</f>
        <v>0</v>
      </c>
      <c r="G105" s="2">
        <f>IF(WEEKDAY(Table15[[#This Row],[Date]],2)=6,1,0)</f>
        <v>0</v>
      </c>
      <c r="H105" s="2">
        <f>IF(NETWORKDAYS.INTL(Table15[[#This Row],[Date]],Table15[[#This Row],[Date]],11,[3]ZamazonHolidays!$A$2:$A$11)=0,IF(WEEKDAY(Table15[[#This Row],[Date]],2)=7,0,1),0)</f>
        <v>0</v>
      </c>
      <c r="I105" s="2">
        <v>288</v>
      </c>
      <c r="J10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298</v>
      </c>
      <c r="K105" s="2">
        <v>6</v>
      </c>
      <c r="L105" s="2">
        <f>IF(WEEKDAY(Table15[[#This Row],[Date]],2)=1,1,0)</f>
        <v>1</v>
      </c>
      <c r="M105" s="2">
        <f>IF(WEEKDAY(Table15[[#This Row],[Date]],2)=2,1,0)</f>
        <v>0</v>
      </c>
      <c r="N105" s="2">
        <f>IF(WEEKDAY(Table15[[#This Row],[Date]],2)=5,1,0)</f>
        <v>0</v>
      </c>
    </row>
    <row r="106" spans="1:14" x14ac:dyDescent="0.25">
      <c r="A106" s="1">
        <v>41373</v>
      </c>
      <c r="B106">
        <v>767</v>
      </c>
      <c r="C106">
        <v>27593</v>
      </c>
      <c r="D106">
        <v>32358</v>
      </c>
      <c r="E106" s="2">
        <f>IF(WEEKDAY(Table15[[#This Row],[Date]],2)=3,1,0)</f>
        <v>0</v>
      </c>
      <c r="F106" s="2">
        <f>IF(WEEKDAY(Table15[[#This Row],[Date]],2)=4,1,0)</f>
        <v>0</v>
      </c>
      <c r="G106" s="2">
        <f>IF(WEEKDAY(Table15[[#This Row],[Date]],2)=6,1,0)</f>
        <v>0</v>
      </c>
      <c r="H106" s="2">
        <f>IF(NETWORKDAYS.INTL(Table15[[#This Row],[Date]],Table15[[#This Row],[Date]],11,[3]ZamazonHolidays!$A$2:$A$11)=0,IF(WEEKDAY(Table15[[#This Row],[Date]],2)=7,0,1),0)</f>
        <v>0</v>
      </c>
      <c r="I106" s="2">
        <v>276</v>
      </c>
      <c r="J10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262</v>
      </c>
      <c r="K106" s="2">
        <v>10</v>
      </c>
      <c r="L106" s="2">
        <f>IF(WEEKDAY(Table15[[#This Row],[Date]],2)=1,1,0)</f>
        <v>0</v>
      </c>
      <c r="M106" s="2">
        <f>IF(WEEKDAY(Table15[[#This Row],[Date]],2)=2,1,0)</f>
        <v>1</v>
      </c>
      <c r="N106" s="2">
        <f>IF(WEEKDAY(Table15[[#This Row],[Date]],2)=5,1,0)</f>
        <v>0</v>
      </c>
    </row>
    <row r="107" spans="1:14" x14ac:dyDescent="0.25">
      <c r="A107" s="1">
        <v>41374</v>
      </c>
      <c r="B107">
        <v>793</v>
      </c>
      <c r="C107">
        <v>42818</v>
      </c>
      <c r="D107">
        <v>25948</v>
      </c>
      <c r="E107" s="2">
        <f>IF(WEEKDAY(Table15[[#This Row],[Date]],2)=3,1,0)</f>
        <v>1</v>
      </c>
      <c r="F107" s="2">
        <f>IF(WEEKDAY(Table15[[#This Row],[Date]],2)=4,1,0)</f>
        <v>0</v>
      </c>
      <c r="G107" s="2">
        <f>IF(WEEKDAY(Table15[[#This Row],[Date]],2)=6,1,0)</f>
        <v>0</v>
      </c>
      <c r="H107" s="2">
        <f>IF(NETWORKDAYS.INTL(Table15[[#This Row],[Date]],Table15[[#This Row],[Date]],11,[3]ZamazonHolidays!$A$2:$A$11)=0,IF(WEEKDAY(Table15[[#This Row],[Date]],2)=7,0,1),0)</f>
        <v>0</v>
      </c>
      <c r="I107" s="2">
        <v>275</v>
      </c>
      <c r="J10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213</v>
      </c>
      <c r="K107" s="2">
        <v>12</v>
      </c>
      <c r="L107" s="2">
        <f>IF(WEEKDAY(Table15[[#This Row],[Date]],2)=1,1,0)</f>
        <v>0</v>
      </c>
      <c r="M107" s="2">
        <f>IF(WEEKDAY(Table15[[#This Row],[Date]],2)=2,1,0)</f>
        <v>0</v>
      </c>
      <c r="N107" s="2">
        <f>IF(WEEKDAY(Table15[[#This Row],[Date]],2)=5,1,0)</f>
        <v>0</v>
      </c>
    </row>
    <row r="108" spans="1:14" x14ac:dyDescent="0.25">
      <c r="A108" s="1">
        <v>41375</v>
      </c>
      <c r="B108">
        <v>1196</v>
      </c>
      <c r="C108">
        <v>33845</v>
      </c>
      <c r="D108">
        <v>30172</v>
      </c>
      <c r="E108" s="2">
        <f>IF(WEEKDAY(Table15[[#This Row],[Date]],2)=3,1,0)</f>
        <v>0</v>
      </c>
      <c r="F108" s="2">
        <f>IF(WEEKDAY(Table15[[#This Row],[Date]],2)=4,1,0)</f>
        <v>1</v>
      </c>
      <c r="G108" s="2">
        <f>IF(WEEKDAY(Table15[[#This Row],[Date]],2)=6,1,0)</f>
        <v>0</v>
      </c>
      <c r="H108" s="2">
        <f>IF(NETWORKDAYS.INTL(Table15[[#This Row],[Date]],Table15[[#This Row],[Date]],11,[3]ZamazonHolidays!$A$2:$A$11)=0,IF(WEEKDAY(Table15[[#This Row],[Date]],2)=7,0,1),0)</f>
        <v>0</v>
      </c>
      <c r="I108" s="2">
        <v>275</v>
      </c>
      <c r="J10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243</v>
      </c>
      <c r="K108" s="2">
        <v>7</v>
      </c>
      <c r="L108" s="2">
        <f>IF(WEEKDAY(Table15[[#This Row],[Date]],2)=1,1,0)</f>
        <v>0</v>
      </c>
      <c r="M108" s="2">
        <f>IF(WEEKDAY(Table15[[#This Row],[Date]],2)=2,1,0)</f>
        <v>0</v>
      </c>
      <c r="N108" s="2">
        <f>IF(WEEKDAY(Table15[[#This Row],[Date]],2)=5,1,0)</f>
        <v>0</v>
      </c>
    </row>
    <row r="109" spans="1:14" x14ac:dyDescent="0.25">
      <c r="A109" s="1">
        <v>41376</v>
      </c>
      <c r="B109">
        <v>837</v>
      </c>
      <c r="C109">
        <v>29806</v>
      </c>
      <c r="D109">
        <v>34999</v>
      </c>
      <c r="E109" s="2">
        <f>IF(WEEKDAY(Table15[[#This Row],[Date]],2)=3,1,0)</f>
        <v>0</v>
      </c>
      <c r="F109" s="2">
        <f>IF(WEEKDAY(Table15[[#This Row],[Date]],2)=4,1,0)</f>
        <v>0</v>
      </c>
      <c r="G109" s="2">
        <f>IF(WEEKDAY(Table15[[#This Row],[Date]],2)=6,1,0)</f>
        <v>0</v>
      </c>
      <c r="H109" s="2">
        <f>IF(NETWORKDAYS.INTL(Table15[[#This Row],[Date]],Table15[[#This Row],[Date]],11,[3]ZamazonHolidays!$A$2:$A$11)=0,IF(WEEKDAY(Table15[[#This Row],[Date]],2)=7,0,1),0)</f>
        <v>0</v>
      </c>
      <c r="I109" s="2">
        <v>225</v>
      </c>
      <c r="J10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279</v>
      </c>
      <c r="K109" s="2">
        <v>10</v>
      </c>
      <c r="L109" s="2">
        <f>IF(WEEKDAY(Table15[[#This Row],[Date]],2)=1,1,0)</f>
        <v>0</v>
      </c>
      <c r="M109" s="2">
        <f>IF(WEEKDAY(Table15[[#This Row],[Date]],2)=2,1,0)</f>
        <v>0</v>
      </c>
      <c r="N109" s="2">
        <f>IF(WEEKDAY(Table15[[#This Row],[Date]],2)=5,1,0)</f>
        <v>1</v>
      </c>
    </row>
    <row r="110" spans="1:14" x14ac:dyDescent="0.25">
      <c r="A110" s="1">
        <v>41377</v>
      </c>
      <c r="B110">
        <v>684</v>
      </c>
      <c r="C110">
        <v>29387</v>
      </c>
      <c r="D110">
        <v>34105</v>
      </c>
      <c r="E110" s="2">
        <f>IF(WEEKDAY(Table15[[#This Row],[Date]],2)=3,1,0)</f>
        <v>0</v>
      </c>
      <c r="F110" s="2">
        <f>IF(WEEKDAY(Table15[[#This Row],[Date]],2)=4,1,0)</f>
        <v>0</v>
      </c>
      <c r="G110" s="2">
        <f>IF(WEEKDAY(Table15[[#This Row],[Date]],2)=6,1,0)</f>
        <v>1</v>
      </c>
      <c r="H110" s="2">
        <f>IF(NETWORKDAYS.INTL(Table15[[#This Row],[Date]],Table15[[#This Row],[Date]],11,[3]ZamazonHolidays!$A$2:$A$11)=0,IF(WEEKDAY(Table15[[#This Row],[Date]],2)=7,0,1),0)</f>
        <v>0</v>
      </c>
      <c r="I110" s="2">
        <v>229</v>
      </c>
      <c r="J11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225</v>
      </c>
      <c r="K110" s="2">
        <v>10</v>
      </c>
      <c r="L110" s="2">
        <f>IF(WEEKDAY(Table15[[#This Row],[Date]],2)=1,1,0)</f>
        <v>0</v>
      </c>
      <c r="M110" s="2">
        <f>IF(WEEKDAY(Table15[[#This Row],[Date]],2)=2,1,0)</f>
        <v>0</v>
      </c>
      <c r="N110" s="2">
        <f>IF(WEEKDAY(Table15[[#This Row],[Date]],2)=5,1,0)</f>
        <v>0</v>
      </c>
    </row>
    <row r="111" spans="1:14" x14ac:dyDescent="0.25">
      <c r="A111" s="1">
        <v>41378</v>
      </c>
      <c r="B111">
        <v>904</v>
      </c>
      <c r="C111">
        <v>34800</v>
      </c>
      <c r="D111">
        <v>33714</v>
      </c>
      <c r="E111" s="2">
        <f>IF(WEEKDAY(Table15[[#This Row],[Date]],2)=3,1,0)</f>
        <v>0</v>
      </c>
      <c r="F111" s="2">
        <f>IF(WEEKDAY(Table15[[#This Row],[Date]],2)=4,1,0)</f>
        <v>0</v>
      </c>
      <c r="G111" s="2">
        <f>IF(WEEKDAY(Table15[[#This Row],[Date]],2)=6,1,0)</f>
        <v>0</v>
      </c>
      <c r="H111" s="2">
        <f>IF(NETWORKDAYS.INTL(Table15[[#This Row],[Date]],Table15[[#This Row],[Date]],11,[3]ZamazonHolidays!$A$2:$A$11)=0,IF(WEEKDAY(Table15[[#This Row],[Date]],2)=7,0,1),0)</f>
        <v>0</v>
      </c>
      <c r="I111" s="2">
        <v>199</v>
      </c>
      <c r="J11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279</v>
      </c>
      <c r="K111" s="2">
        <v>10</v>
      </c>
      <c r="L111" s="2">
        <f>IF(WEEKDAY(Table15[[#This Row],[Date]],2)=1,1,0)</f>
        <v>0</v>
      </c>
      <c r="M111" s="2">
        <f>IF(WEEKDAY(Table15[[#This Row],[Date]],2)=2,1,0)</f>
        <v>0</v>
      </c>
      <c r="N111" s="2">
        <f>IF(WEEKDAY(Table15[[#This Row],[Date]],2)=5,1,0)</f>
        <v>0</v>
      </c>
    </row>
    <row r="112" spans="1:14" x14ac:dyDescent="0.25">
      <c r="A112" s="1">
        <v>41379</v>
      </c>
      <c r="B112">
        <v>706</v>
      </c>
      <c r="C112">
        <v>33802</v>
      </c>
      <c r="D112">
        <v>37886</v>
      </c>
      <c r="E112" s="2">
        <f>IF(WEEKDAY(Table15[[#This Row],[Date]],2)=3,1,0)</f>
        <v>0</v>
      </c>
      <c r="F112" s="2">
        <f>IF(WEEKDAY(Table15[[#This Row],[Date]],2)=4,1,0)</f>
        <v>0</v>
      </c>
      <c r="G112" s="2">
        <f>IF(WEEKDAY(Table15[[#This Row],[Date]],2)=6,1,0)</f>
        <v>0</v>
      </c>
      <c r="H112" s="2">
        <f>IF(NETWORKDAYS.INTL(Table15[[#This Row],[Date]],Table15[[#This Row],[Date]],11,[3]ZamazonHolidays!$A$2:$A$11)=0,IF(WEEKDAY(Table15[[#This Row],[Date]],2)=7,0,1),0)</f>
        <v>0</v>
      </c>
      <c r="I112" s="2">
        <v>380</v>
      </c>
      <c r="J11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291</v>
      </c>
      <c r="K112" s="2">
        <v>12</v>
      </c>
      <c r="L112" s="2">
        <f>IF(WEEKDAY(Table15[[#This Row],[Date]],2)=1,1,0)</f>
        <v>1</v>
      </c>
      <c r="M112" s="2">
        <f>IF(WEEKDAY(Table15[[#This Row],[Date]],2)=2,1,0)</f>
        <v>0</v>
      </c>
      <c r="N112" s="2">
        <f>IF(WEEKDAY(Table15[[#This Row],[Date]],2)=5,1,0)</f>
        <v>0</v>
      </c>
    </row>
    <row r="113" spans="1:14" x14ac:dyDescent="0.25">
      <c r="A113" s="1">
        <v>41380</v>
      </c>
      <c r="B113">
        <v>1142</v>
      </c>
      <c r="C113">
        <v>34855</v>
      </c>
      <c r="D113">
        <v>39826</v>
      </c>
      <c r="E113" s="2">
        <f>IF(WEEKDAY(Table15[[#This Row],[Date]],2)=3,1,0)</f>
        <v>0</v>
      </c>
      <c r="F113" s="2">
        <f>IF(WEEKDAY(Table15[[#This Row],[Date]],2)=4,1,0)</f>
        <v>0</v>
      </c>
      <c r="G113" s="2">
        <f>IF(WEEKDAY(Table15[[#This Row],[Date]],2)=6,1,0)</f>
        <v>0</v>
      </c>
      <c r="H113" s="2">
        <f>IF(NETWORKDAYS.INTL(Table15[[#This Row],[Date]],Table15[[#This Row],[Date]],11,[3]ZamazonHolidays!$A$2:$A$11)=0,IF(WEEKDAY(Table15[[#This Row],[Date]],2)=7,0,1),0)</f>
        <v>0</v>
      </c>
      <c r="I113" s="2">
        <v>300</v>
      </c>
      <c r="J11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315</v>
      </c>
      <c r="K113" s="2">
        <v>11</v>
      </c>
      <c r="L113" s="2">
        <f>IF(WEEKDAY(Table15[[#This Row],[Date]],2)=1,1,0)</f>
        <v>0</v>
      </c>
      <c r="M113" s="2">
        <f>IF(WEEKDAY(Table15[[#This Row],[Date]],2)=2,1,0)</f>
        <v>1</v>
      </c>
      <c r="N113" s="2">
        <f>IF(WEEKDAY(Table15[[#This Row],[Date]],2)=5,1,0)</f>
        <v>0</v>
      </c>
    </row>
    <row r="114" spans="1:14" x14ac:dyDescent="0.25">
      <c r="A114" s="1">
        <v>41381</v>
      </c>
      <c r="B114">
        <v>586</v>
      </c>
      <c r="C114">
        <v>32161</v>
      </c>
      <c r="D114">
        <v>29842</v>
      </c>
      <c r="E114" s="2">
        <f>IF(WEEKDAY(Table15[[#This Row],[Date]],2)=3,1,0)</f>
        <v>1</v>
      </c>
      <c r="F114" s="2">
        <f>IF(WEEKDAY(Table15[[#This Row],[Date]],2)=4,1,0)</f>
        <v>0</v>
      </c>
      <c r="G114" s="2">
        <f>IF(WEEKDAY(Table15[[#This Row],[Date]],2)=6,1,0)</f>
        <v>0</v>
      </c>
      <c r="H114" s="2">
        <f>IF(NETWORKDAYS.INTL(Table15[[#This Row],[Date]],Table15[[#This Row],[Date]],11,[3]ZamazonHolidays!$A$2:$A$11)=0,IF(WEEKDAY(Table15[[#This Row],[Date]],2)=7,0,1),0)</f>
        <v>0</v>
      </c>
      <c r="I114" s="2">
        <v>246</v>
      </c>
      <c r="J11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216</v>
      </c>
      <c r="K114" s="2">
        <v>9</v>
      </c>
      <c r="L114" s="2">
        <f>IF(WEEKDAY(Table15[[#This Row],[Date]],2)=1,1,0)</f>
        <v>0</v>
      </c>
      <c r="M114" s="2">
        <f>IF(WEEKDAY(Table15[[#This Row],[Date]],2)=2,1,0)</f>
        <v>0</v>
      </c>
      <c r="N114" s="2">
        <f>IF(WEEKDAY(Table15[[#This Row],[Date]],2)=5,1,0)</f>
        <v>0</v>
      </c>
    </row>
    <row r="115" spans="1:14" x14ac:dyDescent="0.25">
      <c r="A115" s="1">
        <v>41382</v>
      </c>
      <c r="B115">
        <v>1355</v>
      </c>
      <c r="C115">
        <v>35755</v>
      </c>
      <c r="D115">
        <v>30032</v>
      </c>
      <c r="E115" s="2">
        <f>IF(WEEKDAY(Table15[[#This Row],[Date]],2)=3,1,0)</f>
        <v>0</v>
      </c>
      <c r="F115" s="2">
        <f>IF(WEEKDAY(Table15[[#This Row],[Date]],2)=4,1,0)</f>
        <v>1</v>
      </c>
      <c r="G115" s="2">
        <f>IF(WEEKDAY(Table15[[#This Row],[Date]],2)=6,1,0)</f>
        <v>0</v>
      </c>
      <c r="H115" s="2">
        <f>IF(NETWORKDAYS.INTL(Table15[[#This Row],[Date]],Table15[[#This Row],[Date]],11,[3]ZamazonHolidays!$A$2:$A$11)=0,IF(WEEKDAY(Table15[[#This Row],[Date]],2)=7,0,1),0)</f>
        <v>0</v>
      </c>
      <c r="I115" s="2">
        <v>299</v>
      </c>
      <c r="J11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249</v>
      </c>
      <c r="K115" s="2">
        <v>6</v>
      </c>
      <c r="L115" s="2">
        <f>IF(WEEKDAY(Table15[[#This Row],[Date]],2)=1,1,0)</f>
        <v>0</v>
      </c>
      <c r="M115" s="2">
        <f>IF(WEEKDAY(Table15[[#This Row],[Date]],2)=2,1,0)</f>
        <v>0</v>
      </c>
      <c r="N115" s="2">
        <f>IF(WEEKDAY(Table15[[#This Row],[Date]],2)=5,1,0)</f>
        <v>0</v>
      </c>
    </row>
    <row r="116" spans="1:14" x14ac:dyDescent="0.25">
      <c r="A116" s="1">
        <v>41383</v>
      </c>
      <c r="B116">
        <v>1490</v>
      </c>
      <c r="C116">
        <v>25025</v>
      </c>
      <c r="D116">
        <v>36668</v>
      </c>
      <c r="E116" s="2">
        <f>IF(WEEKDAY(Table15[[#This Row],[Date]],2)=3,1,0)</f>
        <v>0</v>
      </c>
      <c r="F116" s="2">
        <f>IF(WEEKDAY(Table15[[#This Row],[Date]],2)=4,1,0)</f>
        <v>0</v>
      </c>
      <c r="G116" s="2">
        <f>IF(WEEKDAY(Table15[[#This Row],[Date]],2)=6,1,0)</f>
        <v>0</v>
      </c>
      <c r="H116" s="2">
        <f>IF(NETWORKDAYS.INTL(Table15[[#This Row],[Date]],Table15[[#This Row],[Date]],11,[3]ZamazonHolidays!$A$2:$A$11)=0,IF(WEEKDAY(Table15[[#This Row],[Date]],2)=7,0,1),0)</f>
        <v>0</v>
      </c>
      <c r="I116" s="2">
        <v>318</v>
      </c>
      <c r="J11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304</v>
      </c>
      <c r="K116" s="2">
        <v>8</v>
      </c>
      <c r="L116" s="2">
        <f>IF(WEEKDAY(Table15[[#This Row],[Date]],2)=1,1,0)</f>
        <v>0</v>
      </c>
      <c r="M116" s="2">
        <f>IF(WEEKDAY(Table15[[#This Row],[Date]],2)=2,1,0)</f>
        <v>0</v>
      </c>
      <c r="N116" s="2">
        <f>IF(WEEKDAY(Table15[[#This Row],[Date]],2)=5,1,0)</f>
        <v>1</v>
      </c>
    </row>
    <row r="117" spans="1:14" x14ac:dyDescent="0.25">
      <c r="A117" s="1">
        <v>41384</v>
      </c>
      <c r="B117">
        <v>571</v>
      </c>
      <c r="C117">
        <v>42034</v>
      </c>
      <c r="D117">
        <v>32481</v>
      </c>
      <c r="E117" s="2">
        <f>IF(WEEKDAY(Table15[[#This Row],[Date]],2)=3,1,0)</f>
        <v>0</v>
      </c>
      <c r="F117" s="2">
        <f>IF(WEEKDAY(Table15[[#This Row],[Date]],2)=4,1,0)</f>
        <v>0</v>
      </c>
      <c r="G117" s="2">
        <f>IF(WEEKDAY(Table15[[#This Row],[Date]],2)=6,1,0)</f>
        <v>1</v>
      </c>
      <c r="H117" s="2">
        <f>IF(NETWORKDAYS.INTL(Table15[[#This Row],[Date]],Table15[[#This Row],[Date]],11,[3]ZamazonHolidays!$A$2:$A$11)=0,IF(WEEKDAY(Table15[[#This Row],[Date]],2)=7,0,1),0)</f>
        <v>0</v>
      </c>
      <c r="I117" s="2">
        <v>195</v>
      </c>
      <c r="J11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224</v>
      </c>
      <c r="K117" s="2">
        <v>6</v>
      </c>
      <c r="L117" s="2">
        <f>IF(WEEKDAY(Table15[[#This Row],[Date]],2)=1,1,0)</f>
        <v>0</v>
      </c>
      <c r="M117" s="2">
        <f>IF(WEEKDAY(Table15[[#This Row],[Date]],2)=2,1,0)</f>
        <v>0</v>
      </c>
      <c r="N117" s="2">
        <f>IF(WEEKDAY(Table15[[#This Row],[Date]],2)=5,1,0)</f>
        <v>0</v>
      </c>
    </row>
    <row r="118" spans="1:14" x14ac:dyDescent="0.25">
      <c r="A118" s="1">
        <v>41385</v>
      </c>
      <c r="B118">
        <v>1162</v>
      </c>
      <c r="C118">
        <v>31894</v>
      </c>
      <c r="D118">
        <v>34118</v>
      </c>
      <c r="E118" s="2">
        <f>IF(WEEKDAY(Table15[[#This Row],[Date]],2)=3,1,0)</f>
        <v>0</v>
      </c>
      <c r="F118" s="2">
        <f>IF(WEEKDAY(Table15[[#This Row],[Date]],2)=4,1,0)</f>
        <v>0</v>
      </c>
      <c r="G118" s="2">
        <f>IF(WEEKDAY(Table15[[#This Row],[Date]],2)=6,1,0)</f>
        <v>0</v>
      </c>
      <c r="H118" s="2">
        <f>IF(NETWORKDAYS.INTL(Table15[[#This Row],[Date]],Table15[[#This Row],[Date]],11,[3]ZamazonHolidays!$A$2:$A$11)=0,IF(WEEKDAY(Table15[[#This Row],[Date]],2)=7,0,1),0)</f>
        <v>0</v>
      </c>
      <c r="I118" s="2">
        <v>304</v>
      </c>
      <c r="J11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287</v>
      </c>
      <c r="K118" s="2">
        <v>9</v>
      </c>
      <c r="L118" s="2">
        <f>IF(WEEKDAY(Table15[[#This Row],[Date]],2)=1,1,0)</f>
        <v>0</v>
      </c>
      <c r="M118" s="2">
        <f>IF(WEEKDAY(Table15[[#This Row],[Date]],2)=2,1,0)</f>
        <v>0</v>
      </c>
      <c r="N118" s="2">
        <f>IF(WEEKDAY(Table15[[#This Row],[Date]],2)=5,1,0)</f>
        <v>0</v>
      </c>
    </row>
    <row r="119" spans="1:14" x14ac:dyDescent="0.25">
      <c r="A119" s="1">
        <v>41386</v>
      </c>
      <c r="B119">
        <v>1187</v>
      </c>
      <c r="C119">
        <v>42635</v>
      </c>
      <c r="D119">
        <v>37424</v>
      </c>
      <c r="E119" s="2">
        <f>IF(WEEKDAY(Table15[[#This Row],[Date]],2)=3,1,0)</f>
        <v>0</v>
      </c>
      <c r="F119" s="2">
        <f>IF(WEEKDAY(Table15[[#This Row],[Date]],2)=4,1,0)</f>
        <v>0</v>
      </c>
      <c r="G119" s="2">
        <f>IF(WEEKDAY(Table15[[#This Row],[Date]],2)=6,1,0)</f>
        <v>0</v>
      </c>
      <c r="H119" s="2">
        <f>IF(NETWORKDAYS.INTL(Table15[[#This Row],[Date]],Table15[[#This Row],[Date]],11,[3]ZamazonHolidays!$A$2:$A$11)=0,IF(WEEKDAY(Table15[[#This Row],[Date]],2)=7,0,1),0)</f>
        <v>0</v>
      </c>
      <c r="I119" s="2">
        <v>321</v>
      </c>
      <c r="J11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312</v>
      </c>
      <c r="K119" s="2">
        <v>11</v>
      </c>
      <c r="L119" s="2">
        <f>IF(WEEKDAY(Table15[[#This Row],[Date]],2)=1,1,0)</f>
        <v>1</v>
      </c>
      <c r="M119" s="2">
        <f>IF(WEEKDAY(Table15[[#This Row],[Date]],2)=2,1,0)</f>
        <v>0</v>
      </c>
      <c r="N119" s="2">
        <f>IF(WEEKDAY(Table15[[#This Row],[Date]],2)=5,1,0)</f>
        <v>0</v>
      </c>
    </row>
    <row r="120" spans="1:14" x14ac:dyDescent="0.25">
      <c r="A120" s="1">
        <v>41387</v>
      </c>
      <c r="B120">
        <v>922</v>
      </c>
      <c r="C120">
        <v>46717</v>
      </c>
      <c r="D120">
        <v>35319</v>
      </c>
      <c r="E120" s="2">
        <f>IF(WEEKDAY(Table15[[#This Row],[Date]],2)=3,1,0)</f>
        <v>0</v>
      </c>
      <c r="F120" s="2">
        <f>IF(WEEKDAY(Table15[[#This Row],[Date]],2)=4,1,0)</f>
        <v>0</v>
      </c>
      <c r="G120" s="2">
        <f>IF(WEEKDAY(Table15[[#This Row],[Date]],2)=6,1,0)</f>
        <v>0</v>
      </c>
      <c r="H120" s="2">
        <f>IF(NETWORKDAYS.INTL(Table15[[#This Row],[Date]],Table15[[#This Row],[Date]],11,[3]ZamazonHolidays!$A$2:$A$11)=0,IF(WEEKDAY(Table15[[#This Row],[Date]],2)=7,0,1),0)</f>
        <v>0</v>
      </c>
      <c r="I120" s="2">
        <v>303</v>
      </c>
      <c r="J12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297</v>
      </c>
      <c r="K120" s="2">
        <v>8</v>
      </c>
      <c r="L120" s="2">
        <f>IF(WEEKDAY(Table15[[#This Row],[Date]],2)=1,1,0)</f>
        <v>0</v>
      </c>
      <c r="M120" s="2">
        <f>IF(WEEKDAY(Table15[[#This Row],[Date]],2)=2,1,0)</f>
        <v>1</v>
      </c>
      <c r="N120" s="2">
        <f>IF(WEEKDAY(Table15[[#This Row],[Date]],2)=5,1,0)</f>
        <v>0</v>
      </c>
    </row>
    <row r="121" spans="1:14" x14ac:dyDescent="0.25">
      <c r="A121" s="1">
        <v>41388</v>
      </c>
      <c r="B121">
        <v>1237</v>
      </c>
      <c r="C121">
        <v>38541</v>
      </c>
      <c r="D121">
        <v>25859</v>
      </c>
      <c r="E121" s="2">
        <f>IF(WEEKDAY(Table15[[#This Row],[Date]],2)=3,1,0)</f>
        <v>1</v>
      </c>
      <c r="F121" s="2">
        <f>IF(WEEKDAY(Table15[[#This Row],[Date]],2)=4,1,0)</f>
        <v>0</v>
      </c>
      <c r="G121" s="2">
        <f>IF(WEEKDAY(Table15[[#This Row],[Date]],2)=6,1,0)</f>
        <v>0</v>
      </c>
      <c r="H121" s="2">
        <f>IF(NETWORKDAYS.INTL(Table15[[#This Row],[Date]],Table15[[#This Row],[Date]],11,[3]ZamazonHolidays!$A$2:$A$11)=0,IF(WEEKDAY(Table15[[#This Row],[Date]],2)=7,0,1),0)</f>
        <v>0</v>
      </c>
      <c r="I121" s="2">
        <v>254</v>
      </c>
      <c r="J12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224</v>
      </c>
      <c r="K121" s="2">
        <v>11</v>
      </c>
      <c r="L121" s="2">
        <f>IF(WEEKDAY(Table15[[#This Row],[Date]],2)=1,1,0)</f>
        <v>0</v>
      </c>
      <c r="M121" s="2">
        <f>IF(WEEKDAY(Table15[[#This Row],[Date]],2)=2,1,0)</f>
        <v>0</v>
      </c>
      <c r="N121" s="2">
        <f>IF(WEEKDAY(Table15[[#This Row],[Date]],2)=5,1,0)</f>
        <v>0</v>
      </c>
    </row>
    <row r="122" spans="1:14" x14ac:dyDescent="0.25">
      <c r="A122" s="1">
        <v>41389</v>
      </c>
      <c r="B122">
        <v>1170</v>
      </c>
      <c r="C122">
        <v>27003</v>
      </c>
      <c r="D122">
        <v>36586</v>
      </c>
      <c r="E122" s="2">
        <f>IF(WEEKDAY(Table15[[#This Row],[Date]],2)=3,1,0)</f>
        <v>0</v>
      </c>
      <c r="F122" s="2">
        <f>IF(WEEKDAY(Table15[[#This Row],[Date]],2)=4,1,0)</f>
        <v>1</v>
      </c>
      <c r="G122" s="2">
        <f>IF(WEEKDAY(Table15[[#This Row],[Date]],2)=6,1,0)</f>
        <v>0</v>
      </c>
      <c r="H122" s="2">
        <f>IF(NETWORKDAYS.INTL(Table15[[#This Row],[Date]],Table15[[#This Row],[Date]],11,[3]ZamazonHolidays!$A$2:$A$11)=0,IF(WEEKDAY(Table15[[#This Row],[Date]],2)=7,0,1),0)</f>
        <v>0</v>
      </c>
      <c r="I122" s="2">
        <v>342</v>
      </c>
      <c r="J12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266</v>
      </c>
      <c r="K122" s="2">
        <v>11</v>
      </c>
      <c r="L122" s="2">
        <f>IF(WEEKDAY(Table15[[#This Row],[Date]],2)=1,1,0)</f>
        <v>0</v>
      </c>
      <c r="M122" s="2">
        <f>IF(WEEKDAY(Table15[[#This Row],[Date]],2)=2,1,0)</f>
        <v>0</v>
      </c>
      <c r="N122" s="2">
        <f>IF(WEEKDAY(Table15[[#This Row],[Date]],2)=5,1,0)</f>
        <v>0</v>
      </c>
    </row>
    <row r="123" spans="1:14" x14ac:dyDescent="0.25">
      <c r="A123" s="1">
        <v>41390</v>
      </c>
      <c r="B123">
        <v>752</v>
      </c>
      <c r="C123">
        <v>42433</v>
      </c>
      <c r="D123">
        <v>36613</v>
      </c>
      <c r="E123" s="2">
        <f>IF(WEEKDAY(Table15[[#This Row],[Date]],2)=3,1,0)</f>
        <v>0</v>
      </c>
      <c r="F123" s="2">
        <f>IF(WEEKDAY(Table15[[#This Row],[Date]],2)=4,1,0)</f>
        <v>0</v>
      </c>
      <c r="G123" s="2">
        <f>IF(WEEKDAY(Table15[[#This Row],[Date]],2)=6,1,0)</f>
        <v>0</v>
      </c>
      <c r="H123" s="2">
        <f>IF(NETWORKDAYS.INTL(Table15[[#This Row],[Date]],Table15[[#This Row],[Date]],11,[3]ZamazonHolidays!$A$2:$A$11)=0,IF(WEEKDAY(Table15[[#This Row],[Date]],2)=7,0,1),0)</f>
        <v>0</v>
      </c>
      <c r="I123" s="2">
        <v>205</v>
      </c>
      <c r="J12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294</v>
      </c>
      <c r="K123" s="2">
        <v>5</v>
      </c>
      <c r="L123" s="2">
        <f>IF(WEEKDAY(Table15[[#This Row],[Date]],2)=1,1,0)</f>
        <v>0</v>
      </c>
      <c r="M123" s="2">
        <f>IF(WEEKDAY(Table15[[#This Row],[Date]],2)=2,1,0)</f>
        <v>0</v>
      </c>
      <c r="N123" s="2">
        <f>IF(WEEKDAY(Table15[[#This Row],[Date]],2)=5,1,0)</f>
        <v>1</v>
      </c>
    </row>
    <row r="124" spans="1:14" x14ac:dyDescent="0.25">
      <c r="A124" s="1">
        <v>41391</v>
      </c>
      <c r="B124">
        <v>1227</v>
      </c>
      <c r="C124">
        <v>29075</v>
      </c>
      <c r="D124">
        <v>31236</v>
      </c>
      <c r="E124" s="2">
        <f>IF(WEEKDAY(Table15[[#This Row],[Date]],2)=3,1,0)</f>
        <v>0</v>
      </c>
      <c r="F124" s="2">
        <f>IF(WEEKDAY(Table15[[#This Row],[Date]],2)=4,1,0)</f>
        <v>0</v>
      </c>
      <c r="G124" s="2">
        <f>IF(WEEKDAY(Table15[[#This Row],[Date]],2)=6,1,0)</f>
        <v>1</v>
      </c>
      <c r="H124" s="2">
        <f>IF(NETWORKDAYS.INTL(Table15[[#This Row],[Date]],Table15[[#This Row],[Date]],11,[3]ZamazonHolidays!$A$2:$A$11)=0,IF(WEEKDAY(Table15[[#This Row],[Date]],2)=7,0,1),0)</f>
        <v>0</v>
      </c>
      <c r="I124" s="2">
        <v>153</v>
      </c>
      <c r="J12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229</v>
      </c>
      <c r="K124" s="2">
        <v>7</v>
      </c>
      <c r="L124" s="2">
        <f>IF(WEEKDAY(Table15[[#This Row],[Date]],2)=1,1,0)</f>
        <v>0</v>
      </c>
      <c r="M124" s="2">
        <f>IF(WEEKDAY(Table15[[#This Row],[Date]],2)=2,1,0)</f>
        <v>0</v>
      </c>
      <c r="N124" s="2">
        <f>IF(WEEKDAY(Table15[[#This Row],[Date]],2)=5,1,0)</f>
        <v>0</v>
      </c>
    </row>
    <row r="125" spans="1:14" x14ac:dyDescent="0.25">
      <c r="A125" s="1">
        <v>41392</v>
      </c>
      <c r="B125">
        <v>1207</v>
      </c>
      <c r="C125">
        <v>47417</v>
      </c>
      <c r="D125">
        <v>37395</v>
      </c>
      <c r="E125" s="2">
        <f>IF(WEEKDAY(Table15[[#This Row],[Date]],2)=3,1,0)</f>
        <v>0</v>
      </c>
      <c r="F125" s="2">
        <f>IF(WEEKDAY(Table15[[#This Row],[Date]],2)=4,1,0)</f>
        <v>0</v>
      </c>
      <c r="G125" s="2">
        <f>IF(WEEKDAY(Table15[[#This Row],[Date]],2)=6,1,0)</f>
        <v>0</v>
      </c>
      <c r="H125" s="2">
        <f>IF(NETWORKDAYS.INTL(Table15[[#This Row],[Date]],Table15[[#This Row],[Date]],11,[3]ZamazonHolidays!$A$2:$A$11)=0,IF(WEEKDAY(Table15[[#This Row],[Date]],2)=7,0,1),0)</f>
        <v>0</v>
      </c>
      <c r="I125" s="2">
        <v>291</v>
      </c>
      <c r="J12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316</v>
      </c>
      <c r="K125" s="2">
        <v>9</v>
      </c>
      <c r="L125" s="2">
        <f>IF(WEEKDAY(Table15[[#This Row],[Date]],2)=1,1,0)</f>
        <v>0</v>
      </c>
      <c r="M125" s="2">
        <f>IF(WEEKDAY(Table15[[#This Row],[Date]],2)=2,1,0)</f>
        <v>0</v>
      </c>
      <c r="N125" s="2">
        <f>IF(WEEKDAY(Table15[[#This Row],[Date]],2)=5,1,0)</f>
        <v>0</v>
      </c>
    </row>
    <row r="126" spans="1:14" x14ac:dyDescent="0.25">
      <c r="A126" s="1">
        <v>41393</v>
      </c>
      <c r="B126">
        <v>772</v>
      </c>
      <c r="C126">
        <v>46701</v>
      </c>
      <c r="D126">
        <v>36419</v>
      </c>
      <c r="E126" s="2">
        <f>IF(WEEKDAY(Table15[[#This Row],[Date]],2)=3,1,0)</f>
        <v>0</v>
      </c>
      <c r="F126" s="2">
        <f>IF(WEEKDAY(Table15[[#This Row],[Date]],2)=4,1,0)</f>
        <v>0</v>
      </c>
      <c r="G126" s="2">
        <f>IF(WEEKDAY(Table15[[#This Row],[Date]],2)=6,1,0)</f>
        <v>0</v>
      </c>
      <c r="H126" s="2">
        <f>IF(NETWORKDAYS.INTL(Table15[[#This Row],[Date]],Table15[[#This Row],[Date]],11,[3]ZamazonHolidays!$A$2:$A$11)=0,IF(WEEKDAY(Table15[[#This Row],[Date]],2)=7,0,1),0)</f>
        <v>0</v>
      </c>
      <c r="I126" s="2">
        <v>274</v>
      </c>
      <c r="J12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297</v>
      </c>
      <c r="K126" s="2">
        <v>8</v>
      </c>
      <c r="L126" s="2">
        <f>IF(WEEKDAY(Table15[[#This Row],[Date]],2)=1,1,0)</f>
        <v>1</v>
      </c>
      <c r="M126" s="2">
        <f>IF(WEEKDAY(Table15[[#This Row],[Date]],2)=2,1,0)</f>
        <v>0</v>
      </c>
      <c r="N126" s="2">
        <f>IF(WEEKDAY(Table15[[#This Row],[Date]],2)=5,1,0)</f>
        <v>0</v>
      </c>
    </row>
    <row r="127" spans="1:14" x14ac:dyDescent="0.25">
      <c r="A127" s="1">
        <v>41394</v>
      </c>
      <c r="B127">
        <v>1447</v>
      </c>
      <c r="C127">
        <v>20321</v>
      </c>
      <c r="D127">
        <v>35181</v>
      </c>
      <c r="E127" s="2">
        <f>IF(WEEKDAY(Table15[[#This Row],[Date]],2)=3,1,0)</f>
        <v>0</v>
      </c>
      <c r="F127" s="2">
        <f>IF(WEEKDAY(Table15[[#This Row],[Date]],2)=4,1,0)</f>
        <v>0</v>
      </c>
      <c r="G127" s="2">
        <f>IF(WEEKDAY(Table15[[#This Row],[Date]],2)=6,1,0)</f>
        <v>0</v>
      </c>
      <c r="H127" s="2">
        <f>IF(NETWORKDAYS.INTL(Table15[[#This Row],[Date]],Table15[[#This Row],[Date]],11,[3]ZamazonHolidays!$A$2:$A$11)=0,IF(WEEKDAY(Table15[[#This Row],[Date]],2)=7,0,1),0)</f>
        <v>0</v>
      </c>
      <c r="I127" s="2">
        <v>326</v>
      </c>
      <c r="J12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292</v>
      </c>
      <c r="K127" s="2">
        <v>5</v>
      </c>
      <c r="L127" s="2">
        <f>IF(WEEKDAY(Table15[[#This Row],[Date]],2)=1,1,0)</f>
        <v>0</v>
      </c>
      <c r="M127" s="2">
        <f>IF(WEEKDAY(Table15[[#This Row],[Date]],2)=2,1,0)</f>
        <v>1</v>
      </c>
      <c r="N127" s="2">
        <f>IF(WEEKDAY(Table15[[#This Row],[Date]],2)=5,1,0)</f>
        <v>0</v>
      </c>
    </row>
    <row r="128" spans="1:14" x14ac:dyDescent="0.25">
      <c r="A128" s="1">
        <v>41395</v>
      </c>
      <c r="B128">
        <v>1377</v>
      </c>
      <c r="C128">
        <v>22256</v>
      </c>
      <c r="D128">
        <v>30983</v>
      </c>
      <c r="E128" s="2">
        <f>IF(WEEKDAY(Table15[[#This Row],[Date]],2)=3,1,0)</f>
        <v>1</v>
      </c>
      <c r="F128" s="2">
        <f>IF(WEEKDAY(Table15[[#This Row],[Date]],2)=4,1,0)</f>
        <v>0</v>
      </c>
      <c r="G128" s="2">
        <f>IF(WEEKDAY(Table15[[#This Row],[Date]],2)=6,1,0)</f>
        <v>0</v>
      </c>
      <c r="H128" s="2">
        <f>IF(NETWORKDAYS.INTL(Table15[[#This Row],[Date]],Table15[[#This Row],[Date]],11,[3]ZamazonHolidays!$A$2:$A$11)=0,IF(WEEKDAY(Table15[[#This Row],[Date]],2)=7,0,1),0)</f>
        <v>0</v>
      </c>
      <c r="I128" s="2">
        <v>218</v>
      </c>
      <c r="J12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239</v>
      </c>
      <c r="K128" s="2">
        <v>10</v>
      </c>
      <c r="L128" s="2">
        <f>IF(WEEKDAY(Table15[[#This Row],[Date]],2)=1,1,0)</f>
        <v>0</v>
      </c>
      <c r="M128" s="2">
        <f>IF(WEEKDAY(Table15[[#This Row],[Date]],2)=2,1,0)</f>
        <v>0</v>
      </c>
      <c r="N128" s="2">
        <f>IF(WEEKDAY(Table15[[#This Row],[Date]],2)=5,1,0)</f>
        <v>0</v>
      </c>
    </row>
    <row r="129" spans="1:14" x14ac:dyDescent="0.25">
      <c r="A129" s="1">
        <v>41396</v>
      </c>
      <c r="B129">
        <v>1184</v>
      </c>
      <c r="C129">
        <v>45505</v>
      </c>
      <c r="D129">
        <v>37467</v>
      </c>
      <c r="E129" s="2">
        <f>IF(WEEKDAY(Table15[[#This Row],[Date]],2)=3,1,0)</f>
        <v>0</v>
      </c>
      <c r="F129" s="2">
        <f>IF(WEEKDAY(Table15[[#This Row],[Date]],2)=4,1,0)</f>
        <v>1</v>
      </c>
      <c r="G129" s="2">
        <f>IF(WEEKDAY(Table15[[#This Row],[Date]],2)=6,1,0)</f>
        <v>0</v>
      </c>
      <c r="H129" s="2">
        <f>IF(NETWORKDAYS.INTL(Table15[[#This Row],[Date]],Table15[[#This Row],[Date]],11,[3]ZamazonHolidays!$A$2:$A$11)=0,IF(WEEKDAY(Table15[[#This Row],[Date]],2)=7,0,1),0)</f>
        <v>0</v>
      </c>
      <c r="I129" s="2">
        <v>215</v>
      </c>
      <c r="J12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286</v>
      </c>
      <c r="K129" s="2">
        <v>12</v>
      </c>
      <c r="L129" s="2">
        <f>IF(WEEKDAY(Table15[[#This Row],[Date]],2)=1,1,0)</f>
        <v>0</v>
      </c>
      <c r="M129" s="2">
        <f>IF(WEEKDAY(Table15[[#This Row],[Date]],2)=2,1,0)</f>
        <v>0</v>
      </c>
      <c r="N129" s="2">
        <f>IF(WEEKDAY(Table15[[#This Row],[Date]],2)=5,1,0)</f>
        <v>0</v>
      </c>
    </row>
    <row r="130" spans="1:14" x14ac:dyDescent="0.25">
      <c r="A130" s="1">
        <v>41397</v>
      </c>
      <c r="B130">
        <v>1328</v>
      </c>
      <c r="C130">
        <v>31422</v>
      </c>
      <c r="D130">
        <v>31659</v>
      </c>
      <c r="E130" s="2">
        <f>IF(WEEKDAY(Table15[[#This Row],[Date]],2)=3,1,0)</f>
        <v>0</v>
      </c>
      <c r="F130" s="2">
        <f>IF(WEEKDAY(Table15[[#This Row],[Date]],2)=4,1,0)</f>
        <v>0</v>
      </c>
      <c r="G130" s="2">
        <f>IF(WEEKDAY(Table15[[#This Row],[Date]],2)=6,1,0)</f>
        <v>0</v>
      </c>
      <c r="H130" s="2">
        <f>IF(NETWORKDAYS.INTL(Table15[[#This Row],[Date]],Table15[[#This Row],[Date]],11,[3]ZamazonHolidays!$A$2:$A$11)=0,IF(WEEKDAY(Table15[[#This Row],[Date]],2)=7,0,1),0)</f>
        <v>0</v>
      </c>
      <c r="I130" s="2">
        <v>310</v>
      </c>
      <c r="J13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281</v>
      </c>
      <c r="K130" s="2">
        <v>9</v>
      </c>
      <c r="L130" s="2">
        <f>IF(WEEKDAY(Table15[[#This Row],[Date]],2)=1,1,0)</f>
        <v>0</v>
      </c>
      <c r="M130" s="2">
        <f>IF(WEEKDAY(Table15[[#This Row],[Date]],2)=2,1,0)</f>
        <v>0</v>
      </c>
      <c r="N130" s="2">
        <f>IF(WEEKDAY(Table15[[#This Row],[Date]],2)=5,1,0)</f>
        <v>1</v>
      </c>
    </row>
    <row r="131" spans="1:14" x14ac:dyDescent="0.25">
      <c r="A131" s="1">
        <v>41398</v>
      </c>
      <c r="B131">
        <v>1171</v>
      </c>
      <c r="C131">
        <v>30719</v>
      </c>
      <c r="D131">
        <v>33319</v>
      </c>
      <c r="E131" s="2">
        <f>IF(WEEKDAY(Table15[[#This Row],[Date]],2)=3,1,0)</f>
        <v>0</v>
      </c>
      <c r="F131" s="2">
        <f>IF(WEEKDAY(Table15[[#This Row],[Date]],2)=4,1,0)</f>
        <v>0</v>
      </c>
      <c r="G131" s="2">
        <f>IF(WEEKDAY(Table15[[#This Row],[Date]],2)=6,1,0)</f>
        <v>1</v>
      </c>
      <c r="H131" s="2">
        <f>IF(NETWORKDAYS.INTL(Table15[[#This Row],[Date]],Table15[[#This Row],[Date]],11,[3]ZamazonHolidays!$A$2:$A$11)=0,IF(WEEKDAY(Table15[[#This Row],[Date]],2)=7,0,1),0)</f>
        <v>0</v>
      </c>
      <c r="I131" s="2">
        <v>228</v>
      </c>
      <c r="J13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238</v>
      </c>
      <c r="K131" s="2">
        <v>5</v>
      </c>
      <c r="L131" s="2">
        <f>IF(WEEKDAY(Table15[[#This Row],[Date]],2)=1,1,0)</f>
        <v>0</v>
      </c>
      <c r="M131" s="2">
        <f>IF(WEEKDAY(Table15[[#This Row],[Date]],2)=2,1,0)</f>
        <v>0</v>
      </c>
      <c r="N131" s="2">
        <f>IF(WEEKDAY(Table15[[#This Row],[Date]],2)=5,1,0)</f>
        <v>0</v>
      </c>
    </row>
    <row r="132" spans="1:14" x14ac:dyDescent="0.25">
      <c r="A132" s="1">
        <v>41399</v>
      </c>
      <c r="B132">
        <v>749</v>
      </c>
      <c r="C132">
        <v>26415</v>
      </c>
      <c r="D132">
        <v>33132</v>
      </c>
      <c r="E132" s="2">
        <f>IF(WEEKDAY(Table15[[#This Row],[Date]],2)=3,1,0)</f>
        <v>0</v>
      </c>
      <c r="F132" s="2">
        <f>IF(WEEKDAY(Table15[[#This Row],[Date]],2)=4,1,0)</f>
        <v>0</v>
      </c>
      <c r="G132" s="2">
        <f>IF(WEEKDAY(Table15[[#This Row],[Date]],2)=6,1,0)</f>
        <v>0</v>
      </c>
      <c r="H132" s="2">
        <f>IF(NETWORKDAYS.INTL(Table15[[#This Row],[Date]],Table15[[#This Row],[Date]],11,[3]ZamazonHolidays!$A$2:$A$11)=0,IF(WEEKDAY(Table15[[#This Row],[Date]],2)=7,0,1),0)</f>
        <v>0</v>
      </c>
      <c r="I132" s="2">
        <v>375</v>
      </c>
      <c r="J13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264</v>
      </c>
      <c r="K132" s="2">
        <v>5</v>
      </c>
      <c r="L132" s="2">
        <f>IF(WEEKDAY(Table15[[#This Row],[Date]],2)=1,1,0)</f>
        <v>0</v>
      </c>
      <c r="M132" s="2">
        <f>IF(WEEKDAY(Table15[[#This Row],[Date]],2)=2,1,0)</f>
        <v>0</v>
      </c>
      <c r="N132" s="2">
        <f>IF(WEEKDAY(Table15[[#This Row],[Date]],2)=5,1,0)</f>
        <v>0</v>
      </c>
    </row>
    <row r="133" spans="1:14" x14ac:dyDescent="0.25">
      <c r="A133" s="1">
        <v>41400</v>
      </c>
      <c r="B133">
        <v>555</v>
      </c>
      <c r="C133">
        <v>42643</v>
      </c>
      <c r="D133">
        <v>34233</v>
      </c>
      <c r="E133" s="2">
        <f>IF(WEEKDAY(Table15[[#This Row],[Date]],2)=3,1,0)</f>
        <v>0</v>
      </c>
      <c r="F133" s="2">
        <f>IF(WEEKDAY(Table15[[#This Row],[Date]],2)=4,1,0)</f>
        <v>0</v>
      </c>
      <c r="G133" s="2">
        <f>IF(WEEKDAY(Table15[[#This Row],[Date]],2)=6,1,0)</f>
        <v>0</v>
      </c>
      <c r="H133" s="2">
        <f>IF(NETWORKDAYS.INTL(Table15[[#This Row],[Date]],Table15[[#This Row],[Date]],11,[3]ZamazonHolidays!$A$2:$A$11)=0,IF(WEEKDAY(Table15[[#This Row],[Date]],2)=7,0,1),0)</f>
        <v>0</v>
      </c>
      <c r="I133" s="2">
        <v>230</v>
      </c>
      <c r="J13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276</v>
      </c>
      <c r="K133" s="2">
        <v>9</v>
      </c>
      <c r="L133" s="2">
        <f>IF(WEEKDAY(Table15[[#This Row],[Date]],2)=1,1,0)</f>
        <v>1</v>
      </c>
      <c r="M133" s="2">
        <f>IF(WEEKDAY(Table15[[#This Row],[Date]],2)=2,1,0)</f>
        <v>0</v>
      </c>
      <c r="N133" s="2">
        <f>IF(WEEKDAY(Table15[[#This Row],[Date]],2)=5,1,0)</f>
        <v>0</v>
      </c>
    </row>
    <row r="134" spans="1:14" x14ac:dyDescent="0.25">
      <c r="A134" s="1">
        <v>41401</v>
      </c>
      <c r="B134">
        <v>1286</v>
      </c>
      <c r="C134">
        <v>26300</v>
      </c>
      <c r="D134">
        <v>32038</v>
      </c>
      <c r="E134" s="2">
        <f>IF(WEEKDAY(Table15[[#This Row],[Date]],2)=3,1,0)</f>
        <v>0</v>
      </c>
      <c r="F134" s="2">
        <f>IF(WEEKDAY(Table15[[#This Row],[Date]],2)=4,1,0)</f>
        <v>0</v>
      </c>
      <c r="G134" s="2">
        <f>IF(WEEKDAY(Table15[[#This Row],[Date]],2)=6,1,0)</f>
        <v>0</v>
      </c>
      <c r="H134" s="2">
        <f>IF(NETWORKDAYS.INTL(Table15[[#This Row],[Date]],Table15[[#This Row],[Date]],11,[3]ZamazonHolidays!$A$2:$A$11)=0,IF(WEEKDAY(Table15[[#This Row],[Date]],2)=7,0,1),0)</f>
        <v>0</v>
      </c>
      <c r="I134" s="2">
        <v>191</v>
      </c>
      <c r="J13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277</v>
      </c>
      <c r="K134" s="2">
        <v>6</v>
      </c>
      <c r="L134" s="2">
        <f>IF(WEEKDAY(Table15[[#This Row],[Date]],2)=1,1,0)</f>
        <v>0</v>
      </c>
      <c r="M134" s="2">
        <f>IF(WEEKDAY(Table15[[#This Row],[Date]],2)=2,1,0)</f>
        <v>1</v>
      </c>
      <c r="N134" s="2">
        <f>IF(WEEKDAY(Table15[[#This Row],[Date]],2)=5,1,0)</f>
        <v>0</v>
      </c>
    </row>
    <row r="135" spans="1:14" x14ac:dyDescent="0.25">
      <c r="A135" s="1">
        <v>41402</v>
      </c>
      <c r="B135">
        <v>1201</v>
      </c>
      <c r="C135">
        <v>27774</v>
      </c>
      <c r="D135">
        <v>27499</v>
      </c>
      <c r="E135" s="2">
        <f>IF(WEEKDAY(Table15[[#This Row],[Date]],2)=3,1,0)</f>
        <v>1</v>
      </c>
      <c r="F135" s="2">
        <f>IF(WEEKDAY(Table15[[#This Row],[Date]],2)=4,1,0)</f>
        <v>0</v>
      </c>
      <c r="G135" s="2">
        <f>IF(WEEKDAY(Table15[[#This Row],[Date]],2)=6,1,0)</f>
        <v>0</v>
      </c>
      <c r="H135" s="2">
        <f>IF(NETWORKDAYS.INTL(Table15[[#This Row],[Date]],Table15[[#This Row],[Date]],11,[3]ZamazonHolidays!$A$2:$A$11)=0,IF(WEEKDAY(Table15[[#This Row],[Date]],2)=7,0,1),0)</f>
        <v>0</v>
      </c>
      <c r="I135" s="2">
        <v>321</v>
      </c>
      <c r="J13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221</v>
      </c>
      <c r="K135" s="2">
        <v>6</v>
      </c>
      <c r="L135" s="2">
        <f>IF(WEEKDAY(Table15[[#This Row],[Date]],2)=1,1,0)</f>
        <v>0</v>
      </c>
      <c r="M135" s="2">
        <f>IF(WEEKDAY(Table15[[#This Row],[Date]],2)=2,1,0)</f>
        <v>0</v>
      </c>
      <c r="N135" s="2">
        <f>IF(WEEKDAY(Table15[[#This Row],[Date]],2)=5,1,0)</f>
        <v>0</v>
      </c>
    </row>
    <row r="136" spans="1:14" x14ac:dyDescent="0.25">
      <c r="A136" s="1">
        <v>41403</v>
      </c>
      <c r="B136">
        <v>604</v>
      </c>
      <c r="C136">
        <v>36123</v>
      </c>
      <c r="D136">
        <v>38575</v>
      </c>
      <c r="E136" s="2">
        <f>IF(WEEKDAY(Table15[[#This Row],[Date]],2)=3,1,0)</f>
        <v>0</v>
      </c>
      <c r="F136" s="2">
        <f>IF(WEEKDAY(Table15[[#This Row],[Date]],2)=4,1,0)</f>
        <v>1</v>
      </c>
      <c r="G136" s="2">
        <f>IF(WEEKDAY(Table15[[#This Row],[Date]],2)=6,1,0)</f>
        <v>0</v>
      </c>
      <c r="H136" s="2">
        <f>IF(NETWORKDAYS.INTL(Table15[[#This Row],[Date]],Table15[[#This Row],[Date]],11,[3]ZamazonHolidays!$A$2:$A$11)=0,IF(WEEKDAY(Table15[[#This Row],[Date]],2)=7,0,1),0)</f>
        <v>0</v>
      </c>
      <c r="I136" s="2">
        <v>240</v>
      </c>
      <c r="J13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264</v>
      </c>
      <c r="K136" s="2">
        <v>6</v>
      </c>
      <c r="L136" s="2">
        <f>IF(WEEKDAY(Table15[[#This Row],[Date]],2)=1,1,0)</f>
        <v>0</v>
      </c>
      <c r="M136" s="2">
        <f>IF(WEEKDAY(Table15[[#This Row],[Date]],2)=2,1,0)</f>
        <v>0</v>
      </c>
      <c r="N136" s="2">
        <f>IF(WEEKDAY(Table15[[#This Row],[Date]],2)=5,1,0)</f>
        <v>0</v>
      </c>
    </row>
    <row r="137" spans="1:14" x14ac:dyDescent="0.25">
      <c r="A137" s="1">
        <v>41404</v>
      </c>
      <c r="B137">
        <v>923</v>
      </c>
      <c r="C137">
        <v>39231</v>
      </c>
      <c r="D137">
        <v>31627</v>
      </c>
      <c r="E137" s="2">
        <f>IF(WEEKDAY(Table15[[#This Row],[Date]],2)=3,1,0)</f>
        <v>0</v>
      </c>
      <c r="F137" s="2">
        <f>IF(WEEKDAY(Table15[[#This Row],[Date]],2)=4,1,0)</f>
        <v>0</v>
      </c>
      <c r="G137" s="2">
        <f>IF(WEEKDAY(Table15[[#This Row],[Date]],2)=6,1,0)</f>
        <v>0</v>
      </c>
      <c r="H137" s="2">
        <f>IF(NETWORKDAYS.INTL(Table15[[#This Row],[Date]],Table15[[#This Row],[Date]],11,[3]ZamazonHolidays!$A$2:$A$11)=0,IF(WEEKDAY(Table15[[#This Row],[Date]],2)=7,0,1),0)</f>
        <v>0</v>
      </c>
      <c r="I137" s="2">
        <v>381</v>
      </c>
      <c r="J13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273</v>
      </c>
      <c r="K137" s="2">
        <v>8</v>
      </c>
      <c r="L137" s="2">
        <f>IF(WEEKDAY(Table15[[#This Row],[Date]],2)=1,1,0)</f>
        <v>0</v>
      </c>
      <c r="M137" s="2">
        <f>IF(WEEKDAY(Table15[[#This Row],[Date]],2)=2,1,0)</f>
        <v>0</v>
      </c>
      <c r="N137" s="2">
        <f>IF(WEEKDAY(Table15[[#This Row],[Date]],2)=5,1,0)</f>
        <v>1</v>
      </c>
    </row>
    <row r="138" spans="1:14" x14ac:dyDescent="0.25">
      <c r="A138" s="1">
        <v>41405</v>
      </c>
      <c r="B138">
        <v>643</v>
      </c>
      <c r="C138">
        <v>38926</v>
      </c>
      <c r="D138">
        <v>33885</v>
      </c>
      <c r="E138" s="2">
        <f>IF(WEEKDAY(Table15[[#This Row],[Date]],2)=3,1,0)</f>
        <v>0</v>
      </c>
      <c r="F138" s="2">
        <f>IF(WEEKDAY(Table15[[#This Row],[Date]],2)=4,1,0)</f>
        <v>0</v>
      </c>
      <c r="G138" s="2">
        <f>IF(WEEKDAY(Table15[[#This Row],[Date]],2)=6,1,0)</f>
        <v>1</v>
      </c>
      <c r="H138" s="2">
        <f>IF(NETWORKDAYS.INTL(Table15[[#This Row],[Date]],Table15[[#This Row],[Date]],11,[3]ZamazonHolidays!$A$2:$A$11)=0,IF(WEEKDAY(Table15[[#This Row],[Date]],2)=7,0,1),0)</f>
        <v>0</v>
      </c>
      <c r="I138" s="2">
        <v>237</v>
      </c>
      <c r="J13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230</v>
      </c>
      <c r="K138" s="2">
        <v>6</v>
      </c>
      <c r="L138" s="2">
        <f>IF(WEEKDAY(Table15[[#This Row],[Date]],2)=1,1,0)</f>
        <v>0</v>
      </c>
      <c r="M138" s="2">
        <f>IF(WEEKDAY(Table15[[#This Row],[Date]],2)=2,1,0)</f>
        <v>0</v>
      </c>
      <c r="N138" s="2">
        <f>IF(WEEKDAY(Table15[[#This Row],[Date]],2)=5,1,0)</f>
        <v>0</v>
      </c>
    </row>
    <row r="139" spans="1:14" x14ac:dyDescent="0.25">
      <c r="A139" s="1">
        <v>41406</v>
      </c>
      <c r="B139">
        <v>604</v>
      </c>
      <c r="C139">
        <v>23254</v>
      </c>
      <c r="D139">
        <v>30113</v>
      </c>
      <c r="E139" s="2">
        <f>IF(WEEKDAY(Table15[[#This Row],[Date]],2)=3,1,0)</f>
        <v>0</v>
      </c>
      <c r="F139" s="2">
        <f>IF(WEEKDAY(Table15[[#This Row],[Date]],2)=4,1,0)</f>
        <v>0</v>
      </c>
      <c r="G139" s="2">
        <f>IF(WEEKDAY(Table15[[#This Row],[Date]],2)=6,1,0)</f>
        <v>0</v>
      </c>
      <c r="H139" s="2">
        <f>IF(NETWORKDAYS.INTL(Table15[[#This Row],[Date]],Table15[[#This Row],[Date]],11,[3]ZamazonHolidays!$A$2:$A$11)=0,IF(WEEKDAY(Table15[[#This Row],[Date]],2)=7,0,1),0)</f>
        <v>0</v>
      </c>
      <c r="I139" s="2">
        <v>180</v>
      </c>
      <c r="J13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243</v>
      </c>
      <c r="K139" s="2">
        <v>6</v>
      </c>
      <c r="L139" s="2">
        <f>IF(WEEKDAY(Table15[[#This Row],[Date]],2)=1,1,0)</f>
        <v>0</v>
      </c>
      <c r="M139" s="2">
        <f>IF(WEEKDAY(Table15[[#This Row],[Date]],2)=2,1,0)</f>
        <v>0</v>
      </c>
      <c r="N139" s="2">
        <f>IF(WEEKDAY(Table15[[#This Row],[Date]],2)=5,1,0)</f>
        <v>0</v>
      </c>
    </row>
    <row r="140" spans="1:14" x14ac:dyDescent="0.25">
      <c r="A140" s="1">
        <v>41407</v>
      </c>
      <c r="B140">
        <v>526</v>
      </c>
      <c r="C140">
        <v>20239</v>
      </c>
      <c r="D140">
        <v>35344</v>
      </c>
      <c r="E140" s="2">
        <f>IF(WEEKDAY(Table15[[#This Row],[Date]],2)=3,1,0)</f>
        <v>0</v>
      </c>
      <c r="F140" s="2">
        <f>IF(WEEKDAY(Table15[[#This Row],[Date]],2)=4,1,0)</f>
        <v>0</v>
      </c>
      <c r="G140" s="2">
        <f>IF(WEEKDAY(Table15[[#This Row],[Date]],2)=6,1,0)</f>
        <v>0</v>
      </c>
      <c r="H140" s="2">
        <f>IF(NETWORKDAYS.INTL(Table15[[#This Row],[Date]],Table15[[#This Row],[Date]],11,[3]ZamazonHolidays!$A$2:$A$11)=0,IF(WEEKDAY(Table15[[#This Row],[Date]],2)=7,0,1),0)</f>
        <v>0</v>
      </c>
      <c r="I140" s="2">
        <v>306</v>
      </c>
      <c r="J14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262</v>
      </c>
      <c r="K140" s="2">
        <v>6</v>
      </c>
      <c r="L140" s="2">
        <f>IF(WEEKDAY(Table15[[#This Row],[Date]],2)=1,1,0)</f>
        <v>1</v>
      </c>
      <c r="M140" s="2">
        <f>IF(WEEKDAY(Table15[[#This Row],[Date]],2)=2,1,0)</f>
        <v>0</v>
      </c>
      <c r="N140" s="2">
        <f>IF(WEEKDAY(Table15[[#This Row],[Date]],2)=5,1,0)</f>
        <v>0</v>
      </c>
    </row>
    <row r="141" spans="1:14" x14ac:dyDescent="0.25">
      <c r="A141" s="1">
        <v>41408</v>
      </c>
      <c r="B141">
        <v>1449</v>
      </c>
      <c r="C141">
        <v>46428</v>
      </c>
      <c r="D141">
        <v>37921</v>
      </c>
      <c r="E141" s="2">
        <f>IF(WEEKDAY(Table15[[#This Row],[Date]],2)=3,1,0)</f>
        <v>0</v>
      </c>
      <c r="F141" s="2">
        <f>IF(WEEKDAY(Table15[[#This Row],[Date]],2)=4,1,0)</f>
        <v>0</v>
      </c>
      <c r="G141" s="2">
        <f>IF(WEEKDAY(Table15[[#This Row],[Date]],2)=6,1,0)</f>
        <v>0</v>
      </c>
      <c r="H141" s="2">
        <f>IF(NETWORKDAYS.INTL(Table15[[#This Row],[Date]],Table15[[#This Row],[Date]],11,[3]ZamazonHolidays!$A$2:$A$11)=0,IF(WEEKDAY(Table15[[#This Row],[Date]],2)=7,0,1),0)</f>
        <v>0</v>
      </c>
      <c r="I141" s="2">
        <v>367</v>
      </c>
      <c r="J14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326</v>
      </c>
      <c r="K141" s="2">
        <v>8</v>
      </c>
      <c r="L141" s="2">
        <f>IF(WEEKDAY(Table15[[#This Row],[Date]],2)=1,1,0)</f>
        <v>0</v>
      </c>
      <c r="M141" s="2">
        <f>IF(WEEKDAY(Table15[[#This Row],[Date]],2)=2,1,0)</f>
        <v>1</v>
      </c>
      <c r="N141" s="2">
        <f>IF(WEEKDAY(Table15[[#This Row],[Date]],2)=5,1,0)</f>
        <v>0</v>
      </c>
    </row>
    <row r="142" spans="1:14" x14ac:dyDescent="0.25">
      <c r="A142" s="1">
        <v>41409</v>
      </c>
      <c r="B142">
        <v>564</v>
      </c>
      <c r="C142">
        <v>49074</v>
      </c>
      <c r="D142">
        <v>28334</v>
      </c>
      <c r="E142" s="2">
        <f>IF(WEEKDAY(Table15[[#This Row],[Date]],2)=3,1,0)</f>
        <v>1</v>
      </c>
      <c r="F142" s="2">
        <f>IF(WEEKDAY(Table15[[#This Row],[Date]],2)=4,1,0)</f>
        <v>0</v>
      </c>
      <c r="G142" s="2">
        <f>IF(WEEKDAY(Table15[[#This Row],[Date]],2)=6,1,0)</f>
        <v>0</v>
      </c>
      <c r="H142" s="2">
        <f>IF(NETWORKDAYS.INTL(Table15[[#This Row],[Date]],Table15[[#This Row],[Date]],11,[3]ZamazonHolidays!$A$2:$A$11)=0,IF(WEEKDAY(Table15[[#This Row],[Date]],2)=7,0,1),0)</f>
        <v>0</v>
      </c>
      <c r="I142" s="2">
        <v>193</v>
      </c>
      <c r="J14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222</v>
      </c>
      <c r="K142" s="2">
        <v>9</v>
      </c>
      <c r="L142" s="2">
        <f>IF(WEEKDAY(Table15[[#This Row],[Date]],2)=1,1,0)</f>
        <v>0</v>
      </c>
      <c r="M142" s="2">
        <f>IF(WEEKDAY(Table15[[#This Row],[Date]],2)=2,1,0)</f>
        <v>0</v>
      </c>
      <c r="N142" s="2">
        <f>IF(WEEKDAY(Table15[[#This Row],[Date]],2)=5,1,0)</f>
        <v>0</v>
      </c>
    </row>
    <row r="143" spans="1:14" x14ac:dyDescent="0.25">
      <c r="A143" s="1">
        <v>41410</v>
      </c>
      <c r="B143">
        <v>1364</v>
      </c>
      <c r="C143">
        <v>29107</v>
      </c>
      <c r="D143">
        <v>30700</v>
      </c>
      <c r="E143" s="2">
        <f>IF(WEEKDAY(Table15[[#This Row],[Date]],2)=3,1,0)</f>
        <v>0</v>
      </c>
      <c r="F143" s="2">
        <f>IF(WEEKDAY(Table15[[#This Row],[Date]],2)=4,1,0)</f>
        <v>1</v>
      </c>
      <c r="G143" s="2">
        <f>IF(WEEKDAY(Table15[[#This Row],[Date]],2)=6,1,0)</f>
        <v>0</v>
      </c>
      <c r="H143" s="2">
        <f>IF(NETWORKDAYS.INTL(Table15[[#This Row],[Date]],Table15[[#This Row],[Date]],11,[3]ZamazonHolidays!$A$2:$A$11)=0,IF(WEEKDAY(Table15[[#This Row],[Date]],2)=7,0,1),0)</f>
        <v>0</v>
      </c>
      <c r="I143" s="2">
        <v>197</v>
      </c>
      <c r="J14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247</v>
      </c>
      <c r="K143" s="2">
        <v>7</v>
      </c>
      <c r="L143" s="2">
        <f>IF(WEEKDAY(Table15[[#This Row],[Date]],2)=1,1,0)</f>
        <v>0</v>
      </c>
      <c r="M143" s="2">
        <f>IF(WEEKDAY(Table15[[#This Row],[Date]],2)=2,1,0)</f>
        <v>0</v>
      </c>
      <c r="N143" s="2">
        <f>IF(WEEKDAY(Table15[[#This Row],[Date]],2)=5,1,0)</f>
        <v>0</v>
      </c>
    </row>
    <row r="144" spans="1:14" x14ac:dyDescent="0.25">
      <c r="A144" s="1">
        <v>41411</v>
      </c>
      <c r="B144">
        <v>1112</v>
      </c>
      <c r="C144">
        <v>24557</v>
      </c>
      <c r="D144">
        <v>39090</v>
      </c>
      <c r="E144" s="2">
        <f>IF(WEEKDAY(Table15[[#This Row],[Date]],2)=3,1,0)</f>
        <v>0</v>
      </c>
      <c r="F144" s="2">
        <f>IF(WEEKDAY(Table15[[#This Row],[Date]],2)=4,1,0)</f>
        <v>0</v>
      </c>
      <c r="G144" s="2">
        <f>IF(WEEKDAY(Table15[[#This Row],[Date]],2)=6,1,0)</f>
        <v>0</v>
      </c>
      <c r="H144" s="2">
        <f>IF(NETWORKDAYS.INTL(Table15[[#This Row],[Date]],Table15[[#This Row],[Date]],11,[3]ZamazonHolidays!$A$2:$A$11)=0,IF(WEEKDAY(Table15[[#This Row],[Date]],2)=7,0,1),0)</f>
        <v>0</v>
      </c>
      <c r="I144" s="2">
        <v>302</v>
      </c>
      <c r="J14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302</v>
      </c>
      <c r="K144" s="2">
        <v>7</v>
      </c>
      <c r="L144" s="2">
        <f>IF(WEEKDAY(Table15[[#This Row],[Date]],2)=1,1,0)</f>
        <v>0</v>
      </c>
      <c r="M144" s="2">
        <f>IF(WEEKDAY(Table15[[#This Row],[Date]],2)=2,1,0)</f>
        <v>0</v>
      </c>
      <c r="N144" s="2">
        <f>IF(WEEKDAY(Table15[[#This Row],[Date]],2)=5,1,0)</f>
        <v>1</v>
      </c>
    </row>
    <row r="145" spans="1:14" x14ac:dyDescent="0.25">
      <c r="A145" s="1">
        <v>41412</v>
      </c>
      <c r="B145">
        <v>637</v>
      </c>
      <c r="C145">
        <v>41753</v>
      </c>
      <c r="D145">
        <v>33698</v>
      </c>
      <c r="E145" s="2">
        <f>IF(WEEKDAY(Table15[[#This Row],[Date]],2)=3,1,0)</f>
        <v>0</v>
      </c>
      <c r="F145" s="2">
        <f>IF(WEEKDAY(Table15[[#This Row],[Date]],2)=4,1,0)</f>
        <v>0</v>
      </c>
      <c r="G145" s="2">
        <f>IF(WEEKDAY(Table15[[#This Row],[Date]],2)=6,1,0)</f>
        <v>1</v>
      </c>
      <c r="H145" s="2">
        <f>IF(NETWORKDAYS.INTL(Table15[[#This Row],[Date]],Table15[[#This Row],[Date]],11,[3]ZamazonHolidays!$A$2:$A$11)=0,IF(WEEKDAY(Table15[[#This Row],[Date]],2)=7,0,1),0)</f>
        <v>0</v>
      </c>
      <c r="I145" s="2">
        <v>248</v>
      </c>
      <c r="J14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231</v>
      </c>
      <c r="K145" s="2">
        <v>8</v>
      </c>
      <c r="L145" s="2">
        <f>IF(WEEKDAY(Table15[[#This Row],[Date]],2)=1,1,0)</f>
        <v>0</v>
      </c>
      <c r="M145" s="2">
        <f>IF(WEEKDAY(Table15[[#This Row],[Date]],2)=2,1,0)</f>
        <v>0</v>
      </c>
      <c r="N145" s="2">
        <f>IF(WEEKDAY(Table15[[#This Row],[Date]],2)=5,1,0)</f>
        <v>0</v>
      </c>
    </row>
    <row r="146" spans="1:14" x14ac:dyDescent="0.25">
      <c r="A146" s="1">
        <v>41413</v>
      </c>
      <c r="B146">
        <v>1393</v>
      </c>
      <c r="C146">
        <v>22579</v>
      </c>
      <c r="D146">
        <v>32165</v>
      </c>
      <c r="E146" s="2">
        <f>IF(WEEKDAY(Table15[[#This Row],[Date]],2)=3,1,0)</f>
        <v>0</v>
      </c>
      <c r="F146" s="2">
        <f>IF(WEEKDAY(Table15[[#This Row],[Date]],2)=4,1,0)</f>
        <v>0</v>
      </c>
      <c r="G146" s="2">
        <f>IF(WEEKDAY(Table15[[#This Row],[Date]],2)=6,1,0)</f>
        <v>0</v>
      </c>
      <c r="H146" s="2">
        <f>IF(NETWORKDAYS.INTL(Table15[[#This Row],[Date]],Table15[[#This Row],[Date]],11,[3]ZamazonHolidays!$A$2:$A$11)=0,IF(WEEKDAY(Table15[[#This Row],[Date]],2)=7,0,1),0)</f>
        <v>0</v>
      </c>
      <c r="I146" s="2">
        <v>276</v>
      </c>
      <c r="J14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278</v>
      </c>
      <c r="K146" s="2">
        <v>6</v>
      </c>
      <c r="L146" s="2">
        <f>IF(WEEKDAY(Table15[[#This Row],[Date]],2)=1,1,0)</f>
        <v>0</v>
      </c>
      <c r="M146" s="2">
        <f>IF(WEEKDAY(Table15[[#This Row],[Date]],2)=2,1,0)</f>
        <v>0</v>
      </c>
      <c r="N146" s="2">
        <f>IF(WEEKDAY(Table15[[#This Row],[Date]],2)=5,1,0)</f>
        <v>0</v>
      </c>
    </row>
    <row r="147" spans="1:14" x14ac:dyDescent="0.25">
      <c r="A147" s="1">
        <v>41414</v>
      </c>
      <c r="B147">
        <v>632</v>
      </c>
      <c r="C147">
        <v>29712</v>
      </c>
      <c r="D147">
        <v>34008</v>
      </c>
      <c r="E147" s="2">
        <f>IF(WEEKDAY(Table15[[#This Row],[Date]],2)=3,1,0)</f>
        <v>0</v>
      </c>
      <c r="F147" s="2">
        <f>IF(WEEKDAY(Table15[[#This Row],[Date]],2)=4,1,0)</f>
        <v>0</v>
      </c>
      <c r="G147" s="2">
        <f>IF(WEEKDAY(Table15[[#This Row],[Date]],2)=6,1,0)</f>
        <v>0</v>
      </c>
      <c r="H147" s="2">
        <f>IF(NETWORKDAYS.INTL(Table15[[#This Row],[Date]],Table15[[#This Row],[Date]],11,[3]ZamazonHolidays!$A$2:$A$11)=0,IF(WEEKDAY(Table15[[#This Row],[Date]],2)=7,0,1),0)</f>
        <v>0</v>
      </c>
      <c r="I147" s="2">
        <v>293</v>
      </c>
      <c r="J14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267</v>
      </c>
      <c r="K147" s="2">
        <v>9</v>
      </c>
      <c r="L147" s="2">
        <f>IF(WEEKDAY(Table15[[#This Row],[Date]],2)=1,1,0)</f>
        <v>1</v>
      </c>
      <c r="M147" s="2">
        <f>IF(WEEKDAY(Table15[[#This Row],[Date]],2)=2,1,0)</f>
        <v>0</v>
      </c>
      <c r="N147" s="2">
        <f>IF(WEEKDAY(Table15[[#This Row],[Date]],2)=5,1,0)</f>
        <v>0</v>
      </c>
    </row>
    <row r="148" spans="1:14" x14ac:dyDescent="0.25">
      <c r="A148" s="1">
        <v>41415</v>
      </c>
      <c r="B148">
        <v>1388</v>
      </c>
      <c r="C148">
        <v>36196</v>
      </c>
      <c r="D148">
        <v>38959</v>
      </c>
      <c r="E148" s="2">
        <f>IF(WEEKDAY(Table15[[#This Row],[Date]],2)=3,1,0)</f>
        <v>0</v>
      </c>
      <c r="F148" s="2">
        <f>IF(WEEKDAY(Table15[[#This Row],[Date]],2)=4,1,0)</f>
        <v>0</v>
      </c>
      <c r="G148" s="2">
        <f>IF(WEEKDAY(Table15[[#This Row],[Date]],2)=6,1,0)</f>
        <v>0</v>
      </c>
      <c r="H148" s="2">
        <f>IF(NETWORKDAYS.INTL(Table15[[#This Row],[Date]],Table15[[#This Row],[Date]],11,[3]ZamazonHolidays!$A$2:$A$11)=0,IF(WEEKDAY(Table15[[#This Row],[Date]],2)=7,0,1),0)</f>
        <v>0</v>
      </c>
      <c r="I148" s="2">
        <v>249</v>
      </c>
      <c r="J14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320</v>
      </c>
      <c r="K148" s="2">
        <v>12</v>
      </c>
      <c r="L148" s="2">
        <f>IF(WEEKDAY(Table15[[#This Row],[Date]],2)=1,1,0)</f>
        <v>0</v>
      </c>
      <c r="M148" s="2">
        <f>IF(WEEKDAY(Table15[[#This Row],[Date]],2)=2,1,0)</f>
        <v>1</v>
      </c>
      <c r="N148" s="2">
        <f>IF(WEEKDAY(Table15[[#This Row],[Date]],2)=5,1,0)</f>
        <v>0</v>
      </c>
    </row>
    <row r="149" spans="1:14" x14ac:dyDescent="0.25">
      <c r="A149" s="1">
        <v>41416</v>
      </c>
      <c r="B149">
        <v>1146</v>
      </c>
      <c r="C149">
        <v>33975</v>
      </c>
      <c r="D149">
        <v>25697</v>
      </c>
      <c r="E149" s="2">
        <f>IF(WEEKDAY(Table15[[#This Row],[Date]],2)=3,1,0)</f>
        <v>1</v>
      </c>
      <c r="F149" s="2">
        <f>IF(WEEKDAY(Table15[[#This Row],[Date]],2)=4,1,0)</f>
        <v>0</v>
      </c>
      <c r="G149" s="2">
        <f>IF(WEEKDAY(Table15[[#This Row],[Date]],2)=6,1,0)</f>
        <v>0</v>
      </c>
      <c r="H149" s="2">
        <f>IF(NETWORKDAYS.INTL(Table15[[#This Row],[Date]],Table15[[#This Row],[Date]],11,[3]ZamazonHolidays!$A$2:$A$11)=0,IF(WEEKDAY(Table15[[#This Row],[Date]],2)=7,0,1),0)</f>
        <v>0</v>
      </c>
      <c r="I149" s="2">
        <v>195</v>
      </c>
      <c r="J14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216</v>
      </c>
      <c r="K149" s="2">
        <v>12</v>
      </c>
      <c r="L149" s="2">
        <f>IF(WEEKDAY(Table15[[#This Row],[Date]],2)=1,1,0)</f>
        <v>0</v>
      </c>
      <c r="M149" s="2">
        <f>IF(WEEKDAY(Table15[[#This Row],[Date]],2)=2,1,0)</f>
        <v>0</v>
      </c>
      <c r="N149" s="2">
        <f>IF(WEEKDAY(Table15[[#This Row],[Date]],2)=5,1,0)</f>
        <v>0</v>
      </c>
    </row>
    <row r="150" spans="1:14" x14ac:dyDescent="0.25">
      <c r="A150" s="1">
        <v>41417</v>
      </c>
      <c r="B150">
        <v>1100</v>
      </c>
      <c r="C150">
        <v>24474</v>
      </c>
      <c r="D150">
        <v>31936</v>
      </c>
      <c r="E150" s="2">
        <f>IF(WEEKDAY(Table15[[#This Row],[Date]],2)=3,1,0)</f>
        <v>0</v>
      </c>
      <c r="F150" s="2">
        <f>IF(WEEKDAY(Table15[[#This Row],[Date]],2)=4,1,0)</f>
        <v>1</v>
      </c>
      <c r="G150" s="2">
        <f>IF(WEEKDAY(Table15[[#This Row],[Date]],2)=6,1,0)</f>
        <v>0</v>
      </c>
      <c r="H150" s="2">
        <f>IF(NETWORKDAYS.INTL(Table15[[#This Row],[Date]],Table15[[#This Row],[Date]],11,[3]ZamazonHolidays!$A$2:$A$11)=0,IF(WEEKDAY(Table15[[#This Row],[Date]],2)=7,0,1),0)</f>
        <v>0</v>
      </c>
      <c r="I150" s="2">
        <v>184</v>
      </c>
      <c r="J15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240</v>
      </c>
      <c r="K150" s="2">
        <v>5</v>
      </c>
      <c r="L150" s="2">
        <f>IF(WEEKDAY(Table15[[#This Row],[Date]],2)=1,1,0)</f>
        <v>0</v>
      </c>
      <c r="M150" s="2">
        <f>IF(WEEKDAY(Table15[[#This Row],[Date]],2)=2,1,0)</f>
        <v>0</v>
      </c>
      <c r="N150" s="2">
        <f>IF(WEEKDAY(Table15[[#This Row],[Date]],2)=5,1,0)</f>
        <v>0</v>
      </c>
    </row>
    <row r="151" spans="1:14" x14ac:dyDescent="0.25">
      <c r="A151" s="1">
        <v>41418</v>
      </c>
      <c r="B151">
        <v>1231</v>
      </c>
      <c r="C151">
        <v>43831</v>
      </c>
      <c r="D151">
        <v>36694</v>
      </c>
      <c r="E151" s="2">
        <f>IF(WEEKDAY(Table15[[#This Row],[Date]],2)=3,1,0)</f>
        <v>0</v>
      </c>
      <c r="F151" s="2">
        <f>IF(WEEKDAY(Table15[[#This Row],[Date]],2)=4,1,0)</f>
        <v>0</v>
      </c>
      <c r="G151" s="2">
        <f>IF(WEEKDAY(Table15[[#This Row],[Date]],2)=6,1,0)</f>
        <v>0</v>
      </c>
      <c r="H151" s="2">
        <f>IF(NETWORKDAYS.INTL(Table15[[#This Row],[Date]],Table15[[#This Row],[Date]],11,[3]ZamazonHolidays!$A$2:$A$11)=0,IF(WEEKDAY(Table15[[#This Row],[Date]],2)=7,0,1),0)</f>
        <v>0</v>
      </c>
      <c r="I151" s="2">
        <v>330</v>
      </c>
      <c r="J15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311</v>
      </c>
      <c r="K151" s="2">
        <v>6</v>
      </c>
      <c r="L151" s="2">
        <f>IF(WEEKDAY(Table15[[#This Row],[Date]],2)=1,1,0)</f>
        <v>0</v>
      </c>
      <c r="M151" s="2">
        <f>IF(WEEKDAY(Table15[[#This Row],[Date]],2)=2,1,0)</f>
        <v>0</v>
      </c>
      <c r="N151" s="2">
        <f>IF(WEEKDAY(Table15[[#This Row],[Date]],2)=5,1,0)</f>
        <v>1</v>
      </c>
    </row>
    <row r="152" spans="1:14" x14ac:dyDescent="0.25">
      <c r="A152" s="1">
        <v>41419</v>
      </c>
      <c r="B152">
        <v>788</v>
      </c>
      <c r="C152">
        <v>35648</v>
      </c>
      <c r="D152">
        <v>31648</v>
      </c>
      <c r="E152" s="2">
        <f>IF(WEEKDAY(Table15[[#This Row],[Date]],2)=3,1,0)</f>
        <v>0</v>
      </c>
      <c r="F152" s="2">
        <f>IF(WEEKDAY(Table15[[#This Row],[Date]],2)=4,1,0)</f>
        <v>0</v>
      </c>
      <c r="G152" s="2">
        <f>IF(WEEKDAY(Table15[[#This Row],[Date]],2)=6,1,0)</f>
        <v>1</v>
      </c>
      <c r="H152" s="2">
        <f>IF(NETWORKDAYS.INTL(Table15[[#This Row],[Date]],Table15[[#This Row],[Date]],11,[3]ZamazonHolidays!$A$2:$A$11)=0,IF(WEEKDAY(Table15[[#This Row],[Date]],2)=7,0,1),0)</f>
        <v>0</v>
      </c>
      <c r="I152" s="2">
        <v>267</v>
      </c>
      <c r="J15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222</v>
      </c>
      <c r="K152" s="2">
        <v>5</v>
      </c>
      <c r="L152" s="2">
        <f>IF(WEEKDAY(Table15[[#This Row],[Date]],2)=1,1,0)</f>
        <v>0</v>
      </c>
      <c r="M152" s="2">
        <f>IF(WEEKDAY(Table15[[#This Row],[Date]],2)=2,1,0)</f>
        <v>0</v>
      </c>
      <c r="N152" s="2">
        <f>IF(WEEKDAY(Table15[[#This Row],[Date]],2)=5,1,0)</f>
        <v>0</v>
      </c>
    </row>
    <row r="153" spans="1:14" x14ac:dyDescent="0.25">
      <c r="A153" s="1">
        <v>41420</v>
      </c>
      <c r="B153">
        <v>1427</v>
      </c>
      <c r="C153">
        <v>41215</v>
      </c>
      <c r="D153">
        <v>30475</v>
      </c>
      <c r="E153" s="2">
        <f>IF(WEEKDAY(Table15[[#This Row],[Date]],2)=3,1,0)</f>
        <v>0</v>
      </c>
      <c r="F153" s="2">
        <f>IF(WEEKDAY(Table15[[#This Row],[Date]],2)=4,1,0)</f>
        <v>0</v>
      </c>
      <c r="G153" s="2">
        <f>IF(WEEKDAY(Table15[[#This Row],[Date]],2)=6,1,0)</f>
        <v>0</v>
      </c>
      <c r="H153" s="2">
        <f>IF(NETWORKDAYS.INTL(Table15[[#This Row],[Date]],Table15[[#This Row],[Date]],11,[3]ZamazonHolidays!$A$2:$A$11)=0,IF(WEEKDAY(Table15[[#This Row],[Date]],2)=7,0,1),0)</f>
        <v>0</v>
      </c>
      <c r="I153" s="2">
        <v>329</v>
      </c>
      <c r="J15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286</v>
      </c>
      <c r="K153" s="2">
        <v>12</v>
      </c>
      <c r="L153" s="2">
        <f>IF(WEEKDAY(Table15[[#This Row],[Date]],2)=1,1,0)</f>
        <v>0</v>
      </c>
      <c r="M153" s="2">
        <f>IF(WEEKDAY(Table15[[#This Row],[Date]],2)=2,1,0)</f>
        <v>0</v>
      </c>
      <c r="N153" s="2">
        <f>IF(WEEKDAY(Table15[[#This Row],[Date]],2)=5,1,0)</f>
        <v>0</v>
      </c>
    </row>
    <row r="154" spans="1:14" x14ac:dyDescent="0.25">
      <c r="A154" s="1">
        <v>41421</v>
      </c>
      <c r="B154">
        <v>1647</v>
      </c>
      <c r="C154">
        <v>25183</v>
      </c>
      <c r="D154">
        <v>30613</v>
      </c>
      <c r="E154" s="2">
        <f>IF(WEEKDAY(Table15[[#This Row],[Date]],2)=3,1,0)</f>
        <v>0</v>
      </c>
      <c r="F154" s="2">
        <f>IF(WEEKDAY(Table15[[#This Row],[Date]],2)=4,1,0)</f>
        <v>0</v>
      </c>
      <c r="G154" s="2">
        <f>IF(WEEKDAY(Table15[[#This Row],[Date]],2)=6,1,0)</f>
        <v>0</v>
      </c>
      <c r="H154" s="2">
        <f>IF(NETWORKDAYS.INTL(Table15[[#This Row],[Date]],Table15[[#This Row],[Date]],11,[3]ZamazonHolidays!$A$2:$A$11)=0,IF(WEEKDAY(Table15[[#This Row],[Date]],2)=7,0,1),0)</f>
        <v>1</v>
      </c>
      <c r="I154" s="2">
        <v>373</v>
      </c>
      <c r="J15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336</v>
      </c>
      <c r="K154" s="2">
        <v>5</v>
      </c>
      <c r="L154" s="2">
        <f>IF(WEEKDAY(Table15[[#This Row],[Date]],2)=1,1,0)</f>
        <v>1</v>
      </c>
      <c r="M154" s="2">
        <f>IF(WEEKDAY(Table15[[#This Row],[Date]],2)=2,1,0)</f>
        <v>0</v>
      </c>
      <c r="N154" s="2">
        <f>IF(WEEKDAY(Table15[[#This Row],[Date]],2)=5,1,0)</f>
        <v>0</v>
      </c>
    </row>
    <row r="155" spans="1:14" x14ac:dyDescent="0.25">
      <c r="A155" s="1">
        <v>41422</v>
      </c>
      <c r="B155">
        <v>914</v>
      </c>
      <c r="C155">
        <v>32727</v>
      </c>
      <c r="D155">
        <v>39636</v>
      </c>
      <c r="E155" s="2">
        <f>IF(WEEKDAY(Table15[[#This Row],[Date]],2)=3,1,0)</f>
        <v>0</v>
      </c>
      <c r="F155" s="2">
        <f>IF(WEEKDAY(Table15[[#This Row],[Date]],2)=4,1,0)</f>
        <v>0</v>
      </c>
      <c r="G155" s="2">
        <f>IF(WEEKDAY(Table15[[#This Row],[Date]],2)=6,1,0)</f>
        <v>0</v>
      </c>
      <c r="H155" s="2">
        <f>IF(NETWORKDAYS.INTL(Table15[[#This Row],[Date]],Table15[[#This Row],[Date]],11,[3]ZamazonHolidays!$A$2:$A$11)=0,IF(WEEKDAY(Table15[[#This Row],[Date]],2)=7,0,1),0)</f>
        <v>0</v>
      </c>
      <c r="I155" s="2">
        <v>299</v>
      </c>
      <c r="J15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305</v>
      </c>
      <c r="K155" s="2">
        <v>12</v>
      </c>
      <c r="L155" s="2">
        <f>IF(WEEKDAY(Table15[[#This Row],[Date]],2)=1,1,0)</f>
        <v>0</v>
      </c>
      <c r="M155" s="2">
        <f>IF(WEEKDAY(Table15[[#This Row],[Date]],2)=2,1,0)</f>
        <v>1</v>
      </c>
      <c r="N155" s="2">
        <f>IF(WEEKDAY(Table15[[#This Row],[Date]],2)=5,1,0)</f>
        <v>0</v>
      </c>
    </row>
    <row r="156" spans="1:14" x14ac:dyDescent="0.25">
      <c r="A156" s="1">
        <v>41423</v>
      </c>
      <c r="B156">
        <v>1091</v>
      </c>
      <c r="C156">
        <v>26980</v>
      </c>
      <c r="D156">
        <v>27126</v>
      </c>
      <c r="E156" s="2">
        <f>IF(WEEKDAY(Table15[[#This Row],[Date]],2)=3,1,0)</f>
        <v>1</v>
      </c>
      <c r="F156" s="2">
        <f>IF(WEEKDAY(Table15[[#This Row],[Date]],2)=4,1,0)</f>
        <v>0</v>
      </c>
      <c r="G156" s="2">
        <f>IF(WEEKDAY(Table15[[#This Row],[Date]],2)=6,1,0)</f>
        <v>0</v>
      </c>
      <c r="H156" s="2">
        <f>IF(NETWORKDAYS.INTL(Table15[[#This Row],[Date]],Table15[[#This Row],[Date]],11,[3]ZamazonHolidays!$A$2:$A$11)=0,IF(WEEKDAY(Table15[[#This Row],[Date]],2)=7,0,1),0)</f>
        <v>0</v>
      </c>
      <c r="I156" s="2">
        <v>242</v>
      </c>
      <c r="J15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215</v>
      </c>
      <c r="K156" s="2">
        <v>8</v>
      </c>
      <c r="L156" s="2">
        <f>IF(WEEKDAY(Table15[[#This Row],[Date]],2)=1,1,0)</f>
        <v>0</v>
      </c>
      <c r="M156" s="2">
        <f>IF(WEEKDAY(Table15[[#This Row],[Date]],2)=2,1,0)</f>
        <v>0</v>
      </c>
      <c r="N156" s="2">
        <f>IF(WEEKDAY(Table15[[#This Row],[Date]],2)=5,1,0)</f>
        <v>0</v>
      </c>
    </row>
    <row r="157" spans="1:14" x14ac:dyDescent="0.25">
      <c r="A157" s="1">
        <v>41424</v>
      </c>
      <c r="B157">
        <v>804</v>
      </c>
      <c r="C157">
        <v>47633</v>
      </c>
      <c r="D157">
        <v>34460</v>
      </c>
      <c r="E157" s="2">
        <f>IF(WEEKDAY(Table15[[#This Row],[Date]],2)=3,1,0)</f>
        <v>0</v>
      </c>
      <c r="F157" s="2">
        <f>IF(WEEKDAY(Table15[[#This Row],[Date]],2)=4,1,0)</f>
        <v>1</v>
      </c>
      <c r="G157" s="2">
        <f>IF(WEEKDAY(Table15[[#This Row],[Date]],2)=6,1,0)</f>
        <v>0</v>
      </c>
      <c r="H157" s="2">
        <f>IF(NETWORKDAYS.INTL(Table15[[#This Row],[Date]],Table15[[#This Row],[Date]],11,[3]ZamazonHolidays!$A$2:$A$11)=0,IF(WEEKDAY(Table15[[#This Row],[Date]],2)=7,0,1),0)</f>
        <v>0</v>
      </c>
      <c r="I157" s="2">
        <v>264</v>
      </c>
      <c r="J15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261</v>
      </c>
      <c r="K157" s="2">
        <v>8</v>
      </c>
      <c r="L157" s="2">
        <f>IF(WEEKDAY(Table15[[#This Row],[Date]],2)=1,1,0)</f>
        <v>0</v>
      </c>
      <c r="M157" s="2">
        <f>IF(WEEKDAY(Table15[[#This Row],[Date]],2)=2,1,0)</f>
        <v>0</v>
      </c>
      <c r="N157" s="2">
        <f>IF(WEEKDAY(Table15[[#This Row],[Date]],2)=5,1,0)</f>
        <v>0</v>
      </c>
    </row>
    <row r="158" spans="1:14" x14ac:dyDescent="0.25">
      <c r="A158" s="1">
        <v>41425</v>
      </c>
      <c r="B158">
        <v>720</v>
      </c>
      <c r="C158">
        <v>47320</v>
      </c>
      <c r="D158">
        <v>37115</v>
      </c>
      <c r="E158" s="2">
        <f>IF(WEEKDAY(Table15[[#This Row],[Date]],2)=3,1,0)</f>
        <v>0</v>
      </c>
      <c r="F158" s="2">
        <f>IF(WEEKDAY(Table15[[#This Row],[Date]],2)=4,1,0)</f>
        <v>0</v>
      </c>
      <c r="G158" s="2">
        <f>IF(WEEKDAY(Table15[[#This Row],[Date]],2)=6,1,0)</f>
        <v>0</v>
      </c>
      <c r="H158" s="2">
        <f>IF(NETWORKDAYS.INTL(Table15[[#This Row],[Date]],Table15[[#This Row],[Date]],11,[3]ZamazonHolidays!$A$2:$A$11)=0,IF(WEEKDAY(Table15[[#This Row],[Date]],2)=7,0,1),0)</f>
        <v>0</v>
      </c>
      <c r="I158" s="2">
        <v>314</v>
      </c>
      <c r="J15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299</v>
      </c>
      <c r="K158" s="2">
        <v>8</v>
      </c>
      <c r="L158" s="2">
        <f>IF(WEEKDAY(Table15[[#This Row],[Date]],2)=1,1,0)</f>
        <v>0</v>
      </c>
      <c r="M158" s="2">
        <f>IF(WEEKDAY(Table15[[#This Row],[Date]],2)=2,1,0)</f>
        <v>0</v>
      </c>
      <c r="N158" s="2">
        <f>IF(WEEKDAY(Table15[[#This Row],[Date]],2)=5,1,0)</f>
        <v>1</v>
      </c>
    </row>
    <row r="159" spans="1:14" x14ac:dyDescent="0.25">
      <c r="A159" s="1">
        <v>41426</v>
      </c>
      <c r="B159">
        <v>995</v>
      </c>
      <c r="C159">
        <v>20139</v>
      </c>
      <c r="D159">
        <v>30722</v>
      </c>
      <c r="E159" s="2">
        <f>IF(WEEKDAY(Table15[[#This Row],[Date]],2)=3,1,0)</f>
        <v>0</v>
      </c>
      <c r="F159" s="2">
        <f>IF(WEEKDAY(Table15[[#This Row],[Date]],2)=4,1,0)</f>
        <v>0</v>
      </c>
      <c r="G159" s="2">
        <f>IF(WEEKDAY(Table15[[#This Row],[Date]],2)=6,1,0)</f>
        <v>1</v>
      </c>
      <c r="H159" s="2">
        <f>IF(NETWORKDAYS.INTL(Table15[[#This Row],[Date]],Table15[[#This Row],[Date]],11,[3]ZamazonHolidays!$A$2:$A$11)=0,IF(WEEKDAY(Table15[[#This Row],[Date]],2)=7,0,1),0)</f>
        <v>0</v>
      </c>
      <c r="I159" s="2">
        <v>198</v>
      </c>
      <c r="J15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211</v>
      </c>
      <c r="K159" s="2">
        <v>10</v>
      </c>
      <c r="L159" s="2">
        <f>IF(WEEKDAY(Table15[[#This Row],[Date]],2)=1,1,0)</f>
        <v>0</v>
      </c>
      <c r="M159" s="2">
        <f>IF(WEEKDAY(Table15[[#This Row],[Date]],2)=2,1,0)</f>
        <v>0</v>
      </c>
      <c r="N159" s="2">
        <f>IF(WEEKDAY(Table15[[#This Row],[Date]],2)=5,1,0)</f>
        <v>0</v>
      </c>
    </row>
    <row r="160" spans="1:14" x14ac:dyDescent="0.25">
      <c r="A160" s="1">
        <v>41427</v>
      </c>
      <c r="B160">
        <v>1157</v>
      </c>
      <c r="C160">
        <v>41063</v>
      </c>
      <c r="D160">
        <v>34698</v>
      </c>
      <c r="E160" s="2">
        <f>IF(WEEKDAY(Table15[[#This Row],[Date]],2)=3,1,0)</f>
        <v>0</v>
      </c>
      <c r="F160" s="2">
        <f>IF(WEEKDAY(Table15[[#This Row],[Date]],2)=4,1,0)</f>
        <v>0</v>
      </c>
      <c r="G160" s="2">
        <f>IF(WEEKDAY(Table15[[#This Row],[Date]],2)=6,1,0)</f>
        <v>0</v>
      </c>
      <c r="H160" s="2">
        <f>IF(NETWORKDAYS.INTL(Table15[[#This Row],[Date]],Table15[[#This Row],[Date]],11,[3]ZamazonHolidays!$A$2:$A$11)=0,IF(WEEKDAY(Table15[[#This Row],[Date]],2)=7,0,1),0)</f>
        <v>0</v>
      </c>
      <c r="I160" s="2">
        <v>325</v>
      </c>
      <c r="J16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297</v>
      </c>
      <c r="K160" s="2">
        <v>7</v>
      </c>
      <c r="L160" s="2">
        <f>IF(WEEKDAY(Table15[[#This Row],[Date]],2)=1,1,0)</f>
        <v>0</v>
      </c>
      <c r="M160" s="2">
        <f>IF(WEEKDAY(Table15[[#This Row],[Date]],2)=2,1,0)</f>
        <v>0</v>
      </c>
      <c r="N160" s="2">
        <f>IF(WEEKDAY(Table15[[#This Row],[Date]],2)=5,1,0)</f>
        <v>0</v>
      </c>
    </row>
    <row r="161" spans="1:14" x14ac:dyDescent="0.25">
      <c r="A161" s="1">
        <v>41428</v>
      </c>
      <c r="B161">
        <v>801</v>
      </c>
      <c r="C161">
        <v>46618</v>
      </c>
      <c r="D161">
        <v>39854</v>
      </c>
      <c r="E161" s="2">
        <f>IF(WEEKDAY(Table15[[#This Row],[Date]],2)=3,1,0)</f>
        <v>0</v>
      </c>
      <c r="F161" s="2">
        <f>IF(WEEKDAY(Table15[[#This Row],[Date]],2)=4,1,0)</f>
        <v>0</v>
      </c>
      <c r="G161" s="2">
        <f>IF(WEEKDAY(Table15[[#This Row],[Date]],2)=6,1,0)</f>
        <v>0</v>
      </c>
      <c r="H161" s="2">
        <f>IF(NETWORKDAYS.INTL(Table15[[#This Row],[Date]],Table15[[#This Row],[Date]],11,[3]ZamazonHolidays!$A$2:$A$11)=0,IF(WEEKDAY(Table15[[#This Row],[Date]],2)=7,0,1),0)</f>
        <v>0</v>
      </c>
      <c r="I161" s="2">
        <v>325</v>
      </c>
      <c r="J16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314</v>
      </c>
      <c r="K161" s="2">
        <v>9</v>
      </c>
      <c r="L161" s="2">
        <f>IF(WEEKDAY(Table15[[#This Row],[Date]],2)=1,1,0)</f>
        <v>1</v>
      </c>
      <c r="M161" s="2">
        <f>IF(WEEKDAY(Table15[[#This Row],[Date]],2)=2,1,0)</f>
        <v>0</v>
      </c>
      <c r="N161" s="2">
        <f>IF(WEEKDAY(Table15[[#This Row],[Date]],2)=5,1,0)</f>
        <v>0</v>
      </c>
    </row>
    <row r="162" spans="1:14" x14ac:dyDescent="0.25">
      <c r="A162" s="1">
        <v>41429</v>
      </c>
      <c r="B162">
        <v>1007</v>
      </c>
      <c r="C162">
        <v>34244</v>
      </c>
      <c r="D162">
        <v>36433</v>
      </c>
      <c r="E162" s="2">
        <f>IF(WEEKDAY(Table15[[#This Row],[Date]],2)=3,1,0)</f>
        <v>0</v>
      </c>
      <c r="F162" s="2">
        <f>IF(WEEKDAY(Table15[[#This Row],[Date]],2)=4,1,0)</f>
        <v>0</v>
      </c>
      <c r="G162" s="2">
        <f>IF(WEEKDAY(Table15[[#This Row],[Date]],2)=6,1,0)</f>
        <v>0</v>
      </c>
      <c r="H162" s="2">
        <f>IF(NETWORKDAYS.INTL(Table15[[#This Row],[Date]],Table15[[#This Row],[Date]],11,[3]ZamazonHolidays!$A$2:$A$11)=0,IF(WEEKDAY(Table15[[#This Row],[Date]],2)=7,0,1),0)</f>
        <v>0</v>
      </c>
      <c r="I162" s="2">
        <v>274</v>
      </c>
      <c r="J16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295</v>
      </c>
      <c r="K162" s="2">
        <v>5</v>
      </c>
      <c r="L162" s="2">
        <f>IF(WEEKDAY(Table15[[#This Row],[Date]],2)=1,1,0)</f>
        <v>0</v>
      </c>
      <c r="M162" s="2">
        <f>IF(WEEKDAY(Table15[[#This Row],[Date]],2)=2,1,0)</f>
        <v>1</v>
      </c>
      <c r="N162" s="2">
        <f>IF(WEEKDAY(Table15[[#This Row],[Date]],2)=5,1,0)</f>
        <v>0</v>
      </c>
    </row>
    <row r="163" spans="1:14" x14ac:dyDescent="0.25">
      <c r="A163" s="1">
        <v>41430</v>
      </c>
      <c r="B163">
        <v>835</v>
      </c>
      <c r="C163">
        <v>23109</v>
      </c>
      <c r="D163">
        <v>23902</v>
      </c>
      <c r="E163" s="2">
        <f>IF(WEEKDAY(Table15[[#This Row],[Date]],2)=3,1,0)</f>
        <v>1</v>
      </c>
      <c r="F163" s="2">
        <f>IF(WEEKDAY(Table15[[#This Row],[Date]],2)=4,1,0)</f>
        <v>0</v>
      </c>
      <c r="G163" s="2">
        <f>IF(WEEKDAY(Table15[[#This Row],[Date]],2)=6,1,0)</f>
        <v>0</v>
      </c>
      <c r="H163" s="2">
        <f>IF(NETWORKDAYS.INTL(Table15[[#This Row],[Date]],Table15[[#This Row],[Date]],11,[3]ZamazonHolidays!$A$2:$A$11)=0,IF(WEEKDAY(Table15[[#This Row],[Date]],2)=7,0,1),0)</f>
        <v>0</v>
      </c>
      <c r="I163" s="2">
        <v>233</v>
      </c>
      <c r="J16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189</v>
      </c>
      <c r="K163" s="2">
        <v>5</v>
      </c>
      <c r="L163" s="2">
        <f>IF(WEEKDAY(Table15[[#This Row],[Date]],2)=1,1,0)</f>
        <v>0</v>
      </c>
      <c r="M163" s="2">
        <f>IF(WEEKDAY(Table15[[#This Row],[Date]],2)=2,1,0)</f>
        <v>0</v>
      </c>
      <c r="N163" s="2">
        <f>IF(WEEKDAY(Table15[[#This Row],[Date]],2)=5,1,0)</f>
        <v>0</v>
      </c>
    </row>
    <row r="164" spans="1:14" x14ac:dyDescent="0.25">
      <c r="A164" s="1">
        <v>41431</v>
      </c>
      <c r="B164">
        <v>747</v>
      </c>
      <c r="C164">
        <v>25782</v>
      </c>
      <c r="D164">
        <v>38012</v>
      </c>
      <c r="E164" s="2">
        <f>IF(WEEKDAY(Table15[[#This Row],[Date]],2)=3,1,0)</f>
        <v>0</v>
      </c>
      <c r="F164" s="2">
        <f>IF(WEEKDAY(Table15[[#This Row],[Date]],2)=4,1,0)</f>
        <v>1</v>
      </c>
      <c r="G164" s="2">
        <f>IF(WEEKDAY(Table15[[#This Row],[Date]],2)=6,1,0)</f>
        <v>0</v>
      </c>
      <c r="H164" s="2">
        <f>IF(NETWORKDAYS.INTL(Table15[[#This Row],[Date]],Table15[[#This Row],[Date]],11,[3]ZamazonHolidays!$A$2:$A$11)=0,IF(WEEKDAY(Table15[[#This Row],[Date]],2)=7,0,1),0)</f>
        <v>0</v>
      </c>
      <c r="I164" s="2">
        <v>269</v>
      </c>
      <c r="J16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258</v>
      </c>
      <c r="K164" s="2">
        <v>6</v>
      </c>
      <c r="L164" s="2">
        <f>IF(WEEKDAY(Table15[[#This Row],[Date]],2)=1,1,0)</f>
        <v>0</v>
      </c>
      <c r="M164" s="2">
        <f>IF(WEEKDAY(Table15[[#This Row],[Date]],2)=2,1,0)</f>
        <v>0</v>
      </c>
      <c r="N164" s="2">
        <f>IF(WEEKDAY(Table15[[#This Row],[Date]],2)=5,1,0)</f>
        <v>0</v>
      </c>
    </row>
    <row r="165" spans="1:14" x14ac:dyDescent="0.25">
      <c r="A165" s="1">
        <v>41432</v>
      </c>
      <c r="B165">
        <v>1470</v>
      </c>
      <c r="C165">
        <v>43680</v>
      </c>
      <c r="D165">
        <v>31524</v>
      </c>
      <c r="E165" s="2">
        <f>IF(WEEKDAY(Table15[[#This Row],[Date]],2)=3,1,0)</f>
        <v>0</v>
      </c>
      <c r="F165" s="2">
        <f>IF(WEEKDAY(Table15[[#This Row],[Date]],2)=4,1,0)</f>
        <v>0</v>
      </c>
      <c r="G165" s="2">
        <f>IF(WEEKDAY(Table15[[#This Row],[Date]],2)=6,1,0)</f>
        <v>0</v>
      </c>
      <c r="H165" s="2">
        <f>IF(NETWORKDAYS.INTL(Table15[[#This Row],[Date]],Table15[[#This Row],[Date]],11,[3]ZamazonHolidays!$A$2:$A$11)=0,IF(WEEKDAY(Table15[[#This Row],[Date]],2)=7,0,1),0)</f>
        <v>0</v>
      </c>
      <c r="I165" s="2">
        <v>313</v>
      </c>
      <c r="J16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295</v>
      </c>
      <c r="K165" s="2">
        <v>8</v>
      </c>
      <c r="L165" s="2">
        <f>IF(WEEKDAY(Table15[[#This Row],[Date]],2)=1,1,0)</f>
        <v>0</v>
      </c>
      <c r="M165" s="2">
        <f>IF(WEEKDAY(Table15[[#This Row],[Date]],2)=2,1,0)</f>
        <v>0</v>
      </c>
      <c r="N165" s="2">
        <f>IF(WEEKDAY(Table15[[#This Row],[Date]],2)=5,1,0)</f>
        <v>1</v>
      </c>
    </row>
    <row r="166" spans="1:14" x14ac:dyDescent="0.25">
      <c r="A166" s="1">
        <v>41433</v>
      </c>
      <c r="B166">
        <v>726</v>
      </c>
      <c r="C166">
        <v>42117</v>
      </c>
      <c r="D166">
        <v>30727</v>
      </c>
      <c r="E166" s="2">
        <f>IF(WEEKDAY(Table15[[#This Row],[Date]],2)=3,1,0)</f>
        <v>0</v>
      </c>
      <c r="F166" s="2">
        <f>IF(WEEKDAY(Table15[[#This Row],[Date]],2)=4,1,0)</f>
        <v>0</v>
      </c>
      <c r="G166" s="2">
        <f>IF(WEEKDAY(Table15[[#This Row],[Date]],2)=6,1,0)</f>
        <v>1</v>
      </c>
      <c r="H166" s="2">
        <f>IF(NETWORKDAYS.INTL(Table15[[#This Row],[Date]],Table15[[#This Row],[Date]],11,[3]ZamazonHolidays!$A$2:$A$11)=0,IF(WEEKDAY(Table15[[#This Row],[Date]],2)=7,0,1),0)</f>
        <v>0</v>
      </c>
      <c r="I166" s="2">
        <v>218</v>
      </c>
      <c r="J16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221</v>
      </c>
      <c r="K166" s="2">
        <v>6</v>
      </c>
      <c r="L166" s="2">
        <f>IF(WEEKDAY(Table15[[#This Row],[Date]],2)=1,1,0)</f>
        <v>0</v>
      </c>
      <c r="M166" s="2">
        <f>IF(WEEKDAY(Table15[[#This Row],[Date]],2)=2,1,0)</f>
        <v>0</v>
      </c>
      <c r="N166" s="2">
        <f>IF(WEEKDAY(Table15[[#This Row],[Date]],2)=5,1,0)</f>
        <v>0</v>
      </c>
    </row>
    <row r="167" spans="1:14" x14ac:dyDescent="0.25">
      <c r="A167" s="1">
        <v>41434</v>
      </c>
      <c r="B167">
        <v>632</v>
      </c>
      <c r="C167">
        <v>35298</v>
      </c>
      <c r="D167">
        <v>35355</v>
      </c>
      <c r="E167" s="2">
        <f>IF(WEEKDAY(Table15[[#This Row],[Date]],2)=3,1,0)</f>
        <v>0</v>
      </c>
      <c r="F167" s="2">
        <f>IF(WEEKDAY(Table15[[#This Row],[Date]],2)=4,1,0)</f>
        <v>0</v>
      </c>
      <c r="G167" s="2">
        <f>IF(WEEKDAY(Table15[[#This Row],[Date]],2)=6,1,0)</f>
        <v>0</v>
      </c>
      <c r="H167" s="2">
        <f>IF(NETWORKDAYS.INTL(Table15[[#This Row],[Date]],Table15[[#This Row],[Date]],11,[3]ZamazonHolidays!$A$2:$A$11)=0,IF(WEEKDAY(Table15[[#This Row],[Date]],2)=7,0,1),0)</f>
        <v>0</v>
      </c>
      <c r="I167" s="2">
        <v>277</v>
      </c>
      <c r="J16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278</v>
      </c>
      <c r="K167" s="2">
        <v>10</v>
      </c>
      <c r="L167" s="2">
        <f>IF(WEEKDAY(Table15[[#This Row],[Date]],2)=1,1,0)</f>
        <v>0</v>
      </c>
      <c r="M167" s="2">
        <f>IF(WEEKDAY(Table15[[#This Row],[Date]],2)=2,1,0)</f>
        <v>0</v>
      </c>
      <c r="N167" s="2">
        <f>IF(WEEKDAY(Table15[[#This Row],[Date]],2)=5,1,0)</f>
        <v>0</v>
      </c>
    </row>
    <row r="168" spans="1:14" x14ac:dyDescent="0.25">
      <c r="A168" s="1">
        <v>41435</v>
      </c>
      <c r="B168">
        <v>734</v>
      </c>
      <c r="C168">
        <v>36634</v>
      </c>
      <c r="D168">
        <v>34528</v>
      </c>
      <c r="E168" s="2">
        <f>IF(WEEKDAY(Table15[[#This Row],[Date]],2)=3,1,0)</f>
        <v>0</v>
      </c>
      <c r="F168" s="2">
        <f>IF(WEEKDAY(Table15[[#This Row],[Date]],2)=4,1,0)</f>
        <v>0</v>
      </c>
      <c r="G168" s="2">
        <f>IF(WEEKDAY(Table15[[#This Row],[Date]],2)=6,1,0)</f>
        <v>0</v>
      </c>
      <c r="H168" s="2">
        <f>IF(NETWORKDAYS.INTL(Table15[[#This Row],[Date]],Table15[[#This Row],[Date]],11,[3]ZamazonHolidays!$A$2:$A$11)=0,IF(WEEKDAY(Table15[[#This Row],[Date]],2)=7,0,1),0)</f>
        <v>0</v>
      </c>
      <c r="I168" s="2">
        <v>201</v>
      </c>
      <c r="J16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279</v>
      </c>
      <c r="K168" s="2">
        <v>8</v>
      </c>
      <c r="L168" s="2">
        <f>IF(WEEKDAY(Table15[[#This Row],[Date]],2)=1,1,0)</f>
        <v>1</v>
      </c>
      <c r="M168" s="2">
        <f>IF(WEEKDAY(Table15[[#This Row],[Date]],2)=2,1,0)</f>
        <v>0</v>
      </c>
      <c r="N168" s="2">
        <f>IF(WEEKDAY(Table15[[#This Row],[Date]],2)=5,1,0)</f>
        <v>0</v>
      </c>
    </row>
    <row r="169" spans="1:14" x14ac:dyDescent="0.25">
      <c r="A169" s="1">
        <v>41436</v>
      </c>
      <c r="B169">
        <v>684</v>
      </c>
      <c r="C169">
        <v>38413</v>
      </c>
      <c r="D169">
        <v>38569</v>
      </c>
      <c r="E169" s="2">
        <f>IF(WEEKDAY(Table15[[#This Row],[Date]],2)=3,1,0)</f>
        <v>0</v>
      </c>
      <c r="F169" s="2">
        <f>IF(WEEKDAY(Table15[[#This Row],[Date]],2)=4,1,0)</f>
        <v>0</v>
      </c>
      <c r="G169" s="2">
        <f>IF(WEEKDAY(Table15[[#This Row],[Date]],2)=6,1,0)</f>
        <v>0</v>
      </c>
      <c r="H169" s="2">
        <f>IF(NETWORKDAYS.INTL(Table15[[#This Row],[Date]],Table15[[#This Row],[Date]],11,[3]ZamazonHolidays!$A$2:$A$11)=0,IF(WEEKDAY(Table15[[#This Row],[Date]],2)=7,0,1),0)</f>
        <v>0</v>
      </c>
      <c r="I169" s="2">
        <v>289</v>
      </c>
      <c r="J16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297</v>
      </c>
      <c r="K169" s="2">
        <v>9</v>
      </c>
      <c r="L169" s="2">
        <f>IF(WEEKDAY(Table15[[#This Row],[Date]],2)=1,1,0)</f>
        <v>0</v>
      </c>
      <c r="M169" s="2">
        <f>IF(WEEKDAY(Table15[[#This Row],[Date]],2)=2,1,0)</f>
        <v>1</v>
      </c>
      <c r="N169" s="2">
        <f>IF(WEEKDAY(Table15[[#This Row],[Date]],2)=5,1,0)</f>
        <v>0</v>
      </c>
    </row>
    <row r="170" spans="1:14" x14ac:dyDescent="0.25">
      <c r="A170" s="1">
        <v>41437</v>
      </c>
      <c r="B170">
        <v>1052</v>
      </c>
      <c r="C170">
        <v>47861</v>
      </c>
      <c r="D170">
        <v>23168</v>
      </c>
      <c r="E170" s="2">
        <f>IF(WEEKDAY(Table15[[#This Row],[Date]],2)=3,1,0)</f>
        <v>1</v>
      </c>
      <c r="F170" s="2">
        <f>IF(WEEKDAY(Table15[[#This Row],[Date]],2)=4,1,0)</f>
        <v>0</v>
      </c>
      <c r="G170" s="2">
        <f>IF(WEEKDAY(Table15[[#This Row],[Date]],2)=6,1,0)</f>
        <v>0</v>
      </c>
      <c r="H170" s="2">
        <f>IF(NETWORKDAYS.INTL(Table15[[#This Row],[Date]],Table15[[#This Row],[Date]],11,[3]ZamazonHolidays!$A$2:$A$11)=0,IF(WEEKDAY(Table15[[#This Row],[Date]],2)=7,0,1),0)</f>
        <v>0</v>
      </c>
      <c r="I170" s="2">
        <v>222</v>
      </c>
      <c r="J17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213</v>
      </c>
      <c r="K170" s="2">
        <v>11</v>
      </c>
      <c r="L170" s="2">
        <f>IF(WEEKDAY(Table15[[#This Row],[Date]],2)=1,1,0)</f>
        <v>0</v>
      </c>
      <c r="M170" s="2">
        <f>IF(WEEKDAY(Table15[[#This Row],[Date]],2)=2,1,0)</f>
        <v>0</v>
      </c>
      <c r="N170" s="2">
        <f>IF(WEEKDAY(Table15[[#This Row],[Date]],2)=5,1,0)</f>
        <v>0</v>
      </c>
    </row>
    <row r="171" spans="1:14" x14ac:dyDescent="0.25">
      <c r="A171" s="1">
        <v>41438</v>
      </c>
      <c r="B171">
        <v>818</v>
      </c>
      <c r="C171">
        <v>37964</v>
      </c>
      <c r="D171">
        <v>32908</v>
      </c>
      <c r="E171" s="2">
        <f>IF(WEEKDAY(Table15[[#This Row],[Date]],2)=3,1,0)</f>
        <v>0</v>
      </c>
      <c r="F171" s="2">
        <f>IF(WEEKDAY(Table15[[#This Row],[Date]],2)=4,1,0)</f>
        <v>1</v>
      </c>
      <c r="G171" s="2">
        <f>IF(WEEKDAY(Table15[[#This Row],[Date]],2)=6,1,0)</f>
        <v>0</v>
      </c>
      <c r="H171" s="2">
        <f>IF(NETWORKDAYS.INTL(Table15[[#This Row],[Date]],Table15[[#This Row],[Date]],11,[3]ZamazonHolidays!$A$2:$A$11)=0,IF(WEEKDAY(Table15[[#This Row],[Date]],2)=7,0,1),0)</f>
        <v>0</v>
      </c>
      <c r="I171" s="2">
        <v>261</v>
      </c>
      <c r="J17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246</v>
      </c>
      <c r="K171" s="2">
        <v>8</v>
      </c>
      <c r="L171" s="2">
        <f>IF(WEEKDAY(Table15[[#This Row],[Date]],2)=1,1,0)</f>
        <v>0</v>
      </c>
      <c r="M171" s="2">
        <f>IF(WEEKDAY(Table15[[#This Row],[Date]],2)=2,1,0)</f>
        <v>0</v>
      </c>
      <c r="N171" s="2">
        <f>IF(WEEKDAY(Table15[[#This Row],[Date]],2)=5,1,0)</f>
        <v>0</v>
      </c>
    </row>
    <row r="172" spans="1:14" x14ac:dyDescent="0.25">
      <c r="A172" s="1">
        <v>41439</v>
      </c>
      <c r="B172">
        <v>1211</v>
      </c>
      <c r="C172">
        <v>22814</v>
      </c>
      <c r="D172">
        <v>30556</v>
      </c>
      <c r="E172" s="2">
        <f>IF(WEEKDAY(Table15[[#This Row],[Date]],2)=3,1,0)</f>
        <v>0</v>
      </c>
      <c r="F172" s="2">
        <f>IF(WEEKDAY(Table15[[#This Row],[Date]],2)=4,1,0)</f>
        <v>0</v>
      </c>
      <c r="G172" s="2">
        <f>IF(WEEKDAY(Table15[[#This Row],[Date]],2)=6,1,0)</f>
        <v>0</v>
      </c>
      <c r="H172" s="2">
        <f>IF(NETWORKDAYS.INTL(Table15[[#This Row],[Date]],Table15[[#This Row],[Date]],11,[3]ZamazonHolidays!$A$2:$A$11)=0,IF(WEEKDAY(Table15[[#This Row],[Date]],2)=7,0,1),0)</f>
        <v>0</v>
      </c>
      <c r="I172" s="2">
        <v>242</v>
      </c>
      <c r="J17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264</v>
      </c>
      <c r="K172" s="2">
        <v>12</v>
      </c>
      <c r="L172" s="2">
        <f>IF(WEEKDAY(Table15[[#This Row],[Date]],2)=1,1,0)</f>
        <v>0</v>
      </c>
      <c r="M172" s="2">
        <f>IF(WEEKDAY(Table15[[#This Row],[Date]],2)=2,1,0)</f>
        <v>0</v>
      </c>
      <c r="N172" s="2">
        <f>IF(WEEKDAY(Table15[[#This Row],[Date]],2)=5,1,0)</f>
        <v>1</v>
      </c>
    </row>
    <row r="173" spans="1:14" x14ac:dyDescent="0.25">
      <c r="A173" s="1">
        <v>41440</v>
      </c>
      <c r="B173">
        <v>880</v>
      </c>
      <c r="C173">
        <v>25356</v>
      </c>
      <c r="D173">
        <v>33123</v>
      </c>
      <c r="E173" s="2">
        <f>IF(WEEKDAY(Table15[[#This Row],[Date]],2)=3,1,0)</f>
        <v>0</v>
      </c>
      <c r="F173" s="2">
        <f>IF(WEEKDAY(Table15[[#This Row],[Date]],2)=4,1,0)</f>
        <v>0</v>
      </c>
      <c r="G173" s="2">
        <f>IF(WEEKDAY(Table15[[#This Row],[Date]],2)=6,1,0)</f>
        <v>1</v>
      </c>
      <c r="H173" s="2">
        <f>IF(NETWORKDAYS.INTL(Table15[[#This Row],[Date]],Table15[[#This Row],[Date]],11,[3]ZamazonHolidays!$A$2:$A$11)=0,IF(WEEKDAY(Table15[[#This Row],[Date]],2)=7,0,1),0)</f>
        <v>0</v>
      </c>
      <c r="I173" s="2">
        <v>233</v>
      </c>
      <c r="J17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223</v>
      </c>
      <c r="K173" s="2">
        <v>5</v>
      </c>
      <c r="L173" s="2">
        <f>IF(WEEKDAY(Table15[[#This Row],[Date]],2)=1,1,0)</f>
        <v>0</v>
      </c>
      <c r="M173" s="2">
        <f>IF(WEEKDAY(Table15[[#This Row],[Date]],2)=2,1,0)</f>
        <v>0</v>
      </c>
      <c r="N173" s="2">
        <f>IF(WEEKDAY(Table15[[#This Row],[Date]],2)=5,1,0)</f>
        <v>0</v>
      </c>
    </row>
    <row r="174" spans="1:14" x14ac:dyDescent="0.25">
      <c r="A174" s="1">
        <v>41441</v>
      </c>
      <c r="B174">
        <v>1462</v>
      </c>
      <c r="C174">
        <v>37856</v>
      </c>
      <c r="D174">
        <v>31590</v>
      </c>
      <c r="E174" s="2">
        <f>IF(WEEKDAY(Table15[[#This Row],[Date]],2)=3,1,0)</f>
        <v>0</v>
      </c>
      <c r="F174" s="2">
        <f>IF(WEEKDAY(Table15[[#This Row],[Date]],2)=4,1,0)</f>
        <v>0</v>
      </c>
      <c r="G174" s="2">
        <f>IF(WEEKDAY(Table15[[#This Row],[Date]],2)=6,1,0)</f>
        <v>0</v>
      </c>
      <c r="H174" s="2">
        <f>IF(NETWORKDAYS.INTL(Table15[[#This Row],[Date]],Table15[[#This Row],[Date]],11,[3]ZamazonHolidays!$A$2:$A$11)=0,IF(WEEKDAY(Table15[[#This Row],[Date]],2)=7,0,1),0)</f>
        <v>0</v>
      </c>
      <c r="I174" s="2">
        <v>290</v>
      </c>
      <c r="J17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290</v>
      </c>
      <c r="K174" s="2">
        <v>11</v>
      </c>
      <c r="L174" s="2">
        <f>IF(WEEKDAY(Table15[[#This Row],[Date]],2)=1,1,0)</f>
        <v>0</v>
      </c>
      <c r="M174" s="2">
        <f>IF(WEEKDAY(Table15[[#This Row],[Date]],2)=2,1,0)</f>
        <v>0</v>
      </c>
      <c r="N174" s="2">
        <f>IF(WEEKDAY(Table15[[#This Row],[Date]],2)=5,1,0)</f>
        <v>0</v>
      </c>
    </row>
    <row r="175" spans="1:14" x14ac:dyDescent="0.25">
      <c r="A175" s="1">
        <v>41442</v>
      </c>
      <c r="B175">
        <v>1432</v>
      </c>
      <c r="C175">
        <v>49685</v>
      </c>
      <c r="D175">
        <v>35653</v>
      </c>
      <c r="E175" s="2">
        <f>IF(WEEKDAY(Table15[[#This Row],[Date]],2)=3,1,0)</f>
        <v>0</v>
      </c>
      <c r="F175" s="2">
        <f>IF(WEEKDAY(Table15[[#This Row],[Date]],2)=4,1,0)</f>
        <v>0</v>
      </c>
      <c r="G175" s="2">
        <f>IF(WEEKDAY(Table15[[#This Row],[Date]],2)=6,1,0)</f>
        <v>0</v>
      </c>
      <c r="H175" s="2">
        <f>IF(NETWORKDAYS.INTL(Table15[[#This Row],[Date]],Table15[[#This Row],[Date]],11,[3]ZamazonHolidays!$A$2:$A$11)=0,IF(WEEKDAY(Table15[[#This Row],[Date]],2)=7,0,1),0)</f>
        <v>0</v>
      </c>
      <c r="I175" s="2">
        <v>281</v>
      </c>
      <c r="J17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318</v>
      </c>
      <c r="K175" s="2">
        <v>7</v>
      </c>
      <c r="L175" s="2">
        <f>IF(WEEKDAY(Table15[[#This Row],[Date]],2)=1,1,0)</f>
        <v>1</v>
      </c>
      <c r="M175" s="2">
        <f>IF(WEEKDAY(Table15[[#This Row],[Date]],2)=2,1,0)</f>
        <v>0</v>
      </c>
      <c r="N175" s="2">
        <f>IF(WEEKDAY(Table15[[#This Row],[Date]],2)=5,1,0)</f>
        <v>0</v>
      </c>
    </row>
    <row r="176" spans="1:14" x14ac:dyDescent="0.25">
      <c r="A176" s="1">
        <v>41443</v>
      </c>
      <c r="B176">
        <v>1118</v>
      </c>
      <c r="C176">
        <v>31330</v>
      </c>
      <c r="D176">
        <v>39595</v>
      </c>
      <c r="E176" s="2">
        <f>IF(WEEKDAY(Table15[[#This Row],[Date]],2)=3,1,0)</f>
        <v>0</v>
      </c>
      <c r="F176" s="2">
        <f>IF(WEEKDAY(Table15[[#This Row],[Date]],2)=4,1,0)</f>
        <v>0</v>
      </c>
      <c r="G176" s="2">
        <f>IF(WEEKDAY(Table15[[#This Row],[Date]],2)=6,1,0)</f>
        <v>0</v>
      </c>
      <c r="H176" s="2">
        <f>IF(NETWORKDAYS.INTL(Table15[[#This Row],[Date]],Table15[[#This Row],[Date]],11,[3]ZamazonHolidays!$A$2:$A$11)=0,IF(WEEKDAY(Table15[[#This Row],[Date]],2)=7,0,1),0)</f>
        <v>0</v>
      </c>
      <c r="I176" s="2">
        <v>356</v>
      </c>
      <c r="J17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311</v>
      </c>
      <c r="K176" s="2">
        <v>11</v>
      </c>
      <c r="L176" s="2">
        <f>IF(WEEKDAY(Table15[[#This Row],[Date]],2)=1,1,0)</f>
        <v>0</v>
      </c>
      <c r="M176" s="2">
        <f>IF(WEEKDAY(Table15[[#This Row],[Date]],2)=2,1,0)</f>
        <v>1</v>
      </c>
      <c r="N176" s="2">
        <f>IF(WEEKDAY(Table15[[#This Row],[Date]],2)=5,1,0)</f>
        <v>0</v>
      </c>
    </row>
    <row r="177" spans="1:14" x14ac:dyDescent="0.25">
      <c r="A177" s="1">
        <v>41444</v>
      </c>
      <c r="B177">
        <v>1439</v>
      </c>
      <c r="C177">
        <v>29797</v>
      </c>
      <c r="D177">
        <v>21657</v>
      </c>
      <c r="E177" s="2">
        <f>IF(WEEKDAY(Table15[[#This Row],[Date]],2)=3,1,0)</f>
        <v>1</v>
      </c>
      <c r="F177" s="2">
        <f>IF(WEEKDAY(Table15[[#This Row],[Date]],2)=4,1,0)</f>
        <v>0</v>
      </c>
      <c r="G177" s="2">
        <f>IF(WEEKDAY(Table15[[#This Row],[Date]],2)=6,1,0)</f>
        <v>0</v>
      </c>
      <c r="H177" s="2">
        <f>IF(NETWORKDAYS.INTL(Table15[[#This Row],[Date]],Table15[[#This Row],[Date]],11,[3]ZamazonHolidays!$A$2:$A$11)=0,IF(WEEKDAY(Table15[[#This Row],[Date]],2)=7,0,1),0)</f>
        <v>0</v>
      </c>
      <c r="I177" s="2">
        <v>221</v>
      </c>
      <c r="J17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204</v>
      </c>
      <c r="K177" s="2">
        <v>11</v>
      </c>
      <c r="L177" s="2">
        <f>IF(WEEKDAY(Table15[[#This Row],[Date]],2)=1,1,0)</f>
        <v>0</v>
      </c>
      <c r="M177" s="2">
        <f>IF(WEEKDAY(Table15[[#This Row],[Date]],2)=2,1,0)</f>
        <v>0</v>
      </c>
      <c r="N177" s="2">
        <f>IF(WEEKDAY(Table15[[#This Row],[Date]],2)=5,1,0)</f>
        <v>0</v>
      </c>
    </row>
    <row r="178" spans="1:14" x14ac:dyDescent="0.25">
      <c r="A178" s="1">
        <v>41445</v>
      </c>
      <c r="B178">
        <v>1032</v>
      </c>
      <c r="C178">
        <v>24334</v>
      </c>
      <c r="D178">
        <v>36822</v>
      </c>
      <c r="E178" s="2">
        <f>IF(WEEKDAY(Table15[[#This Row],[Date]],2)=3,1,0)</f>
        <v>0</v>
      </c>
      <c r="F178" s="2">
        <f>IF(WEEKDAY(Table15[[#This Row],[Date]],2)=4,1,0)</f>
        <v>1</v>
      </c>
      <c r="G178" s="2">
        <f>IF(WEEKDAY(Table15[[#This Row],[Date]],2)=6,1,0)</f>
        <v>0</v>
      </c>
      <c r="H178" s="2">
        <f>IF(NETWORKDAYS.INTL(Table15[[#This Row],[Date]],Table15[[#This Row],[Date]],11,[3]ZamazonHolidays!$A$2:$A$11)=0,IF(WEEKDAY(Table15[[#This Row],[Date]],2)=7,0,1),0)</f>
        <v>0</v>
      </c>
      <c r="I178" s="2">
        <v>212</v>
      </c>
      <c r="J17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261</v>
      </c>
      <c r="K178" s="2">
        <v>9</v>
      </c>
      <c r="L178" s="2">
        <f>IF(WEEKDAY(Table15[[#This Row],[Date]],2)=1,1,0)</f>
        <v>0</v>
      </c>
      <c r="M178" s="2">
        <f>IF(WEEKDAY(Table15[[#This Row],[Date]],2)=2,1,0)</f>
        <v>0</v>
      </c>
      <c r="N178" s="2">
        <f>IF(WEEKDAY(Table15[[#This Row],[Date]],2)=5,1,0)</f>
        <v>0</v>
      </c>
    </row>
    <row r="179" spans="1:14" x14ac:dyDescent="0.25">
      <c r="A179" s="1">
        <v>41446</v>
      </c>
      <c r="B179">
        <v>1269</v>
      </c>
      <c r="C179">
        <v>40755</v>
      </c>
      <c r="D179">
        <v>31710</v>
      </c>
      <c r="E179" s="2">
        <f>IF(WEEKDAY(Table15[[#This Row],[Date]],2)=3,1,0)</f>
        <v>0</v>
      </c>
      <c r="F179" s="2">
        <f>IF(WEEKDAY(Table15[[#This Row],[Date]],2)=4,1,0)</f>
        <v>0</v>
      </c>
      <c r="G179" s="2">
        <f>IF(WEEKDAY(Table15[[#This Row],[Date]],2)=6,1,0)</f>
        <v>0</v>
      </c>
      <c r="H179" s="2">
        <f>IF(NETWORKDAYS.INTL(Table15[[#This Row],[Date]],Table15[[#This Row],[Date]],11,[3]ZamazonHolidays!$A$2:$A$11)=0,IF(WEEKDAY(Table15[[#This Row],[Date]],2)=7,0,1),0)</f>
        <v>0</v>
      </c>
      <c r="I179" s="2">
        <v>272</v>
      </c>
      <c r="J17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286</v>
      </c>
      <c r="K179" s="2">
        <v>9</v>
      </c>
      <c r="L179" s="2">
        <f>IF(WEEKDAY(Table15[[#This Row],[Date]],2)=1,1,0)</f>
        <v>0</v>
      </c>
      <c r="M179" s="2">
        <f>IF(WEEKDAY(Table15[[#This Row],[Date]],2)=2,1,0)</f>
        <v>0</v>
      </c>
      <c r="N179" s="2">
        <f>IF(WEEKDAY(Table15[[#This Row],[Date]],2)=5,1,0)</f>
        <v>1</v>
      </c>
    </row>
    <row r="180" spans="1:14" x14ac:dyDescent="0.25">
      <c r="A180" s="1">
        <v>41447</v>
      </c>
      <c r="B180">
        <v>1369</v>
      </c>
      <c r="C180">
        <v>48169</v>
      </c>
      <c r="D180">
        <v>32058</v>
      </c>
      <c r="E180" s="2">
        <f>IF(WEEKDAY(Table15[[#This Row],[Date]],2)=3,1,0)</f>
        <v>0</v>
      </c>
      <c r="F180" s="2">
        <f>IF(WEEKDAY(Table15[[#This Row],[Date]],2)=4,1,0)</f>
        <v>0</v>
      </c>
      <c r="G180" s="2">
        <f>IF(WEEKDAY(Table15[[#This Row],[Date]],2)=6,1,0)</f>
        <v>1</v>
      </c>
      <c r="H180" s="2">
        <f>IF(NETWORKDAYS.INTL(Table15[[#This Row],[Date]],Table15[[#This Row],[Date]],11,[3]ZamazonHolidays!$A$2:$A$11)=0,IF(WEEKDAY(Table15[[#This Row],[Date]],2)=7,0,1),0)</f>
        <v>0</v>
      </c>
      <c r="I180" s="2">
        <v>219</v>
      </c>
      <c r="J18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253</v>
      </c>
      <c r="K180" s="2">
        <v>11</v>
      </c>
      <c r="L180" s="2">
        <f>IF(WEEKDAY(Table15[[#This Row],[Date]],2)=1,1,0)</f>
        <v>0</v>
      </c>
      <c r="M180" s="2">
        <f>IF(WEEKDAY(Table15[[#This Row],[Date]],2)=2,1,0)</f>
        <v>0</v>
      </c>
      <c r="N180" s="2">
        <f>IF(WEEKDAY(Table15[[#This Row],[Date]],2)=5,1,0)</f>
        <v>0</v>
      </c>
    </row>
    <row r="181" spans="1:14" x14ac:dyDescent="0.25">
      <c r="A181" s="1">
        <v>41448</v>
      </c>
      <c r="B181">
        <v>971</v>
      </c>
      <c r="C181">
        <v>32252</v>
      </c>
      <c r="D181">
        <v>32421</v>
      </c>
      <c r="E181" s="2">
        <f>IF(WEEKDAY(Table15[[#This Row],[Date]],2)=3,1,0)</f>
        <v>0</v>
      </c>
      <c r="F181" s="2">
        <f>IF(WEEKDAY(Table15[[#This Row],[Date]],2)=4,1,0)</f>
        <v>0</v>
      </c>
      <c r="G181" s="2">
        <f>IF(WEEKDAY(Table15[[#This Row],[Date]],2)=6,1,0)</f>
        <v>0</v>
      </c>
      <c r="H181" s="2">
        <f>IF(NETWORKDAYS.INTL(Table15[[#This Row],[Date]],Table15[[#This Row],[Date]],11,[3]ZamazonHolidays!$A$2:$A$11)=0,IF(WEEKDAY(Table15[[#This Row],[Date]],2)=7,0,1),0)</f>
        <v>0</v>
      </c>
      <c r="I181" s="2">
        <v>307</v>
      </c>
      <c r="J18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273</v>
      </c>
      <c r="K181" s="2">
        <v>8</v>
      </c>
      <c r="L181" s="2">
        <f>IF(WEEKDAY(Table15[[#This Row],[Date]],2)=1,1,0)</f>
        <v>0</v>
      </c>
      <c r="M181" s="2">
        <f>IF(WEEKDAY(Table15[[#This Row],[Date]],2)=2,1,0)</f>
        <v>0</v>
      </c>
      <c r="N181" s="2">
        <f>IF(WEEKDAY(Table15[[#This Row],[Date]],2)=5,1,0)</f>
        <v>0</v>
      </c>
    </row>
    <row r="182" spans="1:14" x14ac:dyDescent="0.25">
      <c r="A182" s="1">
        <v>41449</v>
      </c>
      <c r="B182">
        <v>772</v>
      </c>
      <c r="C182">
        <v>48155</v>
      </c>
      <c r="D182">
        <v>35129</v>
      </c>
      <c r="E182" s="2">
        <f>IF(WEEKDAY(Table15[[#This Row],[Date]],2)=3,1,0)</f>
        <v>0</v>
      </c>
      <c r="F182" s="2">
        <f>IF(WEEKDAY(Table15[[#This Row],[Date]],2)=4,1,0)</f>
        <v>0</v>
      </c>
      <c r="G182" s="2">
        <f>IF(WEEKDAY(Table15[[#This Row],[Date]],2)=6,1,0)</f>
        <v>0</v>
      </c>
      <c r="H182" s="2">
        <f>IF(NETWORKDAYS.INTL(Table15[[#This Row],[Date]],Table15[[#This Row],[Date]],11,[3]ZamazonHolidays!$A$2:$A$11)=0,IF(WEEKDAY(Table15[[#This Row],[Date]],2)=7,0,1),0)</f>
        <v>0</v>
      </c>
      <c r="I182" s="2">
        <v>288</v>
      </c>
      <c r="J18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292</v>
      </c>
      <c r="K182" s="2">
        <v>10</v>
      </c>
      <c r="L182" s="2">
        <f>IF(WEEKDAY(Table15[[#This Row],[Date]],2)=1,1,0)</f>
        <v>1</v>
      </c>
      <c r="M182" s="2">
        <f>IF(WEEKDAY(Table15[[#This Row],[Date]],2)=2,1,0)</f>
        <v>0</v>
      </c>
      <c r="N182" s="2">
        <f>IF(WEEKDAY(Table15[[#This Row],[Date]],2)=5,1,0)</f>
        <v>0</v>
      </c>
    </row>
    <row r="183" spans="1:14" x14ac:dyDescent="0.25">
      <c r="A183" s="1">
        <v>41450</v>
      </c>
      <c r="B183">
        <v>1401</v>
      </c>
      <c r="C183">
        <v>31950</v>
      </c>
      <c r="D183">
        <v>31610</v>
      </c>
      <c r="E183" s="2">
        <f>IF(WEEKDAY(Table15[[#This Row],[Date]],2)=3,1,0)</f>
        <v>0</v>
      </c>
      <c r="F183" s="2">
        <f>IF(WEEKDAY(Table15[[#This Row],[Date]],2)=4,1,0)</f>
        <v>0</v>
      </c>
      <c r="G183" s="2">
        <f>IF(WEEKDAY(Table15[[#This Row],[Date]],2)=6,1,0)</f>
        <v>0</v>
      </c>
      <c r="H183" s="2">
        <f>IF(NETWORKDAYS.INTL(Table15[[#This Row],[Date]],Table15[[#This Row],[Date]],11,[3]ZamazonHolidays!$A$2:$A$11)=0,IF(WEEKDAY(Table15[[#This Row],[Date]],2)=7,0,1),0)</f>
        <v>0</v>
      </c>
      <c r="I183" s="2">
        <v>290</v>
      </c>
      <c r="J18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283</v>
      </c>
      <c r="K183" s="2">
        <v>12</v>
      </c>
      <c r="L183" s="2">
        <f>IF(WEEKDAY(Table15[[#This Row],[Date]],2)=1,1,0)</f>
        <v>0</v>
      </c>
      <c r="M183" s="2">
        <f>IF(WEEKDAY(Table15[[#This Row],[Date]],2)=2,1,0)</f>
        <v>1</v>
      </c>
      <c r="N183" s="2">
        <f>IF(WEEKDAY(Table15[[#This Row],[Date]],2)=5,1,0)</f>
        <v>0</v>
      </c>
    </row>
    <row r="184" spans="1:14" x14ac:dyDescent="0.25">
      <c r="A184" s="1">
        <v>41451</v>
      </c>
      <c r="B184">
        <v>504</v>
      </c>
      <c r="C184">
        <v>35924</v>
      </c>
      <c r="D184">
        <v>27802</v>
      </c>
      <c r="E184" s="2">
        <f>IF(WEEKDAY(Table15[[#This Row],[Date]],2)=3,1,0)</f>
        <v>1</v>
      </c>
      <c r="F184" s="2">
        <f>IF(WEEKDAY(Table15[[#This Row],[Date]],2)=4,1,0)</f>
        <v>0</v>
      </c>
      <c r="G184" s="2">
        <f>IF(WEEKDAY(Table15[[#This Row],[Date]],2)=6,1,0)</f>
        <v>0</v>
      </c>
      <c r="H184" s="2">
        <f>IF(NETWORKDAYS.INTL(Table15[[#This Row],[Date]],Table15[[#This Row],[Date]],11,[3]ZamazonHolidays!$A$2:$A$11)=0,IF(WEEKDAY(Table15[[#This Row],[Date]],2)=7,0,1),0)</f>
        <v>0</v>
      </c>
      <c r="I184" s="2">
        <v>192</v>
      </c>
      <c r="J18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206</v>
      </c>
      <c r="K184" s="2">
        <v>12</v>
      </c>
      <c r="L184" s="2">
        <f>IF(WEEKDAY(Table15[[#This Row],[Date]],2)=1,1,0)</f>
        <v>0</v>
      </c>
      <c r="M184" s="2">
        <f>IF(WEEKDAY(Table15[[#This Row],[Date]],2)=2,1,0)</f>
        <v>0</v>
      </c>
      <c r="N184" s="2">
        <f>IF(WEEKDAY(Table15[[#This Row],[Date]],2)=5,1,0)</f>
        <v>0</v>
      </c>
    </row>
    <row r="185" spans="1:14" x14ac:dyDescent="0.25">
      <c r="A185" s="1">
        <v>41452</v>
      </c>
      <c r="B185">
        <v>821</v>
      </c>
      <c r="C185">
        <v>45278</v>
      </c>
      <c r="D185">
        <v>32114</v>
      </c>
      <c r="E185" s="2">
        <f>IF(WEEKDAY(Table15[[#This Row],[Date]],2)=3,1,0)</f>
        <v>0</v>
      </c>
      <c r="F185" s="2">
        <f>IF(WEEKDAY(Table15[[#This Row],[Date]],2)=4,1,0)</f>
        <v>1</v>
      </c>
      <c r="G185" s="2">
        <f>IF(WEEKDAY(Table15[[#This Row],[Date]],2)=6,1,0)</f>
        <v>0</v>
      </c>
      <c r="H185" s="2">
        <f>IF(NETWORKDAYS.INTL(Table15[[#This Row],[Date]],Table15[[#This Row],[Date]],11,[3]ZamazonHolidays!$A$2:$A$11)=0,IF(WEEKDAY(Table15[[#This Row],[Date]],2)=7,0,1),0)</f>
        <v>0</v>
      </c>
      <c r="I185" s="2">
        <v>242</v>
      </c>
      <c r="J18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249</v>
      </c>
      <c r="K185" s="2">
        <v>6</v>
      </c>
      <c r="L185" s="2">
        <f>IF(WEEKDAY(Table15[[#This Row],[Date]],2)=1,1,0)</f>
        <v>0</v>
      </c>
      <c r="M185" s="2">
        <f>IF(WEEKDAY(Table15[[#This Row],[Date]],2)=2,1,0)</f>
        <v>0</v>
      </c>
      <c r="N185" s="2">
        <f>IF(WEEKDAY(Table15[[#This Row],[Date]],2)=5,1,0)</f>
        <v>0</v>
      </c>
    </row>
    <row r="186" spans="1:14" x14ac:dyDescent="0.25">
      <c r="A186" s="1">
        <v>41453</v>
      </c>
      <c r="B186">
        <v>1336</v>
      </c>
      <c r="C186">
        <v>39555</v>
      </c>
      <c r="D186">
        <v>32544</v>
      </c>
      <c r="E186" s="2">
        <f>IF(WEEKDAY(Table15[[#This Row],[Date]],2)=3,1,0)</f>
        <v>0</v>
      </c>
      <c r="F186" s="2">
        <f>IF(WEEKDAY(Table15[[#This Row],[Date]],2)=4,1,0)</f>
        <v>0</v>
      </c>
      <c r="G186" s="2">
        <f>IF(WEEKDAY(Table15[[#This Row],[Date]],2)=6,1,0)</f>
        <v>0</v>
      </c>
      <c r="H186" s="2">
        <f>IF(NETWORKDAYS.INTL(Table15[[#This Row],[Date]],Table15[[#This Row],[Date]],11,[3]ZamazonHolidays!$A$2:$A$11)=0,IF(WEEKDAY(Table15[[#This Row],[Date]],2)=7,0,1),0)</f>
        <v>0</v>
      </c>
      <c r="I186" s="2">
        <v>323</v>
      </c>
      <c r="J18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292</v>
      </c>
      <c r="K186" s="2">
        <v>9</v>
      </c>
      <c r="L186" s="2">
        <f>IF(WEEKDAY(Table15[[#This Row],[Date]],2)=1,1,0)</f>
        <v>0</v>
      </c>
      <c r="M186" s="2">
        <f>IF(WEEKDAY(Table15[[#This Row],[Date]],2)=2,1,0)</f>
        <v>0</v>
      </c>
      <c r="N186" s="2">
        <f>IF(WEEKDAY(Table15[[#This Row],[Date]],2)=5,1,0)</f>
        <v>1</v>
      </c>
    </row>
    <row r="187" spans="1:14" x14ac:dyDescent="0.25">
      <c r="A187" s="1">
        <v>41454</v>
      </c>
      <c r="B187">
        <v>1130</v>
      </c>
      <c r="C187">
        <v>35187</v>
      </c>
      <c r="D187">
        <v>30721</v>
      </c>
      <c r="E187" s="2">
        <f>IF(WEEKDAY(Table15[[#This Row],[Date]],2)=3,1,0)</f>
        <v>0</v>
      </c>
      <c r="F187" s="2">
        <f>IF(WEEKDAY(Table15[[#This Row],[Date]],2)=4,1,0)</f>
        <v>0</v>
      </c>
      <c r="G187" s="2">
        <f>IF(WEEKDAY(Table15[[#This Row],[Date]],2)=6,1,0)</f>
        <v>1</v>
      </c>
      <c r="H187" s="2">
        <f>IF(NETWORKDAYS.INTL(Table15[[#This Row],[Date]],Table15[[#This Row],[Date]],11,[3]ZamazonHolidays!$A$2:$A$11)=0,IF(WEEKDAY(Table15[[#This Row],[Date]],2)=7,0,1),0)</f>
        <v>0</v>
      </c>
      <c r="I187" s="2">
        <v>253</v>
      </c>
      <c r="J18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228</v>
      </c>
      <c r="K187" s="2">
        <v>6</v>
      </c>
      <c r="L187" s="2">
        <f>IF(WEEKDAY(Table15[[#This Row],[Date]],2)=1,1,0)</f>
        <v>0</v>
      </c>
      <c r="M187" s="2">
        <f>IF(WEEKDAY(Table15[[#This Row],[Date]],2)=2,1,0)</f>
        <v>0</v>
      </c>
      <c r="N187" s="2">
        <f>IF(WEEKDAY(Table15[[#This Row],[Date]],2)=5,1,0)</f>
        <v>0</v>
      </c>
    </row>
    <row r="188" spans="1:14" x14ac:dyDescent="0.25">
      <c r="A188" s="1">
        <v>41455</v>
      </c>
      <c r="B188">
        <v>598</v>
      </c>
      <c r="C188">
        <v>45994</v>
      </c>
      <c r="D188">
        <v>34515</v>
      </c>
      <c r="E188" s="2">
        <f>IF(WEEKDAY(Table15[[#This Row],[Date]],2)=3,1,0)</f>
        <v>0</v>
      </c>
      <c r="F188" s="2">
        <f>IF(WEEKDAY(Table15[[#This Row],[Date]],2)=4,1,0)</f>
        <v>0</v>
      </c>
      <c r="G188" s="2">
        <f>IF(WEEKDAY(Table15[[#This Row],[Date]],2)=6,1,0)</f>
        <v>0</v>
      </c>
      <c r="H188" s="2">
        <f>IF(NETWORKDAYS.INTL(Table15[[#This Row],[Date]],Table15[[#This Row],[Date]],11,[3]ZamazonHolidays!$A$2:$A$11)=0,IF(WEEKDAY(Table15[[#This Row],[Date]],2)=7,0,1),0)</f>
        <v>0</v>
      </c>
      <c r="I188" s="2">
        <v>240</v>
      </c>
      <c r="J18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282</v>
      </c>
      <c r="K188" s="2">
        <v>12</v>
      </c>
      <c r="L188" s="2">
        <f>IF(WEEKDAY(Table15[[#This Row],[Date]],2)=1,1,0)</f>
        <v>0</v>
      </c>
      <c r="M188" s="2">
        <f>IF(WEEKDAY(Table15[[#This Row],[Date]],2)=2,1,0)</f>
        <v>0</v>
      </c>
      <c r="N188" s="2">
        <f>IF(WEEKDAY(Table15[[#This Row],[Date]],2)=5,1,0)</f>
        <v>0</v>
      </c>
    </row>
    <row r="189" spans="1:14" x14ac:dyDescent="0.25">
      <c r="A189" s="1">
        <v>41456</v>
      </c>
      <c r="B189">
        <v>992</v>
      </c>
      <c r="C189">
        <v>30521</v>
      </c>
      <c r="D189">
        <v>33769</v>
      </c>
      <c r="E189" s="2">
        <f>IF(WEEKDAY(Table15[[#This Row],[Date]],2)=3,1,0)</f>
        <v>0</v>
      </c>
      <c r="F189" s="2">
        <f>IF(WEEKDAY(Table15[[#This Row],[Date]],2)=4,1,0)</f>
        <v>0</v>
      </c>
      <c r="G189" s="2">
        <f>IF(WEEKDAY(Table15[[#This Row],[Date]],2)=6,1,0)</f>
        <v>0</v>
      </c>
      <c r="H189" s="2">
        <f>IF(NETWORKDAYS.INTL(Table15[[#This Row],[Date]],Table15[[#This Row],[Date]],11,[3]ZamazonHolidays!$A$2:$A$11)=0,IF(WEEKDAY(Table15[[#This Row],[Date]],2)=7,0,1),0)</f>
        <v>0</v>
      </c>
      <c r="I189" s="2">
        <v>362</v>
      </c>
      <c r="J18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279</v>
      </c>
      <c r="K189" s="2">
        <v>10</v>
      </c>
      <c r="L189" s="2">
        <f>IF(WEEKDAY(Table15[[#This Row],[Date]],2)=1,1,0)</f>
        <v>1</v>
      </c>
      <c r="M189" s="2">
        <f>IF(WEEKDAY(Table15[[#This Row],[Date]],2)=2,1,0)</f>
        <v>0</v>
      </c>
      <c r="N189" s="2">
        <f>IF(WEEKDAY(Table15[[#This Row],[Date]],2)=5,1,0)</f>
        <v>0</v>
      </c>
    </row>
    <row r="190" spans="1:14" x14ac:dyDescent="0.25">
      <c r="A190" s="1">
        <v>41457</v>
      </c>
      <c r="B190">
        <v>723</v>
      </c>
      <c r="C190">
        <v>37225</v>
      </c>
      <c r="D190">
        <v>30038</v>
      </c>
      <c r="E190" s="2">
        <f>IF(WEEKDAY(Table15[[#This Row],[Date]],2)=3,1,0)</f>
        <v>0</v>
      </c>
      <c r="F190" s="2">
        <f>IF(WEEKDAY(Table15[[#This Row],[Date]],2)=4,1,0)</f>
        <v>0</v>
      </c>
      <c r="G190" s="2">
        <f>IF(WEEKDAY(Table15[[#This Row],[Date]],2)=6,1,0)</f>
        <v>0</v>
      </c>
      <c r="H190" s="2">
        <f>IF(NETWORKDAYS.INTL(Table15[[#This Row],[Date]],Table15[[#This Row],[Date]],11,[3]ZamazonHolidays!$A$2:$A$11)=0,IF(WEEKDAY(Table15[[#This Row],[Date]],2)=7,0,1),0)</f>
        <v>0</v>
      </c>
      <c r="I190" s="2">
        <v>296</v>
      </c>
      <c r="J19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258</v>
      </c>
      <c r="K190" s="2">
        <v>9</v>
      </c>
      <c r="L190" s="2">
        <f>IF(WEEKDAY(Table15[[#This Row],[Date]],2)=1,1,0)</f>
        <v>0</v>
      </c>
      <c r="M190" s="2">
        <f>IF(WEEKDAY(Table15[[#This Row],[Date]],2)=2,1,0)</f>
        <v>1</v>
      </c>
      <c r="N190" s="2">
        <f>IF(WEEKDAY(Table15[[#This Row],[Date]],2)=5,1,0)</f>
        <v>0</v>
      </c>
    </row>
    <row r="191" spans="1:14" x14ac:dyDescent="0.25">
      <c r="A191" s="1">
        <v>41458</v>
      </c>
      <c r="B191">
        <v>907</v>
      </c>
      <c r="C191">
        <v>29061</v>
      </c>
      <c r="D191">
        <v>27851</v>
      </c>
      <c r="E191" s="2">
        <f>IF(WEEKDAY(Table15[[#This Row],[Date]],2)=3,1,0)</f>
        <v>1</v>
      </c>
      <c r="F191" s="2">
        <f>IF(WEEKDAY(Table15[[#This Row],[Date]],2)=4,1,0)</f>
        <v>0</v>
      </c>
      <c r="G191" s="2">
        <f>IF(WEEKDAY(Table15[[#This Row],[Date]],2)=6,1,0)</f>
        <v>0</v>
      </c>
      <c r="H191" s="2">
        <f>IF(NETWORKDAYS.INTL(Table15[[#This Row],[Date]],Table15[[#This Row],[Date]],11,[3]ZamazonHolidays!$A$2:$A$11)=0,IF(WEEKDAY(Table15[[#This Row],[Date]],2)=7,0,1),0)</f>
        <v>0</v>
      </c>
      <c r="I191" s="2">
        <v>160</v>
      </c>
      <c r="J19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214</v>
      </c>
      <c r="K191" s="2">
        <v>8</v>
      </c>
      <c r="L191" s="2">
        <f>IF(WEEKDAY(Table15[[#This Row],[Date]],2)=1,1,0)</f>
        <v>0</v>
      </c>
      <c r="M191" s="2">
        <f>IF(WEEKDAY(Table15[[#This Row],[Date]],2)=2,1,0)</f>
        <v>0</v>
      </c>
      <c r="N191" s="2">
        <f>IF(WEEKDAY(Table15[[#This Row],[Date]],2)=5,1,0)</f>
        <v>0</v>
      </c>
    </row>
    <row r="192" spans="1:14" x14ac:dyDescent="0.25">
      <c r="A192" s="1">
        <v>41459</v>
      </c>
      <c r="B192">
        <v>1038</v>
      </c>
      <c r="C192">
        <v>24466</v>
      </c>
      <c r="D192">
        <v>35291</v>
      </c>
      <c r="E192" s="2">
        <f>IF(WEEKDAY(Table15[[#This Row],[Date]],2)=3,1,0)</f>
        <v>0</v>
      </c>
      <c r="F192" s="2">
        <f>IF(WEEKDAY(Table15[[#This Row],[Date]],2)=4,1,0)</f>
        <v>1</v>
      </c>
      <c r="G192" s="2">
        <f>IF(WEEKDAY(Table15[[#This Row],[Date]],2)=6,1,0)</f>
        <v>0</v>
      </c>
      <c r="H192" s="2">
        <f>IF(NETWORKDAYS.INTL(Table15[[#This Row],[Date]],Table15[[#This Row],[Date]],11,[3]ZamazonHolidays!$A$2:$A$11)=0,IF(WEEKDAY(Table15[[#This Row],[Date]],2)=7,0,1),0)</f>
        <v>1</v>
      </c>
      <c r="I192" s="2">
        <v>239</v>
      </c>
      <c r="J19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309</v>
      </c>
      <c r="K192" s="2">
        <v>10</v>
      </c>
      <c r="L192" s="2">
        <f>IF(WEEKDAY(Table15[[#This Row],[Date]],2)=1,1,0)</f>
        <v>0</v>
      </c>
      <c r="M192" s="2">
        <f>IF(WEEKDAY(Table15[[#This Row],[Date]],2)=2,1,0)</f>
        <v>0</v>
      </c>
      <c r="N192" s="2">
        <f>IF(WEEKDAY(Table15[[#This Row],[Date]],2)=5,1,0)</f>
        <v>0</v>
      </c>
    </row>
    <row r="193" spans="1:14" x14ac:dyDescent="0.25">
      <c r="A193" s="1">
        <v>41460</v>
      </c>
      <c r="B193">
        <v>1498</v>
      </c>
      <c r="C193">
        <v>31975</v>
      </c>
      <c r="D193">
        <v>37122</v>
      </c>
      <c r="E193" s="2">
        <f>IF(WEEKDAY(Table15[[#This Row],[Date]],2)=3,1,0)</f>
        <v>0</v>
      </c>
      <c r="F193" s="2">
        <f>IF(WEEKDAY(Table15[[#This Row],[Date]],2)=4,1,0)</f>
        <v>0</v>
      </c>
      <c r="G193" s="2">
        <f>IF(WEEKDAY(Table15[[#This Row],[Date]],2)=6,1,0)</f>
        <v>0</v>
      </c>
      <c r="H193" s="2">
        <f>IF(NETWORKDAYS.INTL(Table15[[#This Row],[Date]],Table15[[#This Row],[Date]],11,[3]ZamazonHolidays!$A$2:$A$11)=0,IF(WEEKDAY(Table15[[#This Row],[Date]],2)=7,0,1),0)</f>
        <v>0</v>
      </c>
      <c r="I193" s="2">
        <v>260</v>
      </c>
      <c r="J19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312</v>
      </c>
      <c r="K193" s="2">
        <v>12</v>
      </c>
      <c r="L193" s="2">
        <f>IF(WEEKDAY(Table15[[#This Row],[Date]],2)=1,1,0)</f>
        <v>0</v>
      </c>
      <c r="M193" s="2">
        <f>IF(WEEKDAY(Table15[[#This Row],[Date]],2)=2,1,0)</f>
        <v>0</v>
      </c>
      <c r="N193" s="2">
        <f>IF(WEEKDAY(Table15[[#This Row],[Date]],2)=5,1,0)</f>
        <v>1</v>
      </c>
    </row>
    <row r="194" spans="1:14" x14ac:dyDescent="0.25">
      <c r="A194" s="1">
        <v>41461</v>
      </c>
      <c r="B194">
        <v>1016</v>
      </c>
      <c r="C194">
        <v>20425</v>
      </c>
      <c r="D194">
        <v>33992</v>
      </c>
      <c r="E194" s="2">
        <f>IF(WEEKDAY(Table15[[#This Row],[Date]],2)=3,1,0)</f>
        <v>0</v>
      </c>
      <c r="F194" s="2">
        <f>IF(WEEKDAY(Table15[[#This Row],[Date]],2)=4,1,0)</f>
        <v>0</v>
      </c>
      <c r="G194" s="2">
        <f>IF(WEEKDAY(Table15[[#This Row],[Date]],2)=6,1,0)</f>
        <v>1</v>
      </c>
      <c r="H194" s="2">
        <f>IF(NETWORKDAYS.INTL(Table15[[#This Row],[Date]],Table15[[#This Row],[Date]],11,[3]ZamazonHolidays!$A$2:$A$11)=0,IF(WEEKDAY(Table15[[#This Row],[Date]],2)=7,0,1),0)</f>
        <v>0</v>
      </c>
      <c r="I194" s="2">
        <v>207</v>
      </c>
      <c r="J19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228</v>
      </c>
      <c r="K194" s="2">
        <v>10</v>
      </c>
      <c r="L194" s="2">
        <f>IF(WEEKDAY(Table15[[#This Row],[Date]],2)=1,1,0)</f>
        <v>0</v>
      </c>
      <c r="M194" s="2">
        <f>IF(WEEKDAY(Table15[[#This Row],[Date]],2)=2,1,0)</f>
        <v>0</v>
      </c>
      <c r="N194" s="2">
        <f>IF(WEEKDAY(Table15[[#This Row],[Date]],2)=5,1,0)</f>
        <v>0</v>
      </c>
    </row>
    <row r="195" spans="1:14" x14ac:dyDescent="0.25">
      <c r="A195" s="1">
        <v>41462</v>
      </c>
      <c r="B195">
        <v>988</v>
      </c>
      <c r="C195">
        <v>41441</v>
      </c>
      <c r="D195">
        <v>36770</v>
      </c>
      <c r="E195" s="2">
        <f>IF(WEEKDAY(Table15[[#This Row],[Date]],2)=3,1,0)</f>
        <v>0</v>
      </c>
      <c r="F195" s="2">
        <f>IF(WEEKDAY(Table15[[#This Row],[Date]],2)=4,1,0)</f>
        <v>0</v>
      </c>
      <c r="G195" s="2">
        <f>IF(WEEKDAY(Table15[[#This Row],[Date]],2)=6,1,0)</f>
        <v>0</v>
      </c>
      <c r="H195" s="2">
        <f>IF(NETWORKDAYS.INTL(Table15[[#This Row],[Date]],Table15[[#This Row],[Date]],11,[3]ZamazonHolidays!$A$2:$A$11)=0,IF(WEEKDAY(Table15[[#This Row],[Date]],2)=7,0,1),0)</f>
        <v>0</v>
      </c>
      <c r="I195" s="2">
        <v>268</v>
      </c>
      <c r="J19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301</v>
      </c>
      <c r="K195" s="2">
        <v>8</v>
      </c>
      <c r="L195" s="2">
        <f>IF(WEEKDAY(Table15[[#This Row],[Date]],2)=1,1,0)</f>
        <v>0</v>
      </c>
      <c r="M195" s="2">
        <f>IF(WEEKDAY(Table15[[#This Row],[Date]],2)=2,1,0)</f>
        <v>0</v>
      </c>
      <c r="N195" s="2">
        <f>IF(WEEKDAY(Table15[[#This Row],[Date]],2)=5,1,0)</f>
        <v>0</v>
      </c>
    </row>
    <row r="196" spans="1:14" x14ac:dyDescent="0.25">
      <c r="A196" s="1">
        <v>41463</v>
      </c>
      <c r="B196">
        <v>718</v>
      </c>
      <c r="C196">
        <v>34500</v>
      </c>
      <c r="D196">
        <v>33824</v>
      </c>
      <c r="E196" s="2">
        <f>IF(WEEKDAY(Table15[[#This Row],[Date]],2)=3,1,0)</f>
        <v>0</v>
      </c>
      <c r="F196" s="2">
        <f>IF(WEEKDAY(Table15[[#This Row],[Date]],2)=4,1,0)</f>
        <v>0</v>
      </c>
      <c r="G196" s="2">
        <f>IF(WEEKDAY(Table15[[#This Row],[Date]],2)=6,1,0)</f>
        <v>0</v>
      </c>
      <c r="H196" s="2">
        <f>IF(NETWORKDAYS.INTL(Table15[[#This Row],[Date]],Table15[[#This Row],[Date]],11,[3]ZamazonHolidays!$A$2:$A$11)=0,IF(WEEKDAY(Table15[[#This Row],[Date]],2)=7,0,1),0)</f>
        <v>0</v>
      </c>
      <c r="I196" s="2">
        <v>281</v>
      </c>
      <c r="J19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273</v>
      </c>
      <c r="K196" s="2">
        <v>8</v>
      </c>
      <c r="L196" s="2">
        <f>IF(WEEKDAY(Table15[[#This Row],[Date]],2)=1,1,0)</f>
        <v>1</v>
      </c>
      <c r="M196" s="2">
        <f>IF(WEEKDAY(Table15[[#This Row],[Date]],2)=2,1,0)</f>
        <v>0</v>
      </c>
      <c r="N196" s="2">
        <f>IF(WEEKDAY(Table15[[#This Row],[Date]],2)=5,1,0)</f>
        <v>0</v>
      </c>
    </row>
    <row r="197" spans="1:14" x14ac:dyDescent="0.25">
      <c r="A197" s="1">
        <v>41464</v>
      </c>
      <c r="B197">
        <v>1326</v>
      </c>
      <c r="C197">
        <v>35963</v>
      </c>
      <c r="D197">
        <v>34444</v>
      </c>
      <c r="E197" s="2">
        <f>IF(WEEKDAY(Table15[[#This Row],[Date]],2)=3,1,0)</f>
        <v>0</v>
      </c>
      <c r="F197" s="2">
        <f>IF(WEEKDAY(Table15[[#This Row],[Date]],2)=4,1,0)</f>
        <v>0</v>
      </c>
      <c r="G197" s="2">
        <f>IF(WEEKDAY(Table15[[#This Row],[Date]],2)=6,1,0)</f>
        <v>0</v>
      </c>
      <c r="H197" s="2">
        <f>IF(NETWORKDAYS.INTL(Table15[[#This Row],[Date]],Table15[[#This Row],[Date]],11,[3]ZamazonHolidays!$A$2:$A$11)=0,IF(WEEKDAY(Table15[[#This Row],[Date]],2)=7,0,1),0)</f>
        <v>0</v>
      </c>
      <c r="I197" s="2">
        <v>269</v>
      </c>
      <c r="J19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297</v>
      </c>
      <c r="K197" s="2">
        <v>12</v>
      </c>
      <c r="L197" s="2">
        <f>IF(WEEKDAY(Table15[[#This Row],[Date]],2)=1,1,0)</f>
        <v>0</v>
      </c>
      <c r="M197" s="2">
        <f>IF(WEEKDAY(Table15[[#This Row],[Date]],2)=2,1,0)</f>
        <v>1</v>
      </c>
      <c r="N197" s="2">
        <f>IF(WEEKDAY(Table15[[#This Row],[Date]],2)=5,1,0)</f>
        <v>0</v>
      </c>
    </row>
    <row r="198" spans="1:14" x14ac:dyDescent="0.25">
      <c r="A198" s="1">
        <v>41465</v>
      </c>
      <c r="B198">
        <v>941</v>
      </c>
      <c r="C198">
        <v>24564</v>
      </c>
      <c r="D198">
        <v>24102</v>
      </c>
      <c r="E198" s="2">
        <f>IF(WEEKDAY(Table15[[#This Row],[Date]],2)=3,1,0)</f>
        <v>1</v>
      </c>
      <c r="F198" s="2">
        <f>IF(WEEKDAY(Table15[[#This Row],[Date]],2)=4,1,0)</f>
        <v>0</v>
      </c>
      <c r="G198" s="2">
        <f>IF(WEEKDAY(Table15[[#This Row],[Date]],2)=6,1,0)</f>
        <v>0</v>
      </c>
      <c r="H198" s="2">
        <f>IF(NETWORKDAYS.INTL(Table15[[#This Row],[Date]],Table15[[#This Row],[Date]],11,[3]ZamazonHolidays!$A$2:$A$11)=0,IF(WEEKDAY(Table15[[#This Row],[Date]],2)=7,0,1),0)</f>
        <v>0</v>
      </c>
      <c r="I198" s="2">
        <v>117</v>
      </c>
      <c r="J19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194</v>
      </c>
      <c r="K198" s="2">
        <v>11</v>
      </c>
      <c r="L198" s="2">
        <f>IF(WEEKDAY(Table15[[#This Row],[Date]],2)=1,1,0)</f>
        <v>0</v>
      </c>
      <c r="M198" s="2">
        <f>IF(WEEKDAY(Table15[[#This Row],[Date]],2)=2,1,0)</f>
        <v>0</v>
      </c>
      <c r="N198" s="2">
        <f>IF(WEEKDAY(Table15[[#This Row],[Date]],2)=5,1,0)</f>
        <v>0</v>
      </c>
    </row>
    <row r="199" spans="1:14" x14ac:dyDescent="0.25">
      <c r="A199" s="1">
        <v>41466</v>
      </c>
      <c r="B199">
        <v>634</v>
      </c>
      <c r="C199">
        <v>22418</v>
      </c>
      <c r="D199">
        <v>33697</v>
      </c>
      <c r="E199" s="2">
        <f>IF(WEEKDAY(Table15[[#This Row],[Date]],2)=3,1,0)</f>
        <v>0</v>
      </c>
      <c r="F199" s="2">
        <f>IF(WEEKDAY(Table15[[#This Row],[Date]],2)=4,1,0)</f>
        <v>1</v>
      </c>
      <c r="G199" s="2">
        <f>IF(WEEKDAY(Table15[[#This Row],[Date]],2)=6,1,0)</f>
        <v>0</v>
      </c>
      <c r="H199" s="2">
        <f>IF(NETWORKDAYS.INTL(Table15[[#This Row],[Date]],Table15[[#This Row],[Date]],11,[3]ZamazonHolidays!$A$2:$A$11)=0,IF(WEEKDAY(Table15[[#This Row],[Date]],2)=7,0,1),0)</f>
        <v>0</v>
      </c>
      <c r="I199" s="2">
        <v>308</v>
      </c>
      <c r="J19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231</v>
      </c>
      <c r="K199" s="2">
        <v>5</v>
      </c>
      <c r="L199" s="2">
        <f>IF(WEEKDAY(Table15[[#This Row],[Date]],2)=1,1,0)</f>
        <v>0</v>
      </c>
      <c r="M199" s="2">
        <f>IF(WEEKDAY(Table15[[#This Row],[Date]],2)=2,1,0)</f>
        <v>0</v>
      </c>
      <c r="N199" s="2">
        <f>IF(WEEKDAY(Table15[[#This Row],[Date]],2)=5,1,0)</f>
        <v>0</v>
      </c>
    </row>
    <row r="200" spans="1:14" x14ac:dyDescent="0.25">
      <c r="A200" s="1">
        <v>41467</v>
      </c>
      <c r="B200">
        <v>856</v>
      </c>
      <c r="C200">
        <v>46457</v>
      </c>
      <c r="D200">
        <v>36633</v>
      </c>
      <c r="E200" s="2">
        <f>IF(WEEKDAY(Table15[[#This Row],[Date]],2)=3,1,0)</f>
        <v>0</v>
      </c>
      <c r="F200" s="2">
        <f>IF(WEEKDAY(Table15[[#This Row],[Date]],2)=4,1,0)</f>
        <v>0</v>
      </c>
      <c r="G200" s="2">
        <f>IF(WEEKDAY(Table15[[#This Row],[Date]],2)=6,1,0)</f>
        <v>0</v>
      </c>
      <c r="H200" s="2">
        <f>IF(NETWORKDAYS.INTL(Table15[[#This Row],[Date]],Table15[[#This Row],[Date]],11,[3]ZamazonHolidays!$A$2:$A$11)=0,IF(WEEKDAY(Table15[[#This Row],[Date]],2)=7,0,1),0)</f>
        <v>0</v>
      </c>
      <c r="I200" s="2">
        <v>322</v>
      </c>
      <c r="J20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300</v>
      </c>
      <c r="K200" s="2">
        <v>11</v>
      </c>
      <c r="L200" s="2">
        <f>IF(WEEKDAY(Table15[[#This Row],[Date]],2)=1,1,0)</f>
        <v>0</v>
      </c>
      <c r="M200" s="2">
        <f>IF(WEEKDAY(Table15[[#This Row],[Date]],2)=2,1,0)</f>
        <v>0</v>
      </c>
      <c r="N200" s="2">
        <f>IF(WEEKDAY(Table15[[#This Row],[Date]],2)=5,1,0)</f>
        <v>1</v>
      </c>
    </row>
    <row r="201" spans="1:14" x14ac:dyDescent="0.25">
      <c r="A201" s="1">
        <v>41468</v>
      </c>
      <c r="B201">
        <v>717</v>
      </c>
      <c r="C201">
        <v>43863</v>
      </c>
      <c r="D201">
        <v>37575</v>
      </c>
      <c r="E201" s="2">
        <f>IF(WEEKDAY(Table15[[#This Row],[Date]],2)=3,1,0)</f>
        <v>0</v>
      </c>
      <c r="F201" s="2">
        <f>IF(WEEKDAY(Table15[[#This Row],[Date]],2)=4,1,0)</f>
        <v>0</v>
      </c>
      <c r="G201" s="2">
        <f>IF(WEEKDAY(Table15[[#This Row],[Date]],2)=6,1,0)</f>
        <v>1</v>
      </c>
      <c r="H201" s="2">
        <f>IF(NETWORKDAYS.INTL(Table15[[#This Row],[Date]],Table15[[#This Row],[Date]],11,[3]ZamazonHolidays!$A$2:$A$11)=0,IF(WEEKDAY(Table15[[#This Row],[Date]],2)=7,0,1),0)</f>
        <v>0</v>
      </c>
      <c r="I201" s="2">
        <v>286</v>
      </c>
      <c r="J20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254</v>
      </c>
      <c r="K201" s="2">
        <v>10</v>
      </c>
      <c r="L201" s="2">
        <f>IF(WEEKDAY(Table15[[#This Row],[Date]],2)=1,1,0)</f>
        <v>0</v>
      </c>
      <c r="M201" s="2">
        <f>IF(WEEKDAY(Table15[[#This Row],[Date]],2)=2,1,0)</f>
        <v>0</v>
      </c>
      <c r="N201" s="2">
        <f>IF(WEEKDAY(Table15[[#This Row],[Date]],2)=5,1,0)</f>
        <v>0</v>
      </c>
    </row>
    <row r="202" spans="1:14" x14ac:dyDescent="0.25">
      <c r="A202" s="1">
        <v>41469</v>
      </c>
      <c r="B202">
        <v>1068</v>
      </c>
      <c r="C202">
        <v>48594</v>
      </c>
      <c r="D202">
        <v>31781</v>
      </c>
      <c r="E202" s="2">
        <f>IF(WEEKDAY(Table15[[#This Row],[Date]],2)=3,1,0)</f>
        <v>0</v>
      </c>
      <c r="F202" s="2">
        <f>IF(WEEKDAY(Table15[[#This Row],[Date]],2)=4,1,0)</f>
        <v>0</v>
      </c>
      <c r="G202" s="2">
        <f>IF(WEEKDAY(Table15[[#This Row],[Date]],2)=6,1,0)</f>
        <v>0</v>
      </c>
      <c r="H202" s="2">
        <f>IF(NETWORKDAYS.INTL(Table15[[#This Row],[Date]],Table15[[#This Row],[Date]],11,[3]ZamazonHolidays!$A$2:$A$11)=0,IF(WEEKDAY(Table15[[#This Row],[Date]],2)=7,0,1),0)</f>
        <v>0</v>
      </c>
      <c r="I202" s="2">
        <v>284</v>
      </c>
      <c r="J20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287</v>
      </c>
      <c r="K202" s="2">
        <v>11</v>
      </c>
      <c r="L202" s="2">
        <f>IF(WEEKDAY(Table15[[#This Row],[Date]],2)=1,1,0)</f>
        <v>0</v>
      </c>
      <c r="M202" s="2">
        <f>IF(WEEKDAY(Table15[[#This Row],[Date]],2)=2,1,0)</f>
        <v>0</v>
      </c>
      <c r="N202" s="2">
        <f>IF(WEEKDAY(Table15[[#This Row],[Date]],2)=5,1,0)</f>
        <v>0</v>
      </c>
    </row>
    <row r="203" spans="1:14" x14ac:dyDescent="0.25">
      <c r="A203" s="1">
        <v>41470</v>
      </c>
      <c r="B203">
        <v>1156</v>
      </c>
      <c r="C203">
        <v>20796</v>
      </c>
      <c r="D203">
        <v>37109</v>
      </c>
      <c r="E203" s="2">
        <f>IF(WEEKDAY(Table15[[#This Row],[Date]],2)=3,1,0)</f>
        <v>0</v>
      </c>
      <c r="F203" s="2">
        <f>IF(WEEKDAY(Table15[[#This Row],[Date]],2)=4,1,0)</f>
        <v>0</v>
      </c>
      <c r="G203" s="2">
        <f>IF(WEEKDAY(Table15[[#This Row],[Date]],2)=6,1,0)</f>
        <v>0</v>
      </c>
      <c r="H203" s="2">
        <f>IF(NETWORKDAYS.INTL(Table15[[#This Row],[Date]],Table15[[#This Row],[Date]],11,[3]ZamazonHolidays!$A$2:$A$11)=0,IF(WEEKDAY(Table15[[#This Row],[Date]],2)=7,0,1),0)</f>
        <v>0</v>
      </c>
      <c r="I203" s="2">
        <v>319</v>
      </c>
      <c r="J20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292</v>
      </c>
      <c r="K203" s="2">
        <v>10</v>
      </c>
      <c r="L203" s="2">
        <f>IF(WEEKDAY(Table15[[#This Row],[Date]],2)=1,1,0)</f>
        <v>1</v>
      </c>
      <c r="M203" s="2">
        <f>IF(WEEKDAY(Table15[[#This Row],[Date]],2)=2,1,0)</f>
        <v>0</v>
      </c>
      <c r="N203" s="2">
        <f>IF(WEEKDAY(Table15[[#This Row],[Date]],2)=5,1,0)</f>
        <v>0</v>
      </c>
    </row>
    <row r="204" spans="1:14" x14ac:dyDescent="0.25">
      <c r="A204" s="1">
        <v>41471</v>
      </c>
      <c r="B204">
        <v>727</v>
      </c>
      <c r="C204">
        <v>40435</v>
      </c>
      <c r="D204">
        <v>36203</v>
      </c>
      <c r="E204" s="2">
        <f>IF(WEEKDAY(Table15[[#This Row],[Date]],2)=3,1,0)</f>
        <v>0</v>
      </c>
      <c r="F204" s="2">
        <f>IF(WEEKDAY(Table15[[#This Row],[Date]],2)=4,1,0)</f>
        <v>0</v>
      </c>
      <c r="G204" s="2">
        <f>IF(WEEKDAY(Table15[[#This Row],[Date]],2)=6,1,0)</f>
        <v>0</v>
      </c>
      <c r="H204" s="2">
        <f>IF(NETWORKDAYS.INTL(Table15[[#This Row],[Date]],Table15[[#This Row],[Date]],11,[3]ZamazonHolidays!$A$2:$A$11)=0,IF(WEEKDAY(Table15[[#This Row],[Date]],2)=7,0,1),0)</f>
        <v>0</v>
      </c>
      <c r="I204" s="2">
        <v>218</v>
      </c>
      <c r="J20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289</v>
      </c>
      <c r="K204" s="2">
        <v>5</v>
      </c>
      <c r="L204" s="2">
        <f>IF(WEEKDAY(Table15[[#This Row],[Date]],2)=1,1,0)</f>
        <v>0</v>
      </c>
      <c r="M204" s="2">
        <f>IF(WEEKDAY(Table15[[#This Row],[Date]],2)=2,1,0)</f>
        <v>1</v>
      </c>
      <c r="N204" s="2">
        <f>IF(WEEKDAY(Table15[[#This Row],[Date]],2)=5,1,0)</f>
        <v>0</v>
      </c>
    </row>
    <row r="205" spans="1:14" x14ac:dyDescent="0.25">
      <c r="A205" s="1">
        <v>41472</v>
      </c>
      <c r="B205">
        <v>1052</v>
      </c>
      <c r="C205">
        <v>42577</v>
      </c>
      <c r="D205">
        <v>20640</v>
      </c>
      <c r="E205" s="2">
        <f>IF(WEEKDAY(Table15[[#This Row],[Date]],2)=3,1,0)</f>
        <v>1</v>
      </c>
      <c r="F205" s="2">
        <f>IF(WEEKDAY(Table15[[#This Row],[Date]],2)=4,1,0)</f>
        <v>0</v>
      </c>
      <c r="G205" s="2">
        <f>IF(WEEKDAY(Table15[[#This Row],[Date]],2)=6,1,0)</f>
        <v>0</v>
      </c>
      <c r="H205" s="2">
        <f>IF(NETWORKDAYS.INTL(Table15[[#This Row],[Date]],Table15[[#This Row],[Date]],11,[3]ZamazonHolidays!$A$2:$A$11)=0,IF(WEEKDAY(Table15[[#This Row],[Date]],2)=7,0,1),0)</f>
        <v>0</v>
      </c>
      <c r="I205" s="2">
        <v>181</v>
      </c>
      <c r="J20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197</v>
      </c>
      <c r="K205" s="2">
        <v>9</v>
      </c>
      <c r="L205" s="2">
        <f>IF(WEEKDAY(Table15[[#This Row],[Date]],2)=1,1,0)</f>
        <v>0</v>
      </c>
      <c r="M205" s="2">
        <f>IF(WEEKDAY(Table15[[#This Row],[Date]],2)=2,1,0)</f>
        <v>0</v>
      </c>
      <c r="N205" s="2">
        <f>IF(WEEKDAY(Table15[[#This Row],[Date]],2)=5,1,0)</f>
        <v>0</v>
      </c>
    </row>
    <row r="206" spans="1:14" x14ac:dyDescent="0.25">
      <c r="A206" s="1">
        <v>41473</v>
      </c>
      <c r="B206">
        <v>745</v>
      </c>
      <c r="C206">
        <v>27818</v>
      </c>
      <c r="D206">
        <v>33519</v>
      </c>
      <c r="E206" s="2">
        <f>IF(WEEKDAY(Table15[[#This Row],[Date]],2)=3,1,0)</f>
        <v>0</v>
      </c>
      <c r="F206" s="2">
        <f>IF(WEEKDAY(Table15[[#This Row],[Date]],2)=4,1,0)</f>
        <v>1</v>
      </c>
      <c r="G206" s="2">
        <f>IF(WEEKDAY(Table15[[#This Row],[Date]],2)=6,1,0)</f>
        <v>0</v>
      </c>
      <c r="H206" s="2">
        <f>IF(NETWORKDAYS.INTL(Table15[[#This Row],[Date]],Table15[[#This Row],[Date]],11,[3]ZamazonHolidays!$A$2:$A$11)=0,IF(WEEKDAY(Table15[[#This Row],[Date]],2)=7,0,1),0)</f>
        <v>0</v>
      </c>
      <c r="I206" s="2">
        <v>262</v>
      </c>
      <c r="J20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239</v>
      </c>
      <c r="K206" s="2">
        <v>9</v>
      </c>
      <c r="L206" s="2">
        <f>IF(WEEKDAY(Table15[[#This Row],[Date]],2)=1,1,0)</f>
        <v>0</v>
      </c>
      <c r="M206" s="2">
        <f>IF(WEEKDAY(Table15[[#This Row],[Date]],2)=2,1,0)</f>
        <v>0</v>
      </c>
      <c r="N206" s="2">
        <f>IF(WEEKDAY(Table15[[#This Row],[Date]],2)=5,1,0)</f>
        <v>0</v>
      </c>
    </row>
    <row r="207" spans="1:14" x14ac:dyDescent="0.25">
      <c r="A207" s="1">
        <v>41474</v>
      </c>
      <c r="B207">
        <v>1407</v>
      </c>
      <c r="C207">
        <v>23375</v>
      </c>
      <c r="D207">
        <v>33055</v>
      </c>
      <c r="E207" s="2">
        <f>IF(WEEKDAY(Table15[[#This Row],[Date]],2)=3,1,0)</f>
        <v>0</v>
      </c>
      <c r="F207" s="2">
        <f>IF(WEEKDAY(Table15[[#This Row],[Date]],2)=4,1,0)</f>
        <v>0</v>
      </c>
      <c r="G207" s="2">
        <f>IF(WEEKDAY(Table15[[#This Row],[Date]],2)=6,1,0)</f>
        <v>0</v>
      </c>
      <c r="H207" s="2">
        <f>IF(NETWORKDAYS.INTL(Table15[[#This Row],[Date]],Table15[[#This Row],[Date]],11,[3]ZamazonHolidays!$A$2:$A$11)=0,IF(WEEKDAY(Table15[[#This Row],[Date]],2)=7,0,1),0)</f>
        <v>0</v>
      </c>
      <c r="I207" s="2">
        <v>246</v>
      </c>
      <c r="J20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283</v>
      </c>
      <c r="K207" s="2">
        <v>6</v>
      </c>
      <c r="L207" s="2">
        <f>IF(WEEKDAY(Table15[[#This Row],[Date]],2)=1,1,0)</f>
        <v>0</v>
      </c>
      <c r="M207" s="2">
        <f>IF(WEEKDAY(Table15[[#This Row],[Date]],2)=2,1,0)</f>
        <v>0</v>
      </c>
      <c r="N207" s="2">
        <f>IF(WEEKDAY(Table15[[#This Row],[Date]],2)=5,1,0)</f>
        <v>1</v>
      </c>
    </row>
    <row r="208" spans="1:14" x14ac:dyDescent="0.25">
      <c r="A208" s="1">
        <v>41475</v>
      </c>
      <c r="B208">
        <v>1459</v>
      </c>
      <c r="C208">
        <v>34858</v>
      </c>
      <c r="D208">
        <v>30310</v>
      </c>
      <c r="E208" s="2">
        <f>IF(WEEKDAY(Table15[[#This Row],[Date]],2)=3,1,0)</f>
        <v>0</v>
      </c>
      <c r="F208" s="2">
        <f>IF(WEEKDAY(Table15[[#This Row],[Date]],2)=4,1,0)</f>
        <v>0</v>
      </c>
      <c r="G208" s="2">
        <f>IF(WEEKDAY(Table15[[#This Row],[Date]],2)=6,1,0)</f>
        <v>1</v>
      </c>
      <c r="H208" s="2">
        <f>IF(NETWORKDAYS.INTL(Table15[[#This Row],[Date]],Table15[[#This Row],[Date]],11,[3]ZamazonHolidays!$A$2:$A$11)=0,IF(WEEKDAY(Table15[[#This Row],[Date]],2)=7,0,1),0)</f>
        <v>0</v>
      </c>
      <c r="I208" s="2">
        <v>271</v>
      </c>
      <c r="J20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237</v>
      </c>
      <c r="K208" s="2">
        <v>6</v>
      </c>
      <c r="L208" s="2">
        <f>IF(WEEKDAY(Table15[[#This Row],[Date]],2)=1,1,0)</f>
        <v>0</v>
      </c>
      <c r="M208" s="2">
        <f>IF(WEEKDAY(Table15[[#This Row],[Date]],2)=2,1,0)</f>
        <v>0</v>
      </c>
      <c r="N208" s="2">
        <f>IF(WEEKDAY(Table15[[#This Row],[Date]],2)=5,1,0)</f>
        <v>0</v>
      </c>
    </row>
    <row r="209" spans="1:14" x14ac:dyDescent="0.25">
      <c r="A209" s="1">
        <v>41476</v>
      </c>
      <c r="B209">
        <v>1130</v>
      </c>
      <c r="C209">
        <v>37991</v>
      </c>
      <c r="D209">
        <v>31788</v>
      </c>
      <c r="E209" s="2">
        <f>IF(WEEKDAY(Table15[[#This Row],[Date]],2)=3,1,0)</f>
        <v>0</v>
      </c>
      <c r="F209" s="2">
        <f>IF(WEEKDAY(Table15[[#This Row],[Date]],2)=4,1,0)</f>
        <v>0</v>
      </c>
      <c r="G209" s="2">
        <f>IF(WEEKDAY(Table15[[#This Row],[Date]],2)=6,1,0)</f>
        <v>0</v>
      </c>
      <c r="H209" s="2">
        <f>IF(NETWORKDAYS.INTL(Table15[[#This Row],[Date]],Table15[[#This Row],[Date]],11,[3]ZamazonHolidays!$A$2:$A$11)=0,IF(WEEKDAY(Table15[[#This Row],[Date]],2)=7,0,1),0)</f>
        <v>0</v>
      </c>
      <c r="I209" s="2">
        <v>261</v>
      </c>
      <c r="J20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280</v>
      </c>
      <c r="K209" s="2">
        <v>8</v>
      </c>
      <c r="L209" s="2">
        <f>IF(WEEKDAY(Table15[[#This Row],[Date]],2)=1,1,0)</f>
        <v>0</v>
      </c>
      <c r="M209" s="2">
        <f>IF(WEEKDAY(Table15[[#This Row],[Date]],2)=2,1,0)</f>
        <v>0</v>
      </c>
      <c r="N209" s="2">
        <f>IF(WEEKDAY(Table15[[#This Row],[Date]],2)=5,1,0)</f>
        <v>0</v>
      </c>
    </row>
    <row r="210" spans="1:14" x14ac:dyDescent="0.25">
      <c r="A210" s="1">
        <v>41477</v>
      </c>
      <c r="B210">
        <v>607</v>
      </c>
      <c r="C210">
        <v>38744</v>
      </c>
      <c r="D210">
        <v>33616</v>
      </c>
      <c r="E210" s="2">
        <f>IF(WEEKDAY(Table15[[#This Row],[Date]],2)=3,1,0)</f>
        <v>0</v>
      </c>
      <c r="F210" s="2">
        <f>IF(WEEKDAY(Table15[[#This Row],[Date]],2)=4,1,0)</f>
        <v>0</v>
      </c>
      <c r="G210" s="2">
        <f>IF(WEEKDAY(Table15[[#This Row],[Date]],2)=6,1,0)</f>
        <v>0</v>
      </c>
      <c r="H210" s="2">
        <f>IF(NETWORKDAYS.INTL(Table15[[#This Row],[Date]],Table15[[#This Row],[Date]],11,[3]ZamazonHolidays!$A$2:$A$11)=0,IF(WEEKDAY(Table15[[#This Row],[Date]],2)=7,0,1),0)</f>
        <v>0</v>
      </c>
      <c r="I210" s="2">
        <v>219</v>
      </c>
      <c r="J21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272</v>
      </c>
      <c r="K210" s="2">
        <v>5</v>
      </c>
      <c r="L210" s="2">
        <f>IF(WEEKDAY(Table15[[#This Row],[Date]],2)=1,1,0)</f>
        <v>1</v>
      </c>
      <c r="M210" s="2">
        <f>IF(WEEKDAY(Table15[[#This Row],[Date]],2)=2,1,0)</f>
        <v>0</v>
      </c>
      <c r="N210" s="2">
        <f>IF(WEEKDAY(Table15[[#This Row],[Date]],2)=5,1,0)</f>
        <v>0</v>
      </c>
    </row>
    <row r="211" spans="1:14" x14ac:dyDescent="0.25">
      <c r="A211" s="1">
        <v>41478</v>
      </c>
      <c r="B211">
        <v>1006</v>
      </c>
      <c r="C211">
        <v>28569</v>
      </c>
      <c r="D211">
        <v>34667</v>
      </c>
      <c r="E211" s="2">
        <f>IF(WEEKDAY(Table15[[#This Row],[Date]],2)=3,1,0)</f>
        <v>0</v>
      </c>
      <c r="F211" s="2">
        <f>IF(WEEKDAY(Table15[[#This Row],[Date]],2)=4,1,0)</f>
        <v>0</v>
      </c>
      <c r="G211" s="2">
        <f>IF(WEEKDAY(Table15[[#This Row],[Date]],2)=6,1,0)</f>
        <v>0</v>
      </c>
      <c r="H211" s="2">
        <f>IF(NETWORKDAYS.INTL(Table15[[#This Row],[Date]],Table15[[#This Row],[Date]],11,[3]ZamazonHolidays!$A$2:$A$11)=0,IF(WEEKDAY(Table15[[#This Row],[Date]],2)=7,0,1),0)</f>
        <v>0</v>
      </c>
      <c r="I211" s="2">
        <v>311</v>
      </c>
      <c r="J21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282</v>
      </c>
      <c r="K211" s="2">
        <v>5</v>
      </c>
      <c r="L211" s="2">
        <f>IF(WEEKDAY(Table15[[#This Row],[Date]],2)=1,1,0)</f>
        <v>0</v>
      </c>
      <c r="M211" s="2">
        <f>IF(WEEKDAY(Table15[[#This Row],[Date]],2)=2,1,0)</f>
        <v>1</v>
      </c>
      <c r="N211" s="2">
        <f>IF(WEEKDAY(Table15[[#This Row],[Date]],2)=5,1,0)</f>
        <v>0</v>
      </c>
    </row>
    <row r="212" spans="1:14" x14ac:dyDescent="0.25">
      <c r="A212" s="1">
        <v>41479</v>
      </c>
      <c r="B212">
        <v>1316</v>
      </c>
      <c r="C212">
        <v>45431</v>
      </c>
      <c r="D212">
        <v>26713</v>
      </c>
      <c r="E212" s="2">
        <f>IF(WEEKDAY(Table15[[#This Row],[Date]],2)=3,1,0)</f>
        <v>1</v>
      </c>
      <c r="F212" s="2">
        <f>IF(WEEKDAY(Table15[[#This Row],[Date]],2)=4,1,0)</f>
        <v>0</v>
      </c>
      <c r="G212" s="2">
        <f>IF(WEEKDAY(Table15[[#This Row],[Date]],2)=6,1,0)</f>
        <v>0</v>
      </c>
      <c r="H212" s="2">
        <f>IF(NETWORKDAYS.INTL(Table15[[#This Row],[Date]],Table15[[#This Row],[Date]],11,[3]ZamazonHolidays!$A$2:$A$11)=0,IF(WEEKDAY(Table15[[#This Row],[Date]],2)=7,0,1),0)</f>
        <v>0</v>
      </c>
      <c r="I212" s="2">
        <v>313</v>
      </c>
      <c r="J21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236</v>
      </c>
      <c r="K212" s="2">
        <v>12</v>
      </c>
      <c r="L212" s="2">
        <f>IF(WEEKDAY(Table15[[#This Row],[Date]],2)=1,1,0)</f>
        <v>0</v>
      </c>
      <c r="M212" s="2">
        <f>IF(WEEKDAY(Table15[[#This Row],[Date]],2)=2,1,0)</f>
        <v>0</v>
      </c>
      <c r="N212" s="2">
        <f>IF(WEEKDAY(Table15[[#This Row],[Date]],2)=5,1,0)</f>
        <v>0</v>
      </c>
    </row>
    <row r="213" spans="1:14" x14ac:dyDescent="0.25">
      <c r="A213" s="1">
        <v>41480</v>
      </c>
      <c r="B213">
        <v>1125</v>
      </c>
      <c r="C213">
        <v>40640</v>
      </c>
      <c r="D213">
        <v>34830</v>
      </c>
      <c r="E213" s="2">
        <f>IF(WEEKDAY(Table15[[#This Row],[Date]],2)=3,1,0)</f>
        <v>0</v>
      </c>
      <c r="F213" s="2">
        <f>IF(WEEKDAY(Table15[[#This Row],[Date]],2)=4,1,0)</f>
        <v>1</v>
      </c>
      <c r="G213" s="2">
        <f>IF(WEEKDAY(Table15[[#This Row],[Date]],2)=6,1,0)</f>
        <v>0</v>
      </c>
      <c r="H213" s="2">
        <f>IF(NETWORKDAYS.INTL(Table15[[#This Row],[Date]],Table15[[#This Row],[Date]],11,[3]ZamazonHolidays!$A$2:$A$11)=0,IF(WEEKDAY(Table15[[#This Row],[Date]],2)=7,0,1),0)</f>
        <v>0</v>
      </c>
      <c r="I213" s="2">
        <v>267</v>
      </c>
      <c r="J21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268</v>
      </c>
      <c r="K213" s="2">
        <v>9</v>
      </c>
      <c r="L213" s="2">
        <f>IF(WEEKDAY(Table15[[#This Row],[Date]],2)=1,1,0)</f>
        <v>0</v>
      </c>
      <c r="M213" s="2">
        <f>IF(WEEKDAY(Table15[[#This Row],[Date]],2)=2,1,0)</f>
        <v>0</v>
      </c>
      <c r="N213" s="2">
        <f>IF(WEEKDAY(Table15[[#This Row],[Date]],2)=5,1,0)</f>
        <v>0</v>
      </c>
    </row>
    <row r="214" spans="1:14" x14ac:dyDescent="0.25">
      <c r="A214" s="1">
        <v>41481</v>
      </c>
      <c r="B214">
        <v>1403</v>
      </c>
      <c r="C214">
        <v>26082</v>
      </c>
      <c r="D214">
        <v>36732</v>
      </c>
      <c r="E214" s="2">
        <f>IF(WEEKDAY(Table15[[#This Row],[Date]],2)=3,1,0)</f>
        <v>0</v>
      </c>
      <c r="F214" s="2">
        <f>IF(WEEKDAY(Table15[[#This Row],[Date]],2)=4,1,0)</f>
        <v>0</v>
      </c>
      <c r="G214" s="2">
        <f>IF(WEEKDAY(Table15[[#This Row],[Date]],2)=6,1,0)</f>
        <v>0</v>
      </c>
      <c r="H214" s="2">
        <f>IF(NETWORKDAYS.INTL(Table15[[#This Row],[Date]],Table15[[#This Row],[Date]],11,[3]ZamazonHolidays!$A$2:$A$11)=0,IF(WEEKDAY(Table15[[#This Row],[Date]],2)=7,0,1),0)</f>
        <v>0</v>
      </c>
      <c r="I214" s="2">
        <v>289</v>
      </c>
      <c r="J21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302</v>
      </c>
      <c r="K214" s="2">
        <v>9</v>
      </c>
      <c r="L214" s="2">
        <f>IF(WEEKDAY(Table15[[#This Row],[Date]],2)=1,1,0)</f>
        <v>0</v>
      </c>
      <c r="M214" s="2">
        <f>IF(WEEKDAY(Table15[[#This Row],[Date]],2)=2,1,0)</f>
        <v>0</v>
      </c>
      <c r="N214" s="2">
        <f>IF(WEEKDAY(Table15[[#This Row],[Date]],2)=5,1,0)</f>
        <v>1</v>
      </c>
    </row>
    <row r="215" spans="1:14" x14ac:dyDescent="0.25">
      <c r="A215" s="1">
        <v>41482</v>
      </c>
      <c r="B215">
        <v>601</v>
      </c>
      <c r="C215">
        <v>49008</v>
      </c>
      <c r="D215">
        <v>35722</v>
      </c>
      <c r="E215" s="2">
        <f>IF(WEEKDAY(Table15[[#This Row],[Date]],2)=3,1,0)</f>
        <v>0</v>
      </c>
      <c r="F215" s="2">
        <f>IF(WEEKDAY(Table15[[#This Row],[Date]],2)=4,1,0)</f>
        <v>0</v>
      </c>
      <c r="G215" s="2">
        <f>IF(WEEKDAY(Table15[[#This Row],[Date]],2)=6,1,0)</f>
        <v>1</v>
      </c>
      <c r="H215" s="2">
        <f>IF(NETWORKDAYS.INTL(Table15[[#This Row],[Date]],Table15[[#This Row],[Date]],11,[3]ZamazonHolidays!$A$2:$A$11)=0,IF(WEEKDAY(Table15[[#This Row],[Date]],2)=7,0,1),0)</f>
        <v>0</v>
      </c>
      <c r="I215" s="2">
        <v>239</v>
      </c>
      <c r="J21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245</v>
      </c>
      <c r="K215" s="2">
        <v>8</v>
      </c>
      <c r="L215" s="2">
        <f>IF(WEEKDAY(Table15[[#This Row],[Date]],2)=1,1,0)</f>
        <v>0</v>
      </c>
      <c r="M215" s="2">
        <f>IF(WEEKDAY(Table15[[#This Row],[Date]],2)=2,1,0)</f>
        <v>0</v>
      </c>
      <c r="N215" s="2">
        <f>IF(WEEKDAY(Table15[[#This Row],[Date]],2)=5,1,0)</f>
        <v>0</v>
      </c>
    </row>
    <row r="216" spans="1:14" x14ac:dyDescent="0.25">
      <c r="A216" s="1">
        <v>41483</v>
      </c>
      <c r="B216">
        <v>749</v>
      </c>
      <c r="C216">
        <v>41978</v>
      </c>
      <c r="D216">
        <v>31862</v>
      </c>
      <c r="E216" s="2">
        <f>IF(WEEKDAY(Table15[[#This Row],[Date]],2)=3,1,0)</f>
        <v>0</v>
      </c>
      <c r="F216" s="2">
        <f>IF(WEEKDAY(Table15[[#This Row],[Date]],2)=4,1,0)</f>
        <v>0</v>
      </c>
      <c r="G216" s="2">
        <f>IF(WEEKDAY(Table15[[#This Row],[Date]],2)=6,1,0)</f>
        <v>0</v>
      </c>
      <c r="H216" s="2">
        <f>IF(NETWORKDAYS.INTL(Table15[[#This Row],[Date]],Table15[[#This Row],[Date]],11,[3]ZamazonHolidays!$A$2:$A$11)=0,IF(WEEKDAY(Table15[[#This Row],[Date]],2)=7,0,1),0)</f>
        <v>0</v>
      </c>
      <c r="I216" s="2">
        <v>274</v>
      </c>
      <c r="J21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271</v>
      </c>
      <c r="K216" s="2">
        <v>6</v>
      </c>
      <c r="L216" s="2">
        <f>IF(WEEKDAY(Table15[[#This Row],[Date]],2)=1,1,0)</f>
        <v>0</v>
      </c>
      <c r="M216" s="2">
        <f>IF(WEEKDAY(Table15[[#This Row],[Date]],2)=2,1,0)</f>
        <v>0</v>
      </c>
      <c r="N216" s="2">
        <f>IF(WEEKDAY(Table15[[#This Row],[Date]],2)=5,1,0)</f>
        <v>0</v>
      </c>
    </row>
    <row r="217" spans="1:14" x14ac:dyDescent="0.25">
      <c r="A217" s="1">
        <v>41484</v>
      </c>
      <c r="B217">
        <v>1058</v>
      </c>
      <c r="C217">
        <v>44819</v>
      </c>
      <c r="D217">
        <v>34558</v>
      </c>
      <c r="E217" s="2">
        <f>IF(WEEKDAY(Table15[[#This Row],[Date]],2)=3,1,0)</f>
        <v>0</v>
      </c>
      <c r="F217" s="2">
        <f>IF(WEEKDAY(Table15[[#This Row],[Date]],2)=4,1,0)</f>
        <v>0</v>
      </c>
      <c r="G217" s="2">
        <f>IF(WEEKDAY(Table15[[#This Row],[Date]],2)=6,1,0)</f>
        <v>0</v>
      </c>
      <c r="H217" s="2">
        <f>IF(NETWORKDAYS.INTL(Table15[[#This Row],[Date]],Table15[[#This Row],[Date]],11,[3]ZamazonHolidays!$A$2:$A$11)=0,IF(WEEKDAY(Table15[[#This Row],[Date]],2)=7,0,1),0)</f>
        <v>0</v>
      </c>
      <c r="I217" s="2">
        <v>279</v>
      </c>
      <c r="J21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296</v>
      </c>
      <c r="K217" s="2">
        <v>8</v>
      </c>
      <c r="L217" s="2">
        <f>IF(WEEKDAY(Table15[[#This Row],[Date]],2)=1,1,0)</f>
        <v>1</v>
      </c>
      <c r="M217" s="2">
        <f>IF(WEEKDAY(Table15[[#This Row],[Date]],2)=2,1,0)</f>
        <v>0</v>
      </c>
      <c r="N217" s="2">
        <f>IF(WEEKDAY(Table15[[#This Row],[Date]],2)=5,1,0)</f>
        <v>0</v>
      </c>
    </row>
    <row r="218" spans="1:14" x14ac:dyDescent="0.25">
      <c r="A218" s="1">
        <v>41485</v>
      </c>
      <c r="B218">
        <v>996</v>
      </c>
      <c r="C218">
        <v>34035</v>
      </c>
      <c r="D218">
        <v>38417</v>
      </c>
      <c r="E218" s="2">
        <f>IF(WEEKDAY(Table15[[#This Row],[Date]],2)=3,1,0)</f>
        <v>0</v>
      </c>
      <c r="F218" s="2">
        <f>IF(WEEKDAY(Table15[[#This Row],[Date]],2)=4,1,0)</f>
        <v>0</v>
      </c>
      <c r="G218" s="2">
        <f>IF(WEEKDAY(Table15[[#This Row],[Date]],2)=6,1,0)</f>
        <v>0</v>
      </c>
      <c r="H218" s="2">
        <f>IF(NETWORKDAYS.INTL(Table15[[#This Row],[Date]],Table15[[#This Row],[Date]],11,[3]ZamazonHolidays!$A$2:$A$11)=0,IF(WEEKDAY(Table15[[#This Row],[Date]],2)=7,0,1),0)</f>
        <v>0</v>
      </c>
      <c r="I218" s="2">
        <v>385</v>
      </c>
      <c r="J21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303</v>
      </c>
      <c r="K218" s="2">
        <v>7</v>
      </c>
      <c r="L218" s="2">
        <f>IF(WEEKDAY(Table15[[#This Row],[Date]],2)=1,1,0)</f>
        <v>0</v>
      </c>
      <c r="M218" s="2">
        <f>IF(WEEKDAY(Table15[[#This Row],[Date]],2)=2,1,0)</f>
        <v>1</v>
      </c>
      <c r="N218" s="2">
        <f>IF(WEEKDAY(Table15[[#This Row],[Date]],2)=5,1,0)</f>
        <v>0</v>
      </c>
    </row>
    <row r="219" spans="1:14" x14ac:dyDescent="0.25">
      <c r="A219" s="1">
        <v>41486</v>
      </c>
      <c r="B219">
        <v>509</v>
      </c>
      <c r="C219">
        <v>49655</v>
      </c>
      <c r="D219">
        <v>30098</v>
      </c>
      <c r="E219" s="2">
        <f>IF(WEEKDAY(Table15[[#This Row],[Date]],2)=3,1,0)</f>
        <v>1</v>
      </c>
      <c r="F219" s="2">
        <f>IF(WEEKDAY(Table15[[#This Row],[Date]],2)=4,1,0)</f>
        <v>0</v>
      </c>
      <c r="G219" s="2">
        <f>IF(WEEKDAY(Table15[[#This Row],[Date]],2)=6,1,0)</f>
        <v>0</v>
      </c>
      <c r="H219" s="2">
        <f>IF(NETWORKDAYS.INTL(Table15[[#This Row],[Date]],Table15[[#This Row],[Date]],11,[3]ZamazonHolidays!$A$2:$A$11)=0,IF(WEEKDAY(Table15[[#This Row],[Date]],2)=7,0,1),0)</f>
        <v>0</v>
      </c>
      <c r="I219" s="2">
        <v>157</v>
      </c>
      <c r="J21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229</v>
      </c>
      <c r="K219" s="2">
        <v>8</v>
      </c>
      <c r="L219" s="2">
        <f>IF(WEEKDAY(Table15[[#This Row],[Date]],2)=1,1,0)</f>
        <v>0</v>
      </c>
      <c r="M219" s="2">
        <f>IF(WEEKDAY(Table15[[#This Row],[Date]],2)=2,1,0)</f>
        <v>0</v>
      </c>
      <c r="N219" s="2">
        <f>IF(WEEKDAY(Table15[[#This Row],[Date]],2)=5,1,0)</f>
        <v>0</v>
      </c>
    </row>
    <row r="220" spans="1:14" x14ac:dyDescent="0.25">
      <c r="A220" s="1">
        <v>41487</v>
      </c>
      <c r="B220">
        <v>892</v>
      </c>
      <c r="C220">
        <v>47355</v>
      </c>
      <c r="D220">
        <v>33093</v>
      </c>
      <c r="E220" s="2">
        <f>IF(WEEKDAY(Table15[[#This Row],[Date]],2)=3,1,0)</f>
        <v>0</v>
      </c>
      <c r="F220" s="2">
        <f>IF(WEEKDAY(Table15[[#This Row],[Date]],2)=4,1,0)</f>
        <v>1</v>
      </c>
      <c r="G220" s="2">
        <f>IF(WEEKDAY(Table15[[#This Row],[Date]],2)=6,1,0)</f>
        <v>0</v>
      </c>
      <c r="H220" s="2">
        <f>IF(NETWORKDAYS.INTL(Table15[[#This Row],[Date]],Table15[[#This Row],[Date]],11,[3]ZamazonHolidays!$A$2:$A$11)=0,IF(WEEKDAY(Table15[[#This Row],[Date]],2)=7,0,1),0)</f>
        <v>0</v>
      </c>
      <c r="I220" s="2">
        <v>280</v>
      </c>
      <c r="J22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257</v>
      </c>
      <c r="K220" s="2">
        <v>5</v>
      </c>
      <c r="L220" s="2">
        <f>IF(WEEKDAY(Table15[[#This Row],[Date]],2)=1,1,0)</f>
        <v>0</v>
      </c>
      <c r="M220" s="2">
        <f>IF(WEEKDAY(Table15[[#This Row],[Date]],2)=2,1,0)</f>
        <v>0</v>
      </c>
      <c r="N220" s="2">
        <f>IF(WEEKDAY(Table15[[#This Row],[Date]],2)=5,1,0)</f>
        <v>0</v>
      </c>
    </row>
    <row r="221" spans="1:14" x14ac:dyDescent="0.25">
      <c r="A221" s="1">
        <v>41488</v>
      </c>
      <c r="B221">
        <v>1062</v>
      </c>
      <c r="C221">
        <v>49213</v>
      </c>
      <c r="D221">
        <v>39583</v>
      </c>
      <c r="E221" s="2">
        <f>IF(WEEKDAY(Table15[[#This Row],[Date]],2)=3,1,0)</f>
        <v>0</v>
      </c>
      <c r="F221" s="2">
        <f>IF(WEEKDAY(Table15[[#This Row],[Date]],2)=4,1,0)</f>
        <v>0</v>
      </c>
      <c r="G221" s="2">
        <f>IF(WEEKDAY(Table15[[#This Row],[Date]],2)=6,1,0)</f>
        <v>0</v>
      </c>
      <c r="H221" s="2">
        <f>IF(NETWORKDAYS.INTL(Table15[[#This Row],[Date]],Table15[[#This Row],[Date]],11,[3]ZamazonHolidays!$A$2:$A$11)=0,IF(WEEKDAY(Table15[[#This Row],[Date]],2)=7,0,1),0)</f>
        <v>0</v>
      </c>
      <c r="I221" s="2">
        <v>370</v>
      </c>
      <c r="J22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323</v>
      </c>
      <c r="K221" s="2">
        <v>12</v>
      </c>
      <c r="L221" s="2">
        <f>IF(WEEKDAY(Table15[[#This Row],[Date]],2)=1,1,0)</f>
        <v>0</v>
      </c>
      <c r="M221" s="2">
        <f>IF(WEEKDAY(Table15[[#This Row],[Date]],2)=2,1,0)</f>
        <v>0</v>
      </c>
      <c r="N221" s="2">
        <f>IF(WEEKDAY(Table15[[#This Row],[Date]],2)=5,1,0)</f>
        <v>1</v>
      </c>
    </row>
    <row r="222" spans="1:14" x14ac:dyDescent="0.25">
      <c r="A222" s="1">
        <v>41489</v>
      </c>
      <c r="B222">
        <v>1480</v>
      </c>
      <c r="C222">
        <v>30800</v>
      </c>
      <c r="D222">
        <v>37526</v>
      </c>
      <c r="E222" s="2">
        <f>IF(WEEKDAY(Table15[[#This Row],[Date]],2)=3,1,0)</f>
        <v>0</v>
      </c>
      <c r="F222" s="2">
        <f>IF(WEEKDAY(Table15[[#This Row],[Date]],2)=4,1,0)</f>
        <v>0</v>
      </c>
      <c r="G222" s="2">
        <f>IF(WEEKDAY(Table15[[#This Row],[Date]],2)=6,1,0)</f>
        <v>1</v>
      </c>
      <c r="H222" s="2">
        <f>IF(NETWORKDAYS.INTL(Table15[[#This Row],[Date]],Table15[[#This Row],[Date]],11,[3]ZamazonHolidays!$A$2:$A$11)=0,IF(WEEKDAY(Table15[[#This Row],[Date]],2)=7,0,1),0)</f>
        <v>0</v>
      </c>
      <c r="I222" s="2">
        <v>277</v>
      </c>
      <c r="J22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268</v>
      </c>
      <c r="K222" s="2">
        <v>5</v>
      </c>
      <c r="L222" s="2">
        <f>IF(WEEKDAY(Table15[[#This Row],[Date]],2)=1,1,0)</f>
        <v>0</v>
      </c>
      <c r="M222" s="2">
        <f>IF(WEEKDAY(Table15[[#This Row],[Date]],2)=2,1,0)</f>
        <v>0</v>
      </c>
      <c r="N222" s="2">
        <f>IF(WEEKDAY(Table15[[#This Row],[Date]],2)=5,1,0)</f>
        <v>0</v>
      </c>
    </row>
    <row r="223" spans="1:14" x14ac:dyDescent="0.25">
      <c r="A223" s="1">
        <v>41490</v>
      </c>
      <c r="B223">
        <v>1068</v>
      </c>
      <c r="C223">
        <v>42657</v>
      </c>
      <c r="D223">
        <v>34706</v>
      </c>
      <c r="E223" s="2">
        <f>IF(WEEKDAY(Table15[[#This Row],[Date]],2)=3,1,0)</f>
        <v>0</v>
      </c>
      <c r="F223" s="2">
        <f>IF(WEEKDAY(Table15[[#This Row],[Date]],2)=4,1,0)</f>
        <v>0</v>
      </c>
      <c r="G223" s="2">
        <f>IF(WEEKDAY(Table15[[#This Row],[Date]],2)=6,1,0)</f>
        <v>0</v>
      </c>
      <c r="H223" s="2">
        <f>IF(NETWORKDAYS.INTL(Table15[[#This Row],[Date]],Table15[[#This Row],[Date]],11,[3]ZamazonHolidays!$A$2:$A$11)=0,IF(WEEKDAY(Table15[[#This Row],[Date]],2)=7,0,1),0)</f>
        <v>0</v>
      </c>
      <c r="I223" s="2">
        <v>267</v>
      </c>
      <c r="J22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295</v>
      </c>
      <c r="K223" s="2">
        <v>5</v>
      </c>
      <c r="L223" s="2">
        <f>IF(WEEKDAY(Table15[[#This Row],[Date]],2)=1,1,0)</f>
        <v>0</v>
      </c>
      <c r="M223" s="2">
        <f>IF(WEEKDAY(Table15[[#This Row],[Date]],2)=2,1,0)</f>
        <v>0</v>
      </c>
      <c r="N223" s="2">
        <f>IF(WEEKDAY(Table15[[#This Row],[Date]],2)=5,1,0)</f>
        <v>0</v>
      </c>
    </row>
    <row r="224" spans="1:14" x14ac:dyDescent="0.25">
      <c r="A224" s="1">
        <v>41491</v>
      </c>
      <c r="B224">
        <v>830</v>
      </c>
      <c r="C224">
        <v>33624</v>
      </c>
      <c r="D224">
        <v>30207</v>
      </c>
      <c r="E224" s="2">
        <f>IF(WEEKDAY(Table15[[#This Row],[Date]],2)=3,1,0)</f>
        <v>0</v>
      </c>
      <c r="F224" s="2">
        <f>IF(WEEKDAY(Table15[[#This Row],[Date]],2)=4,1,0)</f>
        <v>0</v>
      </c>
      <c r="G224" s="2">
        <f>IF(WEEKDAY(Table15[[#This Row],[Date]],2)=6,1,0)</f>
        <v>0</v>
      </c>
      <c r="H224" s="2">
        <f>IF(NETWORKDAYS.INTL(Table15[[#This Row],[Date]],Table15[[#This Row],[Date]],11,[3]ZamazonHolidays!$A$2:$A$11)=0,IF(WEEKDAY(Table15[[#This Row],[Date]],2)=7,0,1),0)</f>
        <v>0</v>
      </c>
      <c r="I224" s="2">
        <v>274</v>
      </c>
      <c r="J22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259</v>
      </c>
      <c r="K224" s="2">
        <v>12</v>
      </c>
      <c r="L224" s="2">
        <f>IF(WEEKDAY(Table15[[#This Row],[Date]],2)=1,1,0)</f>
        <v>1</v>
      </c>
      <c r="M224" s="2">
        <f>IF(WEEKDAY(Table15[[#This Row],[Date]],2)=2,1,0)</f>
        <v>0</v>
      </c>
      <c r="N224" s="2">
        <f>IF(WEEKDAY(Table15[[#This Row],[Date]],2)=5,1,0)</f>
        <v>0</v>
      </c>
    </row>
    <row r="225" spans="1:14" x14ac:dyDescent="0.25">
      <c r="A225" s="1">
        <v>41492</v>
      </c>
      <c r="B225">
        <v>1074</v>
      </c>
      <c r="C225">
        <v>39002</v>
      </c>
      <c r="D225">
        <v>38464</v>
      </c>
      <c r="E225" s="2">
        <f>IF(WEEKDAY(Table15[[#This Row],[Date]],2)=3,1,0)</f>
        <v>0</v>
      </c>
      <c r="F225" s="2">
        <f>IF(WEEKDAY(Table15[[#This Row],[Date]],2)=4,1,0)</f>
        <v>0</v>
      </c>
      <c r="G225" s="2">
        <f>IF(WEEKDAY(Table15[[#This Row],[Date]],2)=6,1,0)</f>
        <v>0</v>
      </c>
      <c r="H225" s="2">
        <f>IF(NETWORKDAYS.INTL(Table15[[#This Row],[Date]],Table15[[#This Row],[Date]],11,[3]ZamazonHolidays!$A$2:$A$11)=0,IF(WEEKDAY(Table15[[#This Row],[Date]],2)=7,0,1),0)</f>
        <v>0</v>
      </c>
      <c r="I225" s="2">
        <v>387</v>
      </c>
      <c r="J22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310</v>
      </c>
      <c r="K225" s="2">
        <v>9</v>
      </c>
      <c r="L225" s="2">
        <f>IF(WEEKDAY(Table15[[#This Row],[Date]],2)=1,1,0)</f>
        <v>0</v>
      </c>
      <c r="M225" s="2">
        <f>IF(WEEKDAY(Table15[[#This Row],[Date]],2)=2,1,0)</f>
        <v>1</v>
      </c>
      <c r="N225" s="2">
        <f>IF(WEEKDAY(Table15[[#This Row],[Date]],2)=5,1,0)</f>
        <v>0</v>
      </c>
    </row>
    <row r="226" spans="1:14" x14ac:dyDescent="0.25">
      <c r="A226" s="1">
        <v>41493</v>
      </c>
      <c r="B226">
        <v>1233</v>
      </c>
      <c r="C226">
        <v>24693</v>
      </c>
      <c r="D226">
        <v>25452</v>
      </c>
      <c r="E226" s="2">
        <f>IF(WEEKDAY(Table15[[#This Row],[Date]],2)=3,1,0)</f>
        <v>1</v>
      </c>
      <c r="F226" s="2">
        <f>IF(WEEKDAY(Table15[[#This Row],[Date]],2)=4,1,0)</f>
        <v>0</v>
      </c>
      <c r="G226" s="2">
        <f>IF(WEEKDAY(Table15[[#This Row],[Date]],2)=6,1,0)</f>
        <v>0</v>
      </c>
      <c r="H226" s="2">
        <f>IF(NETWORKDAYS.INTL(Table15[[#This Row],[Date]],Table15[[#This Row],[Date]],11,[3]ZamazonHolidays!$A$2:$A$11)=0,IF(WEEKDAY(Table15[[#This Row],[Date]],2)=7,0,1),0)</f>
        <v>0</v>
      </c>
      <c r="I226" s="2">
        <v>201</v>
      </c>
      <c r="J22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210</v>
      </c>
      <c r="K226" s="2">
        <v>10</v>
      </c>
      <c r="L226" s="2">
        <f>IF(WEEKDAY(Table15[[#This Row],[Date]],2)=1,1,0)</f>
        <v>0</v>
      </c>
      <c r="M226" s="2">
        <f>IF(WEEKDAY(Table15[[#This Row],[Date]],2)=2,1,0)</f>
        <v>0</v>
      </c>
      <c r="N226" s="2">
        <f>IF(WEEKDAY(Table15[[#This Row],[Date]],2)=5,1,0)</f>
        <v>0</v>
      </c>
    </row>
    <row r="227" spans="1:14" x14ac:dyDescent="0.25">
      <c r="A227" s="1">
        <v>41494</v>
      </c>
      <c r="B227">
        <v>1295</v>
      </c>
      <c r="C227">
        <v>30376</v>
      </c>
      <c r="D227">
        <v>33229</v>
      </c>
      <c r="E227" s="2">
        <f>IF(WEEKDAY(Table15[[#This Row],[Date]],2)=3,1,0)</f>
        <v>0</v>
      </c>
      <c r="F227" s="2">
        <f>IF(WEEKDAY(Table15[[#This Row],[Date]],2)=4,1,0)</f>
        <v>1</v>
      </c>
      <c r="G227" s="2">
        <f>IF(WEEKDAY(Table15[[#This Row],[Date]],2)=6,1,0)</f>
        <v>0</v>
      </c>
      <c r="H227" s="2">
        <f>IF(NETWORKDAYS.INTL(Table15[[#This Row],[Date]],Table15[[#This Row],[Date]],11,[3]ZamazonHolidays!$A$2:$A$11)=0,IF(WEEKDAY(Table15[[#This Row],[Date]],2)=7,0,1),0)</f>
        <v>0</v>
      </c>
      <c r="I227" s="2">
        <v>245</v>
      </c>
      <c r="J22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257</v>
      </c>
      <c r="K227" s="2">
        <v>10</v>
      </c>
      <c r="L227" s="2">
        <f>IF(WEEKDAY(Table15[[#This Row],[Date]],2)=1,1,0)</f>
        <v>0</v>
      </c>
      <c r="M227" s="2">
        <f>IF(WEEKDAY(Table15[[#This Row],[Date]],2)=2,1,0)</f>
        <v>0</v>
      </c>
      <c r="N227" s="2">
        <f>IF(WEEKDAY(Table15[[#This Row],[Date]],2)=5,1,0)</f>
        <v>0</v>
      </c>
    </row>
    <row r="228" spans="1:14" x14ac:dyDescent="0.25">
      <c r="A228" s="1">
        <v>41495</v>
      </c>
      <c r="B228">
        <v>1454</v>
      </c>
      <c r="C228">
        <v>20114</v>
      </c>
      <c r="D228">
        <v>38508</v>
      </c>
      <c r="E228" s="2">
        <f>IF(WEEKDAY(Table15[[#This Row],[Date]],2)=3,1,0)</f>
        <v>0</v>
      </c>
      <c r="F228" s="2">
        <f>IF(WEEKDAY(Table15[[#This Row],[Date]],2)=4,1,0)</f>
        <v>0</v>
      </c>
      <c r="G228" s="2">
        <f>IF(WEEKDAY(Table15[[#This Row],[Date]],2)=6,1,0)</f>
        <v>0</v>
      </c>
      <c r="H228" s="2">
        <f>IF(NETWORKDAYS.INTL(Table15[[#This Row],[Date]],Table15[[#This Row],[Date]],11,[3]ZamazonHolidays!$A$2:$A$11)=0,IF(WEEKDAY(Table15[[#This Row],[Date]],2)=7,0,1),0)</f>
        <v>0</v>
      </c>
      <c r="I228" s="2">
        <v>373</v>
      </c>
      <c r="J22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307</v>
      </c>
      <c r="K228" s="2">
        <v>9</v>
      </c>
      <c r="L228" s="2">
        <f>IF(WEEKDAY(Table15[[#This Row],[Date]],2)=1,1,0)</f>
        <v>0</v>
      </c>
      <c r="M228" s="2">
        <f>IF(WEEKDAY(Table15[[#This Row],[Date]],2)=2,1,0)</f>
        <v>0</v>
      </c>
      <c r="N228" s="2">
        <f>IF(WEEKDAY(Table15[[#This Row],[Date]],2)=5,1,0)</f>
        <v>1</v>
      </c>
    </row>
    <row r="229" spans="1:14" x14ac:dyDescent="0.25">
      <c r="A229" s="1">
        <v>41496</v>
      </c>
      <c r="B229">
        <v>932</v>
      </c>
      <c r="C229">
        <v>44137</v>
      </c>
      <c r="D229">
        <v>37086</v>
      </c>
      <c r="E229" s="2">
        <f>IF(WEEKDAY(Table15[[#This Row],[Date]],2)=3,1,0)</f>
        <v>0</v>
      </c>
      <c r="F229" s="2">
        <f>IF(WEEKDAY(Table15[[#This Row],[Date]],2)=4,1,0)</f>
        <v>0</v>
      </c>
      <c r="G229" s="2">
        <f>IF(WEEKDAY(Table15[[#This Row],[Date]],2)=6,1,0)</f>
        <v>1</v>
      </c>
      <c r="H229" s="2">
        <f>IF(NETWORKDAYS.INTL(Table15[[#This Row],[Date]],Table15[[#This Row],[Date]],11,[3]ZamazonHolidays!$A$2:$A$11)=0,IF(WEEKDAY(Table15[[#This Row],[Date]],2)=7,0,1),0)</f>
        <v>0</v>
      </c>
      <c r="I229" s="2">
        <v>300</v>
      </c>
      <c r="J22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259</v>
      </c>
      <c r="K229" s="2">
        <v>6</v>
      </c>
      <c r="L229" s="2">
        <f>IF(WEEKDAY(Table15[[#This Row],[Date]],2)=1,1,0)</f>
        <v>0</v>
      </c>
      <c r="M229" s="2">
        <f>IF(WEEKDAY(Table15[[#This Row],[Date]],2)=2,1,0)</f>
        <v>0</v>
      </c>
      <c r="N229" s="2">
        <f>IF(WEEKDAY(Table15[[#This Row],[Date]],2)=5,1,0)</f>
        <v>0</v>
      </c>
    </row>
    <row r="230" spans="1:14" x14ac:dyDescent="0.25">
      <c r="A230" s="1">
        <v>41497</v>
      </c>
      <c r="B230">
        <v>974</v>
      </c>
      <c r="C230">
        <v>45608</v>
      </c>
      <c r="D230">
        <v>39058</v>
      </c>
      <c r="E230" s="2">
        <f>IF(WEEKDAY(Table15[[#This Row],[Date]],2)=3,1,0)</f>
        <v>0</v>
      </c>
      <c r="F230" s="2">
        <f>IF(WEEKDAY(Table15[[#This Row],[Date]],2)=4,1,0)</f>
        <v>0</v>
      </c>
      <c r="G230" s="2">
        <f>IF(WEEKDAY(Table15[[#This Row],[Date]],2)=6,1,0)</f>
        <v>0</v>
      </c>
      <c r="H230" s="2">
        <f>IF(NETWORKDAYS.INTL(Table15[[#This Row],[Date]],Table15[[#This Row],[Date]],11,[3]ZamazonHolidays!$A$2:$A$11)=0,IF(WEEKDAY(Table15[[#This Row],[Date]],2)=7,0,1),0)</f>
        <v>0</v>
      </c>
      <c r="I230" s="2">
        <v>331</v>
      </c>
      <c r="J23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315</v>
      </c>
      <c r="K230" s="2">
        <v>9</v>
      </c>
      <c r="L230" s="2">
        <f>IF(WEEKDAY(Table15[[#This Row],[Date]],2)=1,1,0)</f>
        <v>0</v>
      </c>
      <c r="M230" s="2">
        <f>IF(WEEKDAY(Table15[[#This Row],[Date]],2)=2,1,0)</f>
        <v>0</v>
      </c>
      <c r="N230" s="2">
        <f>IF(WEEKDAY(Table15[[#This Row],[Date]],2)=5,1,0)</f>
        <v>0</v>
      </c>
    </row>
    <row r="231" spans="1:14" x14ac:dyDescent="0.25">
      <c r="A231" s="1">
        <v>41498</v>
      </c>
      <c r="B231">
        <v>695</v>
      </c>
      <c r="C231">
        <v>43481</v>
      </c>
      <c r="D231">
        <v>35326</v>
      </c>
      <c r="E231" s="2">
        <f>IF(WEEKDAY(Table15[[#This Row],[Date]],2)=3,1,0)</f>
        <v>0</v>
      </c>
      <c r="F231" s="2">
        <f>IF(WEEKDAY(Table15[[#This Row],[Date]],2)=4,1,0)</f>
        <v>0</v>
      </c>
      <c r="G231" s="2">
        <f>IF(WEEKDAY(Table15[[#This Row],[Date]],2)=6,1,0)</f>
        <v>0</v>
      </c>
      <c r="H231" s="2">
        <f>IF(NETWORKDAYS.INTL(Table15[[#This Row],[Date]],Table15[[#This Row],[Date]],11,[3]ZamazonHolidays!$A$2:$A$11)=0,IF(WEEKDAY(Table15[[#This Row],[Date]],2)=7,0,1),0)</f>
        <v>0</v>
      </c>
      <c r="I231" s="2">
        <v>323</v>
      </c>
      <c r="J23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287</v>
      </c>
      <c r="K231" s="2">
        <v>8</v>
      </c>
      <c r="L231" s="2">
        <f>IF(WEEKDAY(Table15[[#This Row],[Date]],2)=1,1,0)</f>
        <v>1</v>
      </c>
      <c r="M231" s="2">
        <f>IF(WEEKDAY(Table15[[#This Row],[Date]],2)=2,1,0)</f>
        <v>0</v>
      </c>
      <c r="N231" s="2">
        <f>IF(WEEKDAY(Table15[[#This Row],[Date]],2)=5,1,0)</f>
        <v>0</v>
      </c>
    </row>
    <row r="232" spans="1:14" x14ac:dyDescent="0.25">
      <c r="A232" s="1">
        <v>41499</v>
      </c>
      <c r="B232">
        <v>1423</v>
      </c>
      <c r="C232">
        <v>46585</v>
      </c>
      <c r="D232">
        <v>37787</v>
      </c>
      <c r="E232" s="2">
        <f>IF(WEEKDAY(Table15[[#This Row],[Date]],2)=3,1,0)</f>
        <v>0</v>
      </c>
      <c r="F232" s="2">
        <f>IF(WEEKDAY(Table15[[#This Row],[Date]],2)=4,1,0)</f>
        <v>0</v>
      </c>
      <c r="G232" s="2">
        <f>IF(WEEKDAY(Table15[[#This Row],[Date]],2)=6,1,0)</f>
        <v>0</v>
      </c>
      <c r="H232" s="2">
        <f>IF(NETWORKDAYS.INTL(Table15[[#This Row],[Date]],Table15[[#This Row],[Date]],11,[3]ZamazonHolidays!$A$2:$A$11)=0,IF(WEEKDAY(Table15[[#This Row],[Date]],2)=7,0,1),0)</f>
        <v>0</v>
      </c>
      <c r="I232" s="2">
        <v>390</v>
      </c>
      <c r="J23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325</v>
      </c>
      <c r="K232" s="2">
        <v>10</v>
      </c>
      <c r="L232" s="2">
        <f>IF(WEEKDAY(Table15[[#This Row],[Date]],2)=1,1,0)</f>
        <v>0</v>
      </c>
      <c r="M232" s="2">
        <f>IF(WEEKDAY(Table15[[#This Row],[Date]],2)=2,1,0)</f>
        <v>1</v>
      </c>
      <c r="N232" s="2">
        <f>IF(WEEKDAY(Table15[[#This Row],[Date]],2)=5,1,0)</f>
        <v>0</v>
      </c>
    </row>
    <row r="233" spans="1:14" x14ac:dyDescent="0.25">
      <c r="A233" s="1">
        <v>41500</v>
      </c>
      <c r="B233">
        <v>1330</v>
      </c>
      <c r="C233">
        <v>23200</v>
      </c>
      <c r="D233">
        <v>25668</v>
      </c>
      <c r="E233" s="2">
        <f>IF(WEEKDAY(Table15[[#This Row],[Date]],2)=3,1,0)</f>
        <v>1</v>
      </c>
      <c r="F233" s="2">
        <f>IF(WEEKDAY(Table15[[#This Row],[Date]],2)=4,1,0)</f>
        <v>0</v>
      </c>
      <c r="G233" s="2">
        <f>IF(WEEKDAY(Table15[[#This Row],[Date]],2)=6,1,0)</f>
        <v>0</v>
      </c>
      <c r="H233" s="2">
        <f>IF(NETWORKDAYS.INTL(Table15[[#This Row],[Date]],Table15[[#This Row],[Date]],11,[3]ZamazonHolidays!$A$2:$A$11)=0,IF(WEEKDAY(Table15[[#This Row],[Date]],2)=7,0,1),0)</f>
        <v>0</v>
      </c>
      <c r="I233" s="2">
        <v>199</v>
      </c>
      <c r="J23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213</v>
      </c>
      <c r="K233" s="2">
        <v>9</v>
      </c>
      <c r="L233" s="2">
        <f>IF(WEEKDAY(Table15[[#This Row],[Date]],2)=1,1,0)</f>
        <v>0</v>
      </c>
      <c r="M233" s="2">
        <f>IF(WEEKDAY(Table15[[#This Row],[Date]],2)=2,1,0)</f>
        <v>0</v>
      </c>
      <c r="N233" s="2">
        <f>IF(WEEKDAY(Table15[[#This Row],[Date]],2)=5,1,0)</f>
        <v>0</v>
      </c>
    </row>
    <row r="234" spans="1:14" x14ac:dyDescent="0.25">
      <c r="A234" s="1">
        <v>41501</v>
      </c>
      <c r="B234">
        <v>1397</v>
      </c>
      <c r="C234">
        <v>48259</v>
      </c>
      <c r="D234">
        <v>38957</v>
      </c>
      <c r="E234" s="2">
        <f>IF(WEEKDAY(Table15[[#This Row],[Date]],2)=3,1,0)</f>
        <v>0</v>
      </c>
      <c r="F234" s="2">
        <f>IF(WEEKDAY(Table15[[#This Row],[Date]],2)=4,1,0)</f>
        <v>1</v>
      </c>
      <c r="G234" s="2">
        <f>IF(WEEKDAY(Table15[[#This Row],[Date]],2)=6,1,0)</f>
        <v>0</v>
      </c>
      <c r="H234" s="2">
        <f>IF(NETWORKDAYS.INTL(Table15[[#This Row],[Date]],Table15[[#This Row],[Date]],11,[3]ZamazonHolidays!$A$2:$A$11)=0,IF(WEEKDAY(Table15[[#This Row],[Date]],2)=7,0,1),0)</f>
        <v>0</v>
      </c>
      <c r="I234" s="2">
        <v>235</v>
      </c>
      <c r="J23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302</v>
      </c>
      <c r="K234" s="2">
        <v>9</v>
      </c>
      <c r="L234" s="2">
        <f>IF(WEEKDAY(Table15[[#This Row],[Date]],2)=1,1,0)</f>
        <v>0</v>
      </c>
      <c r="M234" s="2">
        <f>IF(WEEKDAY(Table15[[#This Row],[Date]],2)=2,1,0)</f>
        <v>0</v>
      </c>
      <c r="N234" s="2">
        <f>IF(WEEKDAY(Table15[[#This Row],[Date]],2)=5,1,0)</f>
        <v>0</v>
      </c>
    </row>
    <row r="235" spans="1:14" x14ac:dyDescent="0.25">
      <c r="A235" s="1">
        <v>41502</v>
      </c>
      <c r="B235">
        <v>532</v>
      </c>
      <c r="C235">
        <v>22239</v>
      </c>
      <c r="D235">
        <v>39412</v>
      </c>
      <c r="E235" s="2">
        <f>IF(WEEKDAY(Table15[[#This Row],[Date]],2)=3,1,0)</f>
        <v>0</v>
      </c>
      <c r="F235" s="2">
        <f>IF(WEEKDAY(Table15[[#This Row],[Date]],2)=4,1,0)</f>
        <v>0</v>
      </c>
      <c r="G235" s="2">
        <f>IF(WEEKDAY(Table15[[#This Row],[Date]],2)=6,1,0)</f>
        <v>0</v>
      </c>
      <c r="H235" s="2">
        <f>IF(NETWORKDAYS.INTL(Table15[[#This Row],[Date]],Table15[[#This Row],[Date]],11,[3]ZamazonHolidays!$A$2:$A$11)=0,IF(WEEKDAY(Table15[[#This Row],[Date]],2)=7,0,1),0)</f>
        <v>0</v>
      </c>
      <c r="I235" s="2">
        <v>355</v>
      </c>
      <c r="J23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283</v>
      </c>
      <c r="K235" s="2">
        <v>12</v>
      </c>
      <c r="L235" s="2">
        <f>IF(WEEKDAY(Table15[[#This Row],[Date]],2)=1,1,0)</f>
        <v>0</v>
      </c>
      <c r="M235" s="2">
        <f>IF(WEEKDAY(Table15[[#This Row],[Date]],2)=2,1,0)</f>
        <v>0</v>
      </c>
      <c r="N235" s="2">
        <f>IF(WEEKDAY(Table15[[#This Row],[Date]],2)=5,1,0)</f>
        <v>1</v>
      </c>
    </row>
    <row r="236" spans="1:14" x14ac:dyDescent="0.25">
      <c r="A236" s="1">
        <v>41503</v>
      </c>
      <c r="B236">
        <v>1451</v>
      </c>
      <c r="C236">
        <v>37863</v>
      </c>
      <c r="D236">
        <v>36169</v>
      </c>
      <c r="E236" s="2">
        <f>IF(WEEKDAY(Table15[[#This Row],[Date]],2)=3,1,0)</f>
        <v>0</v>
      </c>
      <c r="F236" s="2">
        <f>IF(WEEKDAY(Table15[[#This Row],[Date]],2)=4,1,0)</f>
        <v>0</v>
      </c>
      <c r="G236" s="2">
        <f>IF(WEEKDAY(Table15[[#This Row],[Date]],2)=6,1,0)</f>
        <v>1</v>
      </c>
      <c r="H236" s="2">
        <f>IF(NETWORKDAYS.INTL(Table15[[#This Row],[Date]],Table15[[#This Row],[Date]],11,[3]ZamazonHolidays!$A$2:$A$11)=0,IF(WEEKDAY(Table15[[#This Row],[Date]],2)=7,0,1),0)</f>
        <v>0</v>
      </c>
      <c r="I236" s="2">
        <v>308</v>
      </c>
      <c r="J23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266</v>
      </c>
      <c r="K236" s="2">
        <v>12</v>
      </c>
      <c r="L236" s="2">
        <f>IF(WEEKDAY(Table15[[#This Row],[Date]],2)=1,1,0)</f>
        <v>0</v>
      </c>
      <c r="M236" s="2">
        <f>IF(WEEKDAY(Table15[[#This Row],[Date]],2)=2,1,0)</f>
        <v>0</v>
      </c>
      <c r="N236" s="2">
        <f>IF(WEEKDAY(Table15[[#This Row],[Date]],2)=5,1,0)</f>
        <v>0</v>
      </c>
    </row>
    <row r="237" spans="1:14" x14ac:dyDescent="0.25">
      <c r="A237" s="1">
        <v>41504</v>
      </c>
      <c r="B237">
        <v>1428</v>
      </c>
      <c r="C237">
        <v>48988</v>
      </c>
      <c r="D237">
        <v>33630</v>
      </c>
      <c r="E237" s="2">
        <f>IF(WEEKDAY(Table15[[#This Row],[Date]],2)=3,1,0)</f>
        <v>0</v>
      </c>
      <c r="F237" s="2">
        <f>IF(WEEKDAY(Table15[[#This Row],[Date]],2)=4,1,0)</f>
        <v>0</v>
      </c>
      <c r="G237" s="2">
        <f>IF(WEEKDAY(Table15[[#This Row],[Date]],2)=6,1,0)</f>
        <v>0</v>
      </c>
      <c r="H237" s="2">
        <f>IF(NETWORKDAYS.INTL(Table15[[#This Row],[Date]],Table15[[#This Row],[Date]],11,[3]ZamazonHolidays!$A$2:$A$11)=0,IF(WEEKDAY(Table15[[#This Row],[Date]],2)=7,0,1),0)</f>
        <v>0</v>
      </c>
      <c r="I237" s="2">
        <v>281</v>
      </c>
      <c r="J23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307</v>
      </c>
      <c r="K237" s="2">
        <v>5</v>
      </c>
      <c r="L237" s="2">
        <f>IF(WEEKDAY(Table15[[#This Row],[Date]],2)=1,1,0)</f>
        <v>0</v>
      </c>
      <c r="M237" s="2">
        <f>IF(WEEKDAY(Table15[[#This Row],[Date]],2)=2,1,0)</f>
        <v>0</v>
      </c>
      <c r="N237" s="2">
        <f>IF(WEEKDAY(Table15[[#This Row],[Date]],2)=5,1,0)</f>
        <v>0</v>
      </c>
    </row>
    <row r="238" spans="1:14" x14ac:dyDescent="0.25">
      <c r="A238" s="1">
        <v>41505</v>
      </c>
      <c r="B238">
        <v>1447</v>
      </c>
      <c r="C238">
        <v>40018</v>
      </c>
      <c r="D238">
        <v>38866</v>
      </c>
      <c r="E238" s="2">
        <f>IF(WEEKDAY(Table15[[#This Row],[Date]],2)=3,1,0)</f>
        <v>0</v>
      </c>
      <c r="F238" s="2">
        <f>IF(WEEKDAY(Table15[[#This Row],[Date]],2)=4,1,0)</f>
        <v>0</v>
      </c>
      <c r="G238" s="2">
        <f>IF(WEEKDAY(Table15[[#This Row],[Date]],2)=6,1,0)</f>
        <v>0</v>
      </c>
      <c r="H238" s="2">
        <f>IF(NETWORKDAYS.INTL(Table15[[#This Row],[Date]],Table15[[#This Row],[Date]],11,[3]ZamazonHolidays!$A$2:$A$11)=0,IF(WEEKDAY(Table15[[#This Row],[Date]],2)=7,0,1),0)</f>
        <v>0</v>
      </c>
      <c r="I238" s="2">
        <v>285</v>
      </c>
      <c r="J23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325</v>
      </c>
      <c r="K238" s="2">
        <v>10</v>
      </c>
      <c r="L238" s="2">
        <f>IF(WEEKDAY(Table15[[#This Row],[Date]],2)=1,1,0)</f>
        <v>1</v>
      </c>
      <c r="M238" s="2">
        <f>IF(WEEKDAY(Table15[[#This Row],[Date]],2)=2,1,0)</f>
        <v>0</v>
      </c>
      <c r="N238" s="2">
        <f>IF(WEEKDAY(Table15[[#This Row],[Date]],2)=5,1,0)</f>
        <v>0</v>
      </c>
    </row>
    <row r="239" spans="1:14" x14ac:dyDescent="0.25">
      <c r="A239" s="1">
        <v>41506</v>
      </c>
      <c r="B239">
        <v>1289</v>
      </c>
      <c r="C239">
        <v>45939</v>
      </c>
      <c r="D239">
        <v>31357</v>
      </c>
      <c r="E239" s="2">
        <f>IF(WEEKDAY(Table15[[#This Row],[Date]],2)=3,1,0)</f>
        <v>0</v>
      </c>
      <c r="F239" s="2">
        <f>IF(WEEKDAY(Table15[[#This Row],[Date]],2)=4,1,0)</f>
        <v>0</v>
      </c>
      <c r="G239" s="2">
        <f>IF(WEEKDAY(Table15[[#This Row],[Date]],2)=6,1,0)</f>
        <v>0</v>
      </c>
      <c r="H239" s="2">
        <f>IF(NETWORKDAYS.INTL(Table15[[#This Row],[Date]],Table15[[#This Row],[Date]],11,[3]ZamazonHolidays!$A$2:$A$11)=0,IF(WEEKDAY(Table15[[#This Row],[Date]],2)=7,0,1),0)</f>
        <v>0</v>
      </c>
      <c r="I239" s="2">
        <v>282</v>
      </c>
      <c r="J23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290</v>
      </c>
      <c r="K239" s="2">
        <v>8</v>
      </c>
      <c r="L239" s="2">
        <f>IF(WEEKDAY(Table15[[#This Row],[Date]],2)=1,1,0)</f>
        <v>0</v>
      </c>
      <c r="M239" s="2">
        <f>IF(WEEKDAY(Table15[[#This Row],[Date]],2)=2,1,0)</f>
        <v>1</v>
      </c>
      <c r="N239" s="2">
        <f>IF(WEEKDAY(Table15[[#This Row],[Date]],2)=5,1,0)</f>
        <v>0</v>
      </c>
    </row>
    <row r="240" spans="1:14" x14ac:dyDescent="0.25">
      <c r="A240" s="1">
        <v>41507</v>
      </c>
      <c r="B240">
        <v>813</v>
      </c>
      <c r="C240">
        <v>21424</v>
      </c>
      <c r="D240">
        <v>30938</v>
      </c>
      <c r="E240" s="2">
        <f>IF(WEEKDAY(Table15[[#This Row],[Date]],2)=3,1,0)</f>
        <v>1</v>
      </c>
      <c r="F240" s="2">
        <f>IF(WEEKDAY(Table15[[#This Row],[Date]],2)=4,1,0)</f>
        <v>0</v>
      </c>
      <c r="G240" s="2">
        <f>IF(WEEKDAY(Table15[[#This Row],[Date]],2)=6,1,0)</f>
        <v>0</v>
      </c>
      <c r="H240" s="2">
        <f>IF(NETWORKDAYS.INTL(Table15[[#This Row],[Date]],Table15[[#This Row],[Date]],11,[3]ZamazonHolidays!$A$2:$A$11)=0,IF(WEEKDAY(Table15[[#This Row],[Date]],2)=7,0,1),0)</f>
        <v>0</v>
      </c>
      <c r="I240" s="2">
        <v>220</v>
      </c>
      <c r="J24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219</v>
      </c>
      <c r="K240" s="2">
        <v>7</v>
      </c>
      <c r="L240" s="2">
        <f>IF(WEEKDAY(Table15[[#This Row],[Date]],2)=1,1,0)</f>
        <v>0</v>
      </c>
      <c r="M240" s="2">
        <f>IF(WEEKDAY(Table15[[#This Row],[Date]],2)=2,1,0)</f>
        <v>0</v>
      </c>
      <c r="N240" s="2">
        <f>IF(WEEKDAY(Table15[[#This Row],[Date]],2)=5,1,0)</f>
        <v>0</v>
      </c>
    </row>
    <row r="241" spans="1:14" x14ac:dyDescent="0.25">
      <c r="A241" s="1">
        <v>41508</v>
      </c>
      <c r="B241">
        <v>1047</v>
      </c>
      <c r="C241">
        <v>25247</v>
      </c>
      <c r="D241">
        <v>37917</v>
      </c>
      <c r="E241" s="2">
        <f>IF(WEEKDAY(Table15[[#This Row],[Date]],2)=3,1,0)</f>
        <v>0</v>
      </c>
      <c r="F241" s="2">
        <f>IF(WEEKDAY(Table15[[#This Row],[Date]],2)=4,1,0)</f>
        <v>1</v>
      </c>
      <c r="G241" s="2">
        <f>IF(WEEKDAY(Table15[[#This Row],[Date]],2)=6,1,0)</f>
        <v>0</v>
      </c>
      <c r="H241" s="2">
        <f>IF(NETWORKDAYS.INTL(Table15[[#This Row],[Date]],Table15[[#This Row],[Date]],11,[3]ZamazonHolidays!$A$2:$A$11)=0,IF(WEEKDAY(Table15[[#This Row],[Date]],2)=7,0,1),0)</f>
        <v>0</v>
      </c>
      <c r="I241" s="2">
        <v>264</v>
      </c>
      <c r="J24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267</v>
      </c>
      <c r="K241" s="2">
        <v>11</v>
      </c>
      <c r="L241" s="2">
        <f>IF(WEEKDAY(Table15[[#This Row],[Date]],2)=1,1,0)</f>
        <v>0</v>
      </c>
      <c r="M241" s="2">
        <f>IF(WEEKDAY(Table15[[#This Row],[Date]],2)=2,1,0)</f>
        <v>0</v>
      </c>
      <c r="N241" s="2">
        <f>IF(WEEKDAY(Table15[[#This Row],[Date]],2)=5,1,0)</f>
        <v>0</v>
      </c>
    </row>
    <row r="242" spans="1:14" x14ac:dyDescent="0.25">
      <c r="A242" s="1">
        <v>41509</v>
      </c>
      <c r="B242">
        <v>1329</v>
      </c>
      <c r="C242">
        <v>26516</v>
      </c>
      <c r="D242">
        <v>35259</v>
      </c>
      <c r="E242" s="2">
        <f>IF(WEEKDAY(Table15[[#This Row],[Date]],2)=3,1,0)</f>
        <v>0</v>
      </c>
      <c r="F242" s="2">
        <f>IF(WEEKDAY(Table15[[#This Row],[Date]],2)=4,1,0)</f>
        <v>0</v>
      </c>
      <c r="G242" s="2">
        <f>IF(WEEKDAY(Table15[[#This Row],[Date]],2)=6,1,0)</f>
        <v>0</v>
      </c>
      <c r="H242" s="2">
        <f>IF(NETWORKDAYS.INTL(Table15[[#This Row],[Date]],Table15[[#This Row],[Date]],11,[3]ZamazonHolidays!$A$2:$A$11)=0,IF(WEEKDAY(Table15[[#This Row],[Date]],2)=7,0,1),0)</f>
        <v>0</v>
      </c>
      <c r="I242" s="2">
        <v>313</v>
      </c>
      <c r="J24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293</v>
      </c>
      <c r="K242" s="2">
        <v>5</v>
      </c>
      <c r="L242" s="2">
        <f>IF(WEEKDAY(Table15[[#This Row],[Date]],2)=1,1,0)</f>
        <v>0</v>
      </c>
      <c r="M242" s="2">
        <f>IF(WEEKDAY(Table15[[#This Row],[Date]],2)=2,1,0)</f>
        <v>0</v>
      </c>
      <c r="N242" s="2">
        <f>IF(WEEKDAY(Table15[[#This Row],[Date]],2)=5,1,0)</f>
        <v>1</v>
      </c>
    </row>
    <row r="243" spans="1:14" x14ac:dyDescent="0.25">
      <c r="A243" s="1">
        <v>41510</v>
      </c>
      <c r="B243">
        <v>1021</v>
      </c>
      <c r="C243">
        <v>42983</v>
      </c>
      <c r="D243">
        <v>33772</v>
      </c>
      <c r="E243" s="2">
        <f>IF(WEEKDAY(Table15[[#This Row],[Date]],2)=3,1,0)</f>
        <v>0</v>
      </c>
      <c r="F243" s="2">
        <f>IF(WEEKDAY(Table15[[#This Row],[Date]],2)=4,1,0)</f>
        <v>0</v>
      </c>
      <c r="G243" s="2">
        <f>IF(WEEKDAY(Table15[[#This Row],[Date]],2)=6,1,0)</f>
        <v>1</v>
      </c>
      <c r="H243" s="2">
        <f>IF(NETWORKDAYS.INTL(Table15[[#This Row],[Date]],Table15[[#This Row],[Date]],11,[3]ZamazonHolidays!$A$2:$A$11)=0,IF(WEEKDAY(Table15[[#This Row],[Date]],2)=7,0,1),0)</f>
        <v>0</v>
      </c>
      <c r="I243" s="2">
        <v>230</v>
      </c>
      <c r="J24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245</v>
      </c>
      <c r="K243" s="2">
        <v>5</v>
      </c>
      <c r="L243" s="2">
        <f>IF(WEEKDAY(Table15[[#This Row],[Date]],2)=1,1,0)</f>
        <v>0</v>
      </c>
      <c r="M243" s="2">
        <f>IF(WEEKDAY(Table15[[#This Row],[Date]],2)=2,1,0)</f>
        <v>0</v>
      </c>
      <c r="N243" s="2">
        <f>IF(WEEKDAY(Table15[[#This Row],[Date]],2)=5,1,0)</f>
        <v>0</v>
      </c>
    </row>
    <row r="244" spans="1:14" x14ac:dyDescent="0.25">
      <c r="A244" s="1">
        <v>41511</v>
      </c>
      <c r="B244">
        <v>1061</v>
      </c>
      <c r="C244">
        <v>40394</v>
      </c>
      <c r="D244">
        <v>38582</v>
      </c>
      <c r="E244" s="2">
        <f>IF(WEEKDAY(Table15[[#This Row],[Date]],2)=3,1,0)</f>
        <v>0</v>
      </c>
      <c r="F244" s="2">
        <f>IF(WEEKDAY(Table15[[#This Row],[Date]],2)=4,1,0)</f>
        <v>0</v>
      </c>
      <c r="G244" s="2">
        <f>IF(WEEKDAY(Table15[[#This Row],[Date]],2)=6,1,0)</f>
        <v>0</v>
      </c>
      <c r="H244" s="2">
        <f>IF(NETWORKDAYS.INTL(Table15[[#This Row],[Date]],Table15[[#This Row],[Date]],11,[3]ZamazonHolidays!$A$2:$A$11)=0,IF(WEEKDAY(Table15[[#This Row],[Date]],2)=7,0,1),0)</f>
        <v>0</v>
      </c>
      <c r="I244" s="2">
        <v>325</v>
      </c>
      <c r="J24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311</v>
      </c>
      <c r="K244" s="2">
        <v>6</v>
      </c>
      <c r="L244" s="2">
        <f>IF(WEEKDAY(Table15[[#This Row],[Date]],2)=1,1,0)</f>
        <v>0</v>
      </c>
      <c r="M244" s="2">
        <f>IF(WEEKDAY(Table15[[#This Row],[Date]],2)=2,1,0)</f>
        <v>0</v>
      </c>
      <c r="N244" s="2">
        <f>IF(WEEKDAY(Table15[[#This Row],[Date]],2)=5,1,0)</f>
        <v>0</v>
      </c>
    </row>
    <row r="245" spans="1:14" x14ac:dyDescent="0.25">
      <c r="A245" s="1">
        <v>41512</v>
      </c>
      <c r="B245">
        <v>1022</v>
      </c>
      <c r="C245">
        <v>43242</v>
      </c>
      <c r="D245">
        <v>37210</v>
      </c>
      <c r="E245" s="2">
        <f>IF(WEEKDAY(Table15[[#This Row],[Date]],2)=3,1,0)</f>
        <v>0</v>
      </c>
      <c r="F245" s="2">
        <f>IF(WEEKDAY(Table15[[#This Row],[Date]],2)=4,1,0)</f>
        <v>0</v>
      </c>
      <c r="G245" s="2">
        <f>IF(WEEKDAY(Table15[[#This Row],[Date]],2)=6,1,0)</f>
        <v>0</v>
      </c>
      <c r="H245" s="2">
        <f>IF(NETWORKDAYS.INTL(Table15[[#This Row],[Date]],Table15[[#This Row],[Date]],11,[3]ZamazonHolidays!$A$2:$A$11)=0,IF(WEEKDAY(Table15[[#This Row],[Date]],2)=7,0,1),0)</f>
        <v>0</v>
      </c>
      <c r="I245" s="2">
        <v>252</v>
      </c>
      <c r="J24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306</v>
      </c>
      <c r="K245" s="2">
        <v>12</v>
      </c>
      <c r="L245" s="2">
        <f>IF(WEEKDAY(Table15[[#This Row],[Date]],2)=1,1,0)</f>
        <v>1</v>
      </c>
      <c r="M245" s="2">
        <f>IF(WEEKDAY(Table15[[#This Row],[Date]],2)=2,1,0)</f>
        <v>0</v>
      </c>
      <c r="N245" s="2">
        <f>IF(WEEKDAY(Table15[[#This Row],[Date]],2)=5,1,0)</f>
        <v>0</v>
      </c>
    </row>
    <row r="246" spans="1:14" x14ac:dyDescent="0.25">
      <c r="A246" s="1">
        <v>41513</v>
      </c>
      <c r="B246">
        <v>1195</v>
      </c>
      <c r="C246">
        <v>36925</v>
      </c>
      <c r="D246">
        <v>39359</v>
      </c>
      <c r="E246" s="2">
        <f>IF(WEEKDAY(Table15[[#This Row],[Date]],2)=3,1,0)</f>
        <v>0</v>
      </c>
      <c r="F246" s="2">
        <f>IF(WEEKDAY(Table15[[#This Row],[Date]],2)=4,1,0)</f>
        <v>0</v>
      </c>
      <c r="G246" s="2">
        <f>IF(WEEKDAY(Table15[[#This Row],[Date]],2)=6,1,0)</f>
        <v>0</v>
      </c>
      <c r="H246" s="2">
        <f>IF(NETWORKDAYS.INTL(Table15[[#This Row],[Date]],Table15[[#This Row],[Date]],11,[3]ZamazonHolidays!$A$2:$A$11)=0,IF(WEEKDAY(Table15[[#This Row],[Date]],2)=7,0,1),0)</f>
        <v>0</v>
      </c>
      <c r="I246" s="2">
        <v>218</v>
      </c>
      <c r="J24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317</v>
      </c>
      <c r="K246" s="2">
        <v>9</v>
      </c>
      <c r="L246" s="2">
        <f>IF(WEEKDAY(Table15[[#This Row],[Date]],2)=1,1,0)</f>
        <v>0</v>
      </c>
      <c r="M246" s="2">
        <f>IF(WEEKDAY(Table15[[#This Row],[Date]],2)=2,1,0)</f>
        <v>1</v>
      </c>
      <c r="N246" s="2">
        <f>IF(WEEKDAY(Table15[[#This Row],[Date]],2)=5,1,0)</f>
        <v>0</v>
      </c>
    </row>
    <row r="247" spans="1:14" x14ac:dyDescent="0.25">
      <c r="A247" s="1">
        <v>41514</v>
      </c>
      <c r="B247">
        <v>1148</v>
      </c>
      <c r="C247">
        <v>22412</v>
      </c>
      <c r="D247">
        <v>27928</v>
      </c>
      <c r="E247" s="2">
        <f>IF(WEEKDAY(Table15[[#This Row],[Date]],2)=3,1,0)</f>
        <v>1</v>
      </c>
      <c r="F247" s="2">
        <f>IF(WEEKDAY(Table15[[#This Row],[Date]],2)=4,1,0)</f>
        <v>0</v>
      </c>
      <c r="G247" s="2">
        <f>IF(WEEKDAY(Table15[[#This Row],[Date]],2)=6,1,0)</f>
        <v>0</v>
      </c>
      <c r="H247" s="2">
        <f>IF(NETWORKDAYS.INTL(Table15[[#This Row],[Date]],Table15[[#This Row],[Date]],11,[3]ZamazonHolidays!$A$2:$A$11)=0,IF(WEEKDAY(Table15[[#This Row],[Date]],2)=7,0,1),0)</f>
        <v>0</v>
      </c>
      <c r="I247" s="2">
        <v>169</v>
      </c>
      <c r="J24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217</v>
      </c>
      <c r="K247" s="2">
        <v>10</v>
      </c>
      <c r="L247" s="2">
        <f>IF(WEEKDAY(Table15[[#This Row],[Date]],2)=1,1,0)</f>
        <v>0</v>
      </c>
      <c r="M247" s="2">
        <f>IF(WEEKDAY(Table15[[#This Row],[Date]],2)=2,1,0)</f>
        <v>0</v>
      </c>
      <c r="N247" s="2">
        <f>IF(WEEKDAY(Table15[[#This Row],[Date]],2)=5,1,0)</f>
        <v>0</v>
      </c>
    </row>
    <row r="248" spans="1:14" x14ac:dyDescent="0.25">
      <c r="A248" s="1">
        <v>41515</v>
      </c>
      <c r="B248">
        <v>1037</v>
      </c>
      <c r="C248">
        <v>48681</v>
      </c>
      <c r="D248">
        <v>37485</v>
      </c>
      <c r="E248" s="2">
        <f>IF(WEEKDAY(Table15[[#This Row],[Date]],2)=3,1,0)</f>
        <v>0</v>
      </c>
      <c r="F248" s="2">
        <f>IF(WEEKDAY(Table15[[#This Row],[Date]],2)=4,1,0)</f>
        <v>1</v>
      </c>
      <c r="G248" s="2">
        <f>IF(WEEKDAY(Table15[[#This Row],[Date]],2)=6,1,0)</f>
        <v>0</v>
      </c>
      <c r="H248" s="2">
        <f>IF(NETWORKDAYS.INTL(Table15[[#This Row],[Date]],Table15[[#This Row],[Date]],11,[3]ZamazonHolidays!$A$2:$A$11)=0,IF(WEEKDAY(Table15[[#This Row],[Date]],2)=7,0,1),0)</f>
        <v>0</v>
      </c>
      <c r="I248" s="2">
        <v>269</v>
      </c>
      <c r="J24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284</v>
      </c>
      <c r="K248" s="2">
        <v>9</v>
      </c>
      <c r="L248" s="2">
        <f>IF(WEEKDAY(Table15[[#This Row],[Date]],2)=1,1,0)</f>
        <v>0</v>
      </c>
      <c r="M248" s="2">
        <f>IF(WEEKDAY(Table15[[#This Row],[Date]],2)=2,1,0)</f>
        <v>0</v>
      </c>
      <c r="N248" s="2">
        <f>IF(WEEKDAY(Table15[[#This Row],[Date]],2)=5,1,0)</f>
        <v>0</v>
      </c>
    </row>
    <row r="249" spans="1:14" x14ac:dyDescent="0.25">
      <c r="A249" s="1">
        <v>41516</v>
      </c>
      <c r="B249">
        <v>1307</v>
      </c>
      <c r="C249">
        <v>32386</v>
      </c>
      <c r="D249">
        <v>30755</v>
      </c>
      <c r="E249" s="2">
        <f>IF(WEEKDAY(Table15[[#This Row],[Date]],2)=3,1,0)</f>
        <v>0</v>
      </c>
      <c r="F249" s="2">
        <f>IF(WEEKDAY(Table15[[#This Row],[Date]],2)=4,1,0)</f>
        <v>0</v>
      </c>
      <c r="G249" s="2">
        <f>IF(WEEKDAY(Table15[[#This Row],[Date]],2)=6,1,0)</f>
        <v>0</v>
      </c>
      <c r="H249" s="2">
        <f>IF(NETWORKDAYS.INTL(Table15[[#This Row],[Date]],Table15[[#This Row],[Date]],11,[3]ZamazonHolidays!$A$2:$A$11)=0,IF(WEEKDAY(Table15[[#This Row],[Date]],2)=7,0,1),0)</f>
        <v>0</v>
      </c>
      <c r="I249" s="2">
        <v>313</v>
      </c>
      <c r="J24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276</v>
      </c>
      <c r="K249" s="2">
        <v>11</v>
      </c>
      <c r="L249" s="2">
        <f>IF(WEEKDAY(Table15[[#This Row],[Date]],2)=1,1,0)</f>
        <v>0</v>
      </c>
      <c r="M249" s="2">
        <f>IF(WEEKDAY(Table15[[#This Row],[Date]],2)=2,1,0)</f>
        <v>0</v>
      </c>
      <c r="N249" s="2">
        <f>IF(WEEKDAY(Table15[[#This Row],[Date]],2)=5,1,0)</f>
        <v>1</v>
      </c>
    </row>
    <row r="250" spans="1:14" x14ac:dyDescent="0.25">
      <c r="A250" s="1">
        <v>41517</v>
      </c>
      <c r="B250">
        <v>901</v>
      </c>
      <c r="C250">
        <v>48216</v>
      </c>
      <c r="D250">
        <v>34443</v>
      </c>
      <c r="E250" s="2">
        <f>IF(WEEKDAY(Table15[[#This Row],[Date]],2)=3,1,0)</f>
        <v>0</v>
      </c>
      <c r="F250" s="2">
        <f>IF(WEEKDAY(Table15[[#This Row],[Date]],2)=4,1,0)</f>
        <v>0</v>
      </c>
      <c r="G250" s="2">
        <f>IF(WEEKDAY(Table15[[#This Row],[Date]],2)=6,1,0)</f>
        <v>1</v>
      </c>
      <c r="H250" s="2">
        <f>IF(NETWORKDAYS.INTL(Table15[[#This Row],[Date]],Table15[[#This Row],[Date]],11,[3]ZamazonHolidays!$A$2:$A$11)=0,IF(WEEKDAY(Table15[[#This Row],[Date]],2)=7,0,1),0)</f>
        <v>0</v>
      </c>
      <c r="I250" s="2">
        <v>229</v>
      </c>
      <c r="J25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249</v>
      </c>
      <c r="K250" s="2">
        <v>11</v>
      </c>
      <c r="L250" s="2">
        <f>IF(WEEKDAY(Table15[[#This Row],[Date]],2)=1,1,0)</f>
        <v>0</v>
      </c>
      <c r="M250" s="2">
        <f>IF(WEEKDAY(Table15[[#This Row],[Date]],2)=2,1,0)</f>
        <v>0</v>
      </c>
      <c r="N250" s="2">
        <f>IF(WEEKDAY(Table15[[#This Row],[Date]],2)=5,1,0)</f>
        <v>0</v>
      </c>
    </row>
    <row r="251" spans="1:14" x14ac:dyDescent="0.25">
      <c r="A251" s="1">
        <v>41518</v>
      </c>
      <c r="B251">
        <v>1143</v>
      </c>
      <c r="C251">
        <v>28871</v>
      </c>
      <c r="D251">
        <v>38987</v>
      </c>
      <c r="E251" s="2">
        <f>IF(WEEKDAY(Table15[[#This Row],[Date]],2)=3,1,0)</f>
        <v>0</v>
      </c>
      <c r="F251" s="2">
        <f>IF(WEEKDAY(Table15[[#This Row],[Date]],2)=4,1,0)</f>
        <v>0</v>
      </c>
      <c r="G251" s="2">
        <f>IF(WEEKDAY(Table15[[#This Row],[Date]],2)=6,1,0)</f>
        <v>0</v>
      </c>
      <c r="H251" s="2">
        <f>IF(NETWORKDAYS.INTL(Table15[[#This Row],[Date]],Table15[[#This Row],[Date]],11,[3]ZamazonHolidays!$A$2:$A$11)=0,IF(WEEKDAY(Table15[[#This Row],[Date]],2)=7,0,1),0)</f>
        <v>0</v>
      </c>
      <c r="I251" s="2">
        <v>284</v>
      </c>
      <c r="J25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307</v>
      </c>
      <c r="K251" s="2">
        <v>7</v>
      </c>
      <c r="L251" s="2">
        <f>IF(WEEKDAY(Table15[[#This Row],[Date]],2)=1,1,0)</f>
        <v>0</v>
      </c>
      <c r="M251" s="2">
        <f>IF(WEEKDAY(Table15[[#This Row],[Date]],2)=2,1,0)</f>
        <v>0</v>
      </c>
      <c r="N251" s="2">
        <f>IF(WEEKDAY(Table15[[#This Row],[Date]],2)=5,1,0)</f>
        <v>0</v>
      </c>
    </row>
    <row r="252" spans="1:14" x14ac:dyDescent="0.25">
      <c r="A252" s="1">
        <v>41519</v>
      </c>
      <c r="B252">
        <v>2011</v>
      </c>
      <c r="C252">
        <v>42140</v>
      </c>
      <c r="D252">
        <v>32998</v>
      </c>
      <c r="E252" s="2">
        <f>IF(WEEKDAY(Table15[[#This Row],[Date]],2)=3,1,0)</f>
        <v>0</v>
      </c>
      <c r="F252" s="2">
        <f>IF(WEEKDAY(Table15[[#This Row],[Date]],2)=4,1,0)</f>
        <v>0</v>
      </c>
      <c r="G252" s="2">
        <f>IF(WEEKDAY(Table15[[#This Row],[Date]],2)=6,1,0)</f>
        <v>0</v>
      </c>
      <c r="H252" s="2">
        <f>IF(NETWORKDAYS.INTL(Table15[[#This Row],[Date]],Table15[[#This Row],[Date]],11,[3]ZamazonHolidays!$A$2:$A$11)=0,IF(WEEKDAY(Table15[[#This Row],[Date]],2)=7,0,1),0)</f>
        <v>1</v>
      </c>
      <c r="I252" s="2">
        <v>378</v>
      </c>
      <c r="J25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373</v>
      </c>
      <c r="K252" s="2">
        <v>12</v>
      </c>
      <c r="L252" s="2">
        <f>IF(WEEKDAY(Table15[[#This Row],[Date]],2)=1,1,0)</f>
        <v>1</v>
      </c>
      <c r="M252" s="2">
        <f>IF(WEEKDAY(Table15[[#This Row],[Date]],2)=2,1,0)</f>
        <v>0</v>
      </c>
      <c r="N252" s="2">
        <f>IF(WEEKDAY(Table15[[#This Row],[Date]],2)=5,1,0)</f>
        <v>0</v>
      </c>
    </row>
    <row r="253" spans="1:14" x14ac:dyDescent="0.25">
      <c r="A253" s="1">
        <v>41520</v>
      </c>
      <c r="B253">
        <v>829</v>
      </c>
      <c r="C253">
        <v>25037</v>
      </c>
      <c r="D253">
        <v>31959</v>
      </c>
      <c r="E253" s="2">
        <f>IF(WEEKDAY(Table15[[#This Row],[Date]],2)=3,1,0)</f>
        <v>0</v>
      </c>
      <c r="F253" s="2">
        <f>IF(WEEKDAY(Table15[[#This Row],[Date]],2)=4,1,0)</f>
        <v>0</v>
      </c>
      <c r="G253" s="2">
        <f>IF(WEEKDAY(Table15[[#This Row],[Date]],2)=6,1,0)</f>
        <v>0</v>
      </c>
      <c r="H253" s="2">
        <f>IF(NETWORKDAYS.INTL(Table15[[#This Row],[Date]],Table15[[#This Row],[Date]],11,[3]ZamazonHolidays!$A$2:$A$11)=0,IF(WEEKDAY(Table15[[#This Row],[Date]],2)=7,0,1),0)</f>
        <v>0</v>
      </c>
      <c r="I253" s="2">
        <v>227</v>
      </c>
      <c r="J25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260</v>
      </c>
      <c r="K253" s="2">
        <v>11</v>
      </c>
      <c r="L253" s="2">
        <f>IF(WEEKDAY(Table15[[#This Row],[Date]],2)=1,1,0)</f>
        <v>0</v>
      </c>
      <c r="M253" s="2">
        <f>IF(WEEKDAY(Table15[[#This Row],[Date]],2)=2,1,0)</f>
        <v>1</v>
      </c>
      <c r="N253" s="2">
        <f>IF(WEEKDAY(Table15[[#This Row],[Date]],2)=5,1,0)</f>
        <v>0</v>
      </c>
    </row>
    <row r="254" spans="1:14" x14ac:dyDescent="0.25">
      <c r="A254" s="1">
        <v>41521</v>
      </c>
      <c r="B254">
        <v>1073</v>
      </c>
      <c r="C254">
        <v>35046</v>
      </c>
      <c r="D254">
        <v>27611</v>
      </c>
      <c r="E254" s="2">
        <f>IF(WEEKDAY(Table15[[#This Row],[Date]],2)=3,1,0)</f>
        <v>1</v>
      </c>
      <c r="F254" s="2">
        <f>IF(WEEKDAY(Table15[[#This Row],[Date]],2)=4,1,0)</f>
        <v>0</v>
      </c>
      <c r="G254" s="2">
        <f>IF(WEEKDAY(Table15[[#This Row],[Date]],2)=6,1,0)</f>
        <v>0</v>
      </c>
      <c r="H254" s="2">
        <f>IF(NETWORKDAYS.INTL(Table15[[#This Row],[Date]],Table15[[#This Row],[Date]],11,[3]ZamazonHolidays!$A$2:$A$11)=0,IF(WEEKDAY(Table15[[#This Row],[Date]],2)=7,0,1),0)</f>
        <v>0</v>
      </c>
      <c r="I254" s="2">
        <v>280</v>
      </c>
      <c r="J25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224</v>
      </c>
      <c r="K254" s="2">
        <v>11</v>
      </c>
      <c r="L254" s="2">
        <f>IF(WEEKDAY(Table15[[#This Row],[Date]],2)=1,1,0)</f>
        <v>0</v>
      </c>
      <c r="M254" s="2">
        <f>IF(WEEKDAY(Table15[[#This Row],[Date]],2)=2,1,0)</f>
        <v>0</v>
      </c>
      <c r="N254" s="2">
        <f>IF(WEEKDAY(Table15[[#This Row],[Date]],2)=5,1,0)</f>
        <v>0</v>
      </c>
    </row>
    <row r="255" spans="1:14" x14ac:dyDescent="0.25">
      <c r="A255" s="1">
        <v>41522</v>
      </c>
      <c r="B255">
        <v>722</v>
      </c>
      <c r="C255">
        <v>49823</v>
      </c>
      <c r="D255">
        <v>31053</v>
      </c>
      <c r="E255" s="2">
        <f>IF(WEEKDAY(Table15[[#This Row],[Date]],2)=3,1,0)</f>
        <v>0</v>
      </c>
      <c r="F255" s="2">
        <f>IF(WEEKDAY(Table15[[#This Row],[Date]],2)=4,1,0)</f>
        <v>1</v>
      </c>
      <c r="G255" s="2">
        <f>IF(WEEKDAY(Table15[[#This Row],[Date]],2)=6,1,0)</f>
        <v>0</v>
      </c>
      <c r="H255" s="2">
        <f>IF(NETWORKDAYS.INTL(Table15[[#This Row],[Date]],Table15[[#This Row],[Date]],11,[3]ZamazonHolidays!$A$2:$A$11)=0,IF(WEEKDAY(Table15[[#This Row],[Date]],2)=7,0,1),0)</f>
        <v>0</v>
      </c>
      <c r="I255" s="2">
        <v>233</v>
      </c>
      <c r="J25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244</v>
      </c>
      <c r="K255" s="2">
        <v>11</v>
      </c>
      <c r="L255" s="2">
        <f>IF(WEEKDAY(Table15[[#This Row],[Date]],2)=1,1,0)</f>
        <v>0</v>
      </c>
      <c r="M255" s="2">
        <f>IF(WEEKDAY(Table15[[#This Row],[Date]],2)=2,1,0)</f>
        <v>0</v>
      </c>
      <c r="N255" s="2">
        <f>IF(WEEKDAY(Table15[[#This Row],[Date]],2)=5,1,0)</f>
        <v>0</v>
      </c>
    </row>
    <row r="256" spans="1:14" x14ac:dyDescent="0.25">
      <c r="A256" s="1">
        <v>41523</v>
      </c>
      <c r="B256">
        <v>1087</v>
      </c>
      <c r="C256">
        <v>40921</v>
      </c>
      <c r="D256">
        <v>35164</v>
      </c>
      <c r="E256" s="2">
        <f>IF(WEEKDAY(Table15[[#This Row],[Date]],2)=3,1,0)</f>
        <v>0</v>
      </c>
      <c r="F256" s="2">
        <f>IF(WEEKDAY(Table15[[#This Row],[Date]],2)=4,1,0)</f>
        <v>0</v>
      </c>
      <c r="G256" s="2">
        <f>IF(WEEKDAY(Table15[[#This Row],[Date]],2)=6,1,0)</f>
        <v>0</v>
      </c>
      <c r="H256" s="2">
        <f>IF(NETWORKDAYS.INTL(Table15[[#This Row],[Date]],Table15[[#This Row],[Date]],11,[3]ZamazonHolidays!$A$2:$A$11)=0,IF(WEEKDAY(Table15[[#This Row],[Date]],2)=7,0,1),0)</f>
        <v>0</v>
      </c>
      <c r="I256" s="2">
        <v>319</v>
      </c>
      <c r="J25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297</v>
      </c>
      <c r="K256" s="2">
        <v>9</v>
      </c>
      <c r="L256" s="2">
        <f>IF(WEEKDAY(Table15[[#This Row],[Date]],2)=1,1,0)</f>
        <v>0</v>
      </c>
      <c r="M256" s="2">
        <f>IF(WEEKDAY(Table15[[#This Row],[Date]],2)=2,1,0)</f>
        <v>0</v>
      </c>
      <c r="N256" s="2">
        <f>IF(WEEKDAY(Table15[[#This Row],[Date]],2)=5,1,0)</f>
        <v>1</v>
      </c>
    </row>
    <row r="257" spans="1:14" x14ac:dyDescent="0.25">
      <c r="A257" s="1">
        <v>41524</v>
      </c>
      <c r="B257">
        <v>1154</v>
      </c>
      <c r="C257">
        <v>25214</v>
      </c>
      <c r="D257">
        <v>31509</v>
      </c>
      <c r="E257" s="2">
        <f>IF(WEEKDAY(Table15[[#This Row],[Date]],2)=3,1,0)</f>
        <v>0</v>
      </c>
      <c r="F257" s="2">
        <f>IF(WEEKDAY(Table15[[#This Row],[Date]],2)=4,1,0)</f>
        <v>0</v>
      </c>
      <c r="G257" s="2">
        <f>IF(WEEKDAY(Table15[[#This Row],[Date]],2)=6,1,0)</f>
        <v>1</v>
      </c>
      <c r="H257" s="2">
        <f>IF(NETWORKDAYS.INTL(Table15[[#This Row],[Date]],Table15[[#This Row],[Date]],11,[3]ZamazonHolidays!$A$2:$A$11)=0,IF(WEEKDAY(Table15[[#This Row],[Date]],2)=7,0,1),0)</f>
        <v>0</v>
      </c>
      <c r="I257" s="2">
        <v>182</v>
      </c>
      <c r="J25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224</v>
      </c>
      <c r="K257" s="2">
        <v>6</v>
      </c>
      <c r="L257" s="2">
        <f>IF(WEEKDAY(Table15[[#This Row],[Date]],2)=1,1,0)</f>
        <v>0</v>
      </c>
      <c r="M257" s="2">
        <f>IF(WEEKDAY(Table15[[#This Row],[Date]],2)=2,1,0)</f>
        <v>0</v>
      </c>
      <c r="N257" s="2">
        <f>IF(WEEKDAY(Table15[[#This Row],[Date]],2)=5,1,0)</f>
        <v>0</v>
      </c>
    </row>
    <row r="258" spans="1:14" x14ac:dyDescent="0.25">
      <c r="A258" s="1">
        <v>41525</v>
      </c>
      <c r="B258">
        <v>1081</v>
      </c>
      <c r="C258">
        <v>45784</v>
      </c>
      <c r="D258">
        <v>35129</v>
      </c>
      <c r="E258" s="2">
        <f>IF(WEEKDAY(Table15[[#This Row],[Date]],2)=3,1,0)</f>
        <v>0</v>
      </c>
      <c r="F258" s="2">
        <f>IF(WEEKDAY(Table15[[#This Row],[Date]],2)=4,1,0)</f>
        <v>0</v>
      </c>
      <c r="G258" s="2">
        <f>IF(WEEKDAY(Table15[[#This Row],[Date]],2)=6,1,0)</f>
        <v>0</v>
      </c>
      <c r="H258" s="2">
        <f>IF(NETWORKDAYS.INTL(Table15[[#This Row],[Date]],Table15[[#This Row],[Date]],11,[3]ZamazonHolidays!$A$2:$A$11)=0,IF(WEEKDAY(Table15[[#This Row],[Date]],2)=7,0,1),0)</f>
        <v>0</v>
      </c>
      <c r="I258" s="2">
        <v>238</v>
      </c>
      <c r="J25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300</v>
      </c>
      <c r="K258" s="2">
        <v>10</v>
      </c>
      <c r="L258" s="2">
        <f>IF(WEEKDAY(Table15[[#This Row],[Date]],2)=1,1,0)</f>
        <v>0</v>
      </c>
      <c r="M258" s="2">
        <f>IF(WEEKDAY(Table15[[#This Row],[Date]],2)=2,1,0)</f>
        <v>0</v>
      </c>
      <c r="N258" s="2">
        <f>IF(WEEKDAY(Table15[[#This Row],[Date]],2)=5,1,0)</f>
        <v>0</v>
      </c>
    </row>
    <row r="259" spans="1:14" x14ac:dyDescent="0.25">
      <c r="A259" s="1">
        <v>41526</v>
      </c>
      <c r="B259">
        <v>1403</v>
      </c>
      <c r="C259">
        <v>22250</v>
      </c>
      <c r="D259">
        <v>39442</v>
      </c>
      <c r="E259" s="2">
        <f>IF(WEEKDAY(Table15[[#This Row],[Date]],2)=3,1,0)</f>
        <v>0</v>
      </c>
      <c r="F259" s="2">
        <f>IF(WEEKDAY(Table15[[#This Row],[Date]],2)=4,1,0)</f>
        <v>0</v>
      </c>
      <c r="G259" s="2">
        <f>IF(WEEKDAY(Table15[[#This Row],[Date]],2)=6,1,0)</f>
        <v>0</v>
      </c>
      <c r="H259" s="2">
        <f>IF(NETWORKDAYS.INTL(Table15[[#This Row],[Date]],Table15[[#This Row],[Date]],11,[3]ZamazonHolidays!$A$2:$A$11)=0,IF(WEEKDAY(Table15[[#This Row],[Date]],2)=7,0,1),0)</f>
        <v>0</v>
      </c>
      <c r="I259" s="2">
        <v>263</v>
      </c>
      <c r="J25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312</v>
      </c>
      <c r="K259" s="2">
        <v>6</v>
      </c>
      <c r="L259" s="2">
        <f>IF(WEEKDAY(Table15[[#This Row],[Date]],2)=1,1,0)</f>
        <v>1</v>
      </c>
      <c r="M259" s="2">
        <f>IF(WEEKDAY(Table15[[#This Row],[Date]],2)=2,1,0)</f>
        <v>0</v>
      </c>
      <c r="N259" s="2">
        <f>IF(WEEKDAY(Table15[[#This Row],[Date]],2)=5,1,0)</f>
        <v>0</v>
      </c>
    </row>
    <row r="260" spans="1:14" x14ac:dyDescent="0.25">
      <c r="A260" s="1">
        <v>41527</v>
      </c>
      <c r="B260">
        <v>1097</v>
      </c>
      <c r="C260">
        <v>34745</v>
      </c>
      <c r="D260">
        <v>34870</v>
      </c>
      <c r="E260" s="2">
        <f>IF(WEEKDAY(Table15[[#This Row],[Date]],2)=3,1,0)</f>
        <v>0</v>
      </c>
      <c r="F260" s="2">
        <f>IF(WEEKDAY(Table15[[#This Row],[Date]],2)=4,1,0)</f>
        <v>0</v>
      </c>
      <c r="G260" s="2">
        <f>IF(WEEKDAY(Table15[[#This Row],[Date]],2)=6,1,0)</f>
        <v>0</v>
      </c>
      <c r="H260" s="2">
        <f>IF(NETWORKDAYS.INTL(Table15[[#This Row],[Date]],Table15[[#This Row],[Date]],11,[3]ZamazonHolidays!$A$2:$A$11)=0,IF(WEEKDAY(Table15[[#This Row],[Date]],2)=7,0,1),0)</f>
        <v>0</v>
      </c>
      <c r="I260" s="2">
        <v>286</v>
      </c>
      <c r="J26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291</v>
      </c>
      <c r="K260" s="2">
        <v>6</v>
      </c>
      <c r="L260" s="2">
        <f>IF(WEEKDAY(Table15[[#This Row],[Date]],2)=1,1,0)</f>
        <v>0</v>
      </c>
      <c r="M260" s="2">
        <f>IF(WEEKDAY(Table15[[#This Row],[Date]],2)=2,1,0)</f>
        <v>1</v>
      </c>
      <c r="N260" s="2">
        <f>IF(WEEKDAY(Table15[[#This Row],[Date]],2)=5,1,0)</f>
        <v>0</v>
      </c>
    </row>
    <row r="261" spans="1:14" x14ac:dyDescent="0.25">
      <c r="A261" s="1">
        <v>41528</v>
      </c>
      <c r="B261">
        <v>807</v>
      </c>
      <c r="C261">
        <v>34413</v>
      </c>
      <c r="D261">
        <v>29881</v>
      </c>
      <c r="E261" s="2">
        <f>IF(WEEKDAY(Table15[[#This Row],[Date]],2)=3,1,0)</f>
        <v>1</v>
      </c>
      <c r="F261" s="2">
        <f>IF(WEEKDAY(Table15[[#This Row],[Date]],2)=4,1,0)</f>
        <v>0</v>
      </c>
      <c r="G261" s="2">
        <f>IF(WEEKDAY(Table15[[#This Row],[Date]],2)=6,1,0)</f>
        <v>0</v>
      </c>
      <c r="H261" s="2">
        <f>IF(NETWORKDAYS.INTL(Table15[[#This Row],[Date]],Table15[[#This Row],[Date]],11,[3]ZamazonHolidays!$A$2:$A$11)=0,IF(WEEKDAY(Table15[[#This Row],[Date]],2)=7,0,1),0)</f>
        <v>0</v>
      </c>
      <c r="I261" s="2">
        <v>252</v>
      </c>
      <c r="J26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225</v>
      </c>
      <c r="K261" s="2">
        <v>6</v>
      </c>
      <c r="L261" s="2">
        <f>IF(WEEKDAY(Table15[[#This Row],[Date]],2)=1,1,0)</f>
        <v>0</v>
      </c>
      <c r="M261" s="2">
        <f>IF(WEEKDAY(Table15[[#This Row],[Date]],2)=2,1,0)</f>
        <v>0</v>
      </c>
      <c r="N261" s="2">
        <f>IF(WEEKDAY(Table15[[#This Row],[Date]],2)=5,1,0)</f>
        <v>0</v>
      </c>
    </row>
    <row r="262" spans="1:14" x14ac:dyDescent="0.25">
      <c r="A262" s="1">
        <v>41529</v>
      </c>
      <c r="B262">
        <v>1349</v>
      </c>
      <c r="C262">
        <v>36668</v>
      </c>
      <c r="D262">
        <v>31872</v>
      </c>
      <c r="E262" s="2">
        <f>IF(WEEKDAY(Table15[[#This Row],[Date]],2)=3,1,0)</f>
        <v>0</v>
      </c>
      <c r="F262" s="2">
        <f>IF(WEEKDAY(Table15[[#This Row],[Date]],2)=4,1,0)</f>
        <v>1</v>
      </c>
      <c r="G262" s="2">
        <f>IF(WEEKDAY(Table15[[#This Row],[Date]],2)=6,1,0)</f>
        <v>0</v>
      </c>
      <c r="H262" s="2">
        <f>IF(NETWORKDAYS.INTL(Table15[[#This Row],[Date]],Table15[[#This Row],[Date]],11,[3]ZamazonHolidays!$A$2:$A$11)=0,IF(WEEKDAY(Table15[[#This Row],[Date]],2)=7,0,1),0)</f>
        <v>0</v>
      </c>
      <c r="I262" s="2">
        <v>289</v>
      </c>
      <c r="J26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258</v>
      </c>
      <c r="K262" s="2">
        <v>12</v>
      </c>
      <c r="L262" s="2">
        <f>IF(WEEKDAY(Table15[[#This Row],[Date]],2)=1,1,0)</f>
        <v>0</v>
      </c>
      <c r="M262" s="2">
        <f>IF(WEEKDAY(Table15[[#This Row],[Date]],2)=2,1,0)</f>
        <v>0</v>
      </c>
      <c r="N262" s="2">
        <f>IF(WEEKDAY(Table15[[#This Row],[Date]],2)=5,1,0)</f>
        <v>0</v>
      </c>
    </row>
    <row r="263" spans="1:14" x14ac:dyDescent="0.25">
      <c r="A263" s="1">
        <v>41530</v>
      </c>
      <c r="B263">
        <v>712</v>
      </c>
      <c r="C263">
        <v>28732</v>
      </c>
      <c r="D263">
        <v>34409</v>
      </c>
      <c r="E263" s="2">
        <f>IF(WEEKDAY(Table15[[#This Row],[Date]],2)=3,1,0)</f>
        <v>0</v>
      </c>
      <c r="F263" s="2">
        <f>IF(WEEKDAY(Table15[[#This Row],[Date]],2)=4,1,0)</f>
        <v>0</v>
      </c>
      <c r="G263" s="2">
        <f>IF(WEEKDAY(Table15[[#This Row],[Date]],2)=6,1,0)</f>
        <v>0</v>
      </c>
      <c r="H263" s="2">
        <f>IF(NETWORKDAYS.INTL(Table15[[#This Row],[Date]],Table15[[#This Row],[Date]],11,[3]ZamazonHolidays!$A$2:$A$11)=0,IF(WEEKDAY(Table15[[#This Row],[Date]],2)=7,0,1),0)</f>
        <v>0</v>
      </c>
      <c r="I263" s="2">
        <v>232</v>
      </c>
      <c r="J26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271</v>
      </c>
      <c r="K263" s="2">
        <v>10</v>
      </c>
      <c r="L263" s="2">
        <f>IF(WEEKDAY(Table15[[#This Row],[Date]],2)=1,1,0)</f>
        <v>0</v>
      </c>
      <c r="M263" s="2">
        <f>IF(WEEKDAY(Table15[[#This Row],[Date]],2)=2,1,0)</f>
        <v>0</v>
      </c>
      <c r="N263" s="2">
        <f>IF(WEEKDAY(Table15[[#This Row],[Date]],2)=5,1,0)</f>
        <v>1</v>
      </c>
    </row>
    <row r="264" spans="1:14" x14ac:dyDescent="0.25">
      <c r="A264" s="1">
        <v>41531</v>
      </c>
      <c r="B264">
        <v>926</v>
      </c>
      <c r="C264">
        <v>48406</v>
      </c>
      <c r="D264">
        <v>33600</v>
      </c>
      <c r="E264" s="2">
        <f>IF(WEEKDAY(Table15[[#This Row],[Date]],2)=3,1,0)</f>
        <v>0</v>
      </c>
      <c r="F264" s="2">
        <f>IF(WEEKDAY(Table15[[#This Row],[Date]],2)=4,1,0)</f>
        <v>0</v>
      </c>
      <c r="G264" s="2">
        <f>IF(WEEKDAY(Table15[[#This Row],[Date]],2)=6,1,0)</f>
        <v>1</v>
      </c>
      <c r="H264" s="2">
        <f>IF(NETWORKDAYS.INTL(Table15[[#This Row],[Date]],Table15[[#This Row],[Date]],11,[3]ZamazonHolidays!$A$2:$A$11)=0,IF(WEEKDAY(Table15[[#This Row],[Date]],2)=7,0,1),0)</f>
        <v>0</v>
      </c>
      <c r="I264" s="2">
        <v>231</v>
      </c>
      <c r="J26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246</v>
      </c>
      <c r="K264" s="2">
        <v>7</v>
      </c>
      <c r="L264" s="2">
        <f>IF(WEEKDAY(Table15[[#This Row],[Date]],2)=1,1,0)</f>
        <v>0</v>
      </c>
      <c r="M264" s="2">
        <f>IF(WEEKDAY(Table15[[#This Row],[Date]],2)=2,1,0)</f>
        <v>0</v>
      </c>
      <c r="N264" s="2">
        <f>IF(WEEKDAY(Table15[[#This Row],[Date]],2)=5,1,0)</f>
        <v>0</v>
      </c>
    </row>
    <row r="265" spans="1:14" x14ac:dyDescent="0.25">
      <c r="A265" s="1">
        <v>41532</v>
      </c>
      <c r="B265">
        <v>1125</v>
      </c>
      <c r="C265">
        <v>24443</v>
      </c>
      <c r="D265">
        <v>36342</v>
      </c>
      <c r="E265" s="2">
        <f>IF(WEEKDAY(Table15[[#This Row],[Date]],2)=3,1,0)</f>
        <v>0</v>
      </c>
      <c r="F265" s="2">
        <f>IF(WEEKDAY(Table15[[#This Row],[Date]],2)=4,1,0)</f>
        <v>0</v>
      </c>
      <c r="G265" s="2">
        <f>IF(WEEKDAY(Table15[[#This Row],[Date]],2)=6,1,0)</f>
        <v>0</v>
      </c>
      <c r="H265" s="2">
        <f>IF(NETWORKDAYS.INTL(Table15[[#This Row],[Date]],Table15[[#This Row],[Date]],11,[3]ZamazonHolidays!$A$2:$A$11)=0,IF(WEEKDAY(Table15[[#This Row],[Date]],2)=7,0,1),0)</f>
        <v>0</v>
      </c>
      <c r="I265" s="2">
        <v>289</v>
      </c>
      <c r="J26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290</v>
      </c>
      <c r="K265" s="2">
        <v>7</v>
      </c>
      <c r="L265" s="2">
        <f>IF(WEEKDAY(Table15[[#This Row],[Date]],2)=1,1,0)</f>
        <v>0</v>
      </c>
      <c r="M265" s="2">
        <f>IF(WEEKDAY(Table15[[#This Row],[Date]],2)=2,1,0)</f>
        <v>0</v>
      </c>
      <c r="N265" s="2">
        <f>IF(WEEKDAY(Table15[[#This Row],[Date]],2)=5,1,0)</f>
        <v>0</v>
      </c>
    </row>
    <row r="266" spans="1:14" x14ac:dyDescent="0.25">
      <c r="A266" s="1">
        <v>41533</v>
      </c>
      <c r="B266">
        <v>1367</v>
      </c>
      <c r="C266">
        <v>47004</v>
      </c>
      <c r="D266">
        <v>35197</v>
      </c>
      <c r="E266" s="2">
        <f>IF(WEEKDAY(Table15[[#This Row],[Date]],2)=3,1,0)</f>
        <v>0</v>
      </c>
      <c r="F266" s="2">
        <f>IF(WEEKDAY(Table15[[#This Row],[Date]],2)=4,1,0)</f>
        <v>0</v>
      </c>
      <c r="G266" s="2">
        <f>IF(WEEKDAY(Table15[[#This Row],[Date]],2)=6,1,0)</f>
        <v>0</v>
      </c>
      <c r="H266" s="2">
        <f>IF(NETWORKDAYS.INTL(Table15[[#This Row],[Date]],Table15[[#This Row],[Date]],11,[3]ZamazonHolidays!$A$2:$A$11)=0,IF(WEEKDAY(Table15[[#This Row],[Date]],2)=7,0,1),0)</f>
        <v>0</v>
      </c>
      <c r="I266" s="2">
        <v>389</v>
      </c>
      <c r="J26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311</v>
      </c>
      <c r="K266" s="2">
        <v>12</v>
      </c>
      <c r="L266" s="2">
        <f>IF(WEEKDAY(Table15[[#This Row],[Date]],2)=1,1,0)</f>
        <v>1</v>
      </c>
      <c r="M266" s="2">
        <f>IF(WEEKDAY(Table15[[#This Row],[Date]],2)=2,1,0)</f>
        <v>0</v>
      </c>
      <c r="N266" s="2">
        <f>IF(WEEKDAY(Table15[[#This Row],[Date]],2)=5,1,0)</f>
        <v>0</v>
      </c>
    </row>
    <row r="267" spans="1:14" x14ac:dyDescent="0.25">
      <c r="A267" s="1">
        <v>41534</v>
      </c>
      <c r="B267">
        <v>1270</v>
      </c>
      <c r="C267">
        <v>45313</v>
      </c>
      <c r="D267">
        <v>38370</v>
      </c>
      <c r="E267" s="2">
        <f>IF(WEEKDAY(Table15[[#This Row],[Date]],2)=3,1,0)</f>
        <v>0</v>
      </c>
      <c r="F267" s="2">
        <f>IF(WEEKDAY(Table15[[#This Row],[Date]],2)=4,1,0)</f>
        <v>0</v>
      </c>
      <c r="G267" s="2">
        <f>IF(WEEKDAY(Table15[[#This Row],[Date]],2)=6,1,0)</f>
        <v>0</v>
      </c>
      <c r="H267" s="2">
        <f>IF(NETWORKDAYS.INTL(Table15[[#This Row],[Date]],Table15[[#This Row],[Date]],11,[3]ZamazonHolidays!$A$2:$A$11)=0,IF(WEEKDAY(Table15[[#This Row],[Date]],2)=7,0,1),0)</f>
        <v>0</v>
      </c>
      <c r="I267" s="2">
        <v>339</v>
      </c>
      <c r="J26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321</v>
      </c>
      <c r="K267" s="2">
        <v>9</v>
      </c>
      <c r="L267" s="2">
        <f>IF(WEEKDAY(Table15[[#This Row],[Date]],2)=1,1,0)</f>
        <v>0</v>
      </c>
      <c r="M267" s="2">
        <f>IF(WEEKDAY(Table15[[#This Row],[Date]],2)=2,1,0)</f>
        <v>1</v>
      </c>
      <c r="N267" s="2">
        <f>IF(WEEKDAY(Table15[[#This Row],[Date]],2)=5,1,0)</f>
        <v>0</v>
      </c>
    </row>
    <row r="268" spans="1:14" x14ac:dyDescent="0.25">
      <c r="A268" s="1">
        <v>41535</v>
      </c>
      <c r="B268">
        <v>916</v>
      </c>
      <c r="C268">
        <v>29336</v>
      </c>
      <c r="D268">
        <v>23546</v>
      </c>
      <c r="E268" s="2">
        <f>IF(WEEKDAY(Table15[[#This Row],[Date]],2)=3,1,0)</f>
        <v>1</v>
      </c>
      <c r="F268" s="2">
        <f>IF(WEEKDAY(Table15[[#This Row],[Date]],2)=4,1,0)</f>
        <v>0</v>
      </c>
      <c r="G268" s="2">
        <f>IF(WEEKDAY(Table15[[#This Row],[Date]],2)=6,1,0)</f>
        <v>0</v>
      </c>
      <c r="H268" s="2">
        <f>IF(NETWORKDAYS.INTL(Table15[[#This Row],[Date]],Table15[[#This Row],[Date]],11,[3]ZamazonHolidays!$A$2:$A$11)=0,IF(WEEKDAY(Table15[[#This Row],[Date]],2)=7,0,1),0)</f>
        <v>0</v>
      </c>
      <c r="I268" s="2">
        <v>163</v>
      </c>
      <c r="J26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195</v>
      </c>
      <c r="K268" s="2">
        <v>7</v>
      </c>
      <c r="L268" s="2">
        <f>IF(WEEKDAY(Table15[[#This Row],[Date]],2)=1,1,0)</f>
        <v>0</v>
      </c>
      <c r="M268" s="2">
        <f>IF(WEEKDAY(Table15[[#This Row],[Date]],2)=2,1,0)</f>
        <v>0</v>
      </c>
      <c r="N268" s="2">
        <f>IF(WEEKDAY(Table15[[#This Row],[Date]],2)=5,1,0)</f>
        <v>0</v>
      </c>
    </row>
    <row r="269" spans="1:14" x14ac:dyDescent="0.25">
      <c r="A269" s="1">
        <v>41536</v>
      </c>
      <c r="B269">
        <v>528</v>
      </c>
      <c r="C269">
        <v>23411</v>
      </c>
      <c r="D269">
        <v>32456</v>
      </c>
      <c r="E269" s="2">
        <f>IF(WEEKDAY(Table15[[#This Row],[Date]],2)=3,1,0)</f>
        <v>0</v>
      </c>
      <c r="F269" s="2">
        <f>IF(WEEKDAY(Table15[[#This Row],[Date]],2)=4,1,0)</f>
        <v>1</v>
      </c>
      <c r="G269" s="2">
        <f>IF(WEEKDAY(Table15[[#This Row],[Date]],2)=6,1,0)</f>
        <v>0</v>
      </c>
      <c r="H269" s="2">
        <f>IF(NETWORKDAYS.INTL(Table15[[#This Row],[Date]],Table15[[#This Row],[Date]],11,[3]ZamazonHolidays!$A$2:$A$11)=0,IF(WEEKDAY(Table15[[#This Row],[Date]],2)=7,0,1),0)</f>
        <v>0</v>
      </c>
      <c r="I269" s="2">
        <v>264</v>
      </c>
      <c r="J26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223</v>
      </c>
      <c r="K269" s="2">
        <v>7</v>
      </c>
      <c r="L269" s="2">
        <f>IF(WEEKDAY(Table15[[#This Row],[Date]],2)=1,1,0)</f>
        <v>0</v>
      </c>
      <c r="M269" s="2">
        <f>IF(WEEKDAY(Table15[[#This Row],[Date]],2)=2,1,0)</f>
        <v>0</v>
      </c>
      <c r="N269" s="2">
        <f>IF(WEEKDAY(Table15[[#This Row],[Date]],2)=5,1,0)</f>
        <v>0</v>
      </c>
    </row>
    <row r="270" spans="1:14" x14ac:dyDescent="0.25">
      <c r="A270" s="1">
        <v>41537</v>
      </c>
      <c r="B270">
        <v>1114</v>
      </c>
      <c r="C270">
        <v>35055</v>
      </c>
      <c r="D270">
        <v>35282</v>
      </c>
      <c r="E270" s="2">
        <f>IF(WEEKDAY(Table15[[#This Row],[Date]],2)=3,1,0)</f>
        <v>0</v>
      </c>
      <c r="F270" s="2">
        <f>IF(WEEKDAY(Table15[[#This Row],[Date]],2)=4,1,0)</f>
        <v>0</v>
      </c>
      <c r="G270" s="2">
        <f>IF(WEEKDAY(Table15[[#This Row],[Date]],2)=6,1,0)</f>
        <v>0</v>
      </c>
      <c r="H270" s="2">
        <f>IF(NETWORKDAYS.INTL(Table15[[#This Row],[Date]],Table15[[#This Row],[Date]],11,[3]ZamazonHolidays!$A$2:$A$11)=0,IF(WEEKDAY(Table15[[#This Row],[Date]],2)=7,0,1),0)</f>
        <v>0</v>
      </c>
      <c r="I270" s="2">
        <v>315</v>
      </c>
      <c r="J27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293</v>
      </c>
      <c r="K270" s="2">
        <v>6</v>
      </c>
      <c r="L270" s="2">
        <f>IF(WEEKDAY(Table15[[#This Row],[Date]],2)=1,1,0)</f>
        <v>0</v>
      </c>
      <c r="M270" s="2">
        <f>IF(WEEKDAY(Table15[[#This Row],[Date]],2)=2,1,0)</f>
        <v>0</v>
      </c>
      <c r="N270" s="2">
        <f>IF(WEEKDAY(Table15[[#This Row],[Date]],2)=5,1,0)</f>
        <v>1</v>
      </c>
    </row>
    <row r="271" spans="1:14" x14ac:dyDescent="0.25">
      <c r="A271" s="1">
        <v>41538</v>
      </c>
      <c r="B271">
        <v>694</v>
      </c>
      <c r="C271">
        <v>42708</v>
      </c>
      <c r="D271">
        <v>34336</v>
      </c>
      <c r="E271" s="2">
        <f>IF(WEEKDAY(Table15[[#This Row],[Date]],2)=3,1,0)</f>
        <v>0</v>
      </c>
      <c r="F271" s="2">
        <f>IF(WEEKDAY(Table15[[#This Row],[Date]],2)=4,1,0)</f>
        <v>0</v>
      </c>
      <c r="G271" s="2">
        <f>IF(WEEKDAY(Table15[[#This Row],[Date]],2)=6,1,0)</f>
        <v>1</v>
      </c>
      <c r="H271" s="2">
        <f>IF(NETWORKDAYS.INTL(Table15[[#This Row],[Date]],Table15[[#This Row],[Date]],11,[3]ZamazonHolidays!$A$2:$A$11)=0,IF(WEEKDAY(Table15[[#This Row],[Date]],2)=7,0,1),0)</f>
        <v>0</v>
      </c>
      <c r="I271" s="2">
        <v>227</v>
      </c>
      <c r="J27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237</v>
      </c>
      <c r="K271" s="2">
        <v>7</v>
      </c>
      <c r="L271" s="2">
        <f>IF(WEEKDAY(Table15[[#This Row],[Date]],2)=1,1,0)</f>
        <v>0</v>
      </c>
      <c r="M271" s="2">
        <f>IF(WEEKDAY(Table15[[#This Row],[Date]],2)=2,1,0)</f>
        <v>0</v>
      </c>
      <c r="N271" s="2">
        <f>IF(WEEKDAY(Table15[[#This Row],[Date]],2)=5,1,0)</f>
        <v>0</v>
      </c>
    </row>
    <row r="272" spans="1:14" x14ac:dyDescent="0.25">
      <c r="A272" s="1">
        <v>41539</v>
      </c>
      <c r="B272">
        <v>1017</v>
      </c>
      <c r="C272">
        <v>21945</v>
      </c>
      <c r="D272">
        <v>32370</v>
      </c>
      <c r="E272" s="2">
        <f>IF(WEEKDAY(Table15[[#This Row],[Date]],2)=3,1,0)</f>
        <v>0</v>
      </c>
      <c r="F272" s="2">
        <f>IF(WEEKDAY(Table15[[#This Row],[Date]],2)=4,1,0)</f>
        <v>0</v>
      </c>
      <c r="G272" s="2">
        <f>IF(WEEKDAY(Table15[[#This Row],[Date]],2)=6,1,0)</f>
        <v>0</v>
      </c>
      <c r="H272" s="2">
        <f>IF(NETWORKDAYS.INTL(Table15[[#This Row],[Date]],Table15[[#This Row],[Date]],11,[3]ZamazonHolidays!$A$2:$A$11)=0,IF(WEEKDAY(Table15[[#This Row],[Date]],2)=7,0,1),0)</f>
        <v>0</v>
      </c>
      <c r="I272" s="2">
        <v>246</v>
      </c>
      <c r="J27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266</v>
      </c>
      <c r="K272" s="2">
        <v>7</v>
      </c>
      <c r="L272" s="2">
        <f>IF(WEEKDAY(Table15[[#This Row],[Date]],2)=1,1,0)</f>
        <v>0</v>
      </c>
      <c r="M272" s="2">
        <f>IF(WEEKDAY(Table15[[#This Row],[Date]],2)=2,1,0)</f>
        <v>0</v>
      </c>
      <c r="N272" s="2">
        <f>IF(WEEKDAY(Table15[[#This Row],[Date]],2)=5,1,0)</f>
        <v>0</v>
      </c>
    </row>
    <row r="273" spans="1:14" x14ac:dyDescent="0.25">
      <c r="A273" s="1">
        <v>41540</v>
      </c>
      <c r="B273">
        <v>1169</v>
      </c>
      <c r="C273">
        <v>49570</v>
      </c>
      <c r="D273">
        <v>38197</v>
      </c>
      <c r="E273" s="2">
        <f>IF(WEEKDAY(Table15[[#This Row],[Date]],2)=3,1,0)</f>
        <v>0</v>
      </c>
      <c r="F273" s="2">
        <f>IF(WEEKDAY(Table15[[#This Row],[Date]],2)=4,1,0)</f>
        <v>0</v>
      </c>
      <c r="G273" s="2">
        <f>IF(WEEKDAY(Table15[[#This Row],[Date]],2)=6,1,0)</f>
        <v>0</v>
      </c>
      <c r="H273" s="2">
        <f>IF(NETWORKDAYS.INTL(Table15[[#This Row],[Date]],Table15[[#This Row],[Date]],11,[3]ZamazonHolidays!$A$2:$A$11)=0,IF(WEEKDAY(Table15[[#This Row],[Date]],2)=7,0,1),0)</f>
        <v>0</v>
      </c>
      <c r="I273" s="2">
        <v>290</v>
      </c>
      <c r="J27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321</v>
      </c>
      <c r="K273" s="2">
        <v>7</v>
      </c>
      <c r="L273" s="2">
        <f>IF(WEEKDAY(Table15[[#This Row],[Date]],2)=1,1,0)</f>
        <v>1</v>
      </c>
      <c r="M273" s="2">
        <f>IF(WEEKDAY(Table15[[#This Row],[Date]],2)=2,1,0)</f>
        <v>0</v>
      </c>
      <c r="N273" s="2">
        <f>IF(WEEKDAY(Table15[[#This Row],[Date]],2)=5,1,0)</f>
        <v>0</v>
      </c>
    </row>
    <row r="274" spans="1:14" x14ac:dyDescent="0.25">
      <c r="A274" s="1">
        <v>41541</v>
      </c>
      <c r="B274">
        <v>863</v>
      </c>
      <c r="C274">
        <v>45580</v>
      </c>
      <c r="D274">
        <v>39602</v>
      </c>
      <c r="E274" s="2">
        <f>IF(WEEKDAY(Table15[[#This Row],[Date]],2)=3,1,0)</f>
        <v>0</v>
      </c>
      <c r="F274" s="2">
        <f>IF(WEEKDAY(Table15[[#This Row],[Date]],2)=4,1,0)</f>
        <v>0</v>
      </c>
      <c r="G274" s="2">
        <f>IF(WEEKDAY(Table15[[#This Row],[Date]],2)=6,1,0)</f>
        <v>0</v>
      </c>
      <c r="H274" s="2">
        <f>IF(NETWORKDAYS.INTL(Table15[[#This Row],[Date]],Table15[[#This Row],[Date]],11,[3]ZamazonHolidays!$A$2:$A$11)=0,IF(WEEKDAY(Table15[[#This Row],[Date]],2)=7,0,1),0)</f>
        <v>0</v>
      </c>
      <c r="I274" s="2">
        <v>310</v>
      </c>
      <c r="J27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314</v>
      </c>
      <c r="K274" s="2">
        <v>5</v>
      </c>
      <c r="L274" s="2">
        <f>IF(WEEKDAY(Table15[[#This Row],[Date]],2)=1,1,0)</f>
        <v>0</v>
      </c>
      <c r="M274" s="2">
        <f>IF(WEEKDAY(Table15[[#This Row],[Date]],2)=2,1,0)</f>
        <v>1</v>
      </c>
      <c r="N274" s="2">
        <f>IF(WEEKDAY(Table15[[#This Row],[Date]],2)=5,1,0)</f>
        <v>0</v>
      </c>
    </row>
    <row r="275" spans="1:14" x14ac:dyDescent="0.25">
      <c r="A275" s="1">
        <v>41542</v>
      </c>
      <c r="B275">
        <v>1119</v>
      </c>
      <c r="C275">
        <v>37254</v>
      </c>
      <c r="D275">
        <v>21901</v>
      </c>
      <c r="E275" s="2">
        <f>IF(WEEKDAY(Table15[[#This Row],[Date]],2)=3,1,0)</f>
        <v>1</v>
      </c>
      <c r="F275" s="2">
        <f>IF(WEEKDAY(Table15[[#This Row],[Date]],2)=4,1,0)</f>
        <v>0</v>
      </c>
      <c r="G275" s="2">
        <f>IF(WEEKDAY(Table15[[#This Row],[Date]],2)=6,1,0)</f>
        <v>0</v>
      </c>
      <c r="H275" s="2">
        <f>IF(NETWORKDAYS.INTL(Table15[[#This Row],[Date]],Table15[[#This Row],[Date]],11,[3]ZamazonHolidays!$A$2:$A$11)=0,IF(WEEKDAY(Table15[[#This Row],[Date]],2)=7,0,1),0)</f>
        <v>0</v>
      </c>
      <c r="I275" s="2">
        <v>230</v>
      </c>
      <c r="J27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200</v>
      </c>
      <c r="K275" s="2">
        <v>6</v>
      </c>
      <c r="L275" s="2">
        <f>IF(WEEKDAY(Table15[[#This Row],[Date]],2)=1,1,0)</f>
        <v>0</v>
      </c>
      <c r="M275" s="2">
        <f>IF(WEEKDAY(Table15[[#This Row],[Date]],2)=2,1,0)</f>
        <v>0</v>
      </c>
      <c r="N275" s="2">
        <f>IF(WEEKDAY(Table15[[#This Row],[Date]],2)=5,1,0)</f>
        <v>0</v>
      </c>
    </row>
    <row r="276" spans="1:14" x14ac:dyDescent="0.25">
      <c r="A276" s="1">
        <v>41543</v>
      </c>
      <c r="B276">
        <v>607</v>
      </c>
      <c r="C276">
        <v>43559</v>
      </c>
      <c r="D276">
        <v>38390</v>
      </c>
      <c r="E276" s="2">
        <f>IF(WEEKDAY(Table15[[#This Row],[Date]],2)=3,1,0)</f>
        <v>0</v>
      </c>
      <c r="F276" s="2">
        <f>IF(WEEKDAY(Table15[[#This Row],[Date]],2)=4,1,0)</f>
        <v>1</v>
      </c>
      <c r="G276" s="2">
        <f>IF(WEEKDAY(Table15[[#This Row],[Date]],2)=6,1,0)</f>
        <v>0</v>
      </c>
      <c r="H276" s="2">
        <f>IF(NETWORKDAYS.INTL(Table15[[#This Row],[Date]],Table15[[#This Row],[Date]],11,[3]ZamazonHolidays!$A$2:$A$11)=0,IF(WEEKDAY(Table15[[#This Row],[Date]],2)=7,0,1),0)</f>
        <v>0</v>
      </c>
      <c r="I276" s="2">
        <v>245</v>
      </c>
      <c r="J27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270</v>
      </c>
      <c r="K276" s="2">
        <v>6</v>
      </c>
      <c r="L276" s="2">
        <f>IF(WEEKDAY(Table15[[#This Row],[Date]],2)=1,1,0)</f>
        <v>0</v>
      </c>
      <c r="M276" s="2">
        <f>IF(WEEKDAY(Table15[[#This Row],[Date]],2)=2,1,0)</f>
        <v>0</v>
      </c>
      <c r="N276" s="2">
        <f>IF(WEEKDAY(Table15[[#This Row],[Date]],2)=5,1,0)</f>
        <v>0</v>
      </c>
    </row>
    <row r="277" spans="1:14" x14ac:dyDescent="0.25">
      <c r="A277" s="1">
        <v>41544</v>
      </c>
      <c r="B277">
        <v>571</v>
      </c>
      <c r="C277">
        <v>32417</v>
      </c>
      <c r="D277">
        <v>30279</v>
      </c>
      <c r="E277" s="2">
        <f>IF(WEEKDAY(Table15[[#This Row],[Date]],2)=3,1,0)</f>
        <v>0</v>
      </c>
      <c r="F277" s="2">
        <f>IF(WEEKDAY(Table15[[#This Row],[Date]],2)=4,1,0)</f>
        <v>0</v>
      </c>
      <c r="G277" s="2">
        <f>IF(WEEKDAY(Table15[[#This Row],[Date]],2)=6,1,0)</f>
        <v>0</v>
      </c>
      <c r="H277" s="2">
        <f>IF(NETWORKDAYS.INTL(Table15[[#This Row],[Date]],Table15[[#This Row],[Date]],11,[3]ZamazonHolidays!$A$2:$A$11)=0,IF(WEEKDAY(Table15[[#This Row],[Date]],2)=7,0,1),0)</f>
        <v>0</v>
      </c>
      <c r="I277" s="2">
        <v>304</v>
      </c>
      <c r="J27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250</v>
      </c>
      <c r="K277" s="2">
        <v>8</v>
      </c>
      <c r="L277" s="2">
        <f>IF(WEEKDAY(Table15[[#This Row],[Date]],2)=1,1,0)</f>
        <v>0</v>
      </c>
      <c r="M277" s="2">
        <f>IF(WEEKDAY(Table15[[#This Row],[Date]],2)=2,1,0)</f>
        <v>0</v>
      </c>
      <c r="N277" s="2">
        <f>IF(WEEKDAY(Table15[[#This Row],[Date]],2)=5,1,0)</f>
        <v>1</v>
      </c>
    </row>
    <row r="278" spans="1:14" x14ac:dyDescent="0.25">
      <c r="A278" s="1">
        <v>41545</v>
      </c>
      <c r="B278">
        <v>723</v>
      </c>
      <c r="C278">
        <v>25330</v>
      </c>
      <c r="D278">
        <v>31181</v>
      </c>
      <c r="E278" s="2">
        <f>IF(WEEKDAY(Table15[[#This Row],[Date]],2)=3,1,0)</f>
        <v>0</v>
      </c>
      <c r="F278" s="2">
        <f>IF(WEEKDAY(Table15[[#This Row],[Date]],2)=4,1,0)</f>
        <v>0</v>
      </c>
      <c r="G278" s="2">
        <f>IF(WEEKDAY(Table15[[#This Row],[Date]],2)=6,1,0)</f>
        <v>1</v>
      </c>
      <c r="H278" s="2">
        <f>IF(NETWORKDAYS.INTL(Table15[[#This Row],[Date]],Table15[[#This Row],[Date]],11,[3]ZamazonHolidays!$A$2:$A$11)=0,IF(WEEKDAY(Table15[[#This Row],[Date]],2)=7,0,1),0)</f>
        <v>0</v>
      </c>
      <c r="I278" s="2">
        <v>264</v>
      </c>
      <c r="J27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209</v>
      </c>
      <c r="K278" s="2">
        <v>6</v>
      </c>
      <c r="L278" s="2">
        <f>IF(WEEKDAY(Table15[[#This Row],[Date]],2)=1,1,0)</f>
        <v>0</v>
      </c>
      <c r="M278" s="2">
        <f>IF(WEEKDAY(Table15[[#This Row],[Date]],2)=2,1,0)</f>
        <v>0</v>
      </c>
      <c r="N278" s="2">
        <f>IF(WEEKDAY(Table15[[#This Row],[Date]],2)=5,1,0)</f>
        <v>0</v>
      </c>
    </row>
    <row r="279" spans="1:14" x14ac:dyDescent="0.25">
      <c r="A279" s="1">
        <v>41546</v>
      </c>
      <c r="B279">
        <v>1362</v>
      </c>
      <c r="C279">
        <v>27819</v>
      </c>
      <c r="D279">
        <v>37812</v>
      </c>
      <c r="E279" s="2">
        <f>IF(WEEKDAY(Table15[[#This Row],[Date]],2)=3,1,0)</f>
        <v>0</v>
      </c>
      <c r="F279" s="2">
        <f>IF(WEEKDAY(Table15[[#This Row],[Date]],2)=4,1,0)</f>
        <v>0</v>
      </c>
      <c r="G279" s="2">
        <f>IF(WEEKDAY(Table15[[#This Row],[Date]],2)=6,1,0)</f>
        <v>0</v>
      </c>
      <c r="H279" s="2">
        <f>IF(NETWORKDAYS.INTL(Table15[[#This Row],[Date]],Table15[[#This Row],[Date]],11,[3]ZamazonHolidays!$A$2:$A$11)=0,IF(WEEKDAY(Table15[[#This Row],[Date]],2)=7,0,1),0)</f>
        <v>0</v>
      </c>
      <c r="I279" s="2">
        <v>296</v>
      </c>
      <c r="J27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307</v>
      </c>
      <c r="K279" s="2">
        <v>10</v>
      </c>
      <c r="L279" s="2">
        <f>IF(WEEKDAY(Table15[[#This Row],[Date]],2)=1,1,0)</f>
        <v>0</v>
      </c>
      <c r="M279" s="2">
        <f>IF(WEEKDAY(Table15[[#This Row],[Date]],2)=2,1,0)</f>
        <v>0</v>
      </c>
      <c r="N279" s="2">
        <f>IF(WEEKDAY(Table15[[#This Row],[Date]],2)=5,1,0)</f>
        <v>0</v>
      </c>
    </row>
    <row r="280" spans="1:14" x14ac:dyDescent="0.25">
      <c r="A280" s="1">
        <v>41547</v>
      </c>
      <c r="B280">
        <v>1321</v>
      </c>
      <c r="C280">
        <v>42034</v>
      </c>
      <c r="D280">
        <v>31287</v>
      </c>
      <c r="E280" s="2">
        <f>IF(WEEKDAY(Table15[[#This Row],[Date]],2)=3,1,0)</f>
        <v>0</v>
      </c>
      <c r="F280" s="2">
        <f>IF(WEEKDAY(Table15[[#This Row],[Date]],2)=4,1,0)</f>
        <v>0</v>
      </c>
      <c r="G280" s="2">
        <f>IF(WEEKDAY(Table15[[#This Row],[Date]],2)=6,1,0)</f>
        <v>0</v>
      </c>
      <c r="H280" s="2">
        <f>IF(NETWORKDAYS.INTL(Table15[[#This Row],[Date]],Table15[[#This Row],[Date]],11,[3]ZamazonHolidays!$A$2:$A$11)=0,IF(WEEKDAY(Table15[[#This Row],[Date]],2)=7,0,1),0)</f>
        <v>0</v>
      </c>
      <c r="I280" s="2">
        <v>237</v>
      </c>
      <c r="J28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287</v>
      </c>
      <c r="K280" s="2">
        <v>9</v>
      </c>
      <c r="L280" s="2">
        <f>IF(WEEKDAY(Table15[[#This Row],[Date]],2)=1,1,0)</f>
        <v>1</v>
      </c>
      <c r="M280" s="2">
        <f>IF(WEEKDAY(Table15[[#This Row],[Date]],2)=2,1,0)</f>
        <v>0</v>
      </c>
      <c r="N280" s="2">
        <f>IF(WEEKDAY(Table15[[#This Row],[Date]],2)=5,1,0)</f>
        <v>0</v>
      </c>
    </row>
    <row r="281" spans="1:14" x14ac:dyDescent="0.25">
      <c r="A281" s="1">
        <v>41548</v>
      </c>
      <c r="B281">
        <v>762</v>
      </c>
      <c r="C281">
        <v>35647</v>
      </c>
      <c r="D281">
        <v>36330</v>
      </c>
      <c r="E281" s="2">
        <f>IF(WEEKDAY(Table15[[#This Row],[Date]],2)=3,1,0)</f>
        <v>0</v>
      </c>
      <c r="F281" s="2">
        <f>IF(WEEKDAY(Table15[[#This Row],[Date]],2)=4,1,0)</f>
        <v>0</v>
      </c>
      <c r="G281" s="2">
        <f>IF(WEEKDAY(Table15[[#This Row],[Date]],2)=6,1,0)</f>
        <v>0</v>
      </c>
      <c r="H281" s="2">
        <f>IF(NETWORKDAYS.INTL(Table15[[#This Row],[Date]],Table15[[#This Row],[Date]],11,[3]ZamazonHolidays!$A$2:$A$11)=0,IF(WEEKDAY(Table15[[#This Row],[Date]],2)=7,0,1),0)</f>
        <v>0</v>
      </c>
      <c r="I281" s="2">
        <v>407</v>
      </c>
      <c r="J28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287</v>
      </c>
      <c r="K281" s="2">
        <v>7</v>
      </c>
      <c r="L281" s="2">
        <f>IF(WEEKDAY(Table15[[#This Row],[Date]],2)=1,1,0)</f>
        <v>0</v>
      </c>
      <c r="M281" s="2">
        <f>IF(WEEKDAY(Table15[[#This Row],[Date]],2)=2,1,0)</f>
        <v>1</v>
      </c>
      <c r="N281" s="2">
        <f>IF(WEEKDAY(Table15[[#This Row],[Date]],2)=5,1,0)</f>
        <v>0</v>
      </c>
    </row>
    <row r="282" spans="1:14" x14ac:dyDescent="0.25">
      <c r="A282" s="1">
        <v>41549</v>
      </c>
      <c r="B282">
        <v>889</v>
      </c>
      <c r="C282">
        <v>34503</v>
      </c>
      <c r="D282">
        <v>23517</v>
      </c>
      <c r="E282" s="2">
        <f>IF(WEEKDAY(Table15[[#This Row],[Date]],2)=3,1,0)</f>
        <v>1</v>
      </c>
      <c r="F282" s="2">
        <f>IF(WEEKDAY(Table15[[#This Row],[Date]],2)=4,1,0)</f>
        <v>0</v>
      </c>
      <c r="G282" s="2">
        <f>IF(WEEKDAY(Table15[[#This Row],[Date]],2)=6,1,0)</f>
        <v>0</v>
      </c>
      <c r="H282" s="2">
        <f>IF(NETWORKDAYS.INTL(Table15[[#This Row],[Date]],Table15[[#This Row],[Date]],11,[3]ZamazonHolidays!$A$2:$A$11)=0,IF(WEEKDAY(Table15[[#This Row],[Date]],2)=7,0,1),0)</f>
        <v>0</v>
      </c>
      <c r="I282" s="2">
        <v>134</v>
      </c>
      <c r="J28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198</v>
      </c>
      <c r="K282" s="2">
        <v>9</v>
      </c>
      <c r="L282" s="2">
        <f>IF(WEEKDAY(Table15[[#This Row],[Date]],2)=1,1,0)</f>
        <v>0</v>
      </c>
      <c r="M282" s="2">
        <f>IF(WEEKDAY(Table15[[#This Row],[Date]],2)=2,1,0)</f>
        <v>0</v>
      </c>
      <c r="N282" s="2">
        <f>IF(WEEKDAY(Table15[[#This Row],[Date]],2)=5,1,0)</f>
        <v>0</v>
      </c>
    </row>
    <row r="283" spans="1:14" x14ac:dyDescent="0.25">
      <c r="A283" s="1">
        <v>41550</v>
      </c>
      <c r="B283">
        <v>1085</v>
      </c>
      <c r="C283">
        <v>31060</v>
      </c>
      <c r="D283">
        <v>34218</v>
      </c>
      <c r="E283" s="2">
        <f>IF(WEEKDAY(Table15[[#This Row],[Date]],2)=3,1,0)</f>
        <v>0</v>
      </c>
      <c r="F283" s="2">
        <f>IF(WEEKDAY(Table15[[#This Row],[Date]],2)=4,1,0)</f>
        <v>1</v>
      </c>
      <c r="G283" s="2">
        <f>IF(WEEKDAY(Table15[[#This Row],[Date]],2)=6,1,0)</f>
        <v>0</v>
      </c>
      <c r="H283" s="2">
        <f>IF(NETWORKDAYS.INTL(Table15[[#This Row],[Date]],Table15[[#This Row],[Date]],11,[3]ZamazonHolidays!$A$2:$A$11)=0,IF(WEEKDAY(Table15[[#This Row],[Date]],2)=7,0,1),0)</f>
        <v>0</v>
      </c>
      <c r="I283" s="2">
        <v>209</v>
      </c>
      <c r="J28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256</v>
      </c>
      <c r="K283" s="2">
        <v>10</v>
      </c>
      <c r="L283" s="2">
        <f>IF(WEEKDAY(Table15[[#This Row],[Date]],2)=1,1,0)</f>
        <v>0</v>
      </c>
      <c r="M283" s="2">
        <f>IF(WEEKDAY(Table15[[#This Row],[Date]],2)=2,1,0)</f>
        <v>0</v>
      </c>
      <c r="N283" s="2">
        <f>IF(WEEKDAY(Table15[[#This Row],[Date]],2)=5,1,0)</f>
        <v>0</v>
      </c>
    </row>
    <row r="284" spans="1:14" x14ac:dyDescent="0.25">
      <c r="A284" s="1">
        <v>41551</v>
      </c>
      <c r="B284">
        <v>514</v>
      </c>
      <c r="C284">
        <v>21233</v>
      </c>
      <c r="D284">
        <v>30951</v>
      </c>
      <c r="E284" s="2">
        <f>IF(WEEKDAY(Table15[[#This Row],[Date]],2)=3,1,0)</f>
        <v>0</v>
      </c>
      <c r="F284" s="2">
        <f>IF(WEEKDAY(Table15[[#This Row],[Date]],2)=4,1,0)</f>
        <v>0</v>
      </c>
      <c r="G284" s="2">
        <f>IF(WEEKDAY(Table15[[#This Row],[Date]],2)=6,1,0)</f>
        <v>0</v>
      </c>
      <c r="H284" s="2">
        <f>IF(NETWORKDAYS.INTL(Table15[[#This Row],[Date]],Table15[[#This Row],[Date]],11,[3]ZamazonHolidays!$A$2:$A$11)=0,IF(WEEKDAY(Table15[[#This Row],[Date]],2)=7,0,1),0)</f>
        <v>0</v>
      </c>
      <c r="I284" s="2">
        <v>232</v>
      </c>
      <c r="J28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242</v>
      </c>
      <c r="K284" s="2">
        <v>5</v>
      </c>
      <c r="L284" s="2">
        <f>IF(WEEKDAY(Table15[[#This Row],[Date]],2)=1,1,0)</f>
        <v>0</v>
      </c>
      <c r="M284" s="2">
        <f>IF(WEEKDAY(Table15[[#This Row],[Date]],2)=2,1,0)</f>
        <v>0</v>
      </c>
      <c r="N284" s="2">
        <f>IF(WEEKDAY(Table15[[#This Row],[Date]],2)=5,1,0)</f>
        <v>1</v>
      </c>
    </row>
    <row r="285" spans="1:14" x14ac:dyDescent="0.25">
      <c r="A285" s="1">
        <v>41552</v>
      </c>
      <c r="B285">
        <v>1307</v>
      </c>
      <c r="C285">
        <v>47252</v>
      </c>
      <c r="D285">
        <v>36831</v>
      </c>
      <c r="E285" s="2">
        <f>IF(WEEKDAY(Table15[[#This Row],[Date]],2)=3,1,0)</f>
        <v>0</v>
      </c>
      <c r="F285" s="2">
        <f>IF(WEEKDAY(Table15[[#This Row],[Date]],2)=4,1,0)</f>
        <v>0</v>
      </c>
      <c r="G285" s="2">
        <f>IF(WEEKDAY(Table15[[#This Row],[Date]],2)=6,1,0)</f>
        <v>1</v>
      </c>
      <c r="H285" s="2">
        <f>IF(NETWORKDAYS.INTL(Table15[[#This Row],[Date]],Table15[[#This Row],[Date]],11,[3]ZamazonHolidays!$A$2:$A$11)=0,IF(WEEKDAY(Table15[[#This Row],[Date]],2)=7,0,1),0)</f>
        <v>0</v>
      </c>
      <c r="I285" s="2">
        <v>297</v>
      </c>
      <c r="J28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272</v>
      </c>
      <c r="K285" s="2">
        <v>8</v>
      </c>
      <c r="L285" s="2">
        <f>IF(WEEKDAY(Table15[[#This Row],[Date]],2)=1,1,0)</f>
        <v>0</v>
      </c>
      <c r="M285" s="2">
        <f>IF(WEEKDAY(Table15[[#This Row],[Date]],2)=2,1,0)</f>
        <v>0</v>
      </c>
      <c r="N285" s="2">
        <f>IF(WEEKDAY(Table15[[#This Row],[Date]],2)=5,1,0)</f>
        <v>0</v>
      </c>
    </row>
    <row r="286" spans="1:14" x14ac:dyDescent="0.25">
      <c r="A286" s="1">
        <v>41553</v>
      </c>
      <c r="B286">
        <v>615</v>
      </c>
      <c r="C286">
        <v>47539</v>
      </c>
      <c r="D286">
        <v>33674</v>
      </c>
      <c r="E286" s="2">
        <f>IF(WEEKDAY(Table15[[#This Row],[Date]],2)=3,1,0)</f>
        <v>0</v>
      </c>
      <c r="F286" s="2">
        <f>IF(WEEKDAY(Table15[[#This Row],[Date]],2)=4,1,0)</f>
        <v>0</v>
      </c>
      <c r="G286" s="2">
        <f>IF(WEEKDAY(Table15[[#This Row],[Date]],2)=6,1,0)</f>
        <v>0</v>
      </c>
      <c r="H286" s="2">
        <f>IF(NETWORKDAYS.INTL(Table15[[#This Row],[Date]],Table15[[#This Row],[Date]],11,[3]ZamazonHolidays!$A$2:$A$11)=0,IF(WEEKDAY(Table15[[#This Row],[Date]],2)=7,0,1),0)</f>
        <v>0</v>
      </c>
      <c r="I286" s="2">
        <v>255</v>
      </c>
      <c r="J28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280</v>
      </c>
      <c r="K286" s="2">
        <v>8</v>
      </c>
      <c r="L286" s="2">
        <f>IF(WEEKDAY(Table15[[#This Row],[Date]],2)=1,1,0)</f>
        <v>0</v>
      </c>
      <c r="M286" s="2">
        <f>IF(WEEKDAY(Table15[[#This Row],[Date]],2)=2,1,0)</f>
        <v>0</v>
      </c>
      <c r="N286" s="2">
        <f>IF(WEEKDAY(Table15[[#This Row],[Date]],2)=5,1,0)</f>
        <v>0</v>
      </c>
    </row>
    <row r="287" spans="1:14" x14ac:dyDescent="0.25">
      <c r="A287" s="1">
        <v>41554</v>
      </c>
      <c r="B287">
        <v>1250</v>
      </c>
      <c r="C287">
        <v>49422</v>
      </c>
      <c r="D287">
        <v>33416</v>
      </c>
      <c r="E287" s="2">
        <f>IF(WEEKDAY(Table15[[#This Row],[Date]],2)=3,1,0)</f>
        <v>0</v>
      </c>
      <c r="F287" s="2">
        <f>IF(WEEKDAY(Table15[[#This Row],[Date]],2)=4,1,0)</f>
        <v>0</v>
      </c>
      <c r="G287" s="2">
        <f>IF(WEEKDAY(Table15[[#This Row],[Date]],2)=6,1,0)</f>
        <v>0</v>
      </c>
      <c r="H287" s="2">
        <f>IF(NETWORKDAYS.INTL(Table15[[#This Row],[Date]],Table15[[#This Row],[Date]],11,[3]ZamazonHolidays!$A$2:$A$11)=0,IF(WEEKDAY(Table15[[#This Row],[Date]],2)=7,0,1),0)</f>
        <v>0</v>
      </c>
      <c r="I287" s="2">
        <v>348</v>
      </c>
      <c r="J28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301</v>
      </c>
      <c r="K287" s="2">
        <v>5</v>
      </c>
      <c r="L287" s="2">
        <f>IF(WEEKDAY(Table15[[#This Row],[Date]],2)=1,1,0)</f>
        <v>1</v>
      </c>
      <c r="M287" s="2">
        <f>IF(WEEKDAY(Table15[[#This Row],[Date]],2)=2,1,0)</f>
        <v>0</v>
      </c>
      <c r="N287" s="2">
        <f>IF(WEEKDAY(Table15[[#This Row],[Date]],2)=5,1,0)</f>
        <v>0</v>
      </c>
    </row>
    <row r="288" spans="1:14" x14ac:dyDescent="0.25">
      <c r="A288" s="1">
        <v>41555</v>
      </c>
      <c r="B288">
        <v>1366</v>
      </c>
      <c r="C288">
        <v>34653</v>
      </c>
      <c r="D288">
        <v>39266</v>
      </c>
      <c r="E288" s="2">
        <f>IF(WEEKDAY(Table15[[#This Row],[Date]],2)=3,1,0)</f>
        <v>0</v>
      </c>
      <c r="F288" s="2">
        <f>IF(WEEKDAY(Table15[[#This Row],[Date]],2)=4,1,0)</f>
        <v>0</v>
      </c>
      <c r="G288" s="2">
        <f>IF(WEEKDAY(Table15[[#This Row],[Date]],2)=6,1,0)</f>
        <v>0</v>
      </c>
      <c r="H288" s="2">
        <f>IF(NETWORKDAYS.INTL(Table15[[#This Row],[Date]],Table15[[#This Row],[Date]],11,[3]ZamazonHolidays!$A$2:$A$11)=0,IF(WEEKDAY(Table15[[#This Row],[Date]],2)=7,0,1),0)</f>
        <v>0</v>
      </c>
      <c r="I288" s="2">
        <v>322</v>
      </c>
      <c r="J28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320</v>
      </c>
      <c r="K288" s="2">
        <v>5</v>
      </c>
      <c r="L288" s="2">
        <f>IF(WEEKDAY(Table15[[#This Row],[Date]],2)=1,1,0)</f>
        <v>0</v>
      </c>
      <c r="M288" s="2">
        <f>IF(WEEKDAY(Table15[[#This Row],[Date]],2)=2,1,0)</f>
        <v>1</v>
      </c>
      <c r="N288" s="2">
        <f>IF(WEEKDAY(Table15[[#This Row],[Date]],2)=5,1,0)</f>
        <v>0</v>
      </c>
    </row>
    <row r="289" spans="1:14" x14ac:dyDescent="0.25">
      <c r="A289" s="1">
        <v>41556</v>
      </c>
      <c r="B289">
        <v>1123</v>
      </c>
      <c r="C289">
        <v>36775</v>
      </c>
      <c r="D289">
        <v>29645</v>
      </c>
      <c r="E289" s="2">
        <f>IF(WEEKDAY(Table15[[#This Row],[Date]],2)=3,1,0)</f>
        <v>1</v>
      </c>
      <c r="F289" s="2">
        <f>IF(WEEKDAY(Table15[[#This Row],[Date]],2)=4,1,0)</f>
        <v>0</v>
      </c>
      <c r="G289" s="2">
        <f>IF(WEEKDAY(Table15[[#This Row],[Date]],2)=6,1,0)</f>
        <v>0</v>
      </c>
      <c r="H289" s="2">
        <f>IF(NETWORKDAYS.INTL(Table15[[#This Row],[Date]],Table15[[#This Row],[Date]],11,[3]ZamazonHolidays!$A$2:$A$11)=0,IF(WEEKDAY(Table15[[#This Row],[Date]],2)=7,0,1),0)</f>
        <v>0</v>
      </c>
      <c r="I289" s="2">
        <v>222</v>
      </c>
      <c r="J28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236</v>
      </c>
      <c r="K289" s="2">
        <v>11</v>
      </c>
      <c r="L289" s="2">
        <f>IF(WEEKDAY(Table15[[#This Row],[Date]],2)=1,1,0)</f>
        <v>0</v>
      </c>
      <c r="M289" s="2">
        <f>IF(WEEKDAY(Table15[[#This Row],[Date]],2)=2,1,0)</f>
        <v>0</v>
      </c>
      <c r="N289" s="2">
        <f>IF(WEEKDAY(Table15[[#This Row],[Date]],2)=5,1,0)</f>
        <v>0</v>
      </c>
    </row>
    <row r="290" spans="1:14" x14ac:dyDescent="0.25">
      <c r="A290" s="1">
        <v>41557</v>
      </c>
      <c r="B290">
        <v>783</v>
      </c>
      <c r="C290">
        <v>23678</v>
      </c>
      <c r="D290">
        <v>38260</v>
      </c>
      <c r="E290" s="2">
        <f>IF(WEEKDAY(Table15[[#This Row],[Date]],2)=3,1,0)</f>
        <v>0</v>
      </c>
      <c r="F290" s="2">
        <f>IF(WEEKDAY(Table15[[#This Row],[Date]],2)=4,1,0)</f>
        <v>1</v>
      </c>
      <c r="G290" s="2">
        <f>IF(WEEKDAY(Table15[[#This Row],[Date]],2)=6,1,0)</f>
        <v>0</v>
      </c>
      <c r="H290" s="2">
        <f>IF(NETWORKDAYS.INTL(Table15[[#This Row],[Date]],Table15[[#This Row],[Date]],11,[3]ZamazonHolidays!$A$2:$A$11)=0,IF(WEEKDAY(Table15[[#This Row],[Date]],2)=7,0,1),0)</f>
        <v>0</v>
      </c>
      <c r="I290" s="2">
        <v>285</v>
      </c>
      <c r="J29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259</v>
      </c>
      <c r="K290" s="2">
        <v>5</v>
      </c>
      <c r="L290" s="2">
        <f>IF(WEEKDAY(Table15[[#This Row],[Date]],2)=1,1,0)</f>
        <v>0</v>
      </c>
      <c r="M290" s="2">
        <f>IF(WEEKDAY(Table15[[#This Row],[Date]],2)=2,1,0)</f>
        <v>0</v>
      </c>
      <c r="N290" s="2">
        <f>IF(WEEKDAY(Table15[[#This Row],[Date]],2)=5,1,0)</f>
        <v>0</v>
      </c>
    </row>
    <row r="291" spans="1:14" x14ac:dyDescent="0.25">
      <c r="A291" s="1">
        <v>41558</v>
      </c>
      <c r="B291">
        <v>1372</v>
      </c>
      <c r="C291">
        <v>31370</v>
      </c>
      <c r="D291">
        <v>35536</v>
      </c>
      <c r="E291" s="2">
        <f>IF(WEEKDAY(Table15[[#This Row],[Date]],2)=3,1,0)</f>
        <v>0</v>
      </c>
      <c r="F291" s="2">
        <f>IF(WEEKDAY(Table15[[#This Row],[Date]],2)=4,1,0)</f>
        <v>0</v>
      </c>
      <c r="G291" s="2">
        <f>IF(WEEKDAY(Table15[[#This Row],[Date]],2)=6,1,0)</f>
        <v>0</v>
      </c>
      <c r="H291" s="2">
        <f>IF(NETWORKDAYS.INTL(Table15[[#This Row],[Date]],Table15[[#This Row],[Date]],11,[3]ZamazonHolidays!$A$2:$A$11)=0,IF(WEEKDAY(Table15[[#This Row],[Date]],2)=7,0,1),0)</f>
        <v>0</v>
      </c>
      <c r="I291" s="2">
        <v>303</v>
      </c>
      <c r="J29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300</v>
      </c>
      <c r="K291" s="2">
        <v>12</v>
      </c>
      <c r="L291" s="2">
        <f>IF(WEEKDAY(Table15[[#This Row],[Date]],2)=1,1,0)</f>
        <v>0</v>
      </c>
      <c r="M291" s="2">
        <f>IF(WEEKDAY(Table15[[#This Row],[Date]],2)=2,1,0)</f>
        <v>0</v>
      </c>
      <c r="N291" s="2">
        <f>IF(WEEKDAY(Table15[[#This Row],[Date]],2)=5,1,0)</f>
        <v>1</v>
      </c>
    </row>
    <row r="292" spans="1:14" x14ac:dyDescent="0.25">
      <c r="A292" s="1">
        <v>41559</v>
      </c>
      <c r="B292">
        <v>1319</v>
      </c>
      <c r="C292">
        <v>47840</v>
      </c>
      <c r="D292">
        <v>35834</v>
      </c>
      <c r="E292" s="2">
        <f>IF(WEEKDAY(Table15[[#This Row],[Date]],2)=3,1,0)</f>
        <v>0</v>
      </c>
      <c r="F292" s="2">
        <f>IF(WEEKDAY(Table15[[#This Row],[Date]],2)=4,1,0)</f>
        <v>0</v>
      </c>
      <c r="G292" s="2">
        <f>IF(WEEKDAY(Table15[[#This Row],[Date]],2)=6,1,0)</f>
        <v>1</v>
      </c>
      <c r="H292" s="2">
        <f>IF(NETWORKDAYS.INTL(Table15[[#This Row],[Date]],Table15[[#This Row],[Date]],11,[3]ZamazonHolidays!$A$2:$A$11)=0,IF(WEEKDAY(Table15[[#This Row],[Date]],2)=7,0,1),0)</f>
        <v>0</v>
      </c>
      <c r="I292" s="2">
        <v>281</v>
      </c>
      <c r="J29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269</v>
      </c>
      <c r="K292" s="2">
        <v>8</v>
      </c>
      <c r="L292" s="2">
        <f>IF(WEEKDAY(Table15[[#This Row],[Date]],2)=1,1,0)</f>
        <v>0</v>
      </c>
      <c r="M292" s="2">
        <f>IF(WEEKDAY(Table15[[#This Row],[Date]],2)=2,1,0)</f>
        <v>0</v>
      </c>
      <c r="N292" s="2">
        <f>IF(WEEKDAY(Table15[[#This Row],[Date]],2)=5,1,0)</f>
        <v>0</v>
      </c>
    </row>
    <row r="293" spans="1:14" x14ac:dyDescent="0.25">
      <c r="A293" s="1">
        <v>41560</v>
      </c>
      <c r="B293">
        <v>887</v>
      </c>
      <c r="C293">
        <v>25577</v>
      </c>
      <c r="D293">
        <v>39837</v>
      </c>
      <c r="E293" s="2">
        <f>IF(WEEKDAY(Table15[[#This Row],[Date]],2)=3,1,0)</f>
        <v>0</v>
      </c>
      <c r="F293" s="2">
        <f>IF(WEEKDAY(Table15[[#This Row],[Date]],2)=4,1,0)</f>
        <v>0</v>
      </c>
      <c r="G293" s="2">
        <f>IF(WEEKDAY(Table15[[#This Row],[Date]],2)=6,1,0)</f>
        <v>0</v>
      </c>
      <c r="H293" s="2">
        <f>IF(NETWORKDAYS.INTL(Table15[[#This Row],[Date]],Table15[[#This Row],[Date]],11,[3]ZamazonHolidays!$A$2:$A$11)=0,IF(WEEKDAY(Table15[[#This Row],[Date]],2)=7,0,1),0)</f>
        <v>0</v>
      </c>
      <c r="I293" s="2">
        <v>267</v>
      </c>
      <c r="J29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299</v>
      </c>
      <c r="K293" s="2">
        <v>10</v>
      </c>
      <c r="L293" s="2">
        <f>IF(WEEKDAY(Table15[[#This Row],[Date]],2)=1,1,0)</f>
        <v>0</v>
      </c>
      <c r="M293" s="2">
        <f>IF(WEEKDAY(Table15[[#This Row],[Date]],2)=2,1,0)</f>
        <v>0</v>
      </c>
      <c r="N293" s="2">
        <f>IF(WEEKDAY(Table15[[#This Row],[Date]],2)=5,1,0)</f>
        <v>0</v>
      </c>
    </row>
    <row r="294" spans="1:14" x14ac:dyDescent="0.25">
      <c r="A294" s="1">
        <v>41561</v>
      </c>
      <c r="B294">
        <v>2046</v>
      </c>
      <c r="C294">
        <v>26024</v>
      </c>
      <c r="D294">
        <v>38603</v>
      </c>
      <c r="E294" s="2">
        <f>IF(WEEKDAY(Table15[[#This Row],[Date]],2)=3,1,0)</f>
        <v>0</v>
      </c>
      <c r="F294" s="2">
        <f>IF(WEEKDAY(Table15[[#This Row],[Date]],2)=4,1,0)</f>
        <v>0</v>
      </c>
      <c r="G294" s="2">
        <f>IF(WEEKDAY(Table15[[#This Row],[Date]],2)=6,1,0)</f>
        <v>0</v>
      </c>
      <c r="H294" s="2">
        <f>IF(NETWORKDAYS.INTL(Table15[[#This Row],[Date]],Table15[[#This Row],[Date]],11,[3]ZamazonHolidays!$A$2:$A$11)=0,IF(WEEKDAY(Table15[[#This Row],[Date]],2)=7,0,1),0)</f>
        <v>1</v>
      </c>
      <c r="I294" s="2">
        <v>408</v>
      </c>
      <c r="J29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387</v>
      </c>
      <c r="K294" s="2">
        <v>10</v>
      </c>
      <c r="L294" s="2">
        <f>IF(WEEKDAY(Table15[[#This Row],[Date]],2)=1,1,0)</f>
        <v>1</v>
      </c>
      <c r="M294" s="2">
        <f>IF(WEEKDAY(Table15[[#This Row],[Date]],2)=2,1,0)</f>
        <v>0</v>
      </c>
      <c r="N294" s="2">
        <f>IF(WEEKDAY(Table15[[#This Row],[Date]],2)=5,1,0)</f>
        <v>0</v>
      </c>
    </row>
    <row r="295" spans="1:14" x14ac:dyDescent="0.25">
      <c r="A295" s="1">
        <v>41562</v>
      </c>
      <c r="B295">
        <v>756</v>
      </c>
      <c r="C295">
        <v>30909</v>
      </c>
      <c r="D295">
        <v>35153</v>
      </c>
      <c r="E295" s="2">
        <f>IF(WEEKDAY(Table15[[#This Row],[Date]],2)=3,1,0)</f>
        <v>0</v>
      </c>
      <c r="F295" s="2">
        <f>IF(WEEKDAY(Table15[[#This Row],[Date]],2)=4,1,0)</f>
        <v>0</v>
      </c>
      <c r="G295" s="2">
        <f>IF(WEEKDAY(Table15[[#This Row],[Date]],2)=6,1,0)</f>
        <v>0</v>
      </c>
      <c r="H295" s="2">
        <f>IF(NETWORKDAYS.INTL(Table15[[#This Row],[Date]],Table15[[#This Row],[Date]],11,[3]ZamazonHolidays!$A$2:$A$11)=0,IF(WEEKDAY(Table15[[#This Row],[Date]],2)=7,0,1),0)</f>
        <v>0</v>
      </c>
      <c r="I295" s="2">
        <v>305</v>
      </c>
      <c r="J29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278</v>
      </c>
      <c r="K295" s="2">
        <v>7</v>
      </c>
      <c r="L295" s="2">
        <f>IF(WEEKDAY(Table15[[#This Row],[Date]],2)=1,1,0)</f>
        <v>0</v>
      </c>
      <c r="M295" s="2">
        <f>IF(WEEKDAY(Table15[[#This Row],[Date]],2)=2,1,0)</f>
        <v>1</v>
      </c>
      <c r="N295" s="2">
        <f>IF(WEEKDAY(Table15[[#This Row],[Date]],2)=5,1,0)</f>
        <v>0</v>
      </c>
    </row>
    <row r="296" spans="1:14" x14ac:dyDescent="0.25">
      <c r="A296" s="1">
        <v>41563</v>
      </c>
      <c r="B296">
        <v>904</v>
      </c>
      <c r="C296">
        <v>35810</v>
      </c>
      <c r="D296">
        <v>32125</v>
      </c>
      <c r="E296" s="2">
        <f>IF(WEEKDAY(Table15[[#This Row],[Date]],2)=3,1,0)</f>
        <v>1</v>
      </c>
      <c r="F296" s="2">
        <f>IF(WEEKDAY(Table15[[#This Row],[Date]],2)=4,1,0)</f>
        <v>0</v>
      </c>
      <c r="G296" s="2">
        <f>IF(WEEKDAY(Table15[[#This Row],[Date]],2)=6,1,0)</f>
        <v>0</v>
      </c>
      <c r="H296" s="2">
        <f>IF(NETWORKDAYS.INTL(Table15[[#This Row],[Date]],Table15[[#This Row],[Date]],11,[3]ZamazonHolidays!$A$2:$A$11)=0,IF(WEEKDAY(Table15[[#This Row],[Date]],2)=7,0,1),0)</f>
        <v>0</v>
      </c>
      <c r="I296" s="2">
        <v>222</v>
      </c>
      <c r="J29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240</v>
      </c>
      <c r="K296" s="2">
        <v>7</v>
      </c>
      <c r="L296" s="2">
        <f>IF(WEEKDAY(Table15[[#This Row],[Date]],2)=1,1,0)</f>
        <v>0</v>
      </c>
      <c r="M296" s="2">
        <f>IF(WEEKDAY(Table15[[#This Row],[Date]],2)=2,1,0)</f>
        <v>0</v>
      </c>
      <c r="N296" s="2">
        <f>IF(WEEKDAY(Table15[[#This Row],[Date]],2)=5,1,0)</f>
        <v>0</v>
      </c>
    </row>
    <row r="297" spans="1:14" x14ac:dyDescent="0.25">
      <c r="A297" s="1">
        <v>41564</v>
      </c>
      <c r="B297">
        <v>1092</v>
      </c>
      <c r="C297">
        <v>31056</v>
      </c>
      <c r="D297">
        <v>30552</v>
      </c>
      <c r="E297" s="2">
        <f>IF(WEEKDAY(Table15[[#This Row],[Date]],2)=3,1,0)</f>
        <v>0</v>
      </c>
      <c r="F297" s="2">
        <f>IF(WEEKDAY(Table15[[#This Row],[Date]],2)=4,1,0)</f>
        <v>1</v>
      </c>
      <c r="G297" s="2">
        <f>IF(WEEKDAY(Table15[[#This Row],[Date]],2)=6,1,0)</f>
        <v>0</v>
      </c>
      <c r="H297" s="2">
        <f>IF(NETWORKDAYS.INTL(Table15[[#This Row],[Date]],Table15[[#This Row],[Date]],11,[3]ZamazonHolidays!$A$2:$A$11)=0,IF(WEEKDAY(Table15[[#This Row],[Date]],2)=7,0,1),0)</f>
        <v>0</v>
      </c>
      <c r="I297" s="2">
        <v>251</v>
      </c>
      <c r="J29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239</v>
      </c>
      <c r="K297" s="2">
        <v>12</v>
      </c>
      <c r="L297" s="2">
        <f>IF(WEEKDAY(Table15[[#This Row],[Date]],2)=1,1,0)</f>
        <v>0</v>
      </c>
      <c r="M297" s="2">
        <f>IF(WEEKDAY(Table15[[#This Row],[Date]],2)=2,1,0)</f>
        <v>0</v>
      </c>
      <c r="N297" s="2">
        <f>IF(WEEKDAY(Table15[[#This Row],[Date]],2)=5,1,0)</f>
        <v>0</v>
      </c>
    </row>
    <row r="298" spans="1:14" x14ac:dyDescent="0.25">
      <c r="A298" s="1">
        <v>41565</v>
      </c>
      <c r="B298">
        <v>1174</v>
      </c>
      <c r="C298">
        <v>37847</v>
      </c>
      <c r="D298">
        <v>34446</v>
      </c>
      <c r="E298" s="2">
        <f>IF(WEEKDAY(Table15[[#This Row],[Date]],2)=3,1,0)</f>
        <v>0</v>
      </c>
      <c r="F298" s="2">
        <f>IF(WEEKDAY(Table15[[#This Row],[Date]],2)=4,1,0)</f>
        <v>0</v>
      </c>
      <c r="G298" s="2">
        <f>IF(WEEKDAY(Table15[[#This Row],[Date]],2)=6,1,0)</f>
        <v>0</v>
      </c>
      <c r="H298" s="2">
        <f>IF(NETWORKDAYS.INTL(Table15[[#This Row],[Date]],Table15[[#This Row],[Date]],11,[3]ZamazonHolidays!$A$2:$A$11)=0,IF(WEEKDAY(Table15[[#This Row],[Date]],2)=7,0,1),0)</f>
        <v>0</v>
      </c>
      <c r="I298" s="2">
        <v>330</v>
      </c>
      <c r="J29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294</v>
      </c>
      <c r="K298" s="2">
        <v>12</v>
      </c>
      <c r="L298" s="2">
        <f>IF(WEEKDAY(Table15[[#This Row],[Date]],2)=1,1,0)</f>
        <v>0</v>
      </c>
      <c r="M298" s="2">
        <f>IF(WEEKDAY(Table15[[#This Row],[Date]],2)=2,1,0)</f>
        <v>0</v>
      </c>
      <c r="N298" s="2">
        <f>IF(WEEKDAY(Table15[[#This Row],[Date]],2)=5,1,0)</f>
        <v>1</v>
      </c>
    </row>
    <row r="299" spans="1:14" x14ac:dyDescent="0.25">
      <c r="A299" s="1">
        <v>41566</v>
      </c>
      <c r="B299">
        <v>1213</v>
      </c>
      <c r="C299">
        <v>42194</v>
      </c>
      <c r="D299">
        <v>38682</v>
      </c>
      <c r="E299" s="2">
        <f>IF(WEEKDAY(Table15[[#This Row],[Date]],2)=3,1,0)</f>
        <v>0</v>
      </c>
      <c r="F299" s="2">
        <f>IF(WEEKDAY(Table15[[#This Row],[Date]],2)=4,1,0)</f>
        <v>0</v>
      </c>
      <c r="G299" s="2">
        <f>IF(WEEKDAY(Table15[[#This Row],[Date]],2)=6,1,0)</f>
        <v>1</v>
      </c>
      <c r="H299" s="2">
        <f>IF(NETWORKDAYS.INTL(Table15[[#This Row],[Date]],Table15[[#This Row],[Date]],11,[3]ZamazonHolidays!$A$2:$A$11)=0,IF(WEEKDAY(Table15[[#This Row],[Date]],2)=7,0,1),0)</f>
        <v>0</v>
      </c>
      <c r="I299" s="2">
        <v>242</v>
      </c>
      <c r="J29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274</v>
      </c>
      <c r="K299" s="2">
        <v>10</v>
      </c>
      <c r="L299" s="2">
        <f>IF(WEEKDAY(Table15[[#This Row],[Date]],2)=1,1,0)</f>
        <v>0</v>
      </c>
      <c r="M299" s="2">
        <f>IF(WEEKDAY(Table15[[#This Row],[Date]],2)=2,1,0)</f>
        <v>0</v>
      </c>
      <c r="N299" s="2">
        <f>IF(WEEKDAY(Table15[[#This Row],[Date]],2)=5,1,0)</f>
        <v>0</v>
      </c>
    </row>
    <row r="300" spans="1:14" x14ac:dyDescent="0.25">
      <c r="A300" s="1">
        <v>41567</v>
      </c>
      <c r="B300">
        <v>644</v>
      </c>
      <c r="C300">
        <v>44410</v>
      </c>
      <c r="D300">
        <v>31459</v>
      </c>
      <c r="E300" s="2">
        <f>IF(WEEKDAY(Table15[[#This Row],[Date]],2)=3,1,0)</f>
        <v>0</v>
      </c>
      <c r="F300" s="2">
        <f>IF(WEEKDAY(Table15[[#This Row],[Date]],2)=4,1,0)</f>
        <v>0</v>
      </c>
      <c r="G300" s="2">
        <f>IF(WEEKDAY(Table15[[#This Row],[Date]],2)=6,1,0)</f>
        <v>0</v>
      </c>
      <c r="H300" s="2">
        <f>IF(NETWORKDAYS.INTL(Table15[[#This Row],[Date]],Table15[[#This Row],[Date]],11,[3]ZamazonHolidays!$A$2:$A$11)=0,IF(WEEKDAY(Table15[[#This Row],[Date]],2)=7,0,1),0)</f>
        <v>0</v>
      </c>
      <c r="I300" s="2">
        <v>313</v>
      </c>
      <c r="J30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268</v>
      </c>
      <c r="K300" s="2">
        <v>9</v>
      </c>
      <c r="L300" s="2">
        <f>IF(WEEKDAY(Table15[[#This Row],[Date]],2)=1,1,0)</f>
        <v>0</v>
      </c>
      <c r="M300" s="2">
        <f>IF(WEEKDAY(Table15[[#This Row],[Date]],2)=2,1,0)</f>
        <v>0</v>
      </c>
      <c r="N300" s="2">
        <f>IF(WEEKDAY(Table15[[#This Row],[Date]],2)=5,1,0)</f>
        <v>0</v>
      </c>
    </row>
    <row r="301" spans="1:14" x14ac:dyDescent="0.25">
      <c r="A301" s="1">
        <v>41568</v>
      </c>
      <c r="B301">
        <v>1370</v>
      </c>
      <c r="C301">
        <v>32874</v>
      </c>
      <c r="D301">
        <v>35290</v>
      </c>
      <c r="E301" s="2">
        <f>IF(WEEKDAY(Table15[[#This Row],[Date]],2)=3,1,0)</f>
        <v>0</v>
      </c>
      <c r="F301" s="2">
        <f>IF(WEEKDAY(Table15[[#This Row],[Date]],2)=4,1,0)</f>
        <v>0</v>
      </c>
      <c r="G301" s="2">
        <f>IF(WEEKDAY(Table15[[#This Row],[Date]],2)=6,1,0)</f>
        <v>0</v>
      </c>
      <c r="H301" s="2">
        <f>IF(NETWORKDAYS.INTL(Table15[[#This Row],[Date]],Table15[[#This Row],[Date]],11,[3]ZamazonHolidays!$A$2:$A$11)=0,IF(WEEKDAY(Table15[[#This Row],[Date]],2)=7,0,1),0)</f>
        <v>0</v>
      </c>
      <c r="I301" s="2">
        <v>278</v>
      </c>
      <c r="J30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300</v>
      </c>
      <c r="K301" s="2">
        <v>6</v>
      </c>
      <c r="L301" s="2">
        <f>IF(WEEKDAY(Table15[[#This Row],[Date]],2)=1,1,0)</f>
        <v>1</v>
      </c>
      <c r="M301" s="2">
        <f>IF(WEEKDAY(Table15[[#This Row],[Date]],2)=2,1,0)</f>
        <v>0</v>
      </c>
      <c r="N301" s="2">
        <f>IF(WEEKDAY(Table15[[#This Row],[Date]],2)=5,1,0)</f>
        <v>0</v>
      </c>
    </row>
    <row r="302" spans="1:14" x14ac:dyDescent="0.25">
      <c r="A302" s="1">
        <v>41569</v>
      </c>
      <c r="B302">
        <v>1133</v>
      </c>
      <c r="C302">
        <v>45941</v>
      </c>
      <c r="D302">
        <v>34750</v>
      </c>
      <c r="E302" s="2">
        <f>IF(WEEKDAY(Table15[[#This Row],[Date]],2)=3,1,0)</f>
        <v>0</v>
      </c>
      <c r="F302" s="2">
        <f>IF(WEEKDAY(Table15[[#This Row],[Date]],2)=4,1,0)</f>
        <v>0</v>
      </c>
      <c r="G302" s="2">
        <f>IF(WEEKDAY(Table15[[#This Row],[Date]],2)=6,1,0)</f>
        <v>0</v>
      </c>
      <c r="H302" s="2">
        <f>IF(NETWORKDAYS.INTL(Table15[[#This Row],[Date]],Table15[[#This Row],[Date]],11,[3]ZamazonHolidays!$A$2:$A$11)=0,IF(WEEKDAY(Table15[[#This Row],[Date]],2)=7,0,1),0)</f>
        <v>0</v>
      </c>
      <c r="I302" s="2">
        <v>295</v>
      </c>
      <c r="J30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300</v>
      </c>
      <c r="K302" s="2">
        <v>6</v>
      </c>
      <c r="L302" s="2">
        <f>IF(WEEKDAY(Table15[[#This Row],[Date]],2)=1,1,0)</f>
        <v>0</v>
      </c>
      <c r="M302" s="2">
        <f>IF(WEEKDAY(Table15[[#This Row],[Date]],2)=2,1,0)</f>
        <v>1</v>
      </c>
      <c r="N302" s="2">
        <f>IF(WEEKDAY(Table15[[#This Row],[Date]],2)=5,1,0)</f>
        <v>0</v>
      </c>
    </row>
    <row r="303" spans="1:14" x14ac:dyDescent="0.25">
      <c r="A303" s="1">
        <v>41570</v>
      </c>
      <c r="B303">
        <v>554</v>
      </c>
      <c r="C303">
        <v>38042</v>
      </c>
      <c r="D303">
        <v>31492</v>
      </c>
      <c r="E303" s="2">
        <f>IF(WEEKDAY(Table15[[#This Row],[Date]],2)=3,1,0)</f>
        <v>1</v>
      </c>
      <c r="F303" s="2">
        <f>IF(WEEKDAY(Table15[[#This Row],[Date]],2)=4,1,0)</f>
        <v>0</v>
      </c>
      <c r="G303" s="2">
        <f>IF(WEEKDAY(Table15[[#This Row],[Date]],2)=6,1,0)</f>
        <v>0</v>
      </c>
      <c r="H303" s="2">
        <f>IF(NETWORKDAYS.INTL(Table15[[#This Row],[Date]],Table15[[#This Row],[Date]],11,[3]ZamazonHolidays!$A$2:$A$11)=0,IF(WEEKDAY(Table15[[#This Row],[Date]],2)=7,0,1),0)</f>
        <v>0</v>
      </c>
      <c r="I303" s="2">
        <v>197</v>
      </c>
      <c r="J30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227</v>
      </c>
      <c r="K303" s="2">
        <v>10</v>
      </c>
      <c r="L303" s="2">
        <f>IF(WEEKDAY(Table15[[#This Row],[Date]],2)=1,1,0)</f>
        <v>0</v>
      </c>
      <c r="M303" s="2">
        <f>IF(WEEKDAY(Table15[[#This Row],[Date]],2)=2,1,0)</f>
        <v>0</v>
      </c>
      <c r="N303" s="2">
        <f>IF(WEEKDAY(Table15[[#This Row],[Date]],2)=5,1,0)</f>
        <v>0</v>
      </c>
    </row>
    <row r="304" spans="1:14" x14ac:dyDescent="0.25">
      <c r="A304" s="1">
        <v>41571</v>
      </c>
      <c r="B304">
        <v>856</v>
      </c>
      <c r="C304">
        <v>46018</v>
      </c>
      <c r="D304">
        <v>39031</v>
      </c>
      <c r="E304" s="2">
        <f>IF(WEEKDAY(Table15[[#This Row],[Date]],2)=3,1,0)</f>
        <v>0</v>
      </c>
      <c r="F304" s="2">
        <f>IF(WEEKDAY(Table15[[#This Row],[Date]],2)=4,1,0)</f>
        <v>1</v>
      </c>
      <c r="G304" s="2">
        <f>IF(WEEKDAY(Table15[[#This Row],[Date]],2)=6,1,0)</f>
        <v>0</v>
      </c>
      <c r="H304" s="2">
        <f>IF(NETWORKDAYS.INTL(Table15[[#This Row],[Date]],Table15[[#This Row],[Date]],11,[3]ZamazonHolidays!$A$2:$A$11)=0,IF(WEEKDAY(Table15[[#This Row],[Date]],2)=7,0,1),0)</f>
        <v>0</v>
      </c>
      <c r="I304" s="2">
        <v>236</v>
      </c>
      <c r="J30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283</v>
      </c>
      <c r="K304" s="2">
        <v>5</v>
      </c>
      <c r="L304" s="2">
        <f>IF(WEEKDAY(Table15[[#This Row],[Date]],2)=1,1,0)</f>
        <v>0</v>
      </c>
      <c r="M304" s="2">
        <f>IF(WEEKDAY(Table15[[#This Row],[Date]],2)=2,1,0)</f>
        <v>0</v>
      </c>
      <c r="N304" s="2">
        <f>IF(WEEKDAY(Table15[[#This Row],[Date]],2)=5,1,0)</f>
        <v>0</v>
      </c>
    </row>
    <row r="305" spans="1:14" x14ac:dyDescent="0.25">
      <c r="A305" s="1">
        <v>41572</v>
      </c>
      <c r="B305">
        <v>1037</v>
      </c>
      <c r="C305">
        <v>23082</v>
      </c>
      <c r="D305">
        <v>32103</v>
      </c>
      <c r="E305" s="2">
        <f>IF(WEEKDAY(Table15[[#This Row],[Date]],2)=3,1,0)</f>
        <v>0</v>
      </c>
      <c r="F305" s="2">
        <f>IF(WEEKDAY(Table15[[#This Row],[Date]],2)=4,1,0)</f>
        <v>0</v>
      </c>
      <c r="G305" s="2">
        <f>IF(WEEKDAY(Table15[[#This Row],[Date]],2)=6,1,0)</f>
        <v>0</v>
      </c>
      <c r="H305" s="2">
        <f>IF(NETWORKDAYS.INTL(Table15[[#This Row],[Date]],Table15[[#This Row],[Date]],11,[3]ZamazonHolidays!$A$2:$A$11)=0,IF(WEEKDAY(Table15[[#This Row],[Date]],2)=7,0,1),0)</f>
        <v>0</v>
      </c>
      <c r="I305" s="2">
        <v>294</v>
      </c>
      <c r="J30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266</v>
      </c>
      <c r="K305" s="2">
        <v>8</v>
      </c>
      <c r="L305" s="2">
        <f>IF(WEEKDAY(Table15[[#This Row],[Date]],2)=1,1,0)</f>
        <v>0</v>
      </c>
      <c r="M305" s="2">
        <f>IF(WEEKDAY(Table15[[#This Row],[Date]],2)=2,1,0)</f>
        <v>0</v>
      </c>
      <c r="N305" s="2">
        <f>IF(WEEKDAY(Table15[[#This Row],[Date]],2)=5,1,0)</f>
        <v>1</v>
      </c>
    </row>
    <row r="306" spans="1:14" x14ac:dyDescent="0.25">
      <c r="A306" s="1">
        <v>41573</v>
      </c>
      <c r="B306">
        <v>1356</v>
      </c>
      <c r="C306">
        <v>28417</v>
      </c>
      <c r="D306">
        <v>35961</v>
      </c>
      <c r="E306" s="2">
        <f>IF(WEEKDAY(Table15[[#This Row],[Date]],2)=3,1,0)</f>
        <v>0</v>
      </c>
      <c r="F306" s="2">
        <f>IF(WEEKDAY(Table15[[#This Row],[Date]],2)=4,1,0)</f>
        <v>0</v>
      </c>
      <c r="G306" s="2">
        <f>IF(WEEKDAY(Table15[[#This Row],[Date]],2)=6,1,0)</f>
        <v>1</v>
      </c>
      <c r="H306" s="2">
        <f>IF(NETWORKDAYS.INTL(Table15[[#This Row],[Date]],Table15[[#This Row],[Date]],11,[3]ZamazonHolidays!$A$2:$A$11)=0,IF(WEEKDAY(Table15[[#This Row],[Date]],2)=7,0,1),0)</f>
        <v>0</v>
      </c>
      <c r="I306" s="2">
        <v>262</v>
      </c>
      <c r="J30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255</v>
      </c>
      <c r="K306" s="2">
        <v>11</v>
      </c>
      <c r="L306" s="2">
        <f>IF(WEEKDAY(Table15[[#This Row],[Date]],2)=1,1,0)</f>
        <v>0</v>
      </c>
      <c r="M306" s="2">
        <f>IF(WEEKDAY(Table15[[#This Row],[Date]],2)=2,1,0)</f>
        <v>0</v>
      </c>
      <c r="N306" s="2">
        <f>IF(WEEKDAY(Table15[[#This Row],[Date]],2)=5,1,0)</f>
        <v>0</v>
      </c>
    </row>
    <row r="307" spans="1:14" x14ac:dyDescent="0.25">
      <c r="A307" s="1">
        <v>41574</v>
      </c>
      <c r="B307">
        <v>1252</v>
      </c>
      <c r="C307">
        <v>31882</v>
      </c>
      <c r="D307">
        <v>39188</v>
      </c>
      <c r="E307" s="2">
        <f>IF(WEEKDAY(Table15[[#This Row],[Date]],2)=3,1,0)</f>
        <v>0</v>
      </c>
      <c r="F307" s="2">
        <f>IF(WEEKDAY(Table15[[#This Row],[Date]],2)=4,1,0)</f>
        <v>0</v>
      </c>
      <c r="G307" s="2">
        <f>IF(WEEKDAY(Table15[[#This Row],[Date]],2)=6,1,0)</f>
        <v>0</v>
      </c>
      <c r="H307" s="2">
        <f>IF(NETWORKDAYS.INTL(Table15[[#This Row],[Date]],Table15[[#This Row],[Date]],11,[3]ZamazonHolidays!$A$2:$A$11)=0,IF(WEEKDAY(Table15[[#This Row],[Date]],2)=7,0,1),0)</f>
        <v>0</v>
      </c>
      <c r="I307" s="2">
        <v>269</v>
      </c>
      <c r="J30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314</v>
      </c>
      <c r="K307" s="2">
        <v>11</v>
      </c>
      <c r="L307" s="2">
        <f>IF(WEEKDAY(Table15[[#This Row],[Date]],2)=1,1,0)</f>
        <v>0</v>
      </c>
      <c r="M307" s="2">
        <f>IF(WEEKDAY(Table15[[#This Row],[Date]],2)=2,1,0)</f>
        <v>0</v>
      </c>
      <c r="N307" s="2">
        <f>IF(WEEKDAY(Table15[[#This Row],[Date]],2)=5,1,0)</f>
        <v>0</v>
      </c>
    </row>
    <row r="308" spans="1:14" x14ac:dyDescent="0.25">
      <c r="A308" s="1">
        <v>41575</v>
      </c>
      <c r="B308">
        <v>564</v>
      </c>
      <c r="C308">
        <v>31549</v>
      </c>
      <c r="D308">
        <v>33491</v>
      </c>
      <c r="E308" s="2">
        <f>IF(WEEKDAY(Table15[[#This Row],[Date]],2)=3,1,0)</f>
        <v>0</v>
      </c>
      <c r="F308" s="2">
        <f>IF(WEEKDAY(Table15[[#This Row],[Date]],2)=4,1,0)</f>
        <v>0</v>
      </c>
      <c r="G308" s="2">
        <f>IF(WEEKDAY(Table15[[#This Row],[Date]],2)=6,1,0)</f>
        <v>0</v>
      </c>
      <c r="H308" s="2">
        <f>IF(NETWORKDAYS.INTL(Table15[[#This Row],[Date]],Table15[[#This Row],[Date]],11,[3]ZamazonHolidays!$A$2:$A$11)=0,IF(WEEKDAY(Table15[[#This Row],[Date]],2)=7,0,1),0)</f>
        <v>0</v>
      </c>
      <c r="I308" s="2">
        <v>240</v>
      </c>
      <c r="J30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264</v>
      </c>
      <c r="K308" s="2">
        <v>7</v>
      </c>
      <c r="L308" s="2">
        <f>IF(WEEKDAY(Table15[[#This Row],[Date]],2)=1,1,0)</f>
        <v>1</v>
      </c>
      <c r="M308" s="2">
        <f>IF(WEEKDAY(Table15[[#This Row],[Date]],2)=2,1,0)</f>
        <v>0</v>
      </c>
      <c r="N308" s="2">
        <f>IF(WEEKDAY(Table15[[#This Row],[Date]],2)=5,1,0)</f>
        <v>0</v>
      </c>
    </row>
    <row r="309" spans="1:14" x14ac:dyDescent="0.25">
      <c r="A309" s="1">
        <v>41576</v>
      </c>
      <c r="B309">
        <v>1432</v>
      </c>
      <c r="C309">
        <v>29074</v>
      </c>
      <c r="D309">
        <v>34462</v>
      </c>
      <c r="E309" s="2">
        <f>IF(WEEKDAY(Table15[[#This Row],[Date]],2)=3,1,0)</f>
        <v>0</v>
      </c>
      <c r="F309" s="2">
        <f>IF(WEEKDAY(Table15[[#This Row],[Date]],2)=4,1,0)</f>
        <v>0</v>
      </c>
      <c r="G309" s="2">
        <f>IF(WEEKDAY(Table15[[#This Row],[Date]],2)=6,1,0)</f>
        <v>0</v>
      </c>
      <c r="H309" s="2">
        <f>IF(NETWORKDAYS.INTL(Table15[[#This Row],[Date]],Table15[[#This Row],[Date]],11,[3]ZamazonHolidays!$A$2:$A$11)=0,IF(WEEKDAY(Table15[[#This Row],[Date]],2)=7,0,1),0)</f>
        <v>0</v>
      </c>
      <c r="I309" s="2">
        <v>273</v>
      </c>
      <c r="J30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295</v>
      </c>
      <c r="K309" s="2">
        <v>10</v>
      </c>
      <c r="L309" s="2">
        <f>IF(WEEKDAY(Table15[[#This Row],[Date]],2)=1,1,0)</f>
        <v>0</v>
      </c>
      <c r="M309" s="2">
        <f>IF(WEEKDAY(Table15[[#This Row],[Date]],2)=2,1,0)</f>
        <v>1</v>
      </c>
      <c r="N309" s="2">
        <f>IF(WEEKDAY(Table15[[#This Row],[Date]],2)=5,1,0)</f>
        <v>0</v>
      </c>
    </row>
    <row r="310" spans="1:14" x14ac:dyDescent="0.25">
      <c r="A310" s="1">
        <v>41577</v>
      </c>
      <c r="B310">
        <v>858</v>
      </c>
      <c r="C310">
        <v>22934</v>
      </c>
      <c r="D310">
        <v>24713</v>
      </c>
      <c r="E310" s="2">
        <f>IF(WEEKDAY(Table15[[#This Row],[Date]],2)=3,1,0)</f>
        <v>1</v>
      </c>
      <c r="F310" s="2">
        <f>IF(WEEKDAY(Table15[[#This Row],[Date]],2)=4,1,0)</f>
        <v>0</v>
      </c>
      <c r="G310" s="2">
        <f>IF(WEEKDAY(Table15[[#This Row],[Date]],2)=6,1,0)</f>
        <v>0</v>
      </c>
      <c r="H310" s="2">
        <f>IF(NETWORKDAYS.INTL(Table15[[#This Row],[Date]],Table15[[#This Row],[Date]],11,[3]ZamazonHolidays!$A$2:$A$11)=0,IF(WEEKDAY(Table15[[#This Row],[Date]],2)=7,0,1),0)</f>
        <v>0</v>
      </c>
      <c r="I310" s="2">
        <v>165</v>
      </c>
      <c r="J31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193</v>
      </c>
      <c r="K310" s="2">
        <v>9</v>
      </c>
      <c r="L310" s="2">
        <f>IF(WEEKDAY(Table15[[#This Row],[Date]],2)=1,1,0)</f>
        <v>0</v>
      </c>
      <c r="M310" s="2">
        <f>IF(WEEKDAY(Table15[[#This Row],[Date]],2)=2,1,0)</f>
        <v>0</v>
      </c>
      <c r="N310" s="2">
        <f>IF(WEEKDAY(Table15[[#This Row],[Date]],2)=5,1,0)</f>
        <v>0</v>
      </c>
    </row>
    <row r="311" spans="1:14" x14ac:dyDescent="0.25">
      <c r="A311" s="1">
        <v>41578</v>
      </c>
      <c r="B311">
        <v>1474</v>
      </c>
      <c r="C311">
        <v>47245</v>
      </c>
      <c r="D311">
        <v>37714</v>
      </c>
      <c r="E311" s="2">
        <f>IF(WEEKDAY(Table15[[#This Row],[Date]],2)=3,1,0)</f>
        <v>0</v>
      </c>
      <c r="F311" s="2">
        <f>IF(WEEKDAY(Table15[[#This Row],[Date]],2)=4,1,0)</f>
        <v>1</v>
      </c>
      <c r="G311" s="2">
        <f>IF(WEEKDAY(Table15[[#This Row],[Date]],2)=6,1,0)</f>
        <v>0</v>
      </c>
      <c r="H311" s="2">
        <f>IF(NETWORKDAYS.INTL(Table15[[#This Row],[Date]],Table15[[#This Row],[Date]],11,[3]ZamazonHolidays!$A$2:$A$11)=0,IF(WEEKDAY(Table15[[#This Row],[Date]],2)=7,0,1),0)</f>
        <v>0</v>
      </c>
      <c r="I311" s="2">
        <v>324</v>
      </c>
      <c r="J31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298</v>
      </c>
      <c r="K311" s="2">
        <v>12</v>
      </c>
      <c r="L311" s="2">
        <f>IF(WEEKDAY(Table15[[#This Row],[Date]],2)=1,1,0)</f>
        <v>0</v>
      </c>
      <c r="M311" s="2">
        <f>IF(WEEKDAY(Table15[[#This Row],[Date]],2)=2,1,0)</f>
        <v>0</v>
      </c>
      <c r="N311" s="2">
        <f>IF(WEEKDAY(Table15[[#This Row],[Date]],2)=5,1,0)</f>
        <v>0</v>
      </c>
    </row>
    <row r="312" spans="1:14" x14ac:dyDescent="0.25">
      <c r="A312" s="1">
        <v>41579</v>
      </c>
      <c r="B312">
        <v>1038</v>
      </c>
      <c r="C312">
        <v>23525</v>
      </c>
      <c r="D312">
        <v>38535</v>
      </c>
      <c r="E312" s="2">
        <f>IF(WEEKDAY(Table15[[#This Row],[Date]],2)=3,1,0)</f>
        <v>0</v>
      </c>
      <c r="F312" s="2">
        <f>IF(WEEKDAY(Table15[[#This Row],[Date]],2)=4,1,0)</f>
        <v>0</v>
      </c>
      <c r="G312" s="2">
        <f>IF(WEEKDAY(Table15[[#This Row],[Date]],2)=6,1,0)</f>
        <v>0</v>
      </c>
      <c r="H312" s="2">
        <f>IF(NETWORKDAYS.INTL(Table15[[#This Row],[Date]],Table15[[#This Row],[Date]],11,[3]ZamazonHolidays!$A$2:$A$11)=0,IF(WEEKDAY(Table15[[#This Row],[Date]],2)=7,0,1),0)</f>
        <v>0</v>
      </c>
      <c r="I312" s="2">
        <v>292</v>
      </c>
      <c r="J31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297</v>
      </c>
      <c r="K312" s="2">
        <v>8</v>
      </c>
      <c r="L312" s="2">
        <f>IF(WEEKDAY(Table15[[#This Row],[Date]],2)=1,1,0)</f>
        <v>0</v>
      </c>
      <c r="M312" s="2">
        <f>IF(WEEKDAY(Table15[[#This Row],[Date]],2)=2,1,0)</f>
        <v>0</v>
      </c>
      <c r="N312" s="2">
        <f>IF(WEEKDAY(Table15[[#This Row],[Date]],2)=5,1,0)</f>
        <v>1</v>
      </c>
    </row>
    <row r="313" spans="1:14" x14ac:dyDescent="0.25">
      <c r="A313" s="1">
        <v>41580</v>
      </c>
      <c r="B313">
        <v>839</v>
      </c>
      <c r="C313">
        <v>28139</v>
      </c>
      <c r="D313">
        <v>33595</v>
      </c>
      <c r="E313" s="2">
        <f>IF(WEEKDAY(Table15[[#This Row],[Date]],2)=3,1,0)</f>
        <v>0</v>
      </c>
      <c r="F313" s="2">
        <f>IF(WEEKDAY(Table15[[#This Row],[Date]],2)=4,1,0)</f>
        <v>0</v>
      </c>
      <c r="G313" s="2">
        <f>IF(WEEKDAY(Table15[[#This Row],[Date]],2)=6,1,0)</f>
        <v>1</v>
      </c>
      <c r="H313" s="2">
        <f>IF(NETWORKDAYS.INTL(Table15[[#This Row],[Date]],Table15[[#This Row],[Date]],11,[3]ZamazonHolidays!$A$2:$A$11)=0,IF(WEEKDAY(Table15[[#This Row],[Date]],2)=7,0,1),0)</f>
        <v>0</v>
      </c>
      <c r="I313" s="2">
        <v>225</v>
      </c>
      <c r="J31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226</v>
      </c>
      <c r="K313" s="2">
        <v>6</v>
      </c>
      <c r="L313" s="2">
        <f>IF(WEEKDAY(Table15[[#This Row],[Date]],2)=1,1,0)</f>
        <v>0</v>
      </c>
      <c r="M313" s="2">
        <f>IF(WEEKDAY(Table15[[#This Row],[Date]],2)=2,1,0)</f>
        <v>0</v>
      </c>
      <c r="N313" s="2">
        <f>IF(WEEKDAY(Table15[[#This Row],[Date]],2)=5,1,0)</f>
        <v>0</v>
      </c>
    </row>
    <row r="314" spans="1:14" x14ac:dyDescent="0.25">
      <c r="A314" s="1">
        <v>41581</v>
      </c>
      <c r="B314">
        <v>622</v>
      </c>
      <c r="C314">
        <v>35461</v>
      </c>
      <c r="D314">
        <v>32889</v>
      </c>
      <c r="E314" s="2">
        <f>IF(WEEKDAY(Table15[[#This Row],[Date]],2)=3,1,0)</f>
        <v>0</v>
      </c>
      <c r="F314" s="2">
        <f>IF(WEEKDAY(Table15[[#This Row],[Date]],2)=4,1,0)</f>
        <v>0</v>
      </c>
      <c r="G314" s="2">
        <f>IF(WEEKDAY(Table15[[#This Row],[Date]],2)=6,1,0)</f>
        <v>0</v>
      </c>
      <c r="H314" s="2">
        <f>IF(NETWORKDAYS.INTL(Table15[[#This Row],[Date]],Table15[[#This Row],[Date]],11,[3]ZamazonHolidays!$A$2:$A$11)=0,IF(WEEKDAY(Table15[[#This Row],[Date]],2)=7,0,1),0)</f>
        <v>0</v>
      </c>
      <c r="I314" s="2">
        <v>230</v>
      </c>
      <c r="J31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266</v>
      </c>
      <c r="K314" s="2">
        <v>8</v>
      </c>
      <c r="L314" s="2">
        <f>IF(WEEKDAY(Table15[[#This Row],[Date]],2)=1,1,0)</f>
        <v>0</v>
      </c>
      <c r="M314" s="2">
        <f>IF(WEEKDAY(Table15[[#This Row],[Date]],2)=2,1,0)</f>
        <v>0</v>
      </c>
      <c r="N314" s="2">
        <f>IF(WEEKDAY(Table15[[#This Row],[Date]],2)=5,1,0)</f>
        <v>0</v>
      </c>
    </row>
    <row r="315" spans="1:14" x14ac:dyDescent="0.25">
      <c r="A315" s="1">
        <v>41582</v>
      </c>
      <c r="B315">
        <v>1305</v>
      </c>
      <c r="C315">
        <v>36641</v>
      </c>
      <c r="D315">
        <v>38019</v>
      </c>
      <c r="E315" s="2">
        <f>IF(WEEKDAY(Table15[[#This Row],[Date]],2)=3,1,0)</f>
        <v>0</v>
      </c>
      <c r="F315" s="2">
        <f>IF(WEEKDAY(Table15[[#This Row],[Date]],2)=4,1,0)</f>
        <v>0</v>
      </c>
      <c r="G315" s="2">
        <f>IF(WEEKDAY(Table15[[#This Row],[Date]],2)=6,1,0)</f>
        <v>0</v>
      </c>
      <c r="H315" s="2">
        <f>IF(NETWORKDAYS.INTL(Table15[[#This Row],[Date]],Table15[[#This Row],[Date]],11,[3]ZamazonHolidays!$A$2:$A$11)=0,IF(WEEKDAY(Table15[[#This Row],[Date]],2)=7,0,1),0)</f>
        <v>0</v>
      </c>
      <c r="I315" s="2">
        <v>338</v>
      </c>
      <c r="J31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314</v>
      </c>
      <c r="K315" s="2">
        <v>6</v>
      </c>
      <c r="L315" s="2">
        <f>IF(WEEKDAY(Table15[[#This Row],[Date]],2)=1,1,0)</f>
        <v>1</v>
      </c>
      <c r="M315" s="2">
        <f>IF(WEEKDAY(Table15[[#This Row],[Date]],2)=2,1,0)</f>
        <v>0</v>
      </c>
      <c r="N315" s="2">
        <f>IF(WEEKDAY(Table15[[#This Row],[Date]],2)=5,1,0)</f>
        <v>0</v>
      </c>
    </row>
    <row r="316" spans="1:14" x14ac:dyDescent="0.25">
      <c r="A316" s="1">
        <v>41583</v>
      </c>
      <c r="B316">
        <v>851</v>
      </c>
      <c r="C316">
        <v>21541</v>
      </c>
      <c r="D316">
        <v>31106</v>
      </c>
      <c r="E316" s="2">
        <f>IF(WEEKDAY(Table15[[#This Row],[Date]],2)=3,1,0)</f>
        <v>0</v>
      </c>
      <c r="F316" s="2">
        <f>IF(WEEKDAY(Table15[[#This Row],[Date]],2)=4,1,0)</f>
        <v>0</v>
      </c>
      <c r="G316" s="2">
        <f>IF(WEEKDAY(Table15[[#This Row],[Date]],2)=6,1,0)</f>
        <v>0</v>
      </c>
      <c r="H316" s="2">
        <f>IF(NETWORKDAYS.INTL(Table15[[#This Row],[Date]],Table15[[#This Row],[Date]],11,[3]ZamazonHolidays!$A$2:$A$11)=0,IF(WEEKDAY(Table15[[#This Row],[Date]],2)=7,0,1),0)</f>
        <v>0</v>
      </c>
      <c r="I316" s="2">
        <v>227</v>
      </c>
      <c r="J31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254</v>
      </c>
      <c r="K316" s="2">
        <v>6</v>
      </c>
      <c r="L316" s="2">
        <f>IF(WEEKDAY(Table15[[#This Row],[Date]],2)=1,1,0)</f>
        <v>0</v>
      </c>
      <c r="M316" s="2">
        <f>IF(WEEKDAY(Table15[[#This Row],[Date]],2)=2,1,0)</f>
        <v>1</v>
      </c>
      <c r="N316" s="2">
        <f>IF(WEEKDAY(Table15[[#This Row],[Date]],2)=5,1,0)</f>
        <v>0</v>
      </c>
    </row>
    <row r="317" spans="1:14" x14ac:dyDescent="0.25">
      <c r="A317" s="1">
        <v>41584</v>
      </c>
      <c r="B317">
        <v>590</v>
      </c>
      <c r="C317">
        <v>47522</v>
      </c>
      <c r="D317">
        <v>31995</v>
      </c>
      <c r="E317" s="2">
        <f>IF(WEEKDAY(Table15[[#This Row],[Date]],2)=3,1,0)</f>
        <v>1</v>
      </c>
      <c r="F317" s="2">
        <f>IF(WEEKDAY(Table15[[#This Row],[Date]],2)=4,1,0)</f>
        <v>0</v>
      </c>
      <c r="G317" s="2">
        <f>IF(WEEKDAY(Table15[[#This Row],[Date]],2)=6,1,0)</f>
        <v>0</v>
      </c>
      <c r="H317" s="2">
        <f>IF(NETWORKDAYS.INTL(Table15[[#This Row],[Date]],Table15[[#This Row],[Date]],11,[3]ZamazonHolidays!$A$2:$A$11)=0,IF(WEEKDAY(Table15[[#This Row],[Date]],2)=7,0,1),0)</f>
        <v>0</v>
      </c>
      <c r="I317" s="2">
        <v>289</v>
      </c>
      <c r="J31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238</v>
      </c>
      <c r="K317" s="2">
        <v>10</v>
      </c>
      <c r="L317" s="2">
        <f>IF(WEEKDAY(Table15[[#This Row],[Date]],2)=1,1,0)</f>
        <v>0</v>
      </c>
      <c r="M317" s="2">
        <f>IF(WEEKDAY(Table15[[#This Row],[Date]],2)=2,1,0)</f>
        <v>0</v>
      </c>
      <c r="N317" s="2">
        <f>IF(WEEKDAY(Table15[[#This Row],[Date]],2)=5,1,0)</f>
        <v>0</v>
      </c>
    </row>
    <row r="318" spans="1:14" x14ac:dyDescent="0.25">
      <c r="A318" s="1">
        <v>41585</v>
      </c>
      <c r="B318">
        <v>596</v>
      </c>
      <c r="C318">
        <v>32743</v>
      </c>
      <c r="D318">
        <v>39451</v>
      </c>
      <c r="E318" s="2">
        <f>IF(WEEKDAY(Table15[[#This Row],[Date]],2)=3,1,0)</f>
        <v>0</v>
      </c>
      <c r="F318" s="2">
        <f>IF(WEEKDAY(Table15[[#This Row],[Date]],2)=4,1,0)</f>
        <v>1</v>
      </c>
      <c r="G318" s="2">
        <f>IF(WEEKDAY(Table15[[#This Row],[Date]],2)=6,1,0)</f>
        <v>0</v>
      </c>
      <c r="H318" s="2">
        <f>IF(NETWORKDAYS.INTL(Table15[[#This Row],[Date]],Table15[[#This Row],[Date]],11,[3]ZamazonHolidays!$A$2:$A$11)=0,IF(WEEKDAY(Table15[[#This Row],[Date]],2)=7,0,1),0)</f>
        <v>0</v>
      </c>
      <c r="I318" s="2">
        <v>236</v>
      </c>
      <c r="J31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265</v>
      </c>
      <c r="K318" s="2">
        <v>10</v>
      </c>
      <c r="L318" s="2">
        <f>IF(WEEKDAY(Table15[[#This Row],[Date]],2)=1,1,0)</f>
        <v>0</v>
      </c>
      <c r="M318" s="2">
        <f>IF(WEEKDAY(Table15[[#This Row],[Date]],2)=2,1,0)</f>
        <v>0</v>
      </c>
      <c r="N318" s="2">
        <f>IF(WEEKDAY(Table15[[#This Row],[Date]],2)=5,1,0)</f>
        <v>0</v>
      </c>
    </row>
    <row r="319" spans="1:14" x14ac:dyDescent="0.25">
      <c r="A319" s="1">
        <v>41586</v>
      </c>
      <c r="B319">
        <v>1176</v>
      </c>
      <c r="C319">
        <v>43978</v>
      </c>
      <c r="D319">
        <v>33538</v>
      </c>
      <c r="E319" s="2">
        <f>IF(WEEKDAY(Table15[[#This Row],[Date]],2)=3,1,0)</f>
        <v>0</v>
      </c>
      <c r="F319" s="2">
        <f>IF(WEEKDAY(Table15[[#This Row],[Date]],2)=4,1,0)</f>
        <v>0</v>
      </c>
      <c r="G319" s="2">
        <f>IF(WEEKDAY(Table15[[#This Row],[Date]],2)=6,1,0)</f>
        <v>0</v>
      </c>
      <c r="H319" s="2">
        <f>IF(NETWORKDAYS.INTL(Table15[[#This Row],[Date]],Table15[[#This Row],[Date]],11,[3]ZamazonHolidays!$A$2:$A$11)=0,IF(WEEKDAY(Table15[[#This Row],[Date]],2)=7,0,1),0)</f>
        <v>0</v>
      </c>
      <c r="I319" s="2">
        <v>284</v>
      </c>
      <c r="J31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295</v>
      </c>
      <c r="K319" s="2">
        <v>7</v>
      </c>
      <c r="L319" s="2">
        <f>IF(WEEKDAY(Table15[[#This Row],[Date]],2)=1,1,0)</f>
        <v>0</v>
      </c>
      <c r="M319" s="2">
        <f>IF(WEEKDAY(Table15[[#This Row],[Date]],2)=2,1,0)</f>
        <v>0</v>
      </c>
      <c r="N319" s="2">
        <f>IF(WEEKDAY(Table15[[#This Row],[Date]],2)=5,1,0)</f>
        <v>1</v>
      </c>
    </row>
    <row r="320" spans="1:14" x14ac:dyDescent="0.25">
      <c r="A320" s="1">
        <v>41587</v>
      </c>
      <c r="B320">
        <v>1087</v>
      </c>
      <c r="C320">
        <v>25067</v>
      </c>
      <c r="D320">
        <v>31954</v>
      </c>
      <c r="E320" s="2">
        <f>IF(WEEKDAY(Table15[[#This Row],[Date]],2)=3,1,0)</f>
        <v>0</v>
      </c>
      <c r="F320" s="2">
        <f>IF(WEEKDAY(Table15[[#This Row],[Date]],2)=4,1,0)</f>
        <v>0</v>
      </c>
      <c r="G320" s="2">
        <f>IF(WEEKDAY(Table15[[#This Row],[Date]],2)=6,1,0)</f>
        <v>1</v>
      </c>
      <c r="H320" s="2">
        <f>IF(NETWORKDAYS.INTL(Table15[[#This Row],[Date]],Table15[[#This Row],[Date]],11,[3]ZamazonHolidays!$A$2:$A$11)=0,IF(WEEKDAY(Table15[[#This Row],[Date]],2)=7,0,1),0)</f>
        <v>0</v>
      </c>
      <c r="I320" s="2">
        <v>272</v>
      </c>
      <c r="J32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224</v>
      </c>
      <c r="K320" s="2">
        <v>8</v>
      </c>
      <c r="L320" s="2">
        <f>IF(WEEKDAY(Table15[[#This Row],[Date]],2)=1,1,0)</f>
        <v>0</v>
      </c>
      <c r="M320" s="2">
        <f>IF(WEEKDAY(Table15[[#This Row],[Date]],2)=2,1,0)</f>
        <v>0</v>
      </c>
      <c r="N320" s="2">
        <f>IF(WEEKDAY(Table15[[#This Row],[Date]],2)=5,1,0)</f>
        <v>0</v>
      </c>
    </row>
    <row r="321" spans="1:14" x14ac:dyDescent="0.25">
      <c r="A321" s="1">
        <v>41588</v>
      </c>
      <c r="B321">
        <v>932</v>
      </c>
      <c r="C321">
        <v>37470</v>
      </c>
      <c r="D321">
        <v>39037</v>
      </c>
      <c r="E321" s="2">
        <f>IF(WEEKDAY(Table15[[#This Row],[Date]],2)=3,1,0)</f>
        <v>0</v>
      </c>
      <c r="F321" s="2">
        <f>IF(WEEKDAY(Table15[[#This Row],[Date]],2)=4,1,0)</f>
        <v>0</v>
      </c>
      <c r="G321" s="2">
        <f>IF(WEEKDAY(Table15[[#This Row],[Date]],2)=6,1,0)</f>
        <v>0</v>
      </c>
      <c r="H321" s="2">
        <f>IF(NETWORKDAYS.INTL(Table15[[#This Row],[Date]],Table15[[#This Row],[Date]],11,[3]ZamazonHolidays!$A$2:$A$11)=0,IF(WEEKDAY(Table15[[#This Row],[Date]],2)=7,0,1),0)</f>
        <v>0</v>
      </c>
      <c r="I321" s="2">
        <v>301</v>
      </c>
      <c r="J32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307</v>
      </c>
      <c r="K321" s="2">
        <v>12</v>
      </c>
      <c r="L321" s="2">
        <f>IF(WEEKDAY(Table15[[#This Row],[Date]],2)=1,1,0)</f>
        <v>0</v>
      </c>
      <c r="M321" s="2">
        <f>IF(WEEKDAY(Table15[[#This Row],[Date]],2)=2,1,0)</f>
        <v>0</v>
      </c>
      <c r="N321" s="2">
        <f>IF(WEEKDAY(Table15[[#This Row],[Date]],2)=5,1,0)</f>
        <v>0</v>
      </c>
    </row>
    <row r="322" spans="1:14" x14ac:dyDescent="0.25">
      <c r="A322" s="1">
        <v>41589</v>
      </c>
      <c r="B322">
        <v>1272</v>
      </c>
      <c r="C322">
        <v>34373</v>
      </c>
      <c r="D322">
        <v>35637</v>
      </c>
      <c r="E322" s="2">
        <f>IF(WEEKDAY(Table15[[#This Row],[Date]],2)=3,1,0)</f>
        <v>0</v>
      </c>
      <c r="F322" s="2">
        <f>IF(WEEKDAY(Table15[[#This Row],[Date]],2)=4,1,0)</f>
        <v>0</v>
      </c>
      <c r="G322" s="2">
        <f>IF(WEEKDAY(Table15[[#This Row],[Date]],2)=6,1,0)</f>
        <v>0</v>
      </c>
      <c r="H322" s="2">
        <f>IF(NETWORKDAYS.INTL(Table15[[#This Row],[Date]],Table15[[#This Row],[Date]],11,[3]ZamazonHolidays!$A$2:$A$11)=0,IF(WEEKDAY(Table15[[#This Row],[Date]],2)=7,0,1),0)</f>
        <v>1</v>
      </c>
      <c r="I322" s="2">
        <v>322</v>
      </c>
      <c r="J32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355</v>
      </c>
      <c r="K322" s="2">
        <v>6</v>
      </c>
      <c r="L322" s="2">
        <f>IF(WEEKDAY(Table15[[#This Row],[Date]],2)=1,1,0)</f>
        <v>1</v>
      </c>
      <c r="M322" s="2">
        <f>IF(WEEKDAY(Table15[[#This Row],[Date]],2)=2,1,0)</f>
        <v>0</v>
      </c>
      <c r="N322" s="2">
        <f>IF(WEEKDAY(Table15[[#This Row],[Date]],2)=5,1,0)</f>
        <v>0</v>
      </c>
    </row>
    <row r="323" spans="1:14" x14ac:dyDescent="0.25">
      <c r="A323" s="1">
        <v>41590</v>
      </c>
      <c r="B323">
        <v>1365</v>
      </c>
      <c r="C323">
        <v>25460</v>
      </c>
      <c r="D323">
        <v>34200</v>
      </c>
      <c r="E323" s="2">
        <f>IF(WEEKDAY(Table15[[#This Row],[Date]],2)=3,1,0)</f>
        <v>0</v>
      </c>
      <c r="F323" s="2">
        <f>IF(WEEKDAY(Table15[[#This Row],[Date]],2)=4,1,0)</f>
        <v>0</v>
      </c>
      <c r="G323" s="2">
        <f>IF(WEEKDAY(Table15[[#This Row],[Date]],2)=6,1,0)</f>
        <v>0</v>
      </c>
      <c r="H323" s="2">
        <f>IF(NETWORKDAYS.INTL(Table15[[#This Row],[Date]],Table15[[#This Row],[Date]],11,[3]ZamazonHolidays!$A$2:$A$11)=0,IF(WEEKDAY(Table15[[#This Row],[Date]],2)=7,0,1),0)</f>
        <v>0</v>
      </c>
      <c r="I323" s="2">
        <v>219</v>
      </c>
      <c r="J32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289</v>
      </c>
      <c r="K323" s="2">
        <v>8</v>
      </c>
      <c r="L323" s="2">
        <f>IF(WEEKDAY(Table15[[#This Row],[Date]],2)=1,1,0)</f>
        <v>0</v>
      </c>
      <c r="M323" s="2">
        <f>IF(WEEKDAY(Table15[[#This Row],[Date]],2)=2,1,0)</f>
        <v>1</v>
      </c>
      <c r="N323" s="2">
        <f>IF(WEEKDAY(Table15[[#This Row],[Date]],2)=5,1,0)</f>
        <v>0</v>
      </c>
    </row>
    <row r="324" spans="1:14" x14ac:dyDescent="0.25">
      <c r="A324" s="1">
        <v>41591</v>
      </c>
      <c r="B324">
        <v>1413</v>
      </c>
      <c r="C324">
        <v>41488</v>
      </c>
      <c r="D324">
        <v>20965</v>
      </c>
      <c r="E324" s="2">
        <f>IF(WEEKDAY(Table15[[#This Row],[Date]],2)=3,1,0)</f>
        <v>1</v>
      </c>
      <c r="F324" s="2">
        <f>IF(WEEKDAY(Table15[[#This Row],[Date]],2)=4,1,0)</f>
        <v>0</v>
      </c>
      <c r="G324" s="2">
        <f>IF(WEEKDAY(Table15[[#This Row],[Date]],2)=6,1,0)</f>
        <v>0</v>
      </c>
      <c r="H324" s="2">
        <f>IF(NETWORKDAYS.INTL(Table15[[#This Row],[Date]],Table15[[#This Row],[Date]],11,[3]ZamazonHolidays!$A$2:$A$11)=0,IF(WEEKDAY(Table15[[#This Row],[Date]],2)=7,0,1),0)</f>
        <v>0</v>
      </c>
      <c r="I324" s="2">
        <v>189</v>
      </c>
      <c r="J32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209</v>
      </c>
      <c r="K324" s="2">
        <v>5</v>
      </c>
      <c r="L324" s="2">
        <f>IF(WEEKDAY(Table15[[#This Row],[Date]],2)=1,1,0)</f>
        <v>0</v>
      </c>
      <c r="M324" s="2">
        <f>IF(WEEKDAY(Table15[[#This Row],[Date]],2)=2,1,0)</f>
        <v>0</v>
      </c>
      <c r="N324" s="2">
        <f>IF(WEEKDAY(Table15[[#This Row],[Date]],2)=5,1,0)</f>
        <v>0</v>
      </c>
    </row>
    <row r="325" spans="1:14" x14ac:dyDescent="0.25">
      <c r="A325" s="1">
        <v>41592</v>
      </c>
      <c r="B325">
        <v>1091</v>
      </c>
      <c r="C325">
        <v>28599</v>
      </c>
      <c r="D325">
        <v>30251</v>
      </c>
      <c r="E325" s="2">
        <f>IF(WEEKDAY(Table15[[#This Row],[Date]],2)=3,1,0)</f>
        <v>0</v>
      </c>
      <c r="F325" s="2">
        <f>IF(WEEKDAY(Table15[[#This Row],[Date]],2)=4,1,0)</f>
        <v>1</v>
      </c>
      <c r="G325" s="2">
        <f>IF(WEEKDAY(Table15[[#This Row],[Date]],2)=6,1,0)</f>
        <v>0</v>
      </c>
      <c r="H325" s="2">
        <f>IF(NETWORKDAYS.INTL(Table15[[#This Row],[Date]],Table15[[#This Row],[Date]],11,[3]ZamazonHolidays!$A$2:$A$11)=0,IF(WEEKDAY(Table15[[#This Row],[Date]],2)=7,0,1),0)</f>
        <v>0</v>
      </c>
      <c r="I325" s="2">
        <v>224</v>
      </c>
      <c r="J32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235</v>
      </c>
      <c r="K325" s="2">
        <v>11</v>
      </c>
      <c r="L325" s="2">
        <f>IF(WEEKDAY(Table15[[#This Row],[Date]],2)=1,1,0)</f>
        <v>0</v>
      </c>
      <c r="M325" s="2">
        <f>IF(WEEKDAY(Table15[[#This Row],[Date]],2)=2,1,0)</f>
        <v>0</v>
      </c>
      <c r="N325" s="2">
        <f>IF(WEEKDAY(Table15[[#This Row],[Date]],2)=5,1,0)</f>
        <v>0</v>
      </c>
    </row>
    <row r="326" spans="1:14" x14ac:dyDescent="0.25">
      <c r="A326" s="1">
        <v>41593</v>
      </c>
      <c r="B326">
        <v>915</v>
      </c>
      <c r="C326">
        <v>42676</v>
      </c>
      <c r="D326">
        <v>38164</v>
      </c>
      <c r="E326" s="2">
        <f>IF(WEEKDAY(Table15[[#This Row],[Date]],2)=3,1,0)</f>
        <v>0</v>
      </c>
      <c r="F326" s="2">
        <f>IF(WEEKDAY(Table15[[#This Row],[Date]],2)=4,1,0)</f>
        <v>0</v>
      </c>
      <c r="G326" s="2">
        <f>IF(WEEKDAY(Table15[[#This Row],[Date]],2)=6,1,0)</f>
        <v>0</v>
      </c>
      <c r="H326" s="2">
        <f>IF(NETWORKDAYS.INTL(Table15[[#This Row],[Date]],Table15[[#This Row],[Date]],11,[3]ZamazonHolidays!$A$2:$A$11)=0,IF(WEEKDAY(Table15[[#This Row],[Date]],2)=7,0,1),0)</f>
        <v>0</v>
      </c>
      <c r="I326" s="2">
        <v>235</v>
      </c>
      <c r="J32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306</v>
      </c>
      <c r="K326" s="2">
        <v>11</v>
      </c>
      <c r="L326" s="2">
        <f>IF(WEEKDAY(Table15[[#This Row],[Date]],2)=1,1,0)</f>
        <v>0</v>
      </c>
      <c r="M326" s="2">
        <f>IF(WEEKDAY(Table15[[#This Row],[Date]],2)=2,1,0)</f>
        <v>0</v>
      </c>
      <c r="N326" s="2">
        <f>IF(WEEKDAY(Table15[[#This Row],[Date]],2)=5,1,0)</f>
        <v>1</v>
      </c>
    </row>
    <row r="327" spans="1:14" x14ac:dyDescent="0.25">
      <c r="A327" s="1">
        <v>41594</v>
      </c>
      <c r="B327">
        <v>1381</v>
      </c>
      <c r="C327">
        <v>47801</v>
      </c>
      <c r="D327">
        <v>38341</v>
      </c>
      <c r="E327" s="2">
        <f>IF(WEEKDAY(Table15[[#This Row],[Date]],2)=3,1,0)</f>
        <v>0</v>
      </c>
      <c r="F327" s="2">
        <f>IF(WEEKDAY(Table15[[#This Row],[Date]],2)=4,1,0)</f>
        <v>0</v>
      </c>
      <c r="G327" s="2">
        <f>IF(WEEKDAY(Table15[[#This Row],[Date]],2)=6,1,0)</f>
        <v>1</v>
      </c>
      <c r="H327" s="2">
        <f>IF(NETWORKDAYS.INTL(Table15[[#This Row],[Date]],Table15[[#This Row],[Date]],11,[3]ZamazonHolidays!$A$2:$A$11)=0,IF(WEEKDAY(Table15[[#This Row],[Date]],2)=7,0,1),0)</f>
        <v>0</v>
      </c>
      <c r="I327" s="2">
        <v>303</v>
      </c>
      <c r="J32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282</v>
      </c>
      <c r="K327" s="2">
        <v>9</v>
      </c>
      <c r="L327" s="2">
        <f>IF(WEEKDAY(Table15[[#This Row],[Date]],2)=1,1,0)</f>
        <v>0</v>
      </c>
      <c r="M327" s="2">
        <f>IF(WEEKDAY(Table15[[#This Row],[Date]],2)=2,1,0)</f>
        <v>0</v>
      </c>
      <c r="N327" s="2">
        <f>IF(WEEKDAY(Table15[[#This Row],[Date]],2)=5,1,0)</f>
        <v>0</v>
      </c>
    </row>
    <row r="328" spans="1:14" x14ac:dyDescent="0.25">
      <c r="A328" s="1">
        <v>41595</v>
      </c>
      <c r="B328">
        <v>749</v>
      </c>
      <c r="C328">
        <v>25347</v>
      </c>
      <c r="D328">
        <v>31879</v>
      </c>
      <c r="E328" s="2">
        <f>IF(WEEKDAY(Table15[[#This Row],[Date]],2)=3,1,0)</f>
        <v>0</v>
      </c>
      <c r="F328" s="2">
        <f>IF(WEEKDAY(Table15[[#This Row],[Date]],2)=4,1,0)</f>
        <v>0</v>
      </c>
      <c r="G328" s="2">
        <f>IF(WEEKDAY(Table15[[#This Row],[Date]],2)=6,1,0)</f>
        <v>0</v>
      </c>
      <c r="H328" s="2">
        <f>IF(NETWORKDAYS.INTL(Table15[[#This Row],[Date]],Table15[[#This Row],[Date]],11,[3]ZamazonHolidays!$A$2:$A$11)=0,IF(WEEKDAY(Table15[[#This Row],[Date]],2)=7,0,1),0)</f>
        <v>0</v>
      </c>
      <c r="I328" s="2">
        <v>291</v>
      </c>
      <c r="J32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257</v>
      </c>
      <c r="K328" s="2">
        <v>6</v>
      </c>
      <c r="L328" s="2">
        <f>IF(WEEKDAY(Table15[[#This Row],[Date]],2)=1,1,0)</f>
        <v>0</v>
      </c>
      <c r="M328" s="2">
        <f>IF(WEEKDAY(Table15[[#This Row],[Date]],2)=2,1,0)</f>
        <v>0</v>
      </c>
      <c r="N328" s="2">
        <f>IF(WEEKDAY(Table15[[#This Row],[Date]],2)=5,1,0)</f>
        <v>0</v>
      </c>
    </row>
    <row r="329" spans="1:14" x14ac:dyDescent="0.25">
      <c r="A329" s="1">
        <v>41596</v>
      </c>
      <c r="B329">
        <v>1070</v>
      </c>
      <c r="C329">
        <v>31417</v>
      </c>
      <c r="D329">
        <v>31759</v>
      </c>
      <c r="E329" s="2">
        <f>IF(WEEKDAY(Table15[[#This Row],[Date]],2)=3,1,0)</f>
        <v>0</v>
      </c>
      <c r="F329" s="2">
        <f>IF(WEEKDAY(Table15[[#This Row],[Date]],2)=4,1,0)</f>
        <v>0</v>
      </c>
      <c r="G329" s="2">
        <f>IF(WEEKDAY(Table15[[#This Row],[Date]],2)=6,1,0)</f>
        <v>0</v>
      </c>
      <c r="H329" s="2">
        <f>IF(NETWORKDAYS.INTL(Table15[[#This Row],[Date]],Table15[[#This Row],[Date]],11,[3]ZamazonHolidays!$A$2:$A$11)=0,IF(WEEKDAY(Table15[[#This Row],[Date]],2)=7,0,1),0)</f>
        <v>0</v>
      </c>
      <c r="I329" s="2">
        <v>269</v>
      </c>
      <c r="J32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272</v>
      </c>
      <c r="K329" s="2">
        <v>5</v>
      </c>
      <c r="L329" s="2">
        <f>IF(WEEKDAY(Table15[[#This Row],[Date]],2)=1,1,0)</f>
        <v>1</v>
      </c>
      <c r="M329" s="2">
        <f>IF(WEEKDAY(Table15[[#This Row],[Date]],2)=2,1,0)</f>
        <v>0</v>
      </c>
      <c r="N329" s="2">
        <f>IF(WEEKDAY(Table15[[#This Row],[Date]],2)=5,1,0)</f>
        <v>0</v>
      </c>
    </row>
    <row r="330" spans="1:14" x14ac:dyDescent="0.25">
      <c r="A330" s="1">
        <v>41597</v>
      </c>
      <c r="B330">
        <v>1421</v>
      </c>
      <c r="C330">
        <v>34948</v>
      </c>
      <c r="D330">
        <v>30540</v>
      </c>
      <c r="E330" s="2">
        <f>IF(WEEKDAY(Table15[[#This Row],[Date]],2)=3,1,0)</f>
        <v>0</v>
      </c>
      <c r="F330" s="2">
        <f>IF(WEEKDAY(Table15[[#This Row],[Date]],2)=4,1,0)</f>
        <v>0</v>
      </c>
      <c r="G330" s="2">
        <f>IF(WEEKDAY(Table15[[#This Row],[Date]],2)=6,1,0)</f>
        <v>0</v>
      </c>
      <c r="H330" s="2">
        <f>IF(NETWORKDAYS.INTL(Table15[[#This Row],[Date]],Table15[[#This Row],[Date]],11,[3]ZamazonHolidays!$A$2:$A$11)=0,IF(WEEKDAY(Table15[[#This Row],[Date]],2)=7,0,1),0)</f>
        <v>0</v>
      </c>
      <c r="I330" s="2">
        <v>227</v>
      </c>
      <c r="J33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281</v>
      </c>
      <c r="K330" s="2">
        <v>10</v>
      </c>
      <c r="L330" s="2">
        <f>IF(WEEKDAY(Table15[[#This Row],[Date]],2)=1,1,0)</f>
        <v>0</v>
      </c>
      <c r="M330" s="2">
        <f>IF(WEEKDAY(Table15[[#This Row],[Date]],2)=2,1,0)</f>
        <v>1</v>
      </c>
      <c r="N330" s="2">
        <f>IF(WEEKDAY(Table15[[#This Row],[Date]],2)=5,1,0)</f>
        <v>0</v>
      </c>
    </row>
    <row r="331" spans="1:14" x14ac:dyDescent="0.25">
      <c r="A331" s="1">
        <v>41598</v>
      </c>
      <c r="B331">
        <v>1356</v>
      </c>
      <c r="C331">
        <v>24676</v>
      </c>
      <c r="D331">
        <v>27376</v>
      </c>
      <c r="E331" s="2">
        <f>IF(WEEKDAY(Table15[[#This Row],[Date]],2)=3,1,0)</f>
        <v>1</v>
      </c>
      <c r="F331" s="2">
        <f>IF(WEEKDAY(Table15[[#This Row],[Date]],2)=4,1,0)</f>
        <v>0</v>
      </c>
      <c r="G331" s="2">
        <f>IF(WEEKDAY(Table15[[#This Row],[Date]],2)=6,1,0)</f>
        <v>0</v>
      </c>
      <c r="H331" s="2">
        <f>IF(NETWORKDAYS.INTL(Table15[[#This Row],[Date]],Table15[[#This Row],[Date]],11,[3]ZamazonHolidays!$A$2:$A$11)=0,IF(WEEKDAY(Table15[[#This Row],[Date]],2)=7,0,1),0)</f>
        <v>0</v>
      </c>
      <c r="I331" s="2">
        <v>138</v>
      </c>
      <c r="J33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223</v>
      </c>
      <c r="K331" s="2">
        <v>8</v>
      </c>
      <c r="L331" s="2">
        <f>IF(WEEKDAY(Table15[[#This Row],[Date]],2)=1,1,0)</f>
        <v>0</v>
      </c>
      <c r="M331" s="2">
        <f>IF(WEEKDAY(Table15[[#This Row],[Date]],2)=2,1,0)</f>
        <v>0</v>
      </c>
      <c r="N331" s="2">
        <f>IF(WEEKDAY(Table15[[#This Row],[Date]],2)=5,1,0)</f>
        <v>0</v>
      </c>
    </row>
    <row r="332" spans="1:14" x14ac:dyDescent="0.25">
      <c r="A332" s="1">
        <v>41599</v>
      </c>
      <c r="B332">
        <v>628</v>
      </c>
      <c r="C332">
        <v>24707</v>
      </c>
      <c r="D332">
        <v>36799</v>
      </c>
      <c r="E332" s="2">
        <f>IF(WEEKDAY(Table15[[#This Row],[Date]],2)=3,1,0)</f>
        <v>0</v>
      </c>
      <c r="F332" s="2">
        <f>IF(WEEKDAY(Table15[[#This Row],[Date]],2)=4,1,0)</f>
        <v>1</v>
      </c>
      <c r="G332" s="2">
        <f>IF(WEEKDAY(Table15[[#This Row],[Date]],2)=6,1,0)</f>
        <v>0</v>
      </c>
      <c r="H332" s="2">
        <f>IF(NETWORKDAYS.INTL(Table15[[#This Row],[Date]],Table15[[#This Row],[Date]],11,[3]ZamazonHolidays!$A$2:$A$11)=0,IF(WEEKDAY(Table15[[#This Row],[Date]],2)=7,0,1),0)</f>
        <v>0</v>
      </c>
      <c r="I332" s="2">
        <v>218</v>
      </c>
      <c r="J33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247</v>
      </c>
      <c r="K332" s="2">
        <v>11</v>
      </c>
      <c r="L332" s="2">
        <f>IF(WEEKDAY(Table15[[#This Row],[Date]],2)=1,1,0)</f>
        <v>0</v>
      </c>
      <c r="M332" s="2">
        <f>IF(WEEKDAY(Table15[[#This Row],[Date]],2)=2,1,0)</f>
        <v>0</v>
      </c>
      <c r="N332" s="2">
        <f>IF(WEEKDAY(Table15[[#This Row],[Date]],2)=5,1,0)</f>
        <v>0</v>
      </c>
    </row>
    <row r="333" spans="1:14" x14ac:dyDescent="0.25">
      <c r="A333" s="1">
        <v>41600</v>
      </c>
      <c r="B333">
        <v>1399</v>
      </c>
      <c r="C333">
        <v>23947</v>
      </c>
      <c r="D333">
        <v>38306</v>
      </c>
      <c r="E333" s="2">
        <f>IF(WEEKDAY(Table15[[#This Row],[Date]],2)=3,1,0)</f>
        <v>0</v>
      </c>
      <c r="F333" s="2">
        <f>IF(WEEKDAY(Table15[[#This Row],[Date]],2)=4,1,0)</f>
        <v>0</v>
      </c>
      <c r="G333" s="2">
        <f>IF(WEEKDAY(Table15[[#This Row],[Date]],2)=6,1,0)</f>
        <v>0</v>
      </c>
      <c r="H333" s="2">
        <f>IF(NETWORKDAYS.INTL(Table15[[#This Row],[Date]],Table15[[#This Row],[Date]],11,[3]ZamazonHolidays!$A$2:$A$11)=0,IF(WEEKDAY(Table15[[#This Row],[Date]],2)=7,0,1),0)</f>
        <v>0</v>
      </c>
      <c r="I333" s="2">
        <v>357</v>
      </c>
      <c r="J33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308</v>
      </c>
      <c r="K333" s="2">
        <v>7</v>
      </c>
      <c r="L333" s="2">
        <f>IF(WEEKDAY(Table15[[#This Row],[Date]],2)=1,1,0)</f>
        <v>0</v>
      </c>
      <c r="M333" s="2">
        <f>IF(WEEKDAY(Table15[[#This Row],[Date]],2)=2,1,0)</f>
        <v>0</v>
      </c>
      <c r="N333" s="2">
        <f>IF(WEEKDAY(Table15[[#This Row],[Date]],2)=5,1,0)</f>
        <v>1</v>
      </c>
    </row>
    <row r="334" spans="1:14" x14ac:dyDescent="0.25">
      <c r="A334" s="1">
        <v>41601</v>
      </c>
      <c r="B334">
        <v>907</v>
      </c>
      <c r="C334">
        <v>23110</v>
      </c>
      <c r="D334">
        <v>36828</v>
      </c>
      <c r="E334" s="2">
        <f>IF(WEEKDAY(Table15[[#This Row],[Date]],2)=3,1,0)</f>
        <v>0</v>
      </c>
      <c r="F334" s="2">
        <f>IF(WEEKDAY(Table15[[#This Row],[Date]],2)=4,1,0)</f>
        <v>0</v>
      </c>
      <c r="G334" s="2">
        <f>IF(WEEKDAY(Table15[[#This Row],[Date]],2)=6,1,0)</f>
        <v>1</v>
      </c>
      <c r="H334" s="2">
        <f>IF(NETWORKDAYS.INTL(Table15[[#This Row],[Date]],Table15[[#This Row],[Date]],11,[3]ZamazonHolidays!$A$2:$A$11)=0,IF(WEEKDAY(Table15[[#This Row],[Date]],2)=7,0,1),0)</f>
        <v>0</v>
      </c>
      <c r="I334" s="2">
        <v>219</v>
      </c>
      <c r="J33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239</v>
      </c>
      <c r="K334" s="2">
        <v>9</v>
      </c>
      <c r="L334" s="2">
        <f>IF(WEEKDAY(Table15[[#This Row],[Date]],2)=1,1,0)</f>
        <v>0</v>
      </c>
      <c r="M334" s="2">
        <f>IF(WEEKDAY(Table15[[#This Row],[Date]],2)=2,1,0)</f>
        <v>0</v>
      </c>
      <c r="N334" s="2">
        <f>IF(WEEKDAY(Table15[[#This Row],[Date]],2)=5,1,0)</f>
        <v>0</v>
      </c>
    </row>
    <row r="335" spans="1:14" x14ac:dyDescent="0.25">
      <c r="A335" s="1">
        <v>41602</v>
      </c>
      <c r="B335">
        <v>1492</v>
      </c>
      <c r="C335">
        <v>40729</v>
      </c>
      <c r="D335">
        <v>35548</v>
      </c>
      <c r="E335" s="2">
        <f>IF(WEEKDAY(Table15[[#This Row],[Date]],2)=3,1,0)</f>
        <v>0</v>
      </c>
      <c r="F335" s="2">
        <f>IF(WEEKDAY(Table15[[#This Row],[Date]],2)=4,1,0)</f>
        <v>0</v>
      </c>
      <c r="G335" s="2">
        <f>IF(WEEKDAY(Table15[[#This Row],[Date]],2)=6,1,0)</f>
        <v>0</v>
      </c>
      <c r="H335" s="2">
        <f>IF(NETWORKDAYS.INTL(Table15[[#This Row],[Date]],Table15[[#This Row],[Date]],11,[3]ZamazonHolidays!$A$2:$A$11)=0,IF(WEEKDAY(Table15[[#This Row],[Date]],2)=7,0,1),0)</f>
        <v>0</v>
      </c>
      <c r="I335" s="2">
        <v>297</v>
      </c>
      <c r="J33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312</v>
      </c>
      <c r="K335" s="2">
        <v>8</v>
      </c>
      <c r="L335" s="2">
        <f>IF(WEEKDAY(Table15[[#This Row],[Date]],2)=1,1,0)</f>
        <v>0</v>
      </c>
      <c r="M335" s="2">
        <f>IF(WEEKDAY(Table15[[#This Row],[Date]],2)=2,1,0)</f>
        <v>0</v>
      </c>
      <c r="N335" s="2">
        <f>IF(WEEKDAY(Table15[[#This Row],[Date]],2)=5,1,0)</f>
        <v>0</v>
      </c>
    </row>
    <row r="336" spans="1:14" x14ac:dyDescent="0.25">
      <c r="A336" s="1">
        <v>41603</v>
      </c>
      <c r="B336">
        <v>1263</v>
      </c>
      <c r="C336">
        <v>47531</v>
      </c>
      <c r="D336">
        <v>33942</v>
      </c>
      <c r="E336" s="2">
        <f>IF(WEEKDAY(Table15[[#This Row],[Date]],2)=3,1,0)</f>
        <v>0</v>
      </c>
      <c r="F336" s="2">
        <f>IF(WEEKDAY(Table15[[#This Row],[Date]],2)=4,1,0)</f>
        <v>0</v>
      </c>
      <c r="G336" s="2">
        <f>IF(WEEKDAY(Table15[[#This Row],[Date]],2)=6,1,0)</f>
        <v>0</v>
      </c>
      <c r="H336" s="2">
        <f>IF(NETWORKDAYS.INTL(Table15[[#This Row],[Date]],Table15[[#This Row],[Date]],11,[3]ZamazonHolidays!$A$2:$A$11)=0,IF(WEEKDAY(Table15[[#This Row],[Date]],2)=7,0,1),0)</f>
        <v>0</v>
      </c>
      <c r="I336" s="2">
        <v>263</v>
      </c>
      <c r="J33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302</v>
      </c>
      <c r="K336" s="2">
        <v>10</v>
      </c>
      <c r="L336" s="2">
        <f>IF(WEEKDAY(Table15[[#This Row],[Date]],2)=1,1,0)</f>
        <v>1</v>
      </c>
      <c r="M336" s="2">
        <f>IF(WEEKDAY(Table15[[#This Row],[Date]],2)=2,1,0)</f>
        <v>0</v>
      </c>
      <c r="N336" s="2">
        <f>IF(WEEKDAY(Table15[[#This Row],[Date]],2)=5,1,0)</f>
        <v>0</v>
      </c>
    </row>
    <row r="337" spans="1:14" x14ac:dyDescent="0.25">
      <c r="A337" s="1">
        <v>41604</v>
      </c>
      <c r="B337">
        <v>930</v>
      </c>
      <c r="C337">
        <v>21847</v>
      </c>
      <c r="D337">
        <v>37810</v>
      </c>
      <c r="E337" s="2">
        <f>IF(WEEKDAY(Table15[[#This Row],[Date]],2)=3,1,0)</f>
        <v>0</v>
      </c>
      <c r="F337" s="2">
        <f>IF(WEEKDAY(Table15[[#This Row],[Date]],2)=4,1,0)</f>
        <v>0</v>
      </c>
      <c r="G337" s="2">
        <f>IF(WEEKDAY(Table15[[#This Row],[Date]],2)=6,1,0)</f>
        <v>0</v>
      </c>
      <c r="H337" s="2">
        <f>IF(NETWORKDAYS.INTL(Table15[[#This Row],[Date]],Table15[[#This Row],[Date]],11,[3]ZamazonHolidays!$A$2:$A$11)=0,IF(WEEKDAY(Table15[[#This Row],[Date]],2)=7,0,1),0)</f>
        <v>0</v>
      </c>
      <c r="I337" s="2">
        <v>281</v>
      </c>
      <c r="J33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288</v>
      </c>
      <c r="K337" s="2">
        <v>6</v>
      </c>
      <c r="L337" s="2">
        <f>IF(WEEKDAY(Table15[[#This Row],[Date]],2)=1,1,0)</f>
        <v>0</v>
      </c>
      <c r="M337" s="2">
        <f>IF(WEEKDAY(Table15[[#This Row],[Date]],2)=2,1,0)</f>
        <v>1</v>
      </c>
      <c r="N337" s="2">
        <f>IF(WEEKDAY(Table15[[#This Row],[Date]],2)=5,1,0)</f>
        <v>0</v>
      </c>
    </row>
    <row r="338" spans="1:14" x14ac:dyDescent="0.25">
      <c r="A338" s="1">
        <v>41605</v>
      </c>
      <c r="B338">
        <v>656</v>
      </c>
      <c r="C338">
        <v>33157</v>
      </c>
      <c r="D338">
        <v>27125</v>
      </c>
      <c r="E338" s="2">
        <f>IF(WEEKDAY(Table15[[#This Row],[Date]],2)=3,1,0)</f>
        <v>1</v>
      </c>
      <c r="F338" s="2">
        <f>IF(WEEKDAY(Table15[[#This Row],[Date]],2)=4,1,0)</f>
        <v>0</v>
      </c>
      <c r="G338" s="2">
        <f>IF(WEEKDAY(Table15[[#This Row],[Date]],2)=6,1,0)</f>
        <v>0</v>
      </c>
      <c r="H338" s="2">
        <f>IF(NETWORKDAYS.INTL(Table15[[#This Row],[Date]],Table15[[#This Row],[Date]],11,[3]ZamazonHolidays!$A$2:$A$11)=0,IF(WEEKDAY(Table15[[#This Row],[Date]],2)=7,0,1),0)</f>
        <v>0</v>
      </c>
      <c r="I338" s="2">
        <v>205</v>
      </c>
      <c r="J33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206</v>
      </c>
      <c r="K338" s="2">
        <v>11</v>
      </c>
      <c r="L338" s="2">
        <f>IF(WEEKDAY(Table15[[#This Row],[Date]],2)=1,1,0)</f>
        <v>0</v>
      </c>
      <c r="M338" s="2">
        <f>IF(WEEKDAY(Table15[[#This Row],[Date]],2)=2,1,0)</f>
        <v>0</v>
      </c>
      <c r="N338" s="2">
        <f>IF(WEEKDAY(Table15[[#This Row],[Date]],2)=5,1,0)</f>
        <v>0</v>
      </c>
    </row>
    <row r="339" spans="1:14" x14ac:dyDescent="0.25">
      <c r="A339" s="1">
        <v>41606</v>
      </c>
      <c r="B339">
        <v>2082</v>
      </c>
      <c r="C339">
        <v>25159</v>
      </c>
      <c r="D339">
        <v>37248</v>
      </c>
      <c r="E339" s="2">
        <f>IF(WEEKDAY(Table15[[#This Row],[Date]],2)=3,1,0)</f>
        <v>0</v>
      </c>
      <c r="F339" s="2">
        <f>IF(WEEKDAY(Table15[[#This Row],[Date]],2)=4,1,0)</f>
        <v>1</v>
      </c>
      <c r="G339" s="2">
        <f>IF(WEEKDAY(Table15[[#This Row],[Date]],2)=6,1,0)</f>
        <v>0</v>
      </c>
      <c r="H339" s="2">
        <f>IF(NETWORKDAYS.INTL(Table15[[#This Row],[Date]],Table15[[#This Row],[Date]],11,[3]ZamazonHolidays!$A$2:$A$11)=0,IF(WEEKDAY(Table15[[#This Row],[Date]],2)=7,0,1),0)</f>
        <v>1</v>
      </c>
      <c r="I339" s="2">
        <v>329</v>
      </c>
      <c r="J33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353</v>
      </c>
      <c r="K339" s="2">
        <v>9</v>
      </c>
      <c r="L339" s="2">
        <f>IF(WEEKDAY(Table15[[#This Row],[Date]],2)=1,1,0)</f>
        <v>0</v>
      </c>
      <c r="M339" s="2">
        <f>IF(WEEKDAY(Table15[[#This Row],[Date]],2)=2,1,0)</f>
        <v>0</v>
      </c>
      <c r="N339" s="2">
        <f>IF(WEEKDAY(Table15[[#This Row],[Date]],2)=5,1,0)</f>
        <v>0</v>
      </c>
    </row>
    <row r="340" spans="1:14" x14ac:dyDescent="0.25">
      <c r="A340" s="1">
        <v>41607</v>
      </c>
      <c r="B340">
        <v>1070</v>
      </c>
      <c r="C340">
        <v>37656</v>
      </c>
      <c r="D340">
        <v>35738</v>
      </c>
      <c r="E340" s="2">
        <f>IF(WEEKDAY(Table15[[#This Row],[Date]],2)=3,1,0)</f>
        <v>0</v>
      </c>
      <c r="F340" s="2">
        <f>IF(WEEKDAY(Table15[[#This Row],[Date]],2)=4,1,0)</f>
        <v>0</v>
      </c>
      <c r="G340" s="2">
        <f>IF(WEEKDAY(Table15[[#This Row],[Date]],2)=6,1,0)</f>
        <v>0</v>
      </c>
      <c r="H340" s="2">
        <f>IF(NETWORKDAYS.INTL(Table15[[#This Row],[Date]],Table15[[#This Row],[Date]],11,[3]ZamazonHolidays!$A$2:$A$11)=0,IF(WEEKDAY(Table15[[#This Row],[Date]],2)=7,0,1),0)</f>
        <v>0</v>
      </c>
      <c r="I340" s="2">
        <v>215</v>
      </c>
      <c r="J34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296</v>
      </c>
      <c r="K340" s="2">
        <v>12</v>
      </c>
      <c r="L340" s="2">
        <f>IF(WEEKDAY(Table15[[#This Row],[Date]],2)=1,1,0)</f>
        <v>0</v>
      </c>
      <c r="M340" s="2">
        <f>IF(WEEKDAY(Table15[[#This Row],[Date]],2)=2,1,0)</f>
        <v>0</v>
      </c>
      <c r="N340" s="2">
        <f>IF(WEEKDAY(Table15[[#This Row],[Date]],2)=5,1,0)</f>
        <v>1</v>
      </c>
    </row>
    <row r="341" spans="1:14" x14ac:dyDescent="0.25">
      <c r="A341" s="1">
        <v>41608</v>
      </c>
      <c r="B341">
        <v>1441</v>
      </c>
      <c r="C341">
        <v>26853</v>
      </c>
      <c r="D341">
        <v>37257</v>
      </c>
      <c r="E341" s="2">
        <f>IF(WEEKDAY(Table15[[#This Row],[Date]],2)=3,1,0)</f>
        <v>0</v>
      </c>
      <c r="F341" s="2">
        <f>IF(WEEKDAY(Table15[[#This Row],[Date]],2)=4,1,0)</f>
        <v>0</v>
      </c>
      <c r="G341" s="2">
        <f>IF(WEEKDAY(Table15[[#This Row],[Date]],2)=6,1,0)</f>
        <v>1</v>
      </c>
      <c r="H341" s="2">
        <f>IF(NETWORKDAYS.INTL(Table15[[#This Row],[Date]],Table15[[#This Row],[Date]],11,[3]ZamazonHolidays!$A$2:$A$11)=0,IF(WEEKDAY(Table15[[#This Row],[Date]],2)=7,0,1),0)</f>
        <v>0</v>
      </c>
      <c r="I341" s="2">
        <v>250</v>
      </c>
      <c r="J34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262</v>
      </c>
      <c r="K341" s="2">
        <v>6</v>
      </c>
      <c r="L341" s="2">
        <f>IF(WEEKDAY(Table15[[#This Row],[Date]],2)=1,1,0)</f>
        <v>0</v>
      </c>
      <c r="M341" s="2">
        <f>IF(WEEKDAY(Table15[[#This Row],[Date]],2)=2,1,0)</f>
        <v>0</v>
      </c>
      <c r="N341" s="2">
        <f>IF(WEEKDAY(Table15[[#This Row],[Date]],2)=5,1,0)</f>
        <v>0</v>
      </c>
    </row>
    <row r="342" spans="1:14" x14ac:dyDescent="0.25">
      <c r="A342" s="1">
        <v>41609</v>
      </c>
      <c r="B342">
        <v>1021</v>
      </c>
      <c r="C342">
        <v>33248</v>
      </c>
      <c r="D342">
        <v>38285</v>
      </c>
      <c r="E342" s="2">
        <f>IF(WEEKDAY(Table15[[#This Row],[Date]],2)=3,1,0)</f>
        <v>0</v>
      </c>
      <c r="F342" s="2">
        <f>IF(WEEKDAY(Table15[[#This Row],[Date]],2)=4,1,0)</f>
        <v>0</v>
      </c>
      <c r="G342" s="2">
        <f>IF(WEEKDAY(Table15[[#This Row],[Date]],2)=6,1,0)</f>
        <v>0</v>
      </c>
      <c r="H342" s="2">
        <f>IF(NETWORKDAYS.INTL(Table15[[#This Row],[Date]],Table15[[#This Row],[Date]],11,[3]ZamazonHolidays!$A$2:$A$11)=0,IF(WEEKDAY(Table15[[#This Row],[Date]],2)=7,0,1),0)</f>
        <v>0</v>
      </c>
      <c r="I342" s="2">
        <v>243</v>
      </c>
      <c r="J34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303</v>
      </c>
      <c r="K342" s="2">
        <v>10</v>
      </c>
      <c r="L342" s="2">
        <f>IF(WEEKDAY(Table15[[#This Row],[Date]],2)=1,1,0)</f>
        <v>0</v>
      </c>
      <c r="M342" s="2">
        <f>IF(WEEKDAY(Table15[[#This Row],[Date]],2)=2,1,0)</f>
        <v>0</v>
      </c>
      <c r="N342" s="2">
        <f>IF(WEEKDAY(Table15[[#This Row],[Date]],2)=5,1,0)</f>
        <v>0</v>
      </c>
    </row>
    <row r="343" spans="1:14" x14ac:dyDescent="0.25">
      <c r="A343" s="1">
        <v>41610</v>
      </c>
      <c r="B343">
        <v>948</v>
      </c>
      <c r="C343">
        <v>38704</v>
      </c>
      <c r="D343">
        <v>31531</v>
      </c>
      <c r="E343" s="2">
        <f>IF(WEEKDAY(Table15[[#This Row],[Date]],2)=3,1,0)</f>
        <v>0</v>
      </c>
      <c r="F343" s="2">
        <f>IF(WEEKDAY(Table15[[#This Row],[Date]],2)=4,1,0)</f>
        <v>0</v>
      </c>
      <c r="G343" s="2">
        <f>IF(WEEKDAY(Table15[[#This Row],[Date]],2)=6,1,0)</f>
        <v>0</v>
      </c>
      <c r="H343" s="2">
        <f>IF(NETWORKDAYS.INTL(Table15[[#This Row],[Date]],Table15[[#This Row],[Date]],11,[3]ZamazonHolidays!$A$2:$A$11)=0,IF(WEEKDAY(Table15[[#This Row],[Date]],2)=7,0,1),0)</f>
        <v>0</v>
      </c>
      <c r="I343" s="2">
        <v>280</v>
      </c>
      <c r="J34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273</v>
      </c>
      <c r="K343" s="2">
        <v>12</v>
      </c>
      <c r="L343" s="2">
        <f>IF(WEEKDAY(Table15[[#This Row],[Date]],2)=1,1,0)</f>
        <v>1</v>
      </c>
      <c r="M343" s="2">
        <f>IF(WEEKDAY(Table15[[#This Row],[Date]],2)=2,1,0)</f>
        <v>0</v>
      </c>
      <c r="N343" s="2">
        <f>IF(WEEKDAY(Table15[[#This Row],[Date]],2)=5,1,0)</f>
        <v>0</v>
      </c>
    </row>
    <row r="344" spans="1:14" x14ac:dyDescent="0.25">
      <c r="A344" s="1">
        <v>41611</v>
      </c>
      <c r="B344">
        <v>1134</v>
      </c>
      <c r="C344">
        <v>34207</v>
      </c>
      <c r="D344">
        <v>39294</v>
      </c>
      <c r="E344" s="2">
        <f>IF(WEEKDAY(Table15[[#This Row],[Date]],2)=3,1,0)</f>
        <v>0</v>
      </c>
      <c r="F344" s="2">
        <f>IF(WEEKDAY(Table15[[#This Row],[Date]],2)=4,1,0)</f>
        <v>0</v>
      </c>
      <c r="G344" s="2">
        <f>IF(WEEKDAY(Table15[[#This Row],[Date]],2)=6,1,0)</f>
        <v>0</v>
      </c>
      <c r="H344" s="2">
        <f>IF(NETWORKDAYS.INTL(Table15[[#This Row],[Date]],Table15[[#This Row],[Date]],11,[3]ZamazonHolidays!$A$2:$A$11)=0,IF(WEEKDAY(Table15[[#This Row],[Date]],2)=7,0,1),0)</f>
        <v>0</v>
      </c>
      <c r="I344" s="2">
        <v>366</v>
      </c>
      <c r="J34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312</v>
      </c>
      <c r="K344" s="2">
        <v>12</v>
      </c>
      <c r="L344" s="2">
        <f>IF(WEEKDAY(Table15[[#This Row],[Date]],2)=1,1,0)</f>
        <v>0</v>
      </c>
      <c r="M344" s="2">
        <f>IF(WEEKDAY(Table15[[#This Row],[Date]],2)=2,1,0)</f>
        <v>1</v>
      </c>
      <c r="N344" s="2">
        <f>IF(WEEKDAY(Table15[[#This Row],[Date]],2)=5,1,0)</f>
        <v>0</v>
      </c>
    </row>
    <row r="345" spans="1:14" x14ac:dyDescent="0.25">
      <c r="A345" s="1">
        <v>41612</v>
      </c>
      <c r="B345">
        <v>1399</v>
      </c>
      <c r="C345">
        <v>44700</v>
      </c>
      <c r="D345">
        <v>29838</v>
      </c>
      <c r="E345" s="2">
        <f>IF(WEEKDAY(Table15[[#This Row],[Date]],2)=3,1,0)</f>
        <v>1</v>
      </c>
      <c r="F345" s="2">
        <f>IF(WEEKDAY(Table15[[#This Row],[Date]],2)=4,1,0)</f>
        <v>0</v>
      </c>
      <c r="G345" s="2">
        <f>IF(WEEKDAY(Table15[[#This Row],[Date]],2)=6,1,0)</f>
        <v>0</v>
      </c>
      <c r="H345" s="2">
        <f>IF(NETWORKDAYS.INTL(Table15[[#This Row],[Date]],Table15[[#This Row],[Date]],11,[3]ZamazonHolidays!$A$2:$A$11)=0,IF(WEEKDAY(Table15[[#This Row],[Date]],2)=7,0,1),0)</f>
        <v>0</v>
      </c>
      <c r="I345" s="2">
        <v>298</v>
      </c>
      <c r="J34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253</v>
      </c>
      <c r="K345" s="2">
        <v>5</v>
      </c>
      <c r="L345" s="2">
        <f>IF(WEEKDAY(Table15[[#This Row],[Date]],2)=1,1,0)</f>
        <v>0</v>
      </c>
      <c r="M345" s="2">
        <f>IF(WEEKDAY(Table15[[#This Row],[Date]],2)=2,1,0)</f>
        <v>0</v>
      </c>
      <c r="N345" s="2">
        <f>IF(WEEKDAY(Table15[[#This Row],[Date]],2)=5,1,0)</f>
        <v>0</v>
      </c>
    </row>
    <row r="346" spans="1:14" x14ac:dyDescent="0.25">
      <c r="A346" s="1">
        <v>41613</v>
      </c>
      <c r="B346">
        <v>1031</v>
      </c>
      <c r="C346">
        <v>48682</v>
      </c>
      <c r="D346">
        <v>32915</v>
      </c>
      <c r="E346" s="2">
        <f>IF(WEEKDAY(Table15[[#This Row],[Date]],2)=3,1,0)</f>
        <v>0</v>
      </c>
      <c r="F346" s="2">
        <f>IF(WEEKDAY(Table15[[#This Row],[Date]],2)=4,1,0)</f>
        <v>1</v>
      </c>
      <c r="G346" s="2">
        <f>IF(WEEKDAY(Table15[[#This Row],[Date]],2)=6,1,0)</f>
        <v>0</v>
      </c>
      <c r="H346" s="2">
        <f>IF(NETWORKDAYS.INTL(Table15[[#This Row],[Date]],Table15[[#This Row],[Date]],11,[3]ZamazonHolidays!$A$2:$A$11)=0,IF(WEEKDAY(Table15[[#This Row],[Date]],2)=7,0,1),0)</f>
        <v>0</v>
      </c>
      <c r="I346" s="2">
        <v>269</v>
      </c>
      <c r="J34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262</v>
      </c>
      <c r="K346" s="2">
        <v>5</v>
      </c>
      <c r="L346" s="2">
        <f>IF(WEEKDAY(Table15[[#This Row],[Date]],2)=1,1,0)</f>
        <v>0</v>
      </c>
      <c r="M346" s="2">
        <f>IF(WEEKDAY(Table15[[#This Row],[Date]],2)=2,1,0)</f>
        <v>0</v>
      </c>
      <c r="N346" s="2">
        <f>IF(WEEKDAY(Table15[[#This Row],[Date]],2)=5,1,0)</f>
        <v>0</v>
      </c>
    </row>
    <row r="347" spans="1:14" x14ac:dyDescent="0.25">
      <c r="A347" s="1">
        <v>41614</v>
      </c>
      <c r="B347">
        <v>539</v>
      </c>
      <c r="C347">
        <v>37191</v>
      </c>
      <c r="D347">
        <v>30063</v>
      </c>
      <c r="E347" s="2">
        <f>IF(WEEKDAY(Table15[[#This Row],[Date]],2)=3,1,0)</f>
        <v>0</v>
      </c>
      <c r="F347" s="2">
        <f>IF(WEEKDAY(Table15[[#This Row],[Date]],2)=4,1,0)</f>
        <v>0</v>
      </c>
      <c r="G347" s="2">
        <f>IF(WEEKDAY(Table15[[#This Row],[Date]],2)=6,1,0)</f>
        <v>0</v>
      </c>
      <c r="H347" s="2">
        <f>IF(NETWORKDAYS.INTL(Table15[[#This Row],[Date]],Table15[[#This Row],[Date]],11,[3]ZamazonHolidays!$A$2:$A$11)=0,IF(WEEKDAY(Table15[[#This Row],[Date]],2)=7,0,1),0)</f>
        <v>0</v>
      </c>
      <c r="I347" s="2">
        <v>243</v>
      </c>
      <c r="J34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252</v>
      </c>
      <c r="K347" s="2">
        <v>5</v>
      </c>
      <c r="L347" s="2">
        <f>IF(WEEKDAY(Table15[[#This Row],[Date]],2)=1,1,0)</f>
        <v>0</v>
      </c>
      <c r="M347" s="2">
        <f>IF(WEEKDAY(Table15[[#This Row],[Date]],2)=2,1,0)</f>
        <v>0</v>
      </c>
      <c r="N347" s="2">
        <f>IF(WEEKDAY(Table15[[#This Row],[Date]],2)=5,1,0)</f>
        <v>1</v>
      </c>
    </row>
    <row r="348" spans="1:14" x14ac:dyDescent="0.25">
      <c r="A348" s="1">
        <v>41615</v>
      </c>
      <c r="B348">
        <v>519</v>
      </c>
      <c r="C348">
        <v>25358</v>
      </c>
      <c r="D348">
        <v>35939</v>
      </c>
      <c r="E348" s="2">
        <f>IF(WEEKDAY(Table15[[#This Row],[Date]],2)=3,1,0)</f>
        <v>0</v>
      </c>
      <c r="F348" s="2">
        <f>IF(WEEKDAY(Table15[[#This Row],[Date]],2)=4,1,0)</f>
        <v>0</v>
      </c>
      <c r="G348" s="2">
        <f>IF(WEEKDAY(Table15[[#This Row],[Date]],2)=6,1,0)</f>
        <v>1</v>
      </c>
      <c r="H348" s="2">
        <f>IF(NETWORKDAYS.INTL(Table15[[#This Row],[Date]],Table15[[#This Row],[Date]],11,[3]ZamazonHolidays!$A$2:$A$11)=0,IF(WEEKDAY(Table15[[#This Row],[Date]],2)=7,0,1),0)</f>
        <v>0</v>
      </c>
      <c r="I348" s="2">
        <v>288</v>
      </c>
      <c r="J34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224</v>
      </c>
      <c r="K348" s="2">
        <v>11</v>
      </c>
      <c r="L348" s="2">
        <f>IF(WEEKDAY(Table15[[#This Row],[Date]],2)=1,1,0)</f>
        <v>0</v>
      </c>
      <c r="M348" s="2">
        <f>IF(WEEKDAY(Table15[[#This Row],[Date]],2)=2,1,0)</f>
        <v>0</v>
      </c>
      <c r="N348" s="2">
        <f>IF(WEEKDAY(Table15[[#This Row],[Date]],2)=5,1,0)</f>
        <v>0</v>
      </c>
    </row>
    <row r="349" spans="1:14" x14ac:dyDescent="0.25">
      <c r="A349" s="1">
        <v>41616</v>
      </c>
      <c r="B349">
        <v>995</v>
      </c>
      <c r="C349">
        <v>27667</v>
      </c>
      <c r="D349">
        <v>36231</v>
      </c>
      <c r="E349" s="2">
        <f>IF(WEEKDAY(Table15[[#This Row],[Date]],2)=3,1,0)</f>
        <v>0</v>
      </c>
      <c r="F349" s="2">
        <f>IF(WEEKDAY(Table15[[#This Row],[Date]],2)=4,1,0)</f>
        <v>0</v>
      </c>
      <c r="G349" s="2">
        <f>IF(WEEKDAY(Table15[[#This Row],[Date]],2)=6,1,0)</f>
        <v>0</v>
      </c>
      <c r="H349" s="2">
        <f>IF(NETWORKDAYS.INTL(Table15[[#This Row],[Date]],Table15[[#This Row],[Date]],11,[3]ZamazonHolidays!$A$2:$A$11)=0,IF(WEEKDAY(Table15[[#This Row],[Date]],2)=7,0,1),0)</f>
        <v>0</v>
      </c>
      <c r="I349" s="2">
        <v>346</v>
      </c>
      <c r="J34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288</v>
      </c>
      <c r="K349" s="2">
        <v>7</v>
      </c>
      <c r="L349" s="2">
        <f>IF(WEEKDAY(Table15[[#This Row],[Date]],2)=1,1,0)</f>
        <v>0</v>
      </c>
      <c r="M349" s="2">
        <f>IF(WEEKDAY(Table15[[#This Row],[Date]],2)=2,1,0)</f>
        <v>0</v>
      </c>
      <c r="N349" s="2">
        <f>IF(WEEKDAY(Table15[[#This Row],[Date]],2)=5,1,0)</f>
        <v>0</v>
      </c>
    </row>
    <row r="350" spans="1:14" x14ac:dyDescent="0.25">
      <c r="A350" s="1">
        <v>41617</v>
      </c>
      <c r="B350">
        <v>1390</v>
      </c>
      <c r="C350">
        <v>30727</v>
      </c>
      <c r="D350">
        <v>35125</v>
      </c>
      <c r="E350" s="2">
        <f>IF(WEEKDAY(Table15[[#This Row],[Date]],2)=3,1,0)</f>
        <v>0</v>
      </c>
      <c r="F350" s="2">
        <f>IF(WEEKDAY(Table15[[#This Row],[Date]],2)=4,1,0)</f>
        <v>0</v>
      </c>
      <c r="G350" s="2">
        <f>IF(WEEKDAY(Table15[[#This Row],[Date]],2)=6,1,0)</f>
        <v>0</v>
      </c>
      <c r="H350" s="2">
        <f>IF(NETWORKDAYS.INTL(Table15[[#This Row],[Date]],Table15[[#This Row],[Date]],11,[3]ZamazonHolidays!$A$2:$A$11)=0,IF(WEEKDAY(Table15[[#This Row],[Date]],2)=7,0,1),0)</f>
        <v>0</v>
      </c>
      <c r="I350" s="2">
        <v>245</v>
      </c>
      <c r="J35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298</v>
      </c>
      <c r="K350" s="2">
        <v>7</v>
      </c>
      <c r="L350" s="2">
        <f>IF(WEEKDAY(Table15[[#This Row],[Date]],2)=1,1,0)</f>
        <v>1</v>
      </c>
      <c r="M350" s="2">
        <f>IF(WEEKDAY(Table15[[#This Row],[Date]],2)=2,1,0)</f>
        <v>0</v>
      </c>
      <c r="N350" s="2">
        <f>IF(WEEKDAY(Table15[[#This Row],[Date]],2)=5,1,0)</f>
        <v>0</v>
      </c>
    </row>
    <row r="351" spans="1:14" x14ac:dyDescent="0.25">
      <c r="A351" s="1">
        <v>41618</v>
      </c>
      <c r="B351">
        <v>1469</v>
      </c>
      <c r="C351">
        <v>42995</v>
      </c>
      <c r="D351">
        <v>30589</v>
      </c>
      <c r="E351" s="2">
        <f>IF(WEEKDAY(Table15[[#This Row],[Date]],2)=3,1,0)</f>
        <v>0</v>
      </c>
      <c r="F351" s="2">
        <f>IF(WEEKDAY(Table15[[#This Row],[Date]],2)=4,1,0)</f>
        <v>0</v>
      </c>
      <c r="G351" s="2">
        <f>IF(WEEKDAY(Table15[[#This Row],[Date]],2)=6,1,0)</f>
        <v>0</v>
      </c>
      <c r="H351" s="2">
        <f>IF(NETWORKDAYS.INTL(Table15[[#This Row],[Date]],Table15[[#This Row],[Date]],11,[3]ZamazonHolidays!$A$2:$A$11)=0,IF(WEEKDAY(Table15[[#This Row],[Date]],2)=7,0,1),0)</f>
        <v>0</v>
      </c>
      <c r="I351" s="2">
        <v>324</v>
      </c>
      <c r="J35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290</v>
      </c>
      <c r="K351" s="2">
        <v>9</v>
      </c>
      <c r="L351" s="2">
        <f>IF(WEEKDAY(Table15[[#This Row],[Date]],2)=1,1,0)</f>
        <v>0</v>
      </c>
      <c r="M351" s="2">
        <f>IF(WEEKDAY(Table15[[#This Row],[Date]],2)=2,1,0)</f>
        <v>1</v>
      </c>
      <c r="N351" s="2">
        <f>IF(WEEKDAY(Table15[[#This Row],[Date]],2)=5,1,0)</f>
        <v>0</v>
      </c>
    </row>
    <row r="352" spans="1:14" x14ac:dyDescent="0.25">
      <c r="A352" s="1">
        <v>41619</v>
      </c>
      <c r="B352">
        <v>943</v>
      </c>
      <c r="C352">
        <v>38152</v>
      </c>
      <c r="D352">
        <v>30921</v>
      </c>
      <c r="E352" s="2">
        <f>IF(WEEKDAY(Table15[[#This Row],[Date]],2)=3,1,0)</f>
        <v>1</v>
      </c>
      <c r="F352" s="2">
        <f>IF(WEEKDAY(Table15[[#This Row],[Date]],2)=4,1,0)</f>
        <v>0</v>
      </c>
      <c r="G352" s="2">
        <f>IF(WEEKDAY(Table15[[#This Row],[Date]],2)=6,1,0)</f>
        <v>0</v>
      </c>
      <c r="H352" s="2">
        <f>IF(NETWORKDAYS.INTL(Table15[[#This Row],[Date]],Table15[[#This Row],[Date]],11,[3]ZamazonHolidays!$A$2:$A$11)=0,IF(WEEKDAY(Table15[[#This Row],[Date]],2)=7,0,1),0)</f>
        <v>0</v>
      </c>
      <c r="I352" s="2">
        <v>216</v>
      </c>
      <c r="J35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237</v>
      </c>
      <c r="K352" s="2">
        <v>6</v>
      </c>
      <c r="L352" s="2">
        <f>IF(WEEKDAY(Table15[[#This Row],[Date]],2)=1,1,0)</f>
        <v>0</v>
      </c>
      <c r="M352" s="2">
        <f>IF(WEEKDAY(Table15[[#This Row],[Date]],2)=2,1,0)</f>
        <v>0</v>
      </c>
      <c r="N352" s="2">
        <f>IF(WEEKDAY(Table15[[#This Row],[Date]],2)=5,1,0)</f>
        <v>0</v>
      </c>
    </row>
    <row r="353" spans="1:14" x14ac:dyDescent="0.25">
      <c r="A353" s="1">
        <v>41620</v>
      </c>
      <c r="B353">
        <v>1378</v>
      </c>
      <c r="C353">
        <v>45739</v>
      </c>
      <c r="D353">
        <v>35236</v>
      </c>
      <c r="E353" s="2">
        <f>IF(WEEKDAY(Table15[[#This Row],[Date]],2)=3,1,0)</f>
        <v>0</v>
      </c>
      <c r="F353" s="2">
        <f>IF(WEEKDAY(Table15[[#This Row],[Date]],2)=4,1,0)</f>
        <v>1</v>
      </c>
      <c r="G353" s="2">
        <f>IF(WEEKDAY(Table15[[#This Row],[Date]],2)=6,1,0)</f>
        <v>0</v>
      </c>
      <c r="H353" s="2">
        <f>IF(NETWORKDAYS.INTL(Table15[[#This Row],[Date]],Table15[[#This Row],[Date]],11,[3]ZamazonHolidays!$A$2:$A$11)=0,IF(WEEKDAY(Table15[[#This Row],[Date]],2)=7,0,1),0)</f>
        <v>0</v>
      </c>
      <c r="I353" s="2">
        <v>279</v>
      </c>
      <c r="J35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282</v>
      </c>
      <c r="K353" s="2">
        <v>8</v>
      </c>
      <c r="L353" s="2">
        <f>IF(WEEKDAY(Table15[[#This Row],[Date]],2)=1,1,0)</f>
        <v>0</v>
      </c>
      <c r="M353" s="2">
        <f>IF(WEEKDAY(Table15[[#This Row],[Date]],2)=2,1,0)</f>
        <v>0</v>
      </c>
      <c r="N353" s="2">
        <f>IF(WEEKDAY(Table15[[#This Row],[Date]],2)=5,1,0)</f>
        <v>0</v>
      </c>
    </row>
    <row r="354" spans="1:14" x14ac:dyDescent="0.25">
      <c r="A354" s="1">
        <v>41621</v>
      </c>
      <c r="B354">
        <v>517</v>
      </c>
      <c r="C354">
        <v>30408</v>
      </c>
      <c r="D354">
        <v>32323</v>
      </c>
      <c r="E354" s="2">
        <f>IF(WEEKDAY(Table15[[#This Row],[Date]],2)=3,1,0)</f>
        <v>0</v>
      </c>
      <c r="F354" s="2">
        <f>IF(WEEKDAY(Table15[[#This Row],[Date]],2)=4,1,0)</f>
        <v>0</v>
      </c>
      <c r="G354" s="2">
        <f>IF(WEEKDAY(Table15[[#This Row],[Date]],2)=6,1,0)</f>
        <v>0</v>
      </c>
      <c r="H354" s="2">
        <f>IF(NETWORKDAYS.INTL(Table15[[#This Row],[Date]],Table15[[#This Row],[Date]],11,[3]ZamazonHolidays!$A$2:$A$11)=0,IF(WEEKDAY(Table15[[#This Row],[Date]],2)=7,0,1),0)</f>
        <v>0</v>
      </c>
      <c r="I354" s="2">
        <v>303</v>
      </c>
      <c r="J35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256</v>
      </c>
      <c r="K354" s="2">
        <v>7</v>
      </c>
      <c r="L354" s="2">
        <f>IF(WEEKDAY(Table15[[#This Row],[Date]],2)=1,1,0)</f>
        <v>0</v>
      </c>
      <c r="M354" s="2">
        <f>IF(WEEKDAY(Table15[[#This Row],[Date]],2)=2,1,0)</f>
        <v>0</v>
      </c>
      <c r="N354" s="2">
        <f>IF(WEEKDAY(Table15[[#This Row],[Date]],2)=5,1,0)</f>
        <v>1</v>
      </c>
    </row>
    <row r="355" spans="1:14" x14ac:dyDescent="0.25">
      <c r="A355" s="1">
        <v>41622</v>
      </c>
      <c r="B355">
        <v>998</v>
      </c>
      <c r="C355">
        <v>22112</v>
      </c>
      <c r="D355">
        <v>39682</v>
      </c>
      <c r="E355" s="2">
        <f>IF(WEEKDAY(Table15[[#This Row],[Date]],2)=3,1,0)</f>
        <v>0</v>
      </c>
      <c r="F355" s="2">
        <f>IF(WEEKDAY(Table15[[#This Row],[Date]],2)=4,1,0)</f>
        <v>0</v>
      </c>
      <c r="G355" s="2">
        <f>IF(WEEKDAY(Table15[[#This Row],[Date]],2)=6,1,0)</f>
        <v>1</v>
      </c>
      <c r="H355" s="2">
        <f>IF(NETWORKDAYS.INTL(Table15[[#This Row],[Date]],Table15[[#This Row],[Date]],11,[3]ZamazonHolidays!$A$2:$A$11)=0,IF(WEEKDAY(Table15[[#This Row],[Date]],2)=7,0,1),0)</f>
        <v>0</v>
      </c>
      <c r="I355" s="2">
        <v>203</v>
      </c>
      <c r="J35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255</v>
      </c>
      <c r="K355" s="2">
        <v>10</v>
      </c>
      <c r="L355" s="2">
        <f>IF(WEEKDAY(Table15[[#This Row],[Date]],2)=1,1,0)</f>
        <v>0</v>
      </c>
      <c r="M355" s="2">
        <f>IF(WEEKDAY(Table15[[#This Row],[Date]],2)=2,1,0)</f>
        <v>0</v>
      </c>
      <c r="N355" s="2">
        <f>IF(WEEKDAY(Table15[[#This Row],[Date]],2)=5,1,0)</f>
        <v>0</v>
      </c>
    </row>
    <row r="356" spans="1:14" x14ac:dyDescent="0.25">
      <c r="A356" s="1">
        <v>41623</v>
      </c>
      <c r="B356">
        <v>696</v>
      </c>
      <c r="C356">
        <v>22685</v>
      </c>
      <c r="D356">
        <v>31034</v>
      </c>
      <c r="E356" s="2">
        <f>IF(WEEKDAY(Table15[[#This Row],[Date]],2)=3,1,0)</f>
        <v>0</v>
      </c>
      <c r="F356" s="2">
        <f>IF(WEEKDAY(Table15[[#This Row],[Date]],2)=4,1,0)</f>
        <v>0</v>
      </c>
      <c r="G356" s="2">
        <f>IF(WEEKDAY(Table15[[#This Row],[Date]],2)=6,1,0)</f>
        <v>0</v>
      </c>
      <c r="H356" s="2">
        <f>IF(NETWORKDAYS.INTL(Table15[[#This Row],[Date]],Table15[[#This Row],[Date]],11,[3]ZamazonHolidays!$A$2:$A$11)=0,IF(WEEKDAY(Table15[[#This Row],[Date]],2)=7,0,1),0)</f>
        <v>0</v>
      </c>
      <c r="I356" s="2">
        <v>274</v>
      </c>
      <c r="J35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250</v>
      </c>
      <c r="K356" s="2">
        <v>12</v>
      </c>
      <c r="L356" s="2">
        <f>IF(WEEKDAY(Table15[[#This Row],[Date]],2)=1,1,0)</f>
        <v>0</v>
      </c>
      <c r="M356" s="2">
        <f>IF(WEEKDAY(Table15[[#This Row],[Date]],2)=2,1,0)</f>
        <v>0</v>
      </c>
      <c r="N356" s="2">
        <f>IF(WEEKDAY(Table15[[#This Row],[Date]],2)=5,1,0)</f>
        <v>0</v>
      </c>
    </row>
    <row r="357" spans="1:14" x14ac:dyDescent="0.25">
      <c r="A357" s="1">
        <v>41624</v>
      </c>
      <c r="B357">
        <v>1193</v>
      </c>
      <c r="C357">
        <v>47778</v>
      </c>
      <c r="D357">
        <v>38177</v>
      </c>
      <c r="E357" s="2">
        <f>IF(WEEKDAY(Table15[[#This Row],[Date]],2)=3,1,0)</f>
        <v>0</v>
      </c>
      <c r="F357" s="2">
        <f>IF(WEEKDAY(Table15[[#This Row],[Date]],2)=4,1,0)</f>
        <v>0</v>
      </c>
      <c r="G357" s="2">
        <f>IF(WEEKDAY(Table15[[#This Row],[Date]],2)=6,1,0)</f>
        <v>0</v>
      </c>
      <c r="H357" s="2">
        <f>IF(NETWORKDAYS.INTL(Table15[[#This Row],[Date]],Table15[[#This Row],[Date]],11,[3]ZamazonHolidays!$A$2:$A$11)=0,IF(WEEKDAY(Table15[[#This Row],[Date]],2)=7,0,1),0)</f>
        <v>0</v>
      </c>
      <c r="I357" s="2">
        <v>341</v>
      </c>
      <c r="J35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320</v>
      </c>
      <c r="K357" s="2">
        <v>6</v>
      </c>
      <c r="L357" s="2">
        <f>IF(WEEKDAY(Table15[[#This Row],[Date]],2)=1,1,0)</f>
        <v>1</v>
      </c>
      <c r="M357" s="2">
        <f>IF(WEEKDAY(Table15[[#This Row],[Date]],2)=2,1,0)</f>
        <v>0</v>
      </c>
      <c r="N357" s="2">
        <f>IF(WEEKDAY(Table15[[#This Row],[Date]],2)=5,1,0)</f>
        <v>0</v>
      </c>
    </row>
    <row r="358" spans="1:14" x14ac:dyDescent="0.25">
      <c r="A358" s="1">
        <v>41625</v>
      </c>
      <c r="B358">
        <v>1067</v>
      </c>
      <c r="C358">
        <v>41322</v>
      </c>
      <c r="D358">
        <v>37637</v>
      </c>
      <c r="E358" s="2">
        <f>IF(WEEKDAY(Table15[[#This Row],[Date]],2)=3,1,0)</f>
        <v>0</v>
      </c>
      <c r="F358" s="2">
        <f>IF(WEEKDAY(Table15[[#This Row],[Date]],2)=4,1,0)</f>
        <v>0</v>
      </c>
      <c r="G358" s="2">
        <f>IF(WEEKDAY(Table15[[#This Row],[Date]],2)=6,1,0)</f>
        <v>0</v>
      </c>
      <c r="H358" s="2">
        <f>IF(NETWORKDAYS.INTL(Table15[[#This Row],[Date]],Table15[[#This Row],[Date]],11,[3]ZamazonHolidays!$A$2:$A$11)=0,IF(WEEKDAY(Table15[[#This Row],[Date]],2)=7,0,1),0)</f>
        <v>0</v>
      </c>
      <c r="I358" s="2">
        <v>346</v>
      </c>
      <c r="J35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308</v>
      </c>
      <c r="K358" s="2">
        <v>11</v>
      </c>
      <c r="L358" s="2">
        <f>IF(WEEKDAY(Table15[[#This Row],[Date]],2)=1,1,0)</f>
        <v>0</v>
      </c>
      <c r="M358" s="2">
        <f>IF(WEEKDAY(Table15[[#This Row],[Date]],2)=2,1,0)</f>
        <v>1</v>
      </c>
      <c r="N358" s="2">
        <f>IF(WEEKDAY(Table15[[#This Row],[Date]],2)=5,1,0)</f>
        <v>0</v>
      </c>
    </row>
    <row r="359" spans="1:14" x14ac:dyDescent="0.25">
      <c r="A359" s="1">
        <v>41626</v>
      </c>
      <c r="B359">
        <v>1422</v>
      </c>
      <c r="C359">
        <v>36566</v>
      </c>
      <c r="D359">
        <v>22803</v>
      </c>
      <c r="E359" s="2">
        <f>IF(WEEKDAY(Table15[[#This Row],[Date]],2)=3,1,0)</f>
        <v>1</v>
      </c>
      <c r="F359" s="2">
        <f>IF(WEEKDAY(Table15[[#This Row],[Date]],2)=4,1,0)</f>
        <v>0</v>
      </c>
      <c r="G359" s="2">
        <f>IF(WEEKDAY(Table15[[#This Row],[Date]],2)=6,1,0)</f>
        <v>0</v>
      </c>
      <c r="H359" s="2">
        <f>IF(NETWORKDAYS.INTL(Table15[[#This Row],[Date]],Table15[[#This Row],[Date]],11,[3]ZamazonHolidays!$A$2:$A$11)=0,IF(WEEKDAY(Table15[[#This Row],[Date]],2)=7,0,1),0)</f>
        <v>0</v>
      </c>
      <c r="I359" s="2">
        <v>232</v>
      </c>
      <c r="J35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214</v>
      </c>
      <c r="K359" s="2">
        <v>12</v>
      </c>
      <c r="L359" s="2">
        <f>IF(WEEKDAY(Table15[[#This Row],[Date]],2)=1,1,0)</f>
        <v>0</v>
      </c>
      <c r="M359" s="2">
        <f>IF(WEEKDAY(Table15[[#This Row],[Date]],2)=2,1,0)</f>
        <v>0</v>
      </c>
      <c r="N359" s="2">
        <f>IF(WEEKDAY(Table15[[#This Row],[Date]],2)=5,1,0)</f>
        <v>0</v>
      </c>
    </row>
    <row r="360" spans="1:14" x14ac:dyDescent="0.25">
      <c r="A360" s="1">
        <v>41627</v>
      </c>
      <c r="B360">
        <v>902</v>
      </c>
      <c r="C360">
        <v>28877</v>
      </c>
      <c r="D360">
        <v>38171</v>
      </c>
      <c r="E360" s="2">
        <f>IF(WEEKDAY(Table15[[#This Row],[Date]],2)=3,1,0)</f>
        <v>0</v>
      </c>
      <c r="F360" s="2">
        <f>IF(WEEKDAY(Table15[[#This Row],[Date]],2)=4,1,0)</f>
        <v>1</v>
      </c>
      <c r="G360" s="2">
        <f>IF(WEEKDAY(Table15[[#This Row],[Date]],2)=6,1,0)</f>
        <v>0</v>
      </c>
      <c r="H360" s="2">
        <f>IF(NETWORKDAYS.INTL(Table15[[#This Row],[Date]],Table15[[#This Row],[Date]],11,[3]ZamazonHolidays!$A$2:$A$11)=0,IF(WEEKDAY(Table15[[#This Row],[Date]],2)=7,0,1),0)</f>
        <v>0</v>
      </c>
      <c r="I360" s="2">
        <v>289</v>
      </c>
      <c r="J36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266</v>
      </c>
      <c r="K360" s="2">
        <v>11</v>
      </c>
      <c r="L360" s="2">
        <f>IF(WEEKDAY(Table15[[#This Row],[Date]],2)=1,1,0)</f>
        <v>0</v>
      </c>
      <c r="M360" s="2">
        <f>IF(WEEKDAY(Table15[[#This Row],[Date]],2)=2,1,0)</f>
        <v>0</v>
      </c>
      <c r="N360" s="2">
        <f>IF(WEEKDAY(Table15[[#This Row],[Date]],2)=5,1,0)</f>
        <v>0</v>
      </c>
    </row>
    <row r="361" spans="1:14" x14ac:dyDescent="0.25">
      <c r="A361" s="1">
        <v>41628</v>
      </c>
      <c r="B361">
        <v>1049</v>
      </c>
      <c r="C361">
        <v>43254</v>
      </c>
      <c r="D361">
        <v>30848</v>
      </c>
      <c r="E361" s="2">
        <f>IF(WEEKDAY(Table15[[#This Row],[Date]],2)=3,1,0)</f>
        <v>0</v>
      </c>
      <c r="F361" s="2">
        <f>IF(WEEKDAY(Table15[[#This Row],[Date]],2)=4,1,0)</f>
        <v>0</v>
      </c>
      <c r="G361" s="2">
        <f>IF(WEEKDAY(Table15[[#This Row],[Date]],2)=6,1,0)</f>
        <v>0</v>
      </c>
      <c r="H361" s="2">
        <f>IF(NETWORKDAYS.INTL(Table15[[#This Row],[Date]],Table15[[#This Row],[Date]],11,[3]ZamazonHolidays!$A$2:$A$11)=0,IF(WEEKDAY(Table15[[#This Row],[Date]],2)=7,0,1),0)</f>
        <v>0</v>
      </c>
      <c r="I361" s="2">
        <v>246</v>
      </c>
      <c r="J36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277</v>
      </c>
      <c r="K361" s="2">
        <v>7</v>
      </c>
      <c r="L361" s="2">
        <f>IF(WEEKDAY(Table15[[#This Row],[Date]],2)=1,1,0)</f>
        <v>0</v>
      </c>
      <c r="M361" s="2">
        <f>IF(WEEKDAY(Table15[[#This Row],[Date]],2)=2,1,0)</f>
        <v>0</v>
      </c>
      <c r="N361" s="2">
        <f>IF(WEEKDAY(Table15[[#This Row],[Date]],2)=5,1,0)</f>
        <v>1</v>
      </c>
    </row>
    <row r="362" spans="1:14" x14ac:dyDescent="0.25">
      <c r="A362" s="1">
        <v>41629</v>
      </c>
      <c r="B362">
        <v>1079</v>
      </c>
      <c r="C362">
        <v>42968</v>
      </c>
      <c r="D362">
        <v>36094</v>
      </c>
      <c r="E362" s="2">
        <f>IF(WEEKDAY(Table15[[#This Row],[Date]],2)=3,1,0)</f>
        <v>0</v>
      </c>
      <c r="F362" s="2">
        <f>IF(WEEKDAY(Table15[[#This Row],[Date]],2)=4,1,0)</f>
        <v>0</v>
      </c>
      <c r="G362" s="2">
        <f>IF(WEEKDAY(Table15[[#This Row],[Date]],2)=6,1,0)</f>
        <v>1</v>
      </c>
      <c r="H362" s="2">
        <f>IF(NETWORKDAYS.INTL(Table15[[#This Row],[Date]],Table15[[#This Row],[Date]],11,[3]ZamazonHolidays!$A$2:$A$11)=0,IF(WEEKDAY(Table15[[#This Row],[Date]],2)=7,0,1),0)</f>
        <v>0</v>
      </c>
      <c r="I362" s="2">
        <v>243</v>
      </c>
      <c r="J36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258</v>
      </c>
      <c r="K362" s="2">
        <v>6</v>
      </c>
      <c r="L362" s="2">
        <f>IF(WEEKDAY(Table15[[#This Row],[Date]],2)=1,1,0)</f>
        <v>0</v>
      </c>
      <c r="M362" s="2">
        <f>IF(WEEKDAY(Table15[[#This Row],[Date]],2)=2,1,0)</f>
        <v>0</v>
      </c>
      <c r="N362" s="2">
        <f>IF(WEEKDAY(Table15[[#This Row],[Date]],2)=5,1,0)</f>
        <v>0</v>
      </c>
    </row>
    <row r="363" spans="1:14" x14ac:dyDescent="0.25">
      <c r="A363" s="1">
        <v>41630</v>
      </c>
      <c r="B363">
        <v>806</v>
      </c>
      <c r="C363">
        <v>48841</v>
      </c>
      <c r="D363">
        <v>38449</v>
      </c>
      <c r="E363" s="2">
        <f>IF(WEEKDAY(Table15[[#This Row],[Date]],2)=3,1,0)</f>
        <v>0</v>
      </c>
      <c r="F363" s="2">
        <f>IF(WEEKDAY(Table15[[#This Row],[Date]],2)=4,1,0)</f>
        <v>0</v>
      </c>
      <c r="G363" s="2">
        <f>IF(WEEKDAY(Table15[[#This Row],[Date]],2)=6,1,0)</f>
        <v>0</v>
      </c>
      <c r="H363" s="2">
        <f>IF(NETWORKDAYS.INTL(Table15[[#This Row],[Date]],Table15[[#This Row],[Date]],11,[3]ZamazonHolidays!$A$2:$A$11)=0,IF(WEEKDAY(Table15[[#This Row],[Date]],2)=7,0,1),0)</f>
        <v>0</v>
      </c>
      <c r="I363" s="2">
        <v>327</v>
      </c>
      <c r="J363"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309</v>
      </c>
      <c r="K363" s="2">
        <v>11</v>
      </c>
      <c r="L363" s="2">
        <f>IF(WEEKDAY(Table15[[#This Row],[Date]],2)=1,1,0)</f>
        <v>0</v>
      </c>
      <c r="M363" s="2">
        <f>IF(WEEKDAY(Table15[[#This Row],[Date]],2)=2,1,0)</f>
        <v>0</v>
      </c>
      <c r="N363" s="2">
        <f>IF(WEEKDAY(Table15[[#This Row],[Date]],2)=5,1,0)</f>
        <v>0</v>
      </c>
    </row>
    <row r="364" spans="1:14" x14ac:dyDescent="0.25">
      <c r="A364" s="1">
        <v>41631</v>
      </c>
      <c r="B364">
        <v>1145</v>
      </c>
      <c r="C364">
        <v>24896</v>
      </c>
      <c r="D364">
        <v>37506</v>
      </c>
      <c r="E364" s="2">
        <f>IF(WEEKDAY(Table15[[#This Row],[Date]],2)=3,1,0)</f>
        <v>0</v>
      </c>
      <c r="F364" s="2">
        <f>IF(WEEKDAY(Table15[[#This Row],[Date]],2)=4,1,0)</f>
        <v>0</v>
      </c>
      <c r="G364" s="2">
        <f>IF(WEEKDAY(Table15[[#This Row],[Date]],2)=6,1,0)</f>
        <v>0</v>
      </c>
      <c r="H364" s="2">
        <f>IF(NETWORKDAYS.INTL(Table15[[#This Row],[Date]],Table15[[#This Row],[Date]],11,[3]ZamazonHolidays!$A$2:$A$11)=0,IF(WEEKDAY(Table15[[#This Row],[Date]],2)=7,0,1),0)</f>
        <v>0</v>
      </c>
      <c r="I364" s="2">
        <v>293</v>
      </c>
      <c r="J364"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296</v>
      </c>
      <c r="K364" s="2">
        <v>10</v>
      </c>
      <c r="L364" s="2">
        <f>IF(WEEKDAY(Table15[[#This Row],[Date]],2)=1,1,0)</f>
        <v>1</v>
      </c>
      <c r="M364" s="2">
        <f>IF(WEEKDAY(Table15[[#This Row],[Date]],2)=2,1,0)</f>
        <v>0</v>
      </c>
      <c r="N364" s="2">
        <f>IF(WEEKDAY(Table15[[#This Row],[Date]],2)=5,1,0)</f>
        <v>0</v>
      </c>
    </row>
    <row r="365" spans="1:14" x14ac:dyDescent="0.25">
      <c r="A365" s="1">
        <v>41632</v>
      </c>
      <c r="B365">
        <v>575</v>
      </c>
      <c r="C365">
        <v>33485</v>
      </c>
      <c r="D365">
        <v>33150</v>
      </c>
      <c r="E365" s="2">
        <f>IF(WEEKDAY(Table15[[#This Row],[Date]],2)=3,1,0)</f>
        <v>0</v>
      </c>
      <c r="F365" s="2">
        <f>IF(WEEKDAY(Table15[[#This Row],[Date]],2)=4,1,0)</f>
        <v>0</v>
      </c>
      <c r="G365" s="2">
        <f>IF(WEEKDAY(Table15[[#This Row],[Date]],2)=6,1,0)</f>
        <v>0</v>
      </c>
      <c r="H365" s="2">
        <f>IF(NETWORKDAYS.INTL(Table15[[#This Row],[Date]],Table15[[#This Row],[Date]],11,[3]ZamazonHolidays!$A$2:$A$11)=0,IF(WEEKDAY(Table15[[#This Row],[Date]],2)=7,0,1),0)</f>
        <v>0</v>
      </c>
      <c r="I365" s="2">
        <v>203</v>
      </c>
      <c r="J365"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264</v>
      </c>
      <c r="K365" s="2">
        <v>9</v>
      </c>
      <c r="L365" s="2">
        <f>IF(WEEKDAY(Table15[[#This Row],[Date]],2)=1,1,0)</f>
        <v>0</v>
      </c>
      <c r="M365" s="2">
        <f>IF(WEEKDAY(Table15[[#This Row],[Date]],2)=2,1,0)</f>
        <v>1</v>
      </c>
      <c r="N365" s="2">
        <f>IF(WEEKDAY(Table15[[#This Row],[Date]],2)=5,1,0)</f>
        <v>0</v>
      </c>
    </row>
    <row r="366" spans="1:14" x14ac:dyDescent="0.25">
      <c r="A366" s="1">
        <v>41633</v>
      </c>
      <c r="B366">
        <v>1362</v>
      </c>
      <c r="C366">
        <v>44507</v>
      </c>
      <c r="D366">
        <v>29905</v>
      </c>
      <c r="E366" s="2">
        <f>IF(WEEKDAY(Table15[[#This Row],[Date]],2)=3,1,0)</f>
        <v>1</v>
      </c>
      <c r="F366" s="2">
        <f>IF(WEEKDAY(Table15[[#This Row],[Date]],2)=4,1,0)</f>
        <v>0</v>
      </c>
      <c r="G366" s="2">
        <f>IF(WEEKDAY(Table15[[#This Row],[Date]],2)=6,1,0)</f>
        <v>0</v>
      </c>
      <c r="H366" s="2">
        <f>IF(NETWORKDAYS.INTL(Table15[[#This Row],[Date]],Table15[[#This Row],[Date]],11,[3]ZamazonHolidays!$A$2:$A$11)=0,IF(WEEKDAY(Table15[[#This Row],[Date]],2)=7,0,1),0)</f>
        <v>1</v>
      </c>
      <c r="I366" s="2">
        <v>310</v>
      </c>
      <c r="J366"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307</v>
      </c>
      <c r="K366" s="2">
        <v>5</v>
      </c>
      <c r="L366" s="2">
        <f>IF(WEEKDAY(Table15[[#This Row],[Date]],2)=1,1,0)</f>
        <v>0</v>
      </c>
      <c r="M366" s="2">
        <f>IF(WEEKDAY(Table15[[#This Row],[Date]],2)=2,1,0)</f>
        <v>0</v>
      </c>
      <c r="N366" s="2">
        <f>IF(WEEKDAY(Table15[[#This Row],[Date]],2)=5,1,0)</f>
        <v>0</v>
      </c>
    </row>
    <row r="367" spans="1:14" x14ac:dyDescent="0.25">
      <c r="A367" s="1">
        <v>41634</v>
      </c>
      <c r="B367">
        <v>950</v>
      </c>
      <c r="C367">
        <v>43651</v>
      </c>
      <c r="D367">
        <v>39134</v>
      </c>
      <c r="E367" s="2">
        <f>IF(WEEKDAY(Table15[[#This Row],[Date]],2)=3,1,0)</f>
        <v>0</v>
      </c>
      <c r="F367" s="2">
        <f>IF(WEEKDAY(Table15[[#This Row],[Date]],2)=4,1,0)</f>
        <v>1</v>
      </c>
      <c r="G367" s="2">
        <f>IF(WEEKDAY(Table15[[#This Row],[Date]],2)=6,1,0)</f>
        <v>0</v>
      </c>
      <c r="H367" s="2">
        <f>IF(NETWORKDAYS.INTL(Table15[[#This Row],[Date]],Table15[[#This Row],[Date]],11,[3]ZamazonHolidays!$A$2:$A$11)=0,IF(WEEKDAY(Table15[[#This Row],[Date]],2)=7,0,1),0)</f>
        <v>0</v>
      </c>
      <c r="I367" s="2">
        <v>317</v>
      </c>
      <c r="J367"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284</v>
      </c>
      <c r="K367" s="2">
        <v>6</v>
      </c>
      <c r="L367" s="2">
        <f>IF(WEEKDAY(Table15[[#This Row],[Date]],2)=1,1,0)</f>
        <v>0</v>
      </c>
      <c r="M367" s="2">
        <f>IF(WEEKDAY(Table15[[#This Row],[Date]],2)=2,1,0)</f>
        <v>0</v>
      </c>
      <c r="N367" s="2">
        <f>IF(WEEKDAY(Table15[[#This Row],[Date]],2)=5,1,0)</f>
        <v>0</v>
      </c>
    </row>
    <row r="368" spans="1:14" x14ac:dyDescent="0.25">
      <c r="A368" s="1">
        <v>41635</v>
      </c>
      <c r="B368">
        <v>749</v>
      </c>
      <c r="C368">
        <v>44088</v>
      </c>
      <c r="D368">
        <v>37212</v>
      </c>
      <c r="E368" s="2">
        <f>IF(WEEKDAY(Table15[[#This Row],[Date]],2)=3,1,0)</f>
        <v>0</v>
      </c>
      <c r="F368" s="2">
        <f>IF(WEEKDAY(Table15[[#This Row],[Date]],2)=4,1,0)</f>
        <v>0</v>
      </c>
      <c r="G368" s="2">
        <f>IF(WEEKDAY(Table15[[#This Row],[Date]],2)=6,1,0)</f>
        <v>0</v>
      </c>
      <c r="H368" s="2">
        <f>IF(NETWORKDAYS.INTL(Table15[[#This Row],[Date]],Table15[[#This Row],[Date]],11,[3]ZamazonHolidays!$A$2:$A$11)=0,IF(WEEKDAY(Table15[[#This Row],[Date]],2)=7,0,1),0)</f>
        <v>0</v>
      </c>
      <c r="I368" s="2">
        <v>250</v>
      </c>
      <c r="J368"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298</v>
      </c>
      <c r="K368" s="2">
        <v>8</v>
      </c>
      <c r="L368" s="2">
        <f>IF(WEEKDAY(Table15[[#This Row],[Date]],2)=1,1,0)</f>
        <v>0</v>
      </c>
      <c r="M368" s="2">
        <f>IF(WEEKDAY(Table15[[#This Row],[Date]],2)=2,1,0)</f>
        <v>0</v>
      </c>
      <c r="N368" s="2">
        <f>IF(WEEKDAY(Table15[[#This Row],[Date]],2)=5,1,0)</f>
        <v>1</v>
      </c>
    </row>
    <row r="369" spans="1:14" x14ac:dyDescent="0.25">
      <c r="A369" s="1">
        <v>41636</v>
      </c>
      <c r="B369">
        <v>1278</v>
      </c>
      <c r="C369">
        <v>29900</v>
      </c>
      <c r="D369">
        <v>38560</v>
      </c>
      <c r="E369" s="2">
        <f>IF(WEEKDAY(Table15[[#This Row],[Date]],2)=3,1,0)</f>
        <v>0</v>
      </c>
      <c r="F369" s="2">
        <f>IF(WEEKDAY(Table15[[#This Row],[Date]],2)=4,1,0)</f>
        <v>0</v>
      </c>
      <c r="G369" s="2">
        <f>IF(WEEKDAY(Table15[[#This Row],[Date]],2)=6,1,0)</f>
        <v>1</v>
      </c>
      <c r="H369" s="2">
        <f>IF(NETWORKDAYS.INTL(Table15[[#This Row],[Date]],Table15[[#This Row],[Date]],11,[3]ZamazonHolidays!$A$2:$A$11)=0,IF(WEEKDAY(Table15[[#This Row],[Date]],2)=7,0,1),0)</f>
        <v>0</v>
      </c>
      <c r="I369" s="2">
        <v>337</v>
      </c>
      <c r="J369"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265</v>
      </c>
      <c r="K369" s="2">
        <v>11</v>
      </c>
      <c r="L369" s="2">
        <f>IF(WEEKDAY(Table15[[#This Row],[Date]],2)=1,1,0)</f>
        <v>0</v>
      </c>
      <c r="M369" s="2">
        <f>IF(WEEKDAY(Table15[[#This Row],[Date]],2)=2,1,0)</f>
        <v>0</v>
      </c>
      <c r="N369" s="2">
        <f>IF(WEEKDAY(Table15[[#This Row],[Date]],2)=5,1,0)</f>
        <v>0</v>
      </c>
    </row>
    <row r="370" spans="1:14" x14ac:dyDescent="0.25">
      <c r="A370" s="1">
        <v>41637</v>
      </c>
      <c r="B370">
        <v>556</v>
      </c>
      <c r="C370">
        <v>44993</v>
      </c>
      <c r="D370">
        <v>30774</v>
      </c>
      <c r="E370" s="2">
        <f>IF(WEEKDAY(Table15[[#This Row],[Date]],2)=3,1,0)</f>
        <v>0</v>
      </c>
      <c r="F370" s="2">
        <f>IF(WEEKDAY(Table15[[#This Row],[Date]],2)=4,1,0)</f>
        <v>0</v>
      </c>
      <c r="G370" s="2">
        <f>IF(WEEKDAY(Table15[[#This Row],[Date]],2)=6,1,0)</f>
        <v>0</v>
      </c>
      <c r="H370" s="2">
        <f>IF(NETWORKDAYS.INTL(Table15[[#This Row],[Date]],Table15[[#This Row],[Date]],11,[3]ZamazonHolidays!$A$2:$A$11)=0,IF(WEEKDAY(Table15[[#This Row],[Date]],2)=7,0,1),0)</f>
        <v>0</v>
      </c>
      <c r="I370" s="2">
        <v>296</v>
      </c>
      <c r="J370"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262</v>
      </c>
      <c r="K370" s="2">
        <v>7</v>
      </c>
      <c r="L370" s="2">
        <f>IF(WEEKDAY(Table15[[#This Row],[Date]],2)=1,1,0)</f>
        <v>0</v>
      </c>
      <c r="M370" s="2">
        <f>IF(WEEKDAY(Table15[[#This Row],[Date]],2)=2,1,0)</f>
        <v>0</v>
      </c>
      <c r="N370" s="2">
        <f>IF(WEEKDAY(Table15[[#This Row],[Date]],2)=5,1,0)</f>
        <v>0</v>
      </c>
    </row>
    <row r="371" spans="1:14" x14ac:dyDescent="0.25">
      <c r="A371" s="1">
        <v>41638</v>
      </c>
      <c r="B371">
        <v>908</v>
      </c>
      <c r="C371">
        <v>25509</v>
      </c>
      <c r="D371">
        <v>35770</v>
      </c>
      <c r="E371" s="2">
        <f>IF(WEEKDAY(Table15[[#This Row],[Date]],2)=3,1,0)</f>
        <v>0</v>
      </c>
      <c r="F371" s="2">
        <f>IF(WEEKDAY(Table15[[#This Row],[Date]],2)=4,1,0)</f>
        <v>0</v>
      </c>
      <c r="G371" s="2">
        <f>IF(WEEKDAY(Table15[[#This Row],[Date]],2)=6,1,0)</f>
        <v>0</v>
      </c>
      <c r="H371" s="2">
        <f>IF(NETWORKDAYS.INTL(Table15[[#This Row],[Date]],Table15[[#This Row],[Date]],11,[3]ZamazonHolidays!$A$2:$A$11)=0,IF(WEEKDAY(Table15[[#This Row],[Date]],2)=7,0,1),0)</f>
        <v>0</v>
      </c>
      <c r="I371" s="2">
        <v>289</v>
      </c>
      <c r="J371"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281</v>
      </c>
      <c r="K371" s="2">
        <v>8</v>
      </c>
      <c r="L371" s="2">
        <f>IF(WEEKDAY(Table15[[#This Row],[Date]],2)=1,1,0)</f>
        <v>1</v>
      </c>
      <c r="M371" s="2">
        <f>IF(WEEKDAY(Table15[[#This Row],[Date]],2)=2,1,0)</f>
        <v>0</v>
      </c>
      <c r="N371" s="2">
        <f>IF(WEEKDAY(Table15[[#This Row],[Date]],2)=5,1,0)</f>
        <v>0</v>
      </c>
    </row>
    <row r="372" spans="1:14" x14ac:dyDescent="0.25">
      <c r="A372" s="1">
        <v>41639</v>
      </c>
      <c r="B372">
        <v>796</v>
      </c>
      <c r="C372">
        <v>28923</v>
      </c>
      <c r="D372">
        <v>30601</v>
      </c>
      <c r="E372" s="2">
        <f>IF(WEEKDAY(Table15[[#This Row],[Date]],2)=3,1,0)</f>
        <v>0</v>
      </c>
      <c r="F372" s="2">
        <f>IF(WEEKDAY(Table15[[#This Row],[Date]],2)=4,1,0)</f>
        <v>0</v>
      </c>
      <c r="G372" s="2">
        <f>IF(WEEKDAY(Table15[[#This Row],[Date]],2)=6,1,0)</f>
        <v>0</v>
      </c>
      <c r="H372" s="2">
        <f>IF(NETWORKDAYS.INTL(Table15[[#This Row],[Date]],Table15[[#This Row],[Date]],11,[3]ZamazonHolidays!$A$2:$A$11)=0,IF(WEEKDAY(Table15[[#This Row],[Date]],2)=7,0,1),0)</f>
        <v>0</v>
      </c>
      <c r="I372" s="2">
        <v>237</v>
      </c>
      <c r="J372" s="2">
        <f>_xlfn.CEILING.MATH(Intercept+NumPackagesInQueueToStow*Table15[[#This Row],[NumPackagesInQueueToStow]]+NumLooseItemsInQueueToStow*Table15[[#This Row],[NumLooseItemsInQueueToStow]]+NumItemsToPick*Table15[[#This Row],[NumItemsToPick]]+Wednesday*Table15[[#This Row],[Wednesday]]+Thursday*Table15[[#This Row],[Thursday]]+Saturday*Table15[[#This Row],[Saturday]]+Holiday*Table15[[#This Row],[Holiday]])</f>
        <v>256</v>
      </c>
      <c r="K372" s="2">
        <v>5</v>
      </c>
      <c r="L372" s="2">
        <f>IF(WEEKDAY(Table15[[#This Row],[Date]],2)=1,1,0)</f>
        <v>0</v>
      </c>
      <c r="M372" s="2">
        <f>IF(WEEKDAY(Table15[[#This Row],[Date]],2)=2,1,0)</f>
        <v>1</v>
      </c>
      <c r="N372" s="2">
        <f>IF(WEEKDAY(Table15[[#This Row],[Date]],2)=5,1,0)</f>
        <v>0</v>
      </c>
    </row>
  </sheetData>
  <pageMargins left="0.7" right="0.7" top="0.75" bottom="0.75" header="0.3" footer="0.3"/>
  <pageSetup orientation="portrait" verticalDpi="599"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V371"/>
  <sheetViews>
    <sheetView showGridLines="0" topLeftCell="B1" workbookViewId="0">
      <selection activeCell="R24" sqref="R24"/>
    </sheetView>
  </sheetViews>
  <sheetFormatPr defaultRowHeight="15" x14ac:dyDescent="0.25"/>
  <cols>
    <col min="1" max="1" width="10.7109375" bestFit="1" customWidth="1"/>
    <col min="2" max="2" width="29.7109375" customWidth="1"/>
    <col min="3" max="3" width="31.85546875" customWidth="1"/>
    <col min="4" max="4" width="18.140625" customWidth="1"/>
    <col min="5" max="5" width="18" customWidth="1"/>
    <col min="13" max="13" width="18.28515625" customWidth="1"/>
  </cols>
  <sheetData>
    <row r="2" spans="1:18" ht="15.75" thickBot="1" x14ac:dyDescent="0.3">
      <c r="A2" s="3" t="s">
        <v>24</v>
      </c>
      <c r="B2" s="3" t="s">
        <v>1</v>
      </c>
      <c r="C2" s="3" t="s">
        <v>2</v>
      </c>
      <c r="D2" s="3" t="s">
        <v>3</v>
      </c>
      <c r="E2" s="3" t="s">
        <v>8</v>
      </c>
      <c r="F2" s="3" t="s">
        <v>9</v>
      </c>
      <c r="G2" s="3" t="s">
        <v>11</v>
      </c>
      <c r="H2" s="4" t="s">
        <v>12</v>
      </c>
    </row>
    <row r="3" spans="1:18" ht="15.75" thickBot="1" x14ac:dyDescent="0.3">
      <c r="A3" s="3">
        <v>62.925423022397787</v>
      </c>
      <c r="B3" s="3">
        <v>3.2988403035316145E-2</v>
      </c>
      <c r="C3" s="3">
        <v>8.1751447029246597E-4</v>
      </c>
      <c r="D3" s="3">
        <v>4.6626164915866408E-3</v>
      </c>
      <c r="E3" s="3">
        <v>-32.576178729408689</v>
      </c>
      <c r="F3" s="3">
        <v>-28.444176720037891</v>
      </c>
      <c r="G3" s="3">
        <v>-44.522871004633316</v>
      </c>
      <c r="H3" s="4">
        <v>55.004524389696073</v>
      </c>
    </row>
    <row r="5" spans="1:18" x14ac:dyDescent="0.25">
      <c r="R5" s="8" t="s">
        <v>42</v>
      </c>
    </row>
    <row r="6" spans="1:18" x14ac:dyDescent="0.25">
      <c r="A6" t="s">
        <v>0</v>
      </c>
      <c r="B6" t="s">
        <v>1</v>
      </c>
      <c r="C6" t="s">
        <v>2</v>
      </c>
      <c r="D6" t="s">
        <v>3</v>
      </c>
      <c r="E6" t="s">
        <v>8</v>
      </c>
      <c r="F6" t="s">
        <v>9</v>
      </c>
      <c r="G6" t="s">
        <v>11</v>
      </c>
      <c r="H6" t="s">
        <v>12</v>
      </c>
      <c r="I6" t="s">
        <v>4</v>
      </c>
      <c r="J6" t="s">
        <v>6</v>
      </c>
      <c r="K6" t="s">
        <v>7</v>
      </c>
      <c r="L6" t="s">
        <v>10</v>
      </c>
      <c r="M6" t="s">
        <v>5</v>
      </c>
      <c r="N6" t="s">
        <v>38</v>
      </c>
      <c r="O6" t="s">
        <v>39</v>
      </c>
    </row>
    <row r="7" spans="1:18" x14ac:dyDescent="0.25">
      <c r="A7" s="1">
        <v>41275</v>
      </c>
      <c r="B7">
        <v>2684</v>
      </c>
      <c r="C7">
        <v>49880</v>
      </c>
      <c r="D7">
        <v>39621</v>
      </c>
      <c r="E7" s="2">
        <f>IF(WEEKDAY(Table153[[#This Row],[Date]],2)=3,1,0)</f>
        <v>0</v>
      </c>
      <c r="F7" s="2">
        <f>IF(WEEKDAY(Table153[[#This Row],[Date]],2)=4,1,0)</f>
        <v>0</v>
      </c>
      <c r="G7" s="2">
        <f>IF(WEEKDAY(Table153[[#This Row],[Date]],2)=6,1,0)</f>
        <v>0</v>
      </c>
      <c r="H7" s="2">
        <f>IF(NETWORKDAYS.INTL(Table153[[#This Row],[Date]],Table153[[#This Row],[Date]],11,[3]ZamazonHolidays!$A$2:$A$11)=0,IF(WEEKDAY(Table153[[#This Row],[Date]],2)=7,0,1),0)</f>
        <v>1</v>
      </c>
      <c r="I7" s="2">
        <v>6</v>
      </c>
      <c r="J7" s="2">
        <f>IF(WEEKDAY(Table153[[#This Row],[Date]],2)=1,1,0)</f>
        <v>0</v>
      </c>
      <c r="K7" s="2">
        <f>IF(WEEKDAY(Table153[[#This Row],[Date]],2)=2,1,0)</f>
        <v>1</v>
      </c>
      <c r="L7" s="2">
        <f>IF(WEEKDAY(Table153[[#This Row],[Date]],2)=5,1,0)</f>
        <v>0</v>
      </c>
      <c r="M7" s="2">
        <v>440</v>
      </c>
      <c r="N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432</v>
      </c>
      <c r="O7" s="2">
        <f>Table153[[#This Row],[Workers Needed]]-Table153[[#This Row],[NumberWorkers]]</f>
        <v>8</v>
      </c>
    </row>
    <row r="8" spans="1:18" x14ac:dyDescent="0.25">
      <c r="A8" s="1">
        <v>41276</v>
      </c>
      <c r="B8">
        <v>774</v>
      </c>
      <c r="C8">
        <v>42374</v>
      </c>
      <c r="D8">
        <v>29515</v>
      </c>
      <c r="E8" s="2">
        <f>IF(WEEKDAY(Table153[[#This Row],[Date]],2)=3,1,0)</f>
        <v>1</v>
      </c>
      <c r="F8" s="2">
        <f>IF(WEEKDAY(Table153[[#This Row],[Date]],2)=4,1,0)</f>
        <v>0</v>
      </c>
      <c r="G8" s="2">
        <f>IF(WEEKDAY(Table153[[#This Row],[Date]],2)=6,1,0)</f>
        <v>0</v>
      </c>
      <c r="H8" s="2">
        <f>IF(NETWORKDAYS.INTL(Table153[[#This Row],[Date]],Table153[[#This Row],[Date]],11,[3]ZamazonHolidays!$A$2:$A$11)=0,IF(WEEKDAY(Table153[[#This Row],[Date]],2)=7,0,1),0)</f>
        <v>0</v>
      </c>
      <c r="I8" s="2">
        <v>9</v>
      </c>
      <c r="J8" s="2">
        <f>IF(WEEKDAY(Table153[[#This Row],[Date]],2)=1,1,0)</f>
        <v>0</v>
      </c>
      <c r="K8" s="2">
        <f>IF(WEEKDAY(Table153[[#This Row],[Date]],2)=2,1,0)</f>
        <v>0</v>
      </c>
      <c r="L8" s="2">
        <f>IF(WEEKDAY(Table153[[#This Row],[Date]],2)=5,1,0)</f>
        <v>0</v>
      </c>
      <c r="M8" s="2">
        <v>251</v>
      </c>
      <c r="N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229</v>
      </c>
      <c r="O8" s="2">
        <f>Table153[[#This Row],[Workers Needed]]-Table153[[#This Row],[NumberWorkers]]</f>
        <v>22</v>
      </c>
    </row>
    <row r="9" spans="1:18" x14ac:dyDescent="0.25">
      <c r="A9" s="1">
        <v>41277</v>
      </c>
      <c r="B9">
        <v>915</v>
      </c>
      <c r="C9">
        <v>29322</v>
      </c>
      <c r="D9">
        <v>39294</v>
      </c>
      <c r="E9" s="2">
        <f>IF(WEEKDAY(Table153[[#This Row],[Date]],2)=3,1,0)</f>
        <v>0</v>
      </c>
      <c r="F9" s="2">
        <f>IF(WEEKDAY(Table153[[#This Row],[Date]],2)=4,1,0)</f>
        <v>1</v>
      </c>
      <c r="G9" s="2">
        <f>IF(WEEKDAY(Table153[[#This Row],[Date]],2)=6,1,0)</f>
        <v>0</v>
      </c>
      <c r="H9" s="2">
        <f>IF(NETWORKDAYS.INTL(Table153[[#This Row],[Date]],Table153[[#This Row],[Date]],11,[3]ZamazonHolidays!$A$2:$A$11)=0,IF(WEEKDAY(Table153[[#This Row],[Date]],2)=7,0,1),0)</f>
        <v>0</v>
      </c>
      <c r="I9" s="2">
        <v>10</v>
      </c>
      <c r="J9" s="2">
        <f>IF(WEEKDAY(Table153[[#This Row],[Date]],2)=1,1,0)</f>
        <v>0</v>
      </c>
      <c r="K9" s="2">
        <f>IF(WEEKDAY(Table153[[#This Row],[Date]],2)=2,1,0)</f>
        <v>0</v>
      </c>
      <c r="L9" s="2">
        <f>IF(WEEKDAY(Table153[[#This Row],[Date]],2)=5,1,0)</f>
        <v>0</v>
      </c>
      <c r="M9" s="2">
        <v>303</v>
      </c>
      <c r="N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272</v>
      </c>
      <c r="O9" s="2">
        <f>Table153[[#This Row],[Workers Needed]]-Table153[[#This Row],[NumberWorkers]]</f>
        <v>31</v>
      </c>
    </row>
    <row r="10" spans="1:18" x14ac:dyDescent="0.25">
      <c r="A10" s="1">
        <v>41278</v>
      </c>
      <c r="B10">
        <v>1117</v>
      </c>
      <c r="C10">
        <v>26172</v>
      </c>
      <c r="D10">
        <v>31236</v>
      </c>
      <c r="E10" s="2">
        <f>IF(WEEKDAY(Table153[[#This Row],[Date]],2)=3,1,0)</f>
        <v>0</v>
      </c>
      <c r="F10" s="2">
        <f>IF(WEEKDAY(Table153[[#This Row],[Date]],2)=4,1,0)</f>
        <v>0</v>
      </c>
      <c r="G10" s="2">
        <f>IF(WEEKDAY(Table153[[#This Row],[Date]],2)=6,1,0)</f>
        <v>0</v>
      </c>
      <c r="H10" s="2">
        <f>IF(NETWORKDAYS.INTL(Table153[[#This Row],[Date]],Table153[[#This Row],[Date]],11,[3]ZamazonHolidays!$A$2:$A$11)=0,IF(WEEKDAY(Table153[[#This Row],[Date]],2)=7,0,1),0)</f>
        <v>0</v>
      </c>
      <c r="I10" s="2">
        <v>5</v>
      </c>
      <c r="J10" s="2">
        <f>IF(WEEKDAY(Table153[[#This Row],[Date]],2)=1,1,0)</f>
        <v>0</v>
      </c>
      <c r="K10" s="2">
        <f>IF(WEEKDAY(Table153[[#This Row],[Date]],2)=2,1,0)</f>
        <v>0</v>
      </c>
      <c r="L10" s="2">
        <f>IF(WEEKDAY(Table153[[#This Row],[Date]],2)=5,1,0)</f>
        <v>1</v>
      </c>
      <c r="M10" s="2">
        <v>245</v>
      </c>
      <c r="N1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267</v>
      </c>
      <c r="O10" s="2">
        <f>Table153[[#This Row],[Workers Needed]]-Table153[[#This Row],[NumberWorkers]]</f>
        <v>-22</v>
      </c>
    </row>
    <row r="11" spans="1:18" x14ac:dyDescent="0.25">
      <c r="A11" s="1">
        <v>41279</v>
      </c>
      <c r="B11">
        <v>1461</v>
      </c>
      <c r="C11">
        <v>31752</v>
      </c>
      <c r="D11">
        <v>30440</v>
      </c>
      <c r="E11" s="2">
        <f>IF(WEEKDAY(Table153[[#This Row],[Date]],2)=3,1,0)</f>
        <v>0</v>
      </c>
      <c r="F11" s="2">
        <f>IF(WEEKDAY(Table153[[#This Row],[Date]],2)=4,1,0)</f>
        <v>0</v>
      </c>
      <c r="G11" s="2">
        <f>IF(WEEKDAY(Table153[[#This Row],[Date]],2)=6,1,0)</f>
        <v>1</v>
      </c>
      <c r="H11" s="2">
        <f>IF(NETWORKDAYS.INTL(Table153[[#This Row],[Date]],Table153[[#This Row],[Date]],11,[3]ZamazonHolidays!$A$2:$A$11)=0,IF(WEEKDAY(Table153[[#This Row],[Date]],2)=7,0,1),0)</f>
        <v>0</v>
      </c>
      <c r="I11" s="2">
        <v>6</v>
      </c>
      <c r="J11" s="2">
        <f>IF(WEEKDAY(Table153[[#This Row],[Date]],2)=1,1,0)</f>
        <v>0</v>
      </c>
      <c r="K11" s="2">
        <f>IF(WEEKDAY(Table153[[#This Row],[Date]],2)=2,1,0)</f>
        <v>0</v>
      </c>
      <c r="L11" s="2">
        <f>IF(WEEKDAY(Table153[[#This Row],[Date]],2)=5,1,0)</f>
        <v>0</v>
      </c>
      <c r="M11" s="2">
        <v>182</v>
      </c>
      <c r="N1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235</v>
      </c>
      <c r="O11" s="2">
        <f>Table153[[#This Row],[Workers Needed]]-Table153[[#This Row],[NumberWorkers]]</f>
        <v>-53</v>
      </c>
    </row>
    <row r="12" spans="1:18" x14ac:dyDescent="0.25">
      <c r="A12" s="1">
        <v>41280</v>
      </c>
      <c r="B12">
        <v>1100</v>
      </c>
      <c r="C12">
        <v>30752</v>
      </c>
      <c r="D12">
        <v>34791</v>
      </c>
      <c r="E12" s="2">
        <f>IF(WEEKDAY(Table153[[#This Row],[Date]],2)=3,1,0)</f>
        <v>0</v>
      </c>
      <c r="F12" s="2">
        <f>IF(WEEKDAY(Table153[[#This Row],[Date]],2)=4,1,0)</f>
        <v>0</v>
      </c>
      <c r="G12" s="2">
        <f>IF(WEEKDAY(Table153[[#This Row],[Date]],2)=6,1,0)</f>
        <v>0</v>
      </c>
      <c r="H12" s="2">
        <f>IF(NETWORKDAYS.INTL(Table153[[#This Row],[Date]],Table153[[#This Row],[Date]],11,[3]ZamazonHolidays!$A$2:$A$11)=0,IF(WEEKDAY(Table153[[#This Row],[Date]],2)=7,0,1),0)</f>
        <v>0</v>
      </c>
      <c r="I12" s="2">
        <v>10</v>
      </c>
      <c r="J12" s="2">
        <f>IF(WEEKDAY(Table153[[#This Row],[Date]],2)=1,1,0)</f>
        <v>0</v>
      </c>
      <c r="K12" s="2">
        <f>IF(WEEKDAY(Table153[[#This Row],[Date]],2)=2,1,0)</f>
        <v>0</v>
      </c>
      <c r="L12" s="2">
        <f>IF(WEEKDAY(Table153[[#This Row],[Date]],2)=5,1,0)</f>
        <v>0</v>
      </c>
      <c r="M12" s="2">
        <v>349</v>
      </c>
      <c r="N1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287</v>
      </c>
      <c r="O12" s="2">
        <f>Table153[[#This Row],[Workers Needed]]-Table153[[#This Row],[NumberWorkers]]</f>
        <v>62</v>
      </c>
    </row>
    <row r="13" spans="1:18" x14ac:dyDescent="0.25">
      <c r="A13" s="1">
        <v>41281</v>
      </c>
      <c r="B13">
        <v>1491</v>
      </c>
      <c r="C13">
        <v>46349</v>
      </c>
      <c r="D13">
        <v>34291</v>
      </c>
      <c r="E13" s="2">
        <f>IF(WEEKDAY(Table153[[#This Row],[Date]],2)=3,1,0)</f>
        <v>0</v>
      </c>
      <c r="F13" s="2">
        <f>IF(WEEKDAY(Table153[[#This Row],[Date]],2)=4,1,0)</f>
        <v>0</v>
      </c>
      <c r="G13" s="2">
        <f>IF(WEEKDAY(Table153[[#This Row],[Date]],2)=6,1,0)</f>
        <v>0</v>
      </c>
      <c r="H13" s="2">
        <f>IF(NETWORKDAYS.INTL(Table153[[#This Row],[Date]],Table153[[#This Row],[Date]],11,[3]ZamazonHolidays!$A$2:$A$11)=0,IF(WEEKDAY(Table153[[#This Row],[Date]],2)=7,0,1),0)</f>
        <v>0</v>
      </c>
      <c r="I13" s="2">
        <v>9</v>
      </c>
      <c r="J13" s="2">
        <f>IF(WEEKDAY(Table153[[#This Row],[Date]],2)=1,1,0)</f>
        <v>1</v>
      </c>
      <c r="K13" s="2">
        <f>IF(WEEKDAY(Table153[[#This Row],[Date]],2)=2,1,0)</f>
        <v>0</v>
      </c>
      <c r="L13" s="2">
        <f>IF(WEEKDAY(Table153[[#This Row],[Date]],2)=5,1,0)</f>
        <v>0</v>
      </c>
      <c r="M13" s="2">
        <v>286</v>
      </c>
      <c r="N1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310</v>
      </c>
      <c r="O13" s="2">
        <f>Table153[[#This Row],[Workers Needed]]-Table153[[#This Row],[NumberWorkers]]</f>
        <v>-24</v>
      </c>
    </row>
    <row r="14" spans="1:18" x14ac:dyDescent="0.25">
      <c r="A14" s="1">
        <v>41282</v>
      </c>
      <c r="B14">
        <v>739</v>
      </c>
      <c r="C14">
        <v>46532</v>
      </c>
      <c r="D14">
        <v>31672</v>
      </c>
      <c r="E14" s="2">
        <f>IF(WEEKDAY(Table153[[#This Row],[Date]],2)=3,1,0)</f>
        <v>0</v>
      </c>
      <c r="F14" s="2">
        <f>IF(WEEKDAY(Table153[[#This Row],[Date]],2)=4,1,0)</f>
        <v>0</v>
      </c>
      <c r="G14" s="2">
        <f>IF(WEEKDAY(Table153[[#This Row],[Date]],2)=6,1,0)</f>
        <v>0</v>
      </c>
      <c r="H14" s="2">
        <f>IF(NETWORKDAYS.INTL(Table153[[#This Row],[Date]],Table153[[#This Row],[Date]],11,[3]ZamazonHolidays!$A$2:$A$11)=0,IF(WEEKDAY(Table153[[#This Row],[Date]],2)=7,0,1),0)</f>
        <v>0</v>
      </c>
      <c r="I14" s="2">
        <v>5</v>
      </c>
      <c r="J14" s="2">
        <f>IF(WEEKDAY(Table153[[#This Row],[Date]],2)=1,1,0)</f>
        <v>0</v>
      </c>
      <c r="K14" s="2">
        <f>IF(WEEKDAY(Table153[[#This Row],[Date]],2)=2,1,0)</f>
        <v>1</v>
      </c>
      <c r="L14" s="2">
        <f>IF(WEEKDAY(Table153[[#This Row],[Date]],2)=5,1,0)</f>
        <v>0</v>
      </c>
      <c r="M14" s="2">
        <v>315</v>
      </c>
      <c r="N1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274</v>
      </c>
      <c r="O14" s="2">
        <f>Table153[[#This Row],[Workers Needed]]-Table153[[#This Row],[NumberWorkers]]</f>
        <v>41</v>
      </c>
    </row>
    <row r="15" spans="1:18" x14ac:dyDescent="0.25">
      <c r="A15" s="1">
        <v>41283</v>
      </c>
      <c r="B15">
        <v>910</v>
      </c>
      <c r="C15">
        <v>35962</v>
      </c>
      <c r="D15">
        <v>25193</v>
      </c>
      <c r="E15" s="2">
        <f>IF(WEEKDAY(Table153[[#This Row],[Date]],2)=3,1,0)</f>
        <v>1</v>
      </c>
      <c r="F15" s="2">
        <f>IF(WEEKDAY(Table153[[#This Row],[Date]],2)=4,1,0)</f>
        <v>0</v>
      </c>
      <c r="G15" s="2">
        <f>IF(WEEKDAY(Table153[[#This Row],[Date]],2)=6,1,0)</f>
        <v>0</v>
      </c>
      <c r="H15" s="2">
        <f>IF(NETWORKDAYS.INTL(Table153[[#This Row],[Date]],Table153[[#This Row],[Date]],11,[3]ZamazonHolidays!$A$2:$A$11)=0,IF(WEEKDAY(Table153[[#This Row],[Date]],2)=7,0,1),0)</f>
        <v>0</v>
      </c>
      <c r="I15" s="2">
        <v>7</v>
      </c>
      <c r="J15" s="2">
        <f>IF(WEEKDAY(Table153[[#This Row],[Date]],2)=1,1,0)</f>
        <v>0</v>
      </c>
      <c r="K15" s="2">
        <f>IF(WEEKDAY(Table153[[#This Row],[Date]],2)=2,1,0)</f>
        <v>0</v>
      </c>
      <c r="L15" s="2">
        <f>IF(WEEKDAY(Table153[[#This Row],[Date]],2)=5,1,0)</f>
        <v>0</v>
      </c>
      <c r="M15" s="2">
        <v>120</v>
      </c>
      <c r="N1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208</v>
      </c>
      <c r="O15" s="2">
        <f>Table153[[#This Row],[Workers Needed]]-Table153[[#This Row],[NumberWorkers]]</f>
        <v>-88</v>
      </c>
    </row>
    <row r="16" spans="1:18" x14ac:dyDescent="0.25">
      <c r="A16" s="1">
        <v>41284</v>
      </c>
      <c r="B16">
        <v>871</v>
      </c>
      <c r="C16">
        <v>39323</v>
      </c>
      <c r="D16">
        <v>30250</v>
      </c>
      <c r="E16" s="2">
        <f>IF(WEEKDAY(Table153[[#This Row],[Date]],2)=3,1,0)</f>
        <v>0</v>
      </c>
      <c r="F16" s="2">
        <f>IF(WEEKDAY(Table153[[#This Row],[Date]],2)=4,1,0)</f>
        <v>1</v>
      </c>
      <c r="G16" s="2">
        <f>IF(WEEKDAY(Table153[[#This Row],[Date]],2)=6,1,0)</f>
        <v>0</v>
      </c>
      <c r="H16" s="2">
        <f>IF(NETWORKDAYS.INTL(Table153[[#This Row],[Date]],Table153[[#This Row],[Date]],11,[3]ZamazonHolidays!$A$2:$A$11)=0,IF(WEEKDAY(Table153[[#This Row],[Date]],2)=7,0,1),0)</f>
        <v>0</v>
      </c>
      <c r="I16" s="2">
        <v>7</v>
      </c>
      <c r="J16" s="2">
        <f>IF(WEEKDAY(Table153[[#This Row],[Date]],2)=1,1,0)</f>
        <v>0</v>
      </c>
      <c r="K16" s="2">
        <f>IF(WEEKDAY(Table153[[#This Row],[Date]],2)=2,1,0)</f>
        <v>0</v>
      </c>
      <c r="L16" s="2">
        <f>IF(WEEKDAY(Table153[[#This Row],[Date]],2)=5,1,0)</f>
        <v>0</v>
      </c>
      <c r="M16" s="2">
        <v>193</v>
      </c>
      <c r="N1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237</v>
      </c>
      <c r="O16" s="2">
        <f>Table153[[#This Row],[Workers Needed]]-Table153[[#This Row],[NumberWorkers]]</f>
        <v>-44</v>
      </c>
    </row>
    <row r="17" spans="1:22" x14ac:dyDescent="0.25">
      <c r="A17" s="1">
        <v>41285</v>
      </c>
      <c r="B17">
        <v>704</v>
      </c>
      <c r="C17">
        <v>38936</v>
      </c>
      <c r="D17">
        <v>30100</v>
      </c>
      <c r="E17" s="2">
        <f>IF(WEEKDAY(Table153[[#This Row],[Date]],2)=3,1,0)</f>
        <v>0</v>
      </c>
      <c r="F17" s="2">
        <f>IF(WEEKDAY(Table153[[#This Row],[Date]],2)=4,1,0)</f>
        <v>0</v>
      </c>
      <c r="G17" s="2">
        <f>IF(WEEKDAY(Table153[[#This Row],[Date]],2)=6,1,0)</f>
        <v>0</v>
      </c>
      <c r="H17" s="2">
        <f>IF(NETWORKDAYS.INTL(Table153[[#This Row],[Date]],Table153[[#This Row],[Date]],11,[3]ZamazonHolidays!$A$2:$A$11)=0,IF(WEEKDAY(Table153[[#This Row],[Date]],2)=7,0,1),0)</f>
        <v>0</v>
      </c>
      <c r="I17" s="2">
        <v>8</v>
      </c>
      <c r="J17" s="2">
        <f>IF(WEEKDAY(Table153[[#This Row],[Date]],2)=1,1,0)</f>
        <v>0</v>
      </c>
      <c r="K17" s="2">
        <f>IF(WEEKDAY(Table153[[#This Row],[Date]],2)=2,1,0)</f>
        <v>0</v>
      </c>
      <c r="L17" s="2">
        <f>IF(WEEKDAY(Table153[[#This Row],[Date]],2)=5,1,0)</f>
        <v>1</v>
      </c>
      <c r="M17" s="2">
        <v>291</v>
      </c>
      <c r="N1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259</v>
      </c>
      <c r="O17" s="2">
        <f>Table153[[#This Row],[Workers Needed]]-Table153[[#This Row],[NumberWorkers]]</f>
        <v>32</v>
      </c>
    </row>
    <row r="18" spans="1:22" x14ac:dyDescent="0.25">
      <c r="A18" s="1">
        <v>41286</v>
      </c>
      <c r="B18">
        <v>878</v>
      </c>
      <c r="C18">
        <v>31522</v>
      </c>
      <c r="D18">
        <v>36718</v>
      </c>
      <c r="E18" s="2">
        <f>IF(WEEKDAY(Table153[[#This Row],[Date]],2)=3,1,0)</f>
        <v>0</v>
      </c>
      <c r="F18" s="2">
        <f>IF(WEEKDAY(Table153[[#This Row],[Date]],2)=4,1,0)</f>
        <v>0</v>
      </c>
      <c r="G18" s="2">
        <f>IF(WEEKDAY(Table153[[#This Row],[Date]],2)=6,1,0)</f>
        <v>1</v>
      </c>
      <c r="H18" s="2">
        <f>IF(NETWORKDAYS.INTL(Table153[[#This Row],[Date]],Table153[[#This Row],[Date]],11,[3]ZamazonHolidays!$A$2:$A$11)=0,IF(WEEKDAY(Table153[[#This Row],[Date]],2)=7,0,1),0)</f>
        <v>0</v>
      </c>
      <c r="I18" s="2">
        <v>7</v>
      </c>
      <c r="J18" s="2">
        <f>IF(WEEKDAY(Table153[[#This Row],[Date]],2)=1,1,0)</f>
        <v>0</v>
      </c>
      <c r="K18" s="2">
        <f>IF(WEEKDAY(Table153[[#This Row],[Date]],2)=2,1,0)</f>
        <v>0</v>
      </c>
      <c r="L18" s="2">
        <f>IF(WEEKDAY(Table153[[#This Row],[Date]],2)=5,1,0)</f>
        <v>0</v>
      </c>
      <c r="M18" s="2">
        <v>274</v>
      </c>
      <c r="N1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245</v>
      </c>
      <c r="O18" s="2">
        <f>Table153[[#This Row],[Workers Needed]]-Table153[[#This Row],[NumberWorkers]]</f>
        <v>29</v>
      </c>
    </row>
    <row r="19" spans="1:22" x14ac:dyDescent="0.25">
      <c r="A19" s="1">
        <v>41287</v>
      </c>
      <c r="B19">
        <v>660</v>
      </c>
      <c r="C19">
        <v>28078</v>
      </c>
      <c r="D19">
        <v>34237</v>
      </c>
      <c r="E19" s="2">
        <f>IF(WEEKDAY(Table153[[#This Row],[Date]],2)=3,1,0)</f>
        <v>0</v>
      </c>
      <c r="F19" s="2">
        <f>IF(WEEKDAY(Table153[[#This Row],[Date]],2)=4,1,0)</f>
        <v>0</v>
      </c>
      <c r="G19" s="2">
        <f>IF(WEEKDAY(Table153[[#This Row],[Date]],2)=6,1,0)</f>
        <v>0</v>
      </c>
      <c r="H19" s="2">
        <f>IF(NETWORKDAYS.INTL(Table153[[#This Row],[Date]],Table153[[#This Row],[Date]],11,[3]ZamazonHolidays!$A$2:$A$11)=0,IF(WEEKDAY(Table153[[#This Row],[Date]],2)=7,0,1),0)</f>
        <v>0</v>
      </c>
      <c r="I19" s="2">
        <v>6</v>
      </c>
      <c r="J19" s="2">
        <f>IF(WEEKDAY(Table153[[#This Row],[Date]],2)=1,1,0)</f>
        <v>0</v>
      </c>
      <c r="K19" s="2">
        <f>IF(WEEKDAY(Table153[[#This Row],[Date]],2)=2,1,0)</f>
        <v>0</v>
      </c>
      <c r="L19" s="2">
        <f>IF(WEEKDAY(Table153[[#This Row],[Date]],2)=5,1,0)</f>
        <v>0</v>
      </c>
      <c r="M19" s="2">
        <v>251</v>
      </c>
      <c r="N1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268</v>
      </c>
      <c r="O19" s="2">
        <f>Table153[[#This Row],[Workers Needed]]-Table153[[#This Row],[NumberWorkers]]</f>
        <v>-17</v>
      </c>
    </row>
    <row r="20" spans="1:22" x14ac:dyDescent="0.25">
      <c r="A20" s="1">
        <v>41288</v>
      </c>
      <c r="B20">
        <v>1427</v>
      </c>
      <c r="C20">
        <v>31499</v>
      </c>
      <c r="D20">
        <v>37788</v>
      </c>
      <c r="E20" s="2">
        <f>IF(WEEKDAY(Table153[[#This Row],[Date]],2)=3,1,0)</f>
        <v>0</v>
      </c>
      <c r="F20" s="2">
        <f>IF(WEEKDAY(Table153[[#This Row],[Date]],2)=4,1,0)</f>
        <v>0</v>
      </c>
      <c r="G20" s="2">
        <f>IF(WEEKDAY(Table153[[#This Row],[Date]],2)=6,1,0)</f>
        <v>0</v>
      </c>
      <c r="H20" s="2">
        <f>IF(NETWORKDAYS.INTL(Table153[[#This Row],[Date]],Table153[[#This Row],[Date]],11,[3]ZamazonHolidays!$A$2:$A$11)=0,IF(WEEKDAY(Table153[[#This Row],[Date]],2)=7,0,1),0)</f>
        <v>0</v>
      </c>
      <c r="I20" s="2">
        <v>5</v>
      </c>
      <c r="J20" s="2">
        <f>IF(WEEKDAY(Table153[[#This Row],[Date]],2)=1,1,0)</f>
        <v>1</v>
      </c>
      <c r="K20" s="2">
        <f>IF(WEEKDAY(Table153[[#This Row],[Date]],2)=2,1,0)</f>
        <v>0</v>
      </c>
      <c r="L20" s="2">
        <f>IF(WEEKDAY(Table153[[#This Row],[Date]],2)=5,1,0)</f>
        <v>0</v>
      </c>
      <c r="M20" s="2">
        <v>327</v>
      </c>
      <c r="N2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312</v>
      </c>
      <c r="O20" s="2">
        <f>Table153[[#This Row],[Workers Needed]]-Table153[[#This Row],[NumberWorkers]]</f>
        <v>15</v>
      </c>
    </row>
    <row r="21" spans="1:22" x14ac:dyDescent="0.25">
      <c r="A21" s="1">
        <v>41289</v>
      </c>
      <c r="B21">
        <v>1177</v>
      </c>
      <c r="C21">
        <v>37020</v>
      </c>
      <c r="D21">
        <v>39176</v>
      </c>
      <c r="E21" s="2">
        <f>IF(WEEKDAY(Table153[[#This Row],[Date]],2)=3,1,0)</f>
        <v>0</v>
      </c>
      <c r="F21" s="2">
        <f>IF(WEEKDAY(Table153[[#This Row],[Date]],2)=4,1,0)</f>
        <v>0</v>
      </c>
      <c r="G21" s="2">
        <f>IF(WEEKDAY(Table153[[#This Row],[Date]],2)=6,1,0)</f>
        <v>0</v>
      </c>
      <c r="H21" s="2">
        <f>IF(NETWORKDAYS.INTL(Table153[[#This Row],[Date]],Table153[[#This Row],[Date]],11,[3]ZamazonHolidays!$A$2:$A$11)=0,IF(WEEKDAY(Table153[[#This Row],[Date]],2)=7,0,1),0)</f>
        <v>0</v>
      </c>
      <c r="I21" s="2">
        <v>10</v>
      </c>
      <c r="J21" s="2">
        <f>IF(WEEKDAY(Table153[[#This Row],[Date]],2)=1,1,0)</f>
        <v>0</v>
      </c>
      <c r="K21" s="2">
        <f>IF(WEEKDAY(Table153[[#This Row],[Date]],2)=2,1,0)</f>
        <v>1</v>
      </c>
      <c r="L21" s="2">
        <f>IF(WEEKDAY(Table153[[#This Row],[Date]],2)=5,1,0)</f>
        <v>0</v>
      </c>
      <c r="M21" s="2">
        <v>329</v>
      </c>
      <c r="N2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315</v>
      </c>
      <c r="O21" s="2">
        <f>Table153[[#This Row],[Workers Needed]]-Table153[[#This Row],[NumberWorkers]]</f>
        <v>14</v>
      </c>
    </row>
    <row r="22" spans="1:22" x14ac:dyDescent="0.25">
      <c r="A22" s="1">
        <v>41290</v>
      </c>
      <c r="B22">
        <v>1120</v>
      </c>
      <c r="C22">
        <v>38357</v>
      </c>
      <c r="D22">
        <v>33200</v>
      </c>
      <c r="E22" s="2">
        <f>IF(WEEKDAY(Table153[[#This Row],[Date]],2)=3,1,0)</f>
        <v>1</v>
      </c>
      <c r="F22" s="2">
        <f>IF(WEEKDAY(Table153[[#This Row],[Date]],2)=4,1,0)</f>
        <v>0</v>
      </c>
      <c r="G22" s="2">
        <f>IF(WEEKDAY(Table153[[#This Row],[Date]],2)=6,1,0)</f>
        <v>0</v>
      </c>
      <c r="H22" s="2">
        <f>IF(NETWORKDAYS.INTL(Table153[[#This Row],[Date]],Table153[[#This Row],[Date]],11,[3]ZamazonHolidays!$A$2:$A$11)=0,IF(WEEKDAY(Table153[[#This Row],[Date]],2)=7,0,1),0)</f>
        <v>0</v>
      </c>
      <c r="I22" s="2">
        <v>7</v>
      </c>
      <c r="J22" s="2">
        <f>IF(WEEKDAY(Table153[[#This Row],[Date]],2)=1,1,0)</f>
        <v>0</v>
      </c>
      <c r="K22" s="2">
        <f>IF(WEEKDAY(Table153[[#This Row],[Date]],2)=2,1,0)</f>
        <v>0</v>
      </c>
      <c r="L22" s="2">
        <f>IF(WEEKDAY(Table153[[#This Row],[Date]],2)=5,1,0)</f>
        <v>0</v>
      </c>
      <c r="M22" s="2">
        <v>263</v>
      </c>
      <c r="N2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254</v>
      </c>
      <c r="O22" s="2">
        <f>Table153[[#This Row],[Workers Needed]]-Table153[[#This Row],[NumberWorkers]]</f>
        <v>9</v>
      </c>
    </row>
    <row r="23" spans="1:22" x14ac:dyDescent="0.25">
      <c r="A23" s="1">
        <v>41291</v>
      </c>
      <c r="B23">
        <v>1461</v>
      </c>
      <c r="C23">
        <v>45825</v>
      </c>
      <c r="D23">
        <v>39647</v>
      </c>
      <c r="E23" s="2">
        <f>IF(WEEKDAY(Table153[[#This Row],[Date]],2)=3,1,0)</f>
        <v>0</v>
      </c>
      <c r="F23" s="2">
        <f>IF(WEEKDAY(Table153[[#This Row],[Date]],2)=4,1,0)</f>
        <v>1</v>
      </c>
      <c r="G23" s="2">
        <f>IF(WEEKDAY(Table153[[#This Row],[Date]],2)=6,1,0)</f>
        <v>0</v>
      </c>
      <c r="H23" s="2">
        <f>IF(NETWORKDAYS.INTL(Table153[[#This Row],[Date]],Table153[[#This Row],[Date]],11,[3]ZamazonHolidays!$A$2:$A$11)=0,IF(WEEKDAY(Table153[[#This Row],[Date]],2)=7,0,1),0)</f>
        <v>0</v>
      </c>
      <c r="I23" s="2">
        <v>10</v>
      </c>
      <c r="J23" s="2">
        <f>IF(WEEKDAY(Table153[[#This Row],[Date]],2)=1,1,0)</f>
        <v>0</v>
      </c>
      <c r="K23" s="2">
        <f>IF(WEEKDAY(Table153[[#This Row],[Date]],2)=2,1,0)</f>
        <v>0</v>
      </c>
      <c r="L23" s="2">
        <f>IF(WEEKDAY(Table153[[#This Row],[Date]],2)=5,1,0)</f>
        <v>0</v>
      </c>
      <c r="M23" s="2">
        <v>355</v>
      </c>
      <c r="N2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305</v>
      </c>
      <c r="O23" s="2">
        <f>Table153[[#This Row],[Workers Needed]]-Table153[[#This Row],[NumberWorkers]]</f>
        <v>50</v>
      </c>
    </row>
    <row r="24" spans="1:22" x14ac:dyDescent="0.25">
      <c r="A24" s="1">
        <v>41292</v>
      </c>
      <c r="B24">
        <v>1332</v>
      </c>
      <c r="C24">
        <v>42444</v>
      </c>
      <c r="D24">
        <v>35134</v>
      </c>
      <c r="E24" s="2">
        <f>IF(WEEKDAY(Table153[[#This Row],[Date]],2)=3,1,0)</f>
        <v>0</v>
      </c>
      <c r="F24" s="2">
        <f>IF(WEEKDAY(Table153[[#This Row],[Date]],2)=4,1,0)</f>
        <v>0</v>
      </c>
      <c r="G24" s="2">
        <f>IF(WEEKDAY(Table153[[#This Row],[Date]],2)=6,1,0)</f>
        <v>0</v>
      </c>
      <c r="H24" s="2">
        <f>IF(NETWORKDAYS.INTL(Table153[[#This Row],[Date]],Table153[[#This Row],[Date]],11,[3]ZamazonHolidays!$A$2:$A$11)=0,IF(WEEKDAY(Table153[[#This Row],[Date]],2)=7,0,1),0)</f>
        <v>0</v>
      </c>
      <c r="I24" s="2">
        <v>6</v>
      </c>
      <c r="J24" s="2">
        <f>IF(WEEKDAY(Table153[[#This Row],[Date]],2)=1,1,0)</f>
        <v>0</v>
      </c>
      <c r="K24" s="2">
        <f>IF(WEEKDAY(Table153[[#This Row],[Date]],2)=2,1,0)</f>
        <v>0</v>
      </c>
      <c r="L24" s="2">
        <f>IF(WEEKDAY(Table153[[#This Row],[Date]],2)=5,1,0)</f>
        <v>1</v>
      </c>
      <c r="M24" s="2">
        <v>304</v>
      </c>
      <c r="N2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306</v>
      </c>
      <c r="O24" s="2">
        <f>Table153[[#This Row],[Workers Needed]]-Table153[[#This Row],[NumberWorkers]]</f>
        <v>-2</v>
      </c>
      <c r="R24" s="8" t="s">
        <v>40</v>
      </c>
    </row>
    <row r="25" spans="1:22" x14ac:dyDescent="0.25">
      <c r="A25" s="1">
        <v>41293</v>
      </c>
      <c r="B25">
        <v>521</v>
      </c>
      <c r="C25">
        <v>39428</v>
      </c>
      <c r="D25">
        <v>37594</v>
      </c>
      <c r="E25" s="2">
        <f>IF(WEEKDAY(Table153[[#This Row],[Date]],2)=3,1,0)</f>
        <v>0</v>
      </c>
      <c r="F25" s="2">
        <f>IF(WEEKDAY(Table153[[#This Row],[Date]],2)=4,1,0)</f>
        <v>0</v>
      </c>
      <c r="G25" s="2">
        <f>IF(WEEKDAY(Table153[[#This Row],[Date]],2)=6,1,0)</f>
        <v>1</v>
      </c>
      <c r="H25" s="2">
        <f>IF(NETWORKDAYS.INTL(Table153[[#This Row],[Date]],Table153[[#This Row],[Date]],11,[3]ZamazonHolidays!$A$2:$A$11)=0,IF(WEEKDAY(Table153[[#This Row],[Date]],2)=7,0,1),0)</f>
        <v>0</v>
      </c>
      <c r="I25" s="2">
        <v>7</v>
      </c>
      <c r="J25" s="2">
        <f>IF(WEEKDAY(Table153[[#This Row],[Date]],2)=1,1,0)</f>
        <v>0</v>
      </c>
      <c r="K25" s="2">
        <f>IF(WEEKDAY(Table153[[#This Row],[Date]],2)=2,1,0)</f>
        <v>0</v>
      </c>
      <c r="L25" s="2">
        <f>IF(WEEKDAY(Table153[[#This Row],[Date]],2)=5,1,0)</f>
        <v>0</v>
      </c>
      <c r="M25" s="2">
        <v>345</v>
      </c>
      <c r="N2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244</v>
      </c>
      <c r="O25" s="2">
        <f>Table153[[#This Row],[Workers Needed]]-Table153[[#This Row],[NumberWorkers]]</f>
        <v>101</v>
      </c>
      <c r="R25" s="9">
        <f>_xlfn.STDEV.P(Table153[[#All],[Residuals]])</f>
        <v>41.350398578046779</v>
      </c>
    </row>
    <row r="26" spans="1:22" x14ac:dyDescent="0.25">
      <c r="A26" s="1">
        <v>41294</v>
      </c>
      <c r="B26">
        <v>1253</v>
      </c>
      <c r="C26">
        <v>40802</v>
      </c>
      <c r="D26">
        <v>34031</v>
      </c>
      <c r="E26" s="2">
        <f>IF(WEEKDAY(Table153[[#This Row],[Date]],2)=3,1,0)</f>
        <v>0</v>
      </c>
      <c r="F26" s="2">
        <f>IF(WEEKDAY(Table153[[#This Row],[Date]],2)=4,1,0)</f>
        <v>0</v>
      </c>
      <c r="G26" s="2">
        <f>IF(WEEKDAY(Table153[[#This Row],[Date]],2)=6,1,0)</f>
        <v>0</v>
      </c>
      <c r="H26" s="2">
        <f>IF(NETWORKDAYS.INTL(Table153[[#This Row],[Date]],Table153[[#This Row],[Date]],11,[3]ZamazonHolidays!$A$2:$A$11)=0,IF(WEEKDAY(Table153[[#This Row],[Date]],2)=7,0,1),0)</f>
        <v>0</v>
      </c>
      <c r="I26" s="2">
        <v>10</v>
      </c>
      <c r="J26" s="2">
        <f>IF(WEEKDAY(Table153[[#This Row],[Date]],2)=1,1,0)</f>
        <v>0</v>
      </c>
      <c r="K26" s="2">
        <f>IF(WEEKDAY(Table153[[#This Row],[Date]],2)=2,1,0)</f>
        <v>0</v>
      </c>
      <c r="L26" s="2">
        <f>IF(WEEKDAY(Table153[[#This Row],[Date]],2)=5,1,0)</f>
        <v>0</v>
      </c>
      <c r="M26" s="2">
        <v>267</v>
      </c>
      <c r="N2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297</v>
      </c>
      <c r="O26" s="2">
        <f>Table153[[#This Row],[Workers Needed]]-Table153[[#This Row],[NumberWorkers]]</f>
        <v>-30</v>
      </c>
      <c r="R26" s="9" t="s">
        <v>41</v>
      </c>
      <c r="S26" s="9"/>
      <c r="T26" s="9"/>
      <c r="U26" s="9"/>
      <c r="V26" s="9"/>
    </row>
    <row r="27" spans="1:22" x14ac:dyDescent="0.25">
      <c r="A27" s="1">
        <v>41295</v>
      </c>
      <c r="B27">
        <v>1399</v>
      </c>
      <c r="C27">
        <v>24842</v>
      </c>
      <c r="D27">
        <v>32318</v>
      </c>
      <c r="E27" s="2">
        <f>IF(WEEKDAY(Table153[[#This Row],[Date]],2)=3,1,0)</f>
        <v>0</v>
      </c>
      <c r="F27" s="2">
        <f>IF(WEEKDAY(Table153[[#This Row],[Date]],2)=4,1,0)</f>
        <v>0</v>
      </c>
      <c r="G27" s="2">
        <f>IF(WEEKDAY(Table153[[#This Row],[Date]],2)=6,1,0)</f>
        <v>0</v>
      </c>
      <c r="H27" s="2">
        <f>IF(NETWORKDAYS.INTL(Table153[[#This Row],[Date]],Table153[[#This Row],[Date]],11,[3]ZamazonHolidays!$A$2:$A$11)=0,IF(WEEKDAY(Table153[[#This Row],[Date]],2)=7,0,1),0)</f>
        <v>1</v>
      </c>
      <c r="I27" s="2">
        <v>10</v>
      </c>
      <c r="J27" s="2">
        <f>IF(WEEKDAY(Table153[[#This Row],[Date]],2)=1,1,0)</f>
        <v>1</v>
      </c>
      <c r="K27" s="2">
        <f>IF(WEEKDAY(Table153[[#This Row],[Date]],2)=2,1,0)</f>
        <v>0</v>
      </c>
      <c r="L27" s="2">
        <f>IF(WEEKDAY(Table153[[#This Row],[Date]],2)=5,1,0)</f>
        <v>0</v>
      </c>
      <c r="M27" s="2">
        <v>397</v>
      </c>
      <c r="N2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336</v>
      </c>
      <c r="O27" s="2">
        <f>Table153[[#This Row],[Workers Needed]]-Table153[[#This Row],[NumberWorkers]]</f>
        <v>61</v>
      </c>
    </row>
    <row r="28" spans="1:22" x14ac:dyDescent="0.25">
      <c r="A28" s="1">
        <v>41296</v>
      </c>
      <c r="B28">
        <v>819</v>
      </c>
      <c r="C28">
        <v>21853</v>
      </c>
      <c r="D28">
        <v>35950</v>
      </c>
      <c r="E28" s="2">
        <f>IF(WEEKDAY(Table153[[#This Row],[Date]],2)=3,1,0)</f>
        <v>0</v>
      </c>
      <c r="F28" s="2">
        <f>IF(WEEKDAY(Table153[[#This Row],[Date]],2)=4,1,0)</f>
        <v>0</v>
      </c>
      <c r="G28" s="2">
        <f>IF(WEEKDAY(Table153[[#This Row],[Date]],2)=6,1,0)</f>
        <v>0</v>
      </c>
      <c r="H28" s="2">
        <f>IF(NETWORKDAYS.INTL(Table153[[#This Row],[Date]],Table153[[#This Row],[Date]],11,[3]ZamazonHolidays!$A$2:$A$11)=0,IF(WEEKDAY(Table153[[#This Row],[Date]],2)=7,0,1),0)</f>
        <v>0</v>
      </c>
      <c r="I28" s="2">
        <v>8</v>
      </c>
      <c r="J28" s="2">
        <f>IF(WEEKDAY(Table153[[#This Row],[Date]],2)=1,1,0)</f>
        <v>0</v>
      </c>
      <c r="K28" s="2">
        <f>IF(WEEKDAY(Table153[[#This Row],[Date]],2)=2,1,0)</f>
        <v>1</v>
      </c>
      <c r="L28" s="2">
        <f>IF(WEEKDAY(Table153[[#This Row],[Date]],2)=5,1,0)</f>
        <v>0</v>
      </c>
      <c r="M28" s="2">
        <v>229</v>
      </c>
      <c r="N2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276</v>
      </c>
      <c r="O28" s="2">
        <f>Table153[[#This Row],[Workers Needed]]-Table153[[#This Row],[NumberWorkers]]</f>
        <v>-47</v>
      </c>
    </row>
    <row r="29" spans="1:22" x14ac:dyDescent="0.25">
      <c r="A29" s="1">
        <v>41297</v>
      </c>
      <c r="B29">
        <v>1058</v>
      </c>
      <c r="C29">
        <v>49073</v>
      </c>
      <c r="D29">
        <v>25666</v>
      </c>
      <c r="E29" s="2">
        <f>IF(WEEKDAY(Table153[[#This Row],[Date]],2)=3,1,0)</f>
        <v>1</v>
      </c>
      <c r="F29" s="2">
        <f>IF(WEEKDAY(Table153[[#This Row],[Date]],2)=4,1,0)</f>
        <v>0</v>
      </c>
      <c r="G29" s="2">
        <f>IF(WEEKDAY(Table153[[#This Row],[Date]],2)=6,1,0)</f>
        <v>0</v>
      </c>
      <c r="H29" s="2">
        <f>IF(NETWORKDAYS.INTL(Table153[[#This Row],[Date]],Table153[[#This Row],[Date]],11,[3]ZamazonHolidays!$A$2:$A$11)=0,IF(WEEKDAY(Table153[[#This Row],[Date]],2)=7,0,1),0)</f>
        <v>0</v>
      </c>
      <c r="I29" s="2">
        <v>10</v>
      </c>
      <c r="J29" s="2">
        <f>IF(WEEKDAY(Table153[[#This Row],[Date]],2)=1,1,0)</f>
        <v>0</v>
      </c>
      <c r="K29" s="2">
        <f>IF(WEEKDAY(Table153[[#This Row],[Date]],2)=2,1,0)</f>
        <v>0</v>
      </c>
      <c r="L29" s="2">
        <f>IF(WEEKDAY(Table153[[#This Row],[Date]],2)=5,1,0)</f>
        <v>0</v>
      </c>
      <c r="M29" s="2">
        <v>225</v>
      </c>
      <c r="N2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226</v>
      </c>
      <c r="O29" s="2">
        <f>Table153[[#This Row],[Workers Needed]]-Table153[[#This Row],[NumberWorkers]]</f>
        <v>-1</v>
      </c>
    </row>
    <row r="30" spans="1:22" x14ac:dyDescent="0.25">
      <c r="A30" s="1">
        <v>41298</v>
      </c>
      <c r="B30">
        <v>1194</v>
      </c>
      <c r="C30">
        <v>24338</v>
      </c>
      <c r="D30">
        <v>35229</v>
      </c>
      <c r="E30" s="2">
        <f>IF(WEEKDAY(Table153[[#This Row],[Date]],2)=3,1,0)</f>
        <v>0</v>
      </c>
      <c r="F30" s="2">
        <f>IF(WEEKDAY(Table153[[#This Row],[Date]],2)=4,1,0)</f>
        <v>1</v>
      </c>
      <c r="G30" s="2">
        <f>IF(WEEKDAY(Table153[[#This Row],[Date]],2)=6,1,0)</f>
        <v>0</v>
      </c>
      <c r="H30" s="2">
        <f>IF(NETWORKDAYS.INTL(Table153[[#This Row],[Date]],Table153[[#This Row],[Date]],11,[3]ZamazonHolidays!$A$2:$A$11)=0,IF(WEEKDAY(Table153[[#This Row],[Date]],2)=7,0,1),0)</f>
        <v>0</v>
      </c>
      <c r="I30" s="2">
        <v>10</v>
      </c>
      <c r="J30" s="2">
        <f>IF(WEEKDAY(Table153[[#This Row],[Date]],2)=1,1,0)</f>
        <v>0</v>
      </c>
      <c r="K30" s="2">
        <f>IF(WEEKDAY(Table153[[#This Row],[Date]],2)=2,1,0)</f>
        <v>0</v>
      </c>
      <c r="L30" s="2">
        <f>IF(WEEKDAY(Table153[[#This Row],[Date]],2)=5,1,0)</f>
        <v>0</v>
      </c>
      <c r="M30" s="2">
        <v>211</v>
      </c>
      <c r="N3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259</v>
      </c>
      <c r="O30" s="2">
        <f>Table153[[#This Row],[Workers Needed]]-Table153[[#This Row],[NumberWorkers]]</f>
        <v>-48</v>
      </c>
    </row>
    <row r="31" spans="1:22" x14ac:dyDescent="0.25">
      <c r="A31" s="1">
        <v>41299</v>
      </c>
      <c r="B31">
        <v>801</v>
      </c>
      <c r="C31">
        <v>31585</v>
      </c>
      <c r="D31">
        <v>37252</v>
      </c>
      <c r="E31" s="2">
        <f>IF(WEEKDAY(Table153[[#This Row],[Date]],2)=3,1,0)</f>
        <v>0</v>
      </c>
      <c r="F31" s="2">
        <f>IF(WEEKDAY(Table153[[#This Row],[Date]],2)=4,1,0)</f>
        <v>0</v>
      </c>
      <c r="G31" s="2">
        <f>IF(WEEKDAY(Table153[[#This Row],[Date]],2)=6,1,0)</f>
        <v>0</v>
      </c>
      <c r="H31" s="2">
        <f>IF(NETWORKDAYS.INTL(Table153[[#This Row],[Date]],Table153[[#This Row],[Date]],11,[3]ZamazonHolidays!$A$2:$A$11)=0,IF(WEEKDAY(Table153[[#This Row],[Date]],2)=7,0,1),0)</f>
        <v>0</v>
      </c>
      <c r="I31" s="2">
        <v>9</v>
      </c>
      <c r="J31" s="2">
        <f>IF(WEEKDAY(Table153[[#This Row],[Date]],2)=1,1,0)</f>
        <v>0</v>
      </c>
      <c r="K31" s="2">
        <f>IF(WEEKDAY(Table153[[#This Row],[Date]],2)=2,1,0)</f>
        <v>0</v>
      </c>
      <c r="L31" s="2">
        <f>IF(WEEKDAY(Table153[[#This Row],[Date]],2)=5,1,0)</f>
        <v>1</v>
      </c>
      <c r="M31" s="2">
        <v>298</v>
      </c>
      <c r="N3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289</v>
      </c>
      <c r="O31" s="2">
        <f>Table153[[#This Row],[Workers Needed]]-Table153[[#This Row],[NumberWorkers]]</f>
        <v>9</v>
      </c>
    </row>
    <row r="32" spans="1:22" x14ac:dyDescent="0.25">
      <c r="A32" s="1">
        <v>41300</v>
      </c>
      <c r="B32">
        <v>1391</v>
      </c>
      <c r="C32">
        <v>34591</v>
      </c>
      <c r="D32">
        <v>38646</v>
      </c>
      <c r="E32" s="2">
        <f>IF(WEEKDAY(Table153[[#This Row],[Date]],2)=3,1,0)</f>
        <v>0</v>
      </c>
      <c r="F32" s="2">
        <f>IF(WEEKDAY(Table153[[#This Row],[Date]],2)=4,1,0)</f>
        <v>0</v>
      </c>
      <c r="G32" s="2">
        <f>IF(WEEKDAY(Table153[[#This Row],[Date]],2)=6,1,0)</f>
        <v>1</v>
      </c>
      <c r="H32" s="2">
        <f>IF(NETWORKDAYS.INTL(Table153[[#This Row],[Date]],Table153[[#This Row],[Date]],11,[3]ZamazonHolidays!$A$2:$A$11)=0,IF(WEEKDAY(Table153[[#This Row],[Date]],2)=7,0,1),0)</f>
        <v>0</v>
      </c>
      <c r="I32" s="2">
        <v>11</v>
      </c>
      <c r="J32" s="2">
        <f>IF(WEEKDAY(Table153[[#This Row],[Date]],2)=1,1,0)</f>
        <v>0</v>
      </c>
      <c r="K32" s="2">
        <f>IF(WEEKDAY(Table153[[#This Row],[Date]],2)=2,1,0)</f>
        <v>0</v>
      </c>
      <c r="L32" s="2">
        <f>IF(WEEKDAY(Table153[[#This Row],[Date]],2)=5,1,0)</f>
        <v>0</v>
      </c>
      <c r="M32" s="2">
        <v>216</v>
      </c>
      <c r="N3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273</v>
      </c>
      <c r="O32" s="2">
        <f>Table153[[#This Row],[Workers Needed]]-Table153[[#This Row],[NumberWorkers]]</f>
        <v>-57</v>
      </c>
    </row>
    <row r="33" spans="1:15" x14ac:dyDescent="0.25">
      <c r="A33" s="1">
        <v>41301</v>
      </c>
      <c r="B33">
        <v>636</v>
      </c>
      <c r="C33">
        <v>30861</v>
      </c>
      <c r="D33">
        <v>35350</v>
      </c>
      <c r="E33" s="2">
        <f>IF(WEEKDAY(Table153[[#This Row],[Date]],2)=3,1,0)</f>
        <v>0</v>
      </c>
      <c r="F33" s="2">
        <f>IF(WEEKDAY(Table153[[#This Row],[Date]],2)=4,1,0)</f>
        <v>0</v>
      </c>
      <c r="G33" s="2">
        <f>IF(WEEKDAY(Table153[[#This Row],[Date]],2)=6,1,0)</f>
        <v>0</v>
      </c>
      <c r="H33" s="2">
        <f>IF(NETWORKDAYS.INTL(Table153[[#This Row],[Date]],Table153[[#This Row],[Date]],11,[3]ZamazonHolidays!$A$2:$A$11)=0,IF(WEEKDAY(Table153[[#This Row],[Date]],2)=7,0,1),0)</f>
        <v>0</v>
      </c>
      <c r="I33" s="2">
        <v>6</v>
      </c>
      <c r="J33" s="2">
        <f>IF(WEEKDAY(Table153[[#This Row],[Date]],2)=1,1,0)</f>
        <v>0</v>
      </c>
      <c r="K33" s="2">
        <f>IF(WEEKDAY(Table153[[#This Row],[Date]],2)=2,1,0)</f>
        <v>0</v>
      </c>
      <c r="L33" s="2">
        <f>IF(WEEKDAY(Table153[[#This Row],[Date]],2)=5,1,0)</f>
        <v>0</v>
      </c>
      <c r="M33" s="2">
        <v>186</v>
      </c>
      <c r="N3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274</v>
      </c>
      <c r="O33" s="2">
        <f>Table153[[#This Row],[Workers Needed]]-Table153[[#This Row],[NumberWorkers]]</f>
        <v>-88</v>
      </c>
    </row>
    <row r="34" spans="1:15" x14ac:dyDescent="0.25">
      <c r="A34" s="1">
        <v>41302</v>
      </c>
      <c r="B34">
        <v>1175</v>
      </c>
      <c r="C34">
        <v>49449</v>
      </c>
      <c r="D34">
        <v>36863</v>
      </c>
      <c r="E34" s="2">
        <f>IF(WEEKDAY(Table153[[#This Row],[Date]],2)=3,1,0)</f>
        <v>0</v>
      </c>
      <c r="F34" s="2">
        <f>IF(WEEKDAY(Table153[[#This Row],[Date]],2)=4,1,0)</f>
        <v>0</v>
      </c>
      <c r="G34" s="2">
        <f>IF(WEEKDAY(Table153[[#This Row],[Date]],2)=6,1,0)</f>
        <v>0</v>
      </c>
      <c r="H34" s="2">
        <f>IF(NETWORKDAYS.INTL(Table153[[#This Row],[Date]],Table153[[#This Row],[Date]],11,[3]ZamazonHolidays!$A$2:$A$11)=0,IF(WEEKDAY(Table153[[#This Row],[Date]],2)=7,0,1),0)</f>
        <v>0</v>
      </c>
      <c r="I34" s="2">
        <v>9</v>
      </c>
      <c r="J34" s="2">
        <f>IF(WEEKDAY(Table153[[#This Row],[Date]],2)=1,1,0)</f>
        <v>1</v>
      </c>
      <c r="K34" s="2">
        <f>IF(WEEKDAY(Table153[[#This Row],[Date]],2)=2,1,0)</f>
        <v>0</v>
      </c>
      <c r="L34" s="2">
        <f>IF(WEEKDAY(Table153[[#This Row],[Date]],2)=5,1,0)</f>
        <v>0</v>
      </c>
      <c r="M34" s="2">
        <v>326</v>
      </c>
      <c r="N3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314</v>
      </c>
      <c r="O34" s="2">
        <f>Table153[[#This Row],[Workers Needed]]-Table153[[#This Row],[NumberWorkers]]</f>
        <v>12</v>
      </c>
    </row>
    <row r="35" spans="1:15" x14ac:dyDescent="0.25">
      <c r="A35" s="1">
        <v>41303</v>
      </c>
      <c r="B35">
        <v>996</v>
      </c>
      <c r="C35">
        <v>38848</v>
      </c>
      <c r="D35">
        <v>33664</v>
      </c>
      <c r="E35" s="2">
        <f>IF(WEEKDAY(Table153[[#This Row],[Date]],2)=3,1,0)</f>
        <v>0</v>
      </c>
      <c r="F35" s="2">
        <f>IF(WEEKDAY(Table153[[#This Row],[Date]],2)=4,1,0)</f>
        <v>0</v>
      </c>
      <c r="G35" s="2">
        <f>IF(WEEKDAY(Table153[[#This Row],[Date]],2)=6,1,0)</f>
        <v>0</v>
      </c>
      <c r="H35" s="2">
        <f>IF(NETWORKDAYS.INTL(Table153[[#This Row],[Date]],Table153[[#This Row],[Date]],11,[3]ZamazonHolidays!$A$2:$A$11)=0,IF(WEEKDAY(Table153[[#This Row],[Date]],2)=7,0,1),0)</f>
        <v>0</v>
      </c>
      <c r="I35" s="2">
        <v>6</v>
      </c>
      <c r="J35" s="2">
        <f>IF(WEEKDAY(Table153[[#This Row],[Date]],2)=1,1,0)</f>
        <v>0</v>
      </c>
      <c r="K35" s="2">
        <f>IF(WEEKDAY(Table153[[#This Row],[Date]],2)=2,1,0)</f>
        <v>1</v>
      </c>
      <c r="L35" s="2">
        <f>IF(WEEKDAY(Table153[[#This Row],[Date]],2)=5,1,0)</f>
        <v>0</v>
      </c>
      <c r="M35" s="2">
        <v>283</v>
      </c>
      <c r="N3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285</v>
      </c>
      <c r="O35" s="2">
        <f>Table153[[#This Row],[Workers Needed]]-Table153[[#This Row],[NumberWorkers]]</f>
        <v>-2</v>
      </c>
    </row>
    <row r="36" spans="1:15" x14ac:dyDescent="0.25">
      <c r="A36" s="1">
        <v>41304</v>
      </c>
      <c r="B36">
        <v>1154</v>
      </c>
      <c r="C36">
        <v>31374</v>
      </c>
      <c r="D36">
        <v>31713</v>
      </c>
      <c r="E36" s="2">
        <f>IF(WEEKDAY(Table153[[#This Row],[Date]],2)=3,1,0)</f>
        <v>1</v>
      </c>
      <c r="F36" s="2">
        <f>IF(WEEKDAY(Table153[[#This Row],[Date]],2)=4,1,0)</f>
        <v>0</v>
      </c>
      <c r="G36" s="2">
        <f>IF(WEEKDAY(Table153[[#This Row],[Date]],2)=6,1,0)</f>
        <v>0</v>
      </c>
      <c r="H36" s="2">
        <f>IF(NETWORKDAYS.INTL(Table153[[#This Row],[Date]],Table153[[#This Row],[Date]],11,[3]ZamazonHolidays!$A$2:$A$11)=0,IF(WEEKDAY(Table153[[#This Row],[Date]],2)=7,0,1),0)</f>
        <v>0</v>
      </c>
      <c r="I36" s="2">
        <v>6</v>
      </c>
      <c r="J36" s="2">
        <f>IF(WEEKDAY(Table153[[#This Row],[Date]],2)=1,1,0)</f>
        <v>0</v>
      </c>
      <c r="K36" s="2">
        <f>IF(WEEKDAY(Table153[[#This Row],[Date]],2)=2,1,0)</f>
        <v>0</v>
      </c>
      <c r="L36" s="2">
        <f>IF(WEEKDAY(Table153[[#This Row],[Date]],2)=5,1,0)</f>
        <v>0</v>
      </c>
      <c r="M36" s="2">
        <v>224</v>
      </c>
      <c r="N3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242</v>
      </c>
      <c r="O36" s="2">
        <f>Table153[[#This Row],[Workers Needed]]-Table153[[#This Row],[NumberWorkers]]</f>
        <v>-18</v>
      </c>
    </row>
    <row r="37" spans="1:15" x14ac:dyDescent="0.25">
      <c r="A37" s="1">
        <v>41305</v>
      </c>
      <c r="B37">
        <v>848</v>
      </c>
      <c r="C37">
        <v>47991</v>
      </c>
      <c r="D37">
        <v>34138</v>
      </c>
      <c r="E37" s="2">
        <f>IF(WEEKDAY(Table153[[#This Row],[Date]],2)=3,1,0)</f>
        <v>0</v>
      </c>
      <c r="F37" s="2">
        <f>IF(WEEKDAY(Table153[[#This Row],[Date]],2)=4,1,0)</f>
        <v>1</v>
      </c>
      <c r="G37" s="2">
        <f>IF(WEEKDAY(Table153[[#This Row],[Date]],2)=6,1,0)</f>
        <v>0</v>
      </c>
      <c r="H37" s="2">
        <f>IF(NETWORKDAYS.INTL(Table153[[#This Row],[Date]],Table153[[#This Row],[Date]],11,[3]ZamazonHolidays!$A$2:$A$11)=0,IF(WEEKDAY(Table153[[#This Row],[Date]],2)=7,0,1),0)</f>
        <v>0</v>
      </c>
      <c r="I37" s="2">
        <v>8</v>
      </c>
      <c r="J37" s="2">
        <f>IF(WEEKDAY(Table153[[#This Row],[Date]],2)=1,1,0)</f>
        <v>0</v>
      </c>
      <c r="K37" s="2">
        <f>IF(WEEKDAY(Table153[[#This Row],[Date]],2)=2,1,0)</f>
        <v>0</v>
      </c>
      <c r="L37" s="2">
        <f>IF(WEEKDAY(Table153[[#This Row],[Date]],2)=5,1,0)</f>
        <v>0</v>
      </c>
      <c r="M37" s="2">
        <v>245</v>
      </c>
      <c r="N3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261</v>
      </c>
      <c r="O37" s="2">
        <f>Table153[[#This Row],[Workers Needed]]-Table153[[#This Row],[NumberWorkers]]</f>
        <v>-16</v>
      </c>
    </row>
    <row r="38" spans="1:15" x14ac:dyDescent="0.25">
      <c r="A38" s="1">
        <v>41306</v>
      </c>
      <c r="B38">
        <v>844</v>
      </c>
      <c r="C38">
        <v>35238</v>
      </c>
      <c r="D38">
        <v>34855</v>
      </c>
      <c r="E38" s="2">
        <f>IF(WEEKDAY(Table153[[#This Row],[Date]],2)=3,1,0)</f>
        <v>0</v>
      </c>
      <c r="F38" s="2">
        <f>IF(WEEKDAY(Table153[[#This Row],[Date]],2)=4,1,0)</f>
        <v>0</v>
      </c>
      <c r="G38" s="2">
        <f>IF(WEEKDAY(Table153[[#This Row],[Date]],2)=6,1,0)</f>
        <v>0</v>
      </c>
      <c r="H38" s="2">
        <f>IF(NETWORKDAYS.INTL(Table153[[#This Row],[Date]],Table153[[#This Row],[Date]],11,[3]ZamazonHolidays!$A$2:$A$11)=0,IF(WEEKDAY(Table153[[#This Row],[Date]],2)=7,0,1),0)</f>
        <v>0</v>
      </c>
      <c r="I38" s="2">
        <v>8</v>
      </c>
      <c r="J38" s="2">
        <f>IF(WEEKDAY(Table153[[#This Row],[Date]],2)=1,1,0)</f>
        <v>0</v>
      </c>
      <c r="K38" s="2">
        <f>IF(WEEKDAY(Table153[[#This Row],[Date]],2)=2,1,0)</f>
        <v>0</v>
      </c>
      <c r="L38" s="2">
        <f>IF(WEEKDAY(Table153[[#This Row],[Date]],2)=5,1,0)</f>
        <v>1</v>
      </c>
      <c r="M38" s="2">
        <v>330</v>
      </c>
      <c r="N3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283</v>
      </c>
      <c r="O38" s="2">
        <f>Table153[[#This Row],[Workers Needed]]-Table153[[#This Row],[NumberWorkers]]</f>
        <v>47</v>
      </c>
    </row>
    <row r="39" spans="1:15" x14ac:dyDescent="0.25">
      <c r="A39" s="1">
        <v>41307</v>
      </c>
      <c r="B39">
        <v>535</v>
      </c>
      <c r="C39">
        <v>20624</v>
      </c>
      <c r="D39">
        <v>30498</v>
      </c>
      <c r="E39" s="2">
        <f>IF(WEEKDAY(Table153[[#This Row],[Date]],2)=3,1,0)</f>
        <v>0</v>
      </c>
      <c r="F39" s="2">
        <f>IF(WEEKDAY(Table153[[#This Row],[Date]],2)=4,1,0)</f>
        <v>0</v>
      </c>
      <c r="G39" s="2">
        <f>IF(WEEKDAY(Table153[[#This Row],[Date]],2)=6,1,0)</f>
        <v>1</v>
      </c>
      <c r="H39" s="2">
        <f>IF(NETWORKDAYS.INTL(Table153[[#This Row],[Date]],Table153[[#This Row],[Date]],11,[3]ZamazonHolidays!$A$2:$A$11)=0,IF(WEEKDAY(Table153[[#This Row],[Date]],2)=7,0,1),0)</f>
        <v>0</v>
      </c>
      <c r="I39" s="2">
        <v>6</v>
      </c>
      <c r="J39" s="2">
        <f>IF(WEEKDAY(Table153[[#This Row],[Date]],2)=1,1,0)</f>
        <v>0</v>
      </c>
      <c r="K39" s="2">
        <f>IF(WEEKDAY(Table153[[#This Row],[Date]],2)=2,1,0)</f>
        <v>0</v>
      </c>
      <c r="L39" s="2">
        <f>IF(WEEKDAY(Table153[[#This Row],[Date]],2)=5,1,0)</f>
        <v>0</v>
      </c>
      <c r="M39" s="2">
        <v>163</v>
      </c>
      <c r="N3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196</v>
      </c>
      <c r="O39" s="2">
        <f>Table153[[#This Row],[Workers Needed]]-Table153[[#This Row],[NumberWorkers]]</f>
        <v>-33</v>
      </c>
    </row>
    <row r="40" spans="1:15" x14ac:dyDescent="0.25">
      <c r="A40" s="1">
        <v>41308</v>
      </c>
      <c r="B40">
        <v>540</v>
      </c>
      <c r="C40">
        <v>29414</v>
      </c>
      <c r="D40">
        <v>34694</v>
      </c>
      <c r="E40" s="2">
        <f>IF(WEEKDAY(Table153[[#This Row],[Date]],2)=3,1,0)</f>
        <v>0</v>
      </c>
      <c r="F40" s="2">
        <f>IF(WEEKDAY(Table153[[#This Row],[Date]],2)=4,1,0)</f>
        <v>0</v>
      </c>
      <c r="G40" s="2">
        <f>IF(WEEKDAY(Table153[[#This Row],[Date]],2)=6,1,0)</f>
        <v>0</v>
      </c>
      <c r="H40" s="2">
        <f>IF(NETWORKDAYS.INTL(Table153[[#This Row],[Date]],Table153[[#This Row],[Date]],11,[3]ZamazonHolidays!$A$2:$A$11)=0,IF(WEEKDAY(Table153[[#This Row],[Date]],2)=7,0,1),0)</f>
        <v>0</v>
      </c>
      <c r="I40" s="2">
        <v>5</v>
      </c>
      <c r="J40" s="2">
        <f>IF(WEEKDAY(Table153[[#This Row],[Date]],2)=1,1,0)</f>
        <v>0</v>
      </c>
      <c r="K40" s="2">
        <f>IF(WEEKDAY(Table153[[#This Row],[Date]],2)=2,1,0)</f>
        <v>0</v>
      </c>
      <c r="L40" s="2">
        <f>IF(WEEKDAY(Table153[[#This Row],[Date]],2)=5,1,0)</f>
        <v>0</v>
      </c>
      <c r="M40" s="2">
        <v>217</v>
      </c>
      <c r="N4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267</v>
      </c>
      <c r="O40" s="2">
        <f>Table153[[#This Row],[Workers Needed]]-Table153[[#This Row],[NumberWorkers]]</f>
        <v>-50</v>
      </c>
    </row>
    <row r="41" spans="1:15" x14ac:dyDescent="0.25">
      <c r="A41" s="1">
        <v>41309</v>
      </c>
      <c r="B41">
        <v>1199</v>
      </c>
      <c r="C41">
        <v>34223</v>
      </c>
      <c r="D41">
        <v>31238</v>
      </c>
      <c r="E41" s="2">
        <f>IF(WEEKDAY(Table153[[#This Row],[Date]],2)=3,1,0)</f>
        <v>0</v>
      </c>
      <c r="F41" s="2">
        <f>IF(WEEKDAY(Table153[[#This Row],[Date]],2)=4,1,0)</f>
        <v>0</v>
      </c>
      <c r="G41" s="2">
        <f>IF(WEEKDAY(Table153[[#This Row],[Date]],2)=6,1,0)</f>
        <v>0</v>
      </c>
      <c r="H41" s="2">
        <f>IF(NETWORKDAYS.INTL(Table153[[#This Row],[Date]],Table153[[#This Row],[Date]],11,[3]ZamazonHolidays!$A$2:$A$11)=0,IF(WEEKDAY(Table153[[#This Row],[Date]],2)=7,0,1),0)</f>
        <v>0</v>
      </c>
      <c r="I41" s="2">
        <v>8</v>
      </c>
      <c r="J41" s="2">
        <f>IF(WEEKDAY(Table153[[#This Row],[Date]],2)=1,1,0)</f>
        <v>1</v>
      </c>
      <c r="K41" s="2">
        <f>IF(WEEKDAY(Table153[[#This Row],[Date]],2)=2,1,0)</f>
        <v>0</v>
      </c>
      <c r="L41" s="2">
        <f>IF(WEEKDAY(Table153[[#This Row],[Date]],2)=5,1,0)</f>
        <v>0</v>
      </c>
      <c r="M41" s="2">
        <v>277</v>
      </c>
      <c r="N4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277</v>
      </c>
      <c r="O41" s="2">
        <f>Table153[[#This Row],[Workers Needed]]-Table153[[#This Row],[NumberWorkers]]</f>
        <v>0</v>
      </c>
    </row>
    <row r="42" spans="1:15" x14ac:dyDescent="0.25">
      <c r="A42" s="1">
        <v>41310</v>
      </c>
      <c r="B42">
        <v>942</v>
      </c>
      <c r="C42">
        <v>24734</v>
      </c>
      <c r="D42">
        <v>36211</v>
      </c>
      <c r="E42" s="2">
        <f>IF(WEEKDAY(Table153[[#This Row],[Date]],2)=3,1,0)</f>
        <v>0</v>
      </c>
      <c r="F42" s="2">
        <f>IF(WEEKDAY(Table153[[#This Row],[Date]],2)=4,1,0)</f>
        <v>0</v>
      </c>
      <c r="G42" s="2">
        <f>IF(WEEKDAY(Table153[[#This Row],[Date]],2)=6,1,0)</f>
        <v>0</v>
      </c>
      <c r="H42" s="2">
        <f>IF(NETWORKDAYS.INTL(Table153[[#This Row],[Date]],Table153[[#This Row],[Date]],11,[3]ZamazonHolidays!$A$2:$A$11)=0,IF(WEEKDAY(Table153[[#This Row],[Date]],2)=7,0,1),0)</f>
        <v>0</v>
      </c>
      <c r="I42" s="2">
        <v>5</v>
      </c>
      <c r="J42" s="2">
        <f>IF(WEEKDAY(Table153[[#This Row],[Date]],2)=1,1,0)</f>
        <v>0</v>
      </c>
      <c r="K42" s="2">
        <f>IF(WEEKDAY(Table153[[#This Row],[Date]],2)=2,1,0)</f>
        <v>1</v>
      </c>
      <c r="L42" s="2">
        <f>IF(WEEKDAY(Table153[[#This Row],[Date]],2)=5,1,0)</f>
        <v>0</v>
      </c>
      <c r="M42" s="2">
        <v>268</v>
      </c>
      <c r="N4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284</v>
      </c>
      <c r="O42" s="2">
        <f>Table153[[#This Row],[Workers Needed]]-Table153[[#This Row],[NumberWorkers]]</f>
        <v>-16</v>
      </c>
    </row>
    <row r="43" spans="1:15" x14ac:dyDescent="0.25">
      <c r="A43" s="1">
        <v>41311</v>
      </c>
      <c r="B43">
        <v>752</v>
      </c>
      <c r="C43">
        <v>27108</v>
      </c>
      <c r="D43">
        <v>22100</v>
      </c>
      <c r="E43" s="2">
        <f>IF(WEEKDAY(Table153[[#This Row],[Date]],2)=3,1,0)</f>
        <v>1</v>
      </c>
      <c r="F43" s="2">
        <f>IF(WEEKDAY(Table153[[#This Row],[Date]],2)=4,1,0)</f>
        <v>0</v>
      </c>
      <c r="G43" s="2">
        <f>IF(WEEKDAY(Table153[[#This Row],[Date]],2)=6,1,0)</f>
        <v>0</v>
      </c>
      <c r="H43" s="2">
        <f>IF(NETWORKDAYS.INTL(Table153[[#This Row],[Date]],Table153[[#This Row],[Date]],11,[3]ZamazonHolidays!$A$2:$A$11)=0,IF(WEEKDAY(Table153[[#This Row],[Date]],2)=7,0,1),0)</f>
        <v>0</v>
      </c>
      <c r="I43" s="2">
        <v>11</v>
      </c>
      <c r="J43" s="2">
        <f>IF(WEEKDAY(Table153[[#This Row],[Date]],2)=1,1,0)</f>
        <v>0</v>
      </c>
      <c r="K43" s="2">
        <f>IF(WEEKDAY(Table153[[#This Row],[Date]],2)=2,1,0)</f>
        <v>0</v>
      </c>
      <c r="L43" s="2">
        <f>IF(WEEKDAY(Table153[[#This Row],[Date]],2)=5,1,0)</f>
        <v>0</v>
      </c>
      <c r="M43" s="2">
        <v>189</v>
      </c>
      <c r="N4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181</v>
      </c>
      <c r="O43" s="2">
        <f>Table153[[#This Row],[Workers Needed]]-Table153[[#This Row],[NumberWorkers]]</f>
        <v>8</v>
      </c>
    </row>
    <row r="44" spans="1:15" x14ac:dyDescent="0.25">
      <c r="A44" s="1">
        <v>41312</v>
      </c>
      <c r="B44">
        <v>542</v>
      </c>
      <c r="C44">
        <v>30415</v>
      </c>
      <c r="D44">
        <v>37363</v>
      </c>
      <c r="E44" s="2">
        <f>IF(WEEKDAY(Table153[[#This Row],[Date]],2)=3,1,0)</f>
        <v>0</v>
      </c>
      <c r="F44" s="2">
        <f>IF(WEEKDAY(Table153[[#This Row],[Date]],2)=4,1,0)</f>
        <v>1</v>
      </c>
      <c r="G44" s="2">
        <f>IF(WEEKDAY(Table153[[#This Row],[Date]],2)=6,1,0)</f>
        <v>0</v>
      </c>
      <c r="H44" s="2">
        <f>IF(NETWORKDAYS.INTL(Table153[[#This Row],[Date]],Table153[[#This Row],[Date]],11,[3]ZamazonHolidays!$A$2:$A$11)=0,IF(WEEKDAY(Table153[[#This Row],[Date]],2)=7,0,1),0)</f>
        <v>0</v>
      </c>
      <c r="I44" s="2">
        <v>8</v>
      </c>
      <c r="J44" s="2">
        <f>IF(WEEKDAY(Table153[[#This Row],[Date]],2)=1,1,0)</f>
        <v>0</v>
      </c>
      <c r="K44" s="2">
        <f>IF(WEEKDAY(Table153[[#This Row],[Date]],2)=2,1,0)</f>
        <v>0</v>
      </c>
      <c r="L44" s="2">
        <f>IF(WEEKDAY(Table153[[#This Row],[Date]],2)=5,1,0)</f>
        <v>0</v>
      </c>
      <c r="M44" s="2">
        <v>215</v>
      </c>
      <c r="N4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252</v>
      </c>
      <c r="O44" s="2">
        <f>Table153[[#This Row],[Workers Needed]]-Table153[[#This Row],[NumberWorkers]]</f>
        <v>-37</v>
      </c>
    </row>
    <row r="45" spans="1:15" x14ac:dyDescent="0.25">
      <c r="A45" s="1">
        <v>41313</v>
      </c>
      <c r="B45">
        <v>587</v>
      </c>
      <c r="C45">
        <v>27692</v>
      </c>
      <c r="D45">
        <v>36384</v>
      </c>
      <c r="E45" s="2">
        <f>IF(WEEKDAY(Table153[[#This Row],[Date]],2)=3,1,0)</f>
        <v>0</v>
      </c>
      <c r="F45" s="2">
        <f>IF(WEEKDAY(Table153[[#This Row],[Date]],2)=4,1,0)</f>
        <v>0</v>
      </c>
      <c r="G45" s="2">
        <f>IF(WEEKDAY(Table153[[#This Row],[Date]],2)=6,1,0)</f>
        <v>0</v>
      </c>
      <c r="H45" s="2">
        <f>IF(NETWORKDAYS.INTL(Table153[[#This Row],[Date]],Table153[[#This Row],[Date]],11,[3]ZamazonHolidays!$A$2:$A$11)=0,IF(WEEKDAY(Table153[[#This Row],[Date]],2)=7,0,1),0)</f>
        <v>0</v>
      </c>
      <c r="I45" s="2">
        <v>7</v>
      </c>
      <c r="J45" s="2">
        <f>IF(WEEKDAY(Table153[[#This Row],[Date]],2)=1,1,0)</f>
        <v>0</v>
      </c>
      <c r="K45" s="2">
        <f>IF(WEEKDAY(Table153[[#This Row],[Date]],2)=2,1,0)</f>
        <v>0</v>
      </c>
      <c r="L45" s="2">
        <f>IF(WEEKDAY(Table153[[#This Row],[Date]],2)=5,1,0)</f>
        <v>1</v>
      </c>
      <c r="M45" s="2">
        <v>307</v>
      </c>
      <c r="N4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275</v>
      </c>
      <c r="O45" s="2">
        <f>Table153[[#This Row],[Workers Needed]]-Table153[[#This Row],[NumberWorkers]]</f>
        <v>32</v>
      </c>
    </row>
    <row r="46" spans="1:15" x14ac:dyDescent="0.25">
      <c r="A46" s="1">
        <v>41314</v>
      </c>
      <c r="B46">
        <v>1424</v>
      </c>
      <c r="C46">
        <v>24549</v>
      </c>
      <c r="D46">
        <v>38913</v>
      </c>
      <c r="E46" s="2">
        <f>IF(WEEKDAY(Table153[[#This Row],[Date]],2)=3,1,0)</f>
        <v>0</v>
      </c>
      <c r="F46" s="2">
        <f>IF(WEEKDAY(Table153[[#This Row],[Date]],2)=4,1,0)</f>
        <v>0</v>
      </c>
      <c r="G46" s="2">
        <f>IF(WEEKDAY(Table153[[#This Row],[Date]],2)=6,1,0)</f>
        <v>1</v>
      </c>
      <c r="H46" s="2">
        <f>IF(NETWORKDAYS.INTL(Table153[[#This Row],[Date]],Table153[[#This Row],[Date]],11,[3]ZamazonHolidays!$A$2:$A$11)=0,IF(WEEKDAY(Table153[[#This Row],[Date]],2)=7,0,1),0)</f>
        <v>0</v>
      </c>
      <c r="I46" s="2">
        <v>11</v>
      </c>
      <c r="J46" s="2">
        <f>IF(WEEKDAY(Table153[[#This Row],[Date]],2)=1,1,0)</f>
        <v>0</v>
      </c>
      <c r="K46" s="2">
        <f>IF(WEEKDAY(Table153[[#This Row],[Date]],2)=2,1,0)</f>
        <v>0</v>
      </c>
      <c r="L46" s="2">
        <f>IF(WEEKDAY(Table153[[#This Row],[Date]],2)=5,1,0)</f>
        <v>0</v>
      </c>
      <c r="M46" s="2">
        <v>232</v>
      </c>
      <c r="N4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267</v>
      </c>
      <c r="O46" s="2">
        <f>Table153[[#This Row],[Workers Needed]]-Table153[[#This Row],[NumberWorkers]]</f>
        <v>-35</v>
      </c>
    </row>
    <row r="47" spans="1:15" x14ac:dyDescent="0.25">
      <c r="A47" s="1">
        <v>41315</v>
      </c>
      <c r="B47">
        <v>1456</v>
      </c>
      <c r="C47">
        <v>20367</v>
      </c>
      <c r="D47">
        <v>37194</v>
      </c>
      <c r="E47" s="2">
        <f>IF(WEEKDAY(Table153[[#This Row],[Date]],2)=3,1,0)</f>
        <v>0</v>
      </c>
      <c r="F47" s="2">
        <f>IF(WEEKDAY(Table153[[#This Row],[Date]],2)=4,1,0)</f>
        <v>0</v>
      </c>
      <c r="G47" s="2">
        <f>IF(WEEKDAY(Table153[[#This Row],[Date]],2)=6,1,0)</f>
        <v>0</v>
      </c>
      <c r="H47" s="2">
        <f>IF(NETWORKDAYS.INTL(Table153[[#This Row],[Date]],Table153[[#This Row],[Date]],11,[3]ZamazonHolidays!$A$2:$A$11)=0,IF(WEEKDAY(Table153[[#This Row],[Date]],2)=7,0,1),0)</f>
        <v>0</v>
      </c>
      <c r="I47" s="2">
        <v>10</v>
      </c>
      <c r="J47" s="2">
        <f>IF(WEEKDAY(Table153[[#This Row],[Date]],2)=1,1,0)</f>
        <v>0</v>
      </c>
      <c r="K47" s="2">
        <f>IF(WEEKDAY(Table153[[#This Row],[Date]],2)=2,1,0)</f>
        <v>0</v>
      </c>
      <c r="L47" s="2">
        <f>IF(WEEKDAY(Table153[[#This Row],[Date]],2)=5,1,0)</f>
        <v>0</v>
      </c>
      <c r="M47" s="2">
        <v>318</v>
      </c>
      <c r="N4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302</v>
      </c>
      <c r="O47" s="2">
        <f>Table153[[#This Row],[Workers Needed]]-Table153[[#This Row],[NumberWorkers]]</f>
        <v>16</v>
      </c>
    </row>
    <row r="48" spans="1:15" x14ac:dyDescent="0.25">
      <c r="A48" s="1">
        <v>41316</v>
      </c>
      <c r="B48">
        <v>1075</v>
      </c>
      <c r="C48">
        <v>46851</v>
      </c>
      <c r="D48">
        <v>31018</v>
      </c>
      <c r="E48" s="2">
        <f>IF(WEEKDAY(Table153[[#This Row],[Date]],2)=3,1,0)</f>
        <v>0</v>
      </c>
      <c r="F48" s="2">
        <f>IF(WEEKDAY(Table153[[#This Row],[Date]],2)=4,1,0)</f>
        <v>0</v>
      </c>
      <c r="G48" s="2">
        <f>IF(WEEKDAY(Table153[[#This Row],[Date]],2)=6,1,0)</f>
        <v>0</v>
      </c>
      <c r="H48" s="2">
        <f>IF(NETWORKDAYS.INTL(Table153[[#This Row],[Date]],Table153[[#This Row],[Date]],11,[3]ZamazonHolidays!$A$2:$A$11)=0,IF(WEEKDAY(Table153[[#This Row],[Date]],2)=7,0,1),0)</f>
        <v>0</v>
      </c>
      <c r="I48" s="2">
        <v>11</v>
      </c>
      <c r="J48" s="2">
        <f>IF(WEEKDAY(Table153[[#This Row],[Date]],2)=1,1,0)</f>
        <v>1</v>
      </c>
      <c r="K48" s="2">
        <f>IF(WEEKDAY(Table153[[#This Row],[Date]],2)=2,1,0)</f>
        <v>0</v>
      </c>
      <c r="L48" s="2">
        <f>IF(WEEKDAY(Table153[[#This Row],[Date]],2)=5,1,0)</f>
        <v>0</v>
      </c>
      <c r="M48" s="2">
        <v>247</v>
      </c>
      <c r="N4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282</v>
      </c>
      <c r="O48" s="2">
        <f>Table153[[#This Row],[Workers Needed]]-Table153[[#This Row],[NumberWorkers]]</f>
        <v>-35</v>
      </c>
    </row>
    <row r="49" spans="1:15" x14ac:dyDescent="0.25">
      <c r="A49" s="1">
        <v>41317</v>
      </c>
      <c r="B49">
        <v>1323</v>
      </c>
      <c r="C49">
        <v>46322</v>
      </c>
      <c r="D49">
        <v>34822</v>
      </c>
      <c r="E49" s="2">
        <f>IF(WEEKDAY(Table153[[#This Row],[Date]],2)=3,1,0)</f>
        <v>0</v>
      </c>
      <c r="F49" s="2">
        <f>IF(WEEKDAY(Table153[[#This Row],[Date]],2)=4,1,0)</f>
        <v>0</v>
      </c>
      <c r="G49" s="2">
        <f>IF(WEEKDAY(Table153[[#This Row],[Date]],2)=6,1,0)</f>
        <v>0</v>
      </c>
      <c r="H49" s="2">
        <f>IF(NETWORKDAYS.INTL(Table153[[#This Row],[Date]],Table153[[#This Row],[Date]],11,[3]ZamazonHolidays!$A$2:$A$11)=0,IF(WEEKDAY(Table153[[#This Row],[Date]],2)=7,0,1),0)</f>
        <v>0</v>
      </c>
      <c r="I49" s="2">
        <v>10</v>
      </c>
      <c r="J49" s="2">
        <f>IF(WEEKDAY(Table153[[#This Row],[Date]],2)=1,1,0)</f>
        <v>0</v>
      </c>
      <c r="K49" s="2">
        <f>IF(WEEKDAY(Table153[[#This Row],[Date]],2)=2,1,0)</f>
        <v>1</v>
      </c>
      <c r="L49" s="2">
        <f>IF(WEEKDAY(Table153[[#This Row],[Date]],2)=5,1,0)</f>
        <v>0</v>
      </c>
      <c r="M49" s="2">
        <v>285</v>
      </c>
      <c r="N4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307</v>
      </c>
      <c r="O49" s="2">
        <f>Table153[[#This Row],[Workers Needed]]-Table153[[#This Row],[NumberWorkers]]</f>
        <v>-22</v>
      </c>
    </row>
    <row r="50" spans="1:15" x14ac:dyDescent="0.25">
      <c r="A50" s="1">
        <v>41318</v>
      </c>
      <c r="B50">
        <v>506</v>
      </c>
      <c r="C50">
        <v>48518</v>
      </c>
      <c r="D50">
        <v>23205</v>
      </c>
      <c r="E50" s="2">
        <f>IF(WEEKDAY(Table153[[#This Row],[Date]],2)=3,1,0)</f>
        <v>1</v>
      </c>
      <c r="F50" s="2">
        <f>IF(WEEKDAY(Table153[[#This Row],[Date]],2)=4,1,0)</f>
        <v>0</v>
      </c>
      <c r="G50" s="2">
        <f>IF(WEEKDAY(Table153[[#This Row],[Date]],2)=6,1,0)</f>
        <v>0</v>
      </c>
      <c r="H50" s="2">
        <f>IF(NETWORKDAYS.INTL(Table153[[#This Row],[Date]],Table153[[#This Row],[Date]],11,[3]ZamazonHolidays!$A$2:$A$11)=0,IF(WEEKDAY(Table153[[#This Row],[Date]],2)=7,0,1),0)</f>
        <v>0</v>
      </c>
      <c r="I50" s="2">
        <v>12</v>
      </c>
      <c r="J50" s="2">
        <f>IF(WEEKDAY(Table153[[#This Row],[Date]],2)=1,1,0)</f>
        <v>0</v>
      </c>
      <c r="K50" s="2">
        <f>IF(WEEKDAY(Table153[[#This Row],[Date]],2)=2,1,0)</f>
        <v>0</v>
      </c>
      <c r="L50" s="2">
        <f>IF(WEEKDAY(Table153[[#This Row],[Date]],2)=5,1,0)</f>
        <v>0</v>
      </c>
      <c r="M50" s="2">
        <v>206</v>
      </c>
      <c r="N5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195</v>
      </c>
      <c r="O50" s="2">
        <f>Table153[[#This Row],[Workers Needed]]-Table153[[#This Row],[NumberWorkers]]</f>
        <v>11</v>
      </c>
    </row>
    <row r="51" spans="1:15" x14ac:dyDescent="0.25">
      <c r="A51" s="1">
        <v>41319</v>
      </c>
      <c r="B51">
        <v>1208</v>
      </c>
      <c r="C51">
        <v>28671</v>
      </c>
      <c r="D51">
        <v>39428</v>
      </c>
      <c r="E51" s="2">
        <f>IF(WEEKDAY(Table153[[#This Row],[Date]],2)=3,1,0)</f>
        <v>0</v>
      </c>
      <c r="F51" s="2">
        <f>IF(WEEKDAY(Table153[[#This Row],[Date]],2)=4,1,0)</f>
        <v>1</v>
      </c>
      <c r="G51" s="2">
        <f>IF(WEEKDAY(Table153[[#This Row],[Date]],2)=6,1,0)</f>
        <v>0</v>
      </c>
      <c r="H51" s="2">
        <f>IF(NETWORKDAYS.INTL(Table153[[#This Row],[Date]],Table153[[#This Row],[Date]],11,[3]ZamazonHolidays!$A$2:$A$11)=0,IF(WEEKDAY(Table153[[#This Row],[Date]],2)=7,0,1),0)</f>
        <v>0</v>
      </c>
      <c r="I51" s="2">
        <v>12</v>
      </c>
      <c r="J51" s="2">
        <f>IF(WEEKDAY(Table153[[#This Row],[Date]],2)=1,1,0)</f>
        <v>0</v>
      </c>
      <c r="K51" s="2">
        <f>IF(WEEKDAY(Table153[[#This Row],[Date]],2)=2,1,0)</f>
        <v>0</v>
      </c>
      <c r="L51" s="2">
        <f>IF(WEEKDAY(Table153[[#This Row],[Date]],2)=5,1,0)</f>
        <v>0</v>
      </c>
      <c r="M51" s="2">
        <v>293</v>
      </c>
      <c r="N5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282</v>
      </c>
      <c r="O51" s="2">
        <f>Table153[[#This Row],[Workers Needed]]-Table153[[#This Row],[NumberWorkers]]</f>
        <v>11</v>
      </c>
    </row>
    <row r="52" spans="1:15" x14ac:dyDescent="0.25">
      <c r="A52" s="1">
        <v>41320</v>
      </c>
      <c r="B52">
        <v>1231</v>
      </c>
      <c r="C52">
        <v>46034</v>
      </c>
      <c r="D52">
        <v>35908</v>
      </c>
      <c r="E52" s="2">
        <f>IF(WEEKDAY(Table153[[#This Row],[Date]],2)=3,1,0)</f>
        <v>0</v>
      </c>
      <c r="F52" s="2">
        <f>IF(WEEKDAY(Table153[[#This Row],[Date]],2)=4,1,0)</f>
        <v>0</v>
      </c>
      <c r="G52" s="2">
        <f>IF(WEEKDAY(Table153[[#This Row],[Date]],2)=6,1,0)</f>
        <v>0</v>
      </c>
      <c r="H52" s="2">
        <f>IF(NETWORKDAYS.INTL(Table153[[#This Row],[Date]],Table153[[#This Row],[Date]],11,[3]ZamazonHolidays!$A$2:$A$11)=0,IF(WEEKDAY(Table153[[#This Row],[Date]],2)=7,0,1),0)</f>
        <v>0</v>
      </c>
      <c r="I52" s="2">
        <v>6</v>
      </c>
      <c r="J52" s="2">
        <f>IF(WEEKDAY(Table153[[#This Row],[Date]],2)=1,1,0)</f>
        <v>0</v>
      </c>
      <c r="K52" s="2">
        <f>IF(WEEKDAY(Table153[[#This Row],[Date]],2)=2,1,0)</f>
        <v>0</v>
      </c>
      <c r="L52" s="2">
        <f>IF(WEEKDAY(Table153[[#This Row],[Date]],2)=5,1,0)</f>
        <v>1</v>
      </c>
      <c r="M52" s="2">
        <v>353</v>
      </c>
      <c r="N5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309</v>
      </c>
      <c r="O52" s="2">
        <f>Table153[[#This Row],[Workers Needed]]-Table153[[#This Row],[NumberWorkers]]</f>
        <v>44</v>
      </c>
    </row>
    <row r="53" spans="1:15" x14ac:dyDescent="0.25">
      <c r="A53" s="1">
        <v>41321</v>
      </c>
      <c r="B53">
        <v>853</v>
      </c>
      <c r="C53">
        <v>48883</v>
      </c>
      <c r="D53">
        <v>36343</v>
      </c>
      <c r="E53" s="2">
        <f>IF(WEEKDAY(Table153[[#This Row],[Date]],2)=3,1,0)</f>
        <v>0</v>
      </c>
      <c r="F53" s="2">
        <f>IF(WEEKDAY(Table153[[#This Row],[Date]],2)=4,1,0)</f>
        <v>0</v>
      </c>
      <c r="G53" s="2">
        <f>IF(WEEKDAY(Table153[[#This Row],[Date]],2)=6,1,0)</f>
        <v>1</v>
      </c>
      <c r="H53" s="2">
        <f>IF(NETWORKDAYS.INTL(Table153[[#This Row],[Date]],Table153[[#This Row],[Date]],11,[3]ZamazonHolidays!$A$2:$A$11)=0,IF(WEEKDAY(Table153[[#This Row],[Date]],2)=7,0,1),0)</f>
        <v>0</v>
      </c>
      <c r="I53" s="2">
        <v>5</v>
      </c>
      <c r="J53" s="2">
        <f>IF(WEEKDAY(Table153[[#This Row],[Date]],2)=1,1,0)</f>
        <v>0</v>
      </c>
      <c r="K53" s="2">
        <f>IF(WEEKDAY(Table153[[#This Row],[Date]],2)=2,1,0)</f>
        <v>0</v>
      </c>
      <c r="L53" s="2">
        <f>IF(WEEKDAY(Table153[[#This Row],[Date]],2)=5,1,0)</f>
        <v>0</v>
      </c>
      <c r="M53" s="2">
        <v>168</v>
      </c>
      <c r="N5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256</v>
      </c>
      <c r="O53" s="2">
        <f>Table153[[#This Row],[Workers Needed]]-Table153[[#This Row],[NumberWorkers]]</f>
        <v>-88</v>
      </c>
    </row>
    <row r="54" spans="1:15" x14ac:dyDescent="0.25">
      <c r="A54" s="1">
        <v>41322</v>
      </c>
      <c r="B54">
        <v>1137</v>
      </c>
      <c r="C54">
        <v>23378</v>
      </c>
      <c r="D54">
        <v>37743</v>
      </c>
      <c r="E54" s="2">
        <f>IF(WEEKDAY(Table153[[#This Row],[Date]],2)=3,1,0)</f>
        <v>0</v>
      </c>
      <c r="F54" s="2">
        <f>IF(WEEKDAY(Table153[[#This Row],[Date]],2)=4,1,0)</f>
        <v>0</v>
      </c>
      <c r="G54" s="2">
        <f>IF(WEEKDAY(Table153[[#This Row],[Date]],2)=6,1,0)</f>
        <v>0</v>
      </c>
      <c r="H54" s="2">
        <f>IF(NETWORKDAYS.INTL(Table153[[#This Row],[Date]],Table153[[#This Row],[Date]],11,[3]ZamazonHolidays!$A$2:$A$11)=0,IF(WEEKDAY(Table153[[#This Row],[Date]],2)=7,0,1),0)</f>
        <v>0</v>
      </c>
      <c r="I54" s="2">
        <v>8</v>
      </c>
      <c r="J54" s="2">
        <f>IF(WEEKDAY(Table153[[#This Row],[Date]],2)=1,1,0)</f>
        <v>0</v>
      </c>
      <c r="K54" s="2">
        <f>IF(WEEKDAY(Table153[[#This Row],[Date]],2)=2,1,0)</f>
        <v>0</v>
      </c>
      <c r="L54" s="2">
        <f>IF(WEEKDAY(Table153[[#This Row],[Date]],2)=5,1,0)</f>
        <v>0</v>
      </c>
      <c r="M54" s="2">
        <v>284</v>
      </c>
      <c r="N5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296</v>
      </c>
      <c r="O54" s="2">
        <f>Table153[[#This Row],[Workers Needed]]-Table153[[#This Row],[NumberWorkers]]</f>
        <v>-12</v>
      </c>
    </row>
    <row r="55" spans="1:15" x14ac:dyDescent="0.25">
      <c r="A55" s="1">
        <v>41323</v>
      </c>
      <c r="B55">
        <v>1795</v>
      </c>
      <c r="C55">
        <v>46685</v>
      </c>
      <c r="D55">
        <v>33207</v>
      </c>
      <c r="E55" s="2">
        <f>IF(WEEKDAY(Table153[[#This Row],[Date]],2)=3,1,0)</f>
        <v>0</v>
      </c>
      <c r="F55" s="2">
        <f>IF(WEEKDAY(Table153[[#This Row],[Date]],2)=4,1,0)</f>
        <v>0</v>
      </c>
      <c r="G55" s="2">
        <f>IF(WEEKDAY(Table153[[#This Row],[Date]],2)=6,1,0)</f>
        <v>0</v>
      </c>
      <c r="H55" s="2">
        <f>IF(NETWORKDAYS.INTL(Table153[[#This Row],[Date]],Table153[[#This Row],[Date]],11,[3]ZamazonHolidays!$A$2:$A$11)=0,IF(WEEKDAY(Table153[[#This Row],[Date]],2)=7,0,1),0)</f>
        <v>1</v>
      </c>
      <c r="I55" s="2">
        <v>7</v>
      </c>
      <c r="J55" s="2">
        <f>IF(WEEKDAY(Table153[[#This Row],[Date]],2)=1,1,0)</f>
        <v>1</v>
      </c>
      <c r="K55" s="2">
        <f>IF(WEEKDAY(Table153[[#This Row],[Date]],2)=2,1,0)</f>
        <v>0</v>
      </c>
      <c r="L55" s="2">
        <f>IF(WEEKDAY(Table153[[#This Row],[Date]],2)=5,1,0)</f>
        <v>0</v>
      </c>
      <c r="M55" s="2">
        <v>357</v>
      </c>
      <c r="N5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371</v>
      </c>
      <c r="O55" s="2">
        <f>Table153[[#This Row],[Workers Needed]]-Table153[[#This Row],[NumberWorkers]]</f>
        <v>-14</v>
      </c>
    </row>
    <row r="56" spans="1:15" x14ac:dyDescent="0.25">
      <c r="A56" s="1">
        <v>41324</v>
      </c>
      <c r="B56">
        <v>635</v>
      </c>
      <c r="C56">
        <v>39195</v>
      </c>
      <c r="D56">
        <v>39181</v>
      </c>
      <c r="E56" s="2">
        <f>IF(WEEKDAY(Table153[[#This Row],[Date]],2)=3,1,0)</f>
        <v>0</v>
      </c>
      <c r="F56" s="2">
        <f>IF(WEEKDAY(Table153[[#This Row],[Date]],2)=4,1,0)</f>
        <v>0</v>
      </c>
      <c r="G56" s="2">
        <f>IF(WEEKDAY(Table153[[#This Row],[Date]],2)=6,1,0)</f>
        <v>0</v>
      </c>
      <c r="H56" s="2">
        <f>IF(NETWORKDAYS.INTL(Table153[[#This Row],[Date]],Table153[[#This Row],[Date]],11,[3]ZamazonHolidays!$A$2:$A$11)=0,IF(WEEKDAY(Table153[[#This Row],[Date]],2)=7,0,1),0)</f>
        <v>0</v>
      </c>
      <c r="I56" s="2">
        <v>10</v>
      </c>
      <c r="J56" s="2">
        <f>IF(WEEKDAY(Table153[[#This Row],[Date]],2)=1,1,0)</f>
        <v>0</v>
      </c>
      <c r="K56" s="2">
        <f>IF(WEEKDAY(Table153[[#This Row],[Date]],2)=2,1,0)</f>
        <v>1</v>
      </c>
      <c r="L56" s="2">
        <f>IF(WEEKDAY(Table153[[#This Row],[Date]],2)=5,1,0)</f>
        <v>0</v>
      </c>
      <c r="M56" s="2">
        <v>249</v>
      </c>
      <c r="N5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299</v>
      </c>
      <c r="O56" s="2">
        <f>Table153[[#This Row],[Workers Needed]]-Table153[[#This Row],[NumberWorkers]]</f>
        <v>-50</v>
      </c>
    </row>
    <row r="57" spans="1:15" x14ac:dyDescent="0.25">
      <c r="A57" s="1">
        <v>41325</v>
      </c>
      <c r="B57">
        <v>570</v>
      </c>
      <c r="C57">
        <v>32327</v>
      </c>
      <c r="D57">
        <v>25794</v>
      </c>
      <c r="E57" s="2">
        <f>IF(WEEKDAY(Table153[[#This Row],[Date]],2)=3,1,0)</f>
        <v>1</v>
      </c>
      <c r="F57" s="2">
        <f>IF(WEEKDAY(Table153[[#This Row],[Date]],2)=4,1,0)</f>
        <v>0</v>
      </c>
      <c r="G57" s="2">
        <f>IF(WEEKDAY(Table153[[#This Row],[Date]],2)=6,1,0)</f>
        <v>0</v>
      </c>
      <c r="H57" s="2">
        <f>IF(NETWORKDAYS.INTL(Table153[[#This Row],[Date]],Table153[[#This Row],[Date]],11,[3]ZamazonHolidays!$A$2:$A$11)=0,IF(WEEKDAY(Table153[[#This Row],[Date]],2)=7,0,1),0)</f>
        <v>0</v>
      </c>
      <c r="I57" s="2">
        <v>6</v>
      </c>
      <c r="J57" s="2">
        <f>IF(WEEKDAY(Table153[[#This Row],[Date]],2)=1,1,0)</f>
        <v>0</v>
      </c>
      <c r="K57" s="2">
        <f>IF(WEEKDAY(Table153[[#This Row],[Date]],2)=2,1,0)</f>
        <v>0</v>
      </c>
      <c r="L57" s="2">
        <f>IF(WEEKDAY(Table153[[#This Row],[Date]],2)=5,1,0)</f>
        <v>0</v>
      </c>
      <c r="M57" s="2">
        <v>204</v>
      </c>
      <c r="N5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196</v>
      </c>
      <c r="O57" s="2">
        <f>Table153[[#This Row],[Workers Needed]]-Table153[[#This Row],[NumberWorkers]]</f>
        <v>8</v>
      </c>
    </row>
    <row r="58" spans="1:15" x14ac:dyDescent="0.25">
      <c r="A58" s="1">
        <v>41326</v>
      </c>
      <c r="B58">
        <v>660</v>
      </c>
      <c r="C58">
        <v>36329</v>
      </c>
      <c r="D58">
        <v>32618</v>
      </c>
      <c r="E58" s="2">
        <f>IF(WEEKDAY(Table153[[#This Row],[Date]],2)=3,1,0)</f>
        <v>0</v>
      </c>
      <c r="F58" s="2">
        <f>IF(WEEKDAY(Table153[[#This Row],[Date]],2)=4,1,0)</f>
        <v>1</v>
      </c>
      <c r="G58" s="2">
        <f>IF(WEEKDAY(Table153[[#This Row],[Date]],2)=6,1,0)</f>
        <v>0</v>
      </c>
      <c r="H58" s="2">
        <f>IF(NETWORKDAYS.INTL(Table153[[#This Row],[Date]],Table153[[#This Row],[Date]],11,[3]ZamazonHolidays!$A$2:$A$11)=0,IF(WEEKDAY(Table153[[#This Row],[Date]],2)=7,0,1),0)</f>
        <v>0</v>
      </c>
      <c r="I58" s="2">
        <v>7</v>
      </c>
      <c r="J58" s="2">
        <f>IF(WEEKDAY(Table153[[#This Row],[Date]],2)=1,1,0)</f>
        <v>0</v>
      </c>
      <c r="K58" s="2">
        <f>IF(WEEKDAY(Table153[[#This Row],[Date]],2)=2,1,0)</f>
        <v>0</v>
      </c>
      <c r="L58" s="2">
        <f>IF(WEEKDAY(Table153[[#This Row],[Date]],2)=5,1,0)</f>
        <v>0</v>
      </c>
      <c r="M58" s="2">
        <v>181</v>
      </c>
      <c r="N5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239</v>
      </c>
      <c r="O58" s="2">
        <f>Table153[[#This Row],[Workers Needed]]-Table153[[#This Row],[NumberWorkers]]</f>
        <v>-58</v>
      </c>
    </row>
    <row r="59" spans="1:15" x14ac:dyDescent="0.25">
      <c r="A59" s="1">
        <v>41327</v>
      </c>
      <c r="B59">
        <v>558</v>
      </c>
      <c r="C59">
        <v>36541</v>
      </c>
      <c r="D59">
        <v>38902</v>
      </c>
      <c r="E59" s="2">
        <f>IF(WEEKDAY(Table153[[#This Row],[Date]],2)=3,1,0)</f>
        <v>0</v>
      </c>
      <c r="F59" s="2">
        <f>IF(WEEKDAY(Table153[[#This Row],[Date]],2)=4,1,0)</f>
        <v>0</v>
      </c>
      <c r="G59" s="2">
        <f>IF(WEEKDAY(Table153[[#This Row],[Date]],2)=6,1,0)</f>
        <v>0</v>
      </c>
      <c r="H59" s="2">
        <f>IF(NETWORKDAYS.INTL(Table153[[#This Row],[Date]],Table153[[#This Row],[Date]],11,[3]ZamazonHolidays!$A$2:$A$11)=0,IF(WEEKDAY(Table153[[#This Row],[Date]],2)=7,0,1),0)</f>
        <v>0</v>
      </c>
      <c r="I59" s="2">
        <v>8</v>
      </c>
      <c r="J59" s="2">
        <f>IF(WEEKDAY(Table153[[#This Row],[Date]],2)=1,1,0)</f>
        <v>0</v>
      </c>
      <c r="K59" s="2">
        <f>IF(WEEKDAY(Table153[[#This Row],[Date]],2)=2,1,0)</f>
        <v>0</v>
      </c>
      <c r="L59" s="2">
        <f>IF(WEEKDAY(Table153[[#This Row],[Date]],2)=5,1,0)</f>
        <v>1</v>
      </c>
      <c r="M59" s="2">
        <v>274</v>
      </c>
      <c r="N5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293</v>
      </c>
      <c r="O59" s="2">
        <f>Table153[[#This Row],[Workers Needed]]-Table153[[#This Row],[NumberWorkers]]</f>
        <v>-19</v>
      </c>
    </row>
    <row r="60" spans="1:15" x14ac:dyDescent="0.25">
      <c r="A60" s="1">
        <v>41328</v>
      </c>
      <c r="B60">
        <v>1105</v>
      </c>
      <c r="C60">
        <v>37273</v>
      </c>
      <c r="D60">
        <v>38413</v>
      </c>
      <c r="E60" s="2">
        <f>IF(WEEKDAY(Table153[[#This Row],[Date]],2)=3,1,0)</f>
        <v>0</v>
      </c>
      <c r="F60" s="2">
        <f>IF(WEEKDAY(Table153[[#This Row],[Date]],2)=4,1,0)</f>
        <v>0</v>
      </c>
      <c r="G60" s="2">
        <f>IF(WEEKDAY(Table153[[#This Row],[Date]],2)=6,1,0)</f>
        <v>1</v>
      </c>
      <c r="H60" s="2">
        <f>IF(NETWORKDAYS.INTL(Table153[[#This Row],[Date]],Table153[[#This Row],[Date]],11,[3]ZamazonHolidays!$A$2:$A$11)=0,IF(WEEKDAY(Table153[[#This Row],[Date]],2)=7,0,1),0)</f>
        <v>0</v>
      </c>
      <c r="I60" s="2">
        <v>9</v>
      </c>
      <c r="J60" s="2">
        <f>IF(WEEKDAY(Table153[[#This Row],[Date]],2)=1,1,0)</f>
        <v>0</v>
      </c>
      <c r="K60" s="2">
        <f>IF(WEEKDAY(Table153[[#This Row],[Date]],2)=2,1,0)</f>
        <v>0</v>
      </c>
      <c r="L60" s="2">
        <f>IF(WEEKDAY(Table153[[#This Row],[Date]],2)=5,1,0)</f>
        <v>0</v>
      </c>
      <c r="M60" s="2">
        <v>214</v>
      </c>
      <c r="N6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265</v>
      </c>
      <c r="O60" s="2">
        <f>Table153[[#This Row],[Workers Needed]]-Table153[[#This Row],[NumberWorkers]]</f>
        <v>-51</v>
      </c>
    </row>
    <row r="61" spans="1:15" x14ac:dyDescent="0.25">
      <c r="A61" s="1">
        <v>41329</v>
      </c>
      <c r="B61">
        <v>596</v>
      </c>
      <c r="C61">
        <v>40842</v>
      </c>
      <c r="D61">
        <v>34310</v>
      </c>
      <c r="E61" s="2">
        <f>IF(WEEKDAY(Table153[[#This Row],[Date]],2)=3,1,0)</f>
        <v>0</v>
      </c>
      <c r="F61" s="2">
        <f>IF(WEEKDAY(Table153[[#This Row],[Date]],2)=4,1,0)</f>
        <v>0</v>
      </c>
      <c r="G61" s="2">
        <f>IF(WEEKDAY(Table153[[#This Row],[Date]],2)=6,1,0)</f>
        <v>0</v>
      </c>
      <c r="H61" s="2">
        <f>IF(NETWORKDAYS.INTL(Table153[[#This Row],[Date]],Table153[[#This Row],[Date]],11,[3]ZamazonHolidays!$A$2:$A$11)=0,IF(WEEKDAY(Table153[[#This Row],[Date]],2)=7,0,1),0)</f>
        <v>0</v>
      </c>
      <c r="I61" s="2">
        <v>6</v>
      </c>
      <c r="J61" s="2">
        <f>IF(WEEKDAY(Table153[[#This Row],[Date]],2)=1,1,0)</f>
        <v>0</v>
      </c>
      <c r="K61" s="2">
        <f>IF(WEEKDAY(Table153[[#This Row],[Date]],2)=2,1,0)</f>
        <v>0</v>
      </c>
      <c r="L61" s="2">
        <f>IF(WEEKDAY(Table153[[#This Row],[Date]],2)=5,1,0)</f>
        <v>0</v>
      </c>
      <c r="M61" s="2">
        <v>336</v>
      </c>
      <c r="N6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276</v>
      </c>
      <c r="O61" s="2">
        <f>Table153[[#This Row],[Workers Needed]]-Table153[[#This Row],[NumberWorkers]]</f>
        <v>60</v>
      </c>
    </row>
    <row r="62" spans="1:15" x14ac:dyDescent="0.25">
      <c r="A62" s="1">
        <v>41330</v>
      </c>
      <c r="B62">
        <v>1469</v>
      </c>
      <c r="C62">
        <v>48760</v>
      </c>
      <c r="D62">
        <v>30496</v>
      </c>
      <c r="E62" s="2">
        <f>IF(WEEKDAY(Table153[[#This Row],[Date]],2)=3,1,0)</f>
        <v>0</v>
      </c>
      <c r="F62" s="2">
        <f>IF(WEEKDAY(Table153[[#This Row],[Date]],2)=4,1,0)</f>
        <v>0</v>
      </c>
      <c r="G62" s="2">
        <f>IF(WEEKDAY(Table153[[#This Row],[Date]],2)=6,1,0)</f>
        <v>0</v>
      </c>
      <c r="H62" s="2">
        <f>IF(NETWORKDAYS.INTL(Table153[[#This Row],[Date]],Table153[[#This Row],[Date]],11,[3]ZamazonHolidays!$A$2:$A$11)=0,IF(WEEKDAY(Table153[[#This Row],[Date]],2)=7,0,1),0)</f>
        <v>0</v>
      </c>
      <c r="I62" s="2">
        <v>12</v>
      </c>
      <c r="J62" s="2">
        <f>IF(WEEKDAY(Table153[[#This Row],[Date]],2)=1,1,0)</f>
        <v>1</v>
      </c>
      <c r="K62" s="2">
        <f>IF(WEEKDAY(Table153[[#This Row],[Date]],2)=2,1,0)</f>
        <v>0</v>
      </c>
      <c r="L62" s="2">
        <f>IF(WEEKDAY(Table153[[#This Row],[Date]],2)=5,1,0)</f>
        <v>0</v>
      </c>
      <c r="M62" s="2">
        <v>253</v>
      </c>
      <c r="N6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294</v>
      </c>
      <c r="O62" s="2">
        <f>Table153[[#This Row],[Workers Needed]]-Table153[[#This Row],[NumberWorkers]]</f>
        <v>-41</v>
      </c>
    </row>
    <row r="63" spans="1:15" x14ac:dyDescent="0.25">
      <c r="A63" s="1">
        <v>41331</v>
      </c>
      <c r="B63">
        <v>1500</v>
      </c>
      <c r="C63">
        <v>41703</v>
      </c>
      <c r="D63">
        <v>39966</v>
      </c>
      <c r="E63" s="2">
        <f>IF(WEEKDAY(Table153[[#This Row],[Date]],2)=3,1,0)</f>
        <v>0</v>
      </c>
      <c r="F63" s="2">
        <f>IF(WEEKDAY(Table153[[#This Row],[Date]],2)=4,1,0)</f>
        <v>0</v>
      </c>
      <c r="G63" s="2">
        <f>IF(WEEKDAY(Table153[[#This Row],[Date]],2)=6,1,0)</f>
        <v>0</v>
      </c>
      <c r="H63" s="2">
        <f>IF(NETWORKDAYS.INTL(Table153[[#This Row],[Date]],Table153[[#This Row],[Date]],11,[3]ZamazonHolidays!$A$2:$A$11)=0,IF(WEEKDAY(Table153[[#This Row],[Date]],2)=7,0,1),0)</f>
        <v>0</v>
      </c>
      <c r="I63" s="2">
        <v>9</v>
      </c>
      <c r="J63" s="2">
        <f>IF(WEEKDAY(Table153[[#This Row],[Date]],2)=1,1,0)</f>
        <v>0</v>
      </c>
      <c r="K63" s="2">
        <f>IF(WEEKDAY(Table153[[#This Row],[Date]],2)=2,1,0)</f>
        <v>1</v>
      </c>
      <c r="L63" s="2">
        <f>IF(WEEKDAY(Table153[[#This Row],[Date]],2)=5,1,0)</f>
        <v>0</v>
      </c>
      <c r="M63" s="2">
        <v>402</v>
      </c>
      <c r="N6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333</v>
      </c>
      <c r="O63" s="2">
        <f>Table153[[#This Row],[Workers Needed]]-Table153[[#This Row],[NumberWorkers]]</f>
        <v>69</v>
      </c>
    </row>
    <row r="64" spans="1:15" x14ac:dyDescent="0.25">
      <c r="A64" s="1">
        <v>41332</v>
      </c>
      <c r="B64">
        <v>654</v>
      </c>
      <c r="C64">
        <v>25675</v>
      </c>
      <c r="D64">
        <v>24403</v>
      </c>
      <c r="E64" s="2">
        <f>IF(WEEKDAY(Table153[[#This Row],[Date]],2)=3,1,0)</f>
        <v>1</v>
      </c>
      <c r="F64" s="2">
        <f>IF(WEEKDAY(Table153[[#This Row],[Date]],2)=4,1,0)</f>
        <v>0</v>
      </c>
      <c r="G64" s="2">
        <f>IF(WEEKDAY(Table153[[#This Row],[Date]],2)=6,1,0)</f>
        <v>0</v>
      </c>
      <c r="H64" s="2">
        <f>IF(NETWORKDAYS.INTL(Table153[[#This Row],[Date]],Table153[[#This Row],[Date]],11,[3]ZamazonHolidays!$A$2:$A$11)=0,IF(WEEKDAY(Table153[[#This Row],[Date]],2)=7,0,1),0)</f>
        <v>0</v>
      </c>
      <c r="I64" s="2">
        <v>9</v>
      </c>
      <c r="J64" s="2">
        <f>IF(WEEKDAY(Table153[[#This Row],[Date]],2)=1,1,0)</f>
        <v>0</v>
      </c>
      <c r="K64" s="2">
        <f>IF(WEEKDAY(Table153[[#This Row],[Date]],2)=2,1,0)</f>
        <v>0</v>
      </c>
      <c r="L64" s="2">
        <f>IF(WEEKDAY(Table153[[#This Row],[Date]],2)=5,1,0)</f>
        <v>0</v>
      </c>
      <c r="M64" s="2">
        <v>121</v>
      </c>
      <c r="N6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187</v>
      </c>
      <c r="O64" s="2">
        <f>Table153[[#This Row],[Workers Needed]]-Table153[[#This Row],[NumberWorkers]]</f>
        <v>-66</v>
      </c>
    </row>
    <row r="65" spans="1:15" x14ac:dyDescent="0.25">
      <c r="A65" s="1">
        <v>41333</v>
      </c>
      <c r="B65">
        <v>1034</v>
      </c>
      <c r="C65">
        <v>43314</v>
      </c>
      <c r="D65">
        <v>31756</v>
      </c>
      <c r="E65" s="2">
        <f>IF(WEEKDAY(Table153[[#This Row],[Date]],2)=3,1,0)</f>
        <v>0</v>
      </c>
      <c r="F65" s="2">
        <f>IF(WEEKDAY(Table153[[#This Row],[Date]],2)=4,1,0)</f>
        <v>1</v>
      </c>
      <c r="G65" s="2">
        <f>IF(WEEKDAY(Table153[[#This Row],[Date]],2)=6,1,0)</f>
        <v>0</v>
      </c>
      <c r="H65" s="2">
        <f>IF(NETWORKDAYS.INTL(Table153[[#This Row],[Date]],Table153[[#This Row],[Date]],11,[3]ZamazonHolidays!$A$2:$A$11)=0,IF(WEEKDAY(Table153[[#This Row],[Date]],2)=7,0,1),0)</f>
        <v>0</v>
      </c>
      <c r="I65" s="2">
        <v>8</v>
      </c>
      <c r="J65" s="2">
        <f>IF(WEEKDAY(Table153[[#This Row],[Date]],2)=1,1,0)</f>
        <v>0</v>
      </c>
      <c r="K65" s="2">
        <f>IF(WEEKDAY(Table153[[#This Row],[Date]],2)=2,1,0)</f>
        <v>0</v>
      </c>
      <c r="L65" s="2">
        <f>IF(WEEKDAY(Table153[[#This Row],[Date]],2)=5,1,0)</f>
        <v>0</v>
      </c>
      <c r="M65" s="2">
        <v>244</v>
      </c>
      <c r="N6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253</v>
      </c>
      <c r="O65" s="2">
        <f>Table153[[#This Row],[Workers Needed]]-Table153[[#This Row],[NumberWorkers]]</f>
        <v>-9</v>
      </c>
    </row>
    <row r="66" spans="1:15" x14ac:dyDescent="0.25">
      <c r="A66" s="1">
        <v>41334</v>
      </c>
      <c r="B66">
        <v>722</v>
      </c>
      <c r="C66">
        <v>32146</v>
      </c>
      <c r="D66">
        <v>38801</v>
      </c>
      <c r="E66" s="2">
        <f>IF(WEEKDAY(Table153[[#This Row],[Date]],2)=3,1,0)</f>
        <v>0</v>
      </c>
      <c r="F66" s="2">
        <f>IF(WEEKDAY(Table153[[#This Row],[Date]],2)=4,1,0)</f>
        <v>0</v>
      </c>
      <c r="G66" s="2">
        <f>IF(WEEKDAY(Table153[[#This Row],[Date]],2)=6,1,0)</f>
        <v>0</v>
      </c>
      <c r="H66" s="2">
        <f>IF(NETWORKDAYS.INTL(Table153[[#This Row],[Date]],Table153[[#This Row],[Date]],11,[3]ZamazonHolidays!$A$2:$A$11)=0,IF(WEEKDAY(Table153[[#This Row],[Date]],2)=7,0,1),0)</f>
        <v>0</v>
      </c>
      <c r="I66" s="2">
        <v>12</v>
      </c>
      <c r="J66" s="2">
        <f>IF(WEEKDAY(Table153[[#This Row],[Date]],2)=1,1,0)</f>
        <v>0</v>
      </c>
      <c r="K66" s="2">
        <f>IF(WEEKDAY(Table153[[#This Row],[Date]],2)=2,1,0)</f>
        <v>0</v>
      </c>
      <c r="L66" s="2">
        <f>IF(WEEKDAY(Table153[[#This Row],[Date]],2)=5,1,0)</f>
        <v>1</v>
      </c>
      <c r="M66" s="2">
        <v>306</v>
      </c>
      <c r="N6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294</v>
      </c>
      <c r="O66" s="2">
        <f>Table153[[#This Row],[Workers Needed]]-Table153[[#This Row],[NumberWorkers]]</f>
        <v>12</v>
      </c>
    </row>
    <row r="67" spans="1:15" x14ac:dyDescent="0.25">
      <c r="A67" s="1">
        <v>41335</v>
      </c>
      <c r="B67">
        <v>725</v>
      </c>
      <c r="C67">
        <v>22986</v>
      </c>
      <c r="D67">
        <v>37399</v>
      </c>
      <c r="E67" s="2">
        <f>IF(WEEKDAY(Table153[[#This Row],[Date]],2)=3,1,0)</f>
        <v>0</v>
      </c>
      <c r="F67" s="2">
        <f>IF(WEEKDAY(Table153[[#This Row],[Date]],2)=4,1,0)</f>
        <v>0</v>
      </c>
      <c r="G67" s="2">
        <f>IF(WEEKDAY(Table153[[#This Row],[Date]],2)=6,1,0)</f>
        <v>1</v>
      </c>
      <c r="H67" s="2">
        <f>IF(NETWORKDAYS.INTL(Table153[[#This Row],[Date]],Table153[[#This Row],[Date]],11,[3]ZamazonHolidays!$A$2:$A$11)=0,IF(WEEKDAY(Table153[[#This Row],[Date]],2)=7,0,1),0)</f>
        <v>0</v>
      </c>
      <c r="I67" s="2">
        <v>11</v>
      </c>
      <c r="J67" s="2">
        <f>IF(WEEKDAY(Table153[[#This Row],[Date]],2)=1,1,0)</f>
        <v>0</v>
      </c>
      <c r="K67" s="2">
        <f>IF(WEEKDAY(Table153[[#This Row],[Date]],2)=2,1,0)</f>
        <v>0</v>
      </c>
      <c r="L67" s="2">
        <f>IF(WEEKDAY(Table153[[#This Row],[Date]],2)=5,1,0)</f>
        <v>0</v>
      </c>
      <c r="M67" s="2">
        <v>282</v>
      </c>
      <c r="N6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236</v>
      </c>
      <c r="O67" s="2">
        <f>Table153[[#This Row],[Workers Needed]]-Table153[[#This Row],[NumberWorkers]]</f>
        <v>46</v>
      </c>
    </row>
    <row r="68" spans="1:15" x14ac:dyDescent="0.25">
      <c r="A68" s="1">
        <v>41336</v>
      </c>
      <c r="B68">
        <v>918</v>
      </c>
      <c r="C68">
        <v>24577</v>
      </c>
      <c r="D68">
        <v>38643</v>
      </c>
      <c r="E68" s="2">
        <f>IF(WEEKDAY(Table153[[#This Row],[Date]],2)=3,1,0)</f>
        <v>0</v>
      </c>
      <c r="F68" s="2">
        <f>IF(WEEKDAY(Table153[[#This Row],[Date]],2)=4,1,0)</f>
        <v>0</v>
      </c>
      <c r="G68" s="2">
        <f>IF(WEEKDAY(Table153[[#This Row],[Date]],2)=6,1,0)</f>
        <v>0</v>
      </c>
      <c r="H68" s="2">
        <f>IF(NETWORKDAYS.INTL(Table153[[#This Row],[Date]],Table153[[#This Row],[Date]],11,[3]ZamazonHolidays!$A$2:$A$11)=0,IF(WEEKDAY(Table153[[#This Row],[Date]],2)=7,0,1),0)</f>
        <v>0</v>
      </c>
      <c r="I68" s="2">
        <v>7</v>
      </c>
      <c r="J68" s="2">
        <f>IF(WEEKDAY(Table153[[#This Row],[Date]],2)=1,1,0)</f>
        <v>0</v>
      </c>
      <c r="K68" s="2">
        <f>IF(WEEKDAY(Table153[[#This Row],[Date]],2)=2,1,0)</f>
        <v>0</v>
      </c>
      <c r="L68" s="2">
        <f>IF(WEEKDAY(Table153[[#This Row],[Date]],2)=5,1,0)</f>
        <v>0</v>
      </c>
      <c r="M68" s="2">
        <v>237</v>
      </c>
      <c r="N6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294</v>
      </c>
      <c r="O68" s="2">
        <f>Table153[[#This Row],[Workers Needed]]-Table153[[#This Row],[NumberWorkers]]</f>
        <v>-57</v>
      </c>
    </row>
    <row r="69" spans="1:15" x14ac:dyDescent="0.25">
      <c r="A69" s="1">
        <v>41337</v>
      </c>
      <c r="B69">
        <v>817</v>
      </c>
      <c r="C69">
        <v>26664</v>
      </c>
      <c r="D69">
        <v>34957</v>
      </c>
      <c r="E69" s="2">
        <f>IF(WEEKDAY(Table153[[#This Row],[Date]],2)=3,1,0)</f>
        <v>0</v>
      </c>
      <c r="F69" s="2">
        <f>IF(WEEKDAY(Table153[[#This Row],[Date]],2)=4,1,0)</f>
        <v>0</v>
      </c>
      <c r="G69" s="2">
        <f>IF(WEEKDAY(Table153[[#This Row],[Date]],2)=6,1,0)</f>
        <v>0</v>
      </c>
      <c r="H69" s="2">
        <f>IF(NETWORKDAYS.INTL(Table153[[#This Row],[Date]],Table153[[#This Row],[Date]],11,[3]ZamazonHolidays!$A$2:$A$11)=0,IF(WEEKDAY(Table153[[#This Row],[Date]],2)=7,0,1),0)</f>
        <v>0</v>
      </c>
      <c r="I69" s="2">
        <v>10</v>
      </c>
      <c r="J69" s="2">
        <f>IF(WEEKDAY(Table153[[#This Row],[Date]],2)=1,1,0)</f>
        <v>1</v>
      </c>
      <c r="K69" s="2">
        <f>IF(WEEKDAY(Table153[[#This Row],[Date]],2)=2,1,0)</f>
        <v>0</v>
      </c>
      <c r="L69" s="2">
        <f>IF(WEEKDAY(Table153[[#This Row],[Date]],2)=5,1,0)</f>
        <v>0</v>
      </c>
      <c r="M69" s="2">
        <v>224</v>
      </c>
      <c r="N6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275</v>
      </c>
      <c r="O69" s="2">
        <f>Table153[[#This Row],[Workers Needed]]-Table153[[#This Row],[NumberWorkers]]</f>
        <v>-51</v>
      </c>
    </row>
    <row r="70" spans="1:15" x14ac:dyDescent="0.25">
      <c r="A70" s="1">
        <v>41338</v>
      </c>
      <c r="B70">
        <v>659</v>
      </c>
      <c r="C70">
        <v>20301</v>
      </c>
      <c r="D70">
        <v>36693</v>
      </c>
      <c r="E70" s="2">
        <f>IF(WEEKDAY(Table153[[#This Row],[Date]],2)=3,1,0)</f>
        <v>0</v>
      </c>
      <c r="F70" s="2">
        <f>IF(WEEKDAY(Table153[[#This Row],[Date]],2)=4,1,0)</f>
        <v>0</v>
      </c>
      <c r="G70" s="2">
        <f>IF(WEEKDAY(Table153[[#This Row],[Date]],2)=6,1,0)</f>
        <v>0</v>
      </c>
      <c r="H70" s="2">
        <f>IF(NETWORKDAYS.INTL(Table153[[#This Row],[Date]],Table153[[#This Row],[Date]],11,[3]ZamazonHolidays!$A$2:$A$11)=0,IF(WEEKDAY(Table153[[#This Row],[Date]],2)=7,0,1),0)</f>
        <v>0</v>
      </c>
      <c r="I70" s="2">
        <v>10</v>
      </c>
      <c r="J70" s="2">
        <f>IF(WEEKDAY(Table153[[#This Row],[Date]],2)=1,1,0)</f>
        <v>0</v>
      </c>
      <c r="K70" s="2">
        <f>IF(WEEKDAY(Table153[[#This Row],[Date]],2)=2,1,0)</f>
        <v>1</v>
      </c>
      <c r="L70" s="2">
        <f>IF(WEEKDAY(Table153[[#This Row],[Date]],2)=5,1,0)</f>
        <v>0</v>
      </c>
      <c r="M70" s="2">
        <v>212</v>
      </c>
      <c r="N7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273</v>
      </c>
      <c r="O70" s="2">
        <f>Table153[[#This Row],[Workers Needed]]-Table153[[#This Row],[NumberWorkers]]</f>
        <v>-61</v>
      </c>
    </row>
    <row r="71" spans="1:15" x14ac:dyDescent="0.25">
      <c r="A71" s="1">
        <v>41339</v>
      </c>
      <c r="B71">
        <v>1170</v>
      </c>
      <c r="C71">
        <v>20283</v>
      </c>
      <c r="D71">
        <v>29183</v>
      </c>
      <c r="E71" s="2">
        <f>IF(WEEKDAY(Table153[[#This Row],[Date]],2)=3,1,0)</f>
        <v>1</v>
      </c>
      <c r="F71" s="2">
        <f>IF(WEEKDAY(Table153[[#This Row],[Date]],2)=4,1,0)</f>
        <v>0</v>
      </c>
      <c r="G71" s="2">
        <f>IF(WEEKDAY(Table153[[#This Row],[Date]],2)=6,1,0)</f>
        <v>0</v>
      </c>
      <c r="H71" s="2">
        <f>IF(NETWORKDAYS.INTL(Table153[[#This Row],[Date]],Table153[[#This Row],[Date]],11,[3]ZamazonHolidays!$A$2:$A$11)=0,IF(WEEKDAY(Table153[[#This Row],[Date]],2)=7,0,1),0)</f>
        <v>0</v>
      </c>
      <c r="I71" s="2">
        <v>8</v>
      </c>
      <c r="J71" s="2">
        <f>IF(WEEKDAY(Table153[[#This Row],[Date]],2)=1,1,0)</f>
        <v>0</v>
      </c>
      <c r="K71" s="2">
        <f>IF(WEEKDAY(Table153[[#This Row],[Date]],2)=2,1,0)</f>
        <v>0</v>
      </c>
      <c r="L71" s="2">
        <f>IF(WEEKDAY(Table153[[#This Row],[Date]],2)=5,1,0)</f>
        <v>0</v>
      </c>
      <c r="M71" s="2">
        <v>329</v>
      </c>
      <c r="N7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222</v>
      </c>
      <c r="O71" s="2">
        <f>Table153[[#This Row],[Workers Needed]]-Table153[[#This Row],[NumberWorkers]]</f>
        <v>107</v>
      </c>
    </row>
    <row r="72" spans="1:15" x14ac:dyDescent="0.25">
      <c r="A72" s="1">
        <v>41340</v>
      </c>
      <c r="B72">
        <v>1083</v>
      </c>
      <c r="C72">
        <v>42071</v>
      </c>
      <c r="D72">
        <v>30793</v>
      </c>
      <c r="E72" s="2">
        <f>IF(WEEKDAY(Table153[[#This Row],[Date]],2)=3,1,0)</f>
        <v>0</v>
      </c>
      <c r="F72" s="2">
        <f>IF(WEEKDAY(Table153[[#This Row],[Date]],2)=4,1,0)</f>
        <v>1</v>
      </c>
      <c r="G72" s="2">
        <f>IF(WEEKDAY(Table153[[#This Row],[Date]],2)=6,1,0)</f>
        <v>0</v>
      </c>
      <c r="H72" s="2">
        <f>IF(NETWORKDAYS.INTL(Table153[[#This Row],[Date]],Table153[[#This Row],[Date]],11,[3]ZamazonHolidays!$A$2:$A$11)=0,IF(WEEKDAY(Table153[[#This Row],[Date]],2)=7,0,1),0)</f>
        <v>0</v>
      </c>
      <c r="I72" s="2">
        <v>9</v>
      </c>
      <c r="J72" s="2">
        <f>IF(WEEKDAY(Table153[[#This Row],[Date]],2)=1,1,0)</f>
        <v>0</v>
      </c>
      <c r="K72" s="2">
        <f>IF(WEEKDAY(Table153[[#This Row],[Date]],2)=2,1,0)</f>
        <v>0</v>
      </c>
      <c r="L72" s="2">
        <f>IF(WEEKDAY(Table153[[#This Row],[Date]],2)=5,1,0)</f>
        <v>0</v>
      </c>
      <c r="M72" s="2">
        <v>337</v>
      </c>
      <c r="N7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249</v>
      </c>
      <c r="O72" s="2">
        <f>Table153[[#This Row],[Workers Needed]]-Table153[[#This Row],[NumberWorkers]]</f>
        <v>88</v>
      </c>
    </row>
    <row r="73" spans="1:15" x14ac:dyDescent="0.25">
      <c r="A73" s="1">
        <v>41341</v>
      </c>
      <c r="B73">
        <v>540</v>
      </c>
      <c r="C73">
        <v>39103</v>
      </c>
      <c r="D73">
        <v>37584</v>
      </c>
      <c r="E73" s="2">
        <f>IF(WEEKDAY(Table153[[#This Row],[Date]],2)=3,1,0)</f>
        <v>0</v>
      </c>
      <c r="F73" s="2">
        <f>IF(WEEKDAY(Table153[[#This Row],[Date]],2)=4,1,0)</f>
        <v>0</v>
      </c>
      <c r="G73" s="2">
        <f>IF(WEEKDAY(Table153[[#This Row],[Date]],2)=6,1,0)</f>
        <v>0</v>
      </c>
      <c r="H73" s="2">
        <f>IF(NETWORKDAYS.INTL(Table153[[#This Row],[Date]],Table153[[#This Row],[Date]],11,[3]ZamazonHolidays!$A$2:$A$11)=0,IF(WEEKDAY(Table153[[#This Row],[Date]],2)=7,0,1),0)</f>
        <v>0</v>
      </c>
      <c r="I73" s="2">
        <v>11</v>
      </c>
      <c r="J73" s="2">
        <f>IF(WEEKDAY(Table153[[#This Row],[Date]],2)=1,1,0)</f>
        <v>0</v>
      </c>
      <c r="K73" s="2">
        <f>IF(WEEKDAY(Table153[[#This Row],[Date]],2)=2,1,0)</f>
        <v>0</v>
      </c>
      <c r="L73" s="2">
        <f>IF(WEEKDAY(Table153[[#This Row],[Date]],2)=5,1,0)</f>
        <v>1</v>
      </c>
      <c r="M73" s="2">
        <v>243</v>
      </c>
      <c r="N7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288</v>
      </c>
      <c r="O73" s="2">
        <f>Table153[[#This Row],[Workers Needed]]-Table153[[#This Row],[NumberWorkers]]</f>
        <v>-45</v>
      </c>
    </row>
    <row r="74" spans="1:15" x14ac:dyDescent="0.25">
      <c r="A74" s="1">
        <v>41342</v>
      </c>
      <c r="B74">
        <v>1190</v>
      </c>
      <c r="C74">
        <v>48909</v>
      </c>
      <c r="D74">
        <v>30803</v>
      </c>
      <c r="E74" s="2">
        <f>IF(WEEKDAY(Table153[[#This Row],[Date]],2)=3,1,0)</f>
        <v>0</v>
      </c>
      <c r="F74" s="2">
        <f>IF(WEEKDAY(Table153[[#This Row],[Date]],2)=4,1,0)</f>
        <v>0</v>
      </c>
      <c r="G74" s="2">
        <f>IF(WEEKDAY(Table153[[#This Row],[Date]],2)=6,1,0)</f>
        <v>1</v>
      </c>
      <c r="H74" s="2">
        <f>IF(NETWORKDAYS.INTL(Table153[[#This Row],[Date]],Table153[[#This Row],[Date]],11,[3]ZamazonHolidays!$A$2:$A$11)=0,IF(WEEKDAY(Table153[[#This Row],[Date]],2)=7,0,1),0)</f>
        <v>0</v>
      </c>
      <c r="I74" s="2">
        <v>10</v>
      </c>
      <c r="J74" s="2">
        <f>IF(WEEKDAY(Table153[[#This Row],[Date]],2)=1,1,0)</f>
        <v>0</v>
      </c>
      <c r="K74" s="2">
        <f>IF(WEEKDAY(Table153[[#This Row],[Date]],2)=2,1,0)</f>
        <v>0</v>
      </c>
      <c r="L74" s="2">
        <f>IF(WEEKDAY(Table153[[#This Row],[Date]],2)=5,1,0)</f>
        <v>0</v>
      </c>
      <c r="M74" s="2">
        <v>276</v>
      </c>
      <c r="N7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242</v>
      </c>
      <c r="O74" s="2">
        <f>Table153[[#This Row],[Workers Needed]]-Table153[[#This Row],[NumberWorkers]]</f>
        <v>34</v>
      </c>
    </row>
    <row r="75" spans="1:15" x14ac:dyDescent="0.25">
      <c r="A75" s="1">
        <v>41343</v>
      </c>
      <c r="B75">
        <v>987</v>
      </c>
      <c r="C75">
        <v>39218</v>
      </c>
      <c r="D75">
        <v>33615</v>
      </c>
      <c r="E75" s="2">
        <f>IF(WEEKDAY(Table153[[#This Row],[Date]],2)=3,1,0)</f>
        <v>0</v>
      </c>
      <c r="F75" s="2">
        <f>IF(WEEKDAY(Table153[[#This Row],[Date]],2)=4,1,0)</f>
        <v>0</v>
      </c>
      <c r="G75" s="2">
        <f>IF(WEEKDAY(Table153[[#This Row],[Date]],2)=6,1,0)</f>
        <v>0</v>
      </c>
      <c r="H75" s="2">
        <f>IF(NETWORKDAYS.INTL(Table153[[#This Row],[Date]],Table153[[#This Row],[Date]],11,[3]ZamazonHolidays!$A$2:$A$11)=0,IF(WEEKDAY(Table153[[#This Row],[Date]],2)=7,0,1),0)</f>
        <v>0</v>
      </c>
      <c r="I75" s="2">
        <v>5</v>
      </c>
      <c r="J75" s="2">
        <f>IF(WEEKDAY(Table153[[#This Row],[Date]],2)=1,1,0)</f>
        <v>0</v>
      </c>
      <c r="K75" s="2">
        <f>IF(WEEKDAY(Table153[[#This Row],[Date]],2)=2,1,0)</f>
        <v>0</v>
      </c>
      <c r="L75" s="2">
        <f>IF(WEEKDAY(Table153[[#This Row],[Date]],2)=5,1,0)</f>
        <v>0</v>
      </c>
      <c r="M75" s="2">
        <v>234</v>
      </c>
      <c r="N7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285</v>
      </c>
      <c r="O75" s="2">
        <f>Table153[[#This Row],[Workers Needed]]-Table153[[#This Row],[NumberWorkers]]</f>
        <v>-51</v>
      </c>
    </row>
    <row r="76" spans="1:15" x14ac:dyDescent="0.25">
      <c r="A76" s="1">
        <v>41344</v>
      </c>
      <c r="B76">
        <v>1455</v>
      </c>
      <c r="C76">
        <v>24143</v>
      </c>
      <c r="D76">
        <v>34488</v>
      </c>
      <c r="E76" s="2">
        <f>IF(WEEKDAY(Table153[[#This Row],[Date]],2)=3,1,0)</f>
        <v>0</v>
      </c>
      <c r="F76" s="2">
        <f>IF(WEEKDAY(Table153[[#This Row],[Date]],2)=4,1,0)</f>
        <v>0</v>
      </c>
      <c r="G76" s="2">
        <f>IF(WEEKDAY(Table153[[#This Row],[Date]],2)=6,1,0)</f>
        <v>0</v>
      </c>
      <c r="H76" s="2">
        <f>IF(NETWORKDAYS.INTL(Table153[[#This Row],[Date]],Table153[[#This Row],[Date]],11,[3]ZamazonHolidays!$A$2:$A$11)=0,IF(WEEKDAY(Table153[[#This Row],[Date]],2)=7,0,1),0)</f>
        <v>0</v>
      </c>
      <c r="I76" s="2">
        <v>9</v>
      </c>
      <c r="J76" s="2">
        <f>IF(WEEKDAY(Table153[[#This Row],[Date]],2)=1,1,0)</f>
        <v>1</v>
      </c>
      <c r="K76" s="2">
        <f>IF(WEEKDAY(Table153[[#This Row],[Date]],2)=2,1,0)</f>
        <v>0</v>
      </c>
      <c r="L76" s="2">
        <f>IF(WEEKDAY(Table153[[#This Row],[Date]],2)=5,1,0)</f>
        <v>0</v>
      </c>
      <c r="M76" s="2">
        <v>257</v>
      </c>
      <c r="N7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292</v>
      </c>
      <c r="O76" s="2">
        <f>Table153[[#This Row],[Workers Needed]]-Table153[[#This Row],[NumberWorkers]]</f>
        <v>-35</v>
      </c>
    </row>
    <row r="77" spans="1:15" x14ac:dyDescent="0.25">
      <c r="A77" s="1">
        <v>41345</v>
      </c>
      <c r="B77">
        <v>1191</v>
      </c>
      <c r="C77">
        <v>24143</v>
      </c>
      <c r="D77">
        <v>33795</v>
      </c>
      <c r="E77" s="2">
        <f>IF(WEEKDAY(Table153[[#This Row],[Date]],2)=3,1,0)</f>
        <v>0</v>
      </c>
      <c r="F77" s="2">
        <f>IF(WEEKDAY(Table153[[#This Row],[Date]],2)=4,1,0)</f>
        <v>0</v>
      </c>
      <c r="G77" s="2">
        <f>IF(WEEKDAY(Table153[[#This Row],[Date]],2)=6,1,0)</f>
        <v>0</v>
      </c>
      <c r="H77" s="2">
        <f>IF(NETWORKDAYS.INTL(Table153[[#This Row],[Date]],Table153[[#This Row],[Date]],11,[3]ZamazonHolidays!$A$2:$A$11)=0,IF(WEEKDAY(Table153[[#This Row],[Date]],2)=7,0,1),0)</f>
        <v>0</v>
      </c>
      <c r="I77" s="2">
        <v>6</v>
      </c>
      <c r="J77" s="2">
        <f>IF(WEEKDAY(Table153[[#This Row],[Date]],2)=1,1,0)</f>
        <v>0</v>
      </c>
      <c r="K77" s="2">
        <f>IF(WEEKDAY(Table153[[#This Row],[Date]],2)=2,1,0)</f>
        <v>1</v>
      </c>
      <c r="L77" s="2">
        <f>IF(WEEKDAY(Table153[[#This Row],[Date]],2)=5,1,0)</f>
        <v>0</v>
      </c>
      <c r="M77" s="2">
        <v>275</v>
      </c>
      <c r="N7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280</v>
      </c>
      <c r="O77" s="2">
        <f>Table153[[#This Row],[Workers Needed]]-Table153[[#This Row],[NumberWorkers]]</f>
        <v>-5</v>
      </c>
    </row>
    <row r="78" spans="1:15" x14ac:dyDescent="0.25">
      <c r="A78" s="1">
        <v>41346</v>
      </c>
      <c r="B78">
        <v>881</v>
      </c>
      <c r="C78">
        <v>21630</v>
      </c>
      <c r="D78">
        <v>30047</v>
      </c>
      <c r="E78" s="2">
        <f>IF(WEEKDAY(Table153[[#This Row],[Date]],2)=3,1,0)</f>
        <v>1</v>
      </c>
      <c r="F78" s="2">
        <f>IF(WEEKDAY(Table153[[#This Row],[Date]],2)=4,1,0)</f>
        <v>0</v>
      </c>
      <c r="G78" s="2">
        <f>IF(WEEKDAY(Table153[[#This Row],[Date]],2)=6,1,0)</f>
        <v>0</v>
      </c>
      <c r="H78" s="2">
        <f>IF(NETWORKDAYS.INTL(Table153[[#This Row],[Date]],Table153[[#This Row],[Date]],11,[3]ZamazonHolidays!$A$2:$A$11)=0,IF(WEEKDAY(Table153[[#This Row],[Date]],2)=7,0,1),0)</f>
        <v>0</v>
      </c>
      <c r="I78" s="2">
        <v>12</v>
      </c>
      <c r="J78" s="2">
        <f>IF(WEEKDAY(Table153[[#This Row],[Date]],2)=1,1,0)</f>
        <v>0</v>
      </c>
      <c r="K78" s="2">
        <f>IF(WEEKDAY(Table153[[#This Row],[Date]],2)=2,1,0)</f>
        <v>0</v>
      </c>
      <c r="L78" s="2">
        <f>IF(WEEKDAY(Table153[[#This Row],[Date]],2)=5,1,0)</f>
        <v>0</v>
      </c>
      <c r="M78" s="2">
        <v>268</v>
      </c>
      <c r="N7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218</v>
      </c>
      <c r="O78" s="2">
        <f>Table153[[#This Row],[Workers Needed]]-Table153[[#This Row],[NumberWorkers]]</f>
        <v>50</v>
      </c>
    </row>
    <row r="79" spans="1:15" x14ac:dyDescent="0.25">
      <c r="A79" s="1">
        <v>41347</v>
      </c>
      <c r="B79">
        <v>1284</v>
      </c>
      <c r="C79">
        <v>39853</v>
      </c>
      <c r="D79">
        <v>34966</v>
      </c>
      <c r="E79" s="2">
        <f>IF(WEEKDAY(Table153[[#This Row],[Date]],2)=3,1,0)</f>
        <v>0</v>
      </c>
      <c r="F79" s="2">
        <f>IF(WEEKDAY(Table153[[#This Row],[Date]],2)=4,1,0)</f>
        <v>1</v>
      </c>
      <c r="G79" s="2">
        <f>IF(WEEKDAY(Table153[[#This Row],[Date]],2)=6,1,0)</f>
        <v>0</v>
      </c>
      <c r="H79" s="2">
        <f>IF(NETWORKDAYS.INTL(Table153[[#This Row],[Date]],Table153[[#This Row],[Date]],11,[3]ZamazonHolidays!$A$2:$A$11)=0,IF(WEEKDAY(Table153[[#This Row],[Date]],2)=7,0,1),0)</f>
        <v>0</v>
      </c>
      <c r="I79" s="2">
        <v>12</v>
      </c>
      <c r="J79" s="2">
        <f>IF(WEEKDAY(Table153[[#This Row],[Date]],2)=1,1,0)</f>
        <v>0</v>
      </c>
      <c r="K79" s="2">
        <f>IF(WEEKDAY(Table153[[#This Row],[Date]],2)=2,1,0)</f>
        <v>0</v>
      </c>
      <c r="L79" s="2">
        <f>IF(WEEKDAY(Table153[[#This Row],[Date]],2)=5,1,0)</f>
        <v>0</v>
      </c>
      <c r="M79" s="2">
        <v>328</v>
      </c>
      <c r="N7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273</v>
      </c>
      <c r="O79" s="2">
        <f>Table153[[#This Row],[Workers Needed]]-Table153[[#This Row],[NumberWorkers]]</f>
        <v>55</v>
      </c>
    </row>
    <row r="80" spans="1:15" x14ac:dyDescent="0.25">
      <c r="A80" s="1">
        <v>41348</v>
      </c>
      <c r="B80">
        <v>1488</v>
      </c>
      <c r="C80">
        <v>31107</v>
      </c>
      <c r="D80">
        <v>39255</v>
      </c>
      <c r="E80" s="2">
        <f>IF(WEEKDAY(Table153[[#This Row],[Date]],2)=3,1,0)</f>
        <v>0</v>
      </c>
      <c r="F80" s="2">
        <f>IF(WEEKDAY(Table153[[#This Row],[Date]],2)=4,1,0)</f>
        <v>0</v>
      </c>
      <c r="G80" s="2">
        <f>IF(WEEKDAY(Table153[[#This Row],[Date]],2)=6,1,0)</f>
        <v>0</v>
      </c>
      <c r="H80" s="2">
        <f>IF(NETWORKDAYS.INTL(Table153[[#This Row],[Date]],Table153[[#This Row],[Date]],11,[3]ZamazonHolidays!$A$2:$A$11)=0,IF(WEEKDAY(Table153[[#This Row],[Date]],2)=7,0,1),0)</f>
        <v>0</v>
      </c>
      <c r="I80" s="2">
        <v>9</v>
      </c>
      <c r="J80" s="2">
        <f>IF(WEEKDAY(Table153[[#This Row],[Date]],2)=1,1,0)</f>
        <v>0</v>
      </c>
      <c r="K80" s="2">
        <f>IF(WEEKDAY(Table153[[#This Row],[Date]],2)=2,1,0)</f>
        <v>0</v>
      </c>
      <c r="L80" s="2">
        <f>IF(WEEKDAY(Table153[[#This Row],[Date]],2)=5,1,0)</f>
        <v>1</v>
      </c>
      <c r="M80" s="2">
        <v>265</v>
      </c>
      <c r="N8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321</v>
      </c>
      <c r="O80" s="2">
        <f>Table153[[#This Row],[Workers Needed]]-Table153[[#This Row],[NumberWorkers]]</f>
        <v>-56</v>
      </c>
    </row>
    <row r="81" spans="1:15" x14ac:dyDescent="0.25">
      <c r="A81" s="1">
        <v>41349</v>
      </c>
      <c r="B81">
        <v>1438</v>
      </c>
      <c r="C81">
        <v>39358</v>
      </c>
      <c r="D81">
        <v>39062</v>
      </c>
      <c r="E81" s="2">
        <f>IF(WEEKDAY(Table153[[#This Row],[Date]],2)=3,1,0)</f>
        <v>0</v>
      </c>
      <c r="F81" s="2">
        <f>IF(WEEKDAY(Table153[[#This Row],[Date]],2)=4,1,0)</f>
        <v>0</v>
      </c>
      <c r="G81" s="2">
        <f>IF(WEEKDAY(Table153[[#This Row],[Date]],2)=6,1,0)</f>
        <v>1</v>
      </c>
      <c r="H81" s="2">
        <f>IF(NETWORKDAYS.INTL(Table153[[#This Row],[Date]],Table153[[#This Row],[Date]],11,[3]ZamazonHolidays!$A$2:$A$11)=0,IF(WEEKDAY(Table153[[#This Row],[Date]],2)=7,0,1),0)</f>
        <v>0</v>
      </c>
      <c r="I81" s="2">
        <v>7</v>
      </c>
      <c r="J81" s="2">
        <f>IF(WEEKDAY(Table153[[#This Row],[Date]],2)=1,1,0)</f>
        <v>0</v>
      </c>
      <c r="K81" s="2">
        <f>IF(WEEKDAY(Table153[[#This Row],[Date]],2)=2,1,0)</f>
        <v>0</v>
      </c>
      <c r="L81" s="2">
        <f>IF(WEEKDAY(Table153[[#This Row],[Date]],2)=5,1,0)</f>
        <v>0</v>
      </c>
      <c r="M81" s="2">
        <v>253</v>
      </c>
      <c r="N8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281</v>
      </c>
      <c r="O81" s="2">
        <f>Table153[[#This Row],[Workers Needed]]-Table153[[#This Row],[NumberWorkers]]</f>
        <v>-28</v>
      </c>
    </row>
    <row r="82" spans="1:15" x14ac:dyDescent="0.25">
      <c r="A82" s="1">
        <v>41350</v>
      </c>
      <c r="B82">
        <v>1168</v>
      </c>
      <c r="C82">
        <v>44504</v>
      </c>
      <c r="D82">
        <v>35135</v>
      </c>
      <c r="E82" s="2">
        <f>IF(WEEKDAY(Table153[[#This Row],[Date]],2)=3,1,0)</f>
        <v>0</v>
      </c>
      <c r="F82" s="2">
        <f>IF(WEEKDAY(Table153[[#This Row],[Date]],2)=4,1,0)</f>
        <v>0</v>
      </c>
      <c r="G82" s="2">
        <f>IF(WEEKDAY(Table153[[#This Row],[Date]],2)=6,1,0)</f>
        <v>0</v>
      </c>
      <c r="H82" s="2">
        <f>IF(NETWORKDAYS.INTL(Table153[[#This Row],[Date]],Table153[[#This Row],[Date]],11,[3]ZamazonHolidays!$A$2:$A$11)=0,IF(WEEKDAY(Table153[[#This Row],[Date]],2)=7,0,1),0)</f>
        <v>0</v>
      </c>
      <c r="I82" s="2">
        <v>12</v>
      </c>
      <c r="J82" s="2">
        <f>IF(WEEKDAY(Table153[[#This Row],[Date]],2)=1,1,0)</f>
        <v>0</v>
      </c>
      <c r="K82" s="2">
        <f>IF(WEEKDAY(Table153[[#This Row],[Date]],2)=2,1,0)</f>
        <v>0</v>
      </c>
      <c r="L82" s="2">
        <f>IF(WEEKDAY(Table153[[#This Row],[Date]],2)=5,1,0)</f>
        <v>0</v>
      </c>
      <c r="M82" s="2">
        <v>295</v>
      </c>
      <c r="N8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302</v>
      </c>
      <c r="O82" s="2">
        <f>Table153[[#This Row],[Workers Needed]]-Table153[[#This Row],[NumberWorkers]]</f>
        <v>-7</v>
      </c>
    </row>
    <row r="83" spans="1:15" x14ac:dyDescent="0.25">
      <c r="A83" s="1">
        <v>41351</v>
      </c>
      <c r="B83">
        <v>918</v>
      </c>
      <c r="C83">
        <v>31467</v>
      </c>
      <c r="D83">
        <v>37288</v>
      </c>
      <c r="E83" s="2">
        <f>IF(WEEKDAY(Table153[[#This Row],[Date]],2)=3,1,0)</f>
        <v>0</v>
      </c>
      <c r="F83" s="2">
        <f>IF(WEEKDAY(Table153[[#This Row],[Date]],2)=4,1,0)</f>
        <v>0</v>
      </c>
      <c r="G83" s="2">
        <f>IF(WEEKDAY(Table153[[#This Row],[Date]],2)=6,1,0)</f>
        <v>0</v>
      </c>
      <c r="H83" s="2">
        <f>IF(NETWORKDAYS.INTL(Table153[[#This Row],[Date]],Table153[[#This Row],[Date]],11,[3]ZamazonHolidays!$A$2:$A$11)=0,IF(WEEKDAY(Table153[[#This Row],[Date]],2)=7,0,1),0)</f>
        <v>0</v>
      </c>
      <c r="I83" s="2">
        <v>10</v>
      </c>
      <c r="J83" s="2">
        <f>IF(WEEKDAY(Table153[[#This Row],[Date]],2)=1,1,0)</f>
        <v>1</v>
      </c>
      <c r="K83" s="2">
        <f>IF(WEEKDAY(Table153[[#This Row],[Date]],2)=2,1,0)</f>
        <v>0</v>
      </c>
      <c r="L83" s="2">
        <f>IF(WEEKDAY(Table153[[#This Row],[Date]],2)=5,1,0)</f>
        <v>0</v>
      </c>
      <c r="M83" s="2">
        <v>287</v>
      </c>
      <c r="N8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293</v>
      </c>
      <c r="O83" s="2">
        <f>Table153[[#This Row],[Workers Needed]]-Table153[[#This Row],[NumberWorkers]]</f>
        <v>-6</v>
      </c>
    </row>
    <row r="84" spans="1:15" x14ac:dyDescent="0.25">
      <c r="A84" s="1">
        <v>41352</v>
      </c>
      <c r="B84">
        <v>1163</v>
      </c>
      <c r="C84">
        <v>28595</v>
      </c>
      <c r="D84">
        <v>34940</v>
      </c>
      <c r="E84" s="2">
        <f>IF(WEEKDAY(Table153[[#This Row],[Date]],2)=3,1,0)</f>
        <v>0</v>
      </c>
      <c r="F84" s="2">
        <f>IF(WEEKDAY(Table153[[#This Row],[Date]],2)=4,1,0)</f>
        <v>0</v>
      </c>
      <c r="G84" s="2">
        <f>IF(WEEKDAY(Table153[[#This Row],[Date]],2)=6,1,0)</f>
        <v>0</v>
      </c>
      <c r="H84" s="2">
        <f>IF(NETWORKDAYS.INTL(Table153[[#This Row],[Date]],Table153[[#This Row],[Date]],11,[3]ZamazonHolidays!$A$2:$A$11)=0,IF(WEEKDAY(Table153[[#This Row],[Date]],2)=7,0,1),0)</f>
        <v>0</v>
      </c>
      <c r="I84" s="2">
        <v>7</v>
      </c>
      <c r="J84" s="2">
        <f>IF(WEEKDAY(Table153[[#This Row],[Date]],2)=1,1,0)</f>
        <v>0</v>
      </c>
      <c r="K84" s="2">
        <f>IF(WEEKDAY(Table153[[#This Row],[Date]],2)=2,1,0)</f>
        <v>1</v>
      </c>
      <c r="L84" s="2">
        <f>IF(WEEKDAY(Table153[[#This Row],[Date]],2)=5,1,0)</f>
        <v>0</v>
      </c>
      <c r="M84" s="2">
        <v>327</v>
      </c>
      <c r="N8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288</v>
      </c>
      <c r="O84" s="2">
        <f>Table153[[#This Row],[Workers Needed]]-Table153[[#This Row],[NumberWorkers]]</f>
        <v>39</v>
      </c>
    </row>
    <row r="85" spans="1:15" x14ac:dyDescent="0.25">
      <c r="A85" s="1">
        <v>41353</v>
      </c>
      <c r="B85">
        <v>604</v>
      </c>
      <c r="C85">
        <v>44977</v>
      </c>
      <c r="D85">
        <v>26526</v>
      </c>
      <c r="E85" s="2">
        <f>IF(WEEKDAY(Table153[[#This Row],[Date]],2)=3,1,0)</f>
        <v>1</v>
      </c>
      <c r="F85" s="2">
        <f>IF(WEEKDAY(Table153[[#This Row],[Date]],2)=4,1,0)</f>
        <v>0</v>
      </c>
      <c r="G85" s="2">
        <f>IF(WEEKDAY(Table153[[#This Row],[Date]],2)=6,1,0)</f>
        <v>0</v>
      </c>
      <c r="H85" s="2">
        <f>IF(NETWORKDAYS.INTL(Table153[[#This Row],[Date]],Table153[[#This Row],[Date]],11,[3]ZamazonHolidays!$A$2:$A$11)=0,IF(WEEKDAY(Table153[[#This Row],[Date]],2)=7,0,1),0)</f>
        <v>0</v>
      </c>
      <c r="I85" s="2">
        <v>9</v>
      </c>
      <c r="J85" s="2">
        <f>IF(WEEKDAY(Table153[[#This Row],[Date]],2)=1,1,0)</f>
        <v>0</v>
      </c>
      <c r="K85" s="2">
        <f>IF(WEEKDAY(Table153[[#This Row],[Date]],2)=2,1,0)</f>
        <v>0</v>
      </c>
      <c r="L85" s="2">
        <f>IF(WEEKDAY(Table153[[#This Row],[Date]],2)=5,1,0)</f>
        <v>0</v>
      </c>
      <c r="M85" s="2">
        <v>183</v>
      </c>
      <c r="N8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211</v>
      </c>
      <c r="O85" s="2">
        <f>Table153[[#This Row],[Workers Needed]]-Table153[[#This Row],[NumberWorkers]]</f>
        <v>-28</v>
      </c>
    </row>
    <row r="86" spans="1:15" x14ac:dyDescent="0.25">
      <c r="A86" s="1">
        <v>41354</v>
      </c>
      <c r="B86">
        <v>1044</v>
      </c>
      <c r="C86">
        <v>31829</v>
      </c>
      <c r="D86">
        <v>39947</v>
      </c>
      <c r="E86" s="2">
        <f>IF(WEEKDAY(Table153[[#This Row],[Date]],2)=3,1,0)</f>
        <v>0</v>
      </c>
      <c r="F86" s="2">
        <f>IF(WEEKDAY(Table153[[#This Row],[Date]],2)=4,1,0)</f>
        <v>1</v>
      </c>
      <c r="G86" s="2">
        <f>IF(WEEKDAY(Table153[[#This Row],[Date]],2)=6,1,0)</f>
        <v>0</v>
      </c>
      <c r="H86" s="2">
        <f>IF(NETWORKDAYS.INTL(Table153[[#This Row],[Date]],Table153[[#This Row],[Date]],11,[3]ZamazonHolidays!$A$2:$A$11)=0,IF(WEEKDAY(Table153[[#This Row],[Date]],2)=7,0,1),0)</f>
        <v>0</v>
      </c>
      <c r="I86" s="2">
        <v>9</v>
      </c>
      <c r="J86" s="2">
        <f>IF(WEEKDAY(Table153[[#This Row],[Date]],2)=1,1,0)</f>
        <v>0</v>
      </c>
      <c r="K86" s="2">
        <f>IF(WEEKDAY(Table153[[#This Row],[Date]],2)=2,1,0)</f>
        <v>0</v>
      </c>
      <c r="L86" s="2">
        <f>IF(WEEKDAY(Table153[[#This Row],[Date]],2)=5,1,0)</f>
        <v>0</v>
      </c>
      <c r="M86" s="2">
        <v>379</v>
      </c>
      <c r="N8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282</v>
      </c>
      <c r="O86" s="2">
        <f>Table153[[#This Row],[Workers Needed]]-Table153[[#This Row],[NumberWorkers]]</f>
        <v>97</v>
      </c>
    </row>
    <row r="87" spans="1:15" x14ac:dyDescent="0.25">
      <c r="A87" s="1">
        <v>41355</v>
      </c>
      <c r="B87">
        <v>636</v>
      </c>
      <c r="C87">
        <v>39776</v>
      </c>
      <c r="D87">
        <v>37926</v>
      </c>
      <c r="E87" s="2">
        <f>IF(WEEKDAY(Table153[[#This Row],[Date]],2)=3,1,0)</f>
        <v>0</v>
      </c>
      <c r="F87" s="2">
        <f>IF(WEEKDAY(Table153[[#This Row],[Date]],2)=4,1,0)</f>
        <v>0</v>
      </c>
      <c r="G87" s="2">
        <f>IF(WEEKDAY(Table153[[#This Row],[Date]],2)=6,1,0)</f>
        <v>0</v>
      </c>
      <c r="H87" s="2">
        <f>IF(NETWORKDAYS.INTL(Table153[[#This Row],[Date]],Table153[[#This Row],[Date]],11,[3]ZamazonHolidays!$A$2:$A$11)=0,IF(WEEKDAY(Table153[[#This Row],[Date]],2)=7,0,1),0)</f>
        <v>0</v>
      </c>
      <c r="I87" s="2">
        <v>9</v>
      </c>
      <c r="J87" s="2">
        <f>IF(WEEKDAY(Table153[[#This Row],[Date]],2)=1,1,0)</f>
        <v>0</v>
      </c>
      <c r="K87" s="2">
        <f>IF(WEEKDAY(Table153[[#This Row],[Date]],2)=2,1,0)</f>
        <v>0</v>
      </c>
      <c r="L87" s="2">
        <f>IF(WEEKDAY(Table153[[#This Row],[Date]],2)=5,1,0)</f>
        <v>1</v>
      </c>
      <c r="M87" s="2">
        <v>311</v>
      </c>
      <c r="N8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294</v>
      </c>
      <c r="O87" s="2">
        <f>Table153[[#This Row],[Workers Needed]]-Table153[[#This Row],[NumberWorkers]]</f>
        <v>17</v>
      </c>
    </row>
    <row r="88" spans="1:15" x14ac:dyDescent="0.25">
      <c r="A88" s="1">
        <v>41356</v>
      </c>
      <c r="B88">
        <v>735</v>
      </c>
      <c r="C88">
        <v>47398</v>
      </c>
      <c r="D88">
        <v>32956</v>
      </c>
      <c r="E88" s="2">
        <f>IF(WEEKDAY(Table153[[#This Row],[Date]],2)=3,1,0)</f>
        <v>0</v>
      </c>
      <c r="F88" s="2">
        <f>IF(WEEKDAY(Table153[[#This Row],[Date]],2)=4,1,0)</f>
        <v>0</v>
      </c>
      <c r="G88" s="2">
        <f>IF(WEEKDAY(Table153[[#This Row],[Date]],2)=6,1,0)</f>
        <v>1</v>
      </c>
      <c r="H88" s="2">
        <f>IF(NETWORKDAYS.INTL(Table153[[#This Row],[Date]],Table153[[#This Row],[Date]],11,[3]ZamazonHolidays!$A$2:$A$11)=0,IF(WEEKDAY(Table153[[#This Row],[Date]],2)=7,0,1),0)</f>
        <v>0</v>
      </c>
      <c r="I88" s="2">
        <v>5</v>
      </c>
      <c r="J88" s="2">
        <f>IF(WEEKDAY(Table153[[#This Row],[Date]],2)=1,1,0)</f>
        <v>0</v>
      </c>
      <c r="K88" s="2">
        <f>IF(WEEKDAY(Table153[[#This Row],[Date]],2)=2,1,0)</f>
        <v>0</v>
      </c>
      <c r="L88" s="2">
        <f>IF(WEEKDAY(Table153[[#This Row],[Date]],2)=5,1,0)</f>
        <v>0</v>
      </c>
      <c r="M88" s="2">
        <v>193</v>
      </c>
      <c r="N8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236</v>
      </c>
      <c r="O88" s="2">
        <f>Table153[[#This Row],[Workers Needed]]-Table153[[#This Row],[NumberWorkers]]</f>
        <v>-43</v>
      </c>
    </row>
    <row r="89" spans="1:15" x14ac:dyDescent="0.25">
      <c r="A89" s="1">
        <v>41357</v>
      </c>
      <c r="B89">
        <v>687</v>
      </c>
      <c r="C89">
        <v>22319</v>
      </c>
      <c r="D89">
        <v>37274</v>
      </c>
      <c r="E89" s="2">
        <f>IF(WEEKDAY(Table153[[#This Row],[Date]],2)=3,1,0)</f>
        <v>0</v>
      </c>
      <c r="F89" s="2">
        <f>IF(WEEKDAY(Table153[[#This Row],[Date]],2)=4,1,0)</f>
        <v>0</v>
      </c>
      <c r="G89" s="2">
        <f>IF(WEEKDAY(Table153[[#This Row],[Date]],2)=6,1,0)</f>
        <v>0</v>
      </c>
      <c r="H89" s="2">
        <f>IF(NETWORKDAYS.INTL(Table153[[#This Row],[Date]],Table153[[#This Row],[Date]],11,[3]ZamazonHolidays!$A$2:$A$11)=0,IF(WEEKDAY(Table153[[#This Row],[Date]],2)=7,0,1),0)</f>
        <v>0</v>
      </c>
      <c r="I89" s="2">
        <v>10</v>
      </c>
      <c r="J89" s="2">
        <f>IF(WEEKDAY(Table153[[#This Row],[Date]],2)=1,1,0)</f>
        <v>0</v>
      </c>
      <c r="K89" s="2">
        <f>IF(WEEKDAY(Table153[[#This Row],[Date]],2)=2,1,0)</f>
        <v>0</v>
      </c>
      <c r="L89" s="2">
        <f>IF(WEEKDAY(Table153[[#This Row],[Date]],2)=5,1,0)</f>
        <v>0</v>
      </c>
      <c r="M89" s="2">
        <v>266</v>
      </c>
      <c r="N8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278</v>
      </c>
      <c r="O89" s="2">
        <f>Table153[[#This Row],[Workers Needed]]-Table153[[#This Row],[NumberWorkers]]</f>
        <v>-12</v>
      </c>
    </row>
    <row r="90" spans="1:15" x14ac:dyDescent="0.25">
      <c r="A90" s="1">
        <v>41358</v>
      </c>
      <c r="B90">
        <v>535</v>
      </c>
      <c r="C90">
        <v>36439</v>
      </c>
      <c r="D90">
        <v>35129</v>
      </c>
      <c r="E90" s="2">
        <f>IF(WEEKDAY(Table153[[#This Row],[Date]],2)=3,1,0)</f>
        <v>0</v>
      </c>
      <c r="F90" s="2">
        <f>IF(WEEKDAY(Table153[[#This Row],[Date]],2)=4,1,0)</f>
        <v>0</v>
      </c>
      <c r="G90" s="2">
        <f>IF(WEEKDAY(Table153[[#This Row],[Date]],2)=6,1,0)</f>
        <v>0</v>
      </c>
      <c r="H90" s="2">
        <f>IF(NETWORKDAYS.INTL(Table153[[#This Row],[Date]],Table153[[#This Row],[Date]],11,[3]ZamazonHolidays!$A$2:$A$11)=0,IF(WEEKDAY(Table153[[#This Row],[Date]],2)=7,0,1),0)</f>
        <v>0</v>
      </c>
      <c r="I90" s="2">
        <v>9</v>
      </c>
      <c r="J90" s="2">
        <f>IF(WEEKDAY(Table153[[#This Row],[Date]],2)=1,1,0)</f>
        <v>1</v>
      </c>
      <c r="K90" s="2">
        <f>IF(WEEKDAY(Table153[[#This Row],[Date]],2)=2,1,0)</f>
        <v>0</v>
      </c>
      <c r="L90" s="2">
        <f>IF(WEEKDAY(Table153[[#This Row],[Date]],2)=5,1,0)</f>
        <v>0</v>
      </c>
      <c r="M90" s="2">
        <v>322</v>
      </c>
      <c r="N9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275</v>
      </c>
      <c r="O90" s="2">
        <f>Table153[[#This Row],[Workers Needed]]-Table153[[#This Row],[NumberWorkers]]</f>
        <v>47</v>
      </c>
    </row>
    <row r="91" spans="1:15" x14ac:dyDescent="0.25">
      <c r="A91" s="1">
        <v>41359</v>
      </c>
      <c r="B91">
        <v>568</v>
      </c>
      <c r="C91">
        <v>25539</v>
      </c>
      <c r="D91">
        <v>35907</v>
      </c>
      <c r="E91" s="2">
        <f>IF(WEEKDAY(Table153[[#This Row],[Date]],2)=3,1,0)</f>
        <v>0</v>
      </c>
      <c r="F91" s="2">
        <f>IF(WEEKDAY(Table153[[#This Row],[Date]],2)=4,1,0)</f>
        <v>0</v>
      </c>
      <c r="G91" s="2">
        <f>IF(WEEKDAY(Table153[[#This Row],[Date]],2)=6,1,0)</f>
        <v>0</v>
      </c>
      <c r="H91" s="2">
        <f>IF(NETWORKDAYS.INTL(Table153[[#This Row],[Date]],Table153[[#This Row],[Date]],11,[3]ZamazonHolidays!$A$2:$A$11)=0,IF(WEEKDAY(Table153[[#This Row],[Date]],2)=7,0,1),0)</f>
        <v>0</v>
      </c>
      <c r="I91" s="2">
        <v>11</v>
      </c>
      <c r="J91" s="2">
        <f>IF(WEEKDAY(Table153[[#This Row],[Date]],2)=1,1,0)</f>
        <v>0</v>
      </c>
      <c r="K91" s="2">
        <f>IF(WEEKDAY(Table153[[#This Row],[Date]],2)=2,1,0)</f>
        <v>1</v>
      </c>
      <c r="L91" s="2">
        <f>IF(WEEKDAY(Table153[[#This Row],[Date]],2)=5,1,0)</f>
        <v>0</v>
      </c>
      <c r="M91" s="2">
        <v>334</v>
      </c>
      <c r="N9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270</v>
      </c>
      <c r="O91" s="2">
        <f>Table153[[#This Row],[Workers Needed]]-Table153[[#This Row],[NumberWorkers]]</f>
        <v>64</v>
      </c>
    </row>
    <row r="92" spans="1:15" x14ac:dyDescent="0.25">
      <c r="A92" s="1">
        <v>41360</v>
      </c>
      <c r="B92">
        <v>839</v>
      </c>
      <c r="C92">
        <v>45318</v>
      </c>
      <c r="D92">
        <v>31189</v>
      </c>
      <c r="E92" s="2">
        <f>IF(WEEKDAY(Table153[[#This Row],[Date]],2)=3,1,0)</f>
        <v>1</v>
      </c>
      <c r="F92" s="2">
        <f>IF(WEEKDAY(Table153[[#This Row],[Date]],2)=4,1,0)</f>
        <v>0</v>
      </c>
      <c r="G92" s="2">
        <f>IF(WEEKDAY(Table153[[#This Row],[Date]],2)=6,1,0)</f>
        <v>0</v>
      </c>
      <c r="H92" s="2">
        <f>IF(NETWORKDAYS.INTL(Table153[[#This Row],[Date]],Table153[[#This Row],[Date]],11,[3]ZamazonHolidays!$A$2:$A$11)=0,IF(WEEKDAY(Table153[[#This Row],[Date]],2)=7,0,1),0)</f>
        <v>0</v>
      </c>
      <c r="I92" s="2">
        <v>10</v>
      </c>
      <c r="J92" s="2">
        <f>IF(WEEKDAY(Table153[[#This Row],[Date]],2)=1,1,0)</f>
        <v>0</v>
      </c>
      <c r="K92" s="2">
        <f>IF(WEEKDAY(Table153[[#This Row],[Date]],2)=2,1,0)</f>
        <v>0</v>
      </c>
      <c r="L92" s="2">
        <f>IF(WEEKDAY(Table153[[#This Row],[Date]],2)=5,1,0)</f>
        <v>0</v>
      </c>
      <c r="M92" s="2">
        <v>226</v>
      </c>
      <c r="N9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241</v>
      </c>
      <c r="O92" s="2">
        <f>Table153[[#This Row],[Workers Needed]]-Table153[[#This Row],[NumberWorkers]]</f>
        <v>-15</v>
      </c>
    </row>
    <row r="93" spans="1:15" x14ac:dyDescent="0.25">
      <c r="A93" s="1">
        <v>41361</v>
      </c>
      <c r="B93">
        <v>669</v>
      </c>
      <c r="C93">
        <v>37886</v>
      </c>
      <c r="D93">
        <v>30417</v>
      </c>
      <c r="E93" s="2">
        <f>IF(WEEKDAY(Table153[[#This Row],[Date]],2)=3,1,0)</f>
        <v>0</v>
      </c>
      <c r="F93" s="2">
        <f>IF(WEEKDAY(Table153[[#This Row],[Date]],2)=4,1,0)</f>
        <v>1</v>
      </c>
      <c r="G93" s="2">
        <f>IF(WEEKDAY(Table153[[#This Row],[Date]],2)=6,1,0)</f>
        <v>0</v>
      </c>
      <c r="H93" s="2">
        <f>IF(NETWORKDAYS.INTL(Table153[[#This Row],[Date]],Table153[[#This Row],[Date]],11,[3]ZamazonHolidays!$A$2:$A$11)=0,IF(WEEKDAY(Table153[[#This Row],[Date]],2)=7,0,1),0)</f>
        <v>0</v>
      </c>
      <c r="I93" s="2">
        <v>6</v>
      </c>
      <c r="J93" s="2">
        <f>IF(WEEKDAY(Table153[[#This Row],[Date]],2)=1,1,0)</f>
        <v>0</v>
      </c>
      <c r="K93" s="2">
        <f>IF(WEEKDAY(Table153[[#This Row],[Date]],2)=2,1,0)</f>
        <v>0</v>
      </c>
      <c r="L93" s="2">
        <f>IF(WEEKDAY(Table153[[#This Row],[Date]],2)=5,1,0)</f>
        <v>0</v>
      </c>
      <c r="M93" s="2">
        <v>208</v>
      </c>
      <c r="N9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230</v>
      </c>
      <c r="O93" s="2">
        <f>Table153[[#This Row],[Workers Needed]]-Table153[[#This Row],[NumberWorkers]]</f>
        <v>-22</v>
      </c>
    </row>
    <row r="94" spans="1:15" x14ac:dyDescent="0.25">
      <c r="A94" s="1">
        <v>41362</v>
      </c>
      <c r="B94">
        <v>1195</v>
      </c>
      <c r="C94">
        <v>48320</v>
      </c>
      <c r="D94">
        <v>35281</v>
      </c>
      <c r="E94" s="2">
        <f>IF(WEEKDAY(Table153[[#This Row],[Date]],2)=3,1,0)</f>
        <v>0</v>
      </c>
      <c r="F94" s="2">
        <f>IF(WEEKDAY(Table153[[#This Row],[Date]],2)=4,1,0)</f>
        <v>0</v>
      </c>
      <c r="G94" s="2">
        <f>IF(WEEKDAY(Table153[[#This Row],[Date]],2)=6,1,0)</f>
        <v>0</v>
      </c>
      <c r="H94" s="2">
        <f>IF(NETWORKDAYS.INTL(Table153[[#This Row],[Date]],Table153[[#This Row],[Date]],11,[3]ZamazonHolidays!$A$2:$A$11)=0,IF(WEEKDAY(Table153[[#This Row],[Date]],2)=7,0,1),0)</f>
        <v>0</v>
      </c>
      <c r="I94" s="2">
        <v>11</v>
      </c>
      <c r="J94" s="2">
        <f>IF(WEEKDAY(Table153[[#This Row],[Date]],2)=1,1,0)</f>
        <v>0</v>
      </c>
      <c r="K94" s="2">
        <f>IF(WEEKDAY(Table153[[#This Row],[Date]],2)=2,1,0)</f>
        <v>0</v>
      </c>
      <c r="L94" s="2">
        <f>IF(WEEKDAY(Table153[[#This Row],[Date]],2)=5,1,0)</f>
        <v>1</v>
      </c>
      <c r="M94" s="2">
        <v>350</v>
      </c>
      <c r="N9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307</v>
      </c>
      <c r="O94" s="2">
        <f>Table153[[#This Row],[Workers Needed]]-Table153[[#This Row],[NumberWorkers]]</f>
        <v>43</v>
      </c>
    </row>
    <row r="95" spans="1:15" x14ac:dyDescent="0.25">
      <c r="A95" s="1">
        <v>41363</v>
      </c>
      <c r="B95">
        <v>848</v>
      </c>
      <c r="C95">
        <v>48683</v>
      </c>
      <c r="D95">
        <v>30682</v>
      </c>
      <c r="E95" s="2">
        <f>IF(WEEKDAY(Table153[[#This Row],[Date]],2)=3,1,0)</f>
        <v>0</v>
      </c>
      <c r="F95" s="2">
        <f>IF(WEEKDAY(Table153[[#This Row],[Date]],2)=4,1,0)</f>
        <v>0</v>
      </c>
      <c r="G95" s="2">
        <f>IF(WEEKDAY(Table153[[#This Row],[Date]],2)=6,1,0)</f>
        <v>1</v>
      </c>
      <c r="H95" s="2">
        <f>IF(NETWORKDAYS.INTL(Table153[[#This Row],[Date]],Table153[[#This Row],[Date]],11,[3]ZamazonHolidays!$A$2:$A$11)=0,IF(WEEKDAY(Table153[[#This Row],[Date]],2)=7,0,1),0)</f>
        <v>0</v>
      </c>
      <c r="I95" s="2">
        <v>10</v>
      </c>
      <c r="J95" s="2">
        <f>IF(WEEKDAY(Table153[[#This Row],[Date]],2)=1,1,0)</f>
        <v>0</v>
      </c>
      <c r="K95" s="2">
        <f>IF(WEEKDAY(Table153[[#This Row],[Date]],2)=2,1,0)</f>
        <v>0</v>
      </c>
      <c r="L95" s="2">
        <f>IF(WEEKDAY(Table153[[#This Row],[Date]],2)=5,1,0)</f>
        <v>0</v>
      </c>
      <c r="M95" s="2">
        <v>240</v>
      </c>
      <c r="N9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230</v>
      </c>
      <c r="O95" s="2">
        <f>Table153[[#This Row],[Workers Needed]]-Table153[[#This Row],[NumberWorkers]]</f>
        <v>10</v>
      </c>
    </row>
    <row r="96" spans="1:15" x14ac:dyDescent="0.25">
      <c r="A96" s="1">
        <v>41364</v>
      </c>
      <c r="B96">
        <v>852</v>
      </c>
      <c r="C96">
        <v>47771</v>
      </c>
      <c r="D96">
        <v>36377</v>
      </c>
      <c r="E96" s="2">
        <f>IF(WEEKDAY(Table153[[#This Row],[Date]],2)=3,1,0)</f>
        <v>0</v>
      </c>
      <c r="F96" s="2">
        <f>IF(WEEKDAY(Table153[[#This Row],[Date]],2)=4,1,0)</f>
        <v>0</v>
      </c>
      <c r="G96" s="2">
        <f>IF(WEEKDAY(Table153[[#This Row],[Date]],2)=6,1,0)</f>
        <v>0</v>
      </c>
      <c r="H96" s="2">
        <f>IF(NETWORKDAYS.INTL(Table153[[#This Row],[Date]],Table153[[#This Row],[Date]],11,[3]ZamazonHolidays!$A$2:$A$11)=0,IF(WEEKDAY(Table153[[#This Row],[Date]],2)=7,0,1),0)</f>
        <v>0</v>
      </c>
      <c r="I96" s="2">
        <v>9</v>
      </c>
      <c r="J96" s="2">
        <f>IF(WEEKDAY(Table153[[#This Row],[Date]],2)=1,1,0)</f>
        <v>0</v>
      </c>
      <c r="K96" s="2">
        <f>IF(WEEKDAY(Table153[[#This Row],[Date]],2)=2,1,0)</f>
        <v>0</v>
      </c>
      <c r="L96" s="2">
        <f>IF(WEEKDAY(Table153[[#This Row],[Date]],2)=5,1,0)</f>
        <v>0</v>
      </c>
      <c r="M96" s="2">
        <v>290</v>
      </c>
      <c r="N9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300</v>
      </c>
      <c r="O96" s="2">
        <f>Table153[[#This Row],[Workers Needed]]-Table153[[#This Row],[NumberWorkers]]</f>
        <v>-10</v>
      </c>
    </row>
    <row r="97" spans="1:15" x14ac:dyDescent="0.25">
      <c r="A97" s="1">
        <v>41365</v>
      </c>
      <c r="B97">
        <v>1293</v>
      </c>
      <c r="C97">
        <v>27924</v>
      </c>
      <c r="D97">
        <v>34514</v>
      </c>
      <c r="E97" s="2">
        <f>IF(WEEKDAY(Table153[[#This Row],[Date]],2)=3,1,0)</f>
        <v>0</v>
      </c>
      <c r="F97" s="2">
        <f>IF(WEEKDAY(Table153[[#This Row],[Date]],2)=4,1,0)</f>
        <v>0</v>
      </c>
      <c r="G97" s="2">
        <f>IF(WEEKDAY(Table153[[#This Row],[Date]],2)=6,1,0)</f>
        <v>0</v>
      </c>
      <c r="H97" s="2">
        <f>IF(NETWORKDAYS.INTL(Table153[[#This Row],[Date]],Table153[[#This Row],[Date]],11,[3]ZamazonHolidays!$A$2:$A$11)=0,IF(WEEKDAY(Table153[[#This Row],[Date]],2)=7,0,1),0)</f>
        <v>0</v>
      </c>
      <c r="I97" s="2">
        <v>9</v>
      </c>
      <c r="J97" s="2">
        <f>IF(WEEKDAY(Table153[[#This Row],[Date]],2)=1,1,0)</f>
        <v>1</v>
      </c>
      <c r="K97" s="2">
        <f>IF(WEEKDAY(Table153[[#This Row],[Date]],2)=2,1,0)</f>
        <v>0</v>
      </c>
      <c r="L97" s="2">
        <f>IF(WEEKDAY(Table153[[#This Row],[Date]],2)=5,1,0)</f>
        <v>0</v>
      </c>
      <c r="M97" s="2">
        <v>351</v>
      </c>
      <c r="N9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290</v>
      </c>
      <c r="O97" s="2">
        <f>Table153[[#This Row],[Workers Needed]]-Table153[[#This Row],[NumberWorkers]]</f>
        <v>61</v>
      </c>
    </row>
    <row r="98" spans="1:15" x14ac:dyDescent="0.25">
      <c r="A98" s="1">
        <v>41366</v>
      </c>
      <c r="B98">
        <v>1126</v>
      </c>
      <c r="C98">
        <v>26878</v>
      </c>
      <c r="D98">
        <v>36899</v>
      </c>
      <c r="E98" s="2">
        <f>IF(WEEKDAY(Table153[[#This Row],[Date]],2)=3,1,0)</f>
        <v>0</v>
      </c>
      <c r="F98" s="2">
        <f>IF(WEEKDAY(Table153[[#This Row],[Date]],2)=4,1,0)</f>
        <v>0</v>
      </c>
      <c r="G98" s="2">
        <f>IF(WEEKDAY(Table153[[#This Row],[Date]],2)=6,1,0)</f>
        <v>0</v>
      </c>
      <c r="H98" s="2">
        <f>IF(NETWORKDAYS.INTL(Table153[[#This Row],[Date]],Table153[[#This Row],[Date]],11,[3]ZamazonHolidays!$A$2:$A$11)=0,IF(WEEKDAY(Table153[[#This Row],[Date]],2)=7,0,1),0)</f>
        <v>0</v>
      </c>
      <c r="I98" s="2">
        <v>11</v>
      </c>
      <c r="J98" s="2">
        <f>IF(WEEKDAY(Table153[[#This Row],[Date]],2)=1,1,0)</f>
        <v>0</v>
      </c>
      <c r="K98" s="2">
        <f>IF(WEEKDAY(Table153[[#This Row],[Date]],2)=2,1,0)</f>
        <v>1</v>
      </c>
      <c r="L98" s="2">
        <f>IF(WEEKDAY(Table153[[#This Row],[Date]],2)=5,1,0)</f>
        <v>0</v>
      </c>
      <c r="M98" s="2">
        <v>282</v>
      </c>
      <c r="N9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295</v>
      </c>
      <c r="O98" s="2">
        <f>Table153[[#This Row],[Workers Needed]]-Table153[[#This Row],[NumberWorkers]]</f>
        <v>-13</v>
      </c>
    </row>
    <row r="99" spans="1:15" x14ac:dyDescent="0.25">
      <c r="A99" s="1">
        <v>41367</v>
      </c>
      <c r="B99">
        <v>617</v>
      </c>
      <c r="C99">
        <v>31254</v>
      </c>
      <c r="D99">
        <v>29363</v>
      </c>
      <c r="E99" s="2">
        <f>IF(WEEKDAY(Table153[[#This Row],[Date]],2)=3,1,0)</f>
        <v>1</v>
      </c>
      <c r="F99" s="2">
        <f>IF(WEEKDAY(Table153[[#This Row],[Date]],2)=4,1,0)</f>
        <v>0</v>
      </c>
      <c r="G99" s="2">
        <f>IF(WEEKDAY(Table153[[#This Row],[Date]],2)=6,1,0)</f>
        <v>0</v>
      </c>
      <c r="H99" s="2">
        <f>IF(NETWORKDAYS.INTL(Table153[[#This Row],[Date]],Table153[[#This Row],[Date]],11,[3]ZamazonHolidays!$A$2:$A$11)=0,IF(WEEKDAY(Table153[[#This Row],[Date]],2)=7,0,1),0)</f>
        <v>0</v>
      </c>
      <c r="I99" s="2">
        <v>6</v>
      </c>
      <c r="J99" s="2">
        <f>IF(WEEKDAY(Table153[[#This Row],[Date]],2)=1,1,0)</f>
        <v>0</v>
      </c>
      <c r="K99" s="2">
        <f>IF(WEEKDAY(Table153[[#This Row],[Date]],2)=2,1,0)</f>
        <v>0</v>
      </c>
      <c r="L99" s="2">
        <f>IF(WEEKDAY(Table153[[#This Row],[Date]],2)=5,1,0)</f>
        <v>0</v>
      </c>
      <c r="M99" s="2">
        <v>251</v>
      </c>
      <c r="N9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214</v>
      </c>
      <c r="O99" s="2">
        <f>Table153[[#This Row],[Workers Needed]]-Table153[[#This Row],[NumberWorkers]]</f>
        <v>37</v>
      </c>
    </row>
    <row r="100" spans="1:15" x14ac:dyDescent="0.25">
      <c r="A100" s="1">
        <v>41368</v>
      </c>
      <c r="B100">
        <v>1390</v>
      </c>
      <c r="C100">
        <v>38898</v>
      </c>
      <c r="D100">
        <v>36634</v>
      </c>
      <c r="E100" s="2">
        <f>IF(WEEKDAY(Table153[[#This Row],[Date]],2)=3,1,0)</f>
        <v>0</v>
      </c>
      <c r="F100" s="2">
        <f>IF(WEEKDAY(Table153[[#This Row],[Date]],2)=4,1,0)</f>
        <v>1</v>
      </c>
      <c r="G100" s="2">
        <f>IF(WEEKDAY(Table153[[#This Row],[Date]],2)=6,1,0)</f>
        <v>0</v>
      </c>
      <c r="H100" s="2">
        <f>IF(NETWORKDAYS.INTL(Table153[[#This Row],[Date]],Table153[[#This Row],[Date]],11,[3]ZamazonHolidays!$A$2:$A$11)=0,IF(WEEKDAY(Table153[[#This Row],[Date]],2)=7,0,1),0)</f>
        <v>0</v>
      </c>
      <c r="I100" s="2">
        <v>9</v>
      </c>
      <c r="J100" s="2">
        <f>IF(WEEKDAY(Table153[[#This Row],[Date]],2)=1,1,0)</f>
        <v>0</v>
      </c>
      <c r="K100" s="2">
        <f>IF(WEEKDAY(Table153[[#This Row],[Date]],2)=2,1,0)</f>
        <v>0</v>
      </c>
      <c r="L100" s="2">
        <f>IF(WEEKDAY(Table153[[#This Row],[Date]],2)=5,1,0)</f>
        <v>0</v>
      </c>
      <c r="M100" s="2">
        <v>302</v>
      </c>
      <c r="N10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283</v>
      </c>
      <c r="O100" s="2">
        <f>Table153[[#This Row],[Workers Needed]]-Table153[[#This Row],[NumberWorkers]]</f>
        <v>19</v>
      </c>
    </row>
    <row r="101" spans="1:15" x14ac:dyDescent="0.25">
      <c r="A101" s="1">
        <v>41369</v>
      </c>
      <c r="B101">
        <v>538</v>
      </c>
      <c r="C101">
        <v>36985</v>
      </c>
      <c r="D101">
        <v>30515</v>
      </c>
      <c r="E101" s="2">
        <f>IF(WEEKDAY(Table153[[#This Row],[Date]],2)=3,1,0)</f>
        <v>0</v>
      </c>
      <c r="F101" s="2">
        <f>IF(WEEKDAY(Table153[[#This Row],[Date]],2)=4,1,0)</f>
        <v>0</v>
      </c>
      <c r="G101" s="2">
        <f>IF(WEEKDAY(Table153[[#This Row],[Date]],2)=6,1,0)</f>
        <v>0</v>
      </c>
      <c r="H101" s="2">
        <f>IF(NETWORKDAYS.INTL(Table153[[#This Row],[Date]],Table153[[#This Row],[Date]],11,[3]ZamazonHolidays!$A$2:$A$11)=0,IF(WEEKDAY(Table153[[#This Row],[Date]],2)=7,0,1),0)</f>
        <v>0</v>
      </c>
      <c r="I101" s="2">
        <v>7</v>
      </c>
      <c r="J101" s="2">
        <f>IF(WEEKDAY(Table153[[#This Row],[Date]],2)=1,1,0)</f>
        <v>0</v>
      </c>
      <c r="K101" s="2">
        <f>IF(WEEKDAY(Table153[[#This Row],[Date]],2)=2,1,0)</f>
        <v>0</v>
      </c>
      <c r="L101" s="2">
        <f>IF(WEEKDAY(Table153[[#This Row],[Date]],2)=5,1,0)</f>
        <v>1</v>
      </c>
      <c r="M101" s="2">
        <v>334</v>
      </c>
      <c r="N10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254</v>
      </c>
      <c r="O101" s="2">
        <f>Table153[[#This Row],[Workers Needed]]-Table153[[#This Row],[NumberWorkers]]</f>
        <v>80</v>
      </c>
    </row>
    <row r="102" spans="1:15" x14ac:dyDescent="0.25">
      <c r="A102" s="1">
        <v>41370</v>
      </c>
      <c r="B102">
        <v>796</v>
      </c>
      <c r="C102">
        <v>44316</v>
      </c>
      <c r="D102">
        <v>36045</v>
      </c>
      <c r="E102" s="2">
        <f>IF(WEEKDAY(Table153[[#This Row],[Date]],2)=3,1,0)</f>
        <v>0</v>
      </c>
      <c r="F102" s="2">
        <f>IF(WEEKDAY(Table153[[#This Row],[Date]],2)=4,1,0)</f>
        <v>0</v>
      </c>
      <c r="G102" s="2">
        <f>IF(WEEKDAY(Table153[[#This Row],[Date]],2)=6,1,0)</f>
        <v>1</v>
      </c>
      <c r="H102" s="2">
        <f>IF(NETWORKDAYS.INTL(Table153[[#This Row],[Date]],Table153[[#This Row],[Date]],11,[3]ZamazonHolidays!$A$2:$A$11)=0,IF(WEEKDAY(Table153[[#This Row],[Date]],2)=7,0,1),0)</f>
        <v>0</v>
      </c>
      <c r="I102" s="2">
        <v>11</v>
      </c>
      <c r="J102" s="2">
        <f>IF(WEEKDAY(Table153[[#This Row],[Date]],2)=1,1,0)</f>
        <v>0</v>
      </c>
      <c r="K102" s="2">
        <f>IF(WEEKDAY(Table153[[#This Row],[Date]],2)=2,1,0)</f>
        <v>0</v>
      </c>
      <c r="L102" s="2">
        <f>IF(WEEKDAY(Table153[[#This Row],[Date]],2)=5,1,0)</f>
        <v>0</v>
      </c>
      <c r="M102" s="2">
        <v>245</v>
      </c>
      <c r="N10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249</v>
      </c>
      <c r="O102" s="2">
        <f>Table153[[#This Row],[Workers Needed]]-Table153[[#This Row],[NumberWorkers]]</f>
        <v>-4</v>
      </c>
    </row>
    <row r="103" spans="1:15" x14ac:dyDescent="0.25">
      <c r="A103" s="1">
        <v>41371</v>
      </c>
      <c r="B103">
        <v>1055</v>
      </c>
      <c r="C103">
        <v>21344</v>
      </c>
      <c r="D103">
        <v>38805</v>
      </c>
      <c r="E103" s="2">
        <f>IF(WEEKDAY(Table153[[#This Row],[Date]],2)=3,1,0)</f>
        <v>0</v>
      </c>
      <c r="F103" s="2">
        <f>IF(WEEKDAY(Table153[[#This Row],[Date]],2)=4,1,0)</f>
        <v>0</v>
      </c>
      <c r="G103" s="2">
        <f>IF(WEEKDAY(Table153[[#This Row],[Date]],2)=6,1,0)</f>
        <v>0</v>
      </c>
      <c r="H103" s="2">
        <f>IF(NETWORKDAYS.INTL(Table153[[#This Row],[Date]],Table153[[#This Row],[Date]],11,[3]ZamazonHolidays!$A$2:$A$11)=0,IF(WEEKDAY(Table153[[#This Row],[Date]],2)=7,0,1),0)</f>
        <v>0</v>
      </c>
      <c r="I103" s="2">
        <v>11</v>
      </c>
      <c r="J103" s="2">
        <f>IF(WEEKDAY(Table153[[#This Row],[Date]],2)=1,1,0)</f>
        <v>0</v>
      </c>
      <c r="K103" s="2">
        <f>IF(WEEKDAY(Table153[[#This Row],[Date]],2)=2,1,0)</f>
        <v>0</v>
      </c>
      <c r="L103" s="2">
        <f>IF(WEEKDAY(Table153[[#This Row],[Date]],2)=5,1,0)</f>
        <v>0</v>
      </c>
      <c r="M103" s="2">
        <v>274</v>
      </c>
      <c r="N10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297</v>
      </c>
      <c r="O103" s="2">
        <f>Table153[[#This Row],[Workers Needed]]-Table153[[#This Row],[NumberWorkers]]</f>
        <v>-23</v>
      </c>
    </row>
    <row r="104" spans="1:15" x14ac:dyDescent="0.25">
      <c r="A104" s="1">
        <v>41372</v>
      </c>
      <c r="B104">
        <v>1200</v>
      </c>
      <c r="C104">
        <v>21854</v>
      </c>
      <c r="D104">
        <v>37894</v>
      </c>
      <c r="E104" s="2">
        <f>IF(WEEKDAY(Table153[[#This Row],[Date]],2)=3,1,0)</f>
        <v>0</v>
      </c>
      <c r="F104" s="2">
        <f>IF(WEEKDAY(Table153[[#This Row],[Date]],2)=4,1,0)</f>
        <v>0</v>
      </c>
      <c r="G104" s="2">
        <f>IF(WEEKDAY(Table153[[#This Row],[Date]],2)=6,1,0)</f>
        <v>0</v>
      </c>
      <c r="H104" s="2">
        <f>IF(NETWORKDAYS.INTL(Table153[[#This Row],[Date]],Table153[[#This Row],[Date]],11,[3]ZamazonHolidays!$A$2:$A$11)=0,IF(WEEKDAY(Table153[[#This Row],[Date]],2)=7,0,1),0)</f>
        <v>0</v>
      </c>
      <c r="I104" s="2">
        <v>6</v>
      </c>
      <c r="J104" s="2">
        <f>IF(WEEKDAY(Table153[[#This Row],[Date]],2)=1,1,0)</f>
        <v>1</v>
      </c>
      <c r="K104" s="2">
        <f>IF(WEEKDAY(Table153[[#This Row],[Date]],2)=2,1,0)</f>
        <v>0</v>
      </c>
      <c r="L104" s="2">
        <f>IF(WEEKDAY(Table153[[#This Row],[Date]],2)=5,1,0)</f>
        <v>0</v>
      </c>
      <c r="M104" s="2">
        <v>288</v>
      </c>
      <c r="N10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298</v>
      </c>
      <c r="O104" s="2">
        <f>Table153[[#This Row],[Workers Needed]]-Table153[[#This Row],[NumberWorkers]]</f>
        <v>-10</v>
      </c>
    </row>
    <row r="105" spans="1:15" x14ac:dyDescent="0.25">
      <c r="A105" s="1">
        <v>41373</v>
      </c>
      <c r="B105">
        <v>767</v>
      </c>
      <c r="C105">
        <v>27593</v>
      </c>
      <c r="D105">
        <v>32358</v>
      </c>
      <c r="E105" s="2">
        <f>IF(WEEKDAY(Table153[[#This Row],[Date]],2)=3,1,0)</f>
        <v>0</v>
      </c>
      <c r="F105" s="2">
        <f>IF(WEEKDAY(Table153[[#This Row],[Date]],2)=4,1,0)</f>
        <v>0</v>
      </c>
      <c r="G105" s="2">
        <f>IF(WEEKDAY(Table153[[#This Row],[Date]],2)=6,1,0)</f>
        <v>0</v>
      </c>
      <c r="H105" s="2">
        <f>IF(NETWORKDAYS.INTL(Table153[[#This Row],[Date]],Table153[[#This Row],[Date]],11,[3]ZamazonHolidays!$A$2:$A$11)=0,IF(WEEKDAY(Table153[[#This Row],[Date]],2)=7,0,1),0)</f>
        <v>0</v>
      </c>
      <c r="I105" s="2">
        <v>10</v>
      </c>
      <c r="J105" s="2">
        <f>IF(WEEKDAY(Table153[[#This Row],[Date]],2)=1,1,0)</f>
        <v>0</v>
      </c>
      <c r="K105" s="2">
        <f>IF(WEEKDAY(Table153[[#This Row],[Date]],2)=2,1,0)</f>
        <v>1</v>
      </c>
      <c r="L105" s="2">
        <f>IF(WEEKDAY(Table153[[#This Row],[Date]],2)=5,1,0)</f>
        <v>0</v>
      </c>
      <c r="M105" s="2">
        <v>276</v>
      </c>
      <c r="N10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262</v>
      </c>
      <c r="O105" s="2">
        <f>Table153[[#This Row],[Workers Needed]]-Table153[[#This Row],[NumberWorkers]]</f>
        <v>14</v>
      </c>
    </row>
    <row r="106" spans="1:15" x14ac:dyDescent="0.25">
      <c r="A106" s="1">
        <v>41374</v>
      </c>
      <c r="B106">
        <v>793</v>
      </c>
      <c r="C106">
        <v>42818</v>
      </c>
      <c r="D106">
        <v>25948</v>
      </c>
      <c r="E106" s="2">
        <f>IF(WEEKDAY(Table153[[#This Row],[Date]],2)=3,1,0)</f>
        <v>1</v>
      </c>
      <c r="F106" s="2">
        <f>IF(WEEKDAY(Table153[[#This Row],[Date]],2)=4,1,0)</f>
        <v>0</v>
      </c>
      <c r="G106" s="2">
        <f>IF(WEEKDAY(Table153[[#This Row],[Date]],2)=6,1,0)</f>
        <v>0</v>
      </c>
      <c r="H106" s="2">
        <f>IF(NETWORKDAYS.INTL(Table153[[#This Row],[Date]],Table153[[#This Row],[Date]],11,[3]ZamazonHolidays!$A$2:$A$11)=0,IF(WEEKDAY(Table153[[#This Row],[Date]],2)=7,0,1),0)</f>
        <v>0</v>
      </c>
      <c r="I106" s="2">
        <v>12</v>
      </c>
      <c r="J106" s="2">
        <f>IF(WEEKDAY(Table153[[#This Row],[Date]],2)=1,1,0)</f>
        <v>0</v>
      </c>
      <c r="K106" s="2">
        <f>IF(WEEKDAY(Table153[[#This Row],[Date]],2)=2,1,0)</f>
        <v>0</v>
      </c>
      <c r="L106" s="2">
        <f>IF(WEEKDAY(Table153[[#This Row],[Date]],2)=5,1,0)</f>
        <v>0</v>
      </c>
      <c r="M106" s="2">
        <v>275</v>
      </c>
      <c r="N10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213</v>
      </c>
      <c r="O106" s="2">
        <f>Table153[[#This Row],[Workers Needed]]-Table153[[#This Row],[NumberWorkers]]</f>
        <v>62</v>
      </c>
    </row>
    <row r="107" spans="1:15" x14ac:dyDescent="0.25">
      <c r="A107" s="1">
        <v>41375</v>
      </c>
      <c r="B107">
        <v>1196</v>
      </c>
      <c r="C107">
        <v>33845</v>
      </c>
      <c r="D107">
        <v>30172</v>
      </c>
      <c r="E107" s="2">
        <f>IF(WEEKDAY(Table153[[#This Row],[Date]],2)=3,1,0)</f>
        <v>0</v>
      </c>
      <c r="F107" s="2">
        <f>IF(WEEKDAY(Table153[[#This Row],[Date]],2)=4,1,0)</f>
        <v>1</v>
      </c>
      <c r="G107" s="2">
        <f>IF(WEEKDAY(Table153[[#This Row],[Date]],2)=6,1,0)</f>
        <v>0</v>
      </c>
      <c r="H107" s="2">
        <f>IF(NETWORKDAYS.INTL(Table153[[#This Row],[Date]],Table153[[#This Row],[Date]],11,[3]ZamazonHolidays!$A$2:$A$11)=0,IF(WEEKDAY(Table153[[#This Row],[Date]],2)=7,0,1),0)</f>
        <v>0</v>
      </c>
      <c r="I107" s="2">
        <v>7</v>
      </c>
      <c r="J107" s="2">
        <f>IF(WEEKDAY(Table153[[#This Row],[Date]],2)=1,1,0)</f>
        <v>0</v>
      </c>
      <c r="K107" s="2">
        <f>IF(WEEKDAY(Table153[[#This Row],[Date]],2)=2,1,0)</f>
        <v>0</v>
      </c>
      <c r="L107" s="2">
        <f>IF(WEEKDAY(Table153[[#This Row],[Date]],2)=5,1,0)</f>
        <v>0</v>
      </c>
      <c r="M107" s="2">
        <v>275</v>
      </c>
      <c r="N10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243</v>
      </c>
      <c r="O107" s="2">
        <f>Table153[[#This Row],[Workers Needed]]-Table153[[#This Row],[NumberWorkers]]</f>
        <v>32</v>
      </c>
    </row>
    <row r="108" spans="1:15" x14ac:dyDescent="0.25">
      <c r="A108" s="1">
        <v>41376</v>
      </c>
      <c r="B108">
        <v>837</v>
      </c>
      <c r="C108">
        <v>29806</v>
      </c>
      <c r="D108">
        <v>34999</v>
      </c>
      <c r="E108" s="2">
        <f>IF(WEEKDAY(Table153[[#This Row],[Date]],2)=3,1,0)</f>
        <v>0</v>
      </c>
      <c r="F108" s="2">
        <f>IF(WEEKDAY(Table153[[#This Row],[Date]],2)=4,1,0)</f>
        <v>0</v>
      </c>
      <c r="G108" s="2">
        <f>IF(WEEKDAY(Table153[[#This Row],[Date]],2)=6,1,0)</f>
        <v>0</v>
      </c>
      <c r="H108" s="2">
        <f>IF(NETWORKDAYS.INTL(Table153[[#This Row],[Date]],Table153[[#This Row],[Date]],11,[3]ZamazonHolidays!$A$2:$A$11)=0,IF(WEEKDAY(Table153[[#This Row],[Date]],2)=7,0,1),0)</f>
        <v>0</v>
      </c>
      <c r="I108" s="2">
        <v>10</v>
      </c>
      <c r="J108" s="2">
        <f>IF(WEEKDAY(Table153[[#This Row],[Date]],2)=1,1,0)</f>
        <v>0</v>
      </c>
      <c r="K108" s="2">
        <f>IF(WEEKDAY(Table153[[#This Row],[Date]],2)=2,1,0)</f>
        <v>0</v>
      </c>
      <c r="L108" s="2">
        <f>IF(WEEKDAY(Table153[[#This Row],[Date]],2)=5,1,0)</f>
        <v>1</v>
      </c>
      <c r="M108" s="2">
        <v>225</v>
      </c>
      <c r="N10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279</v>
      </c>
      <c r="O108" s="2">
        <f>Table153[[#This Row],[Workers Needed]]-Table153[[#This Row],[NumberWorkers]]</f>
        <v>-54</v>
      </c>
    </row>
    <row r="109" spans="1:15" x14ac:dyDescent="0.25">
      <c r="A109" s="1">
        <v>41377</v>
      </c>
      <c r="B109">
        <v>684</v>
      </c>
      <c r="C109">
        <v>29387</v>
      </c>
      <c r="D109">
        <v>34105</v>
      </c>
      <c r="E109" s="2">
        <f>IF(WEEKDAY(Table153[[#This Row],[Date]],2)=3,1,0)</f>
        <v>0</v>
      </c>
      <c r="F109" s="2">
        <f>IF(WEEKDAY(Table153[[#This Row],[Date]],2)=4,1,0)</f>
        <v>0</v>
      </c>
      <c r="G109" s="2">
        <f>IF(WEEKDAY(Table153[[#This Row],[Date]],2)=6,1,0)</f>
        <v>1</v>
      </c>
      <c r="H109" s="2">
        <f>IF(NETWORKDAYS.INTL(Table153[[#This Row],[Date]],Table153[[#This Row],[Date]],11,[3]ZamazonHolidays!$A$2:$A$11)=0,IF(WEEKDAY(Table153[[#This Row],[Date]],2)=7,0,1),0)</f>
        <v>0</v>
      </c>
      <c r="I109" s="2">
        <v>10</v>
      </c>
      <c r="J109" s="2">
        <f>IF(WEEKDAY(Table153[[#This Row],[Date]],2)=1,1,0)</f>
        <v>0</v>
      </c>
      <c r="K109" s="2">
        <f>IF(WEEKDAY(Table153[[#This Row],[Date]],2)=2,1,0)</f>
        <v>0</v>
      </c>
      <c r="L109" s="2">
        <f>IF(WEEKDAY(Table153[[#This Row],[Date]],2)=5,1,0)</f>
        <v>0</v>
      </c>
      <c r="M109" s="2">
        <v>229</v>
      </c>
      <c r="N10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225</v>
      </c>
      <c r="O109" s="2">
        <f>Table153[[#This Row],[Workers Needed]]-Table153[[#This Row],[NumberWorkers]]</f>
        <v>4</v>
      </c>
    </row>
    <row r="110" spans="1:15" x14ac:dyDescent="0.25">
      <c r="A110" s="1">
        <v>41378</v>
      </c>
      <c r="B110">
        <v>904</v>
      </c>
      <c r="C110">
        <v>34800</v>
      </c>
      <c r="D110">
        <v>33714</v>
      </c>
      <c r="E110" s="2">
        <f>IF(WEEKDAY(Table153[[#This Row],[Date]],2)=3,1,0)</f>
        <v>0</v>
      </c>
      <c r="F110" s="2">
        <f>IF(WEEKDAY(Table153[[#This Row],[Date]],2)=4,1,0)</f>
        <v>0</v>
      </c>
      <c r="G110" s="2">
        <f>IF(WEEKDAY(Table153[[#This Row],[Date]],2)=6,1,0)</f>
        <v>0</v>
      </c>
      <c r="H110" s="2">
        <f>IF(NETWORKDAYS.INTL(Table153[[#This Row],[Date]],Table153[[#This Row],[Date]],11,[3]ZamazonHolidays!$A$2:$A$11)=0,IF(WEEKDAY(Table153[[#This Row],[Date]],2)=7,0,1),0)</f>
        <v>0</v>
      </c>
      <c r="I110" s="2">
        <v>10</v>
      </c>
      <c r="J110" s="2">
        <f>IF(WEEKDAY(Table153[[#This Row],[Date]],2)=1,1,0)</f>
        <v>0</v>
      </c>
      <c r="K110" s="2">
        <f>IF(WEEKDAY(Table153[[#This Row],[Date]],2)=2,1,0)</f>
        <v>0</v>
      </c>
      <c r="L110" s="2">
        <f>IF(WEEKDAY(Table153[[#This Row],[Date]],2)=5,1,0)</f>
        <v>0</v>
      </c>
      <c r="M110" s="2">
        <v>199</v>
      </c>
      <c r="N11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279</v>
      </c>
      <c r="O110" s="2">
        <f>Table153[[#This Row],[Workers Needed]]-Table153[[#This Row],[NumberWorkers]]</f>
        <v>-80</v>
      </c>
    </row>
    <row r="111" spans="1:15" x14ac:dyDescent="0.25">
      <c r="A111" s="1">
        <v>41379</v>
      </c>
      <c r="B111">
        <v>706</v>
      </c>
      <c r="C111">
        <v>33802</v>
      </c>
      <c r="D111">
        <v>37886</v>
      </c>
      <c r="E111" s="2">
        <f>IF(WEEKDAY(Table153[[#This Row],[Date]],2)=3,1,0)</f>
        <v>0</v>
      </c>
      <c r="F111" s="2">
        <f>IF(WEEKDAY(Table153[[#This Row],[Date]],2)=4,1,0)</f>
        <v>0</v>
      </c>
      <c r="G111" s="2">
        <f>IF(WEEKDAY(Table153[[#This Row],[Date]],2)=6,1,0)</f>
        <v>0</v>
      </c>
      <c r="H111" s="2">
        <f>IF(NETWORKDAYS.INTL(Table153[[#This Row],[Date]],Table153[[#This Row],[Date]],11,[3]ZamazonHolidays!$A$2:$A$11)=0,IF(WEEKDAY(Table153[[#This Row],[Date]],2)=7,0,1),0)</f>
        <v>0</v>
      </c>
      <c r="I111" s="2">
        <v>12</v>
      </c>
      <c r="J111" s="2">
        <f>IF(WEEKDAY(Table153[[#This Row],[Date]],2)=1,1,0)</f>
        <v>1</v>
      </c>
      <c r="K111" s="2">
        <f>IF(WEEKDAY(Table153[[#This Row],[Date]],2)=2,1,0)</f>
        <v>0</v>
      </c>
      <c r="L111" s="2">
        <f>IF(WEEKDAY(Table153[[#This Row],[Date]],2)=5,1,0)</f>
        <v>0</v>
      </c>
      <c r="M111" s="2">
        <v>380</v>
      </c>
      <c r="N11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291</v>
      </c>
      <c r="O111" s="2">
        <f>Table153[[#This Row],[Workers Needed]]-Table153[[#This Row],[NumberWorkers]]</f>
        <v>89</v>
      </c>
    </row>
    <row r="112" spans="1:15" x14ac:dyDescent="0.25">
      <c r="A112" s="1">
        <v>41380</v>
      </c>
      <c r="B112">
        <v>1142</v>
      </c>
      <c r="C112">
        <v>34855</v>
      </c>
      <c r="D112">
        <v>39826</v>
      </c>
      <c r="E112" s="2">
        <f>IF(WEEKDAY(Table153[[#This Row],[Date]],2)=3,1,0)</f>
        <v>0</v>
      </c>
      <c r="F112" s="2">
        <f>IF(WEEKDAY(Table153[[#This Row],[Date]],2)=4,1,0)</f>
        <v>0</v>
      </c>
      <c r="G112" s="2">
        <f>IF(WEEKDAY(Table153[[#This Row],[Date]],2)=6,1,0)</f>
        <v>0</v>
      </c>
      <c r="H112" s="2">
        <f>IF(NETWORKDAYS.INTL(Table153[[#This Row],[Date]],Table153[[#This Row],[Date]],11,[3]ZamazonHolidays!$A$2:$A$11)=0,IF(WEEKDAY(Table153[[#This Row],[Date]],2)=7,0,1),0)</f>
        <v>0</v>
      </c>
      <c r="I112" s="2">
        <v>11</v>
      </c>
      <c r="J112" s="2">
        <f>IF(WEEKDAY(Table153[[#This Row],[Date]],2)=1,1,0)</f>
        <v>0</v>
      </c>
      <c r="K112" s="2">
        <f>IF(WEEKDAY(Table153[[#This Row],[Date]],2)=2,1,0)</f>
        <v>1</v>
      </c>
      <c r="L112" s="2">
        <f>IF(WEEKDAY(Table153[[#This Row],[Date]],2)=5,1,0)</f>
        <v>0</v>
      </c>
      <c r="M112" s="2">
        <v>300</v>
      </c>
      <c r="N11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315</v>
      </c>
      <c r="O112" s="2">
        <f>Table153[[#This Row],[Workers Needed]]-Table153[[#This Row],[NumberWorkers]]</f>
        <v>-15</v>
      </c>
    </row>
    <row r="113" spans="1:15" x14ac:dyDescent="0.25">
      <c r="A113" s="1">
        <v>41381</v>
      </c>
      <c r="B113">
        <v>586</v>
      </c>
      <c r="C113">
        <v>32161</v>
      </c>
      <c r="D113">
        <v>29842</v>
      </c>
      <c r="E113" s="2">
        <f>IF(WEEKDAY(Table153[[#This Row],[Date]],2)=3,1,0)</f>
        <v>1</v>
      </c>
      <c r="F113" s="2">
        <f>IF(WEEKDAY(Table153[[#This Row],[Date]],2)=4,1,0)</f>
        <v>0</v>
      </c>
      <c r="G113" s="2">
        <f>IF(WEEKDAY(Table153[[#This Row],[Date]],2)=6,1,0)</f>
        <v>0</v>
      </c>
      <c r="H113" s="2">
        <f>IF(NETWORKDAYS.INTL(Table153[[#This Row],[Date]],Table153[[#This Row],[Date]],11,[3]ZamazonHolidays!$A$2:$A$11)=0,IF(WEEKDAY(Table153[[#This Row],[Date]],2)=7,0,1),0)</f>
        <v>0</v>
      </c>
      <c r="I113" s="2">
        <v>9</v>
      </c>
      <c r="J113" s="2">
        <f>IF(WEEKDAY(Table153[[#This Row],[Date]],2)=1,1,0)</f>
        <v>0</v>
      </c>
      <c r="K113" s="2">
        <f>IF(WEEKDAY(Table153[[#This Row],[Date]],2)=2,1,0)</f>
        <v>0</v>
      </c>
      <c r="L113" s="2">
        <f>IF(WEEKDAY(Table153[[#This Row],[Date]],2)=5,1,0)</f>
        <v>0</v>
      </c>
      <c r="M113" s="2">
        <v>246</v>
      </c>
      <c r="N11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216</v>
      </c>
      <c r="O113" s="2">
        <f>Table153[[#This Row],[Workers Needed]]-Table153[[#This Row],[NumberWorkers]]</f>
        <v>30</v>
      </c>
    </row>
    <row r="114" spans="1:15" x14ac:dyDescent="0.25">
      <c r="A114" s="1">
        <v>41382</v>
      </c>
      <c r="B114">
        <v>1355</v>
      </c>
      <c r="C114">
        <v>35755</v>
      </c>
      <c r="D114">
        <v>30032</v>
      </c>
      <c r="E114" s="2">
        <f>IF(WEEKDAY(Table153[[#This Row],[Date]],2)=3,1,0)</f>
        <v>0</v>
      </c>
      <c r="F114" s="2">
        <f>IF(WEEKDAY(Table153[[#This Row],[Date]],2)=4,1,0)</f>
        <v>1</v>
      </c>
      <c r="G114" s="2">
        <f>IF(WEEKDAY(Table153[[#This Row],[Date]],2)=6,1,0)</f>
        <v>0</v>
      </c>
      <c r="H114" s="2">
        <f>IF(NETWORKDAYS.INTL(Table153[[#This Row],[Date]],Table153[[#This Row],[Date]],11,[3]ZamazonHolidays!$A$2:$A$11)=0,IF(WEEKDAY(Table153[[#This Row],[Date]],2)=7,0,1),0)</f>
        <v>0</v>
      </c>
      <c r="I114" s="2">
        <v>6</v>
      </c>
      <c r="J114" s="2">
        <f>IF(WEEKDAY(Table153[[#This Row],[Date]],2)=1,1,0)</f>
        <v>0</v>
      </c>
      <c r="K114" s="2">
        <f>IF(WEEKDAY(Table153[[#This Row],[Date]],2)=2,1,0)</f>
        <v>0</v>
      </c>
      <c r="L114" s="2">
        <f>IF(WEEKDAY(Table153[[#This Row],[Date]],2)=5,1,0)</f>
        <v>0</v>
      </c>
      <c r="M114" s="2">
        <v>299</v>
      </c>
      <c r="N11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249</v>
      </c>
      <c r="O114" s="2">
        <f>Table153[[#This Row],[Workers Needed]]-Table153[[#This Row],[NumberWorkers]]</f>
        <v>50</v>
      </c>
    </row>
    <row r="115" spans="1:15" x14ac:dyDescent="0.25">
      <c r="A115" s="1">
        <v>41383</v>
      </c>
      <c r="B115">
        <v>1490</v>
      </c>
      <c r="C115">
        <v>25025</v>
      </c>
      <c r="D115">
        <v>36668</v>
      </c>
      <c r="E115" s="2">
        <f>IF(WEEKDAY(Table153[[#This Row],[Date]],2)=3,1,0)</f>
        <v>0</v>
      </c>
      <c r="F115" s="2">
        <f>IF(WEEKDAY(Table153[[#This Row],[Date]],2)=4,1,0)</f>
        <v>0</v>
      </c>
      <c r="G115" s="2">
        <f>IF(WEEKDAY(Table153[[#This Row],[Date]],2)=6,1,0)</f>
        <v>0</v>
      </c>
      <c r="H115" s="2">
        <f>IF(NETWORKDAYS.INTL(Table153[[#This Row],[Date]],Table153[[#This Row],[Date]],11,[3]ZamazonHolidays!$A$2:$A$11)=0,IF(WEEKDAY(Table153[[#This Row],[Date]],2)=7,0,1),0)</f>
        <v>0</v>
      </c>
      <c r="I115" s="2">
        <v>8</v>
      </c>
      <c r="J115" s="2">
        <f>IF(WEEKDAY(Table153[[#This Row],[Date]],2)=1,1,0)</f>
        <v>0</v>
      </c>
      <c r="K115" s="2">
        <f>IF(WEEKDAY(Table153[[#This Row],[Date]],2)=2,1,0)</f>
        <v>0</v>
      </c>
      <c r="L115" s="2">
        <f>IF(WEEKDAY(Table153[[#This Row],[Date]],2)=5,1,0)</f>
        <v>1</v>
      </c>
      <c r="M115" s="2">
        <v>318</v>
      </c>
      <c r="N11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304</v>
      </c>
      <c r="O115" s="2">
        <f>Table153[[#This Row],[Workers Needed]]-Table153[[#This Row],[NumberWorkers]]</f>
        <v>14</v>
      </c>
    </row>
    <row r="116" spans="1:15" x14ac:dyDescent="0.25">
      <c r="A116" s="1">
        <v>41384</v>
      </c>
      <c r="B116">
        <v>571</v>
      </c>
      <c r="C116">
        <v>42034</v>
      </c>
      <c r="D116">
        <v>32481</v>
      </c>
      <c r="E116" s="2">
        <f>IF(WEEKDAY(Table153[[#This Row],[Date]],2)=3,1,0)</f>
        <v>0</v>
      </c>
      <c r="F116" s="2">
        <f>IF(WEEKDAY(Table153[[#This Row],[Date]],2)=4,1,0)</f>
        <v>0</v>
      </c>
      <c r="G116" s="2">
        <f>IF(WEEKDAY(Table153[[#This Row],[Date]],2)=6,1,0)</f>
        <v>1</v>
      </c>
      <c r="H116" s="2">
        <f>IF(NETWORKDAYS.INTL(Table153[[#This Row],[Date]],Table153[[#This Row],[Date]],11,[3]ZamazonHolidays!$A$2:$A$11)=0,IF(WEEKDAY(Table153[[#This Row],[Date]],2)=7,0,1),0)</f>
        <v>0</v>
      </c>
      <c r="I116" s="2">
        <v>6</v>
      </c>
      <c r="J116" s="2">
        <f>IF(WEEKDAY(Table153[[#This Row],[Date]],2)=1,1,0)</f>
        <v>0</v>
      </c>
      <c r="K116" s="2">
        <f>IF(WEEKDAY(Table153[[#This Row],[Date]],2)=2,1,0)</f>
        <v>0</v>
      </c>
      <c r="L116" s="2">
        <f>IF(WEEKDAY(Table153[[#This Row],[Date]],2)=5,1,0)</f>
        <v>0</v>
      </c>
      <c r="M116" s="2">
        <v>195</v>
      </c>
      <c r="N11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224</v>
      </c>
      <c r="O116" s="2">
        <f>Table153[[#This Row],[Workers Needed]]-Table153[[#This Row],[NumberWorkers]]</f>
        <v>-29</v>
      </c>
    </row>
    <row r="117" spans="1:15" x14ac:dyDescent="0.25">
      <c r="A117" s="1">
        <v>41385</v>
      </c>
      <c r="B117">
        <v>1162</v>
      </c>
      <c r="C117">
        <v>31894</v>
      </c>
      <c r="D117">
        <v>34118</v>
      </c>
      <c r="E117" s="2">
        <f>IF(WEEKDAY(Table153[[#This Row],[Date]],2)=3,1,0)</f>
        <v>0</v>
      </c>
      <c r="F117" s="2">
        <f>IF(WEEKDAY(Table153[[#This Row],[Date]],2)=4,1,0)</f>
        <v>0</v>
      </c>
      <c r="G117" s="2">
        <f>IF(WEEKDAY(Table153[[#This Row],[Date]],2)=6,1,0)</f>
        <v>0</v>
      </c>
      <c r="H117" s="2">
        <f>IF(NETWORKDAYS.INTL(Table153[[#This Row],[Date]],Table153[[#This Row],[Date]],11,[3]ZamazonHolidays!$A$2:$A$11)=0,IF(WEEKDAY(Table153[[#This Row],[Date]],2)=7,0,1),0)</f>
        <v>0</v>
      </c>
      <c r="I117" s="2">
        <v>9</v>
      </c>
      <c r="J117" s="2">
        <f>IF(WEEKDAY(Table153[[#This Row],[Date]],2)=1,1,0)</f>
        <v>0</v>
      </c>
      <c r="K117" s="2">
        <f>IF(WEEKDAY(Table153[[#This Row],[Date]],2)=2,1,0)</f>
        <v>0</v>
      </c>
      <c r="L117" s="2">
        <f>IF(WEEKDAY(Table153[[#This Row],[Date]],2)=5,1,0)</f>
        <v>0</v>
      </c>
      <c r="M117" s="2">
        <v>304</v>
      </c>
      <c r="N11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287</v>
      </c>
      <c r="O117" s="2">
        <f>Table153[[#This Row],[Workers Needed]]-Table153[[#This Row],[NumberWorkers]]</f>
        <v>17</v>
      </c>
    </row>
    <row r="118" spans="1:15" x14ac:dyDescent="0.25">
      <c r="A118" s="1">
        <v>41386</v>
      </c>
      <c r="B118">
        <v>1187</v>
      </c>
      <c r="C118">
        <v>42635</v>
      </c>
      <c r="D118">
        <v>37424</v>
      </c>
      <c r="E118" s="2">
        <f>IF(WEEKDAY(Table153[[#This Row],[Date]],2)=3,1,0)</f>
        <v>0</v>
      </c>
      <c r="F118" s="2">
        <f>IF(WEEKDAY(Table153[[#This Row],[Date]],2)=4,1,0)</f>
        <v>0</v>
      </c>
      <c r="G118" s="2">
        <f>IF(WEEKDAY(Table153[[#This Row],[Date]],2)=6,1,0)</f>
        <v>0</v>
      </c>
      <c r="H118" s="2">
        <f>IF(NETWORKDAYS.INTL(Table153[[#This Row],[Date]],Table153[[#This Row],[Date]],11,[3]ZamazonHolidays!$A$2:$A$11)=0,IF(WEEKDAY(Table153[[#This Row],[Date]],2)=7,0,1),0)</f>
        <v>0</v>
      </c>
      <c r="I118" s="2">
        <v>11</v>
      </c>
      <c r="J118" s="2">
        <f>IF(WEEKDAY(Table153[[#This Row],[Date]],2)=1,1,0)</f>
        <v>1</v>
      </c>
      <c r="K118" s="2">
        <f>IF(WEEKDAY(Table153[[#This Row],[Date]],2)=2,1,0)</f>
        <v>0</v>
      </c>
      <c r="L118" s="2">
        <f>IF(WEEKDAY(Table153[[#This Row],[Date]],2)=5,1,0)</f>
        <v>0</v>
      </c>
      <c r="M118" s="2">
        <v>321</v>
      </c>
      <c r="N11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312</v>
      </c>
      <c r="O118" s="2">
        <f>Table153[[#This Row],[Workers Needed]]-Table153[[#This Row],[NumberWorkers]]</f>
        <v>9</v>
      </c>
    </row>
    <row r="119" spans="1:15" x14ac:dyDescent="0.25">
      <c r="A119" s="1">
        <v>41387</v>
      </c>
      <c r="B119">
        <v>922</v>
      </c>
      <c r="C119">
        <v>46717</v>
      </c>
      <c r="D119">
        <v>35319</v>
      </c>
      <c r="E119" s="2">
        <f>IF(WEEKDAY(Table153[[#This Row],[Date]],2)=3,1,0)</f>
        <v>0</v>
      </c>
      <c r="F119" s="2">
        <f>IF(WEEKDAY(Table153[[#This Row],[Date]],2)=4,1,0)</f>
        <v>0</v>
      </c>
      <c r="G119" s="2">
        <f>IF(WEEKDAY(Table153[[#This Row],[Date]],2)=6,1,0)</f>
        <v>0</v>
      </c>
      <c r="H119" s="2">
        <f>IF(NETWORKDAYS.INTL(Table153[[#This Row],[Date]],Table153[[#This Row],[Date]],11,[3]ZamazonHolidays!$A$2:$A$11)=0,IF(WEEKDAY(Table153[[#This Row],[Date]],2)=7,0,1),0)</f>
        <v>0</v>
      </c>
      <c r="I119" s="2">
        <v>8</v>
      </c>
      <c r="J119" s="2">
        <f>IF(WEEKDAY(Table153[[#This Row],[Date]],2)=1,1,0)</f>
        <v>0</v>
      </c>
      <c r="K119" s="2">
        <f>IF(WEEKDAY(Table153[[#This Row],[Date]],2)=2,1,0)</f>
        <v>1</v>
      </c>
      <c r="L119" s="2">
        <f>IF(WEEKDAY(Table153[[#This Row],[Date]],2)=5,1,0)</f>
        <v>0</v>
      </c>
      <c r="M119" s="2">
        <v>303</v>
      </c>
      <c r="N11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297</v>
      </c>
      <c r="O119" s="2">
        <f>Table153[[#This Row],[Workers Needed]]-Table153[[#This Row],[NumberWorkers]]</f>
        <v>6</v>
      </c>
    </row>
    <row r="120" spans="1:15" x14ac:dyDescent="0.25">
      <c r="A120" s="1">
        <v>41388</v>
      </c>
      <c r="B120">
        <v>1237</v>
      </c>
      <c r="C120">
        <v>38541</v>
      </c>
      <c r="D120">
        <v>25859</v>
      </c>
      <c r="E120" s="2">
        <f>IF(WEEKDAY(Table153[[#This Row],[Date]],2)=3,1,0)</f>
        <v>1</v>
      </c>
      <c r="F120" s="2">
        <f>IF(WEEKDAY(Table153[[#This Row],[Date]],2)=4,1,0)</f>
        <v>0</v>
      </c>
      <c r="G120" s="2">
        <f>IF(WEEKDAY(Table153[[#This Row],[Date]],2)=6,1,0)</f>
        <v>0</v>
      </c>
      <c r="H120" s="2">
        <f>IF(NETWORKDAYS.INTL(Table153[[#This Row],[Date]],Table153[[#This Row],[Date]],11,[3]ZamazonHolidays!$A$2:$A$11)=0,IF(WEEKDAY(Table153[[#This Row],[Date]],2)=7,0,1),0)</f>
        <v>0</v>
      </c>
      <c r="I120" s="2">
        <v>11</v>
      </c>
      <c r="J120" s="2">
        <f>IF(WEEKDAY(Table153[[#This Row],[Date]],2)=1,1,0)</f>
        <v>0</v>
      </c>
      <c r="K120" s="2">
        <f>IF(WEEKDAY(Table153[[#This Row],[Date]],2)=2,1,0)</f>
        <v>0</v>
      </c>
      <c r="L120" s="2">
        <f>IF(WEEKDAY(Table153[[#This Row],[Date]],2)=5,1,0)</f>
        <v>0</v>
      </c>
      <c r="M120" s="2">
        <v>254</v>
      </c>
      <c r="N12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224</v>
      </c>
      <c r="O120" s="2">
        <f>Table153[[#This Row],[Workers Needed]]-Table153[[#This Row],[NumberWorkers]]</f>
        <v>30</v>
      </c>
    </row>
    <row r="121" spans="1:15" x14ac:dyDescent="0.25">
      <c r="A121" s="1">
        <v>41389</v>
      </c>
      <c r="B121">
        <v>1170</v>
      </c>
      <c r="C121">
        <v>27003</v>
      </c>
      <c r="D121">
        <v>36586</v>
      </c>
      <c r="E121" s="2">
        <f>IF(WEEKDAY(Table153[[#This Row],[Date]],2)=3,1,0)</f>
        <v>0</v>
      </c>
      <c r="F121" s="2">
        <f>IF(WEEKDAY(Table153[[#This Row],[Date]],2)=4,1,0)</f>
        <v>1</v>
      </c>
      <c r="G121" s="2">
        <f>IF(WEEKDAY(Table153[[#This Row],[Date]],2)=6,1,0)</f>
        <v>0</v>
      </c>
      <c r="H121" s="2">
        <f>IF(NETWORKDAYS.INTL(Table153[[#This Row],[Date]],Table153[[#This Row],[Date]],11,[3]ZamazonHolidays!$A$2:$A$11)=0,IF(WEEKDAY(Table153[[#This Row],[Date]],2)=7,0,1),0)</f>
        <v>0</v>
      </c>
      <c r="I121" s="2">
        <v>11</v>
      </c>
      <c r="J121" s="2">
        <f>IF(WEEKDAY(Table153[[#This Row],[Date]],2)=1,1,0)</f>
        <v>0</v>
      </c>
      <c r="K121" s="2">
        <f>IF(WEEKDAY(Table153[[#This Row],[Date]],2)=2,1,0)</f>
        <v>0</v>
      </c>
      <c r="L121" s="2">
        <f>IF(WEEKDAY(Table153[[#This Row],[Date]],2)=5,1,0)</f>
        <v>0</v>
      </c>
      <c r="M121" s="2">
        <v>342</v>
      </c>
      <c r="N12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266</v>
      </c>
      <c r="O121" s="2">
        <f>Table153[[#This Row],[Workers Needed]]-Table153[[#This Row],[NumberWorkers]]</f>
        <v>76</v>
      </c>
    </row>
    <row r="122" spans="1:15" x14ac:dyDescent="0.25">
      <c r="A122" s="1">
        <v>41390</v>
      </c>
      <c r="B122">
        <v>752</v>
      </c>
      <c r="C122">
        <v>42433</v>
      </c>
      <c r="D122">
        <v>36613</v>
      </c>
      <c r="E122" s="2">
        <f>IF(WEEKDAY(Table153[[#This Row],[Date]],2)=3,1,0)</f>
        <v>0</v>
      </c>
      <c r="F122" s="2">
        <f>IF(WEEKDAY(Table153[[#This Row],[Date]],2)=4,1,0)</f>
        <v>0</v>
      </c>
      <c r="G122" s="2">
        <f>IF(WEEKDAY(Table153[[#This Row],[Date]],2)=6,1,0)</f>
        <v>0</v>
      </c>
      <c r="H122" s="2">
        <f>IF(NETWORKDAYS.INTL(Table153[[#This Row],[Date]],Table153[[#This Row],[Date]],11,[3]ZamazonHolidays!$A$2:$A$11)=0,IF(WEEKDAY(Table153[[#This Row],[Date]],2)=7,0,1),0)</f>
        <v>0</v>
      </c>
      <c r="I122" s="2">
        <v>5</v>
      </c>
      <c r="J122" s="2">
        <f>IF(WEEKDAY(Table153[[#This Row],[Date]],2)=1,1,0)</f>
        <v>0</v>
      </c>
      <c r="K122" s="2">
        <f>IF(WEEKDAY(Table153[[#This Row],[Date]],2)=2,1,0)</f>
        <v>0</v>
      </c>
      <c r="L122" s="2">
        <f>IF(WEEKDAY(Table153[[#This Row],[Date]],2)=5,1,0)</f>
        <v>1</v>
      </c>
      <c r="M122" s="2">
        <v>205</v>
      </c>
      <c r="N12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294</v>
      </c>
      <c r="O122" s="2">
        <f>Table153[[#This Row],[Workers Needed]]-Table153[[#This Row],[NumberWorkers]]</f>
        <v>-89</v>
      </c>
    </row>
    <row r="123" spans="1:15" x14ac:dyDescent="0.25">
      <c r="A123" s="1">
        <v>41391</v>
      </c>
      <c r="B123">
        <v>1227</v>
      </c>
      <c r="C123">
        <v>29075</v>
      </c>
      <c r="D123">
        <v>31236</v>
      </c>
      <c r="E123" s="2">
        <f>IF(WEEKDAY(Table153[[#This Row],[Date]],2)=3,1,0)</f>
        <v>0</v>
      </c>
      <c r="F123" s="2">
        <f>IF(WEEKDAY(Table153[[#This Row],[Date]],2)=4,1,0)</f>
        <v>0</v>
      </c>
      <c r="G123" s="2">
        <f>IF(WEEKDAY(Table153[[#This Row],[Date]],2)=6,1,0)</f>
        <v>1</v>
      </c>
      <c r="H123" s="2">
        <f>IF(NETWORKDAYS.INTL(Table153[[#This Row],[Date]],Table153[[#This Row],[Date]],11,[3]ZamazonHolidays!$A$2:$A$11)=0,IF(WEEKDAY(Table153[[#This Row],[Date]],2)=7,0,1),0)</f>
        <v>0</v>
      </c>
      <c r="I123" s="2">
        <v>7</v>
      </c>
      <c r="J123" s="2">
        <f>IF(WEEKDAY(Table153[[#This Row],[Date]],2)=1,1,0)</f>
        <v>0</v>
      </c>
      <c r="K123" s="2">
        <f>IF(WEEKDAY(Table153[[#This Row],[Date]],2)=2,1,0)</f>
        <v>0</v>
      </c>
      <c r="L123" s="2">
        <f>IF(WEEKDAY(Table153[[#This Row],[Date]],2)=5,1,0)</f>
        <v>0</v>
      </c>
      <c r="M123" s="2">
        <v>153</v>
      </c>
      <c r="N12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229</v>
      </c>
      <c r="O123" s="2">
        <f>Table153[[#This Row],[Workers Needed]]-Table153[[#This Row],[NumberWorkers]]</f>
        <v>-76</v>
      </c>
    </row>
    <row r="124" spans="1:15" x14ac:dyDescent="0.25">
      <c r="A124" s="1">
        <v>41392</v>
      </c>
      <c r="B124">
        <v>1207</v>
      </c>
      <c r="C124">
        <v>47417</v>
      </c>
      <c r="D124">
        <v>37395</v>
      </c>
      <c r="E124" s="2">
        <f>IF(WEEKDAY(Table153[[#This Row],[Date]],2)=3,1,0)</f>
        <v>0</v>
      </c>
      <c r="F124" s="2">
        <f>IF(WEEKDAY(Table153[[#This Row],[Date]],2)=4,1,0)</f>
        <v>0</v>
      </c>
      <c r="G124" s="2">
        <f>IF(WEEKDAY(Table153[[#This Row],[Date]],2)=6,1,0)</f>
        <v>0</v>
      </c>
      <c r="H124" s="2">
        <f>IF(NETWORKDAYS.INTL(Table153[[#This Row],[Date]],Table153[[#This Row],[Date]],11,[3]ZamazonHolidays!$A$2:$A$11)=0,IF(WEEKDAY(Table153[[#This Row],[Date]],2)=7,0,1),0)</f>
        <v>0</v>
      </c>
      <c r="I124" s="2">
        <v>9</v>
      </c>
      <c r="J124" s="2">
        <f>IF(WEEKDAY(Table153[[#This Row],[Date]],2)=1,1,0)</f>
        <v>0</v>
      </c>
      <c r="K124" s="2">
        <f>IF(WEEKDAY(Table153[[#This Row],[Date]],2)=2,1,0)</f>
        <v>0</v>
      </c>
      <c r="L124" s="2">
        <f>IF(WEEKDAY(Table153[[#This Row],[Date]],2)=5,1,0)</f>
        <v>0</v>
      </c>
      <c r="M124" s="2">
        <v>291</v>
      </c>
      <c r="N12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316</v>
      </c>
      <c r="O124" s="2">
        <f>Table153[[#This Row],[Workers Needed]]-Table153[[#This Row],[NumberWorkers]]</f>
        <v>-25</v>
      </c>
    </row>
    <row r="125" spans="1:15" x14ac:dyDescent="0.25">
      <c r="A125" s="1">
        <v>41393</v>
      </c>
      <c r="B125">
        <v>772</v>
      </c>
      <c r="C125">
        <v>46701</v>
      </c>
      <c r="D125">
        <v>36419</v>
      </c>
      <c r="E125" s="2">
        <f>IF(WEEKDAY(Table153[[#This Row],[Date]],2)=3,1,0)</f>
        <v>0</v>
      </c>
      <c r="F125" s="2">
        <f>IF(WEEKDAY(Table153[[#This Row],[Date]],2)=4,1,0)</f>
        <v>0</v>
      </c>
      <c r="G125" s="2">
        <f>IF(WEEKDAY(Table153[[#This Row],[Date]],2)=6,1,0)</f>
        <v>0</v>
      </c>
      <c r="H125" s="2">
        <f>IF(NETWORKDAYS.INTL(Table153[[#This Row],[Date]],Table153[[#This Row],[Date]],11,[3]ZamazonHolidays!$A$2:$A$11)=0,IF(WEEKDAY(Table153[[#This Row],[Date]],2)=7,0,1),0)</f>
        <v>0</v>
      </c>
      <c r="I125" s="2">
        <v>8</v>
      </c>
      <c r="J125" s="2">
        <f>IF(WEEKDAY(Table153[[#This Row],[Date]],2)=1,1,0)</f>
        <v>1</v>
      </c>
      <c r="K125" s="2">
        <f>IF(WEEKDAY(Table153[[#This Row],[Date]],2)=2,1,0)</f>
        <v>0</v>
      </c>
      <c r="L125" s="2">
        <f>IF(WEEKDAY(Table153[[#This Row],[Date]],2)=5,1,0)</f>
        <v>0</v>
      </c>
      <c r="M125" s="2">
        <v>274</v>
      </c>
      <c r="N12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297</v>
      </c>
      <c r="O125" s="2">
        <f>Table153[[#This Row],[Workers Needed]]-Table153[[#This Row],[NumberWorkers]]</f>
        <v>-23</v>
      </c>
    </row>
    <row r="126" spans="1:15" x14ac:dyDescent="0.25">
      <c r="A126" s="1">
        <v>41394</v>
      </c>
      <c r="B126">
        <v>1447</v>
      </c>
      <c r="C126">
        <v>20321</v>
      </c>
      <c r="D126">
        <v>35181</v>
      </c>
      <c r="E126" s="2">
        <f>IF(WEEKDAY(Table153[[#This Row],[Date]],2)=3,1,0)</f>
        <v>0</v>
      </c>
      <c r="F126" s="2">
        <f>IF(WEEKDAY(Table153[[#This Row],[Date]],2)=4,1,0)</f>
        <v>0</v>
      </c>
      <c r="G126" s="2">
        <f>IF(WEEKDAY(Table153[[#This Row],[Date]],2)=6,1,0)</f>
        <v>0</v>
      </c>
      <c r="H126" s="2">
        <f>IF(NETWORKDAYS.INTL(Table153[[#This Row],[Date]],Table153[[#This Row],[Date]],11,[3]ZamazonHolidays!$A$2:$A$11)=0,IF(WEEKDAY(Table153[[#This Row],[Date]],2)=7,0,1),0)</f>
        <v>0</v>
      </c>
      <c r="I126" s="2">
        <v>5</v>
      </c>
      <c r="J126" s="2">
        <f>IF(WEEKDAY(Table153[[#This Row],[Date]],2)=1,1,0)</f>
        <v>0</v>
      </c>
      <c r="K126" s="2">
        <f>IF(WEEKDAY(Table153[[#This Row],[Date]],2)=2,1,0)</f>
        <v>1</v>
      </c>
      <c r="L126" s="2">
        <f>IF(WEEKDAY(Table153[[#This Row],[Date]],2)=5,1,0)</f>
        <v>0</v>
      </c>
      <c r="M126" s="2">
        <v>326</v>
      </c>
      <c r="N12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292</v>
      </c>
      <c r="O126" s="2">
        <f>Table153[[#This Row],[Workers Needed]]-Table153[[#This Row],[NumberWorkers]]</f>
        <v>34</v>
      </c>
    </row>
    <row r="127" spans="1:15" x14ac:dyDescent="0.25">
      <c r="A127" s="1">
        <v>41395</v>
      </c>
      <c r="B127">
        <v>1377</v>
      </c>
      <c r="C127">
        <v>22256</v>
      </c>
      <c r="D127">
        <v>30983</v>
      </c>
      <c r="E127" s="2">
        <f>IF(WEEKDAY(Table153[[#This Row],[Date]],2)=3,1,0)</f>
        <v>1</v>
      </c>
      <c r="F127" s="2">
        <f>IF(WEEKDAY(Table153[[#This Row],[Date]],2)=4,1,0)</f>
        <v>0</v>
      </c>
      <c r="G127" s="2">
        <f>IF(WEEKDAY(Table153[[#This Row],[Date]],2)=6,1,0)</f>
        <v>0</v>
      </c>
      <c r="H127" s="2">
        <f>IF(NETWORKDAYS.INTL(Table153[[#This Row],[Date]],Table153[[#This Row],[Date]],11,[3]ZamazonHolidays!$A$2:$A$11)=0,IF(WEEKDAY(Table153[[#This Row],[Date]],2)=7,0,1),0)</f>
        <v>0</v>
      </c>
      <c r="I127" s="2">
        <v>10</v>
      </c>
      <c r="J127" s="2">
        <f>IF(WEEKDAY(Table153[[#This Row],[Date]],2)=1,1,0)</f>
        <v>0</v>
      </c>
      <c r="K127" s="2">
        <f>IF(WEEKDAY(Table153[[#This Row],[Date]],2)=2,1,0)</f>
        <v>0</v>
      </c>
      <c r="L127" s="2">
        <f>IF(WEEKDAY(Table153[[#This Row],[Date]],2)=5,1,0)</f>
        <v>0</v>
      </c>
      <c r="M127" s="2">
        <v>218</v>
      </c>
      <c r="N12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239</v>
      </c>
      <c r="O127" s="2">
        <f>Table153[[#This Row],[Workers Needed]]-Table153[[#This Row],[NumberWorkers]]</f>
        <v>-21</v>
      </c>
    </row>
    <row r="128" spans="1:15" x14ac:dyDescent="0.25">
      <c r="A128" s="1">
        <v>41396</v>
      </c>
      <c r="B128">
        <v>1184</v>
      </c>
      <c r="C128">
        <v>45505</v>
      </c>
      <c r="D128">
        <v>37467</v>
      </c>
      <c r="E128" s="2">
        <f>IF(WEEKDAY(Table153[[#This Row],[Date]],2)=3,1,0)</f>
        <v>0</v>
      </c>
      <c r="F128" s="2">
        <f>IF(WEEKDAY(Table153[[#This Row],[Date]],2)=4,1,0)</f>
        <v>1</v>
      </c>
      <c r="G128" s="2">
        <f>IF(WEEKDAY(Table153[[#This Row],[Date]],2)=6,1,0)</f>
        <v>0</v>
      </c>
      <c r="H128" s="2">
        <f>IF(NETWORKDAYS.INTL(Table153[[#This Row],[Date]],Table153[[#This Row],[Date]],11,[3]ZamazonHolidays!$A$2:$A$11)=0,IF(WEEKDAY(Table153[[#This Row],[Date]],2)=7,0,1),0)</f>
        <v>0</v>
      </c>
      <c r="I128" s="2">
        <v>12</v>
      </c>
      <c r="J128" s="2">
        <f>IF(WEEKDAY(Table153[[#This Row],[Date]],2)=1,1,0)</f>
        <v>0</v>
      </c>
      <c r="K128" s="2">
        <f>IF(WEEKDAY(Table153[[#This Row],[Date]],2)=2,1,0)</f>
        <v>0</v>
      </c>
      <c r="L128" s="2">
        <f>IF(WEEKDAY(Table153[[#This Row],[Date]],2)=5,1,0)</f>
        <v>0</v>
      </c>
      <c r="M128" s="2">
        <v>215</v>
      </c>
      <c r="N12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286</v>
      </c>
      <c r="O128" s="2">
        <f>Table153[[#This Row],[Workers Needed]]-Table153[[#This Row],[NumberWorkers]]</f>
        <v>-71</v>
      </c>
    </row>
    <row r="129" spans="1:15" x14ac:dyDescent="0.25">
      <c r="A129" s="1">
        <v>41397</v>
      </c>
      <c r="B129">
        <v>1328</v>
      </c>
      <c r="C129">
        <v>31422</v>
      </c>
      <c r="D129">
        <v>31659</v>
      </c>
      <c r="E129" s="2">
        <f>IF(WEEKDAY(Table153[[#This Row],[Date]],2)=3,1,0)</f>
        <v>0</v>
      </c>
      <c r="F129" s="2">
        <f>IF(WEEKDAY(Table153[[#This Row],[Date]],2)=4,1,0)</f>
        <v>0</v>
      </c>
      <c r="G129" s="2">
        <f>IF(WEEKDAY(Table153[[#This Row],[Date]],2)=6,1,0)</f>
        <v>0</v>
      </c>
      <c r="H129" s="2">
        <f>IF(NETWORKDAYS.INTL(Table153[[#This Row],[Date]],Table153[[#This Row],[Date]],11,[3]ZamazonHolidays!$A$2:$A$11)=0,IF(WEEKDAY(Table153[[#This Row],[Date]],2)=7,0,1),0)</f>
        <v>0</v>
      </c>
      <c r="I129" s="2">
        <v>9</v>
      </c>
      <c r="J129" s="2">
        <f>IF(WEEKDAY(Table153[[#This Row],[Date]],2)=1,1,0)</f>
        <v>0</v>
      </c>
      <c r="K129" s="2">
        <f>IF(WEEKDAY(Table153[[#This Row],[Date]],2)=2,1,0)</f>
        <v>0</v>
      </c>
      <c r="L129" s="2">
        <f>IF(WEEKDAY(Table153[[#This Row],[Date]],2)=5,1,0)</f>
        <v>1</v>
      </c>
      <c r="M129" s="2">
        <v>310</v>
      </c>
      <c r="N12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281</v>
      </c>
      <c r="O129" s="2">
        <f>Table153[[#This Row],[Workers Needed]]-Table153[[#This Row],[NumberWorkers]]</f>
        <v>29</v>
      </c>
    </row>
    <row r="130" spans="1:15" x14ac:dyDescent="0.25">
      <c r="A130" s="1">
        <v>41398</v>
      </c>
      <c r="B130">
        <v>1171</v>
      </c>
      <c r="C130">
        <v>30719</v>
      </c>
      <c r="D130">
        <v>33319</v>
      </c>
      <c r="E130" s="2">
        <f>IF(WEEKDAY(Table153[[#This Row],[Date]],2)=3,1,0)</f>
        <v>0</v>
      </c>
      <c r="F130" s="2">
        <f>IF(WEEKDAY(Table153[[#This Row],[Date]],2)=4,1,0)</f>
        <v>0</v>
      </c>
      <c r="G130" s="2">
        <f>IF(WEEKDAY(Table153[[#This Row],[Date]],2)=6,1,0)</f>
        <v>1</v>
      </c>
      <c r="H130" s="2">
        <f>IF(NETWORKDAYS.INTL(Table153[[#This Row],[Date]],Table153[[#This Row],[Date]],11,[3]ZamazonHolidays!$A$2:$A$11)=0,IF(WEEKDAY(Table153[[#This Row],[Date]],2)=7,0,1),0)</f>
        <v>0</v>
      </c>
      <c r="I130" s="2">
        <v>5</v>
      </c>
      <c r="J130" s="2">
        <f>IF(WEEKDAY(Table153[[#This Row],[Date]],2)=1,1,0)</f>
        <v>0</v>
      </c>
      <c r="K130" s="2">
        <f>IF(WEEKDAY(Table153[[#This Row],[Date]],2)=2,1,0)</f>
        <v>0</v>
      </c>
      <c r="L130" s="2">
        <f>IF(WEEKDAY(Table153[[#This Row],[Date]],2)=5,1,0)</f>
        <v>0</v>
      </c>
      <c r="M130" s="2">
        <v>228</v>
      </c>
      <c r="N13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238</v>
      </c>
      <c r="O130" s="2">
        <f>Table153[[#This Row],[Workers Needed]]-Table153[[#This Row],[NumberWorkers]]</f>
        <v>-10</v>
      </c>
    </row>
    <row r="131" spans="1:15" x14ac:dyDescent="0.25">
      <c r="A131" s="1">
        <v>41399</v>
      </c>
      <c r="B131">
        <v>749</v>
      </c>
      <c r="C131">
        <v>26415</v>
      </c>
      <c r="D131">
        <v>33132</v>
      </c>
      <c r="E131" s="2">
        <f>IF(WEEKDAY(Table153[[#This Row],[Date]],2)=3,1,0)</f>
        <v>0</v>
      </c>
      <c r="F131" s="2">
        <f>IF(WEEKDAY(Table153[[#This Row],[Date]],2)=4,1,0)</f>
        <v>0</v>
      </c>
      <c r="G131" s="2">
        <f>IF(WEEKDAY(Table153[[#This Row],[Date]],2)=6,1,0)</f>
        <v>0</v>
      </c>
      <c r="H131" s="2">
        <f>IF(NETWORKDAYS.INTL(Table153[[#This Row],[Date]],Table153[[#This Row],[Date]],11,[3]ZamazonHolidays!$A$2:$A$11)=0,IF(WEEKDAY(Table153[[#This Row],[Date]],2)=7,0,1),0)</f>
        <v>0</v>
      </c>
      <c r="I131" s="2">
        <v>5</v>
      </c>
      <c r="J131" s="2">
        <f>IF(WEEKDAY(Table153[[#This Row],[Date]],2)=1,1,0)</f>
        <v>0</v>
      </c>
      <c r="K131" s="2">
        <f>IF(WEEKDAY(Table153[[#This Row],[Date]],2)=2,1,0)</f>
        <v>0</v>
      </c>
      <c r="L131" s="2">
        <f>IF(WEEKDAY(Table153[[#This Row],[Date]],2)=5,1,0)</f>
        <v>0</v>
      </c>
      <c r="M131" s="2">
        <v>375</v>
      </c>
      <c r="N13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264</v>
      </c>
      <c r="O131" s="2">
        <f>Table153[[#This Row],[Workers Needed]]-Table153[[#This Row],[NumberWorkers]]</f>
        <v>111</v>
      </c>
    </row>
    <row r="132" spans="1:15" x14ac:dyDescent="0.25">
      <c r="A132" s="1">
        <v>41400</v>
      </c>
      <c r="B132">
        <v>555</v>
      </c>
      <c r="C132">
        <v>42643</v>
      </c>
      <c r="D132">
        <v>34233</v>
      </c>
      <c r="E132" s="2">
        <f>IF(WEEKDAY(Table153[[#This Row],[Date]],2)=3,1,0)</f>
        <v>0</v>
      </c>
      <c r="F132" s="2">
        <f>IF(WEEKDAY(Table153[[#This Row],[Date]],2)=4,1,0)</f>
        <v>0</v>
      </c>
      <c r="G132" s="2">
        <f>IF(WEEKDAY(Table153[[#This Row],[Date]],2)=6,1,0)</f>
        <v>0</v>
      </c>
      <c r="H132" s="2">
        <f>IF(NETWORKDAYS.INTL(Table153[[#This Row],[Date]],Table153[[#This Row],[Date]],11,[3]ZamazonHolidays!$A$2:$A$11)=0,IF(WEEKDAY(Table153[[#This Row],[Date]],2)=7,0,1),0)</f>
        <v>0</v>
      </c>
      <c r="I132" s="2">
        <v>9</v>
      </c>
      <c r="J132" s="2">
        <f>IF(WEEKDAY(Table153[[#This Row],[Date]],2)=1,1,0)</f>
        <v>1</v>
      </c>
      <c r="K132" s="2">
        <f>IF(WEEKDAY(Table153[[#This Row],[Date]],2)=2,1,0)</f>
        <v>0</v>
      </c>
      <c r="L132" s="2">
        <f>IF(WEEKDAY(Table153[[#This Row],[Date]],2)=5,1,0)</f>
        <v>0</v>
      </c>
      <c r="M132" s="2">
        <v>230</v>
      </c>
      <c r="N13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276</v>
      </c>
      <c r="O132" s="2">
        <f>Table153[[#This Row],[Workers Needed]]-Table153[[#This Row],[NumberWorkers]]</f>
        <v>-46</v>
      </c>
    </row>
    <row r="133" spans="1:15" x14ac:dyDescent="0.25">
      <c r="A133" s="1">
        <v>41401</v>
      </c>
      <c r="B133">
        <v>1286</v>
      </c>
      <c r="C133">
        <v>26300</v>
      </c>
      <c r="D133">
        <v>32038</v>
      </c>
      <c r="E133" s="2">
        <f>IF(WEEKDAY(Table153[[#This Row],[Date]],2)=3,1,0)</f>
        <v>0</v>
      </c>
      <c r="F133" s="2">
        <f>IF(WEEKDAY(Table153[[#This Row],[Date]],2)=4,1,0)</f>
        <v>0</v>
      </c>
      <c r="G133" s="2">
        <f>IF(WEEKDAY(Table153[[#This Row],[Date]],2)=6,1,0)</f>
        <v>0</v>
      </c>
      <c r="H133" s="2">
        <f>IF(NETWORKDAYS.INTL(Table153[[#This Row],[Date]],Table153[[#This Row],[Date]],11,[3]ZamazonHolidays!$A$2:$A$11)=0,IF(WEEKDAY(Table153[[#This Row],[Date]],2)=7,0,1),0)</f>
        <v>0</v>
      </c>
      <c r="I133" s="2">
        <v>6</v>
      </c>
      <c r="J133" s="2">
        <f>IF(WEEKDAY(Table153[[#This Row],[Date]],2)=1,1,0)</f>
        <v>0</v>
      </c>
      <c r="K133" s="2">
        <f>IF(WEEKDAY(Table153[[#This Row],[Date]],2)=2,1,0)</f>
        <v>1</v>
      </c>
      <c r="L133" s="2">
        <f>IF(WEEKDAY(Table153[[#This Row],[Date]],2)=5,1,0)</f>
        <v>0</v>
      </c>
      <c r="M133" s="2">
        <v>191</v>
      </c>
      <c r="N13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277</v>
      </c>
      <c r="O133" s="2">
        <f>Table153[[#This Row],[Workers Needed]]-Table153[[#This Row],[NumberWorkers]]</f>
        <v>-86</v>
      </c>
    </row>
    <row r="134" spans="1:15" x14ac:dyDescent="0.25">
      <c r="A134" s="1">
        <v>41402</v>
      </c>
      <c r="B134">
        <v>1201</v>
      </c>
      <c r="C134">
        <v>27774</v>
      </c>
      <c r="D134">
        <v>27499</v>
      </c>
      <c r="E134" s="2">
        <f>IF(WEEKDAY(Table153[[#This Row],[Date]],2)=3,1,0)</f>
        <v>1</v>
      </c>
      <c r="F134" s="2">
        <f>IF(WEEKDAY(Table153[[#This Row],[Date]],2)=4,1,0)</f>
        <v>0</v>
      </c>
      <c r="G134" s="2">
        <f>IF(WEEKDAY(Table153[[#This Row],[Date]],2)=6,1,0)</f>
        <v>0</v>
      </c>
      <c r="H134" s="2">
        <f>IF(NETWORKDAYS.INTL(Table153[[#This Row],[Date]],Table153[[#This Row],[Date]],11,[3]ZamazonHolidays!$A$2:$A$11)=0,IF(WEEKDAY(Table153[[#This Row],[Date]],2)=7,0,1),0)</f>
        <v>0</v>
      </c>
      <c r="I134" s="2">
        <v>6</v>
      </c>
      <c r="J134" s="2">
        <f>IF(WEEKDAY(Table153[[#This Row],[Date]],2)=1,1,0)</f>
        <v>0</v>
      </c>
      <c r="K134" s="2">
        <f>IF(WEEKDAY(Table153[[#This Row],[Date]],2)=2,1,0)</f>
        <v>0</v>
      </c>
      <c r="L134" s="2">
        <f>IF(WEEKDAY(Table153[[#This Row],[Date]],2)=5,1,0)</f>
        <v>0</v>
      </c>
      <c r="M134" s="2">
        <v>321</v>
      </c>
      <c r="N13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221</v>
      </c>
      <c r="O134" s="2">
        <f>Table153[[#This Row],[Workers Needed]]-Table153[[#This Row],[NumberWorkers]]</f>
        <v>100</v>
      </c>
    </row>
    <row r="135" spans="1:15" x14ac:dyDescent="0.25">
      <c r="A135" s="1">
        <v>41403</v>
      </c>
      <c r="B135">
        <v>604</v>
      </c>
      <c r="C135">
        <v>36123</v>
      </c>
      <c r="D135">
        <v>38575</v>
      </c>
      <c r="E135" s="2">
        <f>IF(WEEKDAY(Table153[[#This Row],[Date]],2)=3,1,0)</f>
        <v>0</v>
      </c>
      <c r="F135" s="2">
        <f>IF(WEEKDAY(Table153[[#This Row],[Date]],2)=4,1,0)</f>
        <v>1</v>
      </c>
      <c r="G135" s="2">
        <f>IF(WEEKDAY(Table153[[#This Row],[Date]],2)=6,1,0)</f>
        <v>0</v>
      </c>
      <c r="H135" s="2">
        <f>IF(NETWORKDAYS.INTL(Table153[[#This Row],[Date]],Table153[[#This Row],[Date]],11,[3]ZamazonHolidays!$A$2:$A$11)=0,IF(WEEKDAY(Table153[[#This Row],[Date]],2)=7,0,1),0)</f>
        <v>0</v>
      </c>
      <c r="I135" s="2">
        <v>6</v>
      </c>
      <c r="J135" s="2">
        <f>IF(WEEKDAY(Table153[[#This Row],[Date]],2)=1,1,0)</f>
        <v>0</v>
      </c>
      <c r="K135" s="2">
        <f>IF(WEEKDAY(Table153[[#This Row],[Date]],2)=2,1,0)</f>
        <v>0</v>
      </c>
      <c r="L135" s="2">
        <f>IF(WEEKDAY(Table153[[#This Row],[Date]],2)=5,1,0)</f>
        <v>0</v>
      </c>
      <c r="M135" s="2">
        <v>240</v>
      </c>
      <c r="N13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264</v>
      </c>
      <c r="O135" s="2">
        <f>Table153[[#This Row],[Workers Needed]]-Table153[[#This Row],[NumberWorkers]]</f>
        <v>-24</v>
      </c>
    </row>
    <row r="136" spans="1:15" x14ac:dyDescent="0.25">
      <c r="A136" s="1">
        <v>41404</v>
      </c>
      <c r="B136">
        <v>923</v>
      </c>
      <c r="C136">
        <v>39231</v>
      </c>
      <c r="D136">
        <v>31627</v>
      </c>
      <c r="E136" s="2">
        <f>IF(WEEKDAY(Table153[[#This Row],[Date]],2)=3,1,0)</f>
        <v>0</v>
      </c>
      <c r="F136" s="2">
        <f>IF(WEEKDAY(Table153[[#This Row],[Date]],2)=4,1,0)</f>
        <v>0</v>
      </c>
      <c r="G136" s="2">
        <f>IF(WEEKDAY(Table153[[#This Row],[Date]],2)=6,1,0)</f>
        <v>0</v>
      </c>
      <c r="H136" s="2">
        <f>IF(NETWORKDAYS.INTL(Table153[[#This Row],[Date]],Table153[[#This Row],[Date]],11,[3]ZamazonHolidays!$A$2:$A$11)=0,IF(WEEKDAY(Table153[[#This Row],[Date]],2)=7,0,1),0)</f>
        <v>0</v>
      </c>
      <c r="I136" s="2">
        <v>8</v>
      </c>
      <c r="J136" s="2">
        <f>IF(WEEKDAY(Table153[[#This Row],[Date]],2)=1,1,0)</f>
        <v>0</v>
      </c>
      <c r="K136" s="2">
        <f>IF(WEEKDAY(Table153[[#This Row],[Date]],2)=2,1,0)</f>
        <v>0</v>
      </c>
      <c r="L136" s="2">
        <f>IF(WEEKDAY(Table153[[#This Row],[Date]],2)=5,1,0)</f>
        <v>1</v>
      </c>
      <c r="M136" s="2">
        <v>381</v>
      </c>
      <c r="N13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273</v>
      </c>
      <c r="O136" s="2">
        <f>Table153[[#This Row],[Workers Needed]]-Table153[[#This Row],[NumberWorkers]]</f>
        <v>108</v>
      </c>
    </row>
    <row r="137" spans="1:15" x14ac:dyDescent="0.25">
      <c r="A137" s="1">
        <v>41405</v>
      </c>
      <c r="B137">
        <v>643</v>
      </c>
      <c r="C137">
        <v>38926</v>
      </c>
      <c r="D137">
        <v>33885</v>
      </c>
      <c r="E137" s="2">
        <f>IF(WEEKDAY(Table153[[#This Row],[Date]],2)=3,1,0)</f>
        <v>0</v>
      </c>
      <c r="F137" s="2">
        <f>IF(WEEKDAY(Table153[[#This Row],[Date]],2)=4,1,0)</f>
        <v>0</v>
      </c>
      <c r="G137" s="2">
        <f>IF(WEEKDAY(Table153[[#This Row],[Date]],2)=6,1,0)</f>
        <v>1</v>
      </c>
      <c r="H137" s="2">
        <f>IF(NETWORKDAYS.INTL(Table153[[#This Row],[Date]],Table153[[#This Row],[Date]],11,[3]ZamazonHolidays!$A$2:$A$11)=0,IF(WEEKDAY(Table153[[#This Row],[Date]],2)=7,0,1),0)</f>
        <v>0</v>
      </c>
      <c r="I137" s="2">
        <v>6</v>
      </c>
      <c r="J137" s="2">
        <f>IF(WEEKDAY(Table153[[#This Row],[Date]],2)=1,1,0)</f>
        <v>0</v>
      </c>
      <c r="K137" s="2">
        <f>IF(WEEKDAY(Table153[[#This Row],[Date]],2)=2,1,0)</f>
        <v>0</v>
      </c>
      <c r="L137" s="2">
        <f>IF(WEEKDAY(Table153[[#This Row],[Date]],2)=5,1,0)</f>
        <v>0</v>
      </c>
      <c r="M137" s="2">
        <v>237</v>
      </c>
      <c r="N13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230</v>
      </c>
      <c r="O137" s="2">
        <f>Table153[[#This Row],[Workers Needed]]-Table153[[#This Row],[NumberWorkers]]</f>
        <v>7</v>
      </c>
    </row>
    <row r="138" spans="1:15" x14ac:dyDescent="0.25">
      <c r="A138" s="1">
        <v>41406</v>
      </c>
      <c r="B138">
        <v>604</v>
      </c>
      <c r="C138">
        <v>23254</v>
      </c>
      <c r="D138">
        <v>30113</v>
      </c>
      <c r="E138" s="2">
        <f>IF(WEEKDAY(Table153[[#This Row],[Date]],2)=3,1,0)</f>
        <v>0</v>
      </c>
      <c r="F138" s="2">
        <f>IF(WEEKDAY(Table153[[#This Row],[Date]],2)=4,1,0)</f>
        <v>0</v>
      </c>
      <c r="G138" s="2">
        <f>IF(WEEKDAY(Table153[[#This Row],[Date]],2)=6,1,0)</f>
        <v>0</v>
      </c>
      <c r="H138" s="2">
        <f>IF(NETWORKDAYS.INTL(Table153[[#This Row],[Date]],Table153[[#This Row],[Date]],11,[3]ZamazonHolidays!$A$2:$A$11)=0,IF(WEEKDAY(Table153[[#This Row],[Date]],2)=7,0,1),0)</f>
        <v>0</v>
      </c>
      <c r="I138" s="2">
        <v>6</v>
      </c>
      <c r="J138" s="2">
        <f>IF(WEEKDAY(Table153[[#This Row],[Date]],2)=1,1,0)</f>
        <v>0</v>
      </c>
      <c r="K138" s="2">
        <f>IF(WEEKDAY(Table153[[#This Row],[Date]],2)=2,1,0)</f>
        <v>0</v>
      </c>
      <c r="L138" s="2">
        <f>IF(WEEKDAY(Table153[[#This Row],[Date]],2)=5,1,0)</f>
        <v>0</v>
      </c>
      <c r="M138" s="2">
        <v>180</v>
      </c>
      <c r="N13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243</v>
      </c>
      <c r="O138" s="2">
        <f>Table153[[#This Row],[Workers Needed]]-Table153[[#This Row],[NumberWorkers]]</f>
        <v>-63</v>
      </c>
    </row>
    <row r="139" spans="1:15" x14ac:dyDescent="0.25">
      <c r="A139" s="1">
        <v>41407</v>
      </c>
      <c r="B139">
        <v>526</v>
      </c>
      <c r="C139">
        <v>20239</v>
      </c>
      <c r="D139">
        <v>35344</v>
      </c>
      <c r="E139" s="2">
        <f>IF(WEEKDAY(Table153[[#This Row],[Date]],2)=3,1,0)</f>
        <v>0</v>
      </c>
      <c r="F139" s="2">
        <f>IF(WEEKDAY(Table153[[#This Row],[Date]],2)=4,1,0)</f>
        <v>0</v>
      </c>
      <c r="G139" s="2">
        <f>IF(WEEKDAY(Table153[[#This Row],[Date]],2)=6,1,0)</f>
        <v>0</v>
      </c>
      <c r="H139" s="2">
        <f>IF(NETWORKDAYS.INTL(Table153[[#This Row],[Date]],Table153[[#This Row],[Date]],11,[3]ZamazonHolidays!$A$2:$A$11)=0,IF(WEEKDAY(Table153[[#This Row],[Date]],2)=7,0,1),0)</f>
        <v>0</v>
      </c>
      <c r="I139" s="2">
        <v>6</v>
      </c>
      <c r="J139" s="2">
        <f>IF(WEEKDAY(Table153[[#This Row],[Date]],2)=1,1,0)</f>
        <v>1</v>
      </c>
      <c r="K139" s="2">
        <f>IF(WEEKDAY(Table153[[#This Row],[Date]],2)=2,1,0)</f>
        <v>0</v>
      </c>
      <c r="L139" s="2">
        <f>IF(WEEKDAY(Table153[[#This Row],[Date]],2)=5,1,0)</f>
        <v>0</v>
      </c>
      <c r="M139" s="2">
        <v>306</v>
      </c>
      <c r="N13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262</v>
      </c>
      <c r="O139" s="2">
        <f>Table153[[#This Row],[Workers Needed]]-Table153[[#This Row],[NumberWorkers]]</f>
        <v>44</v>
      </c>
    </row>
    <row r="140" spans="1:15" x14ac:dyDescent="0.25">
      <c r="A140" s="1">
        <v>41408</v>
      </c>
      <c r="B140">
        <v>1449</v>
      </c>
      <c r="C140">
        <v>46428</v>
      </c>
      <c r="D140">
        <v>37921</v>
      </c>
      <c r="E140" s="2">
        <f>IF(WEEKDAY(Table153[[#This Row],[Date]],2)=3,1,0)</f>
        <v>0</v>
      </c>
      <c r="F140" s="2">
        <f>IF(WEEKDAY(Table153[[#This Row],[Date]],2)=4,1,0)</f>
        <v>0</v>
      </c>
      <c r="G140" s="2">
        <f>IF(WEEKDAY(Table153[[#This Row],[Date]],2)=6,1,0)</f>
        <v>0</v>
      </c>
      <c r="H140" s="2">
        <f>IF(NETWORKDAYS.INTL(Table153[[#This Row],[Date]],Table153[[#This Row],[Date]],11,[3]ZamazonHolidays!$A$2:$A$11)=0,IF(WEEKDAY(Table153[[#This Row],[Date]],2)=7,0,1),0)</f>
        <v>0</v>
      </c>
      <c r="I140" s="2">
        <v>8</v>
      </c>
      <c r="J140" s="2">
        <f>IF(WEEKDAY(Table153[[#This Row],[Date]],2)=1,1,0)</f>
        <v>0</v>
      </c>
      <c r="K140" s="2">
        <f>IF(WEEKDAY(Table153[[#This Row],[Date]],2)=2,1,0)</f>
        <v>1</v>
      </c>
      <c r="L140" s="2">
        <f>IF(WEEKDAY(Table153[[#This Row],[Date]],2)=5,1,0)</f>
        <v>0</v>
      </c>
      <c r="M140" s="2">
        <v>367</v>
      </c>
      <c r="N14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326</v>
      </c>
      <c r="O140" s="2">
        <f>Table153[[#This Row],[Workers Needed]]-Table153[[#This Row],[NumberWorkers]]</f>
        <v>41</v>
      </c>
    </row>
    <row r="141" spans="1:15" x14ac:dyDescent="0.25">
      <c r="A141" s="1">
        <v>41409</v>
      </c>
      <c r="B141">
        <v>564</v>
      </c>
      <c r="C141">
        <v>49074</v>
      </c>
      <c r="D141">
        <v>28334</v>
      </c>
      <c r="E141" s="2">
        <f>IF(WEEKDAY(Table153[[#This Row],[Date]],2)=3,1,0)</f>
        <v>1</v>
      </c>
      <c r="F141" s="2">
        <f>IF(WEEKDAY(Table153[[#This Row],[Date]],2)=4,1,0)</f>
        <v>0</v>
      </c>
      <c r="G141" s="2">
        <f>IF(WEEKDAY(Table153[[#This Row],[Date]],2)=6,1,0)</f>
        <v>0</v>
      </c>
      <c r="H141" s="2">
        <f>IF(NETWORKDAYS.INTL(Table153[[#This Row],[Date]],Table153[[#This Row],[Date]],11,[3]ZamazonHolidays!$A$2:$A$11)=0,IF(WEEKDAY(Table153[[#This Row],[Date]],2)=7,0,1),0)</f>
        <v>0</v>
      </c>
      <c r="I141" s="2">
        <v>9</v>
      </c>
      <c r="J141" s="2">
        <f>IF(WEEKDAY(Table153[[#This Row],[Date]],2)=1,1,0)</f>
        <v>0</v>
      </c>
      <c r="K141" s="2">
        <f>IF(WEEKDAY(Table153[[#This Row],[Date]],2)=2,1,0)</f>
        <v>0</v>
      </c>
      <c r="L141" s="2">
        <f>IF(WEEKDAY(Table153[[#This Row],[Date]],2)=5,1,0)</f>
        <v>0</v>
      </c>
      <c r="M141" s="2">
        <v>193</v>
      </c>
      <c r="N14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222</v>
      </c>
      <c r="O141" s="2">
        <f>Table153[[#This Row],[Workers Needed]]-Table153[[#This Row],[NumberWorkers]]</f>
        <v>-29</v>
      </c>
    </row>
    <row r="142" spans="1:15" x14ac:dyDescent="0.25">
      <c r="A142" s="1">
        <v>41410</v>
      </c>
      <c r="B142">
        <v>1364</v>
      </c>
      <c r="C142">
        <v>29107</v>
      </c>
      <c r="D142">
        <v>30700</v>
      </c>
      <c r="E142" s="2">
        <f>IF(WEEKDAY(Table153[[#This Row],[Date]],2)=3,1,0)</f>
        <v>0</v>
      </c>
      <c r="F142" s="2">
        <f>IF(WEEKDAY(Table153[[#This Row],[Date]],2)=4,1,0)</f>
        <v>1</v>
      </c>
      <c r="G142" s="2">
        <f>IF(WEEKDAY(Table153[[#This Row],[Date]],2)=6,1,0)</f>
        <v>0</v>
      </c>
      <c r="H142" s="2">
        <f>IF(NETWORKDAYS.INTL(Table153[[#This Row],[Date]],Table153[[#This Row],[Date]],11,[3]ZamazonHolidays!$A$2:$A$11)=0,IF(WEEKDAY(Table153[[#This Row],[Date]],2)=7,0,1),0)</f>
        <v>0</v>
      </c>
      <c r="I142" s="2">
        <v>7</v>
      </c>
      <c r="J142" s="2">
        <f>IF(WEEKDAY(Table153[[#This Row],[Date]],2)=1,1,0)</f>
        <v>0</v>
      </c>
      <c r="K142" s="2">
        <f>IF(WEEKDAY(Table153[[#This Row],[Date]],2)=2,1,0)</f>
        <v>0</v>
      </c>
      <c r="L142" s="2">
        <f>IF(WEEKDAY(Table153[[#This Row],[Date]],2)=5,1,0)</f>
        <v>0</v>
      </c>
      <c r="M142" s="2">
        <v>197</v>
      </c>
      <c r="N14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247</v>
      </c>
      <c r="O142" s="2">
        <f>Table153[[#This Row],[Workers Needed]]-Table153[[#This Row],[NumberWorkers]]</f>
        <v>-50</v>
      </c>
    </row>
    <row r="143" spans="1:15" x14ac:dyDescent="0.25">
      <c r="A143" s="1">
        <v>41411</v>
      </c>
      <c r="B143">
        <v>1112</v>
      </c>
      <c r="C143">
        <v>24557</v>
      </c>
      <c r="D143">
        <v>39090</v>
      </c>
      <c r="E143" s="2">
        <f>IF(WEEKDAY(Table153[[#This Row],[Date]],2)=3,1,0)</f>
        <v>0</v>
      </c>
      <c r="F143" s="2">
        <f>IF(WEEKDAY(Table153[[#This Row],[Date]],2)=4,1,0)</f>
        <v>0</v>
      </c>
      <c r="G143" s="2">
        <f>IF(WEEKDAY(Table153[[#This Row],[Date]],2)=6,1,0)</f>
        <v>0</v>
      </c>
      <c r="H143" s="2">
        <f>IF(NETWORKDAYS.INTL(Table153[[#This Row],[Date]],Table153[[#This Row],[Date]],11,[3]ZamazonHolidays!$A$2:$A$11)=0,IF(WEEKDAY(Table153[[#This Row],[Date]],2)=7,0,1),0)</f>
        <v>0</v>
      </c>
      <c r="I143" s="2">
        <v>7</v>
      </c>
      <c r="J143" s="2">
        <f>IF(WEEKDAY(Table153[[#This Row],[Date]],2)=1,1,0)</f>
        <v>0</v>
      </c>
      <c r="K143" s="2">
        <f>IF(WEEKDAY(Table153[[#This Row],[Date]],2)=2,1,0)</f>
        <v>0</v>
      </c>
      <c r="L143" s="2">
        <f>IF(WEEKDAY(Table153[[#This Row],[Date]],2)=5,1,0)</f>
        <v>1</v>
      </c>
      <c r="M143" s="2">
        <v>302</v>
      </c>
      <c r="N14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302</v>
      </c>
      <c r="O143" s="2">
        <f>Table153[[#This Row],[Workers Needed]]-Table153[[#This Row],[NumberWorkers]]</f>
        <v>0</v>
      </c>
    </row>
    <row r="144" spans="1:15" x14ac:dyDescent="0.25">
      <c r="A144" s="1">
        <v>41412</v>
      </c>
      <c r="B144">
        <v>637</v>
      </c>
      <c r="C144">
        <v>41753</v>
      </c>
      <c r="D144">
        <v>33698</v>
      </c>
      <c r="E144" s="2">
        <f>IF(WEEKDAY(Table153[[#This Row],[Date]],2)=3,1,0)</f>
        <v>0</v>
      </c>
      <c r="F144" s="2">
        <f>IF(WEEKDAY(Table153[[#This Row],[Date]],2)=4,1,0)</f>
        <v>0</v>
      </c>
      <c r="G144" s="2">
        <f>IF(WEEKDAY(Table153[[#This Row],[Date]],2)=6,1,0)</f>
        <v>1</v>
      </c>
      <c r="H144" s="2">
        <f>IF(NETWORKDAYS.INTL(Table153[[#This Row],[Date]],Table153[[#This Row],[Date]],11,[3]ZamazonHolidays!$A$2:$A$11)=0,IF(WEEKDAY(Table153[[#This Row],[Date]],2)=7,0,1),0)</f>
        <v>0</v>
      </c>
      <c r="I144" s="2">
        <v>8</v>
      </c>
      <c r="J144" s="2">
        <f>IF(WEEKDAY(Table153[[#This Row],[Date]],2)=1,1,0)</f>
        <v>0</v>
      </c>
      <c r="K144" s="2">
        <f>IF(WEEKDAY(Table153[[#This Row],[Date]],2)=2,1,0)</f>
        <v>0</v>
      </c>
      <c r="L144" s="2">
        <f>IF(WEEKDAY(Table153[[#This Row],[Date]],2)=5,1,0)</f>
        <v>0</v>
      </c>
      <c r="M144" s="2">
        <v>248</v>
      </c>
      <c r="N14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231</v>
      </c>
      <c r="O144" s="2">
        <f>Table153[[#This Row],[Workers Needed]]-Table153[[#This Row],[NumberWorkers]]</f>
        <v>17</v>
      </c>
    </row>
    <row r="145" spans="1:15" x14ac:dyDescent="0.25">
      <c r="A145" s="1">
        <v>41413</v>
      </c>
      <c r="B145">
        <v>1393</v>
      </c>
      <c r="C145">
        <v>22579</v>
      </c>
      <c r="D145">
        <v>32165</v>
      </c>
      <c r="E145" s="2">
        <f>IF(WEEKDAY(Table153[[#This Row],[Date]],2)=3,1,0)</f>
        <v>0</v>
      </c>
      <c r="F145" s="2">
        <f>IF(WEEKDAY(Table153[[#This Row],[Date]],2)=4,1,0)</f>
        <v>0</v>
      </c>
      <c r="G145" s="2">
        <f>IF(WEEKDAY(Table153[[#This Row],[Date]],2)=6,1,0)</f>
        <v>0</v>
      </c>
      <c r="H145" s="2">
        <f>IF(NETWORKDAYS.INTL(Table153[[#This Row],[Date]],Table153[[#This Row],[Date]],11,[3]ZamazonHolidays!$A$2:$A$11)=0,IF(WEEKDAY(Table153[[#This Row],[Date]],2)=7,0,1),0)</f>
        <v>0</v>
      </c>
      <c r="I145" s="2">
        <v>6</v>
      </c>
      <c r="J145" s="2">
        <f>IF(WEEKDAY(Table153[[#This Row],[Date]],2)=1,1,0)</f>
        <v>0</v>
      </c>
      <c r="K145" s="2">
        <f>IF(WEEKDAY(Table153[[#This Row],[Date]],2)=2,1,0)</f>
        <v>0</v>
      </c>
      <c r="L145" s="2">
        <f>IF(WEEKDAY(Table153[[#This Row],[Date]],2)=5,1,0)</f>
        <v>0</v>
      </c>
      <c r="M145" s="2">
        <v>276</v>
      </c>
      <c r="N14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278</v>
      </c>
      <c r="O145" s="2">
        <f>Table153[[#This Row],[Workers Needed]]-Table153[[#This Row],[NumberWorkers]]</f>
        <v>-2</v>
      </c>
    </row>
    <row r="146" spans="1:15" x14ac:dyDescent="0.25">
      <c r="A146" s="1">
        <v>41414</v>
      </c>
      <c r="B146">
        <v>632</v>
      </c>
      <c r="C146">
        <v>29712</v>
      </c>
      <c r="D146">
        <v>34008</v>
      </c>
      <c r="E146" s="2">
        <f>IF(WEEKDAY(Table153[[#This Row],[Date]],2)=3,1,0)</f>
        <v>0</v>
      </c>
      <c r="F146" s="2">
        <f>IF(WEEKDAY(Table153[[#This Row],[Date]],2)=4,1,0)</f>
        <v>0</v>
      </c>
      <c r="G146" s="2">
        <f>IF(WEEKDAY(Table153[[#This Row],[Date]],2)=6,1,0)</f>
        <v>0</v>
      </c>
      <c r="H146" s="2">
        <f>IF(NETWORKDAYS.INTL(Table153[[#This Row],[Date]],Table153[[#This Row],[Date]],11,[3]ZamazonHolidays!$A$2:$A$11)=0,IF(WEEKDAY(Table153[[#This Row],[Date]],2)=7,0,1),0)</f>
        <v>0</v>
      </c>
      <c r="I146" s="2">
        <v>9</v>
      </c>
      <c r="J146" s="2">
        <f>IF(WEEKDAY(Table153[[#This Row],[Date]],2)=1,1,0)</f>
        <v>1</v>
      </c>
      <c r="K146" s="2">
        <f>IF(WEEKDAY(Table153[[#This Row],[Date]],2)=2,1,0)</f>
        <v>0</v>
      </c>
      <c r="L146" s="2">
        <f>IF(WEEKDAY(Table153[[#This Row],[Date]],2)=5,1,0)</f>
        <v>0</v>
      </c>
      <c r="M146" s="2">
        <v>293</v>
      </c>
      <c r="N14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267</v>
      </c>
      <c r="O146" s="2">
        <f>Table153[[#This Row],[Workers Needed]]-Table153[[#This Row],[NumberWorkers]]</f>
        <v>26</v>
      </c>
    </row>
    <row r="147" spans="1:15" x14ac:dyDescent="0.25">
      <c r="A147" s="1">
        <v>41415</v>
      </c>
      <c r="B147">
        <v>1388</v>
      </c>
      <c r="C147">
        <v>36196</v>
      </c>
      <c r="D147">
        <v>38959</v>
      </c>
      <c r="E147" s="2">
        <f>IF(WEEKDAY(Table153[[#This Row],[Date]],2)=3,1,0)</f>
        <v>0</v>
      </c>
      <c r="F147" s="2">
        <f>IF(WEEKDAY(Table153[[#This Row],[Date]],2)=4,1,0)</f>
        <v>0</v>
      </c>
      <c r="G147" s="2">
        <f>IF(WEEKDAY(Table153[[#This Row],[Date]],2)=6,1,0)</f>
        <v>0</v>
      </c>
      <c r="H147" s="2">
        <f>IF(NETWORKDAYS.INTL(Table153[[#This Row],[Date]],Table153[[#This Row],[Date]],11,[3]ZamazonHolidays!$A$2:$A$11)=0,IF(WEEKDAY(Table153[[#This Row],[Date]],2)=7,0,1),0)</f>
        <v>0</v>
      </c>
      <c r="I147" s="2">
        <v>12</v>
      </c>
      <c r="J147" s="2">
        <f>IF(WEEKDAY(Table153[[#This Row],[Date]],2)=1,1,0)</f>
        <v>0</v>
      </c>
      <c r="K147" s="2">
        <f>IF(WEEKDAY(Table153[[#This Row],[Date]],2)=2,1,0)</f>
        <v>1</v>
      </c>
      <c r="L147" s="2">
        <f>IF(WEEKDAY(Table153[[#This Row],[Date]],2)=5,1,0)</f>
        <v>0</v>
      </c>
      <c r="M147" s="2">
        <v>249</v>
      </c>
      <c r="N14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320</v>
      </c>
      <c r="O147" s="2">
        <f>Table153[[#This Row],[Workers Needed]]-Table153[[#This Row],[NumberWorkers]]</f>
        <v>-71</v>
      </c>
    </row>
    <row r="148" spans="1:15" x14ac:dyDescent="0.25">
      <c r="A148" s="1">
        <v>41416</v>
      </c>
      <c r="B148">
        <v>1146</v>
      </c>
      <c r="C148">
        <v>33975</v>
      </c>
      <c r="D148">
        <v>25697</v>
      </c>
      <c r="E148" s="2">
        <f>IF(WEEKDAY(Table153[[#This Row],[Date]],2)=3,1,0)</f>
        <v>1</v>
      </c>
      <c r="F148" s="2">
        <f>IF(WEEKDAY(Table153[[#This Row],[Date]],2)=4,1,0)</f>
        <v>0</v>
      </c>
      <c r="G148" s="2">
        <f>IF(WEEKDAY(Table153[[#This Row],[Date]],2)=6,1,0)</f>
        <v>0</v>
      </c>
      <c r="H148" s="2">
        <f>IF(NETWORKDAYS.INTL(Table153[[#This Row],[Date]],Table153[[#This Row],[Date]],11,[3]ZamazonHolidays!$A$2:$A$11)=0,IF(WEEKDAY(Table153[[#This Row],[Date]],2)=7,0,1),0)</f>
        <v>0</v>
      </c>
      <c r="I148" s="2">
        <v>12</v>
      </c>
      <c r="J148" s="2">
        <f>IF(WEEKDAY(Table153[[#This Row],[Date]],2)=1,1,0)</f>
        <v>0</v>
      </c>
      <c r="K148" s="2">
        <f>IF(WEEKDAY(Table153[[#This Row],[Date]],2)=2,1,0)</f>
        <v>0</v>
      </c>
      <c r="L148" s="2">
        <f>IF(WEEKDAY(Table153[[#This Row],[Date]],2)=5,1,0)</f>
        <v>0</v>
      </c>
      <c r="M148" s="2">
        <v>195</v>
      </c>
      <c r="N14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216</v>
      </c>
      <c r="O148" s="2">
        <f>Table153[[#This Row],[Workers Needed]]-Table153[[#This Row],[NumberWorkers]]</f>
        <v>-21</v>
      </c>
    </row>
    <row r="149" spans="1:15" x14ac:dyDescent="0.25">
      <c r="A149" s="1">
        <v>41417</v>
      </c>
      <c r="B149">
        <v>1100</v>
      </c>
      <c r="C149">
        <v>24474</v>
      </c>
      <c r="D149">
        <v>31936</v>
      </c>
      <c r="E149" s="2">
        <f>IF(WEEKDAY(Table153[[#This Row],[Date]],2)=3,1,0)</f>
        <v>0</v>
      </c>
      <c r="F149" s="2">
        <f>IF(WEEKDAY(Table153[[#This Row],[Date]],2)=4,1,0)</f>
        <v>1</v>
      </c>
      <c r="G149" s="2">
        <f>IF(WEEKDAY(Table153[[#This Row],[Date]],2)=6,1,0)</f>
        <v>0</v>
      </c>
      <c r="H149" s="2">
        <f>IF(NETWORKDAYS.INTL(Table153[[#This Row],[Date]],Table153[[#This Row],[Date]],11,[3]ZamazonHolidays!$A$2:$A$11)=0,IF(WEEKDAY(Table153[[#This Row],[Date]],2)=7,0,1),0)</f>
        <v>0</v>
      </c>
      <c r="I149" s="2">
        <v>5</v>
      </c>
      <c r="J149" s="2">
        <f>IF(WEEKDAY(Table153[[#This Row],[Date]],2)=1,1,0)</f>
        <v>0</v>
      </c>
      <c r="K149" s="2">
        <f>IF(WEEKDAY(Table153[[#This Row],[Date]],2)=2,1,0)</f>
        <v>0</v>
      </c>
      <c r="L149" s="2">
        <f>IF(WEEKDAY(Table153[[#This Row],[Date]],2)=5,1,0)</f>
        <v>0</v>
      </c>
      <c r="M149" s="2">
        <v>184</v>
      </c>
      <c r="N14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240</v>
      </c>
      <c r="O149" s="2">
        <f>Table153[[#This Row],[Workers Needed]]-Table153[[#This Row],[NumberWorkers]]</f>
        <v>-56</v>
      </c>
    </row>
    <row r="150" spans="1:15" x14ac:dyDescent="0.25">
      <c r="A150" s="1">
        <v>41418</v>
      </c>
      <c r="B150">
        <v>1231</v>
      </c>
      <c r="C150">
        <v>43831</v>
      </c>
      <c r="D150">
        <v>36694</v>
      </c>
      <c r="E150" s="2">
        <f>IF(WEEKDAY(Table153[[#This Row],[Date]],2)=3,1,0)</f>
        <v>0</v>
      </c>
      <c r="F150" s="2">
        <f>IF(WEEKDAY(Table153[[#This Row],[Date]],2)=4,1,0)</f>
        <v>0</v>
      </c>
      <c r="G150" s="2">
        <f>IF(WEEKDAY(Table153[[#This Row],[Date]],2)=6,1,0)</f>
        <v>0</v>
      </c>
      <c r="H150" s="2">
        <f>IF(NETWORKDAYS.INTL(Table153[[#This Row],[Date]],Table153[[#This Row],[Date]],11,[3]ZamazonHolidays!$A$2:$A$11)=0,IF(WEEKDAY(Table153[[#This Row],[Date]],2)=7,0,1),0)</f>
        <v>0</v>
      </c>
      <c r="I150" s="2">
        <v>6</v>
      </c>
      <c r="J150" s="2">
        <f>IF(WEEKDAY(Table153[[#This Row],[Date]],2)=1,1,0)</f>
        <v>0</v>
      </c>
      <c r="K150" s="2">
        <f>IF(WEEKDAY(Table153[[#This Row],[Date]],2)=2,1,0)</f>
        <v>0</v>
      </c>
      <c r="L150" s="2">
        <f>IF(WEEKDAY(Table153[[#This Row],[Date]],2)=5,1,0)</f>
        <v>1</v>
      </c>
      <c r="M150" s="2">
        <v>330</v>
      </c>
      <c r="N15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311</v>
      </c>
      <c r="O150" s="2">
        <f>Table153[[#This Row],[Workers Needed]]-Table153[[#This Row],[NumberWorkers]]</f>
        <v>19</v>
      </c>
    </row>
    <row r="151" spans="1:15" x14ac:dyDescent="0.25">
      <c r="A151" s="1">
        <v>41419</v>
      </c>
      <c r="B151">
        <v>788</v>
      </c>
      <c r="C151">
        <v>35648</v>
      </c>
      <c r="D151">
        <v>31648</v>
      </c>
      <c r="E151" s="2">
        <f>IF(WEEKDAY(Table153[[#This Row],[Date]],2)=3,1,0)</f>
        <v>0</v>
      </c>
      <c r="F151" s="2">
        <f>IF(WEEKDAY(Table153[[#This Row],[Date]],2)=4,1,0)</f>
        <v>0</v>
      </c>
      <c r="G151" s="2">
        <f>IF(WEEKDAY(Table153[[#This Row],[Date]],2)=6,1,0)</f>
        <v>1</v>
      </c>
      <c r="H151" s="2">
        <f>IF(NETWORKDAYS.INTL(Table153[[#This Row],[Date]],Table153[[#This Row],[Date]],11,[3]ZamazonHolidays!$A$2:$A$11)=0,IF(WEEKDAY(Table153[[#This Row],[Date]],2)=7,0,1),0)</f>
        <v>0</v>
      </c>
      <c r="I151" s="2">
        <v>5</v>
      </c>
      <c r="J151" s="2">
        <f>IF(WEEKDAY(Table153[[#This Row],[Date]],2)=1,1,0)</f>
        <v>0</v>
      </c>
      <c r="K151" s="2">
        <f>IF(WEEKDAY(Table153[[#This Row],[Date]],2)=2,1,0)</f>
        <v>0</v>
      </c>
      <c r="L151" s="2">
        <f>IF(WEEKDAY(Table153[[#This Row],[Date]],2)=5,1,0)</f>
        <v>0</v>
      </c>
      <c r="M151" s="2">
        <v>267</v>
      </c>
      <c r="N15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222</v>
      </c>
      <c r="O151" s="2">
        <f>Table153[[#This Row],[Workers Needed]]-Table153[[#This Row],[NumberWorkers]]</f>
        <v>45</v>
      </c>
    </row>
    <row r="152" spans="1:15" x14ac:dyDescent="0.25">
      <c r="A152" s="1">
        <v>41420</v>
      </c>
      <c r="B152">
        <v>1427</v>
      </c>
      <c r="C152">
        <v>41215</v>
      </c>
      <c r="D152">
        <v>30475</v>
      </c>
      <c r="E152" s="2">
        <f>IF(WEEKDAY(Table153[[#This Row],[Date]],2)=3,1,0)</f>
        <v>0</v>
      </c>
      <c r="F152" s="2">
        <f>IF(WEEKDAY(Table153[[#This Row],[Date]],2)=4,1,0)</f>
        <v>0</v>
      </c>
      <c r="G152" s="2">
        <f>IF(WEEKDAY(Table153[[#This Row],[Date]],2)=6,1,0)</f>
        <v>0</v>
      </c>
      <c r="H152" s="2">
        <f>IF(NETWORKDAYS.INTL(Table153[[#This Row],[Date]],Table153[[#This Row],[Date]],11,[3]ZamazonHolidays!$A$2:$A$11)=0,IF(WEEKDAY(Table153[[#This Row],[Date]],2)=7,0,1),0)</f>
        <v>0</v>
      </c>
      <c r="I152" s="2">
        <v>12</v>
      </c>
      <c r="J152" s="2">
        <f>IF(WEEKDAY(Table153[[#This Row],[Date]],2)=1,1,0)</f>
        <v>0</v>
      </c>
      <c r="K152" s="2">
        <f>IF(WEEKDAY(Table153[[#This Row],[Date]],2)=2,1,0)</f>
        <v>0</v>
      </c>
      <c r="L152" s="2">
        <f>IF(WEEKDAY(Table153[[#This Row],[Date]],2)=5,1,0)</f>
        <v>0</v>
      </c>
      <c r="M152" s="2">
        <v>329</v>
      </c>
      <c r="N15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286</v>
      </c>
      <c r="O152" s="2">
        <f>Table153[[#This Row],[Workers Needed]]-Table153[[#This Row],[NumberWorkers]]</f>
        <v>43</v>
      </c>
    </row>
    <row r="153" spans="1:15" x14ac:dyDescent="0.25">
      <c r="A153" s="1">
        <v>41421</v>
      </c>
      <c r="B153">
        <v>1647</v>
      </c>
      <c r="C153">
        <v>25183</v>
      </c>
      <c r="D153">
        <v>30613</v>
      </c>
      <c r="E153" s="2">
        <f>IF(WEEKDAY(Table153[[#This Row],[Date]],2)=3,1,0)</f>
        <v>0</v>
      </c>
      <c r="F153" s="2">
        <f>IF(WEEKDAY(Table153[[#This Row],[Date]],2)=4,1,0)</f>
        <v>0</v>
      </c>
      <c r="G153" s="2">
        <f>IF(WEEKDAY(Table153[[#This Row],[Date]],2)=6,1,0)</f>
        <v>0</v>
      </c>
      <c r="H153" s="2">
        <f>IF(NETWORKDAYS.INTL(Table153[[#This Row],[Date]],Table153[[#This Row],[Date]],11,[3]ZamazonHolidays!$A$2:$A$11)=0,IF(WEEKDAY(Table153[[#This Row],[Date]],2)=7,0,1),0)</f>
        <v>1</v>
      </c>
      <c r="I153" s="2">
        <v>5</v>
      </c>
      <c r="J153" s="2">
        <f>IF(WEEKDAY(Table153[[#This Row],[Date]],2)=1,1,0)</f>
        <v>1</v>
      </c>
      <c r="K153" s="2">
        <f>IF(WEEKDAY(Table153[[#This Row],[Date]],2)=2,1,0)</f>
        <v>0</v>
      </c>
      <c r="L153" s="2">
        <f>IF(WEEKDAY(Table153[[#This Row],[Date]],2)=5,1,0)</f>
        <v>0</v>
      </c>
      <c r="M153" s="2">
        <v>373</v>
      </c>
      <c r="N15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336</v>
      </c>
      <c r="O153" s="2">
        <f>Table153[[#This Row],[Workers Needed]]-Table153[[#This Row],[NumberWorkers]]</f>
        <v>37</v>
      </c>
    </row>
    <row r="154" spans="1:15" x14ac:dyDescent="0.25">
      <c r="A154" s="1">
        <v>41422</v>
      </c>
      <c r="B154">
        <v>914</v>
      </c>
      <c r="C154">
        <v>32727</v>
      </c>
      <c r="D154">
        <v>39636</v>
      </c>
      <c r="E154" s="2">
        <f>IF(WEEKDAY(Table153[[#This Row],[Date]],2)=3,1,0)</f>
        <v>0</v>
      </c>
      <c r="F154" s="2">
        <f>IF(WEEKDAY(Table153[[#This Row],[Date]],2)=4,1,0)</f>
        <v>0</v>
      </c>
      <c r="G154" s="2">
        <f>IF(WEEKDAY(Table153[[#This Row],[Date]],2)=6,1,0)</f>
        <v>0</v>
      </c>
      <c r="H154" s="2">
        <f>IF(NETWORKDAYS.INTL(Table153[[#This Row],[Date]],Table153[[#This Row],[Date]],11,[3]ZamazonHolidays!$A$2:$A$11)=0,IF(WEEKDAY(Table153[[#This Row],[Date]],2)=7,0,1),0)</f>
        <v>0</v>
      </c>
      <c r="I154" s="2">
        <v>12</v>
      </c>
      <c r="J154" s="2">
        <f>IF(WEEKDAY(Table153[[#This Row],[Date]],2)=1,1,0)</f>
        <v>0</v>
      </c>
      <c r="K154" s="2">
        <f>IF(WEEKDAY(Table153[[#This Row],[Date]],2)=2,1,0)</f>
        <v>1</v>
      </c>
      <c r="L154" s="2">
        <f>IF(WEEKDAY(Table153[[#This Row],[Date]],2)=5,1,0)</f>
        <v>0</v>
      </c>
      <c r="M154" s="2">
        <v>299</v>
      </c>
      <c r="N15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305</v>
      </c>
      <c r="O154" s="2">
        <f>Table153[[#This Row],[Workers Needed]]-Table153[[#This Row],[NumberWorkers]]</f>
        <v>-6</v>
      </c>
    </row>
    <row r="155" spans="1:15" x14ac:dyDescent="0.25">
      <c r="A155" s="1">
        <v>41423</v>
      </c>
      <c r="B155">
        <v>1091</v>
      </c>
      <c r="C155">
        <v>26980</v>
      </c>
      <c r="D155">
        <v>27126</v>
      </c>
      <c r="E155" s="2">
        <f>IF(WEEKDAY(Table153[[#This Row],[Date]],2)=3,1,0)</f>
        <v>1</v>
      </c>
      <c r="F155" s="2">
        <f>IF(WEEKDAY(Table153[[#This Row],[Date]],2)=4,1,0)</f>
        <v>0</v>
      </c>
      <c r="G155" s="2">
        <f>IF(WEEKDAY(Table153[[#This Row],[Date]],2)=6,1,0)</f>
        <v>0</v>
      </c>
      <c r="H155" s="2">
        <f>IF(NETWORKDAYS.INTL(Table153[[#This Row],[Date]],Table153[[#This Row],[Date]],11,[3]ZamazonHolidays!$A$2:$A$11)=0,IF(WEEKDAY(Table153[[#This Row],[Date]],2)=7,0,1),0)</f>
        <v>0</v>
      </c>
      <c r="I155" s="2">
        <v>8</v>
      </c>
      <c r="J155" s="2">
        <f>IF(WEEKDAY(Table153[[#This Row],[Date]],2)=1,1,0)</f>
        <v>0</v>
      </c>
      <c r="K155" s="2">
        <f>IF(WEEKDAY(Table153[[#This Row],[Date]],2)=2,1,0)</f>
        <v>0</v>
      </c>
      <c r="L155" s="2">
        <f>IF(WEEKDAY(Table153[[#This Row],[Date]],2)=5,1,0)</f>
        <v>0</v>
      </c>
      <c r="M155" s="2">
        <v>242</v>
      </c>
      <c r="N15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215</v>
      </c>
      <c r="O155" s="2">
        <f>Table153[[#This Row],[Workers Needed]]-Table153[[#This Row],[NumberWorkers]]</f>
        <v>27</v>
      </c>
    </row>
    <row r="156" spans="1:15" x14ac:dyDescent="0.25">
      <c r="A156" s="1">
        <v>41424</v>
      </c>
      <c r="B156">
        <v>804</v>
      </c>
      <c r="C156">
        <v>47633</v>
      </c>
      <c r="D156">
        <v>34460</v>
      </c>
      <c r="E156" s="2">
        <f>IF(WEEKDAY(Table153[[#This Row],[Date]],2)=3,1,0)</f>
        <v>0</v>
      </c>
      <c r="F156" s="2">
        <f>IF(WEEKDAY(Table153[[#This Row],[Date]],2)=4,1,0)</f>
        <v>1</v>
      </c>
      <c r="G156" s="2">
        <f>IF(WEEKDAY(Table153[[#This Row],[Date]],2)=6,1,0)</f>
        <v>0</v>
      </c>
      <c r="H156" s="2">
        <f>IF(NETWORKDAYS.INTL(Table153[[#This Row],[Date]],Table153[[#This Row],[Date]],11,[3]ZamazonHolidays!$A$2:$A$11)=0,IF(WEEKDAY(Table153[[#This Row],[Date]],2)=7,0,1),0)</f>
        <v>0</v>
      </c>
      <c r="I156" s="2">
        <v>8</v>
      </c>
      <c r="J156" s="2">
        <f>IF(WEEKDAY(Table153[[#This Row],[Date]],2)=1,1,0)</f>
        <v>0</v>
      </c>
      <c r="K156" s="2">
        <f>IF(WEEKDAY(Table153[[#This Row],[Date]],2)=2,1,0)</f>
        <v>0</v>
      </c>
      <c r="L156" s="2">
        <f>IF(WEEKDAY(Table153[[#This Row],[Date]],2)=5,1,0)</f>
        <v>0</v>
      </c>
      <c r="M156" s="2">
        <v>264</v>
      </c>
      <c r="N15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261</v>
      </c>
      <c r="O156" s="2">
        <f>Table153[[#This Row],[Workers Needed]]-Table153[[#This Row],[NumberWorkers]]</f>
        <v>3</v>
      </c>
    </row>
    <row r="157" spans="1:15" x14ac:dyDescent="0.25">
      <c r="A157" s="1">
        <v>41425</v>
      </c>
      <c r="B157">
        <v>720</v>
      </c>
      <c r="C157">
        <v>47320</v>
      </c>
      <c r="D157">
        <v>37115</v>
      </c>
      <c r="E157" s="2">
        <f>IF(WEEKDAY(Table153[[#This Row],[Date]],2)=3,1,0)</f>
        <v>0</v>
      </c>
      <c r="F157" s="2">
        <f>IF(WEEKDAY(Table153[[#This Row],[Date]],2)=4,1,0)</f>
        <v>0</v>
      </c>
      <c r="G157" s="2">
        <f>IF(WEEKDAY(Table153[[#This Row],[Date]],2)=6,1,0)</f>
        <v>0</v>
      </c>
      <c r="H157" s="2">
        <f>IF(NETWORKDAYS.INTL(Table153[[#This Row],[Date]],Table153[[#This Row],[Date]],11,[3]ZamazonHolidays!$A$2:$A$11)=0,IF(WEEKDAY(Table153[[#This Row],[Date]],2)=7,0,1),0)</f>
        <v>0</v>
      </c>
      <c r="I157" s="2">
        <v>8</v>
      </c>
      <c r="J157" s="2">
        <f>IF(WEEKDAY(Table153[[#This Row],[Date]],2)=1,1,0)</f>
        <v>0</v>
      </c>
      <c r="K157" s="2">
        <f>IF(WEEKDAY(Table153[[#This Row],[Date]],2)=2,1,0)</f>
        <v>0</v>
      </c>
      <c r="L157" s="2">
        <f>IF(WEEKDAY(Table153[[#This Row],[Date]],2)=5,1,0)</f>
        <v>1</v>
      </c>
      <c r="M157" s="2">
        <v>314</v>
      </c>
      <c r="N15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299</v>
      </c>
      <c r="O157" s="2">
        <f>Table153[[#This Row],[Workers Needed]]-Table153[[#This Row],[NumberWorkers]]</f>
        <v>15</v>
      </c>
    </row>
    <row r="158" spans="1:15" x14ac:dyDescent="0.25">
      <c r="A158" s="1">
        <v>41426</v>
      </c>
      <c r="B158">
        <v>995</v>
      </c>
      <c r="C158">
        <v>20139</v>
      </c>
      <c r="D158">
        <v>30722</v>
      </c>
      <c r="E158" s="2">
        <f>IF(WEEKDAY(Table153[[#This Row],[Date]],2)=3,1,0)</f>
        <v>0</v>
      </c>
      <c r="F158" s="2">
        <f>IF(WEEKDAY(Table153[[#This Row],[Date]],2)=4,1,0)</f>
        <v>0</v>
      </c>
      <c r="G158" s="2">
        <f>IF(WEEKDAY(Table153[[#This Row],[Date]],2)=6,1,0)</f>
        <v>1</v>
      </c>
      <c r="H158" s="2">
        <f>IF(NETWORKDAYS.INTL(Table153[[#This Row],[Date]],Table153[[#This Row],[Date]],11,[3]ZamazonHolidays!$A$2:$A$11)=0,IF(WEEKDAY(Table153[[#This Row],[Date]],2)=7,0,1),0)</f>
        <v>0</v>
      </c>
      <c r="I158" s="2">
        <v>10</v>
      </c>
      <c r="J158" s="2">
        <f>IF(WEEKDAY(Table153[[#This Row],[Date]],2)=1,1,0)</f>
        <v>0</v>
      </c>
      <c r="K158" s="2">
        <f>IF(WEEKDAY(Table153[[#This Row],[Date]],2)=2,1,0)</f>
        <v>0</v>
      </c>
      <c r="L158" s="2">
        <f>IF(WEEKDAY(Table153[[#This Row],[Date]],2)=5,1,0)</f>
        <v>0</v>
      </c>
      <c r="M158" s="2">
        <v>198</v>
      </c>
      <c r="N15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211</v>
      </c>
      <c r="O158" s="2">
        <f>Table153[[#This Row],[Workers Needed]]-Table153[[#This Row],[NumberWorkers]]</f>
        <v>-13</v>
      </c>
    </row>
    <row r="159" spans="1:15" x14ac:dyDescent="0.25">
      <c r="A159" s="1">
        <v>41427</v>
      </c>
      <c r="B159">
        <v>1157</v>
      </c>
      <c r="C159">
        <v>41063</v>
      </c>
      <c r="D159">
        <v>34698</v>
      </c>
      <c r="E159" s="2">
        <f>IF(WEEKDAY(Table153[[#This Row],[Date]],2)=3,1,0)</f>
        <v>0</v>
      </c>
      <c r="F159" s="2">
        <f>IF(WEEKDAY(Table153[[#This Row],[Date]],2)=4,1,0)</f>
        <v>0</v>
      </c>
      <c r="G159" s="2">
        <f>IF(WEEKDAY(Table153[[#This Row],[Date]],2)=6,1,0)</f>
        <v>0</v>
      </c>
      <c r="H159" s="2">
        <f>IF(NETWORKDAYS.INTL(Table153[[#This Row],[Date]],Table153[[#This Row],[Date]],11,[3]ZamazonHolidays!$A$2:$A$11)=0,IF(WEEKDAY(Table153[[#This Row],[Date]],2)=7,0,1),0)</f>
        <v>0</v>
      </c>
      <c r="I159" s="2">
        <v>7</v>
      </c>
      <c r="J159" s="2">
        <f>IF(WEEKDAY(Table153[[#This Row],[Date]],2)=1,1,0)</f>
        <v>0</v>
      </c>
      <c r="K159" s="2">
        <f>IF(WEEKDAY(Table153[[#This Row],[Date]],2)=2,1,0)</f>
        <v>0</v>
      </c>
      <c r="L159" s="2">
        <f>IF(WEEKDAY(Table153[[#This Row],[Date]],2)=5,1,0)</f>
        <v>0</v>
      </c>
      <c r="M159" s="2">
        <v>325</v>
      </c>
      <c r="N15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297</v>
      </c>
      <c r="O159" s="2">
        <f>Table153[[#This Row],[Workers Needed]]-Table153[[#This Row],[NumberWorkers]]</f>
        <v>28</v>
      </c>
    </row>
    <row r="160" spans="1:15" x14ac:dyDescent="0.25">
      <c r="A160" s="1">
        <v>41428</v>
      </c>
      <c r="B160">
        <v>801</v>
      </c>
      <c r="C160">
        <v>46618</v>
      </c>
      <c r="D160">
        <v>39854</v>
      </c>
      <c r="E160" s="2">
        <f>IF(WEEKDAY(Table153[[#This Row],[Date]],2)=3,1,0)</f>
        <v>0</v>
      </c>
      <c r="F160" s="2">
        <f>IF(WEEKDAY(Table153[[#This Row],[Date]],2)=4,1,0)</f>
        <v>0</v>
      </c>
      <c r="G160" s="2">
        <f>IF(WEEKDAY(Table153[[#This Row],[Date]],2)=6,1,0)</f>
        <v>0</v>
      </c>
      <c r="H160" s="2">
        <f>IF(NETWORKDAYS.INTL(Table153[[#This Row],[Date]],Table153[[#This Row],[Date]],11,[3]ZamazonHolidays!$A$2:$A$11)=0,IF(WEEKDAY(Table153[[#This Row],[Date]],2)=7,0,1),0)</f>
        <v>0</v>
      </c>
      <c r="I160" s="2">
        <v>9</v>
      </c>
      <c r="J160" s="2">
        <f>IF(WEEKDAY(Table153[[#This Row],[Date]],2)=1,1,0)</f>
        <v>1</v>
      </c>
      <c r="K160" s="2">
        <f>IF(WEEKDAY(Table153[[#This Row],[Date]],2)=2,1,0)</f>
        <v>0</v>
      </c>
      <c r="L160" s="2">
        <f>IF(WEEKDAY(Table153[[#This Row],[Date]],2)=5,1,0)</f>
        <v>0</v>
      </c>
      <c r="M160" s="2">
        <v>325</v>
      </c>
      <c r="N16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314</v>
      </c>
      <c r="O160" s="2">
        <f>Table153[[#This Row],[Workers Needed]]-Table153[[#This Row],[NumberWorkers]]</f>
        <v>11</v>
      </c>
    </row>
    <row r="161" spans="1:15" x14ac:dyDescent="0.25">
      <c r="A161" s="1">
        <v>41429</v>
      </c>
      <c r="B161">
        <v>1007</v>
      </c>
      <c r="C161">
        <v>34244</v>
      </c>
      <c r="D161">
        <v>36433</v>
      </c>
      <c r="E161" s="2">
        <f>IF(WEEKDAY(Table153[[#This Row],[Date]],2)=3,1,0)</f>
        <v>0</v>
      </c>
      <c r="F161" s="2">
        <f>IF(WEEKDAY(Table153[[#This Row],[Date]],2)=4,1,0)</f>
        <v>0</v>
      </c>
      <c r="G161" s="2">
        <f>IF(WEEKDAY(Table153[[#This Row],[Date]],2)=6,1,0)</f>
        <v>0</v>
      </c>
      <c r="H161" s="2">
        <f>IF(NETWORKDAYS.INTL(Table153[[#This Row],[Date]],Table153[[#This Row],[Date]],11,[3]ZamazonHolidays!$A$2:$A$11)=0,IF(WEEKDAY(Table153[[#This Row],[Date]],2)=7,0,1),0)</f>
        <v>0</v>
      </c>
      <c r="I161" s="2">
        <v>5</v>
      </c>
      <c r="J161" s="2">
        <f>IF(WEEKDAY(Table153[[#This Row],[Date]],2)=1,1,0)</f>
        <v>0</v>
      </c>
      <c r="K161" s="2">
        <f>IF(WEEKDAY(Table153[[#This Row],[Date]],2)=2,1,0)</f>
        <v>1</v>
      </c>
      <c r="L161" s="2">
        <f>IF(WEEKDAY(Table153[[#This Row],[Date]],2)=5,1,0)</f>
        <v>0</v>
      </c>
      <c r="M161" s="2">
        <v>274</v>
      </c>
      <c r="N16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295</v>
      </c>
      <c r="O161" s="2">
        <f>Table153[[#This Row],[Workers Needed]]-Table153[[#This Row],[NumberWorkers]]</f>
        <v>-21</v>
      </c>
    </row>
    <row r="162" spans="1:15" x14ac:dyDescent="0.25">
      <c r="A162" s="1">
        <v>41430</v>
      </c>
      <c r="B162">
        <v>835</v>
      </c>
      <c r="C162">
        <v>23109</v>
      </c>
      <c r="D162">
        <v>23902</v>
      </c>
      <c r="E162" s="2">
        <f>IF(WEEKDAY(Table153[[#This Row],[Date]],2)=3,1,0)</f>
        <v>1</v>
      </c>
      <c r="F162" s="2">
        <f>IF(WEEKDAY(Table153[[#This Row],[Date]],2)=4,1,0)</f>
        <v>0</v>
      </c>
      <c r="G162" s="2">
        <f>IF(WEEKDAY(Table153[[#This Row],[Date]],2)=6,1,0)</f>
        <v>0</v>
      </c>
      <c r="H162" s="2">
        <f>IF(NETWORKDAYS.INTL(Table153[[#This Row],[Date]],Table153[[#This Row],[Date]],11,[3]ZamazonHolidays!$A$2:$A$11)=0,IF(WEEKDAY(Table153[[#This Row],[Date]],2)=7,0,1),0)</f>
        <v>0</v>
      </c>
      <c r="I162" s="2">
        <v>5</v>
      </c>
      <c r="J162" s="2">
        <f>IF(WEEKDAY(Table153[[#This Row],[Date]],2)=1,1,0)</f>
        <v>0</v>
      </c>
      <c r="K162" s="2">
        <f>IF(WEEKDAY(Table153[[#This Row],[Date]],2)=2,1,0)</f>
        <v>0</v>
      </c>
      <c r="L162" s="2">
        <f>IF(WEEKDAY(Table153[[#This Row],[Date]],2)=5,1,0)</f>
        <v>0</v>
      </c>
      <c r="M162" s="2">
        <v>233</v>
      </c>
      <c r="N16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189</v>
      </c>
      <c r="O162" s="2">
        <f>Table153[[#This Row],[Workers Needed]]-Table153[[#This Row],[NumberWorkers]]</f>
        <v>44</v>
      </c>
    </row>
    <row r="163" spans="1:15" x14ac:dyDescent="0.25">
      <c r="A163" s="1">
        <v>41431</v>
      </c>
      <c r="B163">
        <v>747</v>
      </c>
      <c r="C163">
        <v>25782</v>
      </c>
      <c r="D163">
        <v>38012</v>
      </c>
      <c r="E163" s="2">
        <f>IF(WEEKDAY(Table153[[#This Row],[Date]],2)=3,1,0)</f>
        <v>0</v>
      </c>
      <c r="F163" s="2">
        <f>IF(WEEKDAY(Table153[[#This Row],[Date]],2)=4,1,0)</f>
        <v>1</v>
      </c>
      <c r="G163" s="2">
        <f>IF(WEEKDAY(Table153[[#This Row],[Date]],2)=6,1,0)</f>
        <v>0</v>
      </c>
      <c r="H163" s="2">
        <f>IF(NETWORKDAYS.INTL(Table153[[#This Row],[Date]],Table153[[#This Row],[Date]],11,[3]ZamazonHolidays!$A$2:$A$11)=0,IF(WEEKDAY(Table153[[#This Row],[Date]],2)=7,0,1),0)</f>
        <v>0</v>
      </c>
      <c r="I163" s="2">
        <v>6</v>
      </c>
      <c r="J163" s="2">
        <f>IF(WEEKDAY(Table153[[#This Row],[Date]],2)=1,1,0)</f>
        <v>0</v>
      </c>
      <c r="K163" s="2">
        <f>IF(WEEKDAY(Table153[[#This Row],[Date]],2)=2,1,0)</f>
        <v>0</v>
      </c>
      <c r="L163" s="2">
        <f>IF(WEEKDAY(Table153[[#This Row],[Date]],2)=5,1,0)</f>
        <v>0</v>
      </c>
      <c r="M163" s="2">
        <v>269</v>
      </c>
      <c r="N16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258</v>
      </c>
      <c r="O163" s="2">
        <f>Table153[[#This Row],[Workers Needed]]-Table153[[#This Row],[NumberWorkers]]</f>
        <v>11</v>
      </c>
    </row>
    <row r="164" spans="1:15" x14ac:dyDescent="0.25">
      <c r="A164" s="1">
        <v>41432</v>
      </c>
      <c r="B164">
        <v>1470</v>
      </c>
      <c r="C164">
        <v>43680</v>
      </c>
      <c r="D164">
        <v>31524</v>
      </c>
      <c r="E164" s="2">
        <f>IF(WEEKDAY(Table153[[#This Row],[Date]],2)=3,1,0)</f>
        <v>0</v>
      </c>
      <c r="F164" s="2">
        <f>IF(WEEKDAY(Table153[[#This Row],[Date]],2)=4,1,0)</f>
        <v>0</v>
      </c>
      <c r="G164" s="2">
        <f>IF(WEEKDAY(Table153[[#This Row],[Date]],2)=6,1,0)</f>
        <v>0</v>
      </c>
      <c r="H164" s="2">
        <f>IF(NETWORKDAYS.INTL(Table153[[#This Row],[Date]],Table153[[#This Row],[Date]],11,[3]ZamazonHolidays!$A$2:$A$11)=0,IF(WEEKDAY(Table153[[#This Row],[Date]],2)=7,0,1),0)</f>
        <v>0</v>
      </c>
      <c r="I164" s="2">
        <v>8</v>
      </c>
      <c r="J164" s="2">
        <f>IF(WEEKDAY(Table153[[#This Row],[Date]],2)=1,1,0)</f>
        <v>0</v>
      </c>
      <c r="K164" s="2">
        <f>IF(WEEKDAY(Table153[[#This Row],[Date]],2)=2,1,0)</f>
        <v>0</v>
      </c>
      <c r="L164" s="2">
        <f>IF(WEEKDAY(Table153[[#This Row],[Date]],2)=5,1,0)</f>
        <v>1</v>
      </c>
      <c r="M164" s="2">
        <v>313</v>
      </c>
      <c r="N16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295</v>
      </c>
      <c r="O164" s="2">
        <f>Table153[[#This Row],[Workers Needed]]-Table153[[#This Row],[NumberWorkers]]</f>
        <v>18</v>
      </c>
    </row>
    <row r="165" spans="1:15" x14ac:dyDescent="0.25">
      <c r="A165" s="1">
        <v>41433</v>
      </c>
      <c r="B165">
        <v>726</v>
      </c>
      <c r="C165">
        <v>42117</v>
      </c>
      <c r="D165">
        <v>30727</v>
      </c>
      <c r="E165" s="2">
        <f>IF(WEEKDAY(Table153[[#This Row],[Date]],2)=3,1,0)</f>
        <v>0</v>
      </c>
      <c r="F165" s="2">
        <f>IF(WEEKDAY(Table153[[#This Row],[Date]],2)=4,1,0)</f>
        <v>0</v>
      </c>
      <c r="G165" s="2">
        <f>IF(WEEKDAY(Table153[[#This Row],[Date]],2)=6,1,0)</f>
        <v>1</v>
      </c>
      <c r="H165" s="2">
        <f>IF(NETWORKDAYS.INTL(Table153[[#This Row],[Date]],Table153[[#This Row],[Date]],11,[3]ZamazonHolidays!$A$2:$A$11)=0,IF(WEEKDAY(Table153[[#This Row],[Date]],2)=7,0,1),0)</f>
        <v>0</v>
      </c>
      <c r="I165" s="2">
        <v>6</v>
      </c>
      <c r="J165" s="2">
        <f>IF(WEEKDAY(Table153[[#This Row],[Date]],2)=1,1,0)</f>
        <v>0</v>
      </c>
      <c r="K165" s="2">
        <f>IF(WEEKDAY(Table153[[#This Row],[Date]],2)=2,1,0)</f>
        <v>0</v>
      </c>
      <c r="L165" s="2">
        <f>IF(WEEKDAY(Table153[[#This Row],[Date]],2)=5,1,0)</f>
        <v>0</v>
      </c>
      <c r="M165" s="2">
        <v>218</v>
      </c>
      <c r="N16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221</v>
      </c>
      <c r="O165" s="2">
        <f>Table153[[#This Row],[Workers Needed]]-Table153[[#This Row],[NumberWorkers]]</f>
        <v>-3</v>
      </c>
    </row>
    <row r="166" spans="1:15" x14ac:dyDescent="0.25">
      <c r="A166" s="1">
        <v>41434</v>
      </c>
      <c r="B166">
        <v>632</v>
      </c>
      <c r="C166">
        <v>35298</v>
      </c>
      <c r="D166">
        <v>35355</v>
      </c>
      <c r="E166" s="2">
        <f>IF(WEEKDAY(Table153[[#This Row],[Date]],2)=3,1,0)</f>
        <v>0</v>
      </c>
      <c r="F166" s="2">
        <f>IF(WEEKDAY(Table153[[#This Row],[Date]],2)=4,1,0)</f>
        <v>0</v>
      </c>
      <c r="G166" s="2">
        <f>IF(WEEKDAY(Table153[[#This Row],[Date]],2)=6,1,0)</f>
        <v>0</v>
      </c>
      <c r="H166" s="2">
        <f>IF(NETWORKDAYS.INTL(Table153[[#This Row],[Date]],Table153[[#This Row],[Date]],11,[3]ZamazonHolidays!$A$2:$A$11)=0,IF(WEEKDAY(Table153[[#This Row],[Date]],2)=7,0,1),0)</f>
        <v>0</v>
      </c>
      <c r="I166" s="2">
        <v>10</v>
      </c>
      <c r="J166" s="2">
        <f>IF(WEEKDAY(Table153[[#This Row],[Date]],2)=1,1,0)</f>
        <v>0</v>
      </c>
      <c r="K166" s="2">
        <f>IF(WEEKDAY(Table153[[#This Row],[Date]],2)=2,1,0)</f>
        <v>0</v>
      </c>
      <c r="L166" s="2">
        <f>IF(WEEKDAY(Table153[[#This Row],[Date]],2)=5,1,0)</f>
        <v>0</v>
      </c>
      <c r="M166" s="2">
        <v>277</v>
      </c>
      <c r="N16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278</v>
      </c>
      <c r="O166" s="2">
        <f>Table153[[#This Row],[Workers Needed]]-Table153[[#This Row],[NumberWorkers]]</f>
        <v>-1</v>
      </c>
    </row>
    <row r="167" spans="1:15" x14ac:dyDescent="0.25">
      <c r="A167" s="1">
        <v>41435</v>
      </c>
      <c r="B167">
        <v>734</v>
      </c>
      <c r="C167">
        <v>36634</v>
      </c>
      <c r="D167">
        <v>34528</v>
      </c>
      <c r="E167" s="2">
        <f>IF(WEEKDAY(Table153[[#This Row],[Date]],2)=3,1,0)</f>
        <v>0</v>
      </c>
      <c r="F167" s="2">
        <f>IF(WEEKDAY(Table153[[#This Row],[Date]],2)=4,1,0)</f>
        <v>0</v>
      </c>
      <c r="G167" s="2">
        <f>IF(WEEKDAY(Table153[[#This Row],[Date]],2)=6,1,0)</f>
        <v>0</v>
      </c>
      <c r="H167" s="2">
        <f>IF(NETWORKDAYS.INTL(Table153[[#This Row],[Date]],Table153[[#This Row],[Date]],11,[3]ZamazonHolidays!$A$2:$A$11)=0,IF(WEEKDAY(Table153[[#This Row],[Date]],2)=7,0,1),0)</f>
        <v>0</v>
      </c>
      <c r="I167" s="2">
        <v>8</v>
      </c>
      <c r="J167" s="2">
        <f>IF(WEEKDAY(Table153[[#This Row],[Date]],2)=1,1,0)</f>
        <v>1</v>
      </c>
      <c r="K167" s="2">
        <f>IF(WEEKDAY(Table153[[#This Row],[Date]],2)=2,1,0)</f>
        <v>0</v>
      </c>
      <c r="L167" s="2">
        <f>IF(WEEKDAY(Table153[[#This Row],[Date]],2)=5,1,0)</f>
        <v>0</v>
      </c>
      <c r="M167" s="2">
        <v>201</v>
      </c>
      <c r="N16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279</v>
      </c>
      <c r="O167" s="2">
        <f>Table153[[#This Row],[Workers Needed]]-Table153[[#This Row],[NumberWorkers]]</f>
        <v>-78</v>
      </c>
    </row>
    <row r="168" spans="1:15" x14ac:dyDescent="0.25">
      <c r="A168" s="1">
        <v>41436</v>
      </c>
      <c r="B168">
        <v>684</v>
      </c>
      <c r="C168">
        <v>38413</v>
      </c>
      <c r="D168">
        <v>38569</v>
      </c>
      <c r="E168" s="2">
        <f>IF(WEEKDAY(Table153[[#This Row],[Date]],2)=3,1,0)</f>
        <v>0</v>
      </c>
      <c r="F168" s="2">
        <f>IF(WEEKDAY(Table153[[#This Row],[Date]],2)=4,1,0)</f>
        <v>0</v>
      </c>
      <c r="G168" s="2">
        <f>IF(WEEKDAY(Table153[[#This Row],[Date]],2)=6,1,0)</f>
        <v>0</v>
      </c>
      <c r="H168" s="2">
        <f>IF(NETWORKDAYS.INTL(Table153[[#This Row],[Date]],Table153[[#This Row],[Date]],11,[3]ZamazonHolidays!$A$2:$A$11)=0,IF(WEEKDAY(Table153[[#This Row],[Date]],2)=7,0,1),0)</f>
        <v>0</v>
      </c>
      <c r="I168" s="2">
        <v>9</v>
      </c>
      <c r="J168" s="2">
        <f>IF(WEEKDAY(Table153[[#This Row],[Date]],2)=1,1,0)</f>
        <v>0</v>
      </c>
      <c r="K168" s="2">
        <f>IF(WEEKDAY(Table153[[#This Row],[Date]],2)=2,1,0)</f>
        <v>1</v>
      </c>
      <c r="L168" s="2">
        <f>IF(WEEKDAY(Table153[[#This Row],[Date]],2)=5,1,0)</f>
        <v>0</v>
      </c>
      <c r="M168" s="2">
        <v>289</v>
      </c>
      <c r="N16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297</v>
      </c>
      <c r="O168" s="2">
        <f>Table153[[#This Row],[Workers Needed]]-Table153[[#This Row],[NumberWorkers]]</f>
        <v>-8</v>
      </c>
    </row>
    <row r="169" spans="1:15" x14ac:dyDescent="0.25">
      <c r="A169" s="1">
        <v>41437</v>
      </c>
      <c r="B169">
        <v>1052</v>
      </c>
      <c r="C169">
        <v>47861</v>
      </c>
      <c r="D169">
        <v>23168</v>
      </c>
      <c r="E169" s="2">
        <f>IF(WEEKDAY(Table153[[#This Row],[Date]],2)=3,1,0)</f>
        <v>1</v>
      </c>
      <c r="F169" s="2">
        <f>IF(WEEKDAY(Table153[[#This Row],[Date]],2)=4,1,0)</f>
        <v>0</v>
      </c>
      <c r="G169" s="2">
        <f>IF(WEEKDAY(Table153[[#This Row],[Date]],2)=6,1,0)</f>
        <v>0</v>
      </c>
      <c r="H169" s="2">
        <f>IF(NETWORKDAYS.INTL(Table153[[#This Row],[Date]],Table153[[#This Row],[Date]],11,[3]ZamazonHolidays!$A$2:$A$11)=0,IF(WEEKDAY(Table153[[#This Row],[Date]],2)=7,0,1),0)</f>
        <v>0</v>
      </c>
      <c r="I169" s="2">
        <v>11</v>
      </c>
      <c r="J169" s="2">
        <f>IF(WEEKDAY(Table153[[#This Row],[Date]],2)=1,1,0)</f>
        <v>0</v>
      </c>
      <c r="K169" s="2">
        <f>IF(WEEKDAY(Table153[[#This Row],[Date]],2)=2,1,0)</f>
        <v>0</v>
      </c>
      <c r="L169" s="2">
        <f>IF(WEEKDAY(Table153[[#This Row],[Date]],2)=5,1,0)</f>
        <v>0</v>
      </c>
      <c r="M169" s="2">
        <v>222</v>
      </c>
      <c r="N16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213</v>
      </c>
      <c r="O169" s="2">
        <f>Table153[[#This Row],[Workers Needed]]-Table153[[#This Row],[NumberWorkers]]</f>
        <v>9</v>
      </c>
    </row>
    <row r="170" spans="1:15" x14ac:dyDescent="0.25">
      <c r="A170" s="1">
        <v>41438</v>
      </c>
      <c r="B170">
        <v>818</v>
      </c>
      <c r="C170">
        <v>37964</v>
      </c>
      <c r="D170">
        <v>32908</v>
      </c>
      <c r="E170" s="2">
        <f>IF(WEEKDAY(Table153[[#This Row],[Date]],2)=3,1,0)</f>
        <v>0</v>
      </c>
      <c r="F170" s="2">
        <f>IF(WEEKDAY(Table153[[#This Row],[Date]],2)=4,1,0)</f>
        <v>1</v>
      </c>
      <c r="G170" s="2">
        <f>IF(WEEKDAY(Table153[[#This Row],[Date]],2)=6,1,0)</f>
        <v>0</v>
      </c>
      <c r="H170" s="2">
        <f>IF(NETWORKDAYS.INTL(Table153[[#This Row],[Date]],Table153[[#This Row],[Date]],11,[3]ZamazonHolidays!$A$2:$A$11)=0,IF(WEEKDAY(Table153[[#This Row],[Date]],2)=7,0,1),0)</f>
        <v>0</v>
      </c>
      <c r="I170" s="2">
        <v>8</v>
      </c>
      <c r="J170" s="2">
        <f>IF(WEEKDAY(Table153[[#This Row],[Date]],2)=1,1,0)</f>
        <v>0</v>
      </c>
      <c r="K170" s="2">
        <f>IF(WEEKDAY(Table153[[#This Row],[Date]],2)=2,1,0)</f>
        <v>0</v>
      </c>
      <c r="L170" s="2">
        <f>IF(WEEKDAY(Table153[[#This Row],[Date]],2)=5,1,0)</f>
        <v>0</v>
      </c>
      <c r="M170" s="2">
        <v>261</v>
      </c>
      <c r="N17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246</v>
      </c>
      <c r="O170" s="2">
        <f>Table153[[#This Row],[Workers Needed]]-Table153[[#This Row],[NumberWorkers]]</f>
        <v>15</v>
      </c>
    </row>
    <row r="171" spans="1:15" x14ac:dyDescent="0.25">
      <c r="A171" s="1">
        <v>41439</v>
      </c>
      <c r="B171">
        <v>1211</v>
      </c>
      <c r="C171">
        <v>22814</v>
      </c>
      <c r="D171">
        <v>30556</v>
      </c>
      <c r="E171" s="2">
        <f>IF(WEEKDAY(Table153[[#This Row],[Date]],2)=3,1,0)</f>
        <v>0</v>
      </c>
      <c r="F171" s="2">
        <f>IF(WEEKDAY(Table153[[#This Row],[Date]],2)=4,1,0)</f>
        <v>0</v>
      </c>
      <c r="G171" s="2">
        <f>IF(WEEKDAY(Table153[[#This Row],[Date]],2)=6,1,0)</f>
        <v>0</v>
      </c>
      <c r="H171" s="2">
        <f>IF(NETWORKDAYS.INTL(Table153[[#This Row],[Date]],Table153[[#This Row],[Date]],11,[3]ZamazonHolidays!$A$2:$A$11)=0,IF(WEEKDAY(Table153[[#This Row],[Date]],2)=7,0,1),0)</f>
        <v>0</v>
      </c>
      <c r="I171" s="2">
        <v>12</v>
      </c>
      <c r="J171" s="2">
        <f>IF(WEEKDAY(Table153[[#This Row],[Date]],2)=1,1,0)</f>
        <v>0</v>
      </c>
      <c r="K171" s="2">
        <f>IF(WEEKDAY(Table153[[#This Row],[Date]],2)=2,1,0)</f>
        <v>0</v>
      </c>
      <c r="L171" s="2">
        <f>IF(WEEKDAY(Table153[[#This Row],[Date]],2)=5,1,0)</f>
        <v>1</v>
      </c>
      <c r="M171" s="2">
        <v>242</v>
      </c>
      <c r="N17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264</v>
      </c>
      <c r="O171" s="2">
        <f>Table153[[#This Row],[Workers Needed]]-Table153[[#This Row],[NumberWorkers]]</f>
        <v>-22</v>
      </c>
    </row>
    <row r="172" spans="1:15" x14ac:dyDescent="0.25">
      <c r="A172" s="1">
        <v>41440</v>
      </c>
      <c r="B172">
        <v>880</v>
      </c>
      <c r="C172">
        <v>25356</v>
      </c>
      <c r="D172">
        <v>33123</v>
      </c>
      <c r="E172" s="2">
        <f>IF(WEEKDAY(Table153[[#This Row],[Date]],2)=3,1,0)</f>
        <v>0</v>
      </c>
      <c r="F172" s="2">
        <f>IF(WEEKDAY(Table153[[#This Row],[Date]],2)=4,1,0)</f>
        <v>0</v>
      </c>
      <c r="G172" s="2">
        <f>IF(WEEKDAY(Table153[[#This Row],[Date]],2)=6,1,0)</f>
        <v>1</v>
      </c>
      <c r="H172" s="2">
        <f>IF(NETWORKDAYS.INTL(Table153[[#This Row],[Date]],Table153[[#This Row],[Date]],11,[3]ZamazonHolidays!$A$2:$A$11)=0,IF(WEEKDAY(Table153[[#This Row],[Date]],2)=7,0,1),0)</f>
        <v>0</v>
      </c>
      <c r="I172" s="2">
        <v>5</v>
      </c>
      <c r="J172" s="2">
        <f>IF(WEEKDAY(Table153[[#This Row],[Date]],2)=1,1,0)</f>
        <v>0</v>
      </c>
      <c r="K172" s="2">
        <f>IF(WEEKDAY(Table153[[#This Row],[Date]],2)=2,1,0)</f>
        <v>0</v>
      </c>
      <c r="L172" s="2">
        <f>IF(WEEKDAY(Table153[[#This Row],[Date]],2)=5,1,0)</f>
        <v>0</v>
      </c>
      <c r="M172" s="2">
        <v>233</v>
      </c>
      <c r="N17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223</v>
      </c>
      <c r="O172" s="2">
        <f>Table153[[#This Row],[Workers Needed]]-Table153[[#This Row],[NumberWorkers]]</f>
        <v>10</v>
      </c>
    </row>
    <row r="173" spans="1:15" x14ac:dyDescent="0.25">
      <c r="A173" s="1">
        <v>41441</v>
      </c>
      <c r="B173">
        <v>1462</v>
      </c>
      <c r="C173">
        <v>37856</v>
      </c>
      <c r="D173">
        <v>31590</v>
      </c>
      <c r="E173" s="2">
        <f>IF(WEEKDAY(Table153[[#This Row],[Date]],2)=3,1,0)</f>
        <v>0</v>
      </c>
      <c r="F173" s="2">
        <f>IF(WEEKDAY(Table153[[#This Row],[Date]],2)=4,1,0)</f>
        <v>0</v>
      </c>
      <c r="G173" s="2">
        <f>IF(WEEKDAY(Table153[[#This Row],[Date]],2)=6,1,0)</f>
        <v>0</v>
      </c>
      <c r="H173" s="2">
        <f>IF(NETWORKDAYS.INTL(Table153[[#This Row],[Date]],Table153[[#This Row],[Date]],11,[3]ZamazonHolidays!$A$2:$A$11)=0,IF(WEEKDAY(Table153[[#This Row],[Date]],2)=7,0,1),0)</f>
        <v>0</v>
      </c>
      <c r="I173" s="2">
        <v>11</v>
      </c>
      <c r="J173" s="2">
        <f>IF(WEEKDAY(Table153[[#This Row],[Date]],2)=1,1,0)</f>
        <v>0</v>
      </c>
      <c r="K173" s="2">
        <f>IF(WEEKDAY(Table153[[#This Row],[Date]],2)=2,1,0)</f>
        <v>0</v>
      </c>
      <c r="L173" s="2">
        <f>IF(WEEKDAY(Table153[[#This Row],[Date]],2)=5,1,0)</f>
        <v>0</v>
      </c>
      <c r="M173" s="2">
        <v>290</v>
      </c>
      <c r="N17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290</v>
      </c>
      <c r="O173" s="2">
        <f>Table153[[#This Row],[Workers Needed]]-Table153[[#This Row],[NumberWorkers]]</f>
        <v>0</v>
      </c>
    </row>
    <row r="174" spans="1:15" x14ac:dyDescent="0.25">
      <c r="A174" s="1">
        <v>41442</v>
      </c>
      <c r="B174">
        <v>1432</v>
      </c>
      <c r="C174">
        <v>49685</v>
      </c>
      <c r="D174">
        <v>35653</v>
      </c>
      <c r="E174" s="2">
        <f>IF(WEEKDAY(Table153[[#This Row],[Date]],2)=3,1,0)</f>
        <v>0</v>
      </c>
      <c r="F174" s="2">
        <f>IF(WEEKDAY(Table153[[#This Row],[Date]],2)=4,1,0)</f>
        <v>0</v>
      </c>
      <c r="G174" s="2">
        <f>IF(WEEKDAY(Table153[[#This Row],[Date]],2)=6,1,0)</f>
        <v>0</v>
      </c>
      <c r="H174" s="2">
        <f>IF(NETWORKDAYS.INTL(Table153[[#This Row],[Date]],Table153[[#This Row],[Date]],11,[3]ZamazonHolidays!$A$2:$A$11)=0,IF(WEEKDAY(Table153[[#This Row],[Date]],2)=7,0,1),0)</f>
        <v>0</v>
      </c>
      <c r="I174" s="2">
        <v>7</v>
      </c>
      <c r="J174" s="2">
        <f>IF(WEEKDAY(Table153[[#This Row],[Date]],2)=1,1,0)</f>
        <v>1</v>
      </c>
      <c r="K174" s="2">
        <f>IF(WEEKDAY(Table153[[#This Row],[Date]],2)=2,1,0)</f>
        <v>0</v>
      </c>
      <c r="L174" s="2">
        <f>IF(WEEKDAY(Table153[[#This Row],[Date]],2)=5,1,0)</f>
        <v>0</v>
      </c>
      <c r="M174" s="2">
        <v>281</v>
      </c>
      <c r="N17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318</v>
      </c>
      <c r="O174" s="2">
        <f>Table153[[#This Row],[Workers Needed]]-Table153[[#This Row],[NumberWorkers]]</f>
        <v>-37</v>
      </c>
    </row>
    <row r="175" spans="1:15" x14ac:dyDescent="0.25">
      <c r="A175" s="1">
        <v>41443</v>
      </c>
      <c r="B175">
        <v>1118</v>
      </c>
      <c r="C175">
        <v>31330</v>
      </c>
      <c r="D175">
        <v>39595</v>
      </c>
      <c r="E175" s="2">
        <f>IF(WEEKDAY(Table153[[#This Row],[Date]],2)=3,1,0)</f>
        <v>0</v>
      </c>
      <c r="F175" s="2">
        <f>IF(WEEKDAY(Table153[[#This Row],[Date]],2)=4,1,0)</f>
        <v>0</v>
      </c>
      <c r="G175" s="2">
        <f>IF(WEEKDAY(Table153[[#This Row],[Date]],2)=6,1,0)</f>
        <v>0</v>
      </c>
      <c r="H175" s="2">
        <f>IF(NETWORKDAYS.INTL(Table153[[#This Row],[Date]],Table153[[#This Row],[Date]],11,[3]ZamazonHolidays!$A$2:$A$11)=0,IF(WEEKDAY(Table153[[#This Row],[Date]],2)=7,0,1),0)</f>
        <v>0</v>
      </c>
      <c r="I175" s="2">
        <v>11</v>
      </c>
      <c r="J175" s="2">
        <f>IF(WEEKDAY(Table153[[#This Row],[Date]],2)=1,1,0)</f>
        <v>0</v>
      </c>
      <c r="K175" s="2">
        <f>IF(WEEKDAY(Table153[[#This Row],[Date]],2)=2,1,0)</f>
        <v>1</v>
      </c>
      <c r="L175" s="2">
        <f>IF(WEEKDAY(Table153[[#This Row],[Date]],2)=5,1,0)</f>
        <v>0</v>
      </c>
      <c r="M175" s="2">
        <v>356</v>
      </c>
      <c r="N17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311</v>
      </c>
      <c r="O175" s="2">
        <f>Table153[[#This Row],[Workers Needed]]-Table153[[#This Row],[NumberWorkers]]</f>
        <v>45</v>
      </c>
    </row>
    <row r="176" spans="1:15" x14ac:dyDescent="0.25">
      <c r="A176" s="1">
        <v>41444</v>
      </c>
      <c r="B176">
        <v>1439</v>
      </c>
      <c r="C176">
        <v>29797</v>
      </c>
      <c r="D176">
        <v>21657</v>
      </c>
      <c r="E176" s="2">
        <f>IF(WEEKDAY(Table153[[#This Row],[Date]],2)=3,1,0)</f>
        <v>1</v>
      </c>
      <c r="F176" s="2">
        <f>IF(WEEKDAY(Table153[[#This Row],[Date]],2)=4,1,0)</f>
        <v>0</v>
      </c>
      <c r="G176" s="2">
        <f>IF(WEEKDAY(Table153[[#This Row],[Date]],2)=6,1,0)</f>
        <v>0</v>
      </c>
      <c r="H176" s="2">
        <f>IF(NETWORKDAYS.INTL(Table153[[#This Row],[Date]],Table153[[#This Row],[Date]],11,[3]ZamazonHolidays!$A$2:$A$11)=0,IF(WEEKDAY(Table153[[#This Row],[Date]],2)=7,0,1),0)</f>
        <v>0</v>
      </c>
      <c r="I176" s="2">
        <v>11</v>
      </c>
      <c r="J176" s="2">
        <f>IF(WEEKDAY(Table153[[#This Row],[Date]],2)=1,1,0)</f>
        <v>0</v>
      </c>
      <c r="K176" s="2">
        <f>IF(WEEKDAY(Table153[[#This Row],[Date]],2)=2,1,0)</f>
        <v>0</v>
      </c>
      <c r="L176" s="2">
        <f>IF(WEEKDAY(Table153[[#This Row],[Date]],2)=5,1,0)</f>
        <v>0</v>
      </c>
      <c r="M176" s="2">
        <v>221</v>
      </c>
      <c r="N17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204</v>
      </c>
      <c r="O176" s="2">
        <f>Table153[[#This Row],[Workers Needed]]-Table153[[#This Row],[NumberWorkers]]</f>
        <v>17</v>
      </c>
    </row>
    <row r="177" spans="1:15" x14ac:dyDescent="0.25">
      <c r="A177" s="1">
        <v>41445</v>
      </c>
      <c r="B177">
        <v>1032</v>
      </c>
      <c r="C177">
        <v>24334</v>
      </c>
      <c r="D177">
        <v>36822</v>
      </c>
      <c r="E177" s="2">
        <f>IF(WEEKDAY(Table153[[#This Row],[Date]],2)=3,1,0)</f>
        <v>0</v>
      </c>
      <c r="F177" s="2">
        <f>IF(WEEKDAY(Table153[[#This Row],[Date]],2)=4,1,0)</f>
        <v>1</v>
      </c>
      <c r="G177" s="2">
        <f>IF(WEEKDAY(Table153[[#This Row],[Date]],2)=6,1,0)</f>
        <v>0</v>
      </c>
      <c r="H177" s="2">
        <f>IF(NETWORKDAYS.INTL(Table153[[#This Row],[Date]],Table153[[#This Row],[Date]],11,[3]ZamazonHolidays!$A$2:$A$11)=0,IF(WEEKDAY(Table153[[#This Row],[Date]],2)=7,0,1),0)</f>
        <v>0</v>
      </c>
      <c r="I177" s="2">
        <v>9</v>
      </c>
      <c r="J177" s="2">
        <f>IF(WEEKDAY(Table153[[#This Row],[Date]],2)=1,1,0)</f>
        <v>0</v>
      </c>
      <c r="K177" s="2">
        <f>IF(WEEKDAY(Table153[[#This Row],[Date]],2)=2,1,0)</f>
        <v>0</v>
      </c>
      <c r="L177" s="2">
        <f>IF(WEEKDAY(Table153[[#This Row],[Date]],2)=5,1,0)</f>
        <v>0</v>
      </c>
      <c r="M177" s="2">
        <v>212</v>
      </c>
      <c r="N17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261</v>
      </c>
      <c r="O177" s="2">
        <f>Table153[[#This Row],[Workers Needed]]-Table153[[#This Row],[NumberWorkers]]</f>
        <v>-49</v>
      </c>
    </row>
    <row r="178" spans="1:15" x14ac:dyDescent="0.25">
      <c r="A178" s="1">
        <v>41446</v>
      </c>
      <c r="B178">
        <v>1269</v>
      </c>
      <c r="C178">
        <v>40755</v>
      </c>
      <c r="D178">
        <v>31710</v>
      </c>
      <c r="E178" s="2">
        <f>IF(WEEKDAY(Table153[[#This Row],[Date]],2)=3,1,0)</f>
        <v>0</v>
      </c>
      <c r="F178" s="2">
        <f>IF(WEEKDAY(Table153[[#This Row],[Date]],2)=4,1,0)</f>
        <v>0</v>
      </c>
      <c r="G178" s="2">
        <f>IF(WEEKDAY(Table153[[#This Row],[Date]],2)=6,1,0)</f>
        <v>0</v>
      </c>
      <c r="H178" s="2">
        <f>IF(NETWORKDAYS.INTL(Table153[[#This Row],[Date]],Table153[[#This Row],[Date]],11,[3]ZamazonHolidays!$A$2:$A$11)=0,IF(WEEKDAY(Table153[[#This Row],[Date]],2)=7,0,1),0)</f>
        <v>0</v>
      </c>
      <c r="I178" s="2">
        <v>9</v>
      </c>
      <c r="J178" s="2">
        <f>IF(WEEKDAY(Table153[[#This Row],[Date]],2)=1,1,0)</f>
        <v>0</v>
      </c>
      <c r="K178" s="2">
        <f>IF(WEEKDAY(Table153[[#This Row],[Date]],2)=2,1,0)</f>
        <v>0</v>
      </c>
      <c r="L178" s="2">
        <f>IF(WEEKDAY(Table153[[#This Row],[Date]],2)=5,1,0)</f>
        <v>1</v>
      </c>
      <c r="M178" s="2">
        <v>272</v>
      </c>
      <c r="N17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286</v>
      </c>
      <c r="O178" s="2">
        <f>Table153[[#This Row],[Workers Needed]]-Table153[[#This Row],[NumberWorkers]]</f>
        <v>-14</v>
      </c>
    </row>
    <row r="179" spans="1:15" x14ac:dyDescent="0.25">
      <c r="A179" s="1">
        <v>41447</v>
      </c>
      <c r="B179">
        <v>1369</v>
      </c>
      <c r="C179">
        <v>48169</v>
      </c>
      <c r="D179">
        <v>32058</v>
      </c>
      <c r="E179" s="2">
        <f>IF(WEEKDAY(Table153[[#This Row],[Date]],2)=3,1,0)</f>
        <v>0</v>
      </c>
      <c r="F179" s="2">
        <f>IF(WEEKDAY(Table153[[#This Row],[Date]],2)=4,1,0)</f>
        <v>0</v>
      </c>
      <c r="G179" s="2">
        <f>IF(WEEKDAY(Table153[[#This Row],[Date]],2)=6,1,0)</f>
        <v>1</v>
      </c>
      <c r="H179" s="2">
        <f>IF(NETWORKDAYS.INTL(Table153[[#This Row],[Date]],Table153[[#This Row],[Date]],11,[3]ZamazonHolidays!$A$2:$A$11)=0,IF(WEEKDAY(Table153[[#This Row],[Date]],2)=7,0,1),0)</f>
        <v>0</v>
      </c>
      <c r="I179" s="2">
        <v>11</v>
      </c>
      <c r="J179" s="2">
        <f>IF(WEEKDAY(Table153[[#This Row],[Date]],2)=1,1,0)</f>
        <v>0</v>
      </c>
      <c r="K179" s="2">
        <f>IF(WEEKDAY(Table153[[#This Row],[Date]],2)=2,1,0)</f>
        <v>0</v>
      </c>
      <c r="L179" s="2">
        <f>IF(WEEKDAY(Table153[[#This Row],[Date]],2)=5,1,0)</f>
        <v>0</v>
      </c>
      <c r="M179" s="2">
        <v>219</v>
      </c>
      <c r="N17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253</v>
      </c>
      <c r="O179" s="2">
        <f>Table153[[#This Row],[Workers Needed]]-Table153[[#This Row],[NumberWorkers]]</f>
        <v>-34</v>
      </c>
    </row>
    <row r="180" spans="1:15" x14ac:dyDescent="0.25">
      <c r="A180" s="1">
        <v>41448</v>
      </c>
      <c r="B180">
        <v>971</v>
      </c>
      <c r="C180">
        <v>32252</v>
      </c>
      <c r="D180">
        <v>32421</v>
      </c>
      <c r="E180" s="2">
        <f>IF(WEEKDAY(Table153[[#This Row],[Date]],2)=3,1,0)</f>
        <v>0</v>
      </c>
      <c r="F180" s="2">
        <f>IF(WEEKDAY(Table153[[#This Row],[Date]],2)=4,1,0)</f>
        <v>0</v>
      </c>
      <c r="G180" s="2">
        <f>IF(WEEKDAY(Table153[[#This Row],[Date]],2)=6,1,0)</f>
        <v>0</v>
      </c>
      <c r="H180" s="2">
        <f>IF(NETWORKDAYS.INTL(Table153[[#This Row],[Date]],Table153[[#This Row],[Date]],11,[3]ZamazonHolidays!$A$2:$A$11)=0,IF(WEEKDAY(Table153[[#This Row],[Date]],2)=7,0,1),0)</f>
        <v>0</v>
      </c>
      <c r="I180" s="2">
        <v>8</v>
      </c>
      <c r="J180" s="2">
        <f>IF(WEEKDAY(Table153[[#This Row],[Date]],2)=1,1,0)</f>
        <v>0</v>
      </c>
      <c r="K180" s="2">
        <f>IF(WEEKDAY(Table153[[#This Row],[Date]],2)=2,1,0)</f>
        <v>0</v>
      </c>
      <c r="L180" s="2">
        <f>IF(WEEKDAY(Table153[[#This Row],[Date]],2)=5,1,0)</f>
        <v>0</v>
      </c>
      <c r="M180" s="2">
        <v>307</v>
      </c>
      <c r="N18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273</v>
      </c>
      <c r="O180" s="2">
        <f>Table153[[#This Row],[Workers Needed]]-Table153[[#This Row],[NumberWorkers]]</f>
        <v>34</v>
      </c>
    </row>
    <row r="181" spans="1:15" x14ac:dyDescent="0.25">
      <c r="A181" s="1">
        <v>41449</v>
      </c>
      <c r="B181">
        <v>772</v>
      </c>
      <c r="C181">
        <v>48155</v>
      </c>
      <c r="D181">
        <v>35129</v>
      </c>
      <c r="E181" s="2">
        <f>IF(WEEKDAY(Table153[[#This Row],[Date]],2)=3,1,0)</f>
        <v>0</v>
      </c>
      <c r="F181" s="2">
        <f>IF(WEEKDAY(Table153[[#This Row],[Date]],2)=4,1,0)</f>
        <v>0</v>
      </c>
      <c r="G181" s="2">
        <f>IF(WEEKDAY(Table153[[#This Row],[Date]],2)=6,1,0)</f>
        <v>0</v>
      </c>
      <c r="H181" s="2">
        <f>IF(NETWORKDAYS.INTL(Table153[[#This Row],[Date]],Table153[[#This Row],[Date]],11,[3]ZamazonHolidays!$A$2:$A$11)=0,IF(WEEKDAY(Table153[[#This Row],[Date]],2)=7,0,1),0)</f>
        <v>0</v>
      </c>
      <c r="I181" s="2">
        <v>10</v>
      </c>
      <c r="J181" s="2">
        <f>IF(WEEKDAY(Table153[[#This Row],[Date]],2)=1,1,0)</f>
        <v>1</v>
      </c>
      <c r="K181" s="2">
        <f>IF(WEEKDAY(Table153[[#This Row],[Date]],2)=2,1,0)</f>
        <v>0</v>
      </c>
      <c r="L181" s="2">
        <f>IF(WEEKDAY(Table153[[#This Row],[Date]],2)=5,1,0)</f>
        <v>0</v>
      </c>
      <c r="M181" s="2">
        <v>288</v>
      </c>
      <c r="N18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292</v>
      </c>
      <c r="O181" s="2">
        <f>Table153[[#This Row],[Workers Needed]]-Table153[[#This Row],[NumberWorkers]]</f>
        <v>-4</v>
      </c>
    </row>
    <row r="182" spans="1:15" x14ac:dyDescent="0.25">
      <c r="A182" s="1">
        <v>41450</v>
      </c>
      <c r="B182">
        <v>1401</v>
      </c>
      <c r="C182">
        <v>31950</v>
      </c>
      <c r="D182">
        <v>31610</v>
      </c>
      <c r="E182" s="2">
        <f>IF(WEEKDAY(Table153[[#This Row],[Date]],2)=3,1,0)</f>
        <v>0</v>
      </c>
      <c r="F182" s="2">
        <f>IF(WEEKDAY(Table153[[#This Row],[Date]],2)=4,1,0)</f>
        <v>0</v>
      </c>
      <c r="G182" s="2">
        <f>IF(WEEKDAY(Table153[[#This Row],[Date]],2)=6,1,0)</f>
        <v>0</v>
      </c>
      <c r="H182" s="2">
        <f>IF(NETWORKDAYS.INTL(Table153[[#This Row],[Date]],Table153[[#This Row],[Date]],11,[3]ZamazonHolidays!$A$2:$A$11)=0,IF(WEEKDAY(Table153[[#This Row],[Date]],2)=7,0,1),0)</f>
        <v>0</v>
      </c>
      <c r="I182" s="2">
        <v>12</v>
      </c>
      <c r="J182" s="2">
        <f>IF(WEEKDAY(Table153[[#This Row],[Date]],2)=1,1,0)</f>
        <v>0</v>
      </c>
      <c r="K182" s="2">
        <f>IF(WEEKDAY(Table153[[#This Row],[Date]],2)=2,1,0)</f>
        <v>1</v>
      </c>
      <c r="L182" s="2">
        <f>IF(WEEKDAY(Table153[[#This Row],[Date]],2)=5,1,0)</f>
        <v>0</v>
      </c>
      <c r="M182" s="2">
        <v>290</v>
      </c>
      <c r="N18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283</v>
      </c>
      <c r="O182" s="2">
        <f>Table153[[#This Row],[Workers Needed]]-Table153[[#This Row],[NumberWorkers]]</f>
        <v>7</v>
      </c>
    </row>
    <row r="183" spans="1:15" x14ac:dyDescent="0.25">
      <c r="A183" s="1">
        <v>41451</v>
      </c>
      <c r="B183">
        <v>504</v>
      </c>
      <c r="C183">
        <v>35924</v>
      </c>
      <c r="D183">
        <v>27802</v>
      </c>
      <c r="E183" s="2">
        <f>IF(WEEKDAY(Table153[[#This Row],[Date]],2)=3,1,0)</f>
        <v>1</v>
      </c>
      <c r="F183" s="2">
        <f>IF(WEEKDAY(Table153[[#This Row],[Date]],2)=4,1,0)</f>
        <v>0</v>
      </c>
      <c r="G183" s="2">
        <f>IF(WEEKDAY(Table153[[#This Row],[Date]],2)=6,1,0)</f>
        <v>0</v>
      </c>
      <c r="H183" s="2">
        <f>IF(NETWORKDAYS.INTL(Table153[[#This Row],[Date]],Table153[[#This Row],[Date]],11,[3]ZamazonHolidays!$A$2:$A$11)=0,IF(WEEKDAY(Table153[[#This Row],[Date]],2)=7,0,1),0)</f>
        <v>0</v>
      </c>
      <c r="I183" s="2">
        <v>12</v>
      </c>
      <c r="J183" s="2">
        <f>IF(WEEKDAY(Table153[[#This Row],[Date]],2)=1,1,0)</f>
        <v>0</v>
      </c>
      <c r="K183" s="2">
        <f>IF(WEEKDAY(Table153[[#This Row],[Date]],2)=2,1,0)</f>
        <v>0</v>
      </c>
      <c r="L183" s="2">
        <f>IF(WEEKDAY(Table153[[#This Row],[Date]],2)=5,1,0)</f>
        <v>0</v>
      </c>
      <c r="M183" s="2">
        <v>192</v>
      </c>
      <c r="N18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206</v>
      </c>
      <c r="O183" s="2">
        <f>Table153[[#This Row],[Workers Needed]]-Table153[[#This Row],[NumberWorkers]]</f>
        <v>-14</v>
      </c>
    </row>
    <row r="184" spans="1:15" x14ac:dyDescent="0.25">
      <c r="A184" s="1">
        <v>41452</v>
      </c>
      <c r="B184">
        <v>821</v>
      </c>
      <c r="C184">
        <v>45278</v>
      </c>
      <c r="D184">
        <v>32114</v>
      </c>
      <c r="E184" s="2">
        <f>IF(WEEKDAY(Table153[[#This Row],[Date]],2)=3,1,0)</f>
        <v>0</v>
      </c>
      <c r="F184" s="2">
        <f>IF(WEEKDAY(Table153[[#This Row],[Date]],2)=4,1,0)</f>
        <v>1</v>
      </c>
      <c r="G184" s="2">
        <f>IF(WEEKDAY(Table153[[#This Row],[Date]],2)=6,1,0)</f>
        <v>0</v>
      </c>
      <c r="H184" s="2">
        <f>IF(NETWORKDAYS.INTL(Table153[[#This Row],[Date]],Table153[[#This Row],[Date]],11,[3]ZamazonHolidays!$A$2:$A$11)=0,IF(WEEKDAY(Table153[[#This Row],[Date]],2)=7,0,1),0)</f>
        <v>0</v>
      </c>
      <c r="I184" s="2">
        <v>6</v>
      </c>
      <c r="J184" s="2">
        <f>IF(WEEKDAY(Table153[[#This Row],[Date]],2)=1,1,0)</f>
        <v>0</v>
      </c>
      <c r="K184" s="2">
        <f>IF(WEEKDAY(Table153[[#This Row],[Date]],2)=2,1,0)</f>
        <v>0</v>
      </c>
      <c r="L184" s="2">
        <f>IF(WEEKDAY(Table153[[#This Row],[Date]],2)=5,1,0)</f>
        <v>0</v>
      </c>
      <c r="M184" s="2">
        <v>242</v>
      </c>
      <c r="N18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249</v>
      </c>
      <c r="O184" s="2">
        <f>Table153[[#This Row],[Workers Needed]]-Table153[[#This Row],[NumberWorkers]]</f>
        <v>-7</v>
      </c>
    </row>
    <row r="185" spans="1:15" x14ac:dyDescent="0.25">
      <c r="A185" s="1">
        <v>41453</v>
      </c>
      <c r="B185">
        <v>1336</v>
      </c>
      <c r="C185">
        <v>39555</v>
      </c>
      <c r="D185">
        <v>32544</v>
      </c>
      <c r="E185" s="2">
        <f>IF(WEEKDAY(Table153[[#This Row],[Date]],2)=3,1,0)</f>
        <v>0</v>
      </c>
      <c r="F185" s="2">
        <f>IF(WEEKDAY(Table153[[#This Row],[Date]],2)=4,1,0)</f>
        <v>0</v>
      </c>
      <c r="G185" s="2">
        <f>IF(WEEKDAY(Table153[[#This Row],[Date]],2)=6,1,0)</f>
        <v>0</v>
      </c>
      <c r="H185" s="2">
        <f>IF(NETWORKDAYS.INTL(Table153[[#This Row],[Date]],Table153[[#This Row],[Date]],11,[3]ZamazonHolidays!$A$2:$A$11)=0,IF(WEEKDAY(Table153[[#This Row],[Date]],2)=7,0,1),0)</f>
        <v>0</v>
      </c>
      <c r="I185" s="2">
        <v>9</v>
      </c>
      <c r="J185" s="2">
        <f>IF(WEEKDAY(Table153[[#This Row],[Date]],2)=1,1,0)</f>
        <v>0</v>
      </c>
      <c r="K185" s="2">
        <f>IF(WEEKDAY(Table153[[#This Row],[Date]],2)=2,1,0)</f>
        <v>0</v>
      </c>
      <c r="L185" s="2">
        <f>IF(WEEKDAY(Table153[[#This Row],[Date]],2)=5,1,0)</f>
        <v>1</v>
      </c>
      <c r="M185" s="2">
        <v>323</v>
      </c>
      <c r="N18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292</v>
      </c>
      <c r="O185" s="2">
        <f>Table153[[#This Row],[Workers Needed]]-Table153[[#This Row],[NumberWorkers]]</f>
        <v>31</v>
      </c>
    </row>
    <row r="186" spans="1:15" x14ac:dyDescent="0.25">
      <c r="A186" s="1">
        <v>41454</v>
      </c>
      <c r="B186">
        <v>1130</v>
      </c>
      <c r="C186">
        <v>35187</v>
      </c>
      <c r="D186">
        <v>30721</v>
      </c>
      <c r="E186" s="2">
        <f>IF(WEEKDAY(Table153[[#This Row],[Date]],2)=3,1,0)</f>
        <v>0</v>
      </c>
      <c r="F186" s="2">
        <f>IF(WEEKDAY(Table153[[#This Row],[Date]],2)=4,1,0)</f>
        <v>0</v>
      </c>
      <c r="G186" s="2">
        <f>IF(WEEKDAY(Table153[[#This Row],[Date]],2)=6,1,0)</f>
        <v>1</v>
      </c>
      <c r="H186" s="2">
        <f>IF(NETWORKDAYS.INTL(Table153[[#This Row],[Date]],Table153[[#This Row],[Date]],11,[3]ZamazonHolidays!$A$2:$A$11)=0,IF(WEEKDAY(Table153[[#This Row],[Date]],2)=7,0,1),0)</f>
        <v>0</v>
      </c>
      <c r="I186" s="2">
        <v>6</v>
      </c>
      <c r="J186" s="2">
        <f>IF(WEEKDAY(Table153[[#This Row],[Date]],2)=1,1,0)</f>
        <v>0</v>
      </c>
      <c r="K186" s="2">
        <f>IF(WEEKDAY(Table153[[#This Row],[Date]],2)=2,1,0)</f>
        <v>0</v>
      </c>
      <c r="L186" s="2">
        <f>IF(WEEKDAY(Table153[[#This Row],[Date]],2)=5,1,0)</f>
        <v>0</v>
      </c>
      <c r="M186" s="2">
        <v>253</v>
      </c>
      <c r="N18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228</v>
      </c>
      <c r="O186" s="2">
        <f>Table153[[#This Row],[Workers Needed]]-Table153[[#This Row],[NumberWorkers]]</f>
        <v>25</v>
      </c>
    </row>
    <row r="187" spans="1:15" x14ac:dyDescent="0.25">
      <c r="A187" s="1">
        <v>41455</v>
      </c>
      <c r="B187">
        <v>598</v>
      </c>
      <c r="C187">
        <v>45994</v>
      </c>
      <c r="D187">
        <v>34515</v>
      </c>
      <c r="E187" s="2">
        <f>IF(WEEKDAY(Table153[[#This Row],[Date]],2)=3,1,0)</f>
        <v>0</v>
      </c>
      <c r="F187" s="2">
        <f>IF(WEEKDAY(Table153[[#This Row],[Date]],2)=4,1,0)</f>
        <v>0</v>
      </c>
      <c r="G187" s="2">
        <f>IF(WEEKDAY(Table153[[#This Row],[Date]],2)=6,1,0)</f>
        <v>0</v>
      </c>
      <c r="H187" s="2">
        <f>IF(NETWORKDAYS.INTL(Table153[[#This Row],[Date]],Table153[[#This Row],[Date]],11,[3]ZamazonHolidays!$A$2:$A$11)=0,IF(WEEKDAY(Table153[[#This Row],[Date]],2)=7,0,1),0)</f>
        <v>0</v>
      </c>
      <c r="I187" s="2">
        <v>12</v>
      </c>
      <c r="J187" s="2">
        <f>IF(WEEKDAY(Table153[[#This Row],[Date]],2)=1,1,0)</f>
        <v>0</v>
      </c>
      <c r="K187" s="2">
        <f>IF(WEEKDAY(Table153[[#This Row],[Date]],2)=2,1,0)</f>
        <v>0</v>
      </c>
      <c r="L187" s="2">
        <f>IF(WEEKDAY(Table153[[#This Row],[Date]],2)=5,1,0)</f>
        <v>0</v>
      </c>
      <c r="M187" s="2">
        <v>240</v>
      </c>
      <c r="N18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282</v>
      </c>
      <c r="O187" s="2">
        <f>Table153[[#This Row],[Workers Needed]]-Table153[[#This Row],[NumberWorkers]]</f>
        <v>-42</v>
      </c>
    </row>
    <row r="188" spans="1:15" x14ac:dyDescent="0.25">
      <c r="A188" s="1">
        <v>41456</v>
      </c>
      <c r="B188">
        <v>992</v>
      </c>
      <c r="C188">
        <v>30521</v>
      </c>
      <c r="D188">
        <v>33769</v>
      </c>
      <c r="E188" s="2">
        <f>IF(WEEKDAY(Table153[[#This Row],[Date]],2)=3,1,0)</f>
        <v>0</v>
      </c>
      <c r="F188" s="2">
        <f>IF(WEEKDAY(Table153[[#This Row],[Date]],2)=4,1,0)</f>
        <v>0</v>
      </c>
      <c r="G188" s="2">
        <f>IF(WEEKDAY(Table153[[#This Row],[Date]],2)=6,1,0)</f>
        <v>0</v>
      </c>
      <c r="H188" s="2">
        <f>IF(NETWORKDAYS.INTL(Table153[[#This Row],[Date]],Table153[[#This Row],[Date]],11,[3]ZamazonHolidays!$A$2:$A$11)=0,IF(WEEKDAY(Table153[[#This Row],[Date]],2)=7,0,1),0)</f>
        <v>0</v>
      </c>
      <c r="I188" s="2">
        <v>10</v>
      </c>
      <c r="J188" s="2">
        <f>IF(WEEKDAY(Table153[[#This Row],[Date]],2)=1,1,0)</f>
        <v>1</v>
      </c>
      <c r="K188" s="2">
        <f>IF(WEEKDAY(Table153[[#This Row],[Date]],2)=2,1,0)</f>
        <v>0</v>
      </c>
      <c r="L188" s="2">
        <f>IF(WEEKDAY(Table153[[#This Row],[Date]],2)=5,1,0)</f>
        <v>0</v>
      </c>
      <c r="M188" s="2">
        <v>362</v>
      </c>
      <c r="N18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279</v>
      </c>
      <c r="O188" s="2">
        <f>Table153[[#This Row],[Workers Needed]]-Table153[[#This Row],[NumberWorkers]]</f>
        <v>83</v>
      </c>
    </row>
    <row r="189" spans="1:15" x14ac:dyDescent="0.25">
      <c r="A189" s="1">
        <v>41457</v>
      </c>
      <c r="B189">
        <v>723</v>
      </c>
      <c r="C189">
        <v>37225</v>
      </c>
      <c r="D189">
        <v>30038</v>
      </c>
      <c r="E189" s="2">
        <f>IF(WEEKDAY(Table153[[#This Row],[Date]],2)=3,1,0)</f>
        <v>0</v>
      </c>
      <c r="F189" s="2">
        <f>IF(WEEKDAY(Table153[[#This Row],[Date]],2)=4,1,0)</f>
        <v>0</v>
      </c>
      <c r="G189" s="2">
        <f>IF(WEEKDAY(Table153[[#This Row],[Date]],2)=6,1,0)</f>
        <v>0</v>
      </c>
      <c r="H189" s="2">
        <f>IF(NETWORKDAYS.INTL(Table153[[#This Row],[Date]],Table153[[#This Row],[Date]],11,[3]ZamazonHolidays!$A$2:$A$11)=0,IF(WEEKDAY(Table153[[#This Row],[Date]],2)=7,0,1),0)</f>
        <v>0</v>
      </c>
      <c r="I189" s="2">
        <v>9</v>
      </c>
      <c r="J189" s="2">
        <f>IF(WEEKDAY(Table153[[#This Row],[Date]],2)=1,1,0)</f>
        <v>0</v>
      </c>
      <c r="K189" s="2">
        <f>IF(WEEKDAY(Table153[[#This Row],[Date]],2)=2,1,0)</f>
        <v>1</v>
      </c>
      <c r="L189" s="2">
        <f>IF(WEEKDAY(Table153[[#This Row],[Date]],2)=5,1,0)</f>
        <v>0</v>
      </c>
      <c r="M189" s="2">
        <v>296</v>
      </c>
      <c r="N18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258</v>
      </c>
      <c r="O189" s="2">
        <f>Table153[[#This Row],[Workers Needed]]-Table153[[#This Row],[NumberWorkers]]</f>
        <v>38</v>
      </c>
    </row>
    <row r="190" spans="1:15" x14ac:dyDescent="0.25">
      <c r="A190" s="1">
        <v>41458</v>
      </c>
      <c r="B190">
        <v>907</v>
      </c>
      <c r="C190">
        <v>29061</v>
      </c>
      <c r="D190">
        <v>27851</v>
      </c>
      <c r="E190" s="2">
        <f>IF(WEEKDAY(Table153[[#This Row],[Date]],2)=3,1,0)</f>
        <v>1</v>
      </c>
      <c r="F190" s="2">
        <f>IF(WEEKDAY(Table153[[#This Row],[Date]],2)=4,1,0)</f>
        <v>0</v>
      </c>
      <c r="G190" s="2">
        <f>IF(WEEKDAY(Table153[[#This Row],[Date]],2)=6,1,0)</f>
        <v>0</v>
      </c>
      <c r="H190" s="2">
        <f>IF(NETWORKDAYS.INTL(Table153[[#This Row],[Date]],Table153[[#This Row],[Date]],11,[3]ZamazonHolidays!$A$2:$A$11)=0,IF(WEEKDAY(Table153[[#This Row],[Date]],2)=7,0,1),0)</f>
        <v>0</v>
      </c>
      <c r="I190" s="2">
        <v>8</v>
      </c>
      <c r="J190" s="2">
        <f>IF(WEEKDAY(Table153[[#This Row],[Date]],2)=1,1,0)</f>
        <v>0</v>
      </c>
      <c r="K190" s="2">
        <f>IF(WEEKDAY(Table153[[#This Row],[Date]],2)=2,1,0)</f>
        <v>0</v>
      </c>
      <c r="L190" s="2">
        <f>IF(WEEKDAY(Table153[[#This Row],[Date]],2)=5,1,0)</f>
        <v>0</v>
      </c>
      <c r="M190" s="2">
        <v>160</v>
      </c>
      <c r="N19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214</v>
      </c>
      <c r="O190" s="2">
        <f>Table153[[#This Row],[Workers Needed]]-Table153[[#This Row],[NumberWorkers]]</f>
        <v>-54</v>
      </c>
    </row>
    <row r="191" spans="1:15" x14ac:dyDescent="0.25">
      <c r="A191" s="1">
        <v>41459</v>
      </c>
      <c r="B191">
        <v>1038</v>
      </c>
      <c r="C191">
        <v>24466</v>
      </c>
      <c r="D191">
        <v>35291</v>
      </c>
      <c r="E191" s="2">
        <f>IF(WEEKDAY(Table153[[#This Row],[Date]],2)=3,1,0)</f>
        <v>0</v>
      </c>
      <c r="F191" s="2">
        <f>IF(WEEKDAY(Table153[[#This Row],[Date]],2)=4,1,0)</f>
        <v>1</v>
      </c>
      <c r="G191" s="2">
        <f>IF(WEEKDAY(Table153[[#This Row],[Date]],2)=6,1,0)</f>
        <v>0</v>
      </c>
      <c r="H191" s="2">
        <f>IF(NETWORKDAYS.INTL(Table153[[#This Row],[Date]],Table153[[#This Row],[Date]],11,[3]ZamazonHolidays!$A$2:$A$11)=0,IF(WEEKDAY(Table153[[#This Row],[Date]],2)=7,0,1),0)</f>
        <v>1</v>
      </c>
      <c r="I191" s="2">
        <v>10</v>
      </c>
      <c r="J191" s="2">
        <f>IF(WEEKDAY(Table153[[#This Row],[Date]],2)=1,1,0)</f>
        <v>0</v>
      </c>
      <c r="K191" s="2">
        <f>IF(WEEKDAY(Table153[[#This Row],[Date]],2)=2,1,0)</f>
        <v>0</v>
      </c>
      <c r="L191" s="2">
        <f>IF(WEEKDAY(Table153[[#This Row],[Date]],2)=5,1,0)</f>
        <v>0</v>
      </c>
      <c r="M191" s="2">
        <v>239</v>
      </c>
      <c r="N19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309</v>
      </c>
      <c r="O191" s="2">
        <f>Table153[[#This Row],[Workers Needed]]-Table153[[#This Row],[NumberWorkers]]</f>
        <v>-70</v>
      </c>
    </row>
    <row r="192" spans="1:15" x14ac:dyDescent="0.25">
      <c r="A192" s="1">
        <v>41460</v>
      </c>
      <c r="B192">
        <v>1498</v>
      </c>
      <c r="C192">
        <v>31975</v>
      </c>
      <c r="D192">
        <v>37122</v>
      </c>
      <c r="E192" s="2">
        <f>IF(WEEKDAY(Table153[[#This Row],[Date]],2)=3,1,0)</f>
        <v>0</v>
      </c>
      <c r="F192" s="2">
        <f>IF(WEEKDAY(Table153[[#This Row],[Date]],2)=4,1,0)</f>
        <v>0</v>
      </c>
      <c r="G192" s="2">
        <f>IF(WEEKDAY(Table153[[#This Row],[Date]],2)=6,1,0)</f>
        <v>0</v>
      </c>
      <c r="H192" s="2">
        <f>IF(NETWORKDAYS.INTL(Table153[[#This Row],[Date]],Table153[[#This Row],[Date]],11,[3]ZamazonHolidays!$A$2:$A$11)=0,IF(WEEKDAY(Table153[[#This Row],[Date]],2)=7,0,1),0)</f>
        <v>0</v>
      </c>
      <c r="I192" s="2">
        <v>12</v>
      </c>
      <c r="J192" s="2">
        <f>IF(WEEKDAY(Table153[[#This Row],[Date]],2)=1,1,0)</f>
        <v>0</v>
      </c>
      <c r="K192" s="2">
        <f>IF(WEEKDAY(Table153[[#This Row],[Date]],2)=2,1,0)</f>
        <v>0</v>
      </c>
      <c r="L192" s="2">
        <f>IF(WEEKDAY(Table153[[#This Row],[Date]],2)=5,1,0)</f>
        <v>1</v>
      </c>
      <c r="M192" s="2">
        <v>260</v>
      </c>
      <c r="N19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312</v>
      </c>
      <c r="O192" s="2">
        <f>Table153[[#This Row],[Workers Needed]]-Table153[[#This Row],[NumberWorkers]]</f>
        <v>-52</v>
      </c>
    </row>
    <row r="193" spans="1:15" x14ac:dyDescent="0.25">
      <c r="A193" s="1">
        <v>41461</v>
      </c>
      <c r="B193">
        <v>1016</v>
      </c>
      <c r="C193">
        <v>20425</v>
      </c>
      <c r="D193">
        <v>33992</v>
      </c>
      <c r="E193" s="2">
        <f>IF(WEEKDAY(Table153[[#This Row],[Date]],2)=3,1,0)</f>
        <v>0</v>
      </c>
      <c r="F193" s="2">
        <f>IF(WEEKDAY(Table153[[#This Row],[Date]],2)=4,1,0)</f>
        <v>0</v>
      </c>
      <c r="G193" s="2">
        <f>IF(WEEKDAY(Table153[[#This Row],[Date]],2)=6,1,0)</f>
        <v>1</v>
      </c>
      <c r="H193" s="2">
        <f>IF(NETWORKDAYS.INTL(Table153[[#This Row],[Date]],Table153[[#This Row],[Date]],11,[3]ZamazonHolidays!$A$2:$A$11)=0,IF(WEEKDAY(Table153[[#This Row],[Date]],2)=7,0,1),0)</f>
        <v>0</v>
      </c>
      <c r="I193" s="2">
        <v>10</v>
      </c>
      <c r="J193" s="2">
        <f>IF(WEEKDAY(Table153[[#This Row],[Date]],2)=1,1,0)</f>
        <v>0</v>
      </c>
      <c r="K193" s="2">
        <f>IF(WEEKDAY(Table153[[#This Row],[Date]],2)=2,1,0)</f>
        <v>0</v>
      </c>
      <c r="L193" s="2">
        <f>IF(WEEKDAY(Table153[[#This Row],[Date]],2)=5,1,0)</f>
        <v>0</v>
      </c>
      <c r="M193" s="2">
        <v>207</v>
      </c>
      <c r="N19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228</v>
      </c>
      <c r="O193" s="2">
        <f>Table153[[#This Row],[Workers Needed]]-Table153[[#This Row],[NumberWorkers]]</f>
        <v>-21</v>
      </c>
    </row>
    <row r="194" spans="1:15" x14ac:dyDescent="0.25">
      <c r="A194" s="1">
        <v>41462</v>
      </c>
      <c r="B194">
        <v>988</v>
      </c>
      <c r="C194">
        <v>41441</v>
      </c>
      <c r="D194">
        <v>36770</v>
      </c>
      <c r="E194" s="2">
        <f>IF(WEEKDAY(Table153[[#This Row],[Date]],2)=3,1,0)</f>
        <v>0</v>
      </c>
      <c r="F194" s="2">
        <f>IF(WEEKDAY(Table153[[#This Row],[Date]],2)=4,1,0)</f>
        <v>0</v>
      </c>
      <c r="G194" s="2">
        <f>IF(WEEKDAY(Table153[[#This Row],[Date]],2)=6,1,0)</f>
        <v>0</v>
      </c>
      <c r="H194" s="2">
        <f>IF(NETWORKDAYS.INTL(Table153[[#This Row],[Date]],Table153[[#This Row],[Date]],11,[3]ZamazonHolidays!$A$2:$A$11)=0,IF(WEEKDAY(Table153[[#This Row],[Date]],2)=7,0,1),0)</f>
        <v>0</v>
      </c>
      <c r="I194" s="2">
        <v>8</v>
      </c>
      <c r="J194" s="2">
        <f>IF(WEEKDAY(Table153[[#This Row],[Date]],2)=1,1,0)</f>
        <v>0</v>
      </c>
      <c r="K194" s="2">
        <f>IF(WEEKDAY(Table153[[#This Row],[Date]],2)=2,1,0)</f>
        <v>0</v>
      </c>
      <c r="L194" s="2">
        <f>IF(WEEKDAY(Table153[[#This Row],[Date]],2)=5,1,0)</f>
        <v>0</v>
      </c>
      <c r="M194" s="2">
        <v>268</v>
      </c>
      <c r="N19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301</v>
      </c>
      <c r="O194" s="2">
        <f>Table153[[#This Row],[Workers Needed]]-Table153[[#This Row],[NumberWorkers]]</f>
        <v>-33</v>
      </c>
    </row>
    <row r="195" spans="1:15" x14ac:dyDescent="0.25">
      <c r="A195" s="1">
        <v>41463</v>
      </c>
      <c r="B195">
        <v>718</v>
      </c>
      <c r="C195">
        <v>34500</v>
      </c>
      <c r="D195">
        <v>33824</v>
      </c>
      <c r="E195" s="2">
        <f>IF(WEEKDAY(Table153[[#This Row],[Date]],2)=3,1,0)</f>
        <v>0</v>
      </c>
      <c r="F195" s="2">
        <f>IF(WEEKDAY(Table153[[#This Row],[Date]],2)=4,1,0)</f>
        <v>0</v>
      </c>
      <c r="G195" s="2">
        <f>IF(WEEKDAY(Table153[[#This Row],[Date]],2)=6,1,0)</f>
        <v>0</v>
      </c>
      <c r="H195" s="2">
        <f>IF(NETWORKDAYS.INTL(Table153[[#This Row],[Date]],Table153[[#This Row],[Date]],11,[3]ZamazonHolidays!$A$2:$A$11)=0,IF(WEEKDAY(Table153[[#This Row],[Date]],2)=7,0,1),0)</f>
        <v>0</v>
      </c>
      <c r="I195" s="2">
        <v>8</v>
      </c>
      <c r="J195" s="2">
        <f>IF(WEEKDAY(Table153[[#This Row],[Date]],2)=1,1,0)</f>
        <v>1</v>
      </c>
      <c r="K195" s="2">
        <f>IF(WEEKDAY(Table153[[#This Row],[Date]],2)=2,1,0)</f>
        <v>0</v>
      </c>
      <c r="L195" s="2">
        <f>IF(WEEKDAY(Table153[[#This Row],[Date]],2)=5,1,0)</f>
        <v>0</v>
      </c>
      <c r="M195" s="2">
        <v>281</v>
      </c>
      <c r="N19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273</v>
      </c>
      <c r="O195" s="2">
        <f>Table153[[#This Row],[Workers Needed]]-Table153[[#This Row],[NumberWorkers]]</f>
        <v>8</v>
      </c>
    </row>
    <row r="196" spans="1:15" x14ac:dyDescent="0.25">
      <c r="A196" s="1">
        <v>41464</v>
      </c>
      <c r="B196">
        <v>1326</v>
      </c>
      <c r="C196">
        <v>35963</v>
      </c>
      <c r="D196">
        <v>34444</v>
      </c>
      <c r="E196" s="2">
        <f>IF(WEEKDAY(Table153[[#This Row],[Date]],2)=3,1,0)</f>
        <v>0</v>
      </c>
      <c r="F196" s="2">
        <f>IF(WEEKDAY(Table153[[#This Row],[Date]],2)=4,1,0)</f>
        <v>0</v>
      </c>
      <c r="G196" s="2">
        <f>IF(WEEKDAY(Table153[[#This Row],[Date]],2)=6,1,0)</f>
        <v>0</v>
      </c>
      <c r="H196" s="2">
        <f>IF(NETWORKDAYS.INTL(Table153[[#This Row],[Date]],Table153[[#This Row],[Date]],11,[3]ZamazonHolidays!$A$2:$A$11)=0,IF(WEEKDAY(Table153[[#This Row],[Date]],2)=7,0,1),0)</f>
        <v>0</v>
      </c>
      <c r="I196" s="2">
        <v>12</v>
      </c>
      <c r="J196" s="2">
        <f>IF(WEEKDAY(Table153[[#This Row],[Date]],2)=1,1,0)</f>
        <v>0</v>
      </c>
      <c r="K196" s="2">
        <f>IF(WEEKDAY(Table153[[#This Row],[Date]],2)=2,1,0)</f>
        <v>1</v>
      </c>
      <c r="L196" s="2">
        <f>IF(WEEKDAY(Table153[[#This Row],[Date]],2)=5,1,0)</f>
        <v>0</v>
      </c>
      <c r="M196" s="2">
        <v>269</v>
      </c>
      <c r="N19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297</v>
      </c>
      <c r="O196" s="2">
        <f>Table153[[#This Row],[Workers Needed]]-Table153[[#This Row],[NumberWorkers]]</f>
        <v>-28</v>
      </c>
    </row>
    <row r="197" spans="1:15" x14ac:dyDescent="0.25">
      <c r="A197" s="1">
        <v>41465</v>
      </c>
      <c r="B197">
        <v>941</v>
      </c>
      <c r="C197">
        <v>24564</v>
      </c>
      <c r="D197">
        <v>24102</v>
      </c>
      <c r="E197" s="2">
        <f>IF(WEEKDAY(Table153[[#This Row],[Date]],2)=3,1,0)</f>
        <v>1</v>
      </c>
      <c r="F197" s="2">
        <f>IF(WEEKDAY(Table153[[#This Row],[Date]],2)=4,1,0)</f>
        <v>0</v>
      </c>
      <c r="G197" s="2">
        <f>IF(WEEKDAY(Table153[[#This Row],[Date]],2)=6,1,0)</f>
        <v>0</v>
      </c>
      <c r="H197" s="2">
        <f>IF(NETWORKDAYS.INTL(Table153[[#This Row],[Date]],Table153[[#This Row],[Date]],11,[3]ZamazonHolidays!$A$2:$A$11)=0,IF(WEEKDAY(Table153[[#This Row],[Date]],2)=7,0,1),0)</f>
        <v>0</v>
      </c>
      <c r="I197" s="2">
        <v>11</v>
      </c>
      <c r="J197" s="2">
        <f>IF(WEEKDAY(Table153[[#This Row],[Date]],2)=1,1,0)</f>
        <v>0</v>
      </c>
      <c r="K197" s="2">
        <f>IF(WEEKDAY(Table153[[#This Row],[Date]],2)=2,1,0)</f>
        <v>0</v>
      </c>
      <c r="L197" s="2">
        <f>IF(WEEKDAY(Table153[[#This Row],[Date]],2)=5,1,0)</f>
        <v>0</v>
      </c>
      <c r="M197" s="2">
        <v>117</v>
      </c>
      <c r="N19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194</v>
      </c>
      <c r="O197" s="2">
        <f>Table153[[#This Row],[Workers Needed]]-Table153[[#This Row],[NumberWorkers]]</f>
        <v>-77</v>
      </c>
    </row>
    <row r="198" spans="1:15" x14ac:dyDescent="0.25">
      <c r="A198" s="1">
        <v>41466</v>
      </c>
      <c r="B198">
        <v>634</v>
      </c>
      <c r="C198">
        <v>22418</v>
      </c>
      <c r="D198">
        <v>33697</v>
      </c>
      <c r="E198" s="2">
        <f>IF(WEEKDAY(Table153[[#This Row],[Date]],2)=3,1,0)</f>
        <v>0</v>
      </c>
      <c r="F198" s="2">
        <f>IF(WEEKDAY(Table153[[#This Row],[Date]],2)=4,1,0)</f>
        <v>1</v>
      </c>
      <c r="G198" s="2">
        <f>IF(WEEKDAY(Table153[[#This Row],[Date]],2)=6,1,0)</f>
        <v>0</v>
      </c>
      <c r="H198" s="2">
        <f>IF(NETWORKDAYS.INTL(Table153[[#This Row],[Date]],Table153[[#This Row],[Date]],11,[3]ZamazonHolidays!$A$2:$A$11)=0,IF(WEEKDAY(Table153[[#This Row],[Date]],2)=7,0,1),0)</f>
        <v>0</v>
      </c>
      <c r="I198" s="2">
        <v>5</v>
      </c>
      <c r="J198" s="2">
        <f>IF(WEEKDAY(Table153[[#This Row],[Date]],2)=1,1,0)</f>
        <v>0</v>
      </c>
      <c r="K198" s="2">
        <f>IF(WEEKDAY(Table153[[#This Row],[Date]],2)=2,1,0)</f>
        <v>0</v>
      </c>
      <c r="L198" s="2">
        <f>IF(WEEKDAY(Table153[[#This Row],[Date]],2)=5,1,0)</f>
        <v>0</v>
      </c>
      <c r="M198" s="2">
        <v>308</v>
      </c>
      <c r="N19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231</v>
      </c>
      <c r="O198" s="2">
        <f>Table153[[#This Row],[Workers Needed]]-Table153[[#This Row],[NumberWorkers]]</f>
        <v>77</v>
      </c>
    </row>
    <row r="199" spans="1:15" x14ac:dyDescent="0.25">
      <c r="A199" s="1">
        <v>41467</v>
      </c>
      <c r="B199">
        <v>856</v>
      </c>
      <c r="C199">
        <v>46457</v>
      </c>
      <c r="D199">
        <v>36633</v>
      </c>
      <c r="E199" s="2">
        <f>IF(WEEKDAY(Table153[[#This Row],[Date]],2)=3,1,0)</f>
        <v>0</v>
      </c>
      <c r="F199" s="2">
        <f>IF(WEEKDAY(Table153[[#This Row],[Date]],2)=4,1,0)</f>
        <v>0</v>
      </c>
      <c r="G199" s="2">
        <f>IF(WEEKDAY(Table153[[#This Row],[Date]],2)=6,1,0)</f>
        <v>0</v>
      </c>
      <c r="H199" s="2">
        <f>IF(NETWORKDAYS.INTL(Table153[[#This Row],[Date]],Table153[[#This Row],[Date]],11,[3]ZamazonHolidays!$A$2:$A$11)=0,IF(WEEKDAY(Table153[[#This Row],[Date]],2)=7,0,1),0)</f>
        <v>0</v>
      </c>
      <c r="I199" s="2">
        <v>11</v>
      </c>
      <c r="J199" s="2">
        <f>IF(WEEKDAY(Table153[[#This Row],[Date]],2)=1,1,0)</f>
        <v>0</v>
      </c>
      <c r="K199" s="2">
        <f>IF(WEEKDAY(Table153[[#This Row],[Date]],2)=2,1,0)</f>
        <v>0</v>
      </c>
      <c r="L199" s="2">
        <f>IF(WEEKDAY(Table153[[#This Row],[Date]],2)=5,1,0)</f>
        <v>1</v>
      </c>
      <c r="M199" s="2">
        <v>322</v>
      </c>
      <c r="N19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300</v>
      </c>
      <c r="O199" s="2">
        <f>Table153[[#This Row],[Workers Needed]]-Table153[[#This Row],[NumberWorkers]]</f>
        <v>22</v>
      </c>
    </row>
    <row r="200" spans="1:15" x14ac:dyDescent="0.25">
      <c r="A200" s="1">
        <v>41468</v>
      </c>
      <c r="B200">
        <v>717</v>
      </c>
      <c r="C200">
        <v>43863</v>
      </c>
      <c r="D200">
        <v>37575</v>
      </c>
      <c r="E200" s="2">
        <f>IF(WEEKDAY(Table153[[#This Row],[Date]],2)=3,1,0)</f>
        <v>0</v>
      </c>
      <c r="F200" s="2">
        <f>IF(WEEKDAY(Table153[[#This Row],[Date]],2)=4,1,0)</f>
        <v>0</v>
      </c>
      <c r="G200" s="2">
        <f>IF(WEEKDAY(Table153[[#This Row],[Date]],2)=6,1,0)</f>
        <v>1</v>
      </c>
      <c r="H200" s="2">
        <f>IF(NETWORKDAYS.INTL(Table153[[#This Row],[Date]],Table153[[#This Row],[Date]],11,[3]ZamazonHolidays!$A$2:$A$11)=0,IF(WEEKDAY(Table153[[#This Row],[Date]],2)=7,0,1),0)</f>
        <v>0</v>
      </c>
      <c r="I200" s="2">
        <v>10</v>
      </c>
      <c r="J200" s="2">
        <f>IF(WEEKDAY(Table153[[#This Row],[Date]],2)=1,1,0)</f>
        <v>0</v>
      </c>
      <c r="K200" s="2">
        <f>IF(WEEKDAY(Table153[[#This Row],[Date]],2)=2,1,0)</f>
        <v>0</v>
      </c>
      <c r="L200" s="2">
        <f>IF(WEEKDAY(Table153[[#This Row],[Date]],2)=5,1,0)</f>
        <v>0</v>
      </c>
      <c r="M200" s="2">
        <v>286</v>
      </c>
      <c r="N20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254</v>
      </c>
      <c r="O200" s="2">
        <f>Table153[[#This Row],[Workers Needed]]-Table153[[#This Row],[NumberWorkers]]</f>
        <v>32</v>
      </c>
    </row>
    <row r="201" spans="1:15" x14ac:dyDescent="0.25">
      <c r="A201" s="1">
        <v>41469</v>
      </c>
      <c r="B201">
        <v>1068</v>
      </c>
      <c r="C201">
        <v>48594</v>
      </c>
      <c r="D201">
        <v>31781</v>
      </c>
      <c r="E201" s="2">
        <f>IF(WEEKDAY(Table153[[#This Row],[Date]],2)=3,1,0)</f>
        <v>0</v>
      </c>
      <c r="F201" s="2">
        <f>IF(WEEKDAY(Table153[[#This Row],[Date]],2)=4,1,0)</f>
        <v>0</v>
      </c>
      <c r="G201" s="2">
        <f>IF(WEEKDAY(Table153[[#This Row],[Date]],2)=6,1,0)</f>
        <v>0</v>
      </c>
      <c r="H201" s="2">
        <f>IF(NETWORKDAYS.INTL(Table153[[#This Row],[Date]],Table153[[#This Row],[Date]],11,[3]ZamazonHolidays!$A$2:$A$11)=0,IF(WEEKDAY(Table153[[#This Row],[Date]],2)=7,0,1),0)</f>
        <v>0</v>
      </c>
      <c r="I201" s="2">
        <v>11</v>
      </c>
      <c r="J201" s="2">
        <f>IF(WEEKDAY(Table153[[#This Row],[Date]],2)=1,1,0)</f>
        <v>0</v>
      </c>
      <c r="K201" s="2">
        <f>IF(WEEKDAY(Table153[[#This Row],[Date]],2)=2,1,0)</f>
        <v>0</v>
      </c>
      <c r="L201" s="2">
        <f>IF(WEEKDAY(Table153[[#This Row],[Date]],2)=5,1,0)</f>
        <v>0</v>
      </c>
      <c r="M201" s="2">
        <v>284</v>
      </c>
      <c r="N20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287</v>
      </c>
      <c r="O201" s="2">
        <f>Table153[[#This Row],[Workers Needed]]-Table153[[#This Row],[NumberWorkers]]</f>
        <v>-3</v>
      </c>
    </row>
    <row r="202" spans="1:15" x14ac:dyDescent="0.25">
      <c r="A202" s="1">
        <v>41470</v>
      </c>
      <c r="B202">
        <v>1156</v>
      </c>
      <c r="C202">
        <v>20796</v>
      </c>
      <c r="D202">
        <v>37109</v>
      </c>
      <c r="E202" s="2">
        <f>IF(WEEKDAY(Table153[[#This Row],[Date]],2)=3,1,0)</f>
        <v>0</v>
      </c>
      <c r="F202" s="2">
        <f>IF(WEEKDAY(Table153[[#This Row],[Date]],2)=4,1,0)</f>
        <v>0</v>
      </c>
      <c r="G202" s="2">
        <f>IF(WEEKDAY(Table153[[#This Row],[Date]],2)=6,1,0)</f>
        <v>0</v>
      </c>
      <c r="H202" s="2">
        <f>IF(NETWORKDAYS.INTL(Table153[[#This Row],[Date]],Table153[[#This Row],[Date]],11,[3]ZamazonHolidays!$A$2:$A$11)=0,IF(WEEKDAY(Table153[[#This Row],[Date]],2)=7,0,1),0)</f>
        <v>0</v>
      </c>
      <c r="I202" s="2">
        <v>10</v>
      </c>
      <c r="J202" s="2">
        <f>IF(WEEKDAY(Table153[[#This Row],[Date]],2)=1,1,0)</f>
        <v>1</v>
      </c>
      <c r="K202" s="2">
        <f>IF(WEEKDAY(Table153[[#This Row],[Date]],2)=2,1,0)</f>
        <v>0</v>
      </c>
      <c r="L202" s="2">
        <f>IF(WEEKDAY(Table153[[#This Row],[Date]],2)=5,1,0)</f>
        <v>0</v>
      </c>
      <c r="M202" s="2">
        <v>319</v>
      </c>
      <c r="N20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292</v>
      </c>
      <c r="O202" s="2">
        <f>Table153[[#This Row],[Workers Needed]]-Table153[[#This Row],[NumberWorkers]]</f>
        <v>27</v>
      </c>
    </row>
    <row r="203" spans="1:15" x14ac:dyDescent="0.25">
      <c r="A203" s="1">
        <v>41471</v>
      </c>
      <c r="B203">
        <v>727</v>
      </c>
      <c r="C203">
        <v>40435</v>
      </c>
      <c r="D203">
        <v>36203</v>
      </c>
      <c r="E203" s="2">
        <f>IF(WEEKDAY(Table153[[#This Row],[Date]],2)=3,1,0)</f>
        <v>0</v>
      </c>
      <c r="F203" s="2">
        <f>IF(WEEKDAY(Table153[[#This Row],[Date]],2)=4,1,0)</f>
        <v>0</v>
      </c>
      <c r="G203" s="2">
        <f>IF(WEEKDAY(Table153[[#This Row],[Date]],2)=6,1,0)</f>
        <v>0</v>
      </c>
      <c r="H203" s="2">
        <f>IF(NETWORKDAYS.INTL(Table153[[#This Row],[Date]],Table153[[#This Row],[Date]],11,[3]ZamazonHolidays!$A$2:$A$11)=0,IF(WEEKDAY(Table153[[#This Row],[Date]],2)=7,0,1),0)</f>
        <v>0</v>
      </c>
      <c r="I203" s="2">
        <v>5</v>
      </c>
      <c r="J203" s="2">
        <f>IF(WEEKDAY(Table153[[#This Row],[Date]],2)=1,1,0)</f>
        <v>0</v>
      </c>
      <c r="K203" s="2">
        <f>IF(WEEKDAY(Table153[[#This Row],[Date]],2)=2,1,0)</f>
        <v>1</v>
      </c>
      <c r="L203" s="2">
        <f>IF(WEEKDAY(Table153[[#This Row],[Date]],2)=5,1,0)</f>
        <v>0</v>
      </c>
      <c r="M203" s="2">
        <v>218</v>
      </c>
      <c r="N20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289</v>
      </c>
      <c r="O203" s="2">
        <f>Table153[[#This Row],[Workers Needed]]-Table153[[#This Row],[NumberWorkers]]</f>
        <v>-71</v>
      </c>
    </row>
    <row r="204" spans="1:15" x14ac:dyDescent="0.25">
      <c r="A204" s="1">
        <v>41472</v>
      </c>
      <c r="B204">
        <v>1052</v>
      </c>
      <c r="C204">
        <v>42577</v>
      </c>
      <c r="D204">
        <v>20640</v>
      </c>
      <c r="E204" s="2">
        <f>IF(WEEKDAY(Table153[[#This Row],[Date]],2)=3,1,0)</f>
        <v>1</v>
      </c>
      <c r="F204" s="2">
        <f>IF(WEEKDAY(Table153[[#This Row],[Date]],2)=4,1,0)</f>
        <v>0</v>
      </c>
      <c r="G204" s="2">
        <f>IF(WEEKDAY(Table153[[#This Row],[Date]],2)=6,1,0)</f>
        <v>0</v>
      </c>
      <c r="H204" s="2">
        <f>IF(NETWORKDAYS.INTL(Table153[[#This Row],[Date]],Table153[[#This Row],[Date]],11,[3]ZamazonHolidays!$A$2:$A$11)=0,IF(WEEKDAY(Table153[[#This Row],[Date]],2)=7,0,1),0)</f>
        <v>0</v>
      </c>
      <c r="I204" s="2">
        <v>9</v>
      </c>
      <c r="J204" s="2">
        <f>IF(WEEKDAY(Table153[[#This Row],[Date]],2)=1,1,0)</f>
        <v>0</v>
      </c>
      <c r="K204" s="2">
        <f>IF(WEEKDAY(Table153[[#This Row],[Date]],2)=2,1,0)</f>
        <v>0</v>
      </c>
      <c r="L204" s="2">
        <f>IF(WEEKDAY(Table153[[#This Row],[Date]],2)=5,1,0)</f>
        <v>0</v>
      </c>
      <c r="M204" s="2">
        <v>181</v>
      </c>
      <c r="N20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197</v>
      </c>
      <c r="O204" s="2">
        <f>Table153[[#This Row],[Workers Needed]]-Table153[[#This Row],[NumberWorkers]]</f>
        <v>-16</v>
      </c>
    </row>
    <row r="205" spans="1:15" x14ac:dyDescent="0.25">
      <c r="A205" s="1">
        <v>41473</v>
      </c>
      <c r="B205">
        <v>745</v>
      </c>
      <c r="C205">
        <v>27818</v>
      </c>
      <c r="D205">
        <v>33519</v>
      </c>
      <c r="E205" s="2">
        <f>IF(WEEKDAY(Table153[[#This Row],[Date]],2)=3,1,0)</f>
        <v>0</v>
      </c>
      <c r="F205" s="2">
        <f>IF(WEEKDAY(Table153[[#This Row],[Date]],2)=4,1,0)</f>
        <v>1</v>
      </c>
      <c r="G205" s="2">
        <f>IF(WEEKDAY(Table153[[#This Row],[Date]],2)=6,1,0)</f>
        <v>0</v>
      </c>
      <c r="H205" s="2">
        <f>IF(NETWORKDAYS.INTL(Table153[[#This Row],[Date]],Table153[[#This Row],[Date]],11,[3]ZamazonHolidays!$A$2:$A$11)=0,IF(WEEKDAY(Table153[[#This Row],[Date]],2)=7,0,1),0)</f>
        <v>0</v>
      </c>
      <c r="I205" s="2">
        <v>9</v>
      </c>
      <c r="J205" s="2">
        <f>IF(WEEKDAY(Table153[[#This Row],[Date]],2)=1,1,0)</f>
        <v>0</v>
      </c>
      <c r="K205" s="2">
        <f>IF(WEEKDAY(Table153[[#This Row],[Date]],2)=2,1,0)</f>
        <v>0</v>
      </c>
      <c r="L205" s="2">
        <f>IF(WEEKDAY(Table153[[#This Row],[Date]],2)=5,1,0)</f>
        <v>0</v>
      </c>
      <c r="M205" s="2">
        <v>262</v>
      </c>
      <c r="N20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239</v>
      </c>
      <c r="O205" s="2">
        <f>Table153[[#This Row],[Workers Needed]]-Table153[[#This Row],[NumberWorkers]]</f>
        <v>23</v>
      </c>
    </row>
    <row r="206" spans="1:15" x14ac:dyDescent="0.25">
      <c r="A206" s="1">
        <v>41474</v>
      </c>
      <c r="B206">
        <v>1407</v>
      </c>
      <c r="C206">
        <v>23375</v>
      </c>
      <c r="D206">
        <v>33055</v>
      </c>
      <c r="E206" s="2">
        <f>IF(WEEKDAY(Table153[[#This Row],[Date]],2)=3,1,0)</f>
        <v>0</v>
      </c>
      <c r="F206" s="2">
        <f>IF(WEEKDAY(Table153[[#This Row],[Date]],2)=4,1,0)</f>
        <v>0</v>
      </c>
      <c r="G206" s="2">
        <f>IF(WEEKDAY(Table153[[#This Row],[Date]],2)=6,1,0)</f>
        <v>0</v>
      </c>
      <c r="H206" s="2">
        <f>IF(NETWORKDAYS.INTL(Table153[[#This Row],[Date]],Table153[[#This Row],[Date]],11,[3]ZamazonHolidays!$A$2:$A$11)=0,IF(WEEKDAY(Table153[[#This Row],[Date]],2)=7,0,1),0)</f>
        <v>0</v>
      </c>
      <c r="I206" s="2">
        <v>6</v>
      </c>
      <c r="J206" s="2">
        <f>IF(WEEKDAY(Table153[[#This Row],[Date]],2)=1,1,0)</f>
        <v>0</v>
      </c>
      <c r="K206" s="2">
        <f>IF(WEEKDAY(Table153[[#This Row],[Date]],2)=2,1,0)</f>
        <v>0</v>
      </c>
      <c r="L206" s="2">
        <f>IF(WEEKDAY(Table153[[#This Row],[Date]],2)=5,1,0)</f>
        <v>1</v>
      </c>
      <c r="M206" s="2">
        <v>246</v>
      </c>
      <c r="N20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283</v>
      </c>
      <c r="O206" s="2">
        <f>Table153[[#This Row],[Workers Needed]]-Table153[[#This Row],[NumberWorkers]]</f>
        <v>-37</v>
      </c>
    </row>
    <row r="207" spans="1:15" x14ac:dyDescent="0.25">
      <c r="A207" s="1">
        <v>41475</v>
      </c>
      <c r="B207">
        <v>1459</v>
      </c>
      <c r="C207">
        <v>34858</v>
      </c>
      <c r="D207">
        <v>30310</v>
      </c>
      <c r="E207" s="2">
        <f>IF(WEEKDAY(Table153[[#This Row],[Date]],2)=3,1,0)</f>
        <v>0</v>
      </c>
      <c r="F207" s="2">
        <f>IF(WEEKDAY(Table153[[#This Row],[Date]],2)=4,1,0)</f>
        <v>0</v>
      </c>
      <c r="G207" s="2">
        <f>IF(WEEKDAY(Table153[[#This Row],[Date]],2)=6,1,0)</f>
        <v>1</v>
      </c>
      <c r="H207" s="2">
        <f>IF(NETWORKDAYS.INTL(Table153[[#This Row],[Date]],Table153[[#This Row],[Date]],11,[3]ZamazonHolidays!$A$2:$A$11)=0,IF(WEEKDAY(Table153[[#This Row],[Date]],2)=7,0,1),0)</f>
        <v>0</v>
      </c>
      <c r="I207" s="2">
        <v>6</v>
      </c>
      <c r="J207" s="2">
        <f>IF(WEEKDAY(Table153[[#This Row],[Date]],2)=1,1,0)</f>
        <v>0</v>
      </c>
      <c r="K207" s="2">
        <f>IF(WEEKDAY(Table153[[#This Row],[Date]],2)=2,1,0)</f>
        <v>0</v>
      </c>
      <c r="L207" s="2">
        <f>IF(WEEKDAY(Table153[[#This Row],[Date]],2)=5,1,0)</f>
        <v>0</v>
      </c>
      <c r="M207" s="2">
        <v>271</v>
      </c>
      <c r="N20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237</v>
      </c>
      <c r="O207" s="2">
        <f>Table153[[#This Row],[Workers Needed]]-Table153[[#This Row],[NumberWorkers]]</f>
        <v>34</v>
      </c>
    </row>
    <row r="208" spans="1:15" x14ac:dyDescent="0.25">
      <c r="A208" s="1">
        <v>41476</v>
      </c>
      <c r="B208">
        <v>1130</v>
      </c>
      <c r="C208">
        <v>37991</v>
      </c>
      <c r="D208">
        <v>31788</v>
      </c>
      <c r="E208" s="2">
        <f>IF(WEEKDAY(Table153[[#This Row],[Date]],2)=3,1,0)</f>
        <v>0</v>
      </c>
      <c r="F208" s="2">
        <f>IF(WEEKDAY(Table153[[#This Row],[Date]],2)=4,1,0)</f>
        <v>0</v>
      </c>
      <c r="G208" s="2">
        <f>IF(WEEKDAY(Table153[[#This Row],[Date]],2)=6,1,0)</f>
        <v>0</v>
      </c>
      <c r="H208" s="2">
        <f>IF(NETWORKDAYS.INTL(Table153[[#This Row],[Date]],Table153[[#This Row],[Date]],11,[3]ZamazonHolidays!$A$2:$A$11)=0,IF(WEEKDAY(Table153[[#This Row],[Date]],2)=7,0,1),0)</f>
        <v>0</v>
      </c>
      <c r="I208" s="2">
        <v>8</v>
      </c>
      <c r="J208" s="2">
        <f>IF(WEEKDAY(Table153[[#This Row],[Date]],2)=1,1,0)</f>
        <v>0</v>
      </c>
      <c r="K208" s="2">
        <f>IF(WEEKDAY(Table153[[#This Row],[Date]],2)=2,1,0)</f>
        <v>0</v>
      </c>
      <c r="L208" s="2">
        <f>IF(WEEKDAY(Table153[[#This Row],[Date]],2)=5,1,0)</f>
        <v>0</v>
      </c>
      <c r="M208" s="2">
        <v>261</v>
      </c>
      <c r="N20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280</v>
      </c>
      <c r="O208" s="2">
        <f>Table153[[#This Row],[Workers Needed]]-Table153[[#This Row],[NumberWorkers]]</f>
        <v>-19</v>
      </c>
    </row>
    <row r="209" spans="1:15" x14ac:dyDescent="0.25">
      <c r="A209" s="1">
        <v>41477</v>
      </c>
      <c r="B209">
        <v>607</v>
      </c>
      <c r="C209">
        <v>38744</v>
      </c>
      <c r="D209">
        <v>33616</v>
      </c>
      <c r="E209" s="2">
        <f>IF(WEEKDAY(Table153[[#This Row],[Date]],2)=3,1,0)</f>
        <v>0</v>
      </c>
      <c r="F209" s="2">
        <f>IF(WEEKDAY(Table153[[#This Row],[Date]],2)=4,1,0)</f>
        <v>0</v>
      </c>
      <c r="G209" s="2">
        <f>IF(WEEKDAY(Table153[[#This Row],[Date]],2)=6,1,0)</f>
        <v>0</v>
      </c>
      <c r="H209" s="2">
        <f>IF(NETWORKDAYS.INTL(Table153[[#This Row],[Date]],Table153[[#This Row],[Date]],11,[3]ZamazonHolidays!$A$2:$A$11)=0,IF(WEEKDAY(Table153[[#This Row],[Date]],2)=7,0,1),0)</f>
        <v>0</v>
      </c>
      <c r="I209" s="2">
        <v>5</v>
      </c>
      <c r="J209" s="2">
        <f>IF(WEEKDAY(Table153[[#This Row],[Date]],2)=1,1,0)</f>
        <v>1</v>
      </c>
      <c r="K209" s="2">
        <f>IF(WEEKDAY(Table153[[#This Row],[Date]],2)=2,1,0)</f>
        <v>0</v>
      </c>
      <c r="L209" s="2">
        <f>IF(WEEKDAY(Table153[[#This Row],[Date]],2)=5,1,0)</f>
        <v>0</v>
      </c>
      <c r="M209" s="2">
        <v>219</v>
      </c>
      <c r="N20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272</v>
      </c>
      <c r="O209" s="2">
        <f>Table153[[#This Row],[Workers Needed]]-Table153[[#This Row],[NumberWorkers]]</f>
        <v>-53</v>
      </c>
    </row>
    <row r="210" spans="1:15" x14ac:dyDescent="0.25">
      <c r="A210" s="1">
        <v>41478</v>
      </c>
      <c r="B210">
        <v>1006</v>
      </c>
      <c r="C210">
        <v>28569</v>
      </c>
      <c r="D210">
        <v>34667</v>
      </c>
      <c r="E210" s="2">
        <f>IF(WEEKDAY(Table153[[#This Row],[Date]],2)=3,1,0)</f>
        <v>0</v>
      </c>
      <c r="F210" s="2">
        <f>IF(WEEKDAY(Table153[[#This Row],[Date]],2)=4,1,0)</f>
        <v>0</v>
      </c>
      <c r="G210" s="2">
        <f>IF(WEEKDAY(Table153[[#This Row],[Date]],2)=6,1,0)</f>
        <v>0</v>
      </c>
      <c r="H210" s="2">
        <f>IF(NETWORKDAYS.INTL(Table153[[#This Row],[Date]],Table153[[#This Row],[Date]],11,[3]ZamazonHolidays!$A$2:$A$11)=0,IF(WEEKDAY(Table153[[#This Row],[Date]],2)=7,0,1),0)</f>
        <v>0</v>
      </c>
      <c r="I210" s="2">
        <v>5</v>
      </c>
      <c r="J210" s="2">
        <f>IF(WEEKDAY(Table153[[#This Row],[Date]],2)=1,1,0)</f>
        <v>0</v>
      </c>
      <c r="K210" s="2">
        <f>IF(WEEKDAY(Table153[[#This Row],[Date]],2)=2,1,0)</f>
        <v>1</v>
      </c>
      <c r="L210" s="2">
        <f>IF(WEEKDAY(Table153[[#This Row],[Date]],2)=5,1,0)</f>
        <v>0</v>
      </c>
      <c r="M210" s="2">
        <v>311</v>
      </c>
      <c r="N21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282</v>
      </c>
      <c r="O210" s="2">
        <f>Table153[[#This Row],[Workers Needed]]-Table153[[#This Row],[NumberWorkers]]</f>
        <v>29</v>
      </c>
    </row>
    <row r="211" spans="1:15" x14ac:dyDescent="0.25">
      <c r="A211" s="1">
        <v>41479</v>
      </c>
      <c r="B211">
        <v>1316</v>
      </c>
      <c r="C211">
        <v>45431</v>
      </c>
      <c r="D211">
        <v>26713</v>
      </c>
      <c r="E211" s="2">
        <f>IF(WEEKDAY(Table153[[#This Row],[Date]],2)=3,1,0)</f>
        <v>1</v>
      </c>
      <c r="F211" s="2">
        <f>IF(WEEKDAY(Table153[[#This Row],[Date]],2)=4,1,0)</f>
        <v>0</v>
      </c>
      <c r="G211" s="2">
        <f>IF(WEEKDAY(Table153[[#This Row],[Date]],2)=6,1,0)</f>
        <v>0</v>
      </c>
      <c r="H211" s="2">
        <f>IF(NETWORKDAYS.INTL(Table153[[#This Row],[Date]],Table153[[#This Row],[Date]],11,[3]ZamazonHolidays!$A$2:$A$11)=0,IF(WEEKDAY(Table153[[#This Row],[Date]],2)=7,0,1),0)</f>
        <v>0</v>
      </c>
      <c r="I211" s="2">
        <v>12</v>
      </c>
      <c r="J211" s="2">
        <f>IF(WEEKDAY(Table153[[#This Row],[Date]],2)=1,1,0)</f>
        <v>0</v>
      </c>
      <c r="K211" s="2">
        <f>IF(WEEKDAY(Table153[[#This Row],[Date]],2)=2,1,0)</f>
        <v>0</v>
      </c>
      <c r="L211" s="2">
        <f>IF(WEEKDAY(Table153[[#This Row],[Date]],2)=5,1,0)</f>
        <v>0</v>
      </c>
      <c r="M211" s="2">
        <v>313</v>
      </c>
      <c r="N21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236</v>
      </c>
      <c r="O211" s="2">
        <f>Table153[[#This Row],[Workers Needed]]-Table153[[#This Row],[NumberWorkers]]</f>
        <v>77</v>
      </c>
    </row>
    <row r="212" spans="1:15" x14ac:dyDescent="0.25">
      <c r="A212" s="1">
        <v>41480</v>
      </c>
      <c r="B212">
        <v>1125</v>
      </c>
      <c r="C212">
        <v>40640</v>
      </c>
      <c r="D212">
        <v>34830</v>
      </c>
      <c r="E212" s="2">
        <f>IF(WEEKDAY(Table153[[#This Row],[Date]],2)=3,1,0)</f>
        <v>0</v>
      </c>
      <c r="F212" s="2">
        <f>IF(WEEKDAY(Table153[[#This Row],[Date]],2)=4,1,0)</f>
        <v>1</v>
      </c>
      <c r="G212" s="2">
        <f>IF(WEEKDAY(Table153[[#This Row],[Date]],2)=6,1,0)</f>
        <v>0</v>
      </c>
      <c r="H212" s="2">
        <f>IF(NETWORKDAYS.INTL(Table153[[#This Row],[Date]],Table153[[#This Row],[Date]],11,[3]ZamazonHolidays!$A$2:$A$11)=0,IF(WEEKDAY(Table153[[#This Row],[Date]],2)=7,0,1),0)</f>
        <v>0</v>
      </c>
      <c r="I212" s="2">
        <v>9</v>
      </c>
      <c r="J212" s="2">
        <f>IF(WEEKDAY(Table153[[#This Row],[Date]],2)=1,1,0)</f>
        <v>0</v>
      </c>
      <c r="K212" s="2">
        <f>IF(WEEKDAY(Table153[[#This Row],[Date]],2)=2,1,0)</f>
        <v>0</v>
      </c>
      <c r="L212" s="2">
        <f>IF(WEEKDAY(Table153[[#This Row],[Date]],2)=5,1,0)</f>
        <v>0</v>
      </c>
      <c r="M212" s="2">
        <v>267</v>
      </c>
      <c r="N21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268</v>
      </c>
      <c r="O212" s="2">
        <f>Table153[[#This Row],[Workers Needed]]-Table153[[#This Row],[NumberWorkers]]</f>
        <v>-1</v>
      </c>
    </row>
    <row r="213" spans="1:15" x14ac:dyDescent="0.25">
      <c r="A213" s="1">
        <v>41481</v>
      </c>
      <c r="B213">
        <v>1403</v>
      </c>
      <c r="C213">
        <v>26082</v>
      </c>
      <c r="D213">
        <v>36732</v>
      </c>
      <c r="E213" s="2">
        <f>IF(WEEKDAY(Table153[[#This Row],[Date]],2)=3,1,0)</f>
        <v>0</v>
      </c>
      <c r="F213" s="2">
        <f>IF(WEEKDAY(Table153[[#This Row],[Date]],2)=4,1,0)</f>
        <v>0</v>
      </c>
      <c r="G213" s="2">
        <f>IF(WEEKDAY(Table153[[#This Row],[Date]],2)=6,1,0)</f>
        <v>0</v>
      </c>
      <c r="H213" s="2">
        <f>IF(NETWORKDAYS.INTL(Table153[[#This Row],[Date]],Table153[[#This Row],[Date]],11,[3]ZamazonHolidays!$A$2:$A$11)=0,IF(WEEKDAY(Table153[[#This Row],[Date]],2)=7,0,1),0)</f>
        <v>0</v>
      </c>
      <c r="I213" s="2">
        <v>9</v>
      </c>
      <c r="J213" s="2">
        <f>IF(WEEKDAY(Table153[[#This Row],[Date]],2)=1,1,0)</f>
        <v>0</v>
      </c>
      <c r="K213" s="2">
        <f>IF(WEEKDAY(Table153[[#This Row],[Date]],2)=2,1,0)</f>
        <v>0</v>
      </c>
      <c r="L213" s="2">
        <f>IF(WEEKDAY(Table153[[#This Row],[Date]],2)=5,1,0)</f>
        <v>1</v>
      </c>
      <c r="M213" s="2">
        <v>289</v>
      </c>
      <c r="N21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302</v>
      </c>
      <c r="O213" s="2">
        <f>Table153[[#This Row],[Workers Needed]]-Table153[[#This Row],[NumberWorkers]]</f>
        <v>-13</v>
      </c>
    </row>
    <row r="214" spans="1:15" x14ac:dyDescent="0.25">
      <c r="A214" s="1">
        <v>41482</v>
      </c>
      <c r="B214">
        <v>601</v>
      </c>
      <c r="C214">
        <v>49008</v>
      </c>
      <c r="D214">
        <v>35722</v>
      </c>
      <c r="E214" s="2">
        <f>IF(WEEKDAY(Table153[[#This Row],[Date]],2)=3,1,0)</f>
        <v>0</v>
      </c>
      <c r="F214" s="2">
        <f>IF(WEEKDAY(Table153[[#This Row],[Date]],2)=4,1,0)</f>
        <v>0</v>
      </c>
      <c r="G214" s="2">
        <f>IF(WEEKDAY(Table153[[#This Row],[Date]],2)=6,1,0)</f>
        <v>1</v>
      </c>
      <c r="H214" s="2">
        <f>IF(NETWORKDAYS.INTL(Table153[[#This Row],[Date]],Table153[[#This Row],[Date]],11,[3]ZamazonHolidays!$A$2:$A$11)=0,IF(WEEKDAY(Table153[[#This Row],[Date]],2)=7,0,1),0)</f>
        <v>0</v>
      </c>
      <c r="I214" s="2">
        <v>8</v>
      </c>
      <c r="J214" s="2">
        <f>IF(WEEKDAY(Table153[[#This Row],[Date]],2)=1,1,0)</f>
        <v>0</v>
      </c>
      <c r="K214" s="2">
        <f>IF(WEEKDAY(Table153[[#This Row],[Date]],2)=2,1,0)</f>
        <v>0</v>
      </c>
      <c r="L214" s="2">
        <f>IF(WEEKDAY(Table153[[#This Row],[Date]],2)=5,1,0)</f>
        <v>0</v>
      </c>
      <c r="M214" s="2">
        <v>239</v>
      </c>
      <c r="N21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245</v>
      </c>
      <c r="O214" s="2">
        <f>Table153[[#This Row],[Workers Needed]]-Table153[[#This Row],[NumberWorkers]]</f>
        <v>-6</v>
      </c>
    </row>
    <row r="215" spans="1:15" x14ac:dyDescent="0.25">
      <c r="A215" s="1">
        <v>41483</v>
      </c>
      <c r="B215">
        <v>749</v>
      </c>
      <c r="C215">
        <v>41978</v>
      </c>
      <c r="D215">
        <v>31862</v>
      </c>
      <c r="E215" s="2">
        <f>IF(WEEKDAY(Table153[[#This Row],[Date]],2)=3,1,0)</f>
        <v>0</v>
      </c>
      <c r="F215" s="2">
        <f>IF(WEEKDAY(Table153[[#This Row],[Date]],2)=4,1,0)</f>
        <v>0</v>
      </c>
      <c r="G215" s="2">
        <f>IF(WEEKDAY(Table153[[#This Row],[Date]],2)=6,1,0)</f>
        <v>0</v>
      </c>
      <c r="H215" s="2">
        <f>IF(NETWORKDAYS.INTL(Table153[[#This Row],[Date]],Table153[[#This Row],[Date]],11,[3]ZamazonHolidays!$A$2:$A$11)=0,IF(WEEKDAY(Table153[[#This Row],[Date]],2)=7,0,1),0)</f>
        <v>0</v>
      </c>
      <c r="I215" s="2">
        <v>6</v>
      </c>
      <c r="J215" s="2">
        <f>IF(WEEKDAY(Table153[[#This Row],[Date]],2)=1,1,0)</f>
        <v>0</v>
      </c>
      <c r="K215" s="2">
        <f>IF(WEEKDAY(Table153[[#This Row],[Date]],2)=2,1,0)</f>
        <v>0</v>
      </c>
      <c r="L215" s="2">
        <f>IF(WEEKDAY(Table153[[#This Row],[Date]],2)=5,1,0)</f>
        <v>0</v>
      </c>
      <c r="M215" s="2">
        <v>274</v>
      </c>
      <c r="N21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271</v>
      </c>
      <c r="O215" s="2">
        <f>Table153[[#This Row],[Workers Needed]]-Table153[[#This Row],[NumberWorkers]]</f>
        <v>3</v>
      </c>
    </row>
    <row r="216" spans="1:15" x14ac:dyDescent="0.25">
      <c r="A216" s="1">
        <v>41484</v>
      </c>
      <c r="B216">
        <v>1058</v>
      </c>
      <c r="C216">
        <v>44819</v>
      </c>
      <c r="D216">
        <v>34558</v>
      </c>
      <c r="E216" s="2">
        <f>IF(WEEKDAY(Table153[[#This Row],[Date]],2)=3,1,0)</f>
        <v>0</v>
      </c>
      <c r="F216" s="2">
        <f>IF(WEEKDAY(Table153[[#This Row],[Date]],2)=4,1,0)</f>
        <v>0</v>
      </c>
      <c r="G216" s="2">
        <f>IF(WEEKDAY(Table153[[#This Row],[Date]],2)=6,1,0)</f>
        <v>0</v>
      </c>
      <c r="H216" s="2">
        <f>IF(NETWORKDAYS.INTL(Table153[[#This Row],[Date]],Table153[[#This Row],[Date]],11,[3]ZamazonHolidays!$A$2:$A$11)=0,IF(WEEKDAY(Table153[[#This Row],[Date]],2)=7,0,1),0)</f>
        <v>0</v>
      </c>
      <c r="I216" s="2">
        <v>8</v>
      </c>
      <c r="J216" s="2">
        <f>IF(WEEKDAY(Table153[[#This Row],[Date]],2)=1,1,0)</f>
        <v>1</v>
      </c>
      <c r="K216" s="2">
        <f>IF(WEEKDAY(Table153[[#This Row],[Date]],2)=2,1,0)</f>
        <v>0</v>
      </c>
      <c r="L216" s="2">
        <f>IF(WEEKDAY(Table153[[#This Row],[Date]],2)=5,1,0)</f>
        <v>0</v>
      </c>
      <c r="M216" s="2">
        <v>279</v>
      </c>
      <c r="N21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296</v>
      </c>
      <c r="O216" s="2">
        <f>Table153[[#This Row],[Workers Needed]]-Table153[[#This Row],[NumberWorkers]]</f>
        <v>-17</v>
      </c>
    </row>
    <row r="217" spans="1:15" x14ac:dyDescent="0.25">
      <c r="A217" s="1">
        <v>41485</v>
      </c>
      <c r="B217">
        <v>996</v>
      </c>
      <c r="C217">
        <v>34035</v>
      </c>
      <c r="D217">
        <v>38417</v>
      </c>
      <c r="E217" s="2">
        <f>IF(WEEKDAY(Table153[[#This Row],[Date]],2)=3,1,0)</f>
        <v>0</v>
      </c>
      <c r="F217" s="2">
        <f>IF(WEEKDAY(Table153[[#This Row],[Date]],2)=4,1,0)</f>
        <v>0</v>
      </c>
      <c r="G217" s="2">
        <f>IF(WEEKDAY(Table153[[#This Row],[Date]],2)=6,1,0)</f>
        <v>0</v>
      </c>
      <c r="H217" s="2">
        <f>IF(NETWORKDAYS.INTL(Table153[[#This Row],[Date]],Table153[[#This Row],[Date]],11,[3]ZamazonHolidays!$A$2:$A$11)=0,IF(WEEKDAY(Table153[[#This Row],[Date]],2)=7,0,1),0)</f>
        <v>0</v>
      </c>
      <c r="I217" s="2">
        <v>7</v>
      </c>
      <c r="J217" s="2">
        <f>IF(WEEKDAY(Table153[[#This Row],[Date]],2)=1,1,0)</f>
        <v>0</v>
      </c>
      <c r="K217" s="2">
        <f>IF(WEEKDAY(Table153[[#This Row],[Date]],2)=2,1,0)</f>
        <v>1</v>
      </c>
      <c r="L217" s="2">
        <f>IF(WEEKDAY(Table153[[#This Row],[Date]],2)=5,1,0)</f>
        <v>0</v>
      </c>
      <c r="M217" s="2">
        <v>385</v>
      </c>
      <c r="N21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303</v>
      </c>
      <c r="O217" s="2">
        <f>Table153[[#This Row],[Workers Needed]]-Table153[[#This Row],[NumberWorkers]]</f>
        <v>82</v>
      </c>
    </row>
    <row r="218" spans="1:15" x14ac:dyDescent="0.25">
      <c r="A218" s="1">
        <v>41486</v>
      </c>
      <c r="B218">
        <v>509</v>
      </c>
      <c r="C218">
        <v>49655</v>
      </c>
      <c r="D218">
        <v>30098</v>
      </c>
      <c r="E218" s="2">
        <f>IF(WEEKDAY(Table153[[#This Row],[Date]],2)=3,1,0)</f>
        <v>1</v>
      </c>
      <c r="F218" s="2">
        <f>IF(WEEKDAY(Table153[[#This Row],[Date]],2)=4,1,0)</f>
        <v>0</v>
      </c>
      <c r="G218" s="2">
        <f>IF(WEEKDAY(Table153[[#This Row],[Date]],2)=6,1,0)</f>
        <v>0</v>
      </c>
      <c r="H218" s="2">
        <f>IF(NETWORKDAYS.INTL(Table153[[#This Row],[Date]],Table153[[#This Row],[Date]],11,[3]ZamazonHolidays!$A$2:$A$11)=0,IF(WEEKDAY(Table153[[#This Row],[Date]],2)=7,0,1),0)</f>
        <v>0</v>
      </c>
      <c r="I218" s="2">
        <v>8</v>
      </c>
      <c r="J218" s="2">
        <f>IF(WEEKDAY(Table153[[#This Row],[Date]],2)=1,1,0)</f>
        <v>0</v>
      </c>
      <c r="K218" s="2">
        <f>IF(WEEKDAY(Table153[[#This Row],[Date]],2)=2,1,0)</f>
        <v>0</v>
      </c>
      <c r="L218" s="2">
        <f>IF(WEEKDAY(Table153[[#This Row],[Date]],2)=5,1,0)</f>
        <v>0</v>
      </c>
      <c r="M218" s="2">
        <v>157</v>
      </c>
      <c r="N21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229</v>
      </c>
      <c r="O218" s="2">
        <f>Table153[[#This Row],[Workers Needed]]-Table153[[#This Row],[NumberWorkers]]</f>
        <v>-72</v>
      </c>
    </row>
    <row r="219" spans="1:15" x14ac:dyDescent="0.25">
      <c r="A219" s="1">
        <v>41487</v>
      </c>
      <c r="B219">
        <v>892</v>
      </c>
      <c r="C219">
        <v>47355</v>
      </c>
      <c r="D219">
        <v>33093</v>
      </c>
      <c r="E219" s="2">
        <f>IF(WEEKDAY(Table153[[#This Row],[Date]],2)=3,1,0)</f>
        <v>0</v>
      </c>
      <c r="F219" s="2">
        <f>IF(WEEKDAY(Table153[[#This Row],[Date]],2)=4,1,0)</f>
        <v>1</v>
      </c>
      <c r="G219" s="2">
        <f>IF(WEEKDAY(Table153[[#This Row],[Date]],2)=6,1,0)</f>
        <v>0</v>
      </c>
      <c r="H219" s="2">
        <f>IF(NETWORKDAYS.INTL(Table153[[#This Row],[Date]],Table153[[#This Row],[Date]],11,[3]ZamazonHolidays!$A$2:$A$11)=0,IF(WEEKDAY(Table153[[#This Row],[Date]],2)=7,0,1),0)</f>
        <v>0</v>
      </c>
      <c r="I219" s="2">
        <v>5</v>
      </c>
      <c r="J219" s="2">
        <f>IF(WEEKDAY(Table153[[#This Row],[Date]],2)=1,1,0)</f>
        <v>0</v>
      </c>
      <c r="K219" s="2">
        <f>IF(WEEKDAY(Table153[[#This Row],[Date]],2)=2,1,0)</f>
        <v>0</v>
      </c>
      <c r="L219" s="2">
        <f>IF(WEEKDAY(Table153[[#This Row],[Date]],2)=5,1,0)</f>
        <v>0</v>
      </c>
      <c r="M219" s="2">
        <v>280</v>
      </c>
      <c r="N21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257</v>
      </c>
      <c r="O219" s="2">
        <f>Table153[[#This Row],[Workers Needed]]-Table153[[#This Row],[NumberWorkers]]</f>
        <v>23</v>
      </c>
    </row>
    <row r="220" spans="1:15" x14ac:dyDescent="0.25">
      <c r="A220" s="1">
        <v>41488</v>
      </c>
      <c r="B220">
        <v>1062</v>
      </c>
      <c r="C220">
        <v>49213</v>
      </c>
      <c r="D220">
        <v>39583</v>
      </c>
      <c r="E220" s="2">
        <f>IF(WEEKDAY(Table153[[#This Row],[Date]],2)=3,1,0)</f>
        <v>0</v>
      </c>
      <c r="F220" s="2">
        <f>IF(WEEKDAY(Table153[[#This Row],[Date]],2)=4,1,0)</f>
        <v>0</v>
      </c>
      <c r="G220" s="2">
        <f>IF(WEEKDAY(Table153[[#This Row],[Date]],2)=6,1,0)</f>
        <v>0</v>
      </c>
      <c r="H220" s="2">
        <f>IF(NETWORKDAYS.INTL(Table153[[#This Row],[Date]],Table153[[#This Row],[Date]],11,[3]ZamazonHolidays!$A$2:$A$11)=0,IF(WEEKDAY(Table153[[#This Row],[Date]],2)=7,0,1),0)</f>
        <v>0</v>
      </c>
      <c r="I220" s="2">
        <v>12</v>
      </c>
      <c r="J220" s="2">
        <f>IF(WEEKDAY(Table153[[#This Row],[Date]],2)=1,1,0)</f>
        <v>0</v>
      </c>
      <c r="K220" s="2">
        <f>IF(WEEKDAY(Table153[[#This Row],[Date]],2)=2,1,0)</f>
        <v>0</v>
      </c>
      <c r="L220" s="2">
        <f>IF(WEEKDAY(Table153[[#This Row],[Date]],2)=5,1,0)</f>
        <v>1</v>
      </c>
      <c r="M220" s="2">
        <v>370</v>
      </c>
      <c r="N22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323</v>
      </c>
      <c r="O220" s="2">
        <f>Table153[[#This Row],[Workers Needed]]-Table153[[#This Row],[NumberWorkers]]</f>
        <v>47</v>
      </c>
    </row>
    <row r="221" spans="1:15" x14ac:dyDescent="0.25">
      <c r="A221" s="1">
        <v>41489</v>
      </c>
      <c r="B221">
        <v>1480</v>
      </c>
      <c r="C221">
        <v>30800</v>
      </c>
      <c r="D221">
        <v>37526</v>
      </c>
      <c r="E221" s="2">
        <f>IF(WEEKDAY(Table153[[#This Row],[Date]],2)=3,1,0)</f>
        <v>0</v>
      </c>
      <c r="F221" s="2">
        <f>IF(WEEKDAY(Table153[[#This Row],[Date]],2)=4,1,0)</f>
        <v>0</v>
      </c>
      <c r="G221" s="2">
        <f>IF(WEEKDAY(Table153[[#This Row],[Date]],2)=6,1,0)</f>
        <v>1</v>
      </c>
      <c r="H221" s="2">
        <f>IF(NETWORKDAYS.INTL(Table153[[#This Row],[Date]],Table153[[#This Row],[Date]],11,[3]ZamazonHolidays!$A$2:$A$11)=0,IF(WEEKDAY(Table153[[#This Row],[Date]],2)=7,0,1),0)</f>
        <v>0</v>
      </c>
      <c r="I221" s="2">
        <v>5</v>
      </c>
      <c r="J221" s="2">
        <f>IF(WEEKDAY(Table153[[#This Row],[Date]],2)=1,1,0)</f>
        <v>0</v>
      </c>
      <c r="K221" s="2">
        <f>IF(WEEKDAY(Table153[[#This Row],[Date]],2)=2,1,0)</f>
        <v>0</v>
      </c>
      <c r="L221" s="2">
        <f>IF(WEEKDAY(Table153[[#This Row],[Date]],2)=5,1,0)</f>
        <v>0</v>
      </c>
      <c r="M221" s="2">
        <v>277</v>
      </c>
      <c r="N22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268</v>
      </c>
      <c r="O221" s="2">
        <f>Table153[[#This Row],[Workers Needed]]-Table153[[#This Row],[NumberWorkers]]</f>
        <v>9</v>
      </c>
    </row>
    <row r="222" spans="1:15" x14ac:dyDescent="0.25">
      <c r="A222" s="1">
        <v>41490</v>
      </c>
      <c r="B222">
        <v>1068</v>
      </c>
      <c r="C222">
        <v>42657</v>
      </c>
      <c r="D222">
        <v>34706</v>
      </c>
      <c r="E222" s="2">
        <f>IF(WEEKDAY(Table153[[#This Row],[Date]],2)=3,1,0)</f>
        <v>0</v>
      </c>
      <c r="F222" s="2">
        <f>IF(WEEKDAY(Table153[[#This Row],[Date]],2)=4,1,0)</f>
        <v>0</v>
      </c>
      <c r="G222" s="2">
        <f>IF(WEEKDAY(Table153[[#This Row],[Date]],2)=6,1,0)</f>
        <v>0</v>
      </c>
      <c r="H222" s="2">
        <f>IF(NETWORKDAYS.INTL(Table153[[#This Row],[Date]],Table153[[#This Row],[Date]],11,[3]ZamazonHolidays!$A$2:$A$11)=0,IF(WEEKDAY(Table153[[#This Row],[Date]],2)=7,0,1),0)</f>
        <v>0</v>
      </c>
      <c r="I222" s="2">
        <v>5</v>
      </c>
      <c r="J222" s="2">
        <f>IF(WEEKDAY(Table153[[#This Row],[Date]],2)=1,1,0)</f>
        <v>0</v>
      </c>
      <c r="K222" s="2">
        <f>IF(WEEKDAY(Table153[[#This Row],[Date]],2)=2,1,0)</f>
        <v>0</v>
      </c>
      <c r="L222" s="2">
        <f>IF(WEEKDAY(Table153[[#This Row],[Date]],2)=5,1,0)</f>
        <v>0</v>
      </c>
      <c r="M222" s="2">
        <v>267</v>
      </c>
      <c r="N22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295</v>
      </c>
      <c r="O222" s="2">
        <f>Table153[[#This Row],[Workers Needed]]-Table153[[#This Row],[NumberWorkers]]</f>
        <v>-28</v>
      </c>
    </row>
    <row r="223" spans="1:15" x14ac:dyDescent="0.25">
      <c r="A223" s="1">
        <v>41491</v>
      </c>
      <c r="B223">
        <v>830</v>
      </c>
      <c r="C223">
        <v>33624</v>
      </c>
      <c r="D223">
        <v>30207</v>
      </c>
      <c r="E223" s="2">
        <f>IF(WEEKDAY(Table153[[#This Row],[Date]],2)=3,1,0)</f>
        <v>0</v>
      </c>
      <c r="F223" s="2">
        <f>IF(WEEKDAY(Table153[[#This Row],[Date]],2)=4,1,0)</f>
        <v>0</v>
      </c>
      <c r="G223" s="2">
        <f>IF(WEEKDAY(Table153[[#This Row],[Date]],2)=6,1,0)</f>
        <v>0</v>
      </c>
      <c r="H223" s="2">
        <f>IF(NETWORKDAYS.INTL(Table153[[#This Row],[Date]],Table153[[#This Row],[Date]],11,[3]ZamazonHolidays!$A$2:$A$11)=0,IF(WEEKDAY(Table153[[#This Row],[Date]],2)=7,0,1),0)</f>
        <v>0</v>
      </c>
      <c r="I223" s="2">
        <v>12</v>
      </c>
      <c r="J223" s="2">
        <f>IF(WEEKDAY(Table153[[#This Row],[Date]],2)=1,1,0)</f>
        <v>1</v>
      </c>
      <c r="K223" s="2">
        <f>IF(WEEKDAY(Table153[[#This Row],[Date]],2)=2,1,0)</f>
        <v>0</v>
      </c>
      <c r="L223" s="2">
        <f>IF(WEEKDAY(Table153[[#This Row],[Date]],2)=5,1,0)</f>
        <v>0</v>
      </c>
      <c r="M223" s="2">
        <v>274</v>
      </c>
      <c r="N22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259</v>
      </c>
      <c r="O223" s="2">
        <f>Table153[[#This Row],[Workers Needed]]-Table153[[#This Row],[NumberWorkers]]</f>
        <v>15</v>
      </c>
    </row>
    <row r="224" spans="1:15" x14ac:dyDescent="0.25">
      <c r="A224" s="1">
        <v>41492</v>
      </c>
      <c r="B224">
        <v>1074</v>
      </c>
      <c r="C224">
        <v>39002</v>
      </c>
      <c r="D224">
        <v>38464</v>
      </c>
      <c r="E224" s="2">
        <f>IF(WEEKDAY(Table153[[#This Row],[Date]],2)=3,1,0)</f>
        <v>0</v>
      </c>
      <c r="F224" s="2">
        <f>IF(WEEKDAY(Table153[[#This Row],[Date]],2)=4,1,0)</f>
        <v>0</v>
      </c>
      <c r="G224" s="2">
        <f>IF(WEEKDAY(Table153[[#This Row],[Date]],2)=6,1,0)</f>
        <v>0</v>
      </c>
      <c r="H224" s="2">
        <f>IF(NETWORKDAYS.INTL(Table153[[#This Row],[Date]],Table153[[#This Row],[Date]],11,[3]ZamazonHolidays!$A$2:$A$11)=0,IF(WEEKDAY(Table153[[#This Row],[Date]],2)=7,0,1),0)</f>
        <v>0</v>
      </c>
      <c r="I224" s="2">
        <v>9</v>
      </c>
      <c r="J224" s="2">
        <f>IF(WEEKDAY(Table153[[#This Row],[Date]],2)=1,1,0)</f>
        <v>0</v>
      </c>
      <c r="K224" s="2">
        <f>IF(WEEKDAY(Table153[[#This Row],[Date]],2)=2,1,0)</f>
        <v>1</v>
      </c>
      <c r="L224" s="2">
        <f>IF(WEEKDAY(Table153[[#This Row],[Date]],2)=5,1,0)</f>
        <v>0</v>
      </c>
      <c r="M224" s="2">
        <v>387</v>
      </c>
      <c r="N22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310</v>
      </c>
      <c r="O224" s="2">
        <f>Table153[[#This Row],[Workers Needed]]-Table153[[#This Row],[NumberWorkers]]</f>
        <v>77</v>
      </c>
    </row>
    <row r="225" spans="1:15" x14ac:dyDescent="0.25">
      <c r="A225" s="1">
        <v>41493</v>
      </c>
      <c r="B225">
        <v>1233</v>
      </c>
      <c r="C225">
        <v>24693</v>
      </c>
      <c r="D225">
        <v>25452</v>
      </c>
      <c r="E225" s="2">
        <f>IF(WEEKDAY(Table153[[#This Row],[Date]],2)=3,1,0)</f>
        <v>1</v>
      </c>
      <c r="F225" s="2">
        <f>IF(WEEKDAY(Table153[[#This Row],[Date]],2)=4,1,0)</f>
        <v>0</v>
      </c>
      <c r="G225" s="2">
        <f>IF(WEEKDAY(Table153[[#This Row],[Date]],2)=6,1,0)</f>
        <v>0</v>
      </c>
      <c r="H225" s="2">
        <f>IF(NETWORKDAYS.INTL(Table153[[#This Row],[Date]],Table153[[#This Row],[Date]],11,[3]ZamazonHolidays!$A$2:$A$11)=0,IF(WEEKDAY(Table153[[#This Row],[Date]],2)=7,0,1),0)</f>
        <v>0</v>
      </c>
      <c r="I225" s="2">
        <v>10</v>
      </c>
      <c r="J225" s="2">
        <f>IF(WEEKDAY(Table153[[#This Row],[Date]],2)=1,1,0)</f>
        <v>0</v>
      </c>
      <c r="K225" s="2">
        <f>IF(WEEKDAY(Table153[[#This Row],[Date]],2)=2,1,0)</f>
        <v>0</v>
      </c>
      <c r="L225" s="2">
        <f>IF(WEEKDAY(Table153[[#This Row],[Date]],2)=5,1,0)</f>
        <v>0</v>
      </c>
      <c r="M225" s="2">
        <v>201</v>
      </c>
      <c r="N22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210</v>
      </c>
      <c r="O225" s="2">
        <f>Table153[[#This Row],[Workers Needed]]-Table153[[#This Row],[NumberWorkers]]</f>
        <v>-9</v>
      </c>
    </row>
    <row r="226" spans="1:15" x14ac:dyDescent="0.25">
      <c r="A226" s="1">
        <v>41494</v>
      </c>
      <c r="B226">
        <v>1295</v>
      </c>
      <c r="C226">
        <v>30376</v>
      </c>
      <c r="D226">
        <v>33229</v>
      </c>
      <c r="E226" s="2">
        <f>IF(WEEKDAY(Table153[[#This Row],[Date]],2)=3,1,0)</f>
        <v>0</v>
      </c>
      <c r="F226" s="2">
        <f>IF(WEEKDAY(Table153[[#This Row],[Date]],2)=4,1,0)</f>
        <v>1</v>
      </c>
      <c r="G226" s="2">
        <f>IF(WEEKDAY(Table153[[#This Row],[Date]],2)=6,1,0)</f>
        <v>0</v>
      </c>
      <c r="H226" s="2">
        <f>IF(NETWORKDAYS.INTL(Table153[[#This Row],[Date]],Table153[[#This Row],[Date]],11,[3]ZamazonHolidays!$A$2:$A$11)=0,IF(WEEKDAY(Table153[[#This Row],[Date]],2)=7,0,1),0)</f>
        <v>0</v>
      </c>
      <c r="I226" s="2">
        <v>10</v>
      </c>
      <c r="J226" s="2">
        <f>IF(WEEKDAY(Table153[[#This Row],[Date]],2)=1,1,0)</f>
        <v>0</v>
      </c>
      <c r="K226" s="2">
        <f>IF(WEEKDAY(Table153[[#This Row],[Date]],2)=2,1,0)</f>
        <v>0</v>
      </c>
      <c r="L226" s="2">
        <f>IF(WEEKDAY(Table153[[#This Row],[Date]],2)=5,1,0)</f>
        <v>0</v>
      </c>
      <c r="M226" s="2">
        <v>245</v>
      </c>
      <c r="N22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257</v>
      </c>
      <c r="O226" s="2">
        <f>Table153[[#This Row],[Workers Needed]]-Table153[[#This Row],[NumberWorkers]]</f>
        <v>-12</v>
      </c>
    </row>
    <row r="227" spans="1:15" x14ac:dyDescent="0.25">
      <c r="A227" s="1">
        <v>41495</v>
      </c>
      <c r="B227">
        <v>1454</v>
      </c>
      <c r="C227">
        <v>20114</v>
      </c>
      <c r="D227">
        <v>38508</v>
      </c>
      <c r="E227" s="2">
        <f>IF(WEEKDAY(Table153[[#This Row],[Date]],2)=3,1,0)</f>
        <v>0</v>
      </c>
      <c r="F227" s="2">
        <f>IF(WEEKDAY(Table153[[#This Row],[Date]],2)=4,1,0)</f>
        <v>0</v>
      </c>
      <c r="G227" s="2">
        <f>IF(WEEKDAY(Table153[[#This Row],[Date]],2)=6,1,0)</f>
        <v>0</v>
      </c>
      <c r="H227" s="2">
        <f>IF(NETWORKDAYS.INTL(Table153[[#This Row],[Date]],Table153[[#This Row],[Date]],11,[3]ZamazonHolidays!$A$2:$A$11)=0,IF(WEEKDAY(Table153[[#This Row],[Date]],2)=7,0,1),0)</f>
        <v>0</v>
      </c>
      <c r="I227" s="2">
        <v>9</v>
      </c>
      <c r="J227" s="2">
        <f>IF(WEEKDAY(Table153[[#This Row],[Date]],2)=1,1,0)</f>
        <v>0</v>
      </c>
      <c r="K227" s="2">
        <f>IF(WEEKDAY(Table153[[#This Row],[Date]],2)=2,1,0)</f>
        <v>0</v>
      </c>
      <c r="L227" s="2">
        <f>IF(WEEKDAY(Table153[[#This Row],[Date]],2)=5,1,0)</f>
        <v>1</v>
      </c>
      <c r="M227" s="2">
        <v>373</v>
      </c>
      <c r="N22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307</v>
      </c>
      <c r="O227" s="2">
        <f>Table153[[#This Row],[Workers Needed]]-Table153[[#This Row],[NumberWorkers]]</f>
        <v>66</v>
      </c>
    </row>
    <row r="228" spans="1:15" x14ac:dyDescent="0.25">
      <c r="A228" s="1">
        <v>41496</v>
      </c>
      <c r="B228">
        <v>932</v>
      </c>
      <c r="C228">
        <v>44137</v>
      </c>
      <c r="D228">
        <v>37086</v>
      </c>
      <c r="E228" s="2">
        <f>IF(WEEKDAY(Table153[[#This Row],[Date]],2)=3,1,0)</f>
        <v>0</v>
      </c>
      <c r="F228" s="2">
        <f>IF(WEEKDAY(Table153[[#This Row],[Date]],2)=4,1,0)</f>
        <v>0</v>
      </c>
      <c r="G228" s="2">
        <f>IF(WEEKDAY(Table153[[#This Row],[Date]],2)=6,1,0)</f>
        <v>1</v>
      </c>
      <c r="H228" s="2">
        <f>IF(NETWORKDAYS.INTL(Table153[[#This Row],[Date]],Table153[[#This Row],[Date]],11,[3]ZamazonHolidays!$A$2:$A$11)=0,IF(WEEKDAY(Table153[[#This Row],[Date]],2)=7,0,1),0)</f>
        <v>0</v>
      </c>
      <c r="I228" s="2">
        <v>6</v>
      </c>
      <c r="J228" s="2">
        <f>IF(WEEKDAY(Table153[[#This Row],[Date]],2)=1,1,0)</f>
        <v>0</v>
      </c>
      <c r="K228" s="2">
        <f>IF(WEEKDAY(Table153[[#This Row],[Date]],2)=2,1,0)</f>
        <v>0</v>
      </c>
      <c r="L228" s="2">
        <f>IF(WEEKDAY(Table153[[#This Row],[Date]],2)=5,1,0)</f>
        <v>0</v>
      </c>
      <c r="M228" s="2">
        <v>300</v>
      </c>
      <c r="N22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259</v>
      </c>
      <c r="O228" s="2">
        <f>Table153[[#This Row],[Workers Needed]]-Table153[[#This Row],[NumberWorkers]]</f>
        <v>41</v>
      </c>
    </row>
    <row r="229" spans="1:15" x14ac:dyDescent="0.25">
      <c r="A229" s="1">
        <v>41497</v>
      </c>
      <c r="B229">
        <v>974</v>
      </c>
      <c r="C229">
        <v>45608</v>
      </c>
      <c r="D229">
        <v>39058</v>
      </c>
      <c r="E229" s="2">
        <f>IF(WEEKDAY(Table153[[#This Row],[Date]],2)=3,1,0)</f>
        <v>0</v>
      </c>
      <c r="F229" s="2">
        <f>IF(WEEKDAY(Table153[[#This Row],[Date]],2)=4,1,0)</f>
        <v>0</v>
      </c>
      <c r="G229" s="2">
        <f>IF(WEEKDAY(Table153[[#This Row],[Date]],2)=6,1,0)</f>
        <v>0</v>
      </c>
      <c r="H229" s="2">
        <f>IF(NETWORKDAYS.INTL(Table153[[#This Row],[Date]],Table153[[#This Row],[Date]],11,[3]ZamazonHolidays!$A$2:$A$11)=0,IF(WEEKDAY(Table153[[#This Row],[Date]],2)=7,0,1),0)</f>
        <v>0</v>
      </c>
      <c r="I229" s="2">
        <v>9</v>
      </c>
      <c r="J229" s="2">
        <f>IF(WEEKDAY(Table153[[#This Row],[Date]],2)=1,1,0)</f>
        <v>0</v>
      </c>
      <c r="K229" s="2">
        <f>IF(WEEKDAY(Table153[[#This Row],[Date]],2)=2,1,0)</f>
        <v>0</v>
      </c>
      <c r="L229" s="2">
        <f>IF(WEEKDAY(Table153[[#This Row],[Date]],2)=5,1,0)</f>
        <v>0</v>
      </c>
      <c r="M229" s="2">
        <v>331</v>
      </c>
      <c r="N22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315</v>
      </c>
      <c r="O229" s="2">
        <f>Table153[[#This Row],[Workers Needed]]-Table153[[#This Row],[NumberWorkers]]</f>
        <v>16</v>
      </c>
    </row>
    <row r="230" spans="1:15" x14ac:dyDescent="0.25">
      <c r="A230" s="1">
        <v>41498</v>
      </c>
      <c r="B230">
        <v>695</v>
      </c>
      <c r="C230">
        <v>43481</v>
      </c>
      <c r="D230">
        <v>35326</v>
      </c>
      <c r="E230" s="2">
        <f>IF(WEEKDAY(Table153[[#This Row],[Date]],2)=3,1,0)</f>
        <v>0</v>
      </c>
      <c r="F230" s="2">
        <f>IF(WEEKDAY(Table153[[#This Row],[Date]],2)=4,1,0)</f>
        <v>0</v>
      </c>
      <c r="G230" s="2">
        <f>IF(WEEKDAY(Table153[[#This Row],[Date]],2)=6,1,0)</f>
        <v>0</v>
      </c>
      <c r="H230" s="2">
        <f>IF(NETWORKDAYS.INTL(Table153[[#This Row],[Date]],Table153[[#This Row],[Date]],11,[3]ZamazonHolidays!$A$2:$A$11)=0,IF(WEEKDAY(Table153[[#This Row],[Date]],2)=7,0,1),0)</f>
        <v>0</v>
      </c>
      <c r="I230" s="2">
        <v>8</v>
      </c>
      <c r="J230" s="2">
        <f>IF(WEEKDAY(Table153[[#This Row],[Date]],2)=1,1,0)</f>
        <v>1</v>
      </c>
      <c r="K230" s="2">
        <f>IF(WEEKDAY(Table153[[#This Row],[Date]],2)=2,1,0)</f>
        <v>0</v>
      </c>
      <c r="L230" s="2">
        <f>IF(WEEKDAY(Table153[[#This Row],[Date]],2)=5,1,0)</f>
        <v>0</v>
      </c>
      <c r="M230" s="2">
        <v>323</v>
      </c>
      <c r="N23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287</v>
      </c>
      <c r="O230" s="2">
        <f>Table153[[#This Row],[Workers Needed]]-Table153[[#This Row],[NumberWorkers]]</f>
        <v>36</v>
      </c>
    </row>
    <row r="231" spans="1:15" x14ac:dyDescent="0.25">
      <c r="A231" s="1">
        <v>41499</v>
      </c>
      <c r="B231">
        <v>1423</v>
      </c>
      <c r="C231">
        <v>46585</v>
      </c>
      <c r="D231">
        <v>37787</v>
      </c>
      <c r="E231" s="2">
        <f>IF(WEEKDAY(Table153[[#This Row],[Date]],2)=3,1,0)</f>
        <v>0</v>
      </c>
      <c r="F231" s="2">
        <f>IF(WEEKDAY(Table153[[#This Row],[Date]],2)=4,1,0)</f>
        <v>0</v>
      </c>
      <c r="G231" s="2">
        <f>IF(WEEKDAY(Table153[[#This Row],[Date]],2)=6,1,0)</f>
        <v>0</v>
      </c>
      <c r="H231" s="2">
        <f>IF(NETWORKDAYS.INTL(Table153[[#This Row],[Date]],Table153[[#This Row],[Date]],11,[3]ZamazonHolidays!$A$2:$A$11)=0,IF(WEEKDAY(Table153[[#This Row],[Date]],2)=7,0,1),0)</f>
        <v>0</v>
      </c>
      <c r="I231" s="2">
        <v>10</v>
      </c>
      <c r="J231" s="2">
        <f>IF(WEEKDAY(Table153[[#This Row],[Date]],2)=1,1,0)</f>
        <v>0</v>
      </c>
      <c r="K231" s="2">
        <f>IF(WEEKDAY(Table153[[#This Row],[Date]],2)=2,1,0)</f>
        <v>1</v>
      </c>
      <c r="L231" s="2">
        <f>IF(WEEKDAY(Table153[[#This Row],[Date]],2)=5,1,0)</f>
        <v>0</v>
      </c>
      <c r="M231" s="2">
        <v>390</v>
      </c>
      <c r="N23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325</v>
      </c>
      <c r="O231" s="2">
        <f>Table153[[#This Row],[Workers Needed]]-Table153[[#This Row],[NumberWorkers]]</f>
        <v>65</v>
      </c>
    </row>
    <row r="232" spans="1:15" x14ac:dyDescent="0.25">
      <c r="A232" s="1">
        <v>41500</v>
      </c>
      <c r="B232">
        <v>1330</v>
      </c>
      <c r="C232">
        <v>23200</v>
      </c>
      <c r="D232">
        <v>25668</v>
      </c>
      <c r="E232" s="2">
        <f>IF(WEEKDAY(Table153[[#This Row],[Date]],2)=3,1,0)</f>
        <v>1</v>
      </c>
      <c r="F232" s="2">
        <f>IF(WEEKDAY(Table153[[#This Row],[Date]],2)=4,1,0)</f>
        <v>0</v>
      </c>
      <c r="G232" s="2">
        <f>IF(WEEKDAY(Table153[[#This Row],[Date]],2)=6,1,0)</f>
        <v>0</v>
      </c>
      <c r="H232" s="2">
        <f>IF(NETWORKDAYS.INTL(Table153[[#This Row],[Date]],Table153[[#This Row],[Date]],11,[3]ZamazonHolidays!$A$2:$A$11)=0,IF(WEEKDAY(Table153[[#This Row],[Date]],2)=7,0,1),0)</f>
        <v>0</v>
      </c>
      <c r="I232" s="2">
        <v>9</v>
      </c>
      <c r="J232" s="2">
        <f>IF(WEEKDAY(Table153[[#This Row],[Date]],2)=1,1,0)</f>
        <v>0</v>
      </c>
      <c r="K232" s="2">
        <f>IF(WEEKDAY(Table153[[#This Row],[Date]],2)=2,1,0)</f>
        <v>0</v>
      </c>
      <c r="L232" s="2">
        <f>IF(WEEKDAY(Table153[[#This Row],[Date]],2)=5,1,0)</f>
        <v>0</v>
      </c>
      <c r="M232" s="2">
        <v>199</v>
      </c>
      <c r="N23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213</v>
      </c>
      <c r="O232" s="2">
        <f>Table153[[#This Row],[Workers Needed]]-Table153[[#This Row],[NumberWorkers]]</f>
        <v>-14</v>
      </c>
    </row>
    <row r="233" spans="1:15" x14ac:dyDescent="0.25">
      <c r="A233" s="1">
        <v>41501</v>
      </c>
      <c r="B233">
        <v>1397</v>
      </c>
      <c r="C233">
        <v>48259</v>
      </c>
      <c r="D233">
        <v>38957</v>
      </c>
      <c r="E233" s="2">
        <f>IF(WEEKDAY(Table153[[#This Row],[Date]],2)=3,1,0)</f>
        <v>0</v>
      </c>
      <c r="F233" s="2">
        <f>IF(WEEKDAY(Table153[[#This Row],[Date]],2)=4,1,0)</f>
        <v>1</v>
      </c>
      <c r="G233" s="2">
        <f>IF(WEEKDAY(Table153[[#This Row],[Date]],2)=6,1,0)</f>
        <v>0</v>
      </c>
      <c r="H233" s="2">
        <f>IF(NETWORKDAYS.INTL(Table153[[#This Row],[Date]],Table153[[#This Row],[Date]],11,[3]ZamazonHolidays!$A$2:$A$11)=0,IF(WEEKDAY(Table153[[#This Row],[Date]],2)=7,0,1),0)</f>
        <v>0</v>
      </c>
      <c r="I233" s="2">
        <v>9</v>
      </c>
      <c r="J233" s="2">
        <f>IF(WEEKDAY(Table153[[#This Row],[Date]],2)=1,1,0)</f>
        <v>0</v>
      </c>
      <c r="K233" s="2">
        <f>IF(WEEKDAY(Table153[[#This Row],[Date]],2)=2,1,0)</f>
        <v>0</v>
      </c>
      <c r="L233" s="2">
        <f>IF(WEEKDAY(Table153[[#This Row],[Date]],2)=5,1,0)</f>
        <v>0</v>
      </c>
      <c r="M233" s="2">
        <v>235</v>
      </c>
      <c r="N23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302</v>
      </c>
      <c r="O233" s="2">
        <f>Table153[[#This Row],[Workers Needed]]-Table153[[#This Row],[NumberWorkers]]</f>
        <v>-67</v>
      </c>
    </row>
    <row r="234" spans="1:15" x14ac:dyDescent="0.25">
      <c r="A234" s="1">
        <v>41502</v>
      </c>
      <c r="B234">
        <v>532</v>
      </c>
      <c r="C234">
        <v>22239</v>
      </c>
      <c r="D234">
        <v>39412</v>
      </c>
      <c r="E234" s="2">
        <f>IF(WEEKDAY(Table153[[#This Row],[Date]],2)=3,1,0)</f>
        <v>0</v>
      </c>
      <c r="F234" s="2">
        <f>IF(WEEKDAY(Table153[[#This Row],[Date]],2)=4,1,0)</f>
        <v>0</v>
      </c>
      <c r="G234" s="2">
        <f>IF(WEEKDAY(Table153[[#This Row],[Date]],2)=6,1,0)</f>
        <v>0</v>
      </c>
      <c r="H234" s="2">
        <f>IF(NETWORKDAYS.INTL(Table153[[#This Row],[Date]],Table153[[#This Row],[Date]],11,[3]ZamazonHolidays!$A$2:$A$11)=0,IF(WEEKDAY(Table153[[#This Row],[Date]],2)=7,0,1),0)</f>
        <v>0</v>
      </c>
      <c r="I234" s="2">
        <v>12</v>
      </c>
      <c r="J234" s="2">
        <f>IF(WEEKDAY(Table153[[#This Row],[Date]],2)=1,1,0)</f>
        <v>0</v>
      </c>
      <c r="K234" s="2">
        <f>IF(WEEKDAY(Table153[[#This Row],[Date]],2)=2,1,0)</f>
        <v>0</v>
      </c>
      <c r="L234" s="2">
        <f>IF(WEEKDAY(Table153[[#This Row],[Date]],2)=5,1,0)</f>
        <v>1</v>
      </c>
      <c r="M234" s="2">
        <v>355</v>
      </c>
      <c r="N23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283</v>
      </c>
      <c r="O234" s="2">
        <f>Table153[[#This Row],[Workers Needed]]-Table153[[#This Row],[NumberWorkers]]</f>
        <v>72</v>
      </c>
    </row>
    <row r="235" spans="1:15" x14ac:dyDescent="0.25">
      <c r="A235" s="1">
        <v>41503</v>
      </c>
      <c r="B235">
        <v>1451</v>
      </c>
      <c r="C235">
        <v>37863</v>
      </c>
      <c r="D235">
        <v>36169</v>
      </c>
      <c r="E235" s="2">
        <f>IF(WEEKDAY(Table153[[#This Row],[Date]],2)=3,1,0)</f>
        <v>0</v>
      </c>
      <c r="F235" s="2">
        <f>IF(WEEKDAY(Table153[[#This Row],[Date]],2)=4,1,0)</f>
        <v>0</v>
      </c>
      <c r="G235" s="2">
        <f>IF(WEEKDAY(Table153[[#This Row],[Date]],2)=6,1,0)</f>
        <v>1</v>
      </c>
      <c r="H235" s="2">
        <f>IF(NETWORKDAYS.INTL(Table153[[#This Row],[Date]],Table153[[#This Row],[Date]],11,[3]ZamazonHolidays!$A$2:$A$11)=0,IF(WEEKDAY(Table153[[#This Row],[Date]],2)=7,0,1),0)</f>
        <v>0</v>
      </c>
      <c r="I235" s="2">
        <v>12</v>
      </c>
      <c r="J235" s="2">
        <f>IF(WEEKDAY(Table153[[#This Row],[Date]],2)=1,1,0)</f>
        <v>0</v>
      </c>
      <c r="K235" s="2">
        <f>IF(WEEKDAY(Table153[[#This Row],[Date]],2)=2,1,0)</f>
        <v>0</v>
      </c>
      <c r="L235" s="2">
        <f>IF(WEEKDAY(Table153[[#This Row],[Date]],2)=5,1,0)</f>
        <v>0</v>
      </c>
      <c r="M235" s="2">
        <v>308</v>
      </c>
      <c r="N23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266</v>
      </c>
      <c r="O235" s="2">
        <f>Table153[[#This Row],[Workers Needed]]-Table153[[#This Row],[NumberWorkers]]</f>
        <v>42</v>
      </c>
    </row>
    <row r="236" spans="1:15" x14ac:dyDescent="0.25">
      <c r="A236" s="1">
        <v>41504</v>
      </c>
      <c r="B236">
        <v>1428</v>
      </c>
      <c r="C236">
        <v>48988</v>
      </c>
      <c r="D236">
        <v>33630</v>
      </c>
      <c r="E236" s="2">
        <f>IF(WEEKDAY(Table153[[#This Row],[Date]],2)=3,1,0)</f>
        <v>0</v>
      </c>
      <c r="F236" s="2">
        <f>IF(WEEKDAY(Table153[[#This Row],[Date]],2)=4,1,0)</f>
        <v>0</v>
      </c>
      <c r="G236" s="2">
        <f>IF(WEEKDAY(Table153[[#This Row],[Date]],2)=6,1,0)</f>
        <v>0</v>
      </c>
      <c r="H236" s="2">
        <f>IF(NETWORKDAYS.INTL(Table153[[#This Row],[Date]],Table153[[#This Row],[Date]],11,[3]ZamazonHolidays!$A$2:$A$11)=0,IF(WEEKDAY(Table153[[#This Row],[Date]],2)=7,0,1),0)</f>
        <v>0</v>
      </c>
      <c r="I236" s="2">
        <v>5</v>
      </c>
      <c r="J236" s="2">
        <f>IF(WEEKDAY(Table153[[#This Row],[Date]],2)=1,1,0)</f>
        <v>0</v>
      </c>
      <c r="K236" s="2">
        <f>IF(WEEKDAY(Table153[[#This Row],[Date]],2)=2,1,0)</f>
        <v>0</v>
      </c>
      <c r="L236" s="2">
        <f>IF(WEEKDAY(Table153[[#This Row],[Date]],2)=5,1,0)</f>
        <v>0</v>
      </c>
      <c r="M236" s="2">
        <v>281</v>
      </c>
      <c r="N23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307</v>
      </c>
      <c r="O236" s="2">
        <f>Table153[[#This Row],[Workers Needed]]-Table153[[#This Row],[NumberWorkers]]</f>
        <v>-26</v>
      </c>
    </row>
    <row r="237" spans="1:15" x14ac:dyDescent="0.25">
      <c r="A237" s="1">
        <v>41505</v>
      </c>
      <c r="B237">
        <v>1447</v>
      </c>
      <c r="C237">
        <v>40018</v>
      </c>
      <c r="D237">
        <v>38866</v>
      </c>
      <c r="E237" s="2">
        <f>IF(WEEKDAY(Table153[[#This Row],[Date]],2)=3,1,0)</f>
        <v>0</v>
      </c>
      <c r="F237" s="2">
        <f>IF(WEEKDAY(Table153[[#This Row],[Date]],2)=4,1,0)</f>
        <v>0</v>
      </c>
      <c r="G237" s="2">
        <f>IF(WEEKDAY(Table153[[#This Row],[Date]],2)=6,1,0)</f>
        <v>0</v>
      </c>
      <c r="H237" s="2">
        <f>IF(NETWORKDAYS.INTL(Table153[[#This Row],[Date]],Table153[[#This Row],[Date]],11,[3]ZamazonHolidays!$A$2:$A$11)=0,IF(WEEKDAY(Table153[[#This Row],[Date]],2)=7,0,1),0)</f>
        <v>0</v>
      </c>
      <c r="I237" s="2">
        <v>10</v>
      </c>
      <c r="J237" s="2">
        <f>IF(WEEKDAY(Table153[[#This Row],[Date]],2)=1,1,0)</f>
        <v>1</v>
      </c>
      <c r="K237" s="2">
        <f>IF(WEEKDAY(Table153[[#This Row],[Date]],2)=2,1,0)</f>
        <v>0</v>
      </c>
      <c r="L237" s="2">
        <f>IF(WEEKDAY(Table153[[#This Row],[Date]],2)=5,1,0)</f>
        <v>0</v>
      </c>
      <c r="M237" s="2">
        <v>285</v>
      </c>
      <c r="N23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325</v>
      </c>
      <c r="O237" s="2">
        <f>Table153[[#This Row],[Workers Needed]]-Table153[[#This Row],[NumberWorkers]]</f>
        <v>-40</v>
      </c>
    </row>
    <row r="238" spans="1:15" x14ac:dyDescent="0.25">
      <c r="A238" s="1">
        <v>41506</v>
      </c>
      <c r="B238">
        <v>1289</v>
      </c>
      <c r="C238">
        <v>45939</v>
      </c>
      <c r="D238">
        <v>31357</v>
      </c>
      <c r="E238" s="2">
        <f>IF(WEEKDAY(Table153[[#This Row],[Date]],2)=3,1,0)</f>
        <v>0</v>
      </c>
      <c r="F238" s="2">
        <f>IF(WEEKDAY(Table153[[#This Row],[Date]],2)=4,1,0)</f>
        <v>0</v>
      </c>
      <c r="G238" s="2">
        <f>IF(WEEKDAY(Table153[[#This Row],[Date]],2)=6,1,0)</f>
        <v>0</v>
      </c>
      <c r="H238" s="2">
        <f>IF(NETWORKDAYS.INTL(Table153[[#This Row],[Date]],Table153[[#This Row],[Date]],11,[3]ZamazonHolidays!$A$2:$A$11)=0,IF(WEEKDAY(Table153[[#This Row],[Date]],2)=7,0,1),0)</f>
        <v>0</v>
      </c>
      <c r="I238" s="2">
        <v>8</v>
      </c>
      <c r="J238" s="2">
        <f>IF(WEEKDAY(Table153[[#This Row],[Date]],2)=1,1,0)</f>
        <v>0</v>
      </c>
      <c r="K238" s="2">
        <f>IF(WEEKDAY(Table153[[#This Row],[Date]],2)=2,1,0)</f>
        <v>1</v>
      </c>
      <c r="L238" s="2">
        <f>IF(WEEKDAY(Table153[[#This Row],[Date]],2)=5,1,0)</f>
        <v>0</v>
      </c>
      <c r="M238" s="2">
        <v>282</v>
      </c>
      <c r="N23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290</v>
      </c>
      <c r="O238" s="2">
        <f>Table153[[#This Row],[Workers Needed]]-Table153[[#This Row],[NumberWorkers]]</f>
        <v>-8</v>
      </c>
    </row>
    <row r="239" spans="1:15" x14ac:dyDescent="0.25">
      <c r="A239" s="1">
        <v>41507</v>
      </c>
      <c r="B239">
        <v>813</v>
      </c>
      <c r="C239">
        <v>21424</v>
      </c>
      <c r="D239">
        <v>30938</v>
      </c>
      <c r="E239" s="2">
        <f>IF(WEEKDAY(Table153[[#This Row],[Date]],2)=3,1,0)</f>
        <v>1</v>
      </c>
      <c r="F239" s="2">
        <f>IF(WEEKDAY(Table153[[#This Row],[Date]],2)=4,1,0)</f>
        <v>0</v>
      </c>
      <c r="G239" s="2">
        <f>IF(WEEKDAY(Table153[[#This Row],[Date]],2)=6,1,0)</f>
        <v>0</v>
      </c>
      <c r="H239" s="2">
        <f>IF(NETWORKDAYS.INTL(Table153[[#This Row],[Date]],Table153[[#This Row],[Date]],11,[3]ZamazonHolidays!$A$2:$A$11)=0,IF(WEEKDAY(Table153[[#This Row],[Date]],2)=7,0,1),0)</f>
        <v>0</v>
      </c>
      <c r="I239" s="2">
        <v>7</v>
      </c>
      <c r="J239" s="2">
        <f>IF(WEEKDAY(Table153[[#This Row],[Date]],2)=1,1,0)</f>
        <v>0</v>
      </c>
      <c r="K239" s="2">
        <f>IF(WEEKDAY(Table153[[#This Row],[Date]],2)=2,1,0)</f>
        <v>0</v>
      </c>
      <c r="L239" s="2">
        <f>IF(WEEKDAY(Table153[[#This Row],[Date]],2)=5,1,0)</f>
        <v>0</v>
      </c>
      <c r="M239" s="2">
        <v>220</v>
      </c>
      <c r="N23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219</v>
      </c>
      <c r="O239" s="2">
        <f>Table153[[#This Row],[Workers Needed]]-Table153[[#This Row],[NumberWorkers]]</f>
        <v>1</v>
      </c>
    </row>
    <row r="240" spans="1:15" x14ac:dyDescent="0.25">
      <c r="A240" s="1">
        <v>41508</v>
      </c>
      <c r="B240">
        <v>1047</v>
      </c>
      <c r="C240">
        <v>25247</v>
      </c>
      <c r="D240">
        <v>37917</v>
      </c>
      <c r="E240" s="2">
        <f>IF(WEEKDAY(Table153[[#This Row],[Date]],2)=3,1,0)</f>
        <v>0</v>
      </c>
      <c r="F240" s="2">
        <f>IF(WEEKDAY(Table153[[#This Row],[Date]],2)=4,1,0)</f>
        <v>1</v>
      </c>
      <c r="G240" s="2">
        <f>IF(WEEKDAY(Table153[[#This Row],[Date]],2)=6,1,0)</f>
        <v>0</v>
      </c>
      <c r="H240" s="2">
        <f>IF(NETWORKDAYS.INTL(Table153[[#This Row],[Date]],Table153[[#This Row],[Date]],11,[3]ZamazonHolidays!$A$2:$A$11)=0,IF(WEEKDAY(Table153[[#This Row],[Date]],2)=7,0,1),0)</f>
        <v>0</v>
      </c>
      <c r="I240" s="2">
        <v>11</v>
      </c>
      <c r="J240" s="2">
        <f>IF(WEEKDAY(Table153[[#This Row],[Date]],2)=1,1,0)</f>
        <v>0</v>
      </c>
      <c r="K240" s="2">
        <f>IF(WEEKDAY(Table153[[#This Row],[Date]],2)=2,1,0)</f>
        <v>0</v>
      </c>
      <c r="L240" s="2">
        <f>IF(WEEKDAY(Table153[[#This Row],[Date]],2)=5,1,0)</f>
        <v>0</v>
      </c>
      <c r="M240" s="2">
        <v>264</v>
      </c>
      <c r="N24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267</v>
      </c>
      <c r="O240" s="2">
        <f>Table153[[#This Row],[Workers Needed]]-Table153[[#This Row],[NumberWorkers]]</f>
        <v>-3</v>
      </c>
    </row>
    <row r="241" spans="1:15" x14ac:dyDescent="0.25">
      <c r="A241" s="1">
        <v>41509</v>
      </c>
      <c r="B241">
        <v>1329</v>
      </c>
      <c r="C241">
        <v>26516</v>
      </c>
      <c r="D241">
        <v>35259</v>
      </c>
      <c r="E241" s="2">
        <f>IF(WEEKDAY(Table153[[#This Row],[Date]],2)=3,1,0)</f>
        <v>0</v>
      </c>
      <c r="F241" s="2">
        <f>IF(WEEKDAY(Table153[[#This Row],[Date]],2)=4,1,0)</f>
        <v>0</v>
      </c>
      <c r="G241" s="2">
        <f>IF(WEEKDAY(Table153[[#This Row],[Date]],2)=6,1,0)</f>
        <v>0</v>
      </c>
      <c r="H241" s="2">
        <f>IF(NETWORKDAYS.INTL(Table153[[#This Row],[Date]],Table153[[#This Row],[Date]],11,[3]ZamazonHolidays!$A$2:$A$11)=0,IF(WEEKDAY(Table153[[#This Row],[Date]],2)=7,0,1),0)</f>
        <v>0</v>
      </c>
      <c r="I241" s="2">
        <v>5</v>
      </c>
      <c r="J241" s="2">
        <f>IF(WEEKDAY(Table153[[#This Row],[Date]],2)=1,1,0)</f>
        <v>0</v>
      </c>
      <c r="K241" s="2">
        <f>IF(WEEKDAY(Table153[[#This Row],[Date]],2)=2,1,0)</f>
        <v>0</v>
      </c>
      <c r="L241" s="2">
        <f>IF(WEEKDAY(Table153[[#This Row],[Date]],2)=5,1,0)</f>
        <v>1</v>
      </c>
      <c r="M241" s="2">
        <v>313</v>
      </c>
      <c r="N24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293</v>
      </c>
      <c r="O241" s="2">
        <f>Table153[[#This Row],[Workers Needed]]-Table153[[#This Row],[NumberWorkers]]</f>
        <v>20</v>
      </c>
    </row>
    <row r="242" spans="1:15" x14ac:dyDescent="0.25">
      <c r="A242" s="1">
        <v>41510</v>
      </c>
      <c r="B242">
        <v>1021</v>
      </c>
      <c r="C242">
        <v>42983</v>
      </c>
      <c r="D242">
        <v>33772</v>
      </c>
      <c r="E242" s="2">
        <f>IF(WEEKDAY(Table153[[#This Row],[Date]],2)=3,1,0)</f>
        <v>0</v>
      </c>
      <c r="F242" s="2">
        <f>IF(WEEKDAY(Table153[[#This Row],[Date]],2)=4,1,0)</f>
        <v>0</v>
      </c>
      <c r="G242" s="2">
        <f>IF(WEEKDAY(Table153[[#This Row],[Date]],2)=6,1,0)</f>
        <v>1</v>
      </c>
      <c r="H242" s="2">
        <f>IF(NETWORKDAYS.INTL(Table153[[#This Row],[Date]],Table153[[#This Row],[Date]],11,[3]ZamazonHolidays!$A$2:$A$11)=0,IF(WEEKDAY(Table153[[#This Row],[Date]],2)=7,0,1),0)</f>
        <v>0</v>
      </c>
      <c r="I242" s="2">
        <v>5</v>
      </c>
      <c r="J242" s="2">
        <f>IF(WEEKDAY(Table153[[#This Row],[Date]],2)=1,1,0)</f>
        <v>0</v>
      </c>
      <c r="K242" s="2">
        <f>IF(WEEKDAY(Table153[[#This Row],[Date]],2)=2,1,0)</f>
        <v>0</v>
      </c>
      <c r="L242" s="2">
        <f>IF(WEEKDAY(Table153[[#This Row],[Date]],2)=5,1,0)</f>
        <v>0</v>
      </c>
      <c r="M242" s="2">
        <v>230</v>
      </c>
      <c r="N24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245</v>
      </c>
      <c r="O242" s="2">
        <f>Table153[[#This Row],[Workers Needed]]-Table153[[#This Row],[NumberWorkers]]</f>
        <v>-15</v>
      </c>
    </row>
    <row r="243" spans="1:15" x14ac:dyDescent="0.25">
      <c r="A243" s="1">
        <v>41511</v>
      </c>
      <c r="B243">
        <v>1061</v>
      </c>
      <c r="C243">
        <v>40394</v>
      </c>
      <c r="D243">
        <v>38582</v>
      </c>
      <c r="E243" s="2">
        <f>IF(WEEKDAY(Table153[[#This Row],[Date]],2)=3,1,0)</f>
        <v>0</v>
      </c>
      <c r="F243" s="2">
        <f>IF(WEEKDAY(Table153[[#This Row],[Date]],2)=4,1,0)</f>
        <v>0</v>
      </c>
      <c r="G243" s="2">
        <f>IF(WEEKDAY(Table153[[#This Row],[Date]],2)=6,1,0)</f>
        <v>0</v>
      </c>
      <c r="H243" s="2">
        <f>IF(NETWORKDAYS.INTL(Table153[[#This Row],[Date]],Table153[[#This Row],[Date]],11,[3]ZamazonHolidays!$A$2:$A$11)=0,IF(WEEKDAY(Table153[[#This Row],[Date]],2)=7,0,1),0)</f>
        <v>0</v>
      </c>
      <c r="I243" s="2">
        <v>6</v>
      </c>
      <c r="J243" s="2">
        <f>IF(WEEKDAY(Table153[[#This Row],[Date]],2)=1,1,0)</f>
        <v>0</v>
      </c>
      <c r="K243" s="2">
        <f>IF(WEEKDAY(Table153[[#This Row],[Date]],2)=2,1,0)</f>
        <v>0</v>
      </c>
      <c r="L243" s="2">
        <f>IF(WEEKDAY(Table153[[#This Row],[Date]],2)=5,1,0)</f>
        <v>0</v>
      </c>
      <c r="M243" s="2">
        <v>325</v>
      </c>
      <c r="N24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311</v>
      </c>
      <c r="O243" s="2">
        <f>Table153[[#This Row],[Workers Needed]]-Table153[[#This Row],[NumberWorkers]]</f>
        <v>14</v>
      </c>
    </row>
    <row r="244" spans="1:15" x14ac:dyDescent="0.25">
      <c r="A244" s="1">
        <v>41512</v>
      </c>
      <c r="B244">
        <v>1022</v>
      </c>
      <c r="C244">
        <v>43242</v>
      </c>
      <c r="D244">
        <v>37210</v>
      </c>
      <c r="E244" s="2">
        <f>IF(WEEKDAY(Table153[[#This Row],[Date]],2)=3,1,0)</f>
        <v>0</v>
      </c>
      <c r="F244" s="2">
        <f>IF(WEEKDAY(Table153[[#This Row],[Date]],2)=4,1,0)</f>
        <v>0</v>
      </c>
      <c r="G244" s="2">
        <f>IF(WEEKDAY(Table153[[#This Row],[Date]],2)=6,1,0)</f>
        <v>0</v>
      </c>
      <c r="H244" s="2">
        <f>IF(NETWORKDAYS.INTL(Table153[[#This Row],[Date]],Table153[[#This Row],[Date]],11,[3]ZamazonHolidays!$A$2:$A$11)=0,IF(WEEKDAY(Table153[[#This Row],[Date]],2)=7,0,1),0)</f>
        <v>0</v>
      </c>
      <c r="I244" s="2">
        <v>12</v>
      </c>
      <c r="J244" s="2">
        <f>IF(WEEKDAY(Table153[[#This Row],[Date]],2)=1,1,0)</f>
        <v>1</v>
      </c>
      <c r="K244" s="2">
        <f>IF(WEEKDAY(Table153[[#This Row],[Date]],2)=2,1,0)</f>
        <v>0</v>
      </c>
      <c r="L244" s="2">
        <f>IF(WEEKDAY(Table153[[#This Row],[Date]],2)=5,1,0)</f>
        <v>0</v>
      </c>
      <c r="M244" s="2">
        <v>252</v>
      </c>
      <c r="N24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306</v>
      </c>
      <c r="O244" s="2">
        <f>Table153[[#This Row],[Workers Needed]]-Table153[[#This Row],[NumberWorkers]]</f>
        <v>-54</v>
      </c>
    </row>
    <row r="245" spans="1:15" x14ac:dyDescent="0.25">
      <c r="A245" s="1">
        <v>41513</v>
      </c>
      <c r="B245">
        <v>1195</v>
      </c>
      <c r="C245">
        <v>36925</v>
      </c>
      <c r="D245">
        <v>39359</v>
      </c>
      <c r="E245" s="2">
        <f>IF(WEEKDAY(Table153[[#This Row],[Date]],2)=3,1,0)</f>
        <v>0</v>
      </c>
      <c r="F245" s="2">
        <f>IF(WEEKDAY(Table153[[#This Row],[Date]],2)=4,1,0)</f>
        <v>0</v>
      </c>
      <c r="G245" s="2">
        <f>IF(WEEKDAY(Table153[[#This Row],[Date]],2)=6,1,0)</f>
        <v>0</v>
      </c>
      <c r="H245" s="2">
        <f>IF(NETWORKDAYS.INTL(Table153[[#This Row],[Date]],Table153[[#This Row],[Date]],11,[3]ZamazonHolidays!$A$2:$A$11)=0,IF(WEEKDAY(Table153[[#This Row],[Date]],2)=7,0,1),0)</f>
        <v>0</v>
      </c>
      <c r="I245" s="2">
        <v>9</v>
      </c>
      <c r="J245" s="2">
        <f>IF(WEEKDAY(Table153[[#This Row],[Date]],2)=1,1,0)</f>
        <v>0</v>
      </c>
      <c r="K245" s="2">
        <f>IF(WEEKDAY(Table153[[#This Row],[Date]],2)=2,1,0)</f>
        <v>1</v>
      </c>
      <c r="L245" s="2">
        <f>IF(WEEKDAY(Table153[[#This Row],[Date]],2)=5,1,0)</f>
        <v>0</v>
      </c>
      <c r="M245" s="2">
        <v>218</v>
      </c>
      <c r="N24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317</v>
      </c>
      <c r="O245" s="2">
        <f>Table153[[#This Row],[Workers Needed]]-Table153[[#This Row],[NumberWorkers]]</f>
        <v>-99</v>
      </c>
    </row>
    <row r="246" spans="1:15" x14ac:dyDescent="0.25">
      <c r="A246" s="1">
        <v>41514</v>
      </c>
      <c r="B246">
        <v>1148</v>
      </c>
      <c r="C246">
        <v>22412</v>
      </c>
      <c r="D246">
        <v>27928</v>
      </c>
      <c r="E246" s="2">
        <f>IF(WEEKDAY(Table153[[#This Row],[Date]],2)=3,1,0)</f>
        <v>1</v>
      </c>
      <c r="F246" s="2">
        <f>IF(WEEKDAY(Table153[[#This Row],[Date]],2)=4,1,0)</f>
        <v>0</v>
      </c>
      <c r="G246" s="2">
        <f>IF(WEEKDAY(Table153[[#This Row],[Date]],2)=6,1,0)</f>
        <v>0</v>
      </c>
      <c r="H246" s="2">
        <f>IF(NETWORKDAYS.INTL(Table153[[#This Row],[Date]],Table153[[#This Row],[Date]],11,[3]ZamazonHolidays!$A$2:$A$11)=0,IF(WEEKDAY(Table153[[#This Row],[Date]],2)=7,0,1),0)</f>
        <v>0</v>
      </c>
      <c r="I246" s="2">
        <v>10</v>
      </c>
      <c r="J246" s="2">
        <f>IF(WEEKDAY(Table153[[#This Row],[Date]],2)=1,1,0)</f>
        <v>0</v>
      </c>
      <c r="K246" s="2">
        <f>IF(WEEKDAY(Table153[[#This Row],[Date]],2)=2,1,0)</f>
        <v>0</v>
      </c>
      <c r="L246" s="2">
        <f>IF(WEEKDAY(Table153[[#This Row],[Date]],2)=5,1,0)</f>
        <v>0</v>
      </c>
      <c r="M246" s="2">
        <v>169</v>
      </c>
      <c r="N24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217</v>
      </c>
      <c r="O246" s="2">
        <f>Table153[[#This Row],[Workers Needed]]-Table153[[#This Row],[NumberWorkers]]</f>
        <v>-48</v>
      </c>
    </row>
    <row r="247" spans="1:15" x14ac:dyDescent="0.25">
      <c r="A247" s="1">
        <v>41515</v>
      </c>
      <c r="B247">
        <v>1037</v>
      </c>
      <c r="C247">
        <v>48681</v>
      </c>
      <c r="D247">
        <v>37485</v>
      </c>
      <c r="E247" s="2">
        <f>IF(WEEKDAY(Table153[[#This Row],[Date]],2)=3,1,0)</f>
        <v>0</v>
      </c>
      <c r="F247" s="2">
        <f>IF(WEEKDAY(Table153[[#This Row],[Date]],2)=4,1,0)</f>
        <v>1</v>
      </c>
      <c r="G247" s="2">
        <f>IF(WEEKDAY(Table153[[#This Row],[Date]],2)=6,1,0)</f>
        <v>0</v>
      </c>
      <c r="H247" s="2">
        <f>IF(NETWORKDAYS.INTL(Table153[[#This Row],[Date]],Table153[[#This Row],[Date]],11,[3]ZamazonHolidays!$A$2:$A$11)=0,IF(WEEKDAY(Table153[[#This Row],[Date]],2)=7,0,1),0)</f>
        <v>0</v>
      </c>
      <c r="I247" s="2">
        <v>9</v>
      </c>
      <c r="J247" s="2">
        <f>IF(WEEKDAY(Table153[[#This Row],[Date]],2)=1,1,0)</f>
        <v>0</v>
      </c>
      <c r="K247" s="2">
        <f>IF(WEEKDAY(Table153[[#This Row],[Date]],2)=2,1,0)</f>
        <v>0</v>
      </c>
      <c r="L247" s="2">
        <f>IF(WEEKDAY(Table153[[#This Row],[Date]],2)=5,1,0)</f>
        <v>0</v>
      </c>
      <c r="M247" s="2">
        <v>269</v>
      </c>
      <c r="N24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284</v>
      </c>
      <c r="O247" s="2">
        <f>Table153[[#This Row],[Workers Needed]]-Table153[[#This Row],[NumberWorkers]]</f>
        <v>-15</v>
      </c>
    </row>
    <row r="248" spans="1:15" x14ac:dyDescent="0.25">
      <c r="A248" s="1">
        <v>41516</v>
      </c>
      <c r="B248">
        <v>1307</v>
      </c>
      <c r="C248">
        <v>32386</v>
      </c>
      <c r="D248">
        <v>30755</v>
      </c>
      <c r="E248" s="2">
        <f>IF(WEEKDAY(Table153[[#This Row],[Date]],2)=3,1,0)</f>
        <v>0</v>
      </c>
      <c r="F248" s="2">
        <f>IF(WEEKDAY(Table153[[#This Row],[Date]],2)=4,1,0)</f>
        <v>0</v>
      </c>
      <c r="G248" s="2">
        <f>IF(WEEKDAY(Table153[[#This Row],[Date]],2)=6,1,0)</f>
        <v>0</v>
      </c>
      <c r="H248" s="2">
        <f>IF(NETWORKDAYS.INTL(Table153[[#This Row],[Date]],Table153[[#This Row],[Date]],11,[3]ZamazonHolidays!$A$2:$A$11)=0,IF(WEEKDAY(Table153[[#This Row],[Date]],2)=7,0,1),0)</f>
        <v>0</v>
      </c>
      <c r="I248" s="2">
        <v>11</v>
      </c>
      <c r="J248" s="2">
        <f>IF(WEEKDAY(Table153[[#This Row],[Date]],2)=1,1,0)</f>
        <v>0</v>
      </c>
      <c r="K248" s="2">
        <f>IF(WEEKDAY(Table153[[#This Row],[Date]],2)=2,1,0)</f>
        <v>0</v>
      </c>
      <c r="L248" s="2">
        <f>IF(WEEKDAY(Table153[[#This Row],[Date]],2)=5,1,0)</f>
        <v>1</v>
      </c>
      <c r="M248" s="2">
        <v>313</v>
      </c>
      <c r="N24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276</v>
      </c>
      <c r="O248" s="2">
        <f>Table153[[#This Row],[Workers Needed]]-Table153[[#This Row],[NumberWorkers]]</f>
        <v>37</v>
      </c>
    </row>
    <row r="249" spans="1:15" x14ac:dyDescent="0.25">
      <c r="A249" s="1">
        <v>41517</v>
      </c>
      <c r="B249">
        <v>901</v>
      </c>
      <c r="C249">
        <v>48216</v>
      </c>
      <c r="D249">
        <v>34443</v>
      </c>
      <c r="E249" s="2">
        <f>IF(WEEKDAY(Table153[[#This Row],[Date]],2)=3,1,0)</f>
        <v>0</v>
      </c>
      <c r="F249" s="2">
        <f>IF(WEEKDAY(Table153[[#This Row],[Date]],2)=4,1,0)</f>
        <v>0</v>
      </c>
      <c r="G249" s="2">
        <f>IF(WEEKDAY(Table153[[#This Row],[Date]],2)=6,1,0)</f>
        <v>1</v>
      </c>
      <c r="H249" s="2">
        <f>IF(NETWORKDAYS.INTL(Table153[[#This Row],[Date]],Table153[[#This Row],[Date]],11,[3]ZamazonHolidays!$A$2:$A$11)=0,IF(WEEKDAY(Table153[[#This Row],[Date]],2)=7,0,1),0)</f>
        <v>0</v>
      </c>
      <c r="I249" s="2">
        <v>11</v>
      </c>
      <c r="J249" s="2">
        <f>IF(WEEKDAY(Table153[[#This Row],[Date]],2)=1,1,0)</f>
        <v>0</v>
      </c>
      <c r="K249" s="2">
        <f>IF(WEEKDAY(Table153[[#This Row],[Date]],2)=2,1,0)</f>
        <v>0</v>
      </c>
      <c r="L249" s="2">
        <f>IF(WEEKDAY(Table153[[#This Row],[Date]],2)=5,1,0)</f>
        <v>0</v>
      </c>
      <c r="M249" s="2">
        <v>229</v>
      </c>
      <c r="N24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249</v>
      </c>
      <c r="O249" s="2">
        <f>Table153[[#This Row],[Workers Needed]]-Table153[[#This Row],[NumberWorkers]]</f>
        <v>-20</v>
      </c>
    </row>
    <row r="250" spans="1:15" x14ac:dyDescent="0.25">
      <c r="A250" s="1">
        <v>41518</v>
      </c>
      <c r="B250">
        <v>1143</v>
      </c>
      <c r="C250">
        <v>28871</v>
      </c>
      <c r="D250">
        <v>38987</v>
      </c>
      <c r="E250" s="2">
        <f>IF(WEEKDAY(Table153[[#This Row],[Date]],2)=3,1,0)</f>
        <v>0</v>
      </c>
      <c r="F250" s="2">
        <f>IF(WEEKDAY(Table153[[#This Row],[Date]],2)=4,1,0)</f>
        <v>0</v>
      </c>
      <c r="G250" s="2">
        <f>IF(WEEKDAY(Table153[[#This Row],[Date]],2)=6,1,0)</f>
        <v>0</v>
      </c>
      <c r="H250" s="2">
        <f>IF(NETWORKDAYS.INTL(Table153[[#This Row],[Date]],Table153[[#This Row],[Date]],11,[3]ZamazonHolidays!$A$2:$A$11)=0,IF(WEEKDAY(Table153[[#This Row],[Date]],2)=7,0,1),0)</f>
        <v>0</v>
      </c>
      <c r="I250" s="2">
        <v>7</v>
      </c>
      <c r="J250" s="2">
        <f>IF(WEEKDAY(Table153[[#This Row],[Date]],2)=1,1,0)</f>
        <v>0</v>
      </c>
      <c r="K250" s="2">
        <f>IF(WEEKDAY(Table153[[#This Row],[Date]],2)=2,1,0)</f>
        <v>0</v>
      </c>
      <c r="L250" s="2">
        <f>IF(WEEKDAY(Table153[[#This Row],[Date]],2)=5,1,0)</f>
        <v>0</v>
      </c>
      <c r="M250" s="2">
        <v>284</v>
      </c>
      <c r="N25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307</v>
      </c>
      <c r="O250" s="2">
        <f>Table153[[#This Row],[Workers Needed]]-Table153[[#This Row],[NumberWorkers]]</f>
        <v>-23</v>
      </c>
    </row>
    <row r="251" spans="1:15" x14ac:dyDescent="0.25">
      <c r="A251" s="1">
        <v>41519</v>
      </c>
      <c r="B251">
        <v>2011</v>
      </c>
      <c r="C251">
        <v>42140</v>
      </c>
      <c r="D251">
        <v>32998</v>
      </c>
      <c r="E251" s="2">
        <f>IF(WEEKDAY(Table153[[#This Row],[Date]],2)=3,1,0)</f>
        <v>0</v>
      </c>
      <c r="F251" s="2">
        <f>IF(WEEKDAY(Table153[[#This Row],[Date]],2)=4,1,0)</f>
        <v>0</v>
      </c>
      <c r="G251" s="2">
        <f>IF(WEEKDAY(Table153[[#This Row],[Date]],2)=6,1,0)</f>
        <v>0</v>
      </c>
      <c r="H251" s="2">
        <f>IF(NETWORKDAYS.INTL(Table153[[#This Row],[Date]],Table153[[#This Row],[Date]],11,[3]ZamazonHolidays!$A$2:$A$11)=0,IF(WEEKDAY(Table153[[#This Row],[Date]],2)=7,0,1),0)</f>
        <v>1</v>
      </c>
      <c r="I251" s="2">
        <v>12</v>
      </c>
      <c r="J251" s="2">
        <f>IF(WEEKDAY(Table153[[#This Row],[Date]],2)=1,1,0)</f>
        <v>1</v>
      </c>
      <c r="K251" s="2">
        <f>IF(WEEKDAY(Table153[[#This Row],[Date]],2)=2,1,0)</f>
        <v>0</v>
      </c>
      <c r="L251" s="2">
        <f>IF(WEEKDAY(Table153[[#This Row],[Date]],2)=5,1,0)</f>
        <v>0</v>
      </c>
      <c r="M251" s="2">
        <v>378</v>
      </c>
      <c r="N25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373</v>
      </c>
      <c r="O251" s="2">
        <f>Table153[[#This Row],[Workers Needed]]-Table153[[#This Row],[NumberWorkers]]</f>
        <v>5</v>
      </c>
    </row>
    <row r="252" spans="1:15" x14ac:dyDescent="0.25">
      <c r="A252" s="1">
        <v>41520</v>
      </c>
      <c r="B252">
        <v>829</v>
      </c>
      <c r="C252">
        <v>25037</v>
      </c>
      <c r="D252">
        <v>31959</v>
      </c>
      <c r="E252" s="2">
        <f>IF(WEEKDAY(Table153[[#This Row],[Date]],2)=3,1,0)</f>
        <v>0</v>
      </c>
      <c r="F252" s="2">
        <f>IF(WEEKDAY(Table153[[#This Row],[Date]],2)=4,1,0)</f>
        <v>0</v>
      </c>
      <c r="G252" s="2">
        <f>IF(WEEKDAY(Table153[[#This Row],[Date]],2)=6,1,0)</f>
        <v>0</v>
      </c>
      <c r="H252" s="2">
        <f>IF(NETWORKDAYS.INTL(Table153[[#This Row],[Date]],Table153[[#This Row],[Date]],11,[3]ZamazonHolidays!$A$2:$A$11)=0,IF(WEEKDAY(Table153[[#This Row],[Date]],2)=7,0,1),0)</f>
        <v>0</v>
      </c>
      <c r="I252" s="2">
        <v>11</v>
      </c>
      <c r="J252" s="2">
        <f>IF(WEEKDAY(Table153[[#This Row],[Date]],2)=1,1,0)</f>
        <v>0</v>
      </c>
      <c r="K252" s="2">
        <f>IF(WEEKDAY(Table153[[#This Row],[Date]],2)=2,1,0)</f>
        <v>1</v>
      </c>
      <c r="L252" s="2">
        <f>IF(WEEKDAY(Table153[[#This Row],[Date]],2)=5,1,0)</f>
        <v>0</v>
      </c>
      <c r="M252" s="2">
        <v>227</v>
      </c>
      <c r="N25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260</v>
      </c>
      <c r="O252" s="2">
        <f>Table153[[#This Row],[Workers Needed]]-Table153[[#This Row],[NumberWorkers]]</f>
        <v>-33</v>
      </c>
    </row>
    <row r="253" spans="1:15" x14ac:dyDescent="0.25">
      <c r="A253" s="1">
        <v>41521</v>
      </c>
      <c r="B253">
        <v>1073</v>
      </c>
      <c r="C253">
        <v>35046</v>
      </c>
      <c r="D253">
        <v>27611</v>
      </c>
      <c r="E253" s="2">
        <f>IF(WEEKDAY(Table153[[#This Row],[Date]],2)=3,1,0)</f>
        <v>1</v>
      </c>
      <c r="F253" s="2">
        <f>IF(WEEKDAY(Table153[[#This Row],[Date]],2)=4,1,0)</f>
        <v>0</v>
      </c>
      <c r="G253" s="2">
        <f>IF(WEEKDAY(Table153[[#This Row],[Date]],2)=6,1,0)</f>
        <v>0</v>
      </c>
      <c r="H253" s="2">
        <f>IF(NETWORKDAYS.INTL(Table153[[#This Row],[Date]],Table153[[#This Row],[Date]],11,[3]ZamazonHolidays!$A$2:$A$11)=0,IF(WEEKDAY(Table153[[#This Row],[Date]],2)=7,0,1),0)</f>
        <v>0</v>
      </c>
      <c r="I253" s="2">
        <v>11</v>
      </c>
      <c r="J253" s="2">
        <f>IF(WEEKDAY(Table153[[#This Row],[Date]],2)=1,1,0)</f>
        <v>0</v>
      </c>
      <c r="K253" s="2">
        <f>IF(WEEKDAY(Table153[[#This Row],[Date]],2)=2,1,0)</f>
        <v>0</v>
      </c>
      <c r="L253" s="2">
        <f>IF(WEEKDAY(Table153[[#This Row],[Date]],2)=5,1,0)</f>
        <v>0</v>
      </c>
      <c r="M253" s="2">
        <v>280</v>
      </c>
      <c r="N25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224</v>
      </c>
      <c r="O253" s="2">
        <f>Table153[[#This Row],[Workers Needed]]-Table153[[#This Row],[NumberWorkers]]</f>
        <v>56</v>
      </c>
    </row>
    <row r="254" spans="1:15" x14ac:dyDescent="0.25">
      <c r="A254" s="1">
        <v>41522</v>
      </c>
      <c r="B254">
        <v>722</v>
      </c>
      <c r="C254">
        <v>49823</v>
      </c>
      <c r="D254">
        <v>31053</v>
      </c>
      <c r="E254" s="2">
        <f>IF(WEEKDAY(Table153[[#This Row],[Date]],2)=3,1,0)</f>
        <v>0</v>
      </c>
      <c r="F254" s="2">
        <f>IF(WEEKDAY(Table153[[#This Row],[Date]],2)=4,1,0)</f>
        <v>1</v>
      </c>
      <c r="G254" s="2">
        <f>IF(WEEKDAY(Table153[[#This Row],[Date]],2)=6,1,0)</f>
        <v>0</v>
      </c>
      <c r="H254" s="2">
        <f>IF(NETWORKDAYS.INTL(Table153[[#This Row],[Date]],Table153[[#This Row],[Date]],11,[3]ZamazonHolidays!$A$2:$A$11)=0,IF(WEEKDAY(Table153[[#This Row],[Date]],2)=7,0,1),0)</f>
        <v>0</v>
      </c>
      <c r="I254" s="2">
        <v>11</v>
      </c>
      <c r="J254" s="2">
        <f>IF(WEEKDAY(Table153[[#This Row],[Date]],2)=1,1,0)</f>
        <v>0</v>
      </c>
      <c r="K254" s="2">
        <f>IF(WEEKDAY(Table153[[#This Row],[Date]],2)=2,1,0)</f>
        <v>0</v>
      </c>
      <c r="L254" s="2">
        <f>IF(WEEKDAY(Table153[[#This Row],[Date]],2)=5,1,0)</f>
        <v>0</v>
      </c>
      <c r="M254" s="2">
        <v>233</v>
      </c>
      <c r="N25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244</v>
      </c>
      <c r="O254" s="2">
        <f>Table153[[#This Row],[Workers Needed]]-Table153[[#This Row],[NumberWorkers]]</f>
        <v>-11</v>
      </c>
    </row>
    <row r="255" spans="1:15" x14ac:dyDescent="0.25">
      <c r="A255" s="1">
        <v>41523</v>
      </c>
      <c r="B255">
        <v>1087</v>
      </c>
      <c r="C255">
        <v>40921</v>
      </c>
      <c r="D255">
        <v>35164</v>
      </c>
      <c r="E255" s="2">
        <f>IF(WEEKDAY(Table153[[#This Row],[Date]],2)=3,1,0)</f>
        <v>0</v>
      </c>
      <c r="F255" s="2">
        <f>IF(WEEKDAY(Table153[[#This Row],[Date]],2)=4,1,0)</f>
        <v>0</v>
      </c>
      <c r="G255" s="2">
        <f>IF(WEEKDAY(Table153[[#This Row],[Date]],2)=6,1,0)</f>
        <v>0</v>
      </c>
      <c r="H255" s="2">
        <f>IF(NETWORKDAYS.INTL(Table153[[#This Row],[Date]],Table153[[#This Row],[Date]],11,[3]ZamazonHolidays!$A$2:$A$11)=0,IF(WEEKDAY(Table153[[#This Row],[Date]],2)=7,0,1),0)</f>
        <v>0</v>
      </c>
      <c r="I255" s="2">
        <v>9</v>
      </c>
      <c r="J255" s="2">
        <f>IF(WEEKDAY(Table153[[#This Row],[Date]],2)=1,1,0)</f>
        <v>0</v>
      </c>
      <c r="K255" s="2">
        <f>IF(WEEKDAY(Table153[[#This Row],[Date]],2)=2,1,0)</f>
        <v>0</v>
      </c>
      <c r="L255" s="2">
        <f>IF(WEEKDAY(Table153[[#This Row],[Date]],2)=5,1,0)</f>
        <v>1</v>
      </c>
      <c r="M255" s="2">
        <v>319</v>
      </c>
      <c r="N25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297</v>
      </c>
      <c r="O255" s="2">
        <f>Table153[[#This Row],[Workers Needed]]-Table153[[#This Row],[NumberWorkers]]</f>
        <v>22</v>
      </c>
    </row>
    <row r="256" spans="1:15" x14ac:dyDescent="0.25">
      <c r="A256" s="1">
        <v>41524</v>
      </c>
      <c r="B256">
        <v>1154</v>
      </c>
      <c r="C256">
        <v>25214</v>
      </c>
      <c r="D256">
        <v>31509</v>
      </c>
      <c r="E256" s="2">
        <f>IF(WEEKDAY(Table153[[#This Row],[Date]],2)=3,1,0)</f>
        <v>0</v>
      </c>
      <c r="F256" s="2">
        <f>IF(WEEKDAY(Table153[[#This Row],[Date]],2)=4,1,0)</f>
        <v>0</v>
      </c>
      <c r="G256" s="2">
        <f>IF(WEEKDAY(Table153[[#This Row],[Date]],2)=6,1,0)</f>
        <v>1</v>
      </c>
      <c r="H256" s="2">
        <f>IF(NETWORKDAYS.INTL(Table153[[#This Row],[Date]],Table153[[#This Row],[Date]],11,[3]ZamazonHolidays!$A$2:$A$11)=0,IF(WEEKDAY(Table153[[#This Row],[Date]],2)=7,0,1),0)</f>
        <v>0</v>
      </c>
      <c r="I256" s="2">
        <v>6</v>
      </c>
      <c r="J256" s="2">
        <f>IF(WEEKDAY(Table153[[#This Row],[Date]],2)=1,1,0)</f>
        <v>0</v>
      </c>
      <c r="K256" s="2">
        <f>IF(WEEKDAY(Table153[[#This Row],[Date]],2)=2,1,0)</f>
        <v>0</v>
      </c>
      <c r="L256" s="2">
        <f>IF(WEEKDAY(Table153[[#This Row],[Date]],2)=5,1,0)</f>
        <v>0</v>
      </c>
      <c r="M256" s="2">
        <v>182</v>
      </c>
      <c r="N25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224</v>
      </c>
      <c r="O256" s="2">
        <f>Table153[[#This Row],[Workers Needed]]-Table153[[#This Row],[NumberWorkers]]</f>
        <v>-42</v>
      </c>
    </row>
    <row r="257" spans="1:15" x14ac:dyDescent="0.25">
      <c r="A257" s="1">
        <v>41525</v>
      </c>
      <c r="B257">
        <v>1081</v>
      </c>
      <c r="C257">
        <v>45784</v>
      </c>
      <c r="D257">
        <v>35129</v>
      </c>
      <c r="E257" s="2">
        <f>IF(WEEKDAY(Table153[[#This Row],[Date]],2)=3,1,0)</f>
        <v>0</v>
      </c>
      <c r="F257" s="2">
        <f>IF(WEEKDAY(Table153[[#This Row],[Date]],2)=4,1,0)</f>
        <v>0</v>
      </c>
      <c r="G257" s="2">
        <f>IF(WEEKDAY(Table153[[#This Row],[Date]],2)=6,1,0)</f>
        <v>0</v>
      </c>
      <c r="H257" s="2">
        <f>IF(NETWORKDAYS.INTL(Table153[[#This Row],[Date]],Table153[[#This Row],[Date]],11,[3]ZamazonHolidays!$A$2:$A$11)=0,IF(WEEKDAY(Table153[[#This Row],[Date]],2)=7,0,1),0)</f>
        <v>0</v>
      </c>
      <c r="I257" s="2">
        <v>10</v>
      </c>
      <c r="J257" s="2">
        <f>IF(WEEKDAY(Table153[[#This Row],[Date]],2)=1,1,0)</f>
        <v>0</v>
      </c>
      <c r="K257" s="2">
        <f>IF(WEEKDAY(Table153[[#This Row],[Date]],2)=2,1,0)</f>
        <v>0</v>
      </c>
      <c r="L257" s="2">
        <f>IF(WEEKDAY(Table153[[#This Row],[Date]],2)=5,1,0)</f>
        <v>0</v>
      </c>
      <c r="M257" s="2">
        <v>238</v>
      </c>
      <c r="N25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300</v>
      </c>
      <c r="O257" s="2">
        <f>Table153[[#This Row],[Workers Needed]]-Table153[[#This Row],[NumberWorkers]]</f>
        <v>-62</v>
      </c>
    </row>
    <row r="258" spans="1:15" x14ac:dyDescent="0.25">
      <c r="A258" s="1">
        <v>41526</v>
      </c>
      <c r="B258">
        <v>1403</v>
      </c>
      <c r="C258">
        <v>22250</v>
      </c>
      <c r="D258">
        <v>39442</v>
      </c>
      <c r="E258" s="2">
        <f>IF(WEEKDAY(Table153[[#This Row],[Date]],2)=3,1,0)</f>
        <v>0</v>
      </c>
      <c r="F258" s="2">
        <f>IF(WEEKDAY(Table153[[#This Row],[Date]],2)=4,1,0)</f>
        <v>0</v>
      </c>
      <c r="G258" s="2">
        <f>IF(WEEKDAY(Table153[[#This Row],[Date]],2)=6,1,0)</f>
        <v>0</v>
      </c>
      <c r="H258" s="2">
        <f>IF(NETWORKDAYS.INTL(Table153[[#This Row],[Date]],Table153[[#This Row],[Date]],11,[3]ZamazonHolidays!$A$2:$A$11)=0,IF(WEEKDAY(Table153[[#This Row],[Date]],2)=7,0,1),0)</f>
        <v>0</v>
      </c>
      <c r="I258" s="2">
        <v>6</v>
      </c>
      <c r="J258" s="2">
        <f>IF(WEEKDAY(Table153[[#This Row],[Date]],2)=1,1,0)</f>
        <v>1</v>
      </c>
      <c r="K258" s="2">
        <f>IF(WEEKDAY(Table153[[#This Row],[Date]],2)=2,1,0)</f>
        <v>0</v>
      </c>
      <c r="L258" s="2">
        <f>IF(WEEKDAY(Table153[[#This Row],[Date]],2)=5,1,0)</f>
        <v>0</v>
      </c>
      <c r="M258" s="2">
        <v>263</v>
      </c>
      <c r="N25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312</v>
      </c>
      <c r="O258" s="2">
        <f>Table153[[#This Row],[Workers Needed]]-Table153[[#This Row],[NumberWorkers]]</f>
        <v>-49</v>
      </c>
    </row>
    <row r="259" spans="1:15" x14ac:dyDescent="0.25">
      <c r="A259" s="1">
        <v>41527</v>
      </c>
      <c r="B259">
        <v>1097</v>
      </c>
      <c r="C259">
        <v>34745</v>
      </c>
      <c r="D259">
        <v>34870</v>
      </c>
      <c r="E259" s="2">
        <f>IF(WEEKDAY(Table153[[#This Row],[Date]],2)=3,1,0)</f>
        <v>0</v>
      </c>
      <c r="F259" s="2">
        <f>IF(WEEKDAY(Table153[[#This Row],[Date]],2)=4,1,0)</f>
        <v>0</v>
      </c>
      <c r="G259" s="2">
        <f>IF(WEEKDAY(Table153[[#This Row],[Date]],2)=6,1,0)</f>
        <v>0</v>
      </c>
      <c r="H259" s="2">
        <f>IF(NETWORKDAYS.INTL(Table153[[#This Row],[Date]],Table153[[#This Row],[Date]],11,[3]ZamazonHolidays!$A$2:$A$11)=0,IF(WEEKDAY(Table153[[#This Row],[Date]],2)=7,0,1),0)</f>
        <v>0</v>
      </c>
      <c r="I259" s="2">
        <v>6</v>
      </c>
      <c r="J259" s="2">
        <f>IF(WEEKDAY(Table153[[#This Row],[Date]],2)=1,1,0)</f>
        <v>0</v>
      </c>
      <c r="K259" s="2">
        <f>IF(WEEKDAY(Table153[[#This Row],[Date]],2)=2,1,0)</f>
        <v>1</v>
      </c>
      <c r="L259" s="2">
        <f>IF(WEEKDAY(Table153[[#This Row],[Date]],2)=5,1,0)</f>
        <v>0</v>
      </c>
      <c r="M259" s="2">
        <v>286</v>
      </c>
      <c r="N25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291</v>
      </c>
      <c r="O259" s="2">
        <f>Table153[[#This Row],[Workers Needed]]-Table153[[#This Row],[NumberWorkers]]</f>
        <v>-5</v>
      </c>
    </row>
    <row r="260" spans="1:15" x14ac:dyDescent="0.25">
      <c r="A260" s="1">
        <v>41528</v>
      </c>
      <c r="B260">
        <v>807</v>
      </c>
      <c r="C260">
        <v>34413</v>
      </c>
      <c r="D260">
        <v>29881</v>
      </c>
      <c r="E260" s="2">
        <f>IF(WEEKDAY(Table153[[#This Row],[Date]],2)=3,1,0)</f>
        <v>1</v>
      </c>
      <c r="F260" s="2">
        <f>IF(WEEKDAY(Table153[[#This Row],[Date]],2)=4,1,0)</f>
        <v>0</v>
      </c>
      <c r="G260" s="2">
        <f>IF(WEEKDAY(Table153[[#This Row],[Date]],2)=6,1,0)</f>
        <v>0</v>
      </c>
      <c r="H260" s="2">
        <f>IF(NETWORKDAYS.INTL(Table153[[#This Row],[Date]],Table153[[#This Row],[Date]],11,[3]ZamazonHolidays!$A$2:$A$11)=0,IF(WEEKDAY(Table153[[#This Row],[Date]],2)=7,0,1),0)</f>
        <v>0</v>
      </c>
      <c r="I260" s="2">
        <v>6</v>
      </c>
      <c r="J260" s="2">
        <f>IF(WEEKDAY(Table153[[#This Row],[Date]],2)=1,1,0)</f>
        <v>0</v>
      </c>
      <c r="K260" s="2">
        <f>IF(WEEKDAY(Table153[[#This Row],[Date]],2)=2,1,0)</f>
        <v>0</v>
      </c>
      <c r="L260" s="2">
        <f>IF(WEEKDAY(Table153[[#This Row],[Date]],2)=5,1,0)</f>
        <v>0</v>
      </c>
      <c r="M260" s="2">
        <v>252</v>
      </c>
      <c r="N26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225</v>
      </c>
      <c r="O260" s="2">
        <f>Table153[[#This Row],[Workers Needed]]-Table153[[#This Row],[NumberWorkers]]</f>
        <v>27</v>
      </c>
    </row>
    <row r="261" spans="1:15" x14ac:dyDescent="0.25">
      <c r="A261" s="1">
        <v>41529</v>
      </c>
      <c r="B261">
        <v>1349</v>
      </c>
      <c r="C261">
        <v>36668</v>
      </c>
      <c r="D261">
        <v>31872</v>
      </c>
      <c r="E261" s="2">
        <f>IF(WEEKDAY(Table153[[#This Row],[Date]],2)=3,1,0)</f>
        <v>0</v>
      </c>
      <c r="F261" s="2">
        <f>IF(WEEKDAY(Table153[[#This Row],[Date]],2)=4,1,0)</f>
        <v>1</v>
      </c>
      <c r="G261" s="2">
        <f>IF(WEEKDAY(Table153[[#This Row],[Date]],2)=6,1,0)</f>
        <v>0</v>
      </c>
      <c r="H261" s="2">
        <f>IF(NETWORKDAYS.INTL(Table153[[#This Row],[Date]],Table153[[#This Row],[Date]],11,[3]ZamazonHolidays!$A$2:$A$11)=0,IF(WEEKDAY(Table153[[#This Row],[Date]],2)=7,0,1),0)</f>
        <v>0</v>
      </c>
      <c r="I261" s="2">
        <v>12</v>
      </c>
      <c r="J261" s="2">
        <f>IF(WEEKDAY(Table153[[#This Row],[Date]],2)=1,1,0)</f>
        <v>0</v>
      </c>
      <c r="K261" s="2">
        <f>IF(WEEKDAY(Table153[[#This Row],[Date]],2)=2,1,0)</f>
        <v>0</v>
      </c>
      <c r="L261" s="2">
        <f>IF(WEEKDAY(Table153[[#This Row],[Date]],2)=5,1,0)</f>
        <v>0</v>
      </c>
      <c r="M261" s="2">
        <v>289</v>
      </c>
      <c r="N26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258</v>
      </c>
      <c r="O261" s="2">
        <f>Table153[[#This Row],[Workers Needed]]-Table153[[#This Row],[NumberWorkers]]</f>
        <v>31</v>
      </c>
    </row>
    <row r="262" spans="1:15" x14ac:dyDescent="0.25">
      <c r="A262" s="1">
        <v>41530</v>
      </c>
      <c r="B262">
        <v>712</v>
      </c>
      <c r="C262">
        <v>28732</v>
      </c>
      <c r="D262">
        <v>34409</v>
      </c>
      <c r="E262" s="2">
        <f>IF(WEEKDAY(Table153[[#This Row],[Date]],2)=3,1,0)</f>
        <v>0</v>
      </c>
      <c r="F262" s="2">
        <f>IF(WEEKDAY(Table153[[#This Row],[Date]],2)=4,1,0)</f>
        <v>0</v>
      </c>
      <c r="G262" s="2">
        <f>IF(WEEKDAY(Table153[[#This Row],[Date]],2)=6,1,0)</f>
        <v>0</v>
      </c>
      <c r="H262" s="2">
        <f>IF(NETWORKDAYS.INTL(Table153[[#This Row],[Date]],Table153[[#This Row],[Date]],11,[3]ZamazonHolidays!$A$2:$A$11)=0,IF(WEEKDAY(Table153[[#This Row],[Date]],2)=7,0,1),0)</f>
        <v>0</v>
      </c>
      <c r="I262" s="2">
        <v>10</v>
      </c>
      <c r="J262" s="2">
        <f>IF(WEEKDAY(Table153[[#This Row],[Date]],2)=1,1,0)</f>
        <v>0</v>
      </c>
      <c r="K262" s="2">
        <f>IF(WEEKDAY(Table153[[#This Row],[Date]],2)=2,1,0)</f>
        <v>0</v>
      </c>
      <c r="L262" s="2">
        <f>IF(WEEKDAY(Table153[[#This Row],[Date]],2)=5,1,0)</f>
        <v>1</v>
      </c>
      <c r="M262" s="2">
        <v>232</v>
      </c>
      <c r="N26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271</v>
      </c>
      <c r="O262" s="2">
        <f>Table153[[#This Row],[Workers Needed]]-Table153[[#This Row],[NumberWorkers]]</f>
        <v>-39</v>
      </c>
    </row>
    <row r="263" spans="1:15" x14ac:dyDescent="0.25">
      <c r="A263" s="1">
        <v>41531</v>
      </c>
      <c r="B263">
        <v>926</v>
      </c>
      <c r="C263">
        <v>48406</v>
      </c>
      <c r="D263">
        <v>33600</v>
      </c>
      <c r="E263" s="2">
        <f>IF(WEEKDAY(Table153[[#This Row],[Date]],2)=3,1,0)</f>
        <v>0</v>
      </c>
      <c r="F263" s="2">
        <f>IF(WEEKDAY(Table153[[#This Row],[Date]],2)=4,1,0)</f>
        <v>0</v>
      </c>
      <c r="G263" s="2">
        <f>IF(WEEKDAY(Table153[[#This Row],[Date]],2)=6,1,0)</f>
        <v>1</v>
      </c>
      <c r="H263" s="2">
        <f>IF(NETWORKDAYS.INTL(Table153[[#This Row],[Date]],Table153[[#This Row],[Date]],11,[3]ZamazonHolidays!$A$2:$A$11)=0,IF(WEEKDAY(Table153[[#This Row],[Date]],2)=7,0,1),0)</f>
        <v>0</v>
      </c>
      <c r="I263" s="2">
        <v>7</v>
      </c>
      <c r="J263" s="2">
        <f>IF(WEEKDAY(Table153[[#This Row],[Date]],2)=1,1,0)</f>
        <v>0</v>
      </c>
      <c r="K263" s="2">
        <f>IF(WEEKDAY(Table153[[#This Row],[Date]],2)=2,1,0)</f>
        <v>0</v>
      </c>
      <c r="L263" s="2">
        <f>IF(WEEKDAY(Table153[[#This Row],[Date]],2)=5,1,0)</f>
        <v>0</v>
      </c>
      <c r="M263" s="2">
        <v>231</v>
      </c>
      <c r="N26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246</v>
      </c>
      <c r="O263" s="2">
        <f>Table153[[#This Row],[Workers Needed]]-Table153[[#This Row],[NumberWorkers]]</f>
        <v>-15</v>
      </c>
    </row>
    <row r="264" spans="1:15" x14ac:dyDescent="0.25">
      <c r="A264" s="1">
        <v>41532</v>
      </c>
      <c r="B264">
        <v>1125</v>
      </c>
      <c r="C264">
        <v>24443</v>
      </c>
      <c r="D264">
        <v>36342</v>
      </c>
      <c r="E264" s="2">
        <f>IF(WEEKDAY(Table153[[#This Row],[Date]],2)=3,1,0)</f>
        <v>0</v>
      </c>
      <c r="F264" s="2">
        <f>IF(WEEKDAY(Table153[[#This Row],[Date]],2)=4,1,0)</f>
        <v>0</v>
      </c>
      <c r="G264" s="2">
        <f>IF(WEEKDAY(Table153[[#This Row],[Date]],2)=6,1,0)</f>
        <v>0</v>
      </c>
      <c r="H264" s="2">
        <f>IF(NETWORKDAYS.INTL(Table153[[#This Row],[Date]],Table153[[#This Row],[Date]],11,[3]ZamazonHolidays!$A$2:$A$11)=0,IF(WEEKDAY(Table153[[#This Row],[Date]],2)=7,0,1),0)</f>
        <v>0</v>
      </c>
      <c r="I264" s="2">
        <v>7</v>
      </c>
      <c r="J264" s="2">
        <f>IF(WEEKDAY(Table153[[#This Row],[Date]],2)=1,1,0)</f>
        <v>0</v>
      </c>
      <c r="K264" s="2">
        <f>IF(WEEKDAY(Table153[[#This Row],[Date]],2)=2,1,0)</f>
        <v>0</v>
      </c>
      <c r="L264" s="2">
        <f>IF(WEEKDAY(Table153[[#This Row],[Date]],2)=5,1,0)</f>
        <v>0</v>
      </c>
      <c r="M264" s="2">
        <v>289</v>
      </c>
      <c r="N26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290</v>
      </c>
      <c r="O264" s="2">
        <f>Table153[[#This Row],[Workers Needed]]-Table153[[#This Row],[NumberWorkers]]</f>
        <v>-1</v>
      </c>
    </row>
    <row r="265" spans="1:15" x14ac:dyDescent="0.25">
      <c r="A265" s="1">
        <v>41533</v>
      </c>
      <c r="B265">
        <v>1367</v>
      </c>
      <c r="C265">
        <v>47004</v>
      </c>
      <c r="D265">
        <v>35197</v>
      </c>
      <c r="E265" s="2">
        <f>IF(WEEKDAY(Table153[[#This Row],[Date]],2)=3,1,0)</f>
        <v>0</v>
      </c>
      <c r="F265" s="2">
        <f>IF(WEEKDAY(Table153[[#This Row],[Date]],2)=4,1,0)</f>
        <v>0</v>
      </c>
      <c r="G265" s="2">
        <f>IF(WEEKDAY(Table153[[#This Row],[Date]],2)=6,1,0)</f>
        <v>0</v>
      </c>
      <c r="H265" s="2">
        <f>IF(NETWORKDAYS.INTL(Table153[[#This Row],[Date]],Table153[[#This Row],[Date]],11,[3]ZamazonHolidays!$A$2:$A$11)=0,IF(WEEKDAY(Table153[[#This Row],[Date]],2)=7,0,1),0)</f>
        <v>0</v>
      </c>
      <c r="I265" s="2">
        <v>12</v>
      </c>
      <c r="J265" s="2">
        <f>IF(WEEKDAY(Table153[[#This Row],[Date]],2)=1,1,0)</f>
        <v>1</v>
      </c>
      <c r="K265" s="2">
        <f>IF(WEEKDAY(Table153[[#This Row],[Date]],2)=2,1,0)</f>
        <v>0</v>
      </c>
      <c r="L265" s="2">
        <f>IF(WEEKDAY(Table153[[#This Row],[Date]],2)=5,1,0)</f>
        <v>0</v>
      </c>
      <c r="M265" s="2">
        <v>389</v>
      </c>
      <c r="N26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311</v>
      </c>
      <c r="O265" s="2">
        <f>Table153[[#This Row],[Workers Needed]]-Table153[[#This Row],[NumberWorkers]]</f>
        <v>78</v>
      </c>
    </row>
    <row r="266" spans="1:15" x14ac:dyDescent="0.25">
      <c r="A266" s="1">
        <v>41534</v>
      </c>
      <c r="B266">
        <v>1270</v>
      </c>
      <c r="C266">
        <v>45313</v>
      </c>
      <c r="D266">
        <v>38370</v>
      </c>
      <c r="E266" s="2">
        <f>IF(WEEKDAY(Table153[[#This Row],[Date]],2)=3,1,0)</f>
        <v>0</v>
      </c>
      <c r="F266" s="2">
        <f>IF(WEEKDAY(Table153[[#This Row],[Date]],2)=4,1,0)</f>
        <v>0</v>
      </c>
      <c r="G266" s="2">
        <f>IF(WEEKDAY(Table153[[#This Row],[Date]],2)=6,1,0)</f>
        <v>0</v>
      </c>
      <c r="H266" s="2">
        <f>IF(NETWORKDAYS.INTL(Table153[[#This Row],[Date]],Table153[[#This Row],[Date]],11,[3]ZamazonHolidays!$A$2:$A$11)=0,IF(WEEKDAY(Table153[[#This Row],[Date]],2)=7,0,1),0)</f>
        <v>0</v>
      </c>
      <c r="I266" s="2">
        <v>9</v>
      </c>
      <c r="J266" s="2">
        <f>IF(WEEKDAY(Table153[[#This Row],[Date]],2)=1,1,0)</f>
        <v>0</v>
      </c>
      <c r="K266" s="2">
        <f>IF(WEEKDAY(Table153[[#This Row],[Date]],2)=2,1,0)</f>
        <v>1</v>
      </c>
      <c r="L266" s="2">
        <f>IF(WEEKDAY(Table153[[#This Row],[Date]],2)=5,1,0)</f>
        <v>0</v>
      </c>
      <c r="M266" s="2">
        <v>339</v>
      </c>
      <c r="N26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321</v>
      </c>
      <c r="O266" s="2">
        <f>Table153[[#This Row],[Workers Needed]]-Table153[[#This Row],[NumberWorkers]]</f>
        <v>18</v>
      </c>
    </row>
    <row r="267" spans="1:15" x14ac:dyDescent="0.25">
      <c r="A267" s="1">
        <v>41535</v>
      </c>
      <c r="B267">
        <v>916</v>
      </c>
      <c r="C267">
        <v>29336</v>
      </c>
      <c r="D267">
        <v>23546</v>
      </c>
      <c r="E267" s="2">
        <f>IF(WEEKDAY(Table153[[#This Row],[Date]],2)=3,1,0)</f>
        <v>1</v>
      </c>
      <c r="F267" s="2">
        <f>IF(WEEKDAY(Table153[[#This Row],[Date]],2)=4,1,0)</f>
        <v>0</v>
      </c>
      <c r="G267" s="2">
        <f>IF(WEEKDAY(Table153[[#This Row],[Date]],2)=6,1,0)</f>
        <v>0</v>
      </c>
      <c r="H267" s="2">
        <f>IF(NETWORKDAYS.INTL(Table153[[#This Row],[Date]],Table153[[#This Row],[Date]],11,[3]ZamazonHolidays!$A$2:$A$11)=0,IF(WEEKDAY(Table153[[#This Row],[Date]],2)=7,0,1),0)</f>
        <v>0</v>
      </c>
      <c r="I267" s="2">
        <v>7</v>
      </c>
      <c r="J267" s="2">
        <f>IF(WEEKDAY(Table153[[#This Row],[Date]],2)=1,1,0)</f>
        <v>0</v>
      </c>
      <c r="K267" s="2">
        <f>IF(WEEKDAY(Table153[[#This Row],[Date]],2)=2,1,0)</f>
        <v>0</v>
      </c>
      <c r="L267" s="2">
        <f>IF(WEEKDAY(Table153[[#This Row],[Date]],2)=5,1,0)</f>
        <v>0</v>
      </c>
      <c r="M267" s="2">
        <v>163</v>
      </c>
      <c r="N26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195</v>
      </c>
      <c r="O267" s="2">
        <f>Table153[[#This Row],[Workers Needed]]-Table153[[#This Row],[NumberWorkers]]</f>
        <v>-32</v>
      </c>
    </row>
    <row r="268" spans="1:15" x14ac:dyDescent="0.25">
      <c r="A268" s="1">
        <v>41536</v>
      </c>
      <c r="B268">
        <v>528</v>
      </c>
      <c r="C268">
        <v>23411</v>
      </c>
      <c r="D268">
        <v>32456</v>
      </c>
      <c r="E268" s="2">
        <f>IF(WEEKDAY(Table153[[#This Row],[Date]],2)=3,1,0)</f>
        <v>0</v>
      </c>
      <c r="F268" s="2">
        <f>IF(WEEKDAY(Table153[[#This Row],[Date]],2)=4,1,0)</f>
        <v>1</v>
      </c>
      <c r="G268" s="2">
        <f>IF(WEEKDAY(Table153[[#This Row],[Date]],2)=6,1,0)</f>
        <v>0</v>
      </c>
      <c r="H268" s="2">
        <f>IF(NETWORKDAYS.INTL(Table153[[#This Row],[Date]],Table153[[#This Row],[Date]],11,[3]ZamazonHolidays!$A$2:$A$11)=0,IF(WEEKDAY(Table153[[#This Row],[Date]],2)=7,0,1),0)</f>
        <v>0</v>
      </c>
      <c r="I268" s="2">
        <v>7</v>
      </c>
      <c r="J268" s="2">
        <f>IF(WEEKDAY(Table153[[#This Row],[Date]],2)=1,1,0)</f>
        <v>0</v>
      </c>
      <c r="K268" s="2">
        <f>IF(WEEKDAY(Table153[[#This Row],[Date]],2)=2,1,0)</f>
        <v>0</v>
      </c>
      <c r="L268" s="2">
        <f>IF(WEEKDAY(Table153[[#This Row],[Date]],2)=5,1,0)</f>
        <v>0</v>
      </c>
      <c r="M268" s="2">
        <v>264</v>
      </c>
      <c r="N26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223</v>
      </c>
      <c r="O268" s="2">
        <f>Table153[[#This Row],[Workers Needed]]-Table153[[#This Row],[NumberWorkers]]</f>
        <v>41</v>
      </c>
    </row>
    <row r="269" spans="1:15" x14ac:dyDescent="0.25">
      <c r="A269" s="1">
        <v>41537</v>
      </c>
      <c r="B269">
        <v>1114</v>
      </c>
      <c r="C269">
        <v>35055</v>
      </c>
      <c r="D269">
        <v>35282</v>
      </c>
      <c r="E269" s="2">
        <f>IF(WEEKDAY(Table153[[#This Row],[Date]],2)=3,1,0)</f>
        <v>0</v>
      </c>
      <c r="F269" s="2">
        <f>IF(WEEKDAY(Table153[[#This Row],[Date]],2)=4,1,0)</f>
        <v>0</v>
      </c>
      <c r="G269" s="2">
        <f>IF(WEEKDAY(Table153[[#This Row],[Date]],2)=6,1,0)</f>
        <v>0</v>
      </c>
      <c r="H269" s="2">
        <f>IF(NETWORKDAYS.INTL(Table153[[#This Row],[Date]],Table153[[#This Row],[Date]],11,[3]ZamazonHolidays!$A$2:$A$11)=0,IF(WEEKDAY(Table153[[#This Row],[Date]],2)=7,0,1),0)</f>
        <v>0</v>
      </c>
      <c r="I269" s="2">
        <v>6</v>
      </c>
      <c r="J269" s="2">
        <f>IF(WEEKDAY(Table153[[#This Row],[Date]],2)=1,1,0)</f>
        <v>0</v>
      </c>
      <c r="K269" s="2">
        <f>IF(WEEKDAY(Table153[[#This Row],[Date]],2)=2,1,0)</f>
        <v>0</v>
      </c>
      <c r="L269" s="2">
        <f>IF(WEEKDAY(Table153[[#This Row],[Date]],2)=5,1,0)</f>
        <v>1</v>
      </c>
      <c r="M269" s="2">
        <v>315</v>
      </c>
      <c r="N26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293</v>
      </c>
      <c r="O269" s="2">
        <f>Table153[[#This Row],[Workers Needed]]-Table153[[#This Row],[NumberWorkers]]</f>
        <v>22</v>
      </c>
    </row>
    <row r="270" spans="1:15" x14ac:dyDescent="0.25">
      <c r="A270" s="1">
        <v>41538</v>
      </c>
      <c r="B270">
        <v>694</v>
      </c>
      <c r="C270">
        <v>42708</v>
      </c>
      <c r="D270">
        <v>34336</v>
      </c>
      <c r="E270" s="2">
        <f>IF(WEEKDAY(Table153[[#This Row],[Date]],2)=3,1,0)</f>
        <v>0</v>
      </c>
      <c r="F270" s="2">
        <f>IF(WEEKDAY(Table153[[#This Row],[Date]],2)=4,1,0)</f>
        <v>0</v>
      </c>
      <c r="G270" s="2">
        <f>IF(WEEKDAY(Table153[[#This Row],[Date]],2)=6,1,0)</f>
        <v>1</v>
      </c>
      <c r="H270" s="2">
        <f>IF(NETWORKDAYS.INTL(Table153[[#This Row],[Date]],Table153[[#This Row],[Date]],11,[3]ZamazonHolidays!$A$2:$A$11)=0,IF(WEEKDAY(Table153[[#This Row],[Date]],2)=7,0,1),0)</f>
        <v>0</v>
      </c>
      <c r="I270" s="2">
        <v>7</v>
      </c>
      <c r="J270" s="2">
        <f>IF(WEEKDAY(Table153[[#This Row],[Date]],2)=1,1,0)</f>
        <v>0</v>
      </c>
      <c r="K270" s="2">
        <f>IF(WEEKDAY(Table153[[#This Row],[Date]],2)=2,1,0)</f>
        <v>0</v>
      </c>
      <c r="L270" s="2">
        <f>IF(WEEKDAY(Table153[[#This Row],[Date]],2)=5,1,0)</f>
        <v>0</v>
      </c>
      <c r="M270" s="2">
        <v>227</v>
      </c>
      <c r="N27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237</v>
      </c>
      <c r="O270" s="2">
        <f>Table153[[#This Row],[Workers Needed]]-Table153[[#This Row],[NumberWorkers]]</f>
        <v>-10</v>
      </c>
    </row>
    <row r="271" spans="1:15" x14ac:dyDescent="0.25">
      <c r="A271" s="1">
        <v>41539</v>
      </c>
      <c r="B271">
        <v>1017</v>
      </c>
      <c r="C271">
        <v>21945</v>
      </c>
      <c r="D271">
        <v>32370</v>
      </c>
      <c r="E271" s="2">
        <f>IF(WEEKDAY(Table153[[#This Row],[Date]],2)=3,1,0)</f>
        <v>0</v>
      </c>
      <c r="F271" s="2">
        <f>IF(WEEKDAY(Table153[[#This Row],[Date]],2)=4,1,0)</f>
        <v>0</v>
      </c>
      <c r="G271" s="2">
        <f>IF(WEEKDAY(Table153[[#This Row],[Date]],2)=6,1,0)</f>
        <v>0</v>
      </c>
      <c r="H271" s="2">
        <f>IF(NETWORKDAYS.INTL(Table153[[#This Row],[Date]],Table153[[#This Row],[Date]],11,[3]ZamazonHolidays!$A$2:$A$11)=0,IF(WEEKDAY(Table153[[#This Row],[Date]],2)=7,0,1),0)</f>
        <v>0</v>
      </c>
      <c r="I271" s="2">
        <v>7</v>
      </c>
      <c r="J271" s="2">
        <f>IF(WEEKDAY(Table153[[#This Row],[Date]],2)=1,1,0)</f>
        <v>0</v>
      </c>
      <c r="K271" s="2">
        <f>IF(WEEKDAY(Table153[[#This Row],[Date]],2)=2,1,0)</f>
        <v>0</v>
      </c>
      <c r="L271" s="2">
        <f>IF(WEEKDAY(Table153[[#This Row],[Date]],2)=5,1,0)</f>
        <v>0</v>
      </c>
      <c r="M271" s="2">
        <v>246</v>
      </c>
      <c r="N27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266</v>
      </c>
      <c r="O271" s="2">
        <f>Table153[[#This Row],[Workers Needed]]-Table153[[#This Row],[NumberWorkers]]</f>
        <v>-20</v>
      </c>
    </row>
    <row r="272" spans="1:15" x14ac:dyDescent="0.25">
      <c r="A272" s="1">
        <v>41540</v>
      </c>
      <c r="B272">
        <v>1169</v>
      </c>
      <c r="C272">
        <v>49570</v>
      </c>
      <c r="D272">
        <v>38197</v>
      </c>
      <c r="E272" s="2">
        <f>IF(WEEKDAY(Table153[[#This Row],[Date]],2)=3,1,0)</f>
        <v>0</v>
      </c>
      <c r="F272" s="2">
        <f>IF(WEEKDAY(Table153[[#This Row],[Date]],2)=4,1,0)</f>
        <v>0</v>
      </c>
      <c r="G272" s="2">
        <f>IF(WEEKDAY(Table153[[#This Row],[Date]],2)=6,1,0)</f>
        <v>0</v>
      </c>
      <c r="H272" s="2">
        <f>IF(NETWORKDAYS.INTL(Table153[[#This Row],[Date]],Table153[[#This Row],[Date]],11,[3]ZamazonHolidays!$A$2:$A$11)=0,IF(WEEKDAY(Table153[[#This Row],[Date]],2)=7,0,1),0)</f>
        <v>0</v>
      </c>
      <c r="I272" s="2">
        <v>7</v>
      </c>
      <c r="J272" s="2">
        <f>IF(WEEKDAY(Table153[[#This Row],[Date]],2)=1,1,0)</f>
        <v>1</v>
      </c>
      <c r="K272" s="2">
        <f>IF(WEEKDAY(Table153[[#This Row],[Date]],2)=2,1,0)</f>
        <v>0</v>
      </c>
      <c r="L272" s="2">
        <f>IF(WEEKDAY(Table153[[#This Row],[Date]],2)=5,1,0)</f>
        <v>0</v>
      </c>
      <c r="M272" s="2">
        <v>290</v>
      </c>
      <c r="N27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321</v>
      </c>
      <c r="O272" s="2">
        <f>Table153[[#This Row],[Workers Needed]]-Table153[[#This Row],[NumberWorkers]]</f>
        <v>-31</v>
      </c>
    </row>
    <row r="273" spans="1:15" x14ac:dyDescent="0.25">
      <c r="A273" s="1">
        <v>41541</v>
      </c>
      <c r="B273">
        <v>863</v>
      </c>
      <c r="C273">
        <v>45580</v>
      </c>
      <c r="D273">
        <v>39602</v>
      </c>
      <c r="E273" s="2">
        <f>IF(WEEKDAY(Table153[[#This Row],[Date]],2)=3,1,0)</f>
        <v>0</v>
      </c>
      <c r="F273" s="2">
        <f>IF(WEEKDAY(Table153[[#This Row],[Date]],2)=4,1,0)</f>
        <v>0</v>
      </c>
      <c r="G273" s="2">
        <f>IF(WEEKDAY(Table153[[#This Row],[Date]],2)=6,1,0)</f>
        <v>0</v>
      </c>
      <c r="H273" s="2">
        <f>IF(NETWORKDAYS.INTL(Table153[[#This Row],[Date]],Table153[[#This Row],[Date]],11,[3]ZamazonHolidays!$A$2:$A$11)=0,IF(WEEKDAY(Table153[[#This Row],[Date]],2)=7,0,1),0)</f>
        <v>0</v>
      </c>
      <c r="I273" s="2">
        <v>5</v>
      </c>
      <c r="J273" s="2">
        <f>IF(WEEKDAY(Table153[[#This Row],[Date]],2)=1,1,0)</f>
        <v>0</v>
      </c>
      <c r="K273" s="2">
        <f>IF(WEEKDAY(Table153[[#This Row],[Date]],2)=2,1,0)</f>
        <v>1</v>
      </c>
      <c r="L273" s="2">
        <f>IF(WEEKDAY(Table153[[#This Row],[Date]],2)=5,1,0)</f>
        <v>0</v>
      </c>
      <c r="M273" s="2">
        <v>310</v>
      </c>
      <c r="N27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314</v>
      </c>
      <c r="O273" s="2">
        <f>Table153[[#This Row],[Workers Needed]]-Table153[[#This Row],[NumberWorkers]]</f>
        <v>-4</v>
      </c>
    </row>
    <row r="274" spans="1:15" x14ac:dyDescent="0.25">
      <c r="A274" s="1">
        <v>41542</v>
      </c>
      <c r="B274">
        <v>1119</v>
      </c>
      <c r="C274">
        <v>37254</v>
      </c>
      <c r="D274">
        <v>21901</v>
      </c>
      <c r="E274" s="2">
        <f>IF(WEEKDAY(Table153[[#This Row],[Date]],2)=3,1,0)</f>
        <v>1</v>
      </c>
      <c r="F274" s="2">
        <f>IF(WEEKDAY(Table153[[#This Row],[Date]],2)=4,1,0)</f>
        <v>0</v>
      </c>
      <c r="G274" s="2">
        <f>IF(WEEKDAY(Table153[[#This Row],[Date]],2)=6,1,0)</f>
        <v>0</v>
      </c>
      <c r="H274" s="2">
        <f>IF(NETWORKDAYS.INTL(Table153[[#This Row],[Date]],Table153[[#This Row],[Date]],11,[3]ZamazonHolidays!$A$2:$A$11)=0,IF(WEEKDAY(Table153[[#This Row],[Date]],2)=7,0,1),0)</f>
        <v>0</v>
      </c>
      <c r="I274" s="2">
        <v>6</v>
      </c>
      <c r="J274" s="2">
        <f>IF(WEEKDAY(Table153[[#This Row],[Date]],2)=1,1,0)</f>
        <v>0</v>
      </c>
      <c r="K274" s="2">
        <f>IF(WEEKDAY(Table153[[#This Row],[Date]],2)=2,1,0)</f>
        <v>0</v>
      </c>
      <c r="L274" s="2">
        <f>IF(WEEKDAY(Table153[[#This Row],[Date]],2)=5,1,0)</f>
        <v>0</v>
      </c>
      <c r="M274" s="2">
        <v>230</v>
      </c>
      <c r="N27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200</v>
      </c>
      <c r="O274" s="2">
        <f>Table153[[#This Row],[Workers Needed]]-Table153[[#This Row],[NumberWorkers]]</f>
        <v>30</v>
      </c>
    </row>
    <row r="275" spans="1:15" x14ac:dyDescent="0.25">
      <c r="A275" s="1">
        <v>41543</v>
      </c>
      <c r="B275">
        <v>607</v>
      </c>
      <c r="C275">
        <v>43559</v>
      </c>
      <c r="D275">
        <v>38390</v>
      </c>
      <c r="E275" s="2">
        <f>IF(WEEKDAY(Table153[[#This Row],[Date]],2)=3,1,0)</f>
        <v>0</v>
      </c>
      <c r="F275" s="2">
        <f>IF(WEEKDAY(Table153[[#This Row],[Date]],2)=4,1,0)</f>
        <v>1</v>
      </c>
      <c r="G275" s="2">
        <f>IF(WEEKDAY(Table153[[#This Row],[Date]],2)=6,1,0)</f>
        <v>0</v>
      </c>
      <c r="H275" s="2">
        <f>IF(NETWORKDAYS.INTL(Table153[[#This Row],[Date]],Table153[[#This Row],[Date]],11,[3]ZamazonHolidays!$A$2:$A$11)=0,IF(WEEKDAY(Table153[[#This Row],[Date]],2)=7,0,1),0)</f>
        <v>0</v>
      </c>
      <c r="I275" s="2">
        <v>6</v>
      </c>
      <c r="J275" s="2">
        <f>IF(WEEKDAY(Table153[[#This Row],[Date]],2)=1,1,0)</f>
        <v>0</v>
      </c>
      <c r="K275" s="2">
        <f>IF(WEEKDAY(Table153[[#This Row],[Date]],2)=2,1,0)</f>
        <v>0</v>
      </c>
      <c r="L275" s="2">
        <f>IF(WEEKDAY(Table153[[#This Row],[Date]],2)=5,1,0)</f>
        <v>0</v>
      </c>
      <c r="M275" s="2">
        <v>245</v>
      </c>
      <c r="N27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270</v>
      </c>
      <c r="O275" s="2">
        <f>Table153[[#This Row],[Workers Needed]]-Table153[[#This Row],[NumberWorkers]]</f>
        <v>-25</v>
      </c>
    </row>
    <row r="276" spans="1:15" x14ac:dyDescent="0.25">
      <c r="A276" s="1">
        <v>41544</v>
      </c>
      <c r="B276">
        <v>571</v>
      </c>
      <c r="C276">
        <v>32417</v>
      </c>
      <c r="D276">
        <v>30279</v>
      </c>
      <c r="E276" s="2">
        <f>IF(WEEKDAY(Table153[[#This Row],[Date]],2)=3,1,0)</f>
        <v>0</v>
      </c>
      <c r="F276" s="2">
        <f>IF(WEEKDAY(Table153[[#This Row],[Date]],2)=4,1,0)</f>
        <v>0</v>
      </c>
      <c r="G276" s="2">
        <f>IF(WEEKDAY(Table153[[#This Row],[Date]],2)=6,1,0)</f>
        <v>0</v>
      </c>
      <c r="H276" s="2">
        <f>IF(NETWORKDAYS.INTL(Table153[[#This Row],[Date]],Table153[[#This Row],[Date]],11,[3]ZamazonHolidays!$A$2:$A$11)=0,IF(WEEKDAY(Table153[[#This Row],[Date]],2)=7,0,1),0)</f>
        <v>0</v>
      </c>
      <c r="I276" s="2">
        <v>8</v>
      </c>
      <c r="J276" s="2">
        <f>IF(WEEKDAY(Table153[[#This Row],[Date]],2)=1,1,0)</f>
        <v>0</v>
      </c>
      <c r="K276" s="2">
        <f>IF(WEEKDAY(Table153[[#This Row],[Date]],2)=2,1,0)</f>
        <v>0</v>
      </c>
      <c r="L276" s="2">
        <f>IF(WEEKDAY(Table153[[#This Row],[Date]],2)=5,1,0)</f>
        <v>1</v>
      </c>
      <c r="M276" s="2">
        <v>304</v>
      </c>
      <c r="N27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250</v>
      </c>
      <c r="O276" s="2">
        <f>Table153[[#This Row],[Workers Needed]]-Table153[[#This Row],[NumberWorkers]]</f>
        <v>54</v>
      </c>
    </row>
    <row r="277" spans="1:15" x14ac:dyDescent="0.25">
      <c r="A277" s="1">
        <v>41545</v>
      </c>
      <c r="B277">
        <v>723</v>
      </c>
      <c r="C277">
        <v>25330</v>
      </c>
      <c r="D277">
        <v>31181</v>
      </c>
      <c r="E277" s="2">
        <f>IF(WEEKDAY(Table153[[#This Row],[Date]],2)=3,1,0)</f>
        <v>0</v>
      </c>
      <c r="F277" s="2">
        <f>IF(WEEKDAY(Table153[[#This Row],[Date]],2)=4,1,0)</f>
        <v>0</v>
      </c>
      <c r="G277" s="2">
        <f>IF(WEEKDAY(Table153[[#This Row],[Date]],2)=6,1,0)</f>
        <v>1</v>
      </c>
      <c r="H277" s="2">
        <f>IF(NETWORKDAYS.INTL(Table153[[#This Row],[Date]],Table153[[#This Row],[Date]],11,[3]ZamazonHolidays!$A$2:$A$11)=0,IF(WEEKDAY(Table153[[#This Row],[Date]],2)=7,0,1),0)</f>
        <v>0</v>
      </c>
      <c r="I277" s="2">
        <v>6</v>
      </c>
      <c r="J277" s="2">
        <f>IF(WEEKDAY(Table153[[#This Row],[Date]],2)=1,1,0)</f>
        <v>0</v>
      </c>
      <c r="K277" s="2">
        <f>IF(WEEKDAY(Table153[[#This Row],[Date]],2)=2,1,0)</f>
        <v>0</v>
      </c>
      <c r="L277" s="2">
        <f>IF(WEEKDAY(Table153[[#This Row],[Date]],2)=5,1,0)</f>
        <v>0</v>
      </c>
      <c r="M277" s="2">
        <v>264</v>
      </c>
      <c r="N27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209</v>
      </c>
      <c r="O277" s="2">
        <f>Table153[[#This Row],[Workers Needed]]-Table153[[#This Row],[NumberWorkers]]</f>
        <v>55</v>
      </c>
    </row>
    <row r="278" spans="1:15" x14ac:dyDescent="0.25">
      <c r="A278" s="1">
        <v>41546</v>
      </c>
      <c r="B278">
        <v>1362</v>
      </c>
      <c r="C278">
        <v>27819</v>
      </c>
      <c r="D278">
        <v>37812</v>
      </c>
      <c r="E278" s="2">
        <f>IF(WEEKDAY(Table153[[#This Row],[Date]],2)=3,1,0)</f>
        <v>0</v>
      </c>
      <c r="F278" s="2">
        <f>IF(WEEKDAY(Table153[[#This Row],[Date]],2)=4,1,0)</f>
        <v>0</v>
      </c>
      <c r="G278" s="2">
        <f>IF(WEEKDAY(Table153[[#This Row],[Date]],2)=6,1,0)</f>
        <v>0</v>
      </c>
      <c r="H278" s="2">
        <f>IF(NETWORKDAYS.INTL(Table153[[#This Row],[Date]],Table153[[#This Row],[Date]],11,[3]ZamazonHolidays!$A$2:$A$11)=0,IF(WEEKDAY(Table153[[#This Row],[Date]],2)=7,0,1),0)</f>
        <v>0</v>
      </c>
      <c r="I278" s="2">
        <v>10</v>
      </c>
      <c r="J278" s="2">
        <f>IF(WEEKDAY(Table153[[#This Row],[Date]],2)=1,1,0)</f>
        <v>0</v>
      </c>
      <c r="K278" s="2">
        <f>IF(WEEKDAY(Table153[[#This Row],[Date]],2)=2,1,0)</f>
        <v>0</v>
      </c>
      <c r="L278" s="2">
        <f>IF(WEEKDAY(Table153[[#This Row],[Date]],2)=5,1,0)</f>
        <v>0</v>
      </c>
      <c r="M278" s="2">
        <v>296</v>
      </c>
      <c r="N27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307</v>
      </c>
      <c r="O278" s="2">
        <f>Table153[[#This Row],[Workers Needed]]-Table153[[#This Row],[NumberWorkers]]</f>
        <v>-11</v>
      </c>
    </row>
    <row r="279" spans="1:15" x14ac:dyDescent="0.25">
      <c r="A279" s="1">
        <v>41547</v>
      </c>
      <c r="B279">
        <v>1321</v>
      </c>
      <c r="C279">
        <v>42034</v>
      </c>
      <c r="D279">
        <v>31287</v>
      </c>
      <c r="E279" s="2">
        <f>IF(WEEKDAY(Table153[[#This Row],[Date]],2)=3,1,0)</f>
        <v>0</v>
      </c>
      <c r="F279" s="2">
        <f>IF(WEEKDAY(Table153[[#This Row],[Date]],2)=4,1,0)</f>
        <v>0</v>
      </c>
      <c r="G279" s="2">
        <f>IF(WEEKDAY(Table153[[#This Row],[Date]],2)=6,1,0)</f>
        <v>0</v>
      </c>
      <c r="H279" s="2">
        <f>IF(NETWORKDAYS.INTL(Table153[[#This Row],[Date]],Table153[[#This Row],[Date]],11,[3]ZamazonHolidays!$A$2:$A$11)=0,IF(WEEKDAY(Table153[[#This Row],[Date]],2)=7,0,1),0)</f>
        <v>0</v>
      </c>
      <c r="I279" s="2">
        <v>9</v>
      </c>
      <c r="J279" s="2">
        <f>IF(WEEKDAY(Table153[[#This Row],[Date]],2)=1,1,0)</f>
        <v>1</v>
      </c>
      <c r="K279" s="2">
        <f>IF(WEEKDAY(Table153[[#This Row],[Date]],2)=2,1,0)</f>
        <v>0</v>
      </c>
      <c r="L279" s="2">
        <f>IF(WEEKDAY(Table153[[#This Row],[Date]],2)=5,1,0)</f>
        <v>0</v>
      </c>
      <c r="M279" s="2">
        <v>237</v>
      </c>
      <c r="N27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287</v>
      </c>
      <c r="O279" s="2">
        <f>Table153[[#This Row],[Workers Needed]]-Table153[[#This Row],[NumberWorkers]]</f>
        <v>-50</v>
      </c>
    </row>
    <row r="280" spans="1:15" x14ac:dyDescent="0.25">
      <c r="A280" s="1">
        <v>41548</v>
      </c>
      <c r="B280">
        <v>762</v>
      </c>
      <c r="C280">
        <v>35647</v>
      </c>
      <c r="D280">
        <v>36330</v>
      </c>
      <c r="E280" s="2">
        <f>IF(WEEKDAY(Table153[[#This Row],[Date]],2)=3,1,0)</f>
        <v>0</v>
      </c>
      <c r="F280" s="2">
        <f>IF(WEEKDAY(Table153[[#This Row],[Date]],2)=4,1,0)</f>
        <v>0</v>
      </c>
      <c r="G280" s="2">
        <f>IF(WEEKDAY(Table153[[#This Row],[Date]],2)=6,1,0)</f>
        <v>0</v>
      </c>
      <c r="H280" s="2">
        <f>IF(NETWORKDAYS.INTL(Table153[[#This Row],[Date]],Table153[[#This Row],[Date]],11,[3]ZamazonHolidays!$A$2:$A$11)=0,IF(WEEKDAY(Table153[[#This Row],[Date]],2)=7,0,1),0)</f>
        <v>0</v>
      </c>
      <c r="I280" s="2">
        <v>7</v>
      </c>
      <c r="J280" s="2">
        <f>IF(WEEKDAY(Table153[[#This Row],[Date]],2)=1,1,0)</f>
        <v>0</v>
      </c>
      <c r="K280" s="2">
        <f>IF(WEEKDAY(Table153[[#This Row],[Date]],2)=2,1,0)</f>
        <v>1</v>
      </c>
      <c r="L280" s="2">
        <f>IF(WEEKDAY(Table153[[#This Row],[Date]],2)=5,1,0)</f>
        <v>0</v>
      </c>
      <c r="M280" s="2">
        <v>407</v>
      </c>
      <c r="N28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287</v>
      </c>
      <c r="O280" s="2">
        <f>Table153[[#This Row],[Workers Needed]]-Table153[[#This Row],[NumberWorkers]]</f>
        <v>120</v>
      </c>
    </row>
    <row r="281" spans="1:15" x14ac:dyDescent="0.25">
      <c r="A281" s="1">
        <v>41549</v>
      </c>
      <c r="B281">
        <v>889</v>
      </c>
      <c r="C281">
        <v>34503</v>
      </c>
      <c r="D281">
        <v>23517</v>
      </c>
      <c r="E281" s="2">
        <f>IF(WEEKDAY(Table153[[#This Row],[Date]],2)=3,1,0)</f>
        <v>1</v>
      </c>
      <c r="F281" s="2">
        <f>IF(WEEKDAY(Table153[[#This Row],[Date]],2)=4,1,0)</f>
        <v>0</v>
      </c>
      <c r="G281" s="2">
        <f>IF(WEEKDAY(Table153[[#This Row],[Date]],2)=6,1,0)</f>
        <v>0</v>
      </c>
      <c r="H281" s="2">
        <f>IF(NETWORKDAYS.INTL(Table153[[#This Row],[Date]],Table153[[#This Row],[Date]],11,[3]ZamazonHolidays!$A$2:$A$11)=0,IF(WEEKDAY(Table153[[#This Row],[Date]],2)=7,0,1),0)</f>
        <v>0</v>
      </c>
      <c r="I281" s="2">
        <v>9</v>
      </c>
      <c r="J281" s="2">
        <f>IF(WEEKDAY(Table153[[#This Row],[Date]],2)=1,1,0)</f>
        <v>0</v>
      </c>
      <c r="K281" s="2">
        <f>IF(WEEKDAY(Table153[[#This Row],[Date]],2)=2,1,0)</f>
        <v>0</v>
      </c>
      <c r="L281" s="2">
        <f>IF(WEEKDAY(Table153[[#This Row],[Date]],2)=5,1,0)</f>
        <v>0</v>
      </c>
      <c r="M281" s="2">
        <v>134</v>
      </c>
      <c r="N28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198</v>
      </c>
      <c r="O281" s="2">
        <f>Table153[[#This Row],[Workers Needed]]-Table153[[#This Row],[NumberWorkers]]</f>
        <v>-64</v>
      </c>
    </row>
    <row r="282" spans="1:15" x14ac:dyDescent="0.25">
      <c r="A282" s="1">
        <v>41550</v>
      </c>
      <c r="B282">
        <v>1085</v>
      </c>
      <c r="C282">
        <v>31060</v>
      </c>
      <c r="D282">
        <v>34218</v>
      </c>
      <c r="E282" s="2">
        <f>IF(WEEKDAY(Table153[[#This Row],[Date]],2)=3,1,0)</f>
        <v>0</v>
      </c>
      <c r="F282" s="2">
        <f>IF(WEEKDAY(Table153[[#This Row],[Date]],2)=4,1,0)</f>
        <v>1</v>
      </c>
      <c r="G282" s="2">
        <f>IF(WEEKDAY(Table153[[#This Row],[Date]],2)=6,1,0)</f>
        <v>0</v>
      </c>
      <c r="H282" s="2">
        <f>IF(NETWORKDAYS.INTL(Table153[[#This Row],[Date]],Table153[[#This Row],[Date]],11,[3]ZamazonHolidays!$A$2:$A$11)=0,IF(WEEKDAY(Table153[[#This Row],[Date]],2)=7,0,1),0)</f>
        <v>0</v>
      </c>
      <c r="I282" s="2">
        <v>10</v>
      </c>
      <c r="J282" s="2">
        <f>IF(WEEKDAY(Table153[[#This Row],[Date]],2)=1,1,0)</f>
        <v>0</v>
      </c>
      <c r="K282" s="2">
        <f>IF(WEEKDAY(Table153[[#This Row],[Date]],2)=2,1,0)</f>
        <v>0</v>
      </c>
      <c r="L282" s="2">
        <f>IF(WEEKDAY(Table153[[#This Row],[Date]],2)=5,1,0)</f>
        <v>0</v>
      </c>
      <c r="M282" s="2">
        <v>209</v>
      </c>
      <c r="N28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256</v>
      </c>
      <c r="O282" s="2">
        <f>Table153[[#This Row],[Workers Needed]]-Table153[[#This Row],[NumberWorkers]]</f>
        <v>-47</v>
      </c>
    </row>
    <row r="283" spans="1:15" x14ac:dyDescent="0.25">
      <c r="A283" s="1">
        <v>41551</v>
      </c>
      <c r="B283">
        <v>514</v>
      </c>
      <c r="C283">
        <v>21233</v>
      </c>
      <c r="D283">
        <v>30951</v>
      </c>
      <c r="E283" s="2">
        <f>IF(WEEKDAY(Table153[[#This Row],[Date]],2)=3,1,0)</f>
        <v>0</v>
      </c>
      <c r="F283" s="2">
        <f>IF(WEEKDAY(Table153[[#This Row],[Date]],2)=4,1,0)</f>
        <v>0</v>
      </c>
      <c r="G283" s="2">
        <f>IF(WEEKDAY(Table153[[#This Row],[Date]],2)=6,1,0)</f>
        <v>0</v>
      </c>
      <c r="H283" s="2">
        <f>IF(NETWORKDAYS.INTL(Table153[[#This Row],[Date]],Table153[[#This Row],[Date]],11,[3]ZamazonHolidays!$A$2:$A$11)=0,IF(WEEKDAY(Table153[[#This Row],[Date]],2)=7,0,1),0)</f>
        <v>0</v>
      </c>
      <c r="I283" s="2">
        <v>5</v>
      </c>
      <c r="J283" s="2">
        <f>IF(WEEKDAY(Table153[[#This Row],[Date]],2)=1,1,0)</f>
        <v>0</v>
      </c>
      <c r="K283" s="2">
        <f>IF(WEEKDAY(Table153[[#This Row],[Date]],2)=2,1,0)</f>
        <v>0</v>
      </c>
      <c r="L283" s="2">
        <f>IF(WEEKDAY(Table153[[#This Row],[Date]],2)=5,1,0)</f>
        <v>1</v>
      </c>
      <c r="M283" s="2">
        <v>232</v>
      </c>
      <c r="N28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242</v>
      </c>
      <c r="O283" s="2">
        <f>Table153[[#This Row],[Workers Needed]]-Table153[[#This Row],[NumberWorkers]]</f>
        <v>-10</v>
      </c>
    </row>
    <row r="284" spans="1:15" x14ac:dyDescent="0.25">
      <c r="A284" s="1">
        <v>41552</v>
      </c>
      <c r="B284">
        <v>1307</v>
      </c>
      <c r="C284">
        <v>47252</v>
      </c>
      <c r="D284">
        <v>36831</v>
      </c>
      <c r="E284" s="2">
        <f>IF(WEEKDAY(Table153[[#This Row],[Date]],2)=3,1,0)</f>
        <v>0</v>
      </c>
      <c r="F284" s="2">
        <f>IF(WEEKDAY(Table153[[#This Row],[Date]],2)=4,1,0)</f>
        <v>0</v>
      </c>
      <c r="G284" s="2">
        <f>IF(WEEKDAY(Table153[[#This Row],[Date]],2)=6,1,0)</f>
        <v>1</v>
      </c>
      <c r="H284" s="2">
        <f>IF(NETWORKDAYS.INTL(Table153[[#This Row],[Date]],Table153[[#This Row],[Date]],11,[3]ZamazonHolidays!$A$2:$A$11)=0,IF(WEEKDAY(Table153[[#This Row],[Date]],2)=7,0,1),0)</f>
        <v>0</v>
      </c>
      <c r="I284" s="2">
        <v>8</v>
      </c>
      <c r="J284" s="2">
        <f>IF(WEEKDAY(Table153[[#This Row],[Date]],2)=1,1,0)</f>
        <v>0</v>
      </c>
      <c r="K284" s="2">
        <f>IF(WEEKDAY(Table153[[#This Row],[Date]],2)=2,1,0)</f>
        <v>0</v>
      </c>
      <c r="L284" s="2">
        <f>IF(WEEKDAY(Table153[[#This Row],[Date]],2)=5,1,0)</f>
        <v>0</v>
      </c>
      <c r="M284" s="2">
        <v>297</v>
      </c>
      <c r="N28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272</v>
      </c>
      <c r="O284" s="2">
        <f>Table153[[#This Row],[Workers Needed]]-Table153[[#This Row],[NumberWorkers]]</f>
        <v>25</v>
      </c>
    </row>
    <row r="285" spans="1:15" x14ac:dyDescent="0.25">
      <c r="A285" s="1">
        <v>41553</v>
      </c>
      <c r="B285">
        <v>615</v>
      </c>
      <c r="C285">
        <v>47539</v>
      </c>
      <c r="D285">
        <v>33674</v>
      </c>
      <c r="E285" s="2">
        <f>IF(WEEKDAY(Table153[[#This Row],[Date]],2)=3,1,0)</f>
        <v>0</v>
      </c>
      <c r="F285" s="2">
        <f>IF(WEEKDAY(Table153[[#This Row],[Date]],2)=4,1,0)</f>
        <v>0</v>
      </c>
      <c r="G285" s="2">
        <f>IF(WEEKDAY(Table153[[#This Row],[Date]],2)=6,1,0)</f>
        <v>0</v>
      </c>
      <c r="H285" s="2">
        <f>IF(NETWORKDAYS.INTL(Table153[[#This Row],[Date]],Table153[[#This Row],[Date]],11,[3]ZamazonHolidays!$A$2:$A$11)=0,IF(WEEKDAY(Table153[[#This Row],[Date]],2)=7,0,1),0)</f>
        <v>0</v>
      </c>
      <c r="I285" s="2">
        <v>8</v>
      </c>
      <c r="J285" s="2">
        <f>IF(WEEKDAY(Table153[[#This Row],[Date]],2)=1,1,0)</f>
        <v>0</v>
      </c>
      <c r="K285" s="2">
        <f>IF(WEEKDAY(Table153[[#This Row],[Date]],2)=2,1,0)</f>
        <v>0</v>
      </c>
      <c r="L285" s="2">
        <f>IF(WEEKDAY(Table153[[#This Row],[Date]],2)=5,1,0)</f>
        <v>0</v>
      </c>
      <c r="M285" s="2">
        <v>255</v>
      </c>
      <c r="N28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280</v>
      </c>
      <c r="O285" s="2">
        <f>Table153[[#This Row],[Workers Needed]]-Table153[[#This Row],[NumberWorkers]]</f>
        <v>-25</v>
      </c>
    </row>
    <row r="286" spans="1:15" x14ac:dyDescent="0.25">
      <c r="A286" s="1">
        <v>41554</v>
      </c>
      <c r="B286">
        <v>1250</v>
      </c>
      <c r="C286">
        <v>49422</v>
      </c>
      <c r="D286">
        <v>33416</v>
      </c>
      <c r="E286" s="2">
        <f>IF(WEEKDAY(Table153[[#This Row],[Date]],2)=3,1,0)</f>
        <v>0</v>
      </c>
      <c r="F286" s="2">
        <f>IF(WEEKDAY(Table153[[#This Row],[Date]],2)=4,1,0)</f>
        <v>0</v>
      </c>
      <c r="G286" s="2">
        <f>IF(WEEKDAY(Table153[[#This Row],[Date]],2)=6,1,0)</f>
        <v>0</v>
      </c>
      <c r="H286" s="2">
        <f>IF(NETWORKDAYS.INTL(Table153[[#This Row],[Date]],Table153[[#This Row],[Date]],11,[3]ZamazonHolidays!$A$2:$A$11)=0,IF(WEEKDAY(Table153[[#This Row],[Date]],2)=7,0,1),0)</f>
        <v>0</v>
      </c>
      <c r="I286" s="2">
        <v>5</v>
      </c>
      <c r="J286" s="2">
        <f>IF(WEEKDAY(Table153[[#This Row],[Date]],2)=1,1,0)</f>
        <v>1</v>
      </c>
      <c r="K286" s="2">
        <f>IF(WEEKDAY(Table153[[#This Row],[Date]],2)=2,1,0)</f>
        <v>0</v>
      </c>
      <c r="L286" s="2">
        <f>IF(WEEKDAY(Table153[[#This Row],[Date]],2)=5,1,0)</f>
        <v>0</v>
      </c>
      <c r="M286" s="2">
        <v>348</v>
      </c>
      <c r="N28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301</v>
      </c>
      <c r="O286" s="2">
        <f>Table153[[#This Row],[Workers Needed]]-Table153[[#This Row],[NumberWorkers]]</f>
        <v>47</v>
      </c>
    </row>
    <row r="287" spans="1:15" x14ac:dyDescent="0.25">
      <c r="A287" s="1">
        <v>41555</v>
      </c>
      <c r="B287">
        <v>1366</v>
      </c>
      <c r="C287">
        <v>34653</v>
      </c>
      <c r="D287">
        <v>39266</v>
      </c>
      <c r="E287" s="2">
        <f>IF(WEEKDAY(Table153[[#This Row],[Date]],2)=3,1,0)</f>
        <v>0</v>
      </c>
      <c r="F287" s="2">
        <f>IF(WEEKDAY(Table153[[#This Row],[Date]],2)=4,1,0)</f>
        <v>0</v>
      </c>
      <c r="G287" s="2">
        <f>IF(WEEKDAY(Table153[[#This Row],[Date]],2)=6,1,0)</f>
        <v>0</v>
      </c>
      <c r="H287" s="2">
        <f>IF(NETWORKDAYS.INTL(Table153[[#This Row],[Date]],Table153[[#This Row],[Date]],11,[3]ZamazonHolidays!$A$2:$A$11)=0,IF(WEEKDAY(Table153[[#This Row],[Date]],2)=7,0,1),0)</f>
        <v>0</v>
      </c>
      <c r="I287" s="2">
        <v>5</v>
      </c>
      <c r="J287" s="2">
        <f>IF(WEEKDAY(Table153[[#This Row],[Date]],2)=1,1,0)</f>
        <v>0</v>
      </c>
      <c r="K287" s="2">
        <f>IF(WEEKDAY(Table153[[#This Row],[Date]],2)=2,1,0)</f>
        <v>1</v>
      </c>
      <c r="L287" s="2">
        <f>IF(WEEKDAY(Table153[[#This Row],[Date]],2)=5,1,0)</f>
        <v>0</v>
      </c>
      <c r="M287" s="2">
        <v>322</v>
      </c>
      <c r="N28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320</v>
      </c>
      <c r="O287" s="2">
        <f>Table153[[#This Row],[Workers Needed]]-Table153[[#This Row],[NumberWorkers]]</f>
        <v>2</v>
      </c>
    </row>
    <row r="288" spans="1:15" x14ac:dyDescent="0.25">
      <c r="A288" s="1">
        <v>41556</v>
      </c>
      <c r="B288">
        <v>1123</v>
      </c>
      <c r="C288">
        <v>36775</v>
      </c>
      <c r="D288">
        <v>29645</v>
      </c>
      <c r="E288" s="2">
        <f>IF(WEEKDAY(Table153[[#This Row],[Date]],2)=3,1,0)</f>
        <v>1</v>
      </c>
      <c r="F288" s="2">
        <f>IF(WEEKDAY(Table153[[#This Row],[Date]],2)=4,1,0)</f>
        <v>0</v>
      </c>
      <c r="G288" s="2">
        <f>IF(WEEKDAY(Table153[[#This Row],[Date]],2)=6,1,0)</f>
        <v>0</v>
      </c>
      <c r="H288" s="2">
        <f>IF(NETWORKDAYS.INTL(Table153[[#This Row],[Date]],Table153[[#This Row],[Date]],11,[3]ZamazonHolidays!$A$2:$A$11)=0,IF(WEEKDAY(Table153[[#This Row],[Date]],2)=7,0,1),0)</f>
        <v>0</v>
      </c>
      <c r="I288" s="2">
        <v>11</v>
      </c>
      <c r="J288" s="2">
        <f>IF(WEEKDAY(Table153[[#This Row],[Date]],2)=1,1,0)</f>
        <v>0</v>
      </c>
      <c r="K288" s="2">
        <f>IF(WEEKDAY(Table153[[#This Row],[Date]],2)=2,1,0)</f>
        <v>0</v>
      </c>
      <c r="L288" s="2">
        <f>IF(WEEKDAY(Table153[[#This Row],[Date]],2)=5,1,0)</f>
        <v>0</v>
      </c>
      <c r="M288" s="2">
        <v>222</v>
      </c>
      <c r="N28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236</v>
      </c>
      <c r="O288" s="2">
        <f>Table153[[#This Row],[Workers Needed]]-Table153[[#This Row],[NumberWorkers]]</f>
        <v>-14</v>
      </c>
    </row>
    <row r="289" spans="1:15" x14ac:dyDescent="0.25">
      <c r="A289" s="1">
        <v>41557</v>
      </c>
      <c r="B289">
        <v>783</v>
      </c>
      <c r="C289">
        <v>23678</v>
      </c>
      <c r="D289">
        <v>38260</v>
      </c>
      <c r="E289" s="2">
        <f>IF(WEEKDAY(Table153[[#This Row],[Date]],2)=3,1,0)</f>
        <v>0</v>
      </c>
      <c r="F289" s="2">
        <f>IF(WEEKDAY(Table153[[#This Row],[Date]],2)=4,1,0)</f>
        <v>1</v>
      </c>
      <c r="G289" s="2">
        <f>IF(WEEKDAY(Table153[[#This Row],[Date]],2)=6,1,0)</f>
        <v>0</v>
      </c>
      <c r="H289" s="2">
        <f>IF(NETWORKDAYS.INTL(Table153[[#This Row],[Date]],Table153[[#This Row],[Date]],11,[3]ZamazonHolidays!$A$2:$A$11)=0,IF(WEEKDAY(Table153[[#This Row],[Date]],2)=7,0,1),0)</f>
        <v>0</v>
      </c>
      <c r="I289" s="2">
        <v>5</v>
      </c>
      <c r="J289" s="2">
        <f>IF(WEEKDAY(Table153[[#This Row],[Date]],2)=1,1,0)</f>
        <v>0</v>
      </c>
      <c r="K289" s="2">
        <f>IF(WEEKDAY(Table153[[#This Row],[Date]],2)=2,1,0)</f>
        <v>0</v>
      </c>
      <c r="L289" s="2">
        <f>IF(WEEKDAY(Table153[[#This Row],[Date]],2)=5,1,0)</f>
        <v>0</v>
      </c>
      <c r="M289" s="2">
        <v>285</v>
      </c>
      <c r="N28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259</v>
      </c>
      <c r="O289" s="2">
        <f>Table153[[#This Row],[Workers Needed]]-Table153[[#This Row],[NumberWorkers]]</f>
        <v>26</v>
      </c>
    </row>
    <row r="290" spans="1:15" x14ac:dyDescent="0.25">
      <c r="A290" s="1">
        <v>41558</v>
      </c>
      <c r="B290">
        <v>1372</v>
      </c>
      <c r="C290">
        <v>31370</v>
      </c>
      <c r="D290">
        <v>35536</v>
      </c>
      <c r="E290" s="2">
        <f>IF(WEEKDAY(Table153[[#This Row],[Date]],2)=3,1,0)</f>
        <v>0</v>
      </c>
      <c r="F290" s="2">
        <f>IF(WEEKDAY(Table153[[#This Row],[Date]],2)=4,1,0)</f>
        <v>0</v>
      </c>
      <c r="G290" s="2">
        <f>IF(WEEKDAY(Table153[[#This Row],[Date]],2)=6,1,0)</f>
        <v>0</v>
      </c>
      <c r="H290" s="2">
        <f>IF(NETWORKDAYS.INTL(Table153[[#This Row],[Date]],Table153[[#This Row],[Date]],11,[3]ZamazonHolidays!$A$2:$A$11)=0,IF(WEEKDAY(Table153[[#This Row],[Date]],2)=7,0,1),0)</f>
        <v>0</v>
      </c>
      <c r="I290" s="2">
        <v>12</v>
      </c>
      <c r="J290" s="2">
        <f>IF(WEEKDAY(Table153[[#This Row],[Date]],2)=1,1,0)</f>
        <v>0</v>
      </c>
      <c r="K290" s="2">
        <f>IF(WEEKDAY(Table153[[#This Row],[Date]],2)=2,1,0)</f>
        <v>0</v>
      </c>
      <c r="L290" s="2">
        <f>IF(WEEKDAY(Table153[[#This Row],[Date]],2)=5,1,0)</f>
        <v>1</v>
      </c>
      <c r="M290" s="2">
        <v>303</v>
      </c>
      <c r="N29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300</v>
      </c>
      <c r="O290" s="2">
        <f>Table153[[#This Row],[Workers Needed]]-Table153[[#This Row],[NumberWorkers]]</f>
        <v>3</v>
      </c>
    </row>
    <row r="291" spans="1:15" x14ac:dyDescent="0.25">
      <c r="A291" s="1">
        <v>41559</v>
      </c>
      <c r="B291">
        <v>1319</v>
      </c>
      <c r="C291">
        <v>47840</v>
      </c>
      <c r="D291">
        <v>35834</v>
      </c>
      <c r="E291" s="2">
        <f>IF(WEEKDAY(Table153[[#This Row],[Date]],2)=3,1,0)</f>
        <v>0</v>
      </c>
      <c r="F291" s="2">
        <f>IF(WEEKDAY(Table153[[#This Row],[Date]],2)=4,1,0)</f>
        <v>0</v>
      </c>
      <c r="G291" s="2">
        <f>IF(WEEKDAY(Table153[[#This Row],[Date]],2)=6,1,0)</f>
        <v>1</v>
      </c>
      <c r="H291" s="2">
        <f>IF(NETWORKDAYS.INTL(Table153[[#This Row],[Date]],Table153[[#This Row],[Date]],11,[3]ZamazonHolidays!$A$2:$A$11)=0,IF(WEEKDAY(Table153[[#This Row],[Date]],2)=7,0,1),0)</f>
        <v>0</v>
      </c>
      <c r="I291" s="2">
        <v>8</v>
      </c>
      <c r="J291" s="2">
        <f>IF(WEEKDAY(Table153[[#This Row],[Date]],2)=1,1,0)</f>
        <v>0</v>
      </c>
      <c r="K291" s="2">
        <f>IF(WEEKDAY(Table153[[#This Row],[Date]],2)=2,1,0)</f>
        <v>0</v>
      </c>
      <c r="L291" s="2">
        <f>IF(WEEKDAY(Table153[[#This Row],[Date]],2)=5,1,0)</f>
        <v>0</v>
      </c>
      <c r="M291" s="2">
        <v>281</v>
      </c>
      <c r="N29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269</v>
      </c>
      <c r="O291" s="2">
        <f>Table153[[#This Row],[Workers Needed]]-Table153[[#This Row],[NumberWorkers]]</f>
        <v>12</v>
      </c>
    </row>
    <row r="292" spans="1:15" x14ac:dyDescent="0.25">
      <c r="A292" s="1">
        <v>41560</v>
      </c>
      <c r="B292">
        <v>887</v>
      </c>
      <c r="C292">
        <v>25577</v>
      </c>
      <c r="D292">
        <v>39837</v>
      </c>
      <c r="E292" s="2">
        <f>IF(WEEKDAY(Table153[[#This Row],[Date]],2)=3,1,0)</f>
        <v>0</v>
      </c>
      <c r="F292" s="2">
        <f>IF(WEEKDAY(Table153[[#This Row],[Date]],2)=4,1,0)</f>
        <v>0</v>
      </c>
      <c r="G292" s="2">
        <f>IF(WEEKDAY(Table153[[#This Row],[Date]],2)=6,1,0)</f>
        <v>0</v>
      </c>
      <c r="H292" s="2">
        <f>IF(NETWORKDAYS.INTL(Table153[[#This Row],[Date]],Table153[[#This Row],[Date]],11,[3]ZamazonHolidays!$A$2:$A$11)=0,IF(WEEKDAY(Table153[[#This Row],[Date]],2)=7,0,1),0)</f>
        <v>0</v>
      </c>
      <c r="I292" s="2">
        <v>10</v>
      </c>
      <c r="J292" s="2">
        <f>IF(WEEKDAY(Table153[[#This Row],[Date]],2)=1,1,0)</f>
        <v>0</v>
      </c>
      <c r="K292" s="2">
        <f>IF(WEEKDAY(Table153[[#This Row],[Date]],2)=2,1,0)</f>
        <v>0</v>
      </c>
      <c r="L292" s="2">
        <f>IF(WEEKDAY(Table153[[#This Row],[Date]],2)=5,1,0)</f>
        <v>0</v>
      </c>
      <c r="M292" s="2">
        <v>267</v>
      </c>
      <c r="N29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299</v>
      </c>
      <c r="O292" s="2">
        <f>Table153[[#This Row],[Workers Needed]]-Table153[[#This Row],[NumberWorkers]]</f>
        <v>-32</v>
      </c>
    </row>
    <row r="293" spans="1:15" x14ac:dyDescent="0.25">
      <c r="A293" s="1">
        <v>41561</v>
      </c>
      <c r="B293">
        <v>2046</v>
      </c>
      <c r="C293">
        <v>26024</v>
      </c>
      <c r="D293">
        <v>38603</v>
      </c>
      <c r="E293" s="2">
        <f>IF(WEEKDAY(Table153[[#This Row],[Date]],2)=3,1,0)</f>
        <v>0</v>
      </c>
      <c r="F293" s="2">
        <f>IF(WEEKDAY(Table153[[#This Row],[Date]],2)=4,1,0)</f>
        <v>0</v>
      </c>
      <c r="G293" s="2">
        <f>IF(WEEKDAY(Table153[[#This Row],[Date]],2)=6,1,0)</f>
        <v>0</v>
      </c>
      <c r="H293" s="2">
        <f>IF(NETWORKDAYS.INTL(Table153[[#This Row],[Date]],Table153[[#This Row],[Date]],11,[3]ZamazonHolidays!$A$2:$A$11)=0,IF(WEEKDAY(Table153[[#This Row],[Date]],2)=7,0,1),0)</f>
        <v>1</v>
      </c>
      <c r="I293" s="2">
        <v>10</v>
      </c>
      <c r="J293" s="2">
        <f>IF(WEEKDAY(Table153[[#This Row],[Date]],2)=1,1,0)</f>
        <v>1</v>
      </c>
      <c r="K293" s="2">
        <f>IF(WEEKDAY(Table153[[#This Row],[Date]],2)=2,1,0)</f>
        <v>0</v>
      </c>
      <c r="L293" s="2">
        <f>IF(WEEKDAY(Table153[[#This Row],[Date]],2)=5,1,0)</f>
        <v>0</v>
      </c>
      <c r="M293" s="2">
        <v>408</v>
      </c>
      <c r="N29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387</v>
      </c>
      <c r="O293" s="2">
        <f>Table153[[#This Row],[Workers Needed]]-Table153[[#This Row],[NumberWorkers]]</f>
        <v>21</v>
      </c>
    </row>
    <row r="294" spans="1:15" x14ac:dyDescent="0.25">
      <c r="A294" s="1">
        <v>41562</v>
      </c>
      <c r="B294">
        <v>756</v>
      </c>
      <c r="C294">
        <v>30909</v>
      </c>
      <c r="D294">
        <v>35153</v>
      </c>
      <c r="E294" s="2">
        <f>IF(WEEKDAY(Table153[[#This Row],[Date]],2)=3,1,0)</f>
        <v>0</v>
      </c>
      <c r="F294" s="2">
        <f>IF(WEEKDAY(Table153[[#This Row],[Date]],2)=4,1,0)</f>
        <v>0</v>
      </c>
      <c r="G294" s="2">
        <f>IF(WEEKDAY(Table153[[#This Row],[Date]],2)=6,1,0)</f>
        <v>0</v>
      </c>
      <c r="H294" s="2">
        <f>IF(NETWORKDAYS.INTL(Table153[[#This Row],[Date]],Table153[[#This Row],[Date]],11,[3]ZamazonHolidays!$A$2:$A$11)=0,IF(WEEKDAY(Table153[[#This Row],[Date]],2)=7,0,1),0)</f>
        <v>0</v>
      </c>
      <c r="I294" s="2">
        <v>7</v>
      </c>
      <c r="J294" s="2">
        <f>IF(WEEKDAY(Table153[[#This Row],[Date]],2)=1,1,0)</f>
        <v>0</v>
      </c>
      <c r="K294" s="2">
        <f>IF(WEEKDAY(Table153[[#This Row],[Date]],2)=2,1,0)</f>
        <v>1</v>
      </c>
      <c r="L294" s="2">
        <f>IF(WEEKDAY(Table153[[#This Row],[Date]],2)=5,1,0)</f>
        <v>0</v>
      </c>
      <c r="M294" s="2">
        <v>305</v>
      </c>
      <c r="N29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278</v>
      </c>
      <c r="O294" s="2">
        <f>Table153[[#This Row],[Workers Needed]]-Table153[[#This Row],[NumberWorkers]]</f>
        <v>27</v>
      </c>
    </row>
    <row r="295" spans="1:15" x14ac:dyDescent="0.25">
      <c r="A295" s="1">
        <v>41563</v>
      </c>
      <c r="B295">
        <v>904</v>
      </c>
      <c r="C295">
        <v>35810</v>
      </c>
      <c r="D295">
        <v>32125</v>
      </c>
      <c r="E295" s="2">
        <f>IF(WEEKDAY(Table153[[#This Row],[Date]],2)=3,1,0)</f>
        <v>1</v>
      </c>
      <c r="F295" s="2">
        <f>IF(WEEKDAY(Table153[[#This Row],[Date]],2)=4,1,0)</f>
        <v>0</v>
      </c>
      <c r="G295" s="2">
        <f>IF(WEEKDAY(Table153[[#This Row],[Date]],2)=6,1,0)</f>
        <v>0</v>
      </c>
      <c r="H295" s="2">
        <f>IF(NETWORKDAYS.INTL(Table153[[#This Row],[Date]],Table153[[#This Row],[Date]],11,[3]ZamazonHolidays!$A$2:$A$11)=0,IF(WEEKDAY(Table153[[#This Row],[Date]],2)=7,0,1),0)</f>
        <v>0</v>
      </c>
      <c r="I295" s="2">
        <v>7</v>
      </c>
      <c r="J295" s="2">
        <f>IF(WEEKDAY(Table153[[#This Row],[Date]],2)=1,1,0)</f>
        <v>0</v>
      </c>
      <c r="K295" s="2">
        <f>IF(WEEKDAY(Table153[[#This Row],[Date]],2)=2,1,0)</f>
        <v>0</v>
      </c>
      <c r="L295" s="2">
        <f>IF(WEEKDAY(Table153[[#This Row],[Date]],2)=5,1,0)</f>
        <v>0</v>
      </c>
      <c r="M295" s="2">
        <v>222</v>
      </c>
      <c r="N29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240</v>
      </c>
      <c r="O295" s="2">
        <f>Table153[[#This Row],[Workers Needed]]-Table153[[#This Row],[NumberWorkers]]</f>
        <v>-18</v>
      </c>
    </row>
    <row r="296" spans="1:15" x14ac:dyDescent="0.25">
      <c r="A296" s="1">
        <v>41564</v>
      </c>
      <c r="B296">
        <v>1092</v>
      </c>
      <c r="C296">
        <v>31056</v>
      </c>
      <c r="D296">
        <v>30552</v>
      </c>
      <c r="E296" s="2">
        <f>IF(WEEKDAY(Table153[[#This Row],[Date]],2)=3,1,0)</f>
        <v>0</v>
      </c>
      <c r="F296" s="2">
        <f>IF(WEEKDAY(Table153[[#This Row],[Date]],2)=4,1,0)</f>
        <v>1</v>
      </c>
      <c r="G296" s="2">
        <f>IF(WEEKDAY(Table153[[#This Row],[Date]],2)=6,1,0)</f>
        <v>0</v>
      </c>
      <c r="H296" s="2">
        <f>IF(NETWORKDAYS.INTL(Table153[[#This Row],[Date]],Table153[[#This Row],[Date]],11,[3]ZamazonHolidays!$A$2:$A$11)=0,IF(WEEKDAY(Table153[[#This Row],[Date]],2)=7,0,1),0)</f>
        <v>0</v>
      </c>
      <c r="I296" s="2">
        <v>12</v>
      </c>
      <c r="J296" s="2">
        <f>IF(WEEKDAY(Table153[[#This Row],[Date]],2)=1,1,0)</f>
        <v>0</v>
      </c>
      <c r="K296" s="2">
        <f>IF(WEEKDAY(Table153[[#This Row],[Date]],2)=2,1,0)</f>
        <v>0</v>
      </c>
      <c r="L296" s="2">
        <f>IF(WEEKDAY(Table153[[#This Row],[Date]],2)=5,1,0)</f>
        <v>0</v>
      </c>
      <c r="M296" s="2">
        <v>251</v>
      </c>
      <c r="N29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239</v>
      </c>
      <c r="O296" s="2">
        <f>Table153[[#This Row],[Workers Needed]]-Table153[[#This Row],[NumberWorkers]]</f>
        <v>12</v>
      </c>
    </row>
    <row r="297" spans="1:15" x14ac:dyDescent="0.25">
      <c r="A297" s="1">
        <v>41565</v>
      </c>
      <c r="B297">
        <v>1174</v>
      </c>
      <c r="C297">
        <v>37847</v>
      </c>
      <c r="D297">
        <v>34446</v>
      </c>
      <c r="E297" s="2">
        <f>IF(WEEKDAY(Table153[[#This Row],[Date]],2)=3,1,0)</f>
        <v>0</v>
      </c>
      <c r="F297" s="2">
        <f>IF(WEEKDAY(Table153[[#This Row],[Date]],2)=4,1,0)</f>
        <v>0</v>
      </c>
      <c r="G297" s="2">
        <f>IF(WEEKDAY(Table153[[#This Row],[Date]],2)=6,1,0)</f>
        <v>0</v>
      </c>
      <c r="H297" s="2">
        <f>IF(NETWORKDAYS.INTL(Table153[[#This Row],[Date]],Table153[[#This Row],[Date]],11,[3]ZamazonHolidays!$A$2:$A$11)=0,IF(WEEKDAY(Table153[[#This Row],[Date]],2)=7,0,1),0)</f>
        <v>0</v>
      </c>
      <c r="I297" s="2">
        <v>12</v>
      </c>
      <c r="J297" s="2">
        <f>IF(WEEKDAY(Table153[[#This Row],[Date]],2)=1,1,0)</f>
        <v>0</v>
      </c>
      <c r="K297" s="2">
        <f>IF(WEEKDAY(Table153[[#This Row],[Date]],2)=2,1,0)</f>
        <v>0</v>
      </c>
      <c r="L297" s="2">
        <f>IF(WEEKDAY(Table153[[#This Row],[Date]],2)=5,1,0)</f>
        <v>1</v>
      </c>
      <c r="M297" s="2">
        <v>330</v>
      </c>
      <c r="N29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294</v>
      </c>
      <c r="O297" s="2">
        <f>Table153[[#This Row],[Workers Needed]]-Table153[[#This Row],[NumberWorkers]]</f>
        <v>36</v>
      </c>
    </row>
    <row r="298" spans="1:15" x14ac:dyDescent="0.25">
      <c r="A298" s="1">
        <v>41566</v>
      </c>
      <c r="B298">
        <v>1213</v>
      </c>
      <c r="C298">
        <v>42194</v>
      </c>
      <c r="D298">
        <v>38682</v>
      </c>
      <c r="E298" s="2">
        <f>IF(WEEKDAY(Table153[[#This Row],[Date]],2)=3,1,0)</f>
        <v>0</v>
      </c>
      <c r="F298" s="2">
        <f>IF(WEEKDAY(Table153[[#This Row],[Date]],2)=4,1,0)</f>
        <v>0</v>
      </c>
      <c r="G298" s="2">
        <f>IF(WEEKDAY(Table153[[#This Row],[Date]],2)=6,1,0)</f>
        <v>1</v>
      </c>
      <c r="H298" s="2">
        <f>IF(NETWORKDAYS.INTL(Table153[[#This Row],[Date]],Table153[[#This Row],[Date]],11,[3]ZamazonHolidays!$A$2:$A$11)=0,IF(WEEKDAY(Table153[[#This Row],[Date]],2)=7,0,1),0)</f>
        <v>0</v>
      </c>
      <c r="I298" s="2">
        <v>10</v>
      </c>
      <c r="J298" s="2">
        <f>IF(WEEKDAY(Table153[[#This Row],[Date]],2)=1,1,0)</f>
        <v>0</v>
      </c>
      <c r="K298" s="2">
        <f>IF(WEEKDAY(Table153[[#This Row],[Date]],2)=2,1,0)</f>
        <v>0</v>
      </c>
      <c r="L298" s="2">
        <f>IF(WEEKDAY(Table153[[#This Row],[Date]],2)=5,1,0)</f>
        <v>0</v>
      </c>
      <c r="M298" s="2">
        <v>242</v>
      </c>
      <c r="N29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274</v>
      </c>
      <c r="O298" s="2">
        <f>Table153[[#This Row],[Workers Needed]]-Table153[[#This Row],[NumberWorkers]]</f>
        <v>-32</v>
      </c>
    </row>
    <row r="299" spans="1:15" x14ac:dyDescent="0.25">
      <c r="A299" s="1">
        <v>41567</v>
      </c>
      <c r="B299">
        <v>644</v>
      </c>
      <c r="C299">
        <v>44410</v>
      </c>
      <c r="D299">
        <v>31459</v>
      </c>
      <c r="E299" s="2">
        <f>IF(WEEKDAY(Table153[[#This Row],[Date]],2)=3,1,0)</f>
        <v>0</v>
      </c>
      <c r="F299" s="2">
        <f>IF(WEEKDAY(Table153[[#This Row],[Date]],2)=4,1,0)</f>
        <v>0</v>
      </c>
      <c r="G299" s="2">
        <f>IF(WEEKDAY(Table153[[#This Row],[Date]],2)=6,1,0)</f>
        <v>0</v>
      </c>
      <c r="H299" s="2">
        <f>IF(NETWORKDAYS.INTL(Table153[[#This Row],[Date]],Table153[[#This Row],[Date]],11,[3]ZamazonHolidays!$A$2:$A$11)=0,IF(WEEKDAY(Table153[[#This Row],[Date]],2)=7,0,1),0)</f>
        <v>0</v>
      </c>
      <c r="I299" s="2">
        <v>9</v>
      </c>
      <c r="J299" s="2">
        <f>IF(WEEKDAY(Table153[[#This Row],[Date]],2)=1,1,0)</f>
        <v>0</v>
      </c>
      <c r="K299" s="2">
        <f>IF(WEEKDAY(Table153[[#This Row],[Date]],2)=2,1,0)</f>
        <v>0</v>
      </c>
      <c r="L299" s="2">
        <f>IF(WEEKDAY(Table153[[#This Row],[Date]],2)=5,1,0)</f>
        <v>0</v>
      </c>
      <c r="M299" s="2">
        <v>313</v>
      </c>
      <c r="N29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268</v>
      </c>
      <c r="O299" s="2">
        <f>Table153[[#This Row],[Workers Needed]]-Table153[[#This Row],[NumberWorkers]]</f>
        <v>45</v>
      </c>
    </row>
    <row r="300" spans="1:15" x14ac:dyDescent="0.25">
      <c r="A300" s="1">
        <v>41568</v>
      </c>
      <c r="B300">
        <v>1370</v>
      </c>
      <c r="C300">
        <v>32874</v>
      </c>
      <c r="D300">
        <v>35290</v>
      </c>
      <c r="E300" s="2">
        <f>IF(WEEKDAY(Table153[[#This Row],[Date]],2)=3,1,0)</f>
        <v>0</v>
      </c>
      <c r="F300" s="2">
        <f>IF(WEEKDAY(Table153[[#This Row],[Date]],2)=4,1,0)</f>
        <v>0</v>
      </c>
      <c r="G300" s="2">
        <f>IF(WEEKDAY(Table153[[#This Row],[Date]],2)=6,1,0)</f>
        <v>0</v>
      </c>
      <c r="H300" s="2">
        <f>IF(NETWORKDAYS.INTL(Table153[[#This Row],[Date]],Table153[[#This Row],[Date]],11,[3]ZamazonHolidays!$A$2:$A$11)=0,IF(WEEKDAY(Table153[[#This Row],[Date]],2)=7,0,1),0)</f>
        <v>0</v>
      </c>
      <c r="I300" s="2">
        <v>6</v>
      </c>
      <c r="J300" s="2">
        <f>IF(WEEKDAY(Table153[[#This Row],[Date]],2)=1,1,0)</f>
        <v>1</v>
      </c>
      <c r="K300" s="2">
        <f>IF(WEEKDAY(Table153[[#This Row],[Date]],2)=2,1,0)</f>
        <v>0</v>
      </c>
      <c r="L300" s="2">
        <f>IF(WEEKDAY(Table153[[#This Row],[Date]],2)=5,1,0)</f>
        <v>0</v>
      </c>
      <c r="M300" s="2">
        <v>278</v>
      </c>
      <c r="N30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300</v>
      </c>
      <c r="O300" s="2">
        <f>Table153[[#This Row],[Workers Needed]]-Table153[[#This Row],[NumberWorkers]]</f>
        <v>-22</v>
      </c>
    </row>
    <row r="301" spans="1:15" x14ac:dyDescent="0.25">
      <c r="A301" s="1">
        <v>41569</v>
      </c>
      <c r="B301">
        <v>1133</v>
      </c>
      <c r="C301">
        <v>45941</v>
      </c>
      <c r="D301">
        <v>34750</v>
      </c>
      <c r="E301" s="2">
        <f>IF(WEEKDAY(Table153[[#This Row],[Date]],2)=3,1,0)</f>
        <v>0</v>
      </c>
      <c r="F301" s="2">
        <f>IF(WEEKDAY(Table153[[#This Row],[Date]],2)=4,1,0)</f>
        <v>0</v>
      </c>
      <c r="G301" s="2">
        <f>IF(WEEKDAY(Table153[[#This Row],[Date]],2)=6,1,0)</f>
        <v>0</v>
      </c>
      <c r="H301" s="2">
        <f>IF(NETWORKDAYS.INTL(Table153[[#This Row],[Date]],Table153[[#This Row],[Date]],11,[3]ZamazonHolidays!$A$2:$A$11)=0,IF(WEEKDAY(Table153[[#This Row],[Date]],2)=7,0,1),0)</f>
        <v>0</v>
      </c>
      <c r="I301" s="2">
        <v>6</v>
      </c>
      <c r="J301" s="2">
        <f>IF(WEEKDAY(Table153[[#This Row],[Date]],2)=1,1,0)</f>
        <v>0</v>
      </c>
      <c r="K301" s="2">
        <f>IF(WEEKDAY(Table153[[#This Row],[Date]],2)=2,1,0)</f>
        <v>1</v>
      </c>
      <c r="L301" s="2">
        <f>IF(WEEKDAY(Table153[[#This Row],[Date]],2)=5,1,0)</f>
        <v>0</v>
      </c>
      <c r="M301" s="2">
        <v>295</v>
      </c>
      <c r="N30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300</v>
      </c>
      <c r="O301" s="2">
        <f>Table153[[#This Row],[Workers Needed]]-Table153[[#This Row],[NumberWorkers]]</f>
        <v>-5</v>
      </c>
    </row>
    <row r="302" spans="1:15" x14ac:dyDescent="0.25">
      <c r="A302" s="1">
        <v>41570</v>
      </c>
      <c r="B302">
        <v>554</v>
      </c>
      <c r="C302">
        <v>38042</v>
      </c>
      <c r="D302">
        <v>31492</v>
      </c>
      <c r="E302" s="2">
        <f>IF(WEEKDAY(Table153[[#This Row],[Date]],2)=3,1,0)</f>
        <v>1</v>
      </c>
      <c r="F302" s="2">
        <f>IF(WEEKDAY(Table153[[#This Row],[Date]],2)=4,1,0)</f>
        <v>0</v>
      </c>
      <c r="G302" s="2">
        <f>IF(WEEKDAY(Table153[[#This Row],[Date]],2)=6,1,0)</f>
        <v>0</v>
      </c>
      <c r="H302" s="2">
        <f>IF(NETWORKDAYS.INTL(Table153[[#This Row],[Date]],Table153[[#This Row],[Date]],11,[3]ZamazonHolidays!$A$2:$A$11)=0,IF(WEEKDAY(Table153[[#This Row],[Date]],2)=7,0,1),0)</f>
        <v>0</v>
      </c>
      <c r="I302" s="2">
        <v>10</v>
      </c>
      <c r="J302" s="2">
        <f>IF(WEEKDAY(Table153[[#This Row],[Date]],2)=1,1,0)</f>
        <v>0</v>
      </c>
      <c r="K302" s="2">
        <f>IF(WEEKDAY(Table153[[#This Row],[Date]],2)=2,1,0)</f>
        <v>0</v>
      </c>
      <c r="L302" s="2">
        <f>IF(WEEKDAY(Table153[[#This Row],[Date]],2)=5,1,0)</f>
        <v>0</v>
      </c>
      <c r="M302" s="2">
        <v>197</v>
      </c>
      <c r="N30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227</v>
      </c>
      <c r="O302" s="2">
        <f>Table153[[#This Row],[Workers Needed]]-Table153[[#This Row],[NumberWorkers]]</f>
        <v>-30</v>
      </c>
    </row>
    <row r="303" spans="1:15" x14ac:dyDescent="0.25">
      <c r="A303" s="1">
        <v>41571</v>
      </c>
      <c r="B303">
        <v>856</v>
      </c>
      <c r="C303">
        <v>46018</v>
      </c>
      <c r="D303">
        <v>39031</v>
      </c>
      <c r="E303" s="2">
        <f>IF(WEEKDAY(Table153[[#This Row],[Date]],2)=3,1,0)</f>
        <v>0</v>
      </c>
      <c r="F303" s="2">
        <f>IF(WEEKDAY(Table153[[#This Row],[Date]],2)=4,1,0)</f>
        <v>1</v>
      </c>
      <c r="G303" s="2">
        <f>IF(WEEKDAY(Table153[[#This Row],[Date]],2)=6,1,0)</f>
        <v>0</v>
      </c>
      <c r="H303" s="2">
        <f>IF(NETWORKDAYS.INTL(Table153[[#This Row],[Date]],Table153[[#This Row],[Date]],11,[3]ZamazonHolidays!$A$2:$A$11)=0,IF(WEEKDAY(Table153[[#This Row],[Date]],2)=7,0,1),0)</f>
        <v>0</v>
      </c>
      <c r="I303" s="2">
        <v>5</v>
      </c>
      <c r="J303" s="2">
        <f>IF(WEEKDAY(Table153[[#This Row],[Date]],2)=1,1,0)</f>
        <v>0</v>
      </c>
      <c r="K303" s="2">
        <f>IF(WEEKDAY(Table153[[#This Row],[Date]],2)=2,1,0)</f>
        <v>0</v>
      </c>
      <c r="L303" s="2">
        <f>IF(WEEKDAY(Table153[[#This Row],[Date]],2)=5,1,0)</f>
        <v>0</v>
      </c>
      <c r="M303" s="2">
        <v>236</v>
      </c>
      <c r="N30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283</v>
      </c>
      <c r="O303" s="2">
        <f>Table153[[#This Row],[Workers Needed]]-Table153[[#This Row],[NumberWorkers]]</f>
        <v>-47</v>
      </c>
    </row>
    <row r="304" spans="1:15" x14ac:dyDescent="0.25">
      <c r="A304" s="1">
        <v>41572</v>
      </c>
      <c r="B304">
        <v>1037</v>
      </c>
      <c r="C304">
        <v>23082</v>
      </c>
      <c r="D304">
        <v>32103</v>
      </c>
      <c r="E304" s="2">
        <f>IF(WEEKDAY(Table153[[#This Row],[Date]],2)=3,1,0)</f>
        <v>0</v>
      </c>
      <c r="F304" s="2">
        <f>IF(WEEKDAY(Table153[[#This Row],[Date]],2)=4,1,0)</f>
        <v>0</v>
      </c>
      <c r="G304" s="2">
        <f>IF(WEEKDAY(Table153[[#This Row],[Date]],2)=6,1,0)</f>
        <v>0</v>
      </c>
      <c r="H304" s="2">
        <f>IF(NETWORKDAYS.INTL(Table153[[#This Row],[Date]],Table153[[#This Row],[Date]],11,[3]ZamazonHolidays!$A$2:$A$11)=0,IF(WEEKDAY(Table153[[#This Row],[Date]],2)=7,0,1),0)</f>
        <v>0</v>
      </c>
      <c r="I304" s="2">
        <v>8</v>
      </c>
      <c r="J304" s="2">
        <f>IF(WEEKDAY(Table153[[#This Row],[Date]],2)=1,1,0)</f>
        <v>0</v>
      </c>
      <c r="K304" s="2">
        <f>IF(WEEKDAY(Table153[[#This Row],[Date]],2)=2,1,0)</f>
        <v>0</v>
      </c>
      <c r="L304" s="2">
        <f>IF(WEEKDAY(Table153[[#This Row],[Date]],2)=5,1,0)</f>
        <v>1</v>
      </c>
      <c r="M304" s="2">
        <v>294</v>
      </c>
      <c r="N30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266</v>
      </c>
      <c r="O304" s="2">
        <f>Table153[[#This Row],[Workers Needed]]-Table153[[#This Row],[NumberWorkers]]</f>
        <v>28</v>
      </c>
    </row>
    <row r="305" spans="1:15" x14ac:dyDescent="0.25">
      <c r="A305" s="1">
        <v>41573</v>
      </c>
      <c r="B305">
        <v>1356</v>
      </c>
      <c r="C305">
        <v>28417</v>
      </c>
      <c r="D305">
        <v>35961</v>
      </c>
      <c r="E305" s="2">
        <f>IF(WEEKDAY(Table153[[#This Row],[Date]],2)=3,1,0)</f>
        <v>0</v>
      </c>
      <c r="F305" s="2">
        <f>IF(WEEKDAY(Table153[[#This Row],[Date]],2)=4,1,0)</f>
        <v>0</v>
      </c>
      <c r="G305" s="2">
        <f>IF(WEEKDAY(Table153[[#This Row],[Date]],2)=6,1,0)</f>
        <v>1</v>
      </c>
      <c r="H305" s="2">
        <f>IF(NETWORKDAYS.INTL(Table153[[#This Row],[Date]],Table153[[#This Row],[Date]],11,[3]ZamazonHolidays!$A$2:$A$11)=0,IF(WEEKDAY(Table153[[#This Row],[Date]],2)=7,0,1),0)</f>
        <v>0</v>
      </c>
      <c r="I305" s="2">
        <v>11</v>
      </c>
      <c r="J305" s="2">
        <f>IF(WEEKDAY(Table153[[#This Row],[Date]],2)=1,1,0)</f>
        <v>0</v>
      </c>
      <c r="K305" s="2">
        <f>IF(WEEKDAY(Table153[[#This Row],[Date]],2)=2,1,0)</f>
        <v>0</v>
      </c>
      <c r="L305" s="2">
        <f>IF(WEEKDAY(Table153[[#This Row],[Date]],2)=5,1,0)</f>
        <v>0</v>
      </c>
      <c r="M305" s="2">
        <v>262</v>
      </c>
      <c r="N30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255</v>
      </c>
      <c r="O305" s="2">
        <f>Table153[[#This Row],[Workers Needed]]-Table153[[#This Row],[NumberWorkers]]</f>
        <v>7</v>
      </c>
    </row>
    <row r="306" spans="1:15" x14ac:dyDescent="0.25">
      <c r="A306" s="1">
        <v>41574</v>
      </c>
      <c r="B306">
        <v>1252</v>
      </c>
      <c r="C306">
        <v>31882</v>
      </c>
      <c r="D306">
        <v>39188</v>
      </c>
      <c r="E306" s="2">
        <f>IF(WEEKDAY(Table153[[#This Row],[Date]],2)=3,1,0)</f>
        <v>0</v>
      </c>
      <c r="F306" s="2">
        <f>IF(WEEKDAY(Table153[[#This Row],[Date]],2)=4,1,0)</f>
        <v>0</v>
      </c>
      <c r="G306" s="2">
        <f>IF(WEEKDAY(Table153[[#This Row],[Date]],2)=6,1,0)</f>
        <v>0</v>
      </c>
      <c r="H306" s="2">
        <f>IF(NETWORKDAYS.INTL(Table153[[#This Row],[Date]],Table153[[#This Row],[Date]],11,[3]ZamazonHolidays!$A$2:$A$11)=0,IF(WEEKDAY(Table153[[#This Row],[Date]],2)=7,0,1),0)</f>
        <v>0</v>
      </c>
      <c r="I306" s="2">
        <v>11</v>
      </c>
      <c r="J306" s="2">
        <f>IF(WEEKDAY(Table153[[#This Row],[Date]],2)=1,1,0)</f>
        <v>0</v>
      </c>
      <c r="K306" s="2">
        <f>IF(WEEKDAY(Table153[[#This Row],[Date]],2)=2,1,0)</f>
        <v>0</v>
      </c>
      <c r="L306" s="2">
        <f>IF(WEEKDAY(Table153[[#This Row],[Date]],2)=5,1,0)</f>
        <v>0</v>
      </c>
      <c r="M306" s="2">
        <v>269</v>
      </c>
      <c r="N30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314</v>
      </c>
      <c r="O306" s="2">
        <f>Table153[[#This Row],[Workers Needed]]-Table153[[#This Row],[NumberWorkers]]</f>
        <v>-45</v>
      </c>
    </row>
    <row r="307" spans="1:15" x14ac:dyDescent="0.25">
      <c r="A307" s="1">
        <v>41575</v>
      </c>
      <c r="B307">
        <v>564</v>
      </c>
      <c r="C307">
        <v>31549</v>
      </c>
      <c r="D307">
        <v>33491</v>
      </c>
      <c r="E307" s="2">
        <f>IF(WEEKDAY(Table153[[#This Row],[Date]],2)=3,1,0)</f>
        <v>0</v>
      </c>
      <c r="F307" s="2">
        <f>IF(WEEKDAY(Table153[[#This Row],[Date]],2)=4,1,0)</f>
        <v>0</v>
      </c>
      <c r="G307" s="2">
        <f>IF(WEEKDAY(Table153[[#This Row],[Date]],2)=6,1,0)</f>
        <v>0</v>
      </c>
      <c r="H307" s="2">
        <f>IF(NETWORKDAYS.INTL(Table153[[#This Row],[Date]],Table153[[#This Row],[Date]],11,[3]ZamazonHolidays!$A$2:$A$11)=0,IF(WEEKDAY(Table153[[#This Row],[Date]],2)=7,0,1),0)</f>
        <v>0</v>
      </c>
      <c r="I307" s="2">
        <v>7</v>
      </c>
      <c r="J307" s="2">
        <f>IF(WEEKDAY(Table153[[#This Row],[Date]],2)=1,1,0)</f>
        <v>1</v>
      </c>
      <c r="K307" s="2">
        <f>IF(WEEKDAY(Table153[[#This Row],[Date]],2)=2,1,0)</f>
        <v>0</v>
      </c>
      <c r="L307" s="2">
        <f>IF(WEEKDAY(Table153[[#This Row],[Date]],2)=5,1,0)</f>
        <v>0</v>
      </c>
      <c r="M307" s="2">
        <v>240</v>
      </c>
      <c r="N30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264</v>
      </c>
      <c r="O307" s="2">
        <f>Table153[[#This Row],[Workers Needed]]-Table153[[#This Row],[NumberWorkers]]</f>
        <v>-24</v>
      </c>
    </row>
    <row r="308" spans="1:15" x14ac:dyDescent="0.25">
      <c r="A308" s="1">
        <v>41576</v>
      </c>
      <c r="B308">
        <v>1432</v>
      </c>
      <c r="C308">
        <v>29074</v>
      </c>
      <c r="D308">
        <v>34462</v>
      </c>
      <c r="E308" s="2">
        <f>IF(WEEKDAY(Table153[[#This Row],[Date]],2)=3,1,0)</f>
        <v>0</v>
      </c>
      <c r="F308" s="2">
        <f>IF(WEEKDAY(Table153[[#This Row],[Date]],2)=4,1,0)</f>
        <v>0</v>
      </c>
      <c r="G308" s="2">
        <f>IF(WEEKDAY(Table153[[#This Row],[Date]],2)=6,1,0)</f>
        <v>0</v>
      </c>
      <c r="H308" s="2">
        <f>IF(NETWORKDAYS.INTL(Table153[[#This Row],[Date]],Table153[[#This Row],[Date]],11,[3]ZamazonHolidays!$A$2:$A$11)=0,IF(WEEKDAY(Table153[[#This Row],[Date]],2)=7,0,1),0)</f>
        <v>0</v>
      </c>
      <c r="I308" s="2">
        <v>10</v>
      </c>
      <c r="J308" s="2">
        <f>IF(WEEKDAY(Table153[[#This Row],[Date]],2)=1,1,0)</f>
        <v>0</v>
      </c>
      <c r="K308" s="2">
        <f>IF(WEEKDAY(Table153[[#This Row],[Date]],2)=2,1,0)</f>
        <v>1</v>
      </c>
      <c r="L308" s="2">
        <f>IF(WEEKDAY(Table153[[#This Row],[Date]],2)=5,1,0)</f>
        <v>0</v>
      </c>
      <c r="M308" s="2">
        <v>273</v>
      </c>
      <c r="N30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295</v>
      </c>
      <c r="O308" s="2">
        <f>Table153[[#This Row],[Workers Needed]]-Table153[[#This Row],[NumberWorkers]]</f>
        <v>-22</v>
      </c>
    </row>
    <row r="309" spans="1:15" x14ac:dyDescent="0.25">
      <c r="A309" s="1">
        <v>41577</v>
      </c>
      <c r="B309">
        <v>858</v>
      </c>
      <c r="C309">
        <v>22934</v>
      </c>
      <c r="D309">
        <v>24713</v>
      </c>
      <c r="E309" s="2">
        <f>IF(WEEKDAY(Table153[[#This Row],[Date]],2)=3,1,0)</f>
        <v>1</v>
      </c>
      <c r="F309" s="2">
        <f>IF(WEEKDAY(Table153[[#This Row],[Date]],2)=4,1,0)</f>
        <v>0</v>
      </c>
      <c r="G309" s="2">
        <f>IF(WEEKDAY(Table153[[#This Row],[Date]],2)=6,1,0)</f>
        <v>0</v>
      </c>
      <c r="H309" s="2">
        <f>IF(NETWORKDAYS.INTL(Table153[[#This Row],[Date]],Table153[[#This Row],[Date]],11,[3]ZamazonHolidays!$A$2:$A$11)=0,IF(WEEKDAY(Table153[[#This Row],[Date]],2)=7,0,1),0)</f>
        <v>0</v>
      </c>
      <c r="I309" s="2">
        <v>9</v>
      </c>
      <c r="J309" s="2">
        <f>IF(WEEKDAY(Table153[[#This Row],[Date]],2)=1,1,0)</f>
        <v>0</v>
      </c>
      <c r="K309" s="2">
        <f>IF(WEEKDAY(Table153[[#This Row],[Date]],2)=2,1,0)</f>
        <v>0</v>
      </c>
      <c r="L309" s="2">
        <f>IF(WEEKDAY(Table153[[#This Row],[Date]],2)=5,1,0)</f>
        <v>0</v>
      </c>
      <c r="M309" s="2">
        <v>165</v>
      </c>
      <c r="N30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193</v>
      </c>
      <c r="O309" s="2">
        <f>Table153[[#This Row],[Workers Needed]]-Table153[[#This Row],[NumberWorkers]]</f>
        <v>-28</v>
      </c>
    </row>
    <row r="310" spans="1:15" x14ac:dyDescent="0.25">
      <c r="A310" s="1">
        <v>41578</v>
      </c>
      <c r="B310">
        <v>1474</v>
      </c>
      <c r="C310">
        <v>47245</v>
      </c>
      <c r="D310">
        <v>37714</v>
      </c>
      <c r="E310" s="2">
        <f>IF(WEEKDAY(Table153[[#This Row],[Date]],2)=3,1,0)</f>
        <v>0</v>
      </c>
      <c r="F310" s="2">
        <f>IF(WEEKDAY(Table153[[#This Row],[Date]],2)=4,1,0)</f>
        <v>1</v>
      </c>
      <c r="G310" s="2">
        <f>IF(WEEKDAY(Table153[[#This Row],[Date]],2)=6,1,0)</f>
        <v>0</v>
      </c>
      <c r="H310" s="2">
        <f>IF(NETWORKDAYS.INTL(Table153[[#This Row],[Date]],Table153[[#This Row],[Date]],11,[3]ZamazonHolidays!$A$2:$A$11)=0,IF(WEEKDAY(Table153[[#This Row],[Date]],2)=7,0,1),0)</f>
        <v>0</v>
      </c>
      <c r="I310" s="2">
        <v>12</v>
      </c>
      <c r="J310" s="2">
        <f>IF(WEEKDAY(Table153[[#This Row],[Date]],2)=1,1,0)</f>
        <v>0</v>
      </c>
      <c r="K310" s="2">
        <f>IF(WEEKDAY(Table153[[#This Row],[Date]],2)=2,1,0)</f>
        <v>0</v>
      </c>
      <c r="L310" s="2">
        <f>IF(WEEKDAY(Table153[[#This Row],[Date]],2)=5,1,0)</f>
        <v>0</v>
      </c>
      <c r="M310" s="2">
        <v>324</v>
      </c>
      <c r="N31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298</v>
      </c>
      <c r="O310" s="2">
        <f>Table153[[#This Row],[Workers Needed]]-Table153[[#This Row],[NumberWorkers]]</f>
        <v>26</v>
      </c>
    </row>
    <row r="311" spans="1:15" x14ac:dyDescent="0.25">
      <c r="A311" s="1">
        <v>41579</v>
      </c>
      <c r="B311">
        <v>1038</v>
      </c>
      <c r="C311">
        <v>23525</v>
      </c>
      <c r="D311">
        <v>38535</v>
      </c>
      <c r="E311" s="2">
        <f>IF(WEEKDAY(Table153[[#This Row],[Date]],2)=3,1,0)</f>
        <v>0</v>
      </c>
      <c r="F311" s="2">
        <f>IF(WEEKDAY(Table153[[#This Row],[Date]],2)=4,1,0)</f>
        <v>0</v>
      </c>
      <c r="G311" s="2">
        <f>IF(WEEKDAY(Table153[[#This Row],[Date]],2)=6,1,0)</f>
        <v>0</v>
      </c>
      <c r="H311" s="2">
        <f>IF(NETWORKDAYS.INTL(Table153[[#This Row],[Date]],Table153[[#This Row],[Date]],11,[3]ZamazonHolidays!$A$2:$A$11)=0,IF(WEEKDAY(Table153[[#This Row],[Date]],2)=7,0,1),0)</f>
        <v>0</v>
      </c>
      <c r="I311" s="2">
        <v>8</v>
      </c>
      <c r="J311" s="2">
        <f>IF(WEEKDAY(Table153[[#This Row],[Date]],2)=1,1,0)</f>
        <v>0</v>
      </c>
      <c r="K311" s="2">
        <f>IF(WEEKDAY(Table153[[#This Row],[Date]],2)=2,1,0)</f>
        <v>0</v>
      </c>
      <c r="L311" s="2">
        <f>IF(WEEKDAY(Table153[[#This Row],[Date]],2)=5,1,0)</f>
        <v>1</v>
      </c>
      <c r="M311" s="2">
        <v>292</v>
      </c>
      <c r="N31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297</v>
      </c>
      <c r="O311" s="2">
        <f>Table153[[#This Row],[Workers Needed]]-Table153[[#This Row],[NumberWorkers]]</f>
        <v>-5</v>
      </c>
    </row>
    <row r="312" spans="1:15" x14ac:dyDescent="0.25">
      <c r="A312" s="1">
        <v>41580</v>
      </c>
      <c r="B312">
        <v>839</v>
      </c>
      <c r="C312">
        <v>28139</v>
      </c>
      <c r="D312">
        <v>33595</v>
      </c>
      <c r="E312" s="2">
        <f>IF(WEEKDAY(Table153[[#This Row],[Date]],2)=3,1,0)</f>
        <v>0</v>
      </c>
      <c r="F312" s="2">
        <f>IF(WEEKDAY(Table153[[#This Row],[Date]],2)=4,1,0)</f>
        <v>0</v>
      </c>
      <c r="G312" s="2">
        <f>IF(WEEKDAY(Table153[[#This Row],[Date]],2)=6,1,0)</f>
        <v>1</v>
      </c>
      <c r="H312" s="2">
        <f>IF(NETWORKDAYS.INTL(Table153[[#This Row],[Date]],Table153[[#This Row],[Date]],11,[3]ZamazonHolidays!$A$2:$A$11)=0,IF(WEEKDAY(Table153[[#This Row],[Date]],2)=7,0,1),0)</f>
        <v>0</v>
      </c>
      <c r="I312" s="2">
        <v>6</v>
      </c>
      <c r="J312" s="2">
        <f>IF(WEEKDAY(Table153[[#This Row],[Date]],2)=1,1,0)</f>
        <v>0</v>
      </c>
      <c r="K312" s="2">
        <f>IF(WEEKDAY(Table153[[#This Row],[Date]],2)=2,1,0)</f>
        <v>0</v>
      </c>
      <c r="L312" s="2">
        <f>IF(WEEKDAY(Table153[[#This Row],[Date]],2)=5,1,0)</f>
        <v>0</v>
      </c>
      <c r="M312" s="2">
        <v>225</v>
      </c>
      <c r="N31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226</v>
      </c>
      <c r="O312" s="2">
        <f>Table153[[#This Row],[Workers Needed]]-Table153[[#This Row],[NumberWorkers]]</f>
        <v>-1</v>
      </c>
    </row>
    <row r="313" spans="1:15" x14ac:dyDescent="0.25">
      <c r="A313" s="1">
        <v>41581</v>
      </c>
      <c r="B313">
        <v>622</v>
      </c>
      <c r="C313">
        <v>35461</v>
      </c>
      <c r="D313">
        <v>32889</v>
      </c>
      <c r="E313" s="2">
        <f>IF(WEEKDAY(Table153[[#This Row],[Date]],2)=3,1,0)</f>
        <v>0</v>
      </c>
      <c r="F313" s="2">
        <f>IF(WEEKDAY(Table153[[#This Row],[Date]],2)=4,1,0)</f>
        <v>0</v>
      </c>
      <c r="G313" s="2">
        <f>IF(WEEKDAY(Table153[[#This Row],[Date]],2)=6,1,0)</f>
        <v>0</v>
      </c>
      <c r="H313" s="2">
        <f>IF(NETWORKDAYS.INTL(Table153[[#This Row],[Date]],Table153[[#This Row],[Date]],11,[3]ZamazonHolidays!$A$2:$A$11)=0,IF(WEEKDAY(Table153[[#This Row],[Date]],2)=7,0,1),0)</f>
        <v>0</v>
      </c>
      <c r="I313" s="2">
        <v>8</v>
      </c>
      <c r="J313" s="2">
        <f>IF(WEEKDAY(Table153[[#This Row],[Date]],2)=1,1,0)</f>
        <v>0</v>
      </c>
      <c r="K313" s="2">
        <f>IF(WEEKDAY(Table153[[#This Row],[Date]],2)=2,1,0)</f>
        <v>0</v>
      </c>
      <c r="L313" s="2">
        <f>IF(WEEKDAY(Table153[[#This Row],[Date]],2)=5,1,0)</f>
        <v>0</v>
      </c>
      <c r="M313" s="2">
        <v>230</v>
      </c>
      <c r="N31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266</v>
      </c>
      <c r="O313" s="2">
        <f>Table153[[#This Row],[Workers Needed]]-Table153[[#This Row],[NumberWorkers]]</f>
        <v>-36</v>
      </c>
    </row>
    <row r="314" spans="1:15" x14ac:dyDescent="0.25">
      <c r="A314" s="1">
        <v>41582</v>
      </c>
      <c r="B314">
        <v>1305</v>
      </c>
      <c r="C314">
        <v>36641</v>
      </c>
      <c r="D314">
        <v>38019</v>
      </c>
      <c r="E314" s="2">
        <f>IF(WEEKDAY(Table153[[#This Row],[Date]],2)=3,1,0)</f>
        <v>0</v>
      </c>
      <c r="F314" s="2">
        <f>IF(WEEKDAY(Table153[[#This Row],[Date]],2)=4,1,0)</f>
        <v>0</v>
      </c>
      <c r="G314" s="2">
        <f>IF(WEEKDAY(Table153[[#This Row],[Date]],2)=6,1,0)</f>
        <v>0</v>
      </c>
      <c r="H314" s="2">
        <f>IF(NETWORKDAYS.INTL(Table153[[#This Row],[Date]],Table153[[#This Row],[Date]],11,[3]ZamazonHolidays!$A$2:$A$11)=0,IF(WEEKDAY(Table153[[#This Row],[Date]],2)=7,0,1),0)</f>
        <v>0</v>
      </c>
      <c r="I314" s="2">
        <v>6</v>
      </c>
      <c r="J314" s="2">
        <f>IF(WEEKDAY(Table153[[#This Row],[Date]],2)=1,1,0)</f>
        <v>1</v>
      </c>
      <c r="K314" s="2">
        <f>IF(WEEKDAY(Table153[[#This Row],[Date]],2)=2,1,0)</f>
        <v>0</v>
      </c>
      <c r="L314" s="2">
        <f>IF(WEEKDAY(Table153[[#This Row],[Date]],2)=5,1,0)</f>
        <v>0</v>
      </c>
      <c r="M314" s="2">
        <v>338</v>
      </c>
      <c r="N31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314</v>
      </c>
      <c r="O314" s="2">
        <f>Table153[[#This Row],[Workers Needed]]-Table153[[#This Row],[NumberWorkers]]</f>
        <v>24</v>
      </c>
    </row>
    <row r="315" spans="1:15" x14ac:dyDescent="0.25">
      <c r="A315" s="1">
        <v>41583</v>
      </c>
      <c r="B315">
        <v>851</v>
      </c>
      <c r="C315">
        <v>21541</v>
      </c>
      <c r="D315">
        <v>31106</v>
      </c>
      <c r="E315" s="2">
        <f>IF(WEEKDAY(Table153[[#This Row],[Date]],2)=3,1,0)</f>
        <v>0</v>
      </c>
      <c r="F315" s="2">
        <f>IF(WEEKDAY(Table153[[#This Row],[Date]],2)=4,1,0)</f>
        <v>0</v>
      </c>
      <c r="G315" s="2">
        <f>IF(WEEKDAY(Table153[[#This Row],[Date]],2)=6,1,0)</f>
        <v>0</v>
      </c>
      <c r="H315" s="2">
        <f>IF(NETWORKDAYS.INTL(Table153[[#This Row],[Date]],Table153[[#This Row],[Date]],11,[3]ZamazonHolidays!$A$2:$A$11)=0,IF(WEEKDAY(Table153[[#This Row],[Date]],2)=7,0,1),0)</f>
        <v>0</v>
      </c>
      <c r="I315" s="2">
        <v>6</v>
      </c>
      <c r="J315" s="2">
        <f>IF(WEEKDAY(Table153[[#This Row],[Date]],2)=1,1,0)</f>
        <v>0</v>
      </c>
      <c r="K315" s="2">
        <f>IF(WEEKDAY(Table153[[#This Row],[Date]],2)=2,1,0)</f>
        <v>1</v>
      </c>
      <c r="L315" s="2">
        <f>IF(WEEKDAY(Table153[[#This Row],[Date]],2)=5,1,0)</f>
        <v>0</v>
      </c>
      <c r="M315" s="2">
        <v>227</v>
      </c>
      <c r="N31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254</v>
      </c>
      <c r="O315" s="2">
        <f>Table153[[#This Row],[Workers Needed]]-Table153[[#This Row],[NumberWorkers]]</f>
        <v>-27</v>
      </c>
    </row>
    <row r="316" spans="1:15" x14ac:dyDescent="0.25">
      <c r="A316" s="1">
        <v>41584</v>
      </c>
      <c r="B316">
        <v>590</v>
      </c>
      <c r="C316">
        <v>47522</v>
      </c>
      <c r="D316">
        <v>31995</v>
      </c>
      <c r="E316" s="2">
        <f>IF(WEEKDAY(Table153[[#This Row],[Date]],2)=3,1,0)</f>
        <v>1</v>
      </c>
      <c r="F316" s="2">
        <f>IF(WEEKDAY(Table153[[#This Row],[Date]],2)=4,1,0)</f>
        <v>0</v>
      </c>
      <c r="G316" s="2">
        <f>IF(WEEKDAY(Table153[[#This Row],[Date]],2)=6,1,0)</f>
        <v>0</v>
      </c>
      <c r="H316" s="2">
        <f>IF(NETWORKDAYS.INTL(Table153[[#This Row],[Date]],Table153[[#This Row],[Date]],11,[3]ZamazonHolidays!$A$2:$A$11)=0,IF(WEEKDAY(Table153[[#This Row],[Date]],2)=7,0,1),0)</f>
        <v>0</v>
      </c>
      <c r="I316" s="2">
        <v>10</v>
      </c>
      <c r="J316" s="2">
        <f>IF(WEEKDAY(Table153[[#This Row],[Date]],2)=1,1,0)</f>
        <v>0</v>
      </c>
      <c r="K316" s="2">
        <f>IF(WEEKDAY(Table153[[#This Row],[Date]],2)=2,1,0)</f>
        <v>0</v>
      </c>
      <c r="L316" s="2">
        <f>IF(WEEKDAY(Table153[[#This Row],[Date]],2)=5,1,0)</f>
        <v>0</v>
      </c>
      <c r="M316" s="2">
        <v>289</v>
      </c>
      <c r="N31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238</v>
      </c>
      <c r="O316" s="2">
        <f>Table153[[#This Row],[Workers Needed]]-Table153[[#This Row],[NumberWorkers]]</f>
        <v>51</v>
      </c>
    </row>
    <row r="317" spans="1:15" x14ac:dyDescent="0.25">
      <c r="A317" s="1">
        <v>41585</v>
      </c>
      <c r="B317">
        <v>596</v>
      </c>
      <c r="C317">
        <v>32743</v>
      </c>
      <c r="D317">
        <v>39451</v>
      </c>
      <c r="E317" s="2">
        <f>IF(WEEKDAY(Table153[[#This Row],[Date]],2)=3,1,0)</f>
        <v>0</v>
      </c>
      <c r="F317" s="2">
        <f>IF(WEEKDAY(Table153[[#This Row],[Date]],2)=4,1,0)</f>
        <v>1</v>
      </c>
      <c r="G317" s="2">
        <f>IF(WEEKDAY(Table153[[#This Row],[Date]],2)=6,1,0)</f>
        <v>0</v>
      </c>
      <c r="H317" s="2">
        <f>IF(NETWORKDAYS.INTL(Table153[[#This Row],[Date]],Table153[[#This Row],[Date]],11,[3]ZamazonHolidays!$A$2:$A$11)=0,IF(WEEKDAY(Table153[[#This Row],[Date]],2)=7,0,1),0)</f>
        <v>0</v>
      </c>
      <c r="I317" s="2">
        <v>10</v>
      </c>
      <c r="J317" s="2">
        <f>IF(WEEKDAY(Table153[[#This Row],[Date]],2)=1,1,0)</f>
        <v>0</v>
      </c>
      <c r="K317" s="2">
        <f>IF(WEEKDAY(Table153[[#This Row],[Date]],2)=2,1,0)</f>
        <v>0</v>
      </c>
      <c r="L317" s="2">
        <f>IF(WEEKDAY(Table153[[#This Row],[Date]],2)=5,1,0)</f>
        <v>0</v>
      </c>
      <c r="M317" s="2">
        <v>236</v>
      </c>
      <c r="N31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265</v>
      </c>
      <c r="O317" s="2">
        <f>Table153[[#This Row],[Workers Needed]]-Table153[[#This Row],[NumberWorkers]]</f>
        <v>-29</v>
      </c>
    </row>
    <row r="318" spans="1:15" x14ac:dyDescent="0.25">
      <c r="A318" s="1">
        <v>41586</v>
      </c>
      <c r="B318">
        <v>1176</v>
      </c>
      <c r="C318">
        <v>43978</v>
      </c>
      <c r="D318">
        <v>33538</v>
      </c>
      <c r="E318" s="2">
        <f>IF(WEEKDAY(Table153[[#This Row],[Date]],2)=3,1,0)</f>
        <v>0</v>
      </c>
      <c r="F318" s="2">
        <f>IF(WEEKDAY(Table153[[#This Row],[Date]],2)=4,1,0)</f>
        <v>0</v>
      </c>
      <c r="G318" s="2">
        <f>IF(WEEKDAY(Table153[[#This Row],[Date]],2)=6,1,0)</f>
        <v>0</v>
      </c>
      <c r="H318" s="2">
        <f>IF(NETWORKDAYS.INTL(Table153[[#This Row],[Date]],Table153[[#This Row],[Date]],11,[3]ZamazonHolidays!$A$2:$A$11)=0,IF(WEEKDAY(Table153[[#This Row],[Date]],2)=7,0,1),0)</f>
        <v>0</v>
      </c>
      <c r="I318" s="2">
        <v>7</v>
      </c>
      <c r="J318" s="2">
        <f>IF(WEEKDAY(Table153[[#This Row],[Date]],2)=1,1,0)</f>
        <v>0</v>
      </c>
      <c r="K318" s="2">
        <f>IF(WEEKDAY(Table153[[#This Row],[Date]],2)=2,1,0)</f>
        <v>0</v>
      </c>
      <c r="L318" s="2">
        <f>IF(WEEKDAY(Table153[[#This Row],[Date]],2)=5,1,0)</f>
        <v>1</v>
      </c>
      <c r="M318" s="2">
        <v>284</v>
      </c>
      <c r="N31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295</v>
      </c>
      <c r="O318" s="2">
        <f>Table153[[#This Row],[Workers Needed]]-Table153[[#This Row],[NumberWorkers]]</f>
        <v>-11</v>
      </c>
    </row>
    <row r="319" spans="1:15" x14ac:dyDescent="0.25">
      <c r="A319" s="1">
        <v>41587</v>
      </c>
      <c r="B319">
        <v>1087</v>
      </c>
      <c r="C319">
        <v>25067</v>
      </c>
      <c r="D319">
        <v>31954</v>
      </c>
      <c r="E319" s="2">
        <f>IF(WEEKDAY(Table153[[#This Row],[Date]],2)=3,1,0)</f>
        <v>0</v>
      </c>
      <c r="F319" s="2">
        <f>IF(WEEKDAY(Table153[[#This Row],[Date]],2)=4,1,0)</f>
        <v>0</v>
      </c>
      <c r="G319" s="2">
        <f>IF(WEEKDAY(Table153[[#This Row],[Date]],2)=6,1,0)</f>
        <v>1</v>
      </c>
      <c r="H319" s="2">
        <f>IF(NETWORKDAYS.INTL(Table153[[#This Row],[Date]],Table153[[#This Row],[Date]],11,[3]ZamazonHolidays!$A$2:$A$11)=0,IF(WEEKDAY(Table153[[#This Row],[Date]],2)=7,0,1),0)</f>
        <v>0</v>
      </c>
      <c r="I319" s="2">
        <v>8</v>
      </c>
      <c r="J319" s="2">
        <f>IF(WEEKDAY(Table153[[#This Row],[Date]],2)=1,1,0)</f>
        <v>0</v>
      </c>
      <c r="K319" s="2">
        <f>IF(WEEKDAY(Table153[[#This Row],[Date]],2)=2,1,0)</f>
        <v>0</v>
      </c>
      <c r="L319" s="2">
        <f>IF(WEEKDAY(Table153[[#This Row],[Date]],2)=5,1,0)</f>
        <v>0</v>
      </c>
      <c r="M319" s="2">
        <v>272</v>
      </c>
      <c r="N31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224</v>
      </c>
      <c r="O319" s="2">
        <f>Table153[[#This Row],[Workers Needed]]-Table153[[#This Row],[NumberWorkers]]</f>
        <v>48</v>
      </c>
    </row>
    <row r="320" spans="1:15" x14ac:dyDescent="0.25">
      <c r="A320" s="1">
        <v>41588</v>
      </c>
      <c r="B320">
        <v>932</v>
      </c>
      <c r="C320">
        <v>37470</v>
      </c>
      <c r="D320">
        <v>39037</v>
      </c>
      <c r="E320" s="2">
        <f>IF(WEEKDAY(Table153[[#This Row],[Date]],2)=3,1,0)</f>
        <v>0</v>
      </c>
      <c r="F320" s="2">
        <f>IF(WEEKDAY(Table153[[#This Row],[Date]],2)=4,1,0)</f>
        <v>0</v>
      </c>
      <c r="G320" s="2">
        <f>IF(WEEKDAY(Table153[[#This Row],[Date]],2)=6,1,0)</f>
        <v>0</v>
      </c>
      <c r="H320" s="2">
        <f>IF(NETWORKDAYS.INTL(Table153[[#This Row],[Date]],Table153[[#This Row],[Date]],11,[3]ZamazonHolidays!$A$2:$A$11)=0,IF(WEEKDAY(Table153[[#This Row],[Date]],2)=7,0,1),0)</f>
        <v>0</v>
      </c>
      <c r="I320" s="2">
        <v>12</v>
      </c>
      <c r="J320" s="2">
        <f>IF(WEEKDAY(Table153[[#This Row],[Date]],2)=1,1,0)</f>
        <v>0</v>
      </c>
      <c r="K320" s="2">
        <f>IF(WEEKDAY(Table153[[#This Row],[Date]],2)=2,1,0)</f>
        <v>0</v>
      </c>
      <c r="L320" s="2">
        <f>IF(WEEKDAY(Table153[[#This Row],[Date]],2)=5,1,0)</f>
        <v>0</v>
      </c>
      <c r="M320" s="2">
        <v>301</v>
      </c>
      <c r="N32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307</v>
      </c>
      <c r="O320" s="2">
        <f>Table153[[#This Row],[Workers Needed]]-Table153[[#This Row],[NumberWorkers]]</f>
        <v>-6</v>
      </c>
    </row>
    <row r="321" spans="1:15" x14ac:dyDescent="0.25">
      <c r="A321" s="1">
        <v>41589</v>
      </c>
      <c r="B321">
        <v>1272</v>
      </c>
      <c r="C321">
        <v>34373</v>
      </c>
      <c r="D321">
        <v>35637</v>
      </c>
      <c r="E321" s="2">
        <f>IF(WEEKDAY(Table153[[#This Row],[Date]],2)=3,1,0)</f>
        <v>0</v>
      </c>
      <c r="F321" s="2">
        <f>IF(WEEKDAY(Table153[[#This Row],[Date]],2)=4,1,0)</f>
        <v>0</v>
      </c>
      <c r="G321" s="2">
        <f>IF(WEEKDAY(Table153[[#This Row],[Date]],2)=6,1,0)</f>
        <v>0</v>
      </c>
      <c r="H321" s="2">
        <f>IF(NETWORKDAYS.INTL(Table153[[#This Row],[Date]],Table153[[#This Row],[Date]],11,[3]ZamazonHolidays!$A$2:$A$11)=0,IF(WEEKDAY(Table153[[#This Row],[Date]],2)=7,0,1),0)</f>
        <v>1</v>
      </c>
      <c r="I321" s="2">
        <v>6</v>
      </c>
      <c r="J321" s="2">
        <f>IF(WEEKDAY(Table153[[#This Row],[Date]],2)=1,1,0)</f>
        <v>1</v>
      </c>
      <c r="K321" s="2">
        <f>IF(WEEKDAY(Table153[[#This Row],[Date]],2)=2,1,0)</f>
        <v>0</v>
      </c>
      <c r="L321" s="2">
        <f>IF(WEEKDAY(Table153[[#This Row],[Date]],2)=5,1,0)</f>
        <v>0</v>
      </c>
      <c r="M321" s="2">
        <v>322</v>
      </c>
      <c r="N32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355</v>
      </c>
      <c r="O321" s="2">
        <f>Table153[[#This Row],[Workers Needed]]-Table153[[#This Row],[NumberWorkers]]</f>
        <v>-33</v>
      </c>
    </row>
    <row r="322" spans="1:15" x14ac:dyDescent="0.25">
      <c r="A322" s="1">
        <v>41590</v>
      </c>
      <c r="B322">
        <v>1365</v>
      </c>
      <c r="C322">
        <v>25460</v>
      </c>
      <c r="D322">
        <v>34200</v>
      </c>
      <c r="E322" s="2">
        <f>IF(WEEKDAY(Table153[[#This Row],[Date]],2)=3,1,0)</f>
        <v>0</v>
      </c>
      <c r="F322" s="2">
        <f>IF(WEEKDAY(Table153[[#This Row],[Date]],2)=4,1,0)</f>
        <v>0</v>
      </c>
      <c r="G322" s="2">
        <f>IF(WEEKDAY(Table153[[#This Row],[Date]],2)=6,1,0)</f>
        <v>0</v>
      </c>
      <c r="H322" s="2">
        <f>IF(NETWORKDAYS.INTL(Table153[[#This Row],[Date]],Table153[[#This Row],[Date]],11,[3]ZamazonHolidays!$A$2:$A$11)=0,IF(WEEKDAY(Table153[[#This Row],[Date]],2)=7,0,1),0)</f>
        <v>0</v>
      </c>
      <c r="I322" s="2">
        <v>8</v>
      </c>
      <c r="J322" s="2">
        <f>IF(WEEKDAY(Table153[[#This Row],[Date]],2)=1,1,0)</f>
        <v>0</v>
      </c>
      <c r="K322" s="2">
        <f>IF(WEEKDAY(Table153[[#This Row],[Date]],2)=2,1,0)</f>
        <v>1</v>
      </c>
      <c r="L322" s="2">
        <f>IF(WEEKDAY(Table153[[#This Row],[Date]],2)=5,1,0)</f>
        <v>0</v>
      </c>
      <c r="M322" s="2">
        <v>219</v>
      </c>
      <c r="N32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289</v>
      </c>
      <c r="O322" s="2">
        <f>Table153[[#This Row],[Workers Needed]]-Table153[[#This Row],[NumberWorkers]]</f>
        <v>-70</v>
      </c>
    </row>
    <row r="323" spans="1:15" x14ac:dyDescent="0.25">
      <c r="A323" s="1">
        <v>41591</v>
      </c>
      <c r="B323">
        <v>1413</v>
      </c>
      <c r="C323">
        <v>41488</v>
      </c>
      <c r="D323">
        <v>20965</v>
      </c>
      <c r="E323" s="2">
        <f>IF(WEEKDAY(Table153[[#This Row],[Date]],2)=3,1,0)</f>
        <v>1</v>
      </c>
      <c r="F323" s="2">
        <f>IF(WEEKDAY(Table153[[#This Row],[Date]],2)=4,1,0)</f>
        <v>0</v>
      </c>
      <c r="G323" s="2">
        <f>IF(WEEKDAY(Table153[[#This Row],[Date]],2)=6,1,0)</f>
        <v>0</v>
      </c>
      <c r="H323" s="2">
        <f>IF(NETWORKDAYS.INTL(Table153[[#This Row],[Date]],Table153[[#This Row],[Date]],11,[3]ZamazonHolidays!$A$2:$A$11)=0,IF(WEEKDAY(Table153[[#This Row],[Date]],2)=7,0,1),0)</f>
        <v>0</v>
      </c>
      <c r="I323" s="2">
        <v>5</v>
      </c>
      <c r="J323" s="2">
        <f>IF(WEEKDAY(Table153[[#This Row],[Date]],2)=1,1,0)</f>
        <v>0</v>
      </c>
      <c r="K323" s="2">
        <f>IF(WEEKDAY(Table153[[#This Row],[Date]],2)=2,1,0)</f>
        <v>0</v>
      </c>
      <c r="L323" s="2">
        <f>IF(WEEKDAY(Table153[[#This Row],[Date]],2)=5,1,0)</f>
        <v>0</v>
      </c>
      <c r="M323" s="2">
        <v>189</v>
      </c>
      <c r="N32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209</v>
      </c>
      <c r="O323" s="2">
        <f>Table153[[#This Row],[Workers Needed]]-Table153[[#This Row],[NumberWorkers]]</f>
        <v>-20</v>
      </c>
    </row>
    <row r="324" spans="1:15" x14ac:dyDescent="0.25">
      <c r="A324" s="1">
        <v>41592</v>
      </c>
      <c r="B324">
        <v>1091</v>
      </c>
      <c r="C324">
        <v>28599</v>
      </c>
      <c r="D324">
        <v>30251</v>
      </c>
      <c r="E324" s="2">
        <f>IF(WEEKDAY(Table153[[#This Row],[Date]],2)=3,1,0)</f>
        <v>0</v>
      </c>
      <c r="F324" s="2">
        <f>IF(WEEKDAY(Table153[[#This Row],[Date]],2)=4,1,0)</f>
        <v>1</v>
      </c>
      <c r="G324" s="2">
        <f>IF(WEEKDAY(Table153[[#This Row],[Date]],2)=6,1,0)</f>
        <v>0</v>
      </c>
      <c r="H324" s="2">
        <f>IF(NETWORKDAYS.INTL(Table153[[#This Row],[Date]],Table153[[#This Row],[Date]],11,[3]ZamazonHolidays!$A$2:$A$11)=0,IF(WEEKDAY(Table153[[#This Row],[Date]],2)=7,0,1),0)</f>
        <v>0</v>
      </c>
      <c r="I324" s="2">
        <v>11</v>
      </c>
      <c r="J324" s="2">
        <f>IF(WEEKDAY(Table153[[#This Row],[Date]],2)=1,1,0)</f>
        <v>0</v>
      </c>
      <c r="K324" s="2">
        <f>IF(WEEKDAY(Table153[[#This Row],[Date]],2)=2,1,0)</f>
        <v>0</v>
      </c>
      <c r="L324" s="2">
        <f>IF(WEEKDAY(Table153[[#This Row],[Date]],2)=5,1,0)</f>
        <v>0</v>
      </c>
      <c r="M324" s="2">
        <v>224</v>
      </c>
      <c r="N32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235</v>
      </c>
      <c r="O324" s="2">
        <f>Table153[[#This Row],[Workers Needed]]-Table153[[#This Row],[NumberWorkers]]</f>
        <v>-11</v>
      </c>
    </row>
    <row r="325" spans="1:15" x14ac:dyDescent="0.25">
      <c r="A325" s="1">
        <v>41593</v>
      </c>
      <c r="B325">
        <v>915</v>
      </c>
      <c r="C325">
        <v>42676</v>
      </c>
      <c r="D325">
        <v>38164</v>
      </c>
      <c r="E325" s="2">
        <f>IF(WEEKDAY(Table153[[#This Row],[Date]],2)=3,1,0)</f>
        <v>0</v>
      </c>
      <c r="F325" s="2">
        <f>IF(WEEKDAY(Table153[[#This Row],[Date]],2)=4,1,0)</f>
        <v>0</v>
      </c>
      <c r="G325" s="2">
        <f>IF(WEEKDAY(Table153[[#This Row],[Date]],2)=6,1,0)</f>
        <v>0</v>
      </c>
      <c r="H325" s="2">
        <f>IF(NETWORKDAYS.INTL(Table153[[#This Row],[Date]],Table153[[#This Row],[Date]],11,[3]ZamazonHolidays!$A$2:$A$11)=0,IF(WEEKDAY(Table153[[#This Row],[Date]],2)=7,0,1),0)</f>
        <v>0</v>
      </c>
      <c r="I325" s="2">
        <v>11</v>
      </c>
      <c r="J325" s="2">
        <f>IF(WEEKDAY(Table153[[#This Row],[Date]],2)=1,1,0)</f>
        <v>0</v>
      </c>
      <c r="K325" s="2">
        <f>IF(WEEKDAY(Table153[[#This Row],[Date]],2)=2,1,0)</f>
        <v>0</v>
      </c>
      <c r="L325" s="2">
        <f>IF(WEEKDAY(Table153[[#This Row],[Date]],2)=5,1,0)</f>
        <v>1</v>
      </c>
      <c r="M325" s="2">
        <v>235</v>
      </c>
      <c r="N32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306</v>
      </c>
      <c r="O325" s="2">
        <f>Table153[[#This Row],[Workers Needed]]-Table153[[#This Row],[NumberWorkers]]</f>
        <v>-71</v>
      </c>
    </row>
    <row r="326" spans="1:15" x14ac:dyDescent="0.25">
      <c r="A326" s="1">
        <v>41594</v>
      </c>
      <c r="B326">
        <v>1381</v>
      </c>
      <c r="C326">
        <v>47801</v>
      </c>
      <c r="D326">
        <v>38341</v>
      </c>
      <c r="E326" s="2">
        <f>IF(WEEKDAY(Table153[[#This Row],[Date]],2)=3,1,0)</f>
        <v>0</v>
      </c>
      <c r="F326" s="2">
        <f>IF(WEEKDAY(Table153[[#This Row],[Date]],2)=4,1,0)</f>
        <v>0</v>
      </c>
      <c r="G326" s="2">
        <f>IF(WEEKDAY(Table153[[#This Row],[Date]],2)=6,1,0)</f>
        <v>1</v>
      </c>
      <c r="H326" s="2">
        <f>IF(NETWORKDAYS.INTL(Table153[[#This Row],[Date]],Table153[[#This Row],[Date]],11,[3]ZamazonHolidays!$A$2:$A$11)=0,IF(WEEKDAY(Table153[[#This Row],[Date]],2)=7,0,1),0)</f>
        <v>0</v>
      </c>
      <c r="I326" s="2">
        <v>9</v>
      </c>
      <c r="J326" s="2">
        <f>IF(WEEKDAY(Table153[[#This Row],[Date]],2)=1,1,0)</f>
        <v>0</v>
      </c>
      <c r="K326" s="2">
        <f>IF(WEEKDAY(Table153[[#This Row],[Date]],2)=2,1,0)</f>
        <v>0</v>
      </c>
      <c r="L326" s="2">
        <f>IF(WEEKDAY(Table153[[#This Row],[Date]],2)=5,1,0)</f>
        <v>0</v>
      </c>
      <c r="M326" s="2">
        <v>303</v>
      </c>
      <c r="N32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282</v>
      </c>
      <c r="O326" s="2">
        <f>Table153[[#This Row],[Workers Needed]]-Table153[[#This Row],[NumberWorkers]]</f>
        <v>21</v>
      </c>
    </row>
    <row r="327" spans="1:15" x14ac:dyDescent="0.25">
      <c r="A327" s="1">
        <v>41595</v>
      </c>
      <c r="B327">
        <v>749</v>
      </c>
      <c r="C327">
        <v>25347</v>
      </c>
      <c r="D327">
        <v>31879</v>
      </c>
      <c r="E327" s="2">
        <f>IF(WEEKDAY(Table153[[#This Row],[Date]],2)=3,1,0)</f>
        <v>0</v>
      </c>
      <c r="F327" s="2">
        <f>IF(WEEKDAY(Table153[[#This Row],[Date]],2)=4,1,0)</f>
        <v>0</v>
      </c>
      <c r="G327" s="2">
        <f>IF(WEEKDAY(Table153[[#This Row],[Date]],2)=6,1,0)</f>
        <v>0</v>
      </c>
      <c r="H327" s="2">
        <f>IF(NETWORKDAYS.INTL(Table153[[#This Row],[Date]],Table153[[#This Row],[Date]],11,[3]ZamazonHolidays!$A$2:$A$11)=0,IF(WEEKDAY(Table153[[#This Row],[Date]],2)=7,0,1),0)</f>
        <v>0</v>
      </c>
      <c r="I327" s="2">
        <v>6</v>
      </c>
      <c r="J327" s="2">
        <f>IF(WEEKDAY(Table153[[#This Row],[Date]],2)=1,1,0)</f>
        <v>0</v>
      </c>
      <c r="K327" s="2">
        <f>IF(WEEKDAY(Table153[[#This Row],[Date]],2)=2,1,0)</f>
        <v>0</v>
      </c>
      <c r="L327" s="2">
        <f>IF(WEEKDAY(Table153[[#This Row],[Date]],2)=5,1,0)</f>
        <v>0</v>
      </c>
      <c r="M327" s="2">
        <v>291</v>
      </c>
      <c r="N32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257</v>
      </c>
      <c r="O327" s="2">
        <f>Table153[[#This Row],[Workers Needed]]-Table153[[#This Row],[NumberWorkers]]</f>
        <v>34</v>
      </c>
    </row>
    <row r="328" spans="1:15" x14ac:dyDescent="0.25">
      <c r="A328" s="1">
        <v>41596</v>
      </c>
      <c r="B328">
        <v>1070</v>
      </c>
      <c r="C328">
        <v>31417</v>
      </c>
      <c r="D328">
        <v>31759</v>
      </c>
      <c r="E328" s="2">
        <f>IF(WEEKDAY(Table153[[#This Row],[Date]],2)=3,1,0)</f>
        <v>0</v>
      </c>
      <c r="F328" s="2">
        <f>IF(WEEKDAY(Table153[[#This Row],[Date]],2)=4,1,0)</f>
        <v>0</v>
      </c>
      <c r="G328" s="2">
        <f>IF(WEEKDAY(Table153[[#This Row],[Date]],2)=6,1,0)</f>
        <v>0</v>
      </c>
      <c r="H328" s="2">
        <f>IF(NETWORKDAYS.INTL(Table153[[#This Row],[Date]],Table153[[#This Row],[Date]],11,[3]ZamazonHolidays!$A$2:$A$11)=0,IF(WEEKDAY(Table153[[#This Row],[Date]],2)=7,0,1),0)</f>
        <v>0</v>
      </c>
      <c r="I328" s="2">
        <v>5</v>
      </c>
      <c r="J328" s="2">
        <f>IF(WEEKDAY(Table153[[#This Row],[Date]],2)=1,1,0)</f>
        <v>1</v>
      </c>
      <c r="K328" s="2">
        <f>IF(WEEKDAY(Table153[[#This Row],[Date]],2)=2,1,0)</f>
        <v>0</v>
      </c>
      <c r="L328" s="2">
        <f>IF(WEEKDAY(Table153[[#This Row],[Date]],2)=5,1,0)</f>
        <v>0</v>
      </c>
      <c r="M328" s="2">
        <v>269</v>
      </c>
      <c r="N32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272</v>
      </c>
      <c r="O328" s="2">
        <f>Table153[[#This Row],[Workers Needed]]-Table153[[#This Row],[NumberWorkers]]</f>
        <v>-3</v>
      </c>
    </row>
    <row r="329" spans="1:15" x14ac:dyDescent="0.25">
      <c r="A329" s="1">
        <v>41597</v>
      </c>
      <c r="B329">
        <v>1421</v>
      </c>
      <c r="C329">
        <v>34948</v>
      </c>
      <c r="D329">
        <v>30540</v>
      </c>
      <c r="E329" s="2">
        <f>IF(WEEKDAY(Table153[[#This Row],[Date]],2)=3,1,0)</f>
        <v>0</v>
      </c>
      <c r="F329" s="2">
        <f>IF(WEEKDAY(Table153[[#This Row],[Date]],2)=4,1,0)</f>
        <v>0</v>
      </c>
      <c r="G329" s="2">
        <f>IF(WEEKDAY(Table153[[#This Row],[Date]],2)=6,1,0)</f>
        <v>0</v>
      </c>
      <c r="H329" s="2">
        <f>IF(NETWORKDAYS.INTL(Table153[[#This Row],[Date]],Table153[[#This Row],[Date]],11,[3]ZamazonHolidays!$A$2:$A$11)=0,IF(WEEKDAY(Table153[[#This Row],[Date]],2)=7,0,1),0)</f>
        <v>0</v>
      </c>
      <c r="I329" s="2">
        <v>10</v>
      </c>
      <c r="J329" s="2">
        <f>IF(WEEKDAY(Table153[[#This Row],[Date]],2)=1,1,0)</f>
        <v>0</v>
      </c>
      <c r="K329" s="2">
        <f>IF(WEEKDAY(Table153[[#This Row],[Date]],2)=2,1,0)</f>
        <v>1</v>
      </c>
      <c r="L329" s="2">
        <f>IF(WEEKDAY(Table153[[#This Row],[Date]],2)=5,1,0)</f>
        <v>0</v>
      </c>
      <c r="M329" s="2">
        <v>227</v>
      </c>
      <c r="N32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281</v>
      </c>
      <c r="O329" s="2">
        <f>Table153[[#This Row],[Workers Needed]]-Table153[[#This Row],[NumberWorkers]]</f>
        <v>-54</v>
      </c>
    </row>
    <row r="330" spans="1:15" x14ac:dyDescent="0.25">
      <c r="A330" s="1">
        <v>41598</v>
      </c>
      <c r="B330">
        <v>1356</v>
      </c>
      <c r="C330">
        <v>24676</v>
      </c>
      <c r="D330">
        <v>27376</v>
      </c>
      <c r="E330" s="2">
        <f>IF(WEEKDAY(Table153[[#This Row],[Date]],2)=3,1,0)</f>
        <v>1</v>
      </c>
      <c r="F330" s="2">
        <f>IF(WEEKDAY(Table153[[#This Row],[Date]],2)=4,1,0)</f>
        <v>0</v>
      </c>
      <c r="G330" s="2">
        <f>IF(WEEKDAY(Table153[[#This Row],[Date]],2)=6,1,0)</f>
        <v>0</v>
      </c>
      <c r="H330" s="2">
        <f>IF(NETWORKDAYS.INTL(Table153[[#This Row],[Date]],Table153[[#This Row],[Date]],11,[3]ZamazonHolidays!$A$2:$A$11)=0,IF(WEEKDAY(Table153[[#This Row],[Date]],2)=7,0,1),0)</f>
        <v>0</v>
      </c>
      <c r="I330" s="2">
        <v>8</v>
      </c>
      <c r="J330" s="2">
        <f>IF(WEEKDAY(Table153[[#This Row],[Date]],2)=1,1,0)</f>
        <v>0</v>
      </c>
      <c r="K330" s="2">
        <f>IF(WEEKDAY(Table153[[#This Row],[Date]],2)=2,1,0)</f>
        <v>0</v>
      </c>
      <c r="L330" s="2">
        <f>IF(WEEKDAY(Table153[[#This Row],[Date]],2)=5,1,0)</f>
        <v>0</v>
      </c>
      <c r="M330" s="2">
        <v>138</v>
      </c>
      <c r="N33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223</v>
      </c>
      <c r="O330" s="2">
        <f>Table153[[#This Row],[Workers Needed]]-Table153[[#This Row],[NumberWorkers]]</f>
        <v>-85</v>
      </c>
    </row>
    <row r="331" spans="1:15" x14ac:dyDescent="0.25">
      <c r="A331" s="1">
        <v>41599</v>
      </c>
      <c r="B331">
        <v>628</v>
      </c>
      <c r="C331">
        <v>24707</v>
      </c>
      <c r="D331">
        <v>36799</v>
      </c>
      <c r="E331" s="2">
        <f>IF(WEEKDAY(Table153[[#This Row],[Date]],2)=3,1,0)</f>
        <v>0</v>
      </c>
      <c r="F331" s="2">
        <f>IF(WEEKDAY(Table153[[#This Row],[Date]],2)=4,1,0)</f>
        <v>1</v>
      </c>
      <c r="G331" s="2">
        <f>IF(WEEKDAY(Table153[[#This Row],[Date]],2)=6,1,0)</f>
        <v>0</v>
      </c>
      <c r="H331" s="2">
        <f>IF(NETWORKDAYS.INTL(Table153[[#This Row],[Date]],Table153[[#This Row],[Date]],11,[3]ZamazonHolidays!$A$2:$A$11)=0,IF(WEEKDAY(Table153[[#This Row],[Date]],2)=7,0,1),0)</f>
        <v>0</v>
      </c>
      <c r="I331" s="2">
        <v>11</v>
      </c>
      <c r="J331" s="2">
        <f>IF(WEEKDAY(Table153[[#This Row],[Date]],2)=1,1,0)</f>
        <v>0</v>
      </c>
      <c r="K331" s="2">
        <f>IF(WEEKDAY(Table153[[#This Row],[Date]],2)=2,1,0)</f>
        <v>0</v>
      </c>
      <c r="L331" s="2">
        <f>IF(WEEKDAY(Table153[[#This Row],[Date]],2)=5,1,0)</f>
        <v>0</v>
      </c>
      <c r="M331" s="2">
        <v>218</v>
      </c>
      <c r="N33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247</v>
      </c>
      <c r="O331" s="2">
        <f>Table153[[#This Row],[Workers Needed]]-Table153[[#This Row],[NumberWorkers]]</f>
        <v>-29</v>
      </c>
    </row>
    <row r="332" spans="1:15" x14ac:dyDescent="0.25">
      <c r="A332" s="1">
        <v>41600</v>
      </c>
      <c r="B332">
        <v>1399</v>
      </c>
      <c r="C332">
        <v>23947</v>
      </c>
      <c r="D332">
        <v>38306</v>
      </c>
      <c r="E332" s="2">
        <f>IF(WEEKDAY(Table153[[#This Row],[Date]],2)=3,1,0)</f>
        <v>0</v>
      </c>
      <c r="F332" s="2">
        <f>IF(WEEKDAY(Table153[[#This Row],[Date]],2)=4,1,0)</f>
        <v>0</v>
      </c>
      <c r="G332" s="2">
        <f>IF(WEEKDAY(Table153[[#This Row],[Date]],2)=6,1,0)</f>
        <v>0</v>
      </c>
      <c r="H332" s="2">
        <f>IF(NETWORKDAYS.INTL(Table153[[#This Row],[Date]],Table153[[#This Row],[Date]],11,[3]ZamazonHolidays!$A$2:$A$11)=0,IF(WEEKDAY(Table153[[#This Row],[Date]],2)=7,0,1),0)</f>
        <v>0</v>
      </c>
      <c r="I332" s="2">
        <v>7</v>
      </c>
      <c r="J332" s="2">
        <f>IF(WEEKDAY(Table153[[#This Row],[Date]],2)=1,1,0)</f>
        <v>0</v>
      </c>
      <c r="K332" s="2">
        <f>IF(WEEKDAY(Table153[[#This Row],[Date]],2)=2,1,0)</f>
        <v>0</v>
      </c>
      <c r="L332" s="2">
        <f>IF(WEEKDAY(Table153[[#This Row],[Date]],2)=5,1,0)</f>
        <v>1</v>
      </c>
      <c r="M332" s="2">
        <v>357</v>
      </c>
      <c r="N33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308</v>
      </c>
      <c r="O332" s="2">
        <f>Table153[[#This Row],[Workers Needed]]-Table153[[#This Row],[NumberWorkers]]</f>
        <v>49</v>
      </c>
    </row>
    <row r="333" spans="1:15" x14ac:dyDescent="0.25">
      <c r="A333" s="1">
        <v>41601</v>
      </c>
      <c r="B333">
        <v>907</v>
      </c>
      <c r="C333">
        <v>23110</v>
      </c>
      <c r="D333">
        <v>36828</v>
      </c>
      <c r="E333" s="2">
        <f>IF(WEEKDAY(Table153[[#This Row],[Date]],2)=3,1,0)</f>
        <v>0</v>
      </c>
      <c r="F333" s="2">
        <f>IF(WEEKDAY(Table153[[#This Row],[Date]],2)=4,1,0)</f>
        <v>0</v>
      </c>
      <c r="G333" s="2">
        <f>IF(WEEKDAY(Table153[[#This Row],[Date]],2)=6,1,0)</f>
        <v>1</v>
      </c>
      <c r="H333" s="2">
        <f>IF(NETWORKDAYS.INTL(Table153[[#This Row],[Date]],Table153[[#This Row],[Date]],11,[3]ZamazonHolidays!$A$2:$A$11)=0,IF(WEEKDAY(Table153[[#This Row],[Date]],2)=7,0,1),0)</f>
        <v>0</v>
      </c>
      <c r="I333" s="2">
        <v>9</v>
      </c>
      <c r="J333" s="2">
        <f>IF(WEEKDAY(Table153[[#This Row],[Date]],2)=1,1,0)</f>
        <v>0</v>
      </c>
      <c r="K333" s="2">
        <f>IF(WEEKDAY(Table153[[#This Row],[Date]],2)=2,1,0)</f>
        <v>0</v>
      </c>
      <c r="L333" s="2">
        <f>IF(WEEKDAY(Table153[[#This Row],[Date]],2)=5,1,0)</f>
        <v>0</v>
      </c>
      <c r="M333" s="2">
        <v>219</v>
      </c>
      <c r="N33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239</v>
      </c>
      <c r="O333" s="2">
        <f>Table153[[#This Row],[Workers Needed]]-Table153[[#This Row],[NumberWorkers]]</f>
        <v>-20</v>
      </c>
    </row>
    <row r="334" spans="1:15" x14ac:dyDescent="0.25">
      <c r="A334" s="1">
        <v>41602</v>
      </c>
      <c r="B334">
        <v>1492</v>
      </c>
      <c r="C334">
        <v>40729</v>
      </c>
      <c r="D334">
        <v>35548</v>
      </c>
      <c r="E334" s="2">
        <f>IF(WEEKDAY(Table153[[#This Row],[Date]],2)=3,1,0)</f>
        <v>0</v>
      </c>
      <c r="F334" s="2">
        <f>IF(WEEKDAY(Table153[[#This Row],[Date]],2)=4,1,0)</f>
        <v>0</v>
      </c>
      <c r="G334" s="2">
        <f>IF(WEEKDAY(Table153[[#This Row],[Date]],2)=6,1,0)</f>
        <v>0</v>
      </c>
      <c r="H334" s="2">
        <f>IF(NETWORKDAYS.INTL(Table153[[#This Row],[Date]],Table153[[#This Row],[Date]],11,[3]ZamazonHolidays!$A$2:$A$11)=0,IF(WEEKDAY(Table153[[#This Row],[Date]],2)=7,0,1),0)</f>
        <v>0</v>
      </c>
      <c r="I334" s="2">
        <v>8</v>
      </c>
      <c r="J334" s="2">
        <f>IF(WEEKDAY(Table153[[#This Row],[Date]],2)=1,1,0)</f>
        <v>0</v>
      </c>
      <c r="K334" s="2">
        <f>IF(WEEKDAY(Table153[[#This Row],[Date]],2)=2,1,0)</f>
        <v>0</v>
      </c>
      <c r="L334" s="2">
        <f>IF(WEEKDAY(Table153[[#This Row],[Date]],2)=5,1,0)</f>
        <v>0</v>
      </c>
      <c r="M334" s="2">
        <v>297</v>
      </c>
      <c r="N33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312</v>
      </c>
      <c r="O334" s="2">
        <f>Table153[[#This Row],[Workers Needed]]-Table153[[#This Row],[NumberWorkers]]</f>
        <v>-15</v>
      </c>
    </row>
    <row r="335" spans="1:15" x14ac:dyDescent="0.25">
      <c r="A335" s="1">
        <v>41603</v>
      </c>
      <c r="B335">
        <v>1263</v>
      </c>
      <c r="C335">
        <v>47531</v>
      </c>
      <c r="D335">
        <v>33942</v>
      </c>
      <c r="E335" s="2">
        <f>IF(WEEKDAY(Table153[[#This Row],[Date]],2)=3,1,0)</f>
        <v>0</v>
      </c>
      <c r="F335" s="2">
        <f>IF(WEEKDAY(Table153[[#This Row],[Date]],2)=4,1,0)</f>
        <v>0</v>
      </c>
      <c r="G335" s="2">
        <f>IF(WEEKDAY(Table153[[#This Row],[Date]],2)=6,1,0)</f>
        <v>0</v>
      </c>
      <c r="H335" s="2">
        <f>IF(NETWORKDAYS.INTL(Table153[[#This Row],[Date]],Table153[[#This Row],[Date]],11,[3]ZamazonHolidays!$A$2:$A$11)=0,IF(WEEKDAY(Table153[[#This Row],[Date]],2)=7,0,1),0)</f>
        <v>0</v>
      </c>
      <c r="I335" s="2">
        <v>10</v>
      </c>
      <c r="J335" s="2">
        <f>IF(WEEKDAY(Table153[[#This Row],[Date]],2)=1,1,0)</f>
        <v>1</v>
      </c>
      <c r="K335" s="2">
        <f>IF(WEEKDAY(Table153[[#This Row],[Date]],2)=2,1,0)</f>
        <v>0</v>
      </c>
      <c r="L335" s="2">
        <f>IF(WEEKDAY(Table153[[#This Row],[Date]],2)=5,1,0)</f>
        <v>0</v>
      </c>
      <c r="M335" s="2">
        <v>263</v>
      </c>
      <c r="N33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302</v>
      </c>
      <c r="O335" s="2">
        <f>Table153[[#This Row],[Workers Needed]]-Table153[[#This Row],[NumberWorkers]]</f>
        <v>-39</v>
      </c>
    </row>
    <row r="336" spans="1:15" x14ac:dyDescent="0.25">
      <c r="A336" s="1">
        <v>41604</v>
      </c>
      <c r="B336">
        <v>930</v>
      </c>
      <c r="C336">
        <v>21847</v>
      </c>
      <c r="D336">
        <v>37810</v>
      </c>
      <c r="E336" s="2">
        <f>IF(WEEKDAY(Table153[[#This Row],[Date]],2)=3,1,0)</f>
        <v>0</v>
      </c>
      <c r="F336" s="2">
        <f>IF(WEEKDAY(Table153[[#This Row],[Date]],2)=4,1,0)</f>
        <v>0</v>
      </c>
      <c r="G336" s="2">
        <f>IF(WEEKDAY(Table153[[#This Row],[Date]],2)=6,1,0)</f>
        <v>0</v>
      </c>
      <c r="H336" s="2">
        <f>IF(NETWORKDAYS.INTL(Table153[[#This Row],[Date]],Table153[[#This Row],[Date]],11,[3]ZamazonHolidays!$A$2:$A$11)=0,IF(WEEKDAY(Table153[[#This Row],[Date]],2)=7,0,1),0)</f>
        <v>0</v>
      </c>
      <c r="I336" s="2">
        <v>6</v>
      </c>
      <c r="J336" s="2">
        <f>IF(WEEKDAY(Table153[[#This Row],[Date]],2)=1,1,0)</f>
        <v>0</v>
      </c>
      <c r="K336" s="2">
        <f>IF(WEEKDAY(Table153[[#This Row],[Date]],2)=2,1,0)</f>
        <v>1</v>
      </c>
      <c r="L336" s="2">
        <f>IF(WEEKDAY(Table153[[#This Row],[Date]],2)=5,1,0)</f>
        <v>0</v>
      </c>
      <c r="M336" s="2">
        <v>281</v>
      </c>
      <c r="N33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288</v>
      </c>
      <c r="O336" s="2">
        <f>Table153[[#This Row],[Workers Needed]]-Table153[[#This Row],[NumberWorkers]]</f>
        <v>-7</v>
      </c>
    </row>
    <row r="337" spans="1:15" x14ac:dyDescent="0.25">
      <c r="A337" s="1">
        <v>41605</v>
      </c>
      <c r="B337">
        <v>656</v>
      </c>
      <c r="C337">
        <v>33157</v>
      </c>
      <c r="D337">
        <v>27125</v>
      </c>
      <c r="E337" s="2">
        <f>IF(WEEKDAY(Table153[[#This Row],[Date]],2)=3,1,0)</f>
        <v>1</v>
      </c>
      <c r="F337" s="2">
        <f>IF(WEEKDAY(Table153[[#This Row],[Date]],2)=4,1,0)</f>
        <v>0</v>
      </c>
      <c r="G337" s="2">
        <f>IF(WEEKDAY(Table153[[#This Row],[Date]],2)=6,1,0)</f>
        <v>0</v>
      </c>
      <c r="H337" s="2">
        <f>IF(NETWORKDAYS.INTL(Table153[[#This Row],[Date]],Table153[[#This Row],[Date]],11,[3]ZamazonHolidays!$A$2:$A$11)=0,IF(WEEKDAY(Table153[[#This Row],[Date]],2)=7,0,1),0)</f>
        <v>0</v>
      </c>
      <c r="I337" s="2">
        <v>11</v>
      </c>
      <c r="J337" s="2">
        <f>IF(WEEKDAY(Table153[[#This Row],[Date]],2)=1,1,0)</f>
        <v>0</v>
      </c>
      <c r="K337" s="2">
        <f>IF(WEEKDAY(Table153[[#This Row],[Date]],2)=2,1,0)</f>
        <v>0</v>
      </c>
      <c r="L337" s="2">
        <f>IF(WEEKDAY(Table153[[#This Row],[Date]],2)=5,1,0)</f>
        <v>0</v>
      </c>
      <c r="M337" s="2">
        <v>205</v>
      </c>
      <c r="N33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206</v>
      </c>
      <c r="O337" s="2">
        <f>Table153[[#This Row],[Workers Needed]]-Table153[[#This Row],[NumberWorkers]]</f>
        <v>-1</v>
      </c>
    </row>
    <row r="338" spans="1:15" x14ac:dyDescent="0.25">
      <c r="A338" s="1">
        <v>41606</v>
      </c>
      <c r="B338">
        <v>2082</v>
      </c>
      <c r="C338">
        <v>25159</v>
      </c>
      <c r="D338">
        <v>37248</v>
      </c>
      <c r="E338" s="2">
        <f>IF(WEEKDAY(Table153[[#This Row],[Date]],2)=3,1,0)</f>
        <v>0</v>
      </c>
      <c r="F338" s="2">
        <f>IF(WEEKDAY(Table153[[#This Row],[Date]],2)=4,1,0)</f>
        <v>1</v>
      </c>
      <c r="G338" s="2">
        <f>IF(WEEKDAY(Table153[[#This Row],[Date]],2)=6,1,0)</f>
        <v>0</v>
      </c>
      <c r="H338" s="2">
        <f>IF(NETWORKDAYS.INTL(Table153[[#This Row],[Date]],Table153[[#This Row],[Date]],11,[3]ZamazonHolidays!$A$2:$A$11)=0,IF(WEEKDAY(Table153[[#This Row],[Date]],2)=7,0,1),0)</f>
        <v>1</v>
      </c>
      <c r="I338" s="2">
        <v>9</v>
      </c>
      <c r="J338" s="2">
        <f>IF(WEEKDAY(Table153[[#This Row],[Date]],2)=1,1,0)</f>
        <v>0</v>
      </c>
      <c r="K338" s="2">
        <f>IF(WEEKDAY(Table153[[#This Row],[Date]],2)=2,1,0)</f>
        <v>0</v>
      </c>
      <c r="L338" s="2">
        <f>IF(WEEKDAY(Table153[[#This Row],[Date]],2)=5,1,0)</f>
        <v>0</v>
      </c>
      <c r="M338" s="2">
        <v>329</v>
      </c>
      <c r="N33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353</v>
      </c>
      <c r="O338" s="2">
        <f>Table153[[#This Row],[Workers Needed]]-Table153[[#This Row],[NumberWorkers]]</f>
        <v>-24</v>
      </c>
    </row>
    <row r="339" spans="1:15" x14ac:dyDescent="0.25">
      <c r="A339" s="1">
        <v>41607</v>
      </c>
      <c r="B339">
        <v>1070</v>
      </c>
      <c r="C339">
        <v>37656</v>
      </c>
      <c r="D339">
        <v>35738</v>
      </c>
      <c r="E339" s="2">
        <f>IF(WEEKDAY(Table153[[#This Row],[Date]],2)=3,1,0)</f>
        <v>0</v>
      </c>
      <c r="F339" s="2">
        <f>IF(WEEKDAY(Table153[[#This Row],[Date]],2)=4,1,0)</f>
        <v>0</v>
      </c>
      <c r="G339" s="2">
        <f>IF(WEEKDAY(Table153[[#This Row],[Date]],2)=6,1,0)</f>
        <v>0</v>
      </c>
      <c r="H339" s="2">
        <f>IF(NETWORKDAYS.INTL(Table153[[#This Row],[Date]],Table153[[#This Row],[Date]],11,[3]ZamazonHolidays!$A$2:$A$11)=0,IF(WEEKDAY(Table153[[#This Row],[Date]],2)=7,0,1),0)</f>
        <v>0</v>
      </c>
      <c r="I339" s="2">
        <v>12</v>
      </c>
      <c r="J339" s="2">
        <f>IF(WEEKDAY(Table153[[#This Row],[Date]],2)=1,1,0)</f>
        <v>0</v>
      </c>
      <c r="K339" s="2">
        <f>IF(WEEKDAY(Table153[[#This Row],[Date]],2)=2,1,0)</f>
        <v>0</v>
      </c>
      <c r="L339" s="2">
        <f>IF(WEEKDAY(Table153[[#This Row],[Date]],2)=5,1,0)</f>
        <v>1</v>
      </c>
      <c r="M339" s="2">
        <v>215</v>
      </c>
      <c r="N33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296</v>
      </c>
      <c r="O339" s="2">
        <f>Table153[[#This Row],[Workers Needed]]-Table153[[#This Row],[NumberWorkers]]</f>
        <v>-81</v>
      </c>
    </row>
    <row r="340" spans="1:15" x14ac:dyDescent="0.25">
      <c r="A340" s="1">
        <v>41608</v>
      </c>
      <c r="B340">
        <v>1441</v>
      </c>
      <c r="C340">
        <v>26853</v>
      </c>
      <c r="D340">
        <v>37257</v>
      </c>
      <c r="E340" s="2">
        <f>IF(WEEKDAY(Table153[[#This Row],[Date]],2)=3,1,0)</f>
        <v>0</v>
      </c>
      <c r="F340" s="2">
        <f>IF(WEEKDAY(Table153[[#This Row],[Date]],2)=4,1,0)</f>
        <v>0</v>
      </c>
      <c r="G340" s="2">
        <f>IF(WEEKDAY(Table153[[#This Row],[Date]],2)=6,1,0)</f>
        <v>1</v>
      </c>
      <c r="H340" s="2">
        <f>IF(NETWORKDAYS.INTL(Table153[[#This Row],[Date]],Table153[[#This Row],[Date]],11,[3]ZamazonHolidays!$A$2:$A$11)=0,IF(WEEKDAY(Table153[[#This Row],[Date]],2)=7,0,1),0)</f>
        <v>0</v>
      </c>
      <c r="I340" s="2">
        <v>6</v>
      </c>
      <c r="J340" s="2">
        <f>IF(WEEKDAY(Table153[[#This Row],[Date]],2)=1,1,0)</f>
        <v>0</v>
      </c>
      <c r="K340" s="2">
        <f>IF(WEEKDAY(Table153[[#This Row],[Date]],2)=2,1,0)</f>
        <v>0</v>
      </c>
      <c r="L340" s="2">
        <f>IF(WEEKDAY(Table153[[#This Row],[Date]],2)=5,1,0)</f>
        <v>0</v>
      </c>
      <c r="M340" s="2">
        <v>250</v>
      </c>
      <c r="N34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262</v>
      </c>
      <c r="O340" s="2">
        <f>Table153[[#This Row],[Workers Needed]]-Table153[[#This Row],[NumberWorkers]]</f>
        <v>-12</v>
      </c>
    </row>
    <row r="341" spans="1:15" x14ac:dyDescent="0.25">
      <c r="A341" s="1">
        <v>41609</v>
      </c>
      <c r="B341">
        <v>1021</v>
      </c>
      <c r="C341">
        <v>33248</v>
      </c>
      <c r="D341">
        <v>38285</v>
      </c>
      <c r="E341" s="2">
        <f>IF(WEEKDAY(Table153[[#This Row],[Date]],2)=3,1,0)</f>
        <v>0</v>
      </c>
      <c r="F341" s="2">
        <f>IF(WEEKDAY(Table153[[#This Row],[Date]],2)=4,1,0)</f>
        <v>0</v>
      </c>
      <c r="G341" s="2">
        <f>IF(WEEKDAY(Table153[[#This Row],[Date]],2)=6,1,0)</f>
        <v>0</v>
      </c>
      <c r="H341" s="2">
        <f>IF(NETWORKDAYS.INTL(Table153[[#This Row],[Date]],Table153[[#This Row],[Date]],11,[3]ZamazonHolidays!$A$2:$A$11)=0,IF(WEEKDAY(Table153[[#This Row],[Date]],2)=7,0,1),0)</f>
        <v>0</v>
      </c>
      <c r="I341" s="2">
        <v>10</v>
      </c>
      <c r="J341" s="2">
        <f>IF(WEEKDAY(Table153[[#This Row],[Date]],2)=1,1,0)</f>
        <v>0</v>
      </c>
      <c r="K341" s="2">
        <f>IF(WEEKDAY(Table153[[#This Row],[Date]],2)=2,1,0)</f>
        <v>0</v>
      </c>
      <c r="L341" s="2">
        <f>IF(WEEKDAY(Table153[[#This Row],[Date]],2)=5,1,0)</f>
        <v>0</v>
      </c>
      <c r="M341" s="2">
        <v>243</v>
      </c>
      <c r="N34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303</v>
      </c>
      <c r="O341" s="2">
        <f>Table153[[#This Row],[Workers Needed]]-Table153[[#This Row],[NumberWorkers]]</f>
        <v>-60</v>
      </c>
    </row>
    <row r="342" spans="1:15" x14ac:dyDescent="0.25">
      <c r="A342" s="1">
        <v>41610</v>
      </c>
      <c r="B342">
        <v>948</v>
      </c>
      <c r="C342">
        <v>38704</v>
      </c>
      <c r="D342">
        <v>31531</v>
      </c>
      <c r="E342" s="2">
        <f>IF(WEEKDAY(Table153[[#This Row],[Date]],2)=3,1,0)</f>
        <v>0</v>
      </c>
      <c r="F342" s="2">
        <f>IF(WEEKDAY(Table153[[#This Row],[Date]],2)=4,1,0)</f>
        <v>0</v>
      </c>
      <c r="G342" s="2">
        <f>IF(WEEKDAY(Table153[[#This Row],[Date]],2)=6,1,0)</f>
        <v>0</v>
      </c>
      <c r="H342" s="2">
        <f>IF(NETWORKDAYS.INTL(Table153[[#This Row],[Date]],Table153[[#This Row],[Date]],11,[3]ZamazonHolidays!$A$2:$A$11)=0,IF(WEEKDAY(Table153[[#This Row],[Date]],2)=7,0,1),0)</f>
        <v>0</v>
      </c>
      <c r="I342" s="2">
        <v>12</v>
      </c>
      <c r="J342" s="2">
        <f>IF(WEEKDAY(Table153[[#This Row],[Date]],2)=1,1,0)</f>
        <v>1</v>
      </c>
      <c r="K342" s="2">
        <f>IF(WEEKDAY(Table153[[#This Row],[Date]],2)=2,1,0)</f>
        <v>0</v>
      </c>
      <c r="L342" s="2">
        <f>IF(WEEKDAY(Table153[[#This Row],[Date]],2)=5,1,0)</f>
        <v>0</v>
      </c>
      <c r="M342" s="2">
        <v>280</v>
      </c>
      <c r="N34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273</v>
      </c>
      <c r="O342" s="2">
        <f>Table153[[#This Row],[Workers Needed]]-Table153[[#This Row],[NumberWorkers]]</f>
        <v>7</v>
      </c>
    </row>
    <row r="343" spans="1:15" x14ac:dyDescent="0.25">
      <c r="A343" s="1">
        <v>41611</v>
      </c>
      <c r="B343">
        <v>1134</v>
      </c>
      <c r="C343">
        <v>34207</v>
      </c>
      <c r="D343">
        <v>39294</v>
      </c>
      <c r="E343" s="2">
        <f>IF(WEEKDAY(Table153[[#This Row],[Date]],2)=3,1,0)</f>
        <v>0</v>
      </c>
      <c r="F343" s="2">
        <f>IF(WEEKDAY(Table153[[#This Row],[Date]],2)=4,1,0)</f>
        <v>0</v>
      </c>
      <c r="G343" s="2">
        <f>IF(WEEKDAY(Table153[[#This Row],[Date]],2)=6,1,0)</f>
        <v>0</v>
      </c>
      <c r="H343" s="2">
        <f>IF(NETWORKDAYS.INTL(Table153[[#This Row],[Date]],Table153[[#This Row],[Date]],11,[3]ZamazonHolidays!$A$2:$A$11)=0,IF(WEEKDAY(Table153[[#This Row],[Date]],2)=7,0,1),0)</f>
        <v>0</v>
      </c>
      <c r="I343" s="2">
        <v>12</v>
      </c>
      <c r="J343" s="2">
        <f>IF(WEEKDAY(Table153[[#This Row],[Date]],2)=1,1,0)</f>
        <v>0</v>
      </c>
      <c r="K343" s="2">
        <f>IF(WEEKDAY(Table153[[#This Row],[Date]],2)=2,1,0)</f>
        <v>1</v>
      </c>
      <c r="L343" s="2">
        <f>IF(WEEKDAY(Table153[[#This Row],[Date]],2)=5,1,0)</f>
        <v>0</v>
      </c>
      <c r="M343" s="2">
        <v>366</v>
      </c>
      <c r="N34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312</v>
      </c>
      <c r="O343" s="2">
        <f>Table153[[#This Row],[Workers Needed]]-Table153[[#This Row],[NumberWorkers]]</f>
        <v>54</v>
      </c>
    </row>
    <row r="344" spans="1:15" x14ac:dyDescent="0.25">
      <c r="A344" s="1">
        <v>41612</v>
      </c>
      <c r="B344">
        <v>1399</v>
      </c>
      <c r="C344">
        <v>44700</v>
      </c>
      <c r="D344">
        <v>29838</v>
      </c>
      <c r="E344" s="2">
        <f>IF(WEEKDAY(Table153[[#This Row],[Date]],2)=3,1,0)</f>
        <v>1</v>
      </c>
      <c r="F344" s="2">
        <f>IF(WEEKDAY(Table153[[#This Row],[Date]],2)=4,1,0)</f>
        <v>0</v>
      </c>
      <c r="G344" s="2">
        <f>IF(WEEKDAY(Table153[[#This Row],[Date]],2)=6,1,0)</f>
        <v>0</v>
      </c>
      <c r="H344" s="2">
        <f>IF(NETWORKDAYS.INTL(Table153[[#This Row],[Date]],Table153[[#This Row],[Date]],11,[3]ZamazonHolidays!$A$2:$A$11)=0,IF(WEEKDAY(Table153[[#This Row],[Date]],2)=7,0,1),0)</f>
        <v>0</v>
      </c>
      <c r="I344" s="2">
        <v>5</v>
      </c>
      <c r="J344" s="2">
        <f>IF(WEEKDAY(Table153[[#This Row],[Date]],2)=1,1,0)</f>
        <v>0</v>
      </c>
      <c r="K344" s="2">
        <f>IF(WEEKDAY(Table153[[#This Row],[Date]],2)=2,1,0)</f>
        <v>0</v>
      </c>
      <c r="L344" s="2">
        <f>IF(WEEKDAY(Table153[[#This Row],[Date]],2)=5,1,0)</f>
        <v>0</v>
      </c>
      <c r="M344" s="2">
        <v>298</v>
      </c>
      <c r="N34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253</v>
      </c>
      <c r="O344" s="2">
        <f>Table153[[#This Row],[Workers Needed]]-Table153[[#This Row],[NumberWorkers]]</f>
        <v>45</v>
      </c>
    </row>
    <row r="345" spans="1:15" x14ac:dyDescent="0.25">
      <c r="A345" s="1">
        <v>41613</v>
      </c>
      <c r="B345">
        <v>1031</v>
      </c>
      <c r="C345">
        <v>48682</v>
      </c>
      <c r="D345">
        <v>32915</v>
      </c>
      <c r="E345" s="2">
        <f>IF(WEEKDAY(Table153[[#This Row],[Date]],2)=3,1,0)</f>
        <v>0</v>
      </c>
      <c r="F345" s="2">
        <f>IF(WEEKDAY(Table153[[#This Row],[Date]],2)=4,1,0)</f>
        <v>1</v>
      </c>
      <c r="G345" s="2">
        <f>IF(WEEKDAY(Table153[[#This Row],[Date]],2)=6,1,0)</f>
        <v>0</v>
      </c>
      <c r="H345" s="2">
        <f>IF(NETWORKDAYS.INTL(Table153[[#This Row],[Date]],Table153[[#This Row],[Date]],11,[3]ZamazonHolidays!$A$2:$A$11)=0,IF(WEEKDAY(Table153[[#This Row],[Date]],2)=7,0,1),0)</f>
        <v>0</v>
      </c>
      <c r="I345" s="2">
        <v>5</v>
      </c>
      <c r="J345" s="2">
        <f>IF(WEEKDAY(Table153[[#This Row],[Date]],2)=1,1,0)</f>
        <v>0</v>
      </c>
      <c r="K345" s="2">
        <f>IF(WEEKDAY(Table153[[#This Row],[Date]],2)=2,1,0)</f>
        <v>0</v>
      </c>
      <c r="L345" s="2">
        <f>IF(WEEKDAY(Table153[[#This Row],[Date]],2)=5,1,0)</f>
        <v>0</v>
      </c>
      <c r="M345" s="2">
        <v>269</v>
      </c>
      <c r="N34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262</v>
      </c>
      <c r="O345" s="2">
        <f>Table153[[#This Row],[Workers Needed]]-Table153[[#This Row],[NumberWorkers]]</f>
        <v>7</v>
      </c>
    </row>
    <row r="346" spans="1:15" x14ac:dyDescent="0.25">
      <c r="A346" s="1">
        <v>41614</v>
      </c>
      <c r="B346">
        <v>539</v>
      </c>
      <c r="C346">
        <v>37191</v>
      </c>
      <c r="D346">
        <v>30063</v>
      </c>
      <c r="E346" s="2">
        <f>IF(WEEKDAY(Table153[[#This Row],[Date]],2)=3,1,0)</f>
        <v>0</v>
      </c>
      <c r="F346" s="2">
        <f>IF(WEEKDAY(Table153[[#This Row],[Date]],2)=4,1,0)</f>
        <v>0</v>
      </c>
      <c r="G346" s="2">
        <f>IF(WEEKDAY(Table153[[#This Row],[Date]],2)=6,1,0)</f>
        <v>0</v>
      </c>
      <c r="H346" s="2">
        <f>IF(NETWORKDAYS.INTL(Table153[[#This Row],[Date]],Table153[[#This Row],[Date]],11,[3]ZamazonHolidays!$A$2:$A$11)=0,IF(WEEKDAY(Table153[[#This Row],[Date]],2)=7,0,1),0)</f>
        <v>0</v>
      </c>
      <c r="I346" s="2">
        <v>5</v>
      </c>
      <c r="J346" s="2">
        <f>IF(WEEKDAY(Table153[[#This Row],[Date]],2)=1,1,0)</f>
        <v>0</v>
      </c>
      <c r="K346" s="2">
        <f>IF(WEEKDAY(Table153[[#This Row],[Date]],2)=2,1,0)</f>
        <v>0</v>
      </c>
      <c r="L346" s="2">
        <f>IF(WEEKDAY(Table153[[#This Row],[Date]],2)=5,1,0)</f>
        <v>1</v>
      </c>
      <c r="M346" s="2">
        <v>243</v>
      </c>
      <c r="N34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252</v>
      </c>
      <c r="O346" s="2">
        <f>Table153[[#This Row],[Workers Needed]]-Table153[[#This Row],[NumberWorkers]]</f>
        <v>-9</v>
      </c>
    </row>
    <row r="347" spans="1:15" x14ac:dyDescent="0.25">
      <c r="A347" s="1">
        <v>41615</v>
      </c>
      <c r="B347">
        <v>519</v>
      </c>
      <c r="C347">
        <v>25358</v>
      </c>
      <c r="D347">
        <v>35939</v>
      </c>
      <c r="E347" s="2">
        <f>IF(WEEKDAY(Table153[[#This Row],[Date]],2)=3,1,0)</f>
        <v>0</v>
      </c>
      <c r="F347" s="2">
        <f>IF(WEEKDAY(Table153[[#This Row],[Date]],2)=4,1,0)</f>
        <v>0</v>
      </c>
      <c r="G347" s="2">
        <f>IF(WEEKDAY(Table153[[#This Row],[Date]],2)=6,1,0)</f>
        <v>1</v>
      </c>
      <c r="H347" s="2">
        <f>IF(NETWORKDAYS.INTL(Table153[[#This Row],[Date]],Table153[[#This Row],[Date]],11,[3]ZamazonHolidays!$A$2:$A$11)=0,IF(WEEKDAY(Table153[[#This Row],[Date]],2)=7,0,1),0)</f>
        <v>0</v>
      </c>
      <c r="I347" s="2">
        <v>11</v>
      </c>
      <c r="J347" s="2">
        <f>IF(WEEKDAY(Table153[[#This Row],[Date]],2)=1,1,0)</f>
        <v>0</v>
      </c>
      <c r="K347" s="2">
        <f>IF(WEEKDAY(Table153[[#This Row],[Date]],2)=2,1,0)</f>
        <v>0</v>
      </c>
      <c r="L347" s="2">
        <f>IF(WEEKDAY(Table153[[#This Row],[Date]],2)=5,1,0)</f>
        <v>0</v>
      </c>
      <c r="M347" s="2">
        <v>288</v>
      </c>
      <c r="N34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224</v>
      </c>
      <c r="O347" s="2">
        <f>Table153[[#This Row],[Workers Needed]]-Table153[[#This Row],[NumberWorkers]]</f>
        <v>64</v>
      </c>
    </row>
    <row r="348" spans="1:15" x14ac:dyDescent="0.25">
      <c r="A348" s="1">
        <v>41616</v>
      </c>
      <c r="B348">
        <v>995</v>
      </c>
      <c r="C348">
        <v>27667</v>
      </c>
      <c r="D348">
        <v>36231</v>
      </c>
      <c r="E348" s="2">
        <f>IF(WEEKDAY(Table153[[#This Row],[Date]],2)=3,1,0)</f>
        <v>0</v>
      </c>
      <c r="F348" s="2">
        <f>IF(WEEKDAY(Table153[[#This Row],[Date]],2)=4,1,0)</f>
        <v>0</v>
      </c>
      <c r="G348" s="2">
        <f>IF(WEEKDAY(Table153[[#This Row],[Date]],2)=6,1,0)</f>
        <v>0</v>
      </c>
      <c r="H348" s="2">
        <f>IF(NETWORKDAYS.INTL(Table153[[#This Row],[Date]],Table153[[#This Row],[Date]],11,[3]ZamazonHolidays!$A$2:$A$11)=0,IF(WEEKDAY(Table153[[#This Row],[Date]],2)=7,0,1),0)</f>
        <v>0</v>
      </c>
      <c r="I348" s="2">
        <v>7</v>
      </c>
      <c r="J348" s="2">
        <f>IF(WEEKDAY(Table153[[#This Row],[Date]],2)=1,1,0)</f>
        <v>0</v>
      </c>
      <c r="K348" s="2">
        <f>IF(WEEKDAY(Table153[[#This Row],[Date]],2)=2,1,0)</f>
        <v>0</v>
      </c>
      <c r="L348" s="2">
        <f>IF(WEEKDAY(Table153[[#This Row],[Date]],2)=5,1,0)</f>
        <v>0</v>
      </c>
      <c r="M348" s="2">
        <v>346</v>
      </c>
      <c r="N34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288</v>
      </c>
      <c r="O348" s="2">
        <f>Table153[[#This Row],[Workers Needed]]-Table153[[#This Row],[NumberWorkers]]</f>
        <v>58</v>
      </c>
    </row>
    <row r="349" spans="1:15" x14ac:dyDescent="0.25">
      <c r="A349" s="1">
        <v>41617</v>
      </c>
      <c r="B349">
        <v>1390</v>
      </c>
      <c r="C349">
        <v>30727</v>
      </c>
      <c r="D349">
        <v>35125</v>
      </c>
      <c r="E349" s="2">
        <f>IF(WEEKDAY(Table153[[#This Row],[Date]],2)=3,1,0)</f>
        <v>0</v>
      </c>
      <c r="F349" s="2">
        <f>IF(WEEKDAY(Table153[[#This Row],[Date]],2)=4,1,0)</f>
        <v>0</v>
      </c>
      <c r="G349" s="2">
        <f>IF(WEEKDAY(Table153[[#This Row],[Date]],2)=6,1,0)</f>
        <v>0</v>
      </c>
      <c r="H349" s="2">
        <f>IF(NETWORKDAYS.INTL(Table153[[#This Row],[Date]],Table153[[#This Row],[Date]],11,[3]ZamazonHolidays!$A$2:$A$11)=0,IF(WEEKDAY(Table153[[#This Row],[Date]],2)=7,0,1),0)</f>
        <v>0</v>
      </c>
      <c r="I349" s="2">
        <v>7</v>
      </c>
      <c r="J349" s="2">
        <f>IF(WEEKDAY(Table153[[#This Row],[Date]],2)=1,1,0)</f>
        <v>1</v>
      </c>
      <c r="K349" s="2">
        <f>IF(WEEKDAY(Table153[[#This Row],[Date]],2)=2,1,0)</f>
        <v>0</v>
      </c>
      <c r="L349" s="2">
        <f>IF(WEEKDAY(Table153[[#This Row],[Date]],2)=5,1,0)</f>
        <v>0</v>
      </c>
      <c r="M349" s="2">
        <v>245</v>
      </c>
      <c r="N34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298</v>
      </c>
      <c r="O349" s="2">
        <f>Table153[[#This Row],[Workers Needed]]-Table153[[#This Row],[NumberWorkers]]</f>
        <v>-53</v>
      </c>
    </row>
    <row r="350" spans="1:15" x14ac:dyDescent="0.25">
      <c r="A350" s="1">
        <v>41618</v>
      </c>
      <c r="B350">
        <v>1469</v>
      </c>
      <c r="C350">
        <v>42995</v>
      </c>
      <c r="D350">
        <v>30589</v>
      </c>
      <c r="E350" s="2">
        <f>IF(WEEKDAY(Table153[[#This Row],[Date]],2)=3,1,0)</f>
        <v>0</v>
      </c>
      <c r="F350" s="2">
        <f>IF(WEEKDAY(Table153[[#This Row],[Date]],2)=4,1,0)</f>
        <v>0</v>
      </c>
      <c r="G350" s="2">
        <f>IF(WEEKDAY(Table153[[#This Row],[Date]],2)=6,1,0)</f>
        <v>0</v>
      </c>
      <c r="H350" s="2">
        <f>IF(NETWORKDAYS.INTL(Table153[[#This Row],[Date]],Table153[[#This Row],[Date]],11,[3]ZamazonHolidays!$A$2:$A$11)=0,IF(WEEKDAY(Table153[[#This Row],[Date]],2)=7,0,1),0)</f>
        <v>0</v>
      </c>
      <c r="I350" s="2">
        <v>9</v>
      </c>
      <c r="J350" s="2">
        <f>IF(WEEKDAY(Table153[[#This Row],[Date]],2)=1,1,0)</f>
        <v>0</v>
      </c>
      <c r="K350" s="2">
        <f>IF(WEEKDAY(Table153[[#This Row],[Date]],2)=2,1,0)</f>
        <v>1</v>
      </c>
      <c r="L350" s="2">
        <f>IF(WEEKDAY(Table153[[#This Row],[Date]],2)=5,1,0)</f>
        <v>0</v>
      </c>
      <c r="M350" s="2">
        <v>324</v>
      </c>
      <c r="N35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290</v>
      </c>
      <c r="O350" s="2">
        <f>Table153[[#This Row],[Workers Needed]]-Table153[[#This Row],[NumberWorkers]]</f>
        <v>34</v>
      </c>
    </row>
    <row r="351" spans="1:15" x14ac:dyDescent="0.25">
      <c r="A351" s="1">
        <v>41619</v>
      </c>
      <c r="B351">
        <v>943</v>
      </c>
      <c r="C351">
        <v>38152</v>
      </c>
      <c r="D351">
        <v>30921</v>
      </c>
      <c r="E351" s="2">
        <f>IF(WEEKDAY(Table153[[#This Row],[Date]],2)=3,1,0)</f>
        <v>1</v>
      </c>
      <c r="F351" s="2">
        <f>IF(WEEKDAY(Table153[[#This Row],[Date]],2)=4,1,0)</f>
        <v>0</v>
      </c>
      <c r="G351" s="2">
        <f>IF(WEEKDAY(Table153[[#This Row],[Date]],2)=6,1,0)</f>
        <v>0</v>
      </c>
      <c r="H351" s="2">
        <f>IF(NETWORKDAYS.INTL(Table153[[#This Row],[Date]],Table153[[#This Row],[Date]],11,[3]ZamazonHolidays!$A$2:$A$11)=0,IF(WEEKDAY(Table153[[#This Row],[Date]],2)=7,0,1),0)</f>
        <v>0</v>
      </c>
      <c r="I351" s="2">
        <v>6</v>
      </c>
      <c r="J351" s="2">
        <f>IF(WEEKDAY(Table153[[#This Row],[Date]],2)=1,1,0)</f>
        <v>0</v>
      </c>
      <c r="K351" s="2">
        <f>IF(WEEKDAY(Table153[[#This Row],[Date]],2)=2,1,0)</f>
        <v>0</v>
      </c>
      <c r="L351" s="2">
        <f>IF(WEEKDAY(Table153[[#This Row],[Date]],2)=5,1,0)</f>
        <v>0</v>
      </c>
      <c r="M351" s="2">
        <v>216</v>
      </c>
      <c r="N35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237</v>
      </c>
      <c r="O351" s="2">
        <f>Table153[[#This Row],[Workers Needed]]-Table153[[#This Row],[NumberWorkers]]</f>
        <v>-21</v>
      </c>
    </row>
    <row r="352" spans="1:15" x14ac:dyDescent="0.25">
      <c r="A352" s="1">
        <v>41620</v>
      </c>
      <c r="B352">
        <v>1378</v>
      </c>
      <c r="C352">
        <v>45739</v>
      </c>
      <c r="D352">
        <v>35236</v>
      </c>
      <c r="E352" s="2">
        <f>IF(WEEKDAY(Table153[[#This Row],[Date]],2)=3,1,0)</f>
        <v>0</v>
      </c>
      <c r="F352" s="2">
        <f>IF(WEEKDAY(Table153[[#This Row],[Date]],2)=4,1,0)</f>
        <v>1</v>
      </c>
      <c r="G352" s="2">
        <f>IF(WEEKDAY(Table153[[#This Row],[Date]],2)=6,1,0)</f>
        <v>0</v>
      </c>
      <c r="H352" s="2">
        <f>IF(NETWORKDAYS.INTL(Table153[[#This Row],[Date]],Table153[[#This Row],[Date]],11,[3]ZamazonHolidays!$A$2:$A$11)=0,IF(WEEKDAY(Table153[[#This Row],[Date]],2)=7,0,1),0)</f>
        <v>0</v>
      </c>
      <c r="I352" s="2">
        <v>8</v>
      </c>
      <c r="J352" s="2">
        <f>IF(WEEKDAY(Table153[[#This Row],[Date]],2)=1,1,0)</f>
        <v>0</v>
      </c>
      <c r="K352" s="2">
        <f>IF(WEEKDAY(Table153[[#This Row],[Date]],2)=2,1,0)</f>
        <v>0</v>
      </c>
      <c r="L352" s="2">
        <f>IF(WEEKDAY(Table153[[#This Row],[Date]],2)=5,1,0)</f>
        <v>0</v>
      </c>
      <c r="M352" s="2">
        <v>279</v>
      </c>
      <c r="N35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282</v>
      </c>
      <c r="O352" s="2">
        <f>Table153[[#This Row],[Workers Needed]]-Table153[[#This Row],[NumberWorkers]]</f>
        <v>-3</v>
      </c>
    </row>
    <row r="353" spans="1:15" x14ac:dyDescent="0.25">
      <c r="A353" s="1">
        <v>41621</v>
      </c>
      <c r="B353">
        <v>517</v>
      </c>
      <c r="C353">
        <v>30408</v>
      </c>
      <c r="D353">
        <v>32323</v>
      </c>
      <c r="E353" s="2">
        <f>IF(WEEKDAY(Table153[[#This Row],[Date]],2)=3,1,0)</f>
        <v>0</v>
      </c>
      <c r="F353" s="2">
        <f>IF(WEEKDAY(Table153[[#This Row],[Date]],2)=4,1,0)</f>
        <v>0</v>
      </c>
      <c r="G353" s="2">
        <f>IF(WEEKDAY(Table153[[#This Row],[Date]],2)=6,1,0)</f>
        <v>0</v>
      </c>
      <c r="H353" s="2">
        <f>IF(NETWORKDAYS.INTL(Table153[[#This Row],[Date]],Table153[[#This Row],[Date]],11,[3]ZamazonHolidays!$A$2:$A$11)=0,IF(WEEKDAY(Table153[[#This Row],[Date]],2)=7,0,1),0)</f>
        <v>0</v>
      </c>
      <c r="I353" s="2">
        <v>7</v>
      </c>
      <c r="J353" s="2">
        <f>IF(WEEKDAY(Table153[[#This Row],[Date]],2)=1,1,0)</f>
        <v>0</v>
      </c>
      <c r="K353" s="2">
        <f>IF(WEEKDAY(Table153[[#This Row],[Date]],2)=2,1,0)</f>
        <v>0</v>
      </c>
      <c r="L353" s="2">
        <f>IF(WEEKDAY(Table153[[#This Row],[Date]],2)=5,1,0)</f>
        <v>1</v>
      </c>
      <c r="M353" s="2">
        <v>303</v>
      </c>
      <c r="N35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256</v>
      </c>
      <c r="O353" s="2">
        <f>Table153[[#This Row],[Workers Needed]]-Table153[[#This Row],[NumberWorkers]]</f>
        <v>47</v>
      </c>
    </row>
    <row r="354" spans="1:15" x14ac:dyDescent="0.25">
      <c r="A354" s="1">
        <v>41622</v>
      </c>
      <c r="B354">
        <v>998</v>
      </c>
      <c r="C354">
        <v>22112</v>
      </c>
      <c r="D354">
        <v>39682</v>
      </c>
      <c r="E354" s="2">
        <f>IF(WEEKDAY(Table153[[#This Row],[Date]],2)=3,1,0)</f>
        <v>0</v>
      </c>
      <c r="F354" s="2">
        <f>IF(WEEKDAY(Table153[[#This Row],[Date]],2)=4,1,0)</f>
        <v>0</v>
      </c>
      <c r="G354" s="2">
        <f>IF(WEEKDAY(Table153[[#This Row],[Date]],2)=6,1,0)</f>
        <v>1</v>
      </c>
      <c r="H354" s="2">
        <f>IF(NETWORKDAYS.INTL(Table153[[#This Row],[Date]],Table153[[#This Row],[Date]],11,[3]ZamazonHolidays!$A$2:$A$11)=0,IF(WEEKDAY(Table153[[#This Row],[Date]],2)=7,0,1),0)</f>
        <v>0</v>
      </c>
      <c r="I354" s="2">
        <v>10</v>
      </c>
      <c r="J354" s="2">
        <f>IF(WEEKDAY(Table153[[#This Row],[Date]],2)=1,1,0)</f>
        <v>0</v>
      </c>
      <c r="K354" s="2">
        <f>IF(WEEKDAY(Table153[[#This Row],[Date]],2)=2,1,0)</f>
        <v>0</v>
      </c>
      <c r="L354" s="2">
        <f>IF(WEEKDAY(Table153[[#This Row],[Date]],2)=5,1,0)</f>
        <v>0</v>
      </c>
      <c r="M354" s="2">
        <v>203</v>
      </c>
      <c r="N35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255</v>
      </c>
      <c r="O354" s="2">
        <f>Table153[[#This Row],[Workers Needed]]-Table153[[#This Row],[NumberWorkers]]</f>
        <v>-52</v>
      </c>
    </row>
    <row r="355" spans="1:15" x14ac:dyDescent="0.25">
      <c r="A355" s="1">
        <v>41623</v>
      </c>
      <c r="B355">
        <v>696</v>
      </c>
      <c r="C355">
        <v>22685</v>
      </c>
      <c r="D355">
        <v>31034</v>
      </c>
      <c r="E355" s="2">
        <f>IF(WEEKDAY(Table153[[#This Row],[Date]],2)=3,1,0)</f>
        <v>0</v>
      </c>
      <c r="F355" s="2">
        <f>IF(WEEKDAY(Table153[[#This Row],[Date]],2)=4,1,0)</f>
        <v>0</v>
      </c>
      <c r="G355" s="2">
        <f>IF(WEEKDAY(Table153[[#This Row],[Date]],2)=6,1,0)</f>
        <v>0</v>
      </c>
      <c r="H355" s="2">
        <f>IF(NETWORKDAYS.INTL(Table153[[#This Row],[Date]],Table153[[#This Row],[Date]],11,[3]ZamazonHolidays!$A$2:$A$11)=0,IF(WEEKDAY(Table153[[#This Row],[Date]],2)=7,0,1),0)</f>
        <v>0</v>
      </c>
      <c r="I355" s="2">
        <v>12</v>
      </c>
      <c r="J355" s="2">
        <f>IF(WEEKDAY(Table153[[#This Row],[Date]],2)=1,1,0)</f>
        <v>0</v>
      </c>
      <c r="K355" s="2">
        <f>IF(WEEKDAY(Table153[[#This Row],[Date]],2)=2,1,0)</f>
        <v>0</v>
      </c>
      <c r="L355" s="2">
        <f>IF(WEEKDAY(Table153[[#This Row],[Date]],2)=5,1,0)</f>
        <v>0</v>
      </c>
      <c r="M355" s="2">
        <v>274</v>
      </c>
      <c r="N35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250</v>
      </c>
      <c r="O355" s="2">
        <f>Table153[[#This Row],[Workers Needed]]-Table153[[#This Row],[NumberWorkers]]</f>
        <v>24</v>
      </c>
    </row>
    <row r="356" spans="1:15" x14ac:dyDescent="0.25">
      <c r="A356" s="1">
        <v>41624</v>
      </c>
      <c r="B356">
        <v>1193</v>
      </c>
      <c r="C356">
        <v>47778</v>
      </c>
      <c r="D356">
        <v>38177</v>
      </c>
      <c r="E356" s="2">
        <f>IF(WEEKDAY(Table153[[#This Row],[Date]],2)=3,1,0)</f>
        <v>0</v>
      </c>
      <c r="F356" s="2">
        <f>IF(WEEKDAY(Table153[[#This Row],[Date]],2)=4,1,0)</f>
        <v>0</v>
      </c>
      <c r="G356" s="2">
        <f>IF(WEEKDAY(Table153[[#This Row],[Date]],2)=6,1,0)</f>
        <v>0</v>
      </c>
      <c r="H356" s="2">
        <f>IF(NETWORKDAYS.INTL(Table153[[#This Row],[Date]],Table153[[#This Row],[Date]],11,[3]ZamazonHolidays!$A$2:$A$11)=0,IF(WEEKDAY(Table153[[#This Row],[Date]],2)=7,0,1),0)</f>
        <v>0</v>
      </c>
      <c r="I356" s="2">
        <v>6</v>
      </c>
      <c r="J356" s="2">
        <f>IF(WEEKDAY(Table153[[#This Row],[Date]],2)=1,1,0)</f>
        <v>1</v>
      </c>
      <c r="K356" s="2">
        <f>IF(WEEKDAY(Table153[[#This Row],[Date]],2)=2,1,0)</f>
        <v>0</v>
      </c>
      <c r="L356" s="2">
        <f>IF(WEEKDAY(Table153[[#This Row],[Date]],2)=5,1,0)</f>
        <v>0</v>
      </c>
      <c r="M356" s="2">
        <v>341</v>
      </c>
      <c r="N35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320</v>
      </c>
      <c r="O356" s="2">
        <f>Table153[[#This Row],[Workers Needed]]-Table153[[#This Row],[NumberWorkers]]</f>
        <v>21</v>
      </c>
    </row>
    <row r="357" spans="1:15" x14ac:dyDescent="0.25">
      <c r="A357" s="1">
        <v>41625</v>
      </c>
      <c r="B357">
        <v>1067</v>
      </c>
      <c r="C357">
        <v>41322</v>
      </c>
      <c r="D357">
        <v>37637</v>
      </c>
      <c r="E357" s="2">
        <f>IF(WEEKDAY(Table153[[#This Row],[Date]],2)=3,1,0)</f>
        <v>0</v>
      </c>
      <c r="F357" s="2">
        <f>IF(WEEKDAY(Table153[[#This Row],[Date]],2)=4,1,0)</f>
        <v>0</v>
      </c>
      <c r="G357" s="2">
        <f>IF(WEEKDAY(Table153[[#This Row],[Date]],2)=6,1,0)</f>
        <v>0</v>
      </c>
      <c r="H357" s="2">
        <f>IF(NETWORKDAYS.INTL(Table153[[#This Row],[Date]],Table153[[#This Row],[Date]],11,[3]ZamazonHolidays!$A$2:$A$11)=0,IF(WEEKDAY(Table153[[#This Row],[Date]],2)=7,0,1),0)</f>
        <v>0</v>
      </c>
      <c r="I357" s="2">
        <v>11</v>
      </c>
      <c r="J357" s="2">
        <f>IF(WEEKDAY(Table153[[#This Row],[Date]],2)=1,1,0)</f>
        <v>0</v>
      </c>
      <c r="K357" s="2">
        <f>IF(WEEKDAY(Table153[[#This Row],[Date]],2)=2,1,0)</f>
        <v>1</v>
      </c>
      <c r="L357" s="2">
        <f>IF(WEEKDAY(Table153[[#This Row],[Date]],2)=5,1,0)</f>
        <v>0</v>
      </c>
      <c r="M357" s="2">
        <v>346</v>
      </c>
      <c r="N35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308</v>
      </c>
      <c r="O357" s="2">
        <f>Table153[[#This Row],[Workers Needed]]-Table153[[#This Row],[NumberWorkers]]</f>
        <v>38</v>
      </c>
    </row>
    <row r="358" spans="1:15" x14ac:dyDescent="0.25">
      <c r="A358" s="1">
        <v>41626</v>
      </c>
      <c r="B358">
        <v>1422</v>
      </c>
      <c r="C358">
        <v>36566</v>
      </c>
      <c r="D358">
        <v>22803</v>
      </c>
      <c r="E358" s="2">
        <f>IF(WEEKDAY(Table153[[#This Row],[Date]],2)=3,1,0)</f>
        <v>1</v>
      </c>
      <c r="F358" s="2">
        <f>IF(WEEKDAY(Table153[[#This Row],[Date]],2)=4,1,0)</f>
        <v>0</v>
      </c>
      <c r="G358" s="2">
        <f>IF(WEEKDAY(Table153[[#This Row],[Date]],2)=6,1,0)</f>
        <v>0</v>
      </c>
      <c r="H358" s="2">
        <f>IF(NETWORKDAYS.INTL(Table153[[#This Row],[Date]],Table153[[#This Row],[Date]],11,[3]ZamazonHolidays!$A$2:$A$11)=0,IF(WEEKDAY(Table153[[#This Row],[Date]],2)=7,0,1),0)</f>
        <v>0</v>
      </c>
      <c r="I358" s="2">
        <v>12</v>
      </c>
      <c r="J358" s="2">
        <f>IF(WEEKDAY(Table153[[#This Row],[Date]],2)=1,1,0)</f>
        <v>0</v>
      </c>
      <c r="K358" s="2">
        <f>IF(WEEKDAY(Table153[[#This Row],[Date]],2)=2,1,0)</f>
        <v>0</v>
      </c>
      <c r="L358" s="2">
        <f>IF(WEEKDAY(Table153[[#This Row],[Date]],2)=5,1,0)</f>
        <v>0</v>
      </c>
      <c r="M358" s="2">
        <v>232</v>
      </c>
      <c r="N35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214</v>
      </c>
      <c r="O358" s="2">
        <f>Table153[[#This Row],[Workers Needed]]-Table153[[#This Row],[NumberWorkers]]</f>
        <v>18</v>
      </c>
    </row>
    <row r="359" spans="1:15" x14ac:dyDescent="0.25">
      <c r="A359" s="1">
        <v>41627</v>
      </c>
      <c r="B359">
        <v>902</v>
      </c>
      <c r="C359">
        <v>28877</v>
      </c>
      <c r="D359">
        <v>38171</v>
      </c>
      <c r="E359" s="2">
        <f>IF(WEEKDAY(Table153[[#This Row],[Date]],2)=3,1,0)</f>
        <v>0</v>
      </c>
      <c r="F359" s="2">
        <f>IF(WEEKDAY(Table153[[#This Row],[Date]],2)=4,1,0)</f>
        <v>1</v>
      </c>
      <c r="G359" s="2">
        <f>IF(WEEKDAY(Table153[[#This Row],[Date]],2)=6,1,0)</f>
        <v>0</v>
      </c>
      <c r="H359" s="2">
        <f>IF(NETWORKDAYS.INTL(Table153[[#This Row],[Date]],Table153[[#This Row],[Date]],11,[3]ZamazonHolidays!$A$2:$A$11)=0,IF(WEEKDAY(Table153[[#This Row],[Date]],2)=7,0,1),0)</f>
        <v>0</v>
      </c>
      <c r="I359" s="2">
        <v>11</v>
      </c>
      <c r="J359" s="2">
        <f>IF(WEEKDAY(Table153[[#This Row],[Date]],2)=1,1,0)</f>
        <v>0</v>
      </c>
      <c r="K359" s="2">
        <f>IF(WEEKDAY(Table153[[#This Row],[Date]],2)=2,1,0)</f>
        <v>0</v>
      </c>
      <c r="L359" s="2">
        <f>IF(WEEKDAY(Table153[[#This Row],[Date]],2)=5,1,0)</f>
        <v>0</v>
      </c>
      <c r="M359" s="2">
        <v>289</v>
      </c>
      <c r="N35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266</v>
      </c>
      <c r="O359" s="2">
        <f>Table153[[#This Row],[Workers Needed]]-Table153[[#This Row],[NumberWorkers]]</f>
        <v>23</v>
      </c>
    </row>
    <row r="360" spans="1:15" x14ac:dyDescent="0.25">
      <c r="A360" s="1">
        <v>41628</v>
      </c>
      <c r="B360">
        <v>1049</v>
      </c>
      <c r="C360">
        <v>43254</v>
      </c>
      <c r="D360">
        <v>30848</v>
      </c>
      <c r="E360" s="2">
        <f>IF(WEEKDAY(Table153[[#This Row],[Date]],2)=3,1,0)</f>
        <v>0</v>
      </c>
      <c r="F360" s="2">
        <f>IF(WEEKDAY(Table153[[#This Row],[Date]],2)=4,1,0)</f>
        <v>0</v>
      </c>
      <c r="G360" s="2">
        <f>IF(WEEKDAY(Table153[[#This Row],[Date]],2)=6,1,0)</f>
        <v>0</v>
      </c>
      <c r="H360" s="2">
        <f>IF(NETWORKDAYS.INTL(Table153[[#This Row],[Date]],Table153[[#This Row],[Date]],11,[3]ZamazonHolidays!$A$2:$A$11)=0,IF(WEEKDAY(Table153[[#This Row],[Date]],2)=7,0,1),0)</f>
        <v>0</v>
      </c>
      <c r="I360" s="2">
        <v>7</v>
      </c>
      <c r="J360" s="2">
        <f>IF(WEEKDAY(Table153[[#This Row],[Date]],2)=1,1,0)</f>
        <v>0</v>
      </c>
      <c r="K360" s="2">
        <f>IF(WEEKDAY(Table153[[#This Row],[Date]],2)=2,1,0)</f>
        <v>0</v>
      </c>
      <c r="L360" s="2">
        <f>IF(WEEKDAY(Table153[[#This Row],[Date]],2)=5,1,0)</f>
        <v>1</v>
      </c>
      <c r="M360" s="2">
        <v>246</v>
      </c>
      <c r="N36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277</v>
      </c>
      <c r="O360" s="2">
        <f>Table153[[#This Row],[Workers Needed]]-Table153[[#This Row],[NumberWorkers]]</f>
        <v>-31</v>
      </c>
    </row>
    <row r="361" spans="1:15" x14ac:dyDescent="0.25">
      <c r="A361" s="1">
        <v>41629</v>
      </c>
      <c r="B361">
        <v>1079</v>
      </c>
      <c r="C361">
        <v>42968</v>
      </c>
      <c r="D361">
        <v>36094</v>
      </c>
      <c r="E361" s="2">
        <f>IF(WEEKDAY(Table153[[#This Row],[Date]],2)=3,1,0)</f>
        <v>0</v>
      </c>
      <c r="F361" s="2">
        <f>IF(WEEKDAY(Table153[[#This Row],[Date]],2)=4,1,0)</f>
        <v>0</v>
      </c>
      <c r="G361" s="2">
        <f>IF(WEEKDAY(Table153[[#This Row],[Date]],2)=6,1,0)</f>
        <v>1</v>
      </c>
      <c r="H361" s="2">
        <f>IF(NETWORKDAYS.INTL(Table153[[#This Row],[Date]],Table153[[#This Row],[Date]],11,[3]ZamazonHolidays!$A$2:$A$11)=0,IF(WEEKDAY(Table153[[#This Row],[Date]],2)=7,0,1),0)</f>
        <v>0</v>
      </c>
      <c r="I361" s="2">
        <v>6</v>
      </c>
      <c r="J361" s="2">
        <f>IF(WEEKDAY(Table153[[#This Row],[Date]],2)=1,1,0)</f>
        <v>0</v>
      </c>
      <c r="K361" s="2">
        <f>IF(WEEKDAY(Table153[[#This Row],[Date]],2)=2,1,0)</f>
        <v>0</v>
      </c>
      <c r="L361" s="2">
        <f>IF(WEEKDAY(Table153[[#This Row],[Date]],2)=5,1,0)</f>
        <v>0</v>
      </c>
      <c r="M361" s="2">
        <v>243</v>
      </c>
      <c r="N36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258</v>
      </c>
      <c r="O361" s="2">
        <f>Table153[[#This Row],[Workers Needed]]-Table153[[#This Row],[NumberWorkers]]</f>
        <v>-15</v>
      </c>
    </row>
    <row r="362" spans="1:15" x14ac:dyDescent="0.25">
      <c r="A362" s="1">
        <v>41630</v>
      </c>
      <c r="B362">
        <v>806</v>
      </c>
      <c r="C362">
        <v>48841</v>
      </c>
      <c r="D362">
        <v>38449</v>
      </c>
      <c r="E362" s="2">
        <f>IF(WEEKDAY(Table153[[#This Row],[Date]],2)=3,1,0)</f>
        <v>0</v>
      </c>
      <c r="F362" s="2">
        <f>IF(WEEKDAY(Table153[[#This Row],[Date]],2)=4,1,0)</f>
        <v>0</v>
      </c>
      <c r="G362" s="2">
        <f>IF(WEEKDAY(Table153[[#This Row],[Date]],2)=6,1,0)</f>
        <v>0</v>
      </c>
      <c r="H362" s="2">
        <f>IF(NETWORKDAYS.INTL(Table153[[#This Row],[Date]],Table153[[#This Row],[Date]],11,[3]ZamazonHolidays!$A$2:$A$11)=0,IF(WEEKDAY(Table153[[#This Row],[Date]],2)=7,0,1),0)</f>
        <v>0</v>
      </c>
      <c r="I362" s="2">
        <v>11</v>
      </c>
      <c r="J362" s="2">
        <f>IF(WEEKDAY(Table153[[#This Row],[Date]],2)=1,1,0)</f>
        <v>0</v>
      </c>
      <c r="K362" s="2">
        <f>IF(WEEKDAY(Table153[[#This Row],[Date]],2)=2,1,0)</f>
        <v>0</v>
      </c>
      <c r="L362" s="2">
        <f>IF(WEEKDAY(Table153[[#This Row],[Date]],2)=5,1,0)</f>
        <v>0</v>
      </c>
      <c r="M362" s="2">
        <v>327</v>
      </c>
      <c r="N362"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309</v>
      </c>
      <c r="O362" s="2">
        <f>Table153[[#This Row],[Workers Needed]]-Table153[[#This Row],[NumberWorkers]]</f>
        <v>18</v>
      </c>
    </row>
    <row r="363" spans="1:15" x14ac:dyDescent="0.25">
      <c r="A363" s="1">
        <v>41631</v>
      </c>
      <c r="B363">
        <v>1145</v>
      </c>
      <c r="C363">
        <v>24896</v>
      </c>
      <c r="D363">
        <v>37506</v>
      </c>
      <c r="E363" s="2">
        <f>IF(WEEKDAY(Table153[[#This Row],[Date]],2)=3,1,0)</f>
        <v>0</v>
      </c>
      <c r="F363" s="2">
        <f>IF(WEEKDAY(Table153[[#This Row],[Date]],2)=4,1,0)</f>
        <v>0</v>
      </c>
      <c r="G363" s="2">
        <f>IF(WEEKDAY(Table153[[#This Row],[Date]],2)=6,1,0)</f>
        <v>0</v>
      </c>
      <c r="H363" s="2">
        <f>IF(NETWORKDAYS.INTL(Table153[[#This Row],[Date]],Table153[[#This Row],[Date]],11,[3]ZamazonHolidays!$A$2:$A$11)=0,IF(WEEKDAY(Table153[[#This Row],[Date]],2)=7,0,1),0)</f>
        <v>0</v>
      </c>
      <c r="I363" s="2">
        <v>10</v>
      </c>
      <c r="J363" s="2">
        <f>IF(WEEKDAY(Table153[[#This Row],[Date]],2)=1,1,0)</f>
        <v>1</v>
      </c>
      <c r="K363" s="2">
        <f>IF(WEEKDAY(Table153[[#This Row],[Date]],2)=2,1,0)</f>
        <v>0</v>
      </c>
      <c r="L363" s="2">
        <f>IF(WEEKDAY(Table153[[#This Row],[Date]],2)=5,1,0)</f>
        <v>0</v>
      </c>
      <c r="M363" s="2">
        <v>293</v>
      </c>
      <c r="N363"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296</v>
      </c>
      <c r="O363" s="2">
        <f>Table153[[#This Row],[Workers Needed]]-Table153[[#This Row],[NumberWorkers]]</f>
        <v>-3</v>
      </c>
    </row>
    <row r="364" spans="1:15" x14ac:dyDescent="0.25">
      <c r="A364" s="1">
        <v>41632</v>
      </c>
      <c r="B364">
        <v>575</v>
      </c>
      <c r="C364">
        <v>33485</v>
      </c>
      <c r="D364">
        <v>33150</v>
      </c>
      <c r="E364" s="2">
        <f>IF(WEEKDAY(Table153[[#This Row],[Date]],2)=3,1,0)</f>
        <v>0</v>
      </c>
      <c r="F364" s="2">
        <f>IF(WEEKDAY(Table153[[#This Row],[Date]],2)=4,1,0)</f>
        <v>0</v>
      </c>
      <c r="G364" s="2">
        <f>IF(WEEKDAY(Table153[[#This Row],[Date]],2)=6,1,0)</f>
        <v>0</v>
      </c>
      <c r="H364" s="2">
        <f>IF(NETWORKDAYS.INTL(Table153[[#This Row],[Date]],Table153[[#This Row],[Date]],11,[3]ZamazonHolidays!$A$2:$A$11)=0,IF(WEEKDAY(Table153[[#This Row],[Date]],2)=7,0,1),0)</f>
        <v>0</v>
      </c>
      <c r="I364" s="2">
        <v>9</v>
      </c>
      <c r="J364" s="2">
        <f>IF(WEEKDAY(Table153[[#This Row],[Date]],2)=1,1,0)</f>
        <v>0</v>
      </c>
      <c r="K364" s="2">
        <f>IF(WEEKDAY(Table153[[#This Row],[Date]],2)=2,1,0)</f>
        <v>1</v>
      </c>
      <c r="L364" s="2">
        <f>IF(WEEKDAY(Table153[[#This Row],[Date]],2)=5,1,0)</f>
        <v>0</v>
      </c>
      <c r="M364" s="2">
        <v>203</v>
      </c>
      <c r="N364"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264</v>
      </c>
      <c r="O364" s="2">
        <f>Table153[[#This Row],[Workers Needed]]-Table153[[#This Row],[NumberWorkers]]</f>
        <v>-61</v>
      </c>
    </row>
    <row r="365" spans="1:15" x14ac:dyDescent="0.25">
      <c r="A365" s="1">
        <v>41633</v>
      </c>
      <c r="B365">
        <v>1362</v>
      </c>
      <c r="C365">
        <v>44507</v>
      </c>
      <c r="D365">
        <v>29905</v>
      </c>
      <c r="E365" s="2">
        <f>IF(WEEKDAY(Table153[[#This Row],[Date]],2)=3,1,0)</f>
        <v>1</v>
      </c>
      <c r="F365" s="2">
        <f>IF(WEEKDAY(Table153[[#This Row],[Date]],2)=4,1,0)</f>
        <v>0</v>
      </c>
      <c r="G365" s="2">
        <f>IF(WEEKDAY(Table153[[#This Row],[Date]],2)=6,1,0)</f>
        <v>0</v>
      </c>
      <c r="H365" s="2">
        <f>IF(NETWORKDAYS.INTL(Table153[[#This Row],[Date]],Table153[[#This Row],[Date]],11,[3]ZamazonHolidays!$A$2:$A$11)=0,IF(WEEKDAY(Table153[[#This Row],[Date]],2)=7,0,1),0)</f>
        <v>1</v>
      </c>
      <c r="I365" s="2">
        <v>5</v>
      </c>
      <c r="J365" s="2">
        <f>IF(WEEKDAY(Table153[[#This Row],[Date]],2)=1,1,0)</f>
        <v>0</v>
      </c>
      <c r="K365" s="2">
        <f>IF(WEEKDAY(Table153[[#This Row],[Date]],2)=2,1,0)</f>
        <v>0</v>
      </c>
      <c r="L365" s="2">
        <f>IF(WEEKDAY(Table153[[#This Row],[Date]],2)=5,1,0)</f>
        <v>0</v>
      </c>
      <c r="M365" s="2">
        <v>310</v>
      </c>
      <c r="N365"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307</v>
      </c>
      <c r="O365" s="2">
        <f>Table153[[#This Row],[Workers Needed]]-Table153[[#This Row],[NumberWorkers]]</f>
        <v>3</v>
      </c>
    </row>
    <row r="366" spans="1:15" x14ac:dyDescent="0.25">
      <c r="A366" s="1">
        <v>41634</v>
      </c>
      <c r="B366">
        <v>950</v>
      </c>
      <c r="C366">
        <v>43651</v>
      </c>
      <c r="D366">
        <v>39134</v>
      </c>
      <c r="E366" s="2">
        <f>IF(WEEKDAY(Table153[[#This Row],[Date]],2)=3,1,0)</f>
        <v>0</v>
      </c>
      <c r="F366" s="2">
        <f>IF(WEEKDAY(Table153[[#This Row],[Date]],2)=4,1,0)</f>
        <v>1</v>
      </c>
      <c r="G366" s="2">
        <f>IF(WEEKDAY(Table153[[#This Row],[Date]],2)=6,1,0)</f>
        <v>0</v>
      </c>
      <c r="H366" s="2">
        <f>IF(NETWORKDAYS.INTL(Table153[[#This Row],[Date]],Table153[[#This Row],[Date]],11,[3]ZamazonHolidays!$A$2:$A$11)=0,IF(WEEKDAY(Table153[[#This Row],[Date]],2)=7,0,1),0)</f>
        <v>0</v>
      </c>
      <c r="I366" s="2">
        <v>6</v>
      </c>
      <c r="J366" s="2">
        <f>IF(WEEKDAY(Table153[[#This Row],[Date]],2)=1,1,0)</f>
        <v>0</v>
      </c>
      <c r="K366" s="2">
        <f>IF(WEEKDAY(Table153[[#This Row],[Date]],2)=2,1,0)</f>
        <v>0</v>
      </c>
      <c r="L366" s="2">
        <f>IF(WEEKDAY(Table153[[#This Row],[Date]],2)=5,1,0)</f>
        <v>0</v>
      </c>
      <c r="M366" s="2">
        <v>317</v>
      </c>
      <c r="N366"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284</v>
      </c>
      <c r="O366" s="2">
        <f>Table153[[#This Row],[Workers Needed]]-Table153[[#This Row],[NumberWorkers]]</f>
        <v>33</v>
      </c>
    </row>
    <row r="367" spans="1:15" x14ac:dyDescent="0.25">
      <c r="A367" s="1">
        <v>41635</v>
      </c>
      <c r="B367">
        <v>749</v>
      </c>
      <c r="C367">
        <v>44088</v>
      </c>
      <c r="D367">
        <v>37212</v>
      </c>
      <c r="E367" s="2">
        <f>IF(WEEKDAY(Table153[[#This Row],[Date]],2)=3,1,0)</f>
        <v>0</v>
      </c>
      <c r="F367" s="2">
        <f>IF(WEEKDAY(Table153[[#This Row],[Date]],2)=4,1,0)</f>
        <v>0</v>
      </c>
      <c r="G367" s="2">
        <f>IF(WEEKDAY(Table153[[#This Row],[Date]],2)=6,1,0)</f>
        <v>0</v>
      </c>
      <c r="H367" s="2">
        <f>IF(NETWORKDAYS.INTL(Table153[[#This Row],[Date]],Table153[[#This Row],[Date]],11,[3]ZamazonHolidays!$A$2:$A$11)=0,IF(WEEKDAY(Table153[[#This Row],[Date]],2)=7,0,1),0)</f>
        <v>0</v>
      </c>
      <c r="I367" s="2">
        <v>8</v>
      </c>
      <c r="J367" s="2">
        <f>IF(WEEKDAY(Table153[[#This Row],[Date]],2)=1,1,0)</f>
        <v>0</v>
      </c>
      <c r="K367" s="2">
        <f>IF(WEEKDAY(Table153[[#This Row],[Date]],2)=2,1,0)</f>
        <v>0</v>
      </c>
      <c r="L367" s="2">
        <f>IF(WEEKDAY(Table153[[#This Row],[Date]],2)=5,1,0)</f>
        <v>1</v>
      </c>
      <c r="M367" s="2">
        <v>250</v>
      </c>
      <c r="N367"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298</v>
      </c>
      <c r="O367" s="2">
        <f>Table153[[#This Row],[Workers Needed]]-Table153[[#This Row],[NumberWorkers]]</f>
        <v>-48</v>
      </c>
    </row>
    <row r="368" spans="1:15" x14ac:dyDescent="0.25">
      <c r="A368" s="1">
        <v>41636</v>
      </c>
      <c r="B368">
        <v>1278</v>
      </c>
      <c r="C368">
        <v>29900</v>
      </c>
      <c r="D368">
        <v>38560</v>
      </c>
      <c r="E368" s="2">
        <f>IF(WEEKDAY(Table153[[#This Row],[Date]],2)=3,1,0)</f>
        <v>0</v>
      </c>
      <c r="F368" s="2">
        <f>IF(WEEKDAY(Table153[[#This Row],[Date]],2)=4,1,0)</f>
        <v>0</v>
      </c>
      <c r="G368" s="2">
        <f>IF(WEEKDAY(Table153[[#This Row],[Date]],2)=6,1,0)</f>
        <v>1</v>
      </c>
      <c r="H368" s="2">
        <f>IF(NETWORKDAYS.INTL(Table153[[#This Row],[Date]],Table153[[#This Row],[Date]],11,[3]ZamazonHolidays!$A$2:$A$11)=0,IF(WEEKDAY(Table153[[#This Row],[Date]],2)=7,0,1),0)</f>
        <v>0</v>
      </c>
      <c r="I368" s="2">
        <v>11</v>
      </c>
      <c r="J368" s="2">
        <f>IF(WEEKDAY(Table153[[#This Row],[Date]],2)=1,1,0)</f>
        <v>0</v>
      </c>
      <c r="K368" s="2">
        <f>IF(WEEKDAY(Table153[[#This Row],[Date]],2)=2,1,0)</f>
        <v>0</v>
      </c>
      <c r="L368" s="2">
        <f>IF(WEEKDAY(Table153[[#This Row],[Date]],2)=5,1,0)</f>
        <v>0</v>
      </c>
      <c r="M368" s="2">
        <v>337</v>
      </c>
      <c r="N368"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265</v>
      </c>
      <c r="O368" s="2">
        <f>Table153[[#This Row],[Workers Needed]]-Table153[[#This Row],[NumberWorkers]]</f>
        <v>72</v>
      </c>
    </row>
    <row r="369" spans="1:15" x14ac:dyDescent="0.25">
      <c r="A369" s="1">
        <v>41637</v>
      </c>
      <c r="B369">
        <v>556</v>
      </c>
      <c r="C369">
        <v>44993</v>
      </c>
      <c r="D369">
        <v>30774</v>
      </c>
      <c r="E369" s="2">
        <f>IF(WEEKDAY(Table153[[#This Row],[Date]],2)=3,1,0)</f>
        <v>0</v>
      </c>
      <c r="F369" s="2">
        <f>IF(WEEKDAY(Table153[[#This Row],[Date]],2)=4,1,0)</f>
        <v>0</v>
      </c>
      <c r="G369" s="2">
        <f>IF(WEEKDAY(Table153[[#This Row],[Date]],2)=6,1,0)</f>
        <v>0</v>
      </c>
      <c r="H369" s="2">
        <f>IF(NETWORKDAYS.INTL(Table153[[#This Row],[Date]],Table153[[#This Row],[Date]],11,[3]ZamazonHolidays!$A$2:$A$11)=0,IF(WEEKDAY(Table153[[#This Row],[Date]],2)=7,0,1),0)</f>
        <v>0</v>
      </c>
      <c r="I369" s="2">
        <v>7</v>
      </c>
      <c r="J369" s="2">
        <f>IF(WEEKDAY(Table153[[#This Row],[Date]],2)=1,1,0)</f>
        <v>0</v>
      </c>
      <c r="K369" s="2">
        <f>IF(WEEKDAY(Table153[[#This Row],[Date]],2)=2,1,0)</f>
        <v>0</v>
      </c>
      <c r="L369" s="2">
        <f>IF(WEEKDAY(Table153[[#This Row],[Date]],2)=5,1,0)</f>
        <v>0</v>
      </c>
      <c r="M369" s="2">
        <v>296</v>
      </c>
      <c r="N369"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262</v>
      </c>
      <c r="O369" s="2">
        <f>Table153[[#This Row],[Workers Needed]]-Table153[[#This Row],[NumberWorkers]]</f>
        <v>34</v>
      </c>
    </row>
    <row r="370" spans="1:15" x14ac:dyDescent="0.25">
      <c r="A370" s="1">
        <v>41638</v>
      </c>
      <c r="B370">
        <v>908</v>
      </c>
      <c r="C370">
        <v>25509</v>
      </c>
      <c r="D370">
        <v>35770</v>
      </c>
      <c r="E370" s="2">
        <f>IF(WEEKDAY(Table153[[#This Row],[Date]],2)=3,1,0)</f>
        <v>0</v>
      </c>
      <c r="F370" s="2">
        <f>IF(WEEKDAY(Table153[[#This Row],[Date]],2)=4,1,0)</f>
        <v>0</v>
      </c>
      <c r="G370" s="2">
        <f>IF(WEEKDAY(Table153[[#This Row],[Date]],2)=6,1,0)</f>
        <v>0</v>
      </c>
      <c r="H370" s="2">
        <f>IF(NETWORKDAYS.INTL(Table153[[#This Row],[Date]],Table153[[#This Row],[Date]],11,[3]ZamazonHolidays!$A$2:$A$11)=0,IF(WEEKDAY(Table153[[#This Row],[Date]],2)=7,0,1),0)</f>
        <v>0</v>
      </c>
      <c r="I370" s="2">
        <v>8</v>
      </c>
      <c r="J370" s="2">
        <f>IF(WEEKDAY(Table153[[#This Row],[Date]],2)=1,1,0)</f>
        <v>1</v>
      </c>
      <c r="K370" s="2">
        <f>IF(WEEKDAY(Table153[[#This Row],[Date]],2)=2,1,0)</f>
        <v>0</v>
      </c>
      <c r="L370" s="2">
        <f>IF(WEEKDAY(Table153[[#This Row],[Date]],2)=5,1,0)</f>
        <v>0</v>
      </c>
      <c r="M370" s="2">
        <v>289</v>
      </c>
      <c r="N370"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281</v>
      </c>
      <c r="O370" s="2">
        <f>Table153[[#This Row],[Workers Needed]]-Table153[[#This Row],[NumberWorkers]]</f>
        <v>8</v>
      </c>
    </row>
    <row r="371" spans="1:15" x14ac:dyDescent="0.25">
      <c r="A371" s="1">
        <v>41639</v>
      </c>
      <c r="B371">
        <v>796</v>
      </c>
      <c r="C371">
        <v>28923</v>
      </c>
      <c r="D371">
        <v>30601</v>
      </c>
      <c r="E371" s="2">
        <f>IF(WEEKDAY(Table153[[#This Row],[Date]],2)=3,1,0)</f>
        <v>0</v>
      </c>
      <c r="F371" s="2">
        <f>IF(WEEKDAY(Table153[[#This Row],[Date]],2)=4,1,0)</f>
        <v>0</v>
      </c>
      <c r="G371" s="2">
        <f>IF(WEEKDAY(Table153[[#This Row],[Date]],2)=6,1,0)</f>
        <v>0</v>
      </c>
      <c r="H371" s="2">
        <f>IF(NETWORKDAYS.INTL(Table153[[#This Row],[Date]],Table153[[#This Row],[Date]],11,[3]ZamazonHolidays!$A$2:$A$11)=0,IF(WEEKDAY(Table153[[#This Row],[Date]],2)=7,0,1),0)</f>
        <v>0</v>
      </c>
      <c r="I371" s="2">
        <v>5</v>
      </c>
      <c r="J371" s="2">
        <f>IF(WEEKDAY(Table153[[#This Row],[Date]],2)=1,1,0)</f>
        <v>0</v>
      </c>
      <c r="K371" s="2">
        <f>IF(WEEKDAY(Table153[[#This Row],[Date]],2)=2,1,0)</f>
        <v>1</v>
      </c>
      <c r="L371" s="2">
        <f>IF(WEEKDAY(Table153[[#This Row],[Date]],2)=5,1,0)</f>
        <v>0</v>
      </c>
      <c r="M371" s="2">
        <v>237</v>
      </c>
      <c r="N371" s="2">
        <f>_xlfn.CEILING.MATH(Intercept+NumPackagesInQueueToStow*Table153[[#This Row],[NumPackagesInQueueToStow]]+NumLooseItemsInQueueToStow*Table153[[#This Row],[NumLooseItemsInQueueToStow]]+NumItemsToPick*Table153[[#This Row],[NumItemsToPick]]+Wednesday*Table153[[#This Row],[Wednesday]]+Thursday*Table153[[#This Row],[Thursday]]+Saturday*Table153[[#This Row],[Saturday]]+Holiday*Table153[[#This Row],[Holiday]])</f>
        <v>256</v>
      </c>
      <c r="O371" s="2">
        <f>Table153[[#This Row],[Workers Needed]]-Table153[[#This Row],[NumberWorkers]]</f>
        <v>-19</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56"/>
  <sheetViews>
    <sheetView showGridLines="0" workbookViewId="0">
      <selection activeCell="H30" sqref="H30"/>
    </sheetView>
  </sheetViews>
  <sheetFormatPr defaultRowHeight="15" x14ac:dyDescent="0.25"/>
  <cols>
    <col min="1" max="1" width="17" customWidth="1"/>
  </cols>
  <sheetData>
    <row r="1" spans="1:9" x14ac:dyDescent="0.25">
      <c r="A1" t="s">
        <v>13</v>
      </c>
      <c r="C1" s="8" t="s">
        <v>43</v>
      </c>
    </row>
    <row r="2" spans="1:9" ht="15.75" thickBot="1" x14ac:dyDescent="0.3"/>
    <row r="3" spans="1:9" x14ac:dyDescent="0.25">
      <c r="A3" s="6" t="s">
        <v>14</v>
      </c>
      <c r="B3" s="6"/>
    </row>
    <row r="4" spans="1:9" x14ac:dyDescent="0.25">
      <c r="A4" s="3" t="s">
        <v>15</v>
      </c>
      <c r="B4" s="3">
        <v>0.65791150077448901</v>
      </c>
    </row>
    <row r="5" spans="1:9" x14ac:dyDescent="0.25">
      <c r="A5" s="3" t="s">
        <v>16</v>
      </c>
      <c r="B5" s="3">
        <v>0.43284754285134047</v>
      </c>
    </row>
    <row r="6" spans="1:9" x14ac:dyDescent="0.25">
      <c r="A6" s="3" t="s">
        <v>17</v>
      </c>
      <c r="B6" s="3">
        <v>0.42172690643666089</v>
      </c>
    </row>
    <row r="7" spans="1:9" x14ac:dyDescent="0.25">
      <c r="A7" s="3" t="s">
        <v>18</v>
      </c>
      <c r="B7" s="3">
        <v>41.81546298729252</v>
      </c>
    </row>
    <row r="8" spans="1:9" ht="15.75" thickBot="1" x14ac:dyDescent="0.3">
      <c r="A8" s="4" t="s">
        <v>19</v>
      </c>
      <c r="B8" s="4">
        <v>365</v>
      </c>
    </row>
    <row r="10" spans="1:9" ht="15.75" thickBot="1" x14ac:dyDescent="0.3">
      <c r="A10" t="s">
        <v>20</v>
      </c>
    </row>
    <row r="11" spans="1:9" x14ac:dyDescent="0.25">
      <c r="A11" s="5"/>
      <c r="B11" s="5" t="s">
        <v>25</v>
      </c>
      <c r="C11" s="5" t="s">
        <v>26</v>
      </c>
      <c r="D11" s="5" t="s">
        <v>27</v>
      </c>
      <c r="E11" s="5" t="s">
        <v>28</v>
      </c>
      <c r="F11" s="5" t="s">
        <v>29</v>
      </c>
    </row>
    <row r="12" spans="1:9" x14ac:dyDescent="0.25">
      <c r="A12" s="3" t="s">
        <v>21</v>
      </c>
      <c r="B12" s="3">
        <v>7</v>
      </c>
      <c r="C12" s="3">
        <v>476405.94691071636</v>
      </c>
      <c r="D12" s="3">
        <v>68057.992415816625</v>
      </c>
      <c r="E12" s="3">
        <v>38.922911127637249</v>
      </c>
      <c r="F12" s="3">
        <v>1.7877164201970863E-40</v>
      </c>
    </row>
    <row r="13" spans="1:9" x14ac:dyDescent="0.25">
      <c r="A13" s="3" t="s">
        <v>22</v>
      </c>
      <c r="B13" s="3">
        <v>357</v>
      </c>
      <c r="C13" s="3">
        <v>624226.26130846213</v>
      </c>
      <c r="D13" s="3">
        <v>1748.5329448416305</v>
      </c>
      <c r="E13" s="3"/>
      <c r="F13" s="3"/>
    </row>
    <row r="14" spans="1:9" ht="15.75" thickBot="1" x14ac:dyDescent="0.3">
      <c r="A14" s="4" t="s">
        <v>23</v>
      </c>
      <c r="B14" s="4">
        <v>364</v>
      </c>
      <c r="C14" s="4">
        <v>1100632.2082191785</v>
      </c>
      <c r="D14" s="4"/>
      <c r="E14" s="4"/>
      <c r="F14" s="4"/>
    </row>
    <row r="15" spans="1:9" ht="15.75" thickBot="1" x14ac:dyDescent="0.3"/>
    <row r="16" spans="1:9" x14ac:dyDescent="0.25">
      <c r="A16" s="5"/>
      <c r="B16" s="5" t="s">
        <v>30</v>
      </c>
      <c r="C16" s="5" t="s">
        <v>18</v>
      </c>
      <c r="D16" s="5" t="s">
        <v>31</v>
      </c>
      <c r="E16" s="5" t="s">
        <v>32</v>
      </c>
      <c r="F16" s="5" t="s">
        <v>33</v>
      </c>
      <c r="G16" s="5" t="s">
        <v>34</v>
      </c>
      <c r="H16" s="5" t="s">
        <v>35</v>
      </c>
      <c r="I16" s="5" t="s">
        <v>36</v>
      </c>
    </row>
    <row r="17" spans="1:9" x14ac:dyDescent="0.25">
      <c r="A17" s="3" t="s">
        <v>24</v>
      </c>
      <c r="B17" s="3">
        <v>62.925423022397787</v>
      </c>
      <c r="C17" s="3">
        <v>28.470009538234944</v>
      </c>
      <c r="D17" s="3">
        <v>2.2102354036056631</v>
      </c>
      <c r="E17" s="3">
        <v>2.772260728114127E-2</v>
      </c>
      <c r="F17" s="3">
        <v>6.9354138759148896</v>
      </c>
      <c r="G17" s="3">
        <v>118.91543216888068</v>
      </c>
      <c r="H17" s="3">
        <v>6.9354138759148896</v>
      </c>
      <c r="I17" s="3">
        <v>118.91543216888068</v>
      </c>
    </row>
    <row r="18" spans="1:9" x14ac:dyDescent="0.25">
      <c r="A18" s="3" t="s">
        <v>1</v>
      </c>
      <c r="B18" s="3">
        <v>3.2988403035316145E-2</v>
      </c>
      <c r="C18" s="3">
        <v>7.5040889241653856E-3</v>
      </c>
      <c r="D18" s="3">
        <v>4.3960570521870723</v>
      </c>
      <c r="E18" s="3">
        <v>1.4561151796495041E-5</v>
      </c>
      <c r="F18" s="3">
        <v>1.8230627596717213E-2</v>
      </c>
      <c r="G18" s="3">
        <v>4.7746178473915074E-2</v>
      </c>
      <c r="H18" s="3">
        <v>1.8230627596717213E-2</v>
      </c>
      <c r="I18" s="3">
        <v>4.7746178473915074E-2</v>
      </c>
    </row>
    <row r="19" spans="1:9" x14ac:dyDescent="0.25">
      <c r="A19" s="3" t="s">
        <v>2</v>
      </c>
      <c r="B19" s="3">
        <v>8.1751447029246597E-4</v>
      </c>
      <c r="C19" s="3">
        <v>2.5028769920624111E-4</v>
      </c>
      <c r="D19" s="3">
        <v>3.2662990346114484</v>
      </c>
      <c r="E19" s="3">
        <v>1.1952158942561976E-3</v>
      </c>
      <c r="F19" s="3">
        <v>3.2529087096456761E-4</v>
      </c>
      <c r="G19" s="3">
        <v>1.3097380696203643E-3</v>
      </c>
      <c r="H19" s="3">
        <v>3.2529087096456761E-4</v>
      </c>
      <c r="I19" s="3">
        <v>1.3097380696203643E-3</v>
      </c>
    </row>
    <row r="20" spans="1:9" x14ac:dyDescent="0.25">
      <c r="A20" s="3" t="s">
        <v>3</v>
      </c>
      <c r="B20" s="3">
        <v>4.6626164915866408E-3</v>
      </c>
      <c r="C20" s="3">
        <v>7.5083717684891818E-4</v>
      </c>
      <c r="D20" s="3">
        <v>6.2098902869387915</v>
      </c>
      <c r="E20" s="3">
        <v>1.474344927462799E-9</v>
      </c>
      <c r="F20" s="3">
        <v>3.1859966701976855E-3</v>
      </c>
      <c r="G20" s="3">
        <v>6.1392363129755961E-3</v>
      </c>
      <c r="H20" s="3">
        <v>3.1859966701976855E-3</v>
      </c>
      <c r="I20" s="3">
        <v>6.1392363129755961E-3</v>
      </c>
    </row>
    <row r="21" spans="1:9" x14ac:dyDescent="0.25">
      <c r="A21" s="3" t="s">
        <v>8</v>
      </c>
      <c r="B21" s="3">
        <v>-32.576178729408689</v>
      </c>
      <c r="C21" s="3">
        <v>8.8797926765119879</v>
      </c>
      <c r="D21" s="3">
        <v>-3.668574246736211</v>
      </c>
      <c r="E21" s="3">
        <v>2.8106837250098127E-4</v>
      </c>
      <c r="F21" s="3">
        <v>-50.039456095335481</v>
      </c>
      <c r="G21" s="3">
        <v>-15.1129013634819</v>
      </c>
      <c r="H21" s="3">
        <v>-50.039456095335481</v>
      </c>
      <c r="I21" s="3">
        <v>-15.1129013634819</v>
      </c>
    </row>
    <row r="22" spans="1:9" x14ac:dyDescent="0.25">
      <c r="A22" s="3" t="s">
        <v>9</v>
      </c>
      <c r="B22" s="3">
        <v>-28.444176720037891</v>
      </c>
      <c r="C22" s="3">
        <v>6.4897078307246403</v>
      </c>
      <c r="D22" s="3">
        <v>-4.3829672247143083</v>
      </c>
      <c r="E22" s="3">
        <v>1.5416722307455163E-5</v>
      </c>
      <c r="F22" s="3">
        <v>-41.207038647157617</v>
      </c>
      <c r="G22" s="3">
        <v>-15.681314792918162</v>
      </c>
      <c r="H22" s="3">
        <v>-41.207038647157617</v>
      </c>
      <c r="I22" s="3">
        <v>-15.681314792918162</v>
      </c>
    </row>
    <row r="23" spans="1:9" x14ac:dyDescent="0.25">
      <c r="A23" s="3" t="s">
        <v>11</v>
      </c>
      <c r="B23" s="3">
        <v>-44.522871004633316</v>
      </c>
      <c r="C23" s="3">
        <v>6.5093332463224218</v>
      </c>
      <c r="D23" s="3">
        <v>-6.8398512289699411</v>
      </c>
      <c r="E23" s="3">
        <v>3.4537112988041952E-11</v>
      </c>
      <c r="F23" s="3">
        <v>-57.32432888646629</v>
      </c>
      <c r="G23" s="3">
        <v>-31.721413122800342</v>
      </c>
      <c r="H23" s="3">
        <v>-57.32432888646629</v>
      </c>
      <c r="I23" s="3">
        <v>-31.721413122800342</v>
      </c>
    </row>
    <row r="24" spans="1:9" ht="15.75" thickBot="1" x14ac:dyDescent="0.3">
      <c r="A24" s="4" t="s">
        <v>12</v>
      </c>
      <c r="B24" s="4">
        <v>55.004524389696073</v>
      </c>
      <c r="C24" s="4">
        <v>14.498007434851518</v>
      </c>
      <c r="D24" s="4">
        <v>3.793936831448411</v>
      </c>
      <c r="E24" s="4">
        <v>1.7411346526728457E-4</v>
      </c>
      <c r="F24" s="4">
        <v>26.492290567190679</v>
      </c>
      <c r="G24" s="4">
        <v>83.516758212201466</v>
      </c>
      <c r="H24" s="4">
        <v>26.492290567190679</v>
      </c>
      <c r="I24" s="4">
        <v>83.516758212201466</v>
      </c>
    </row>
    <row r="32" spans="1:9" x14ac:dyDescent="0.25">
      <c r="A32" t="s">
        <v>13</v>
      </c>
      <c r="C32" s="8" t="s">
        <v>44</v>
      </c>
    </row>
    <row r="33" spans="1:9" ht="15.75" thickBot="1" x14ac:dyDescent="0.3"/>
    <row r="34" spans="1:9" x14ac:dyDescent="0.25">
      <c r="A34" s="6" t="s">
        <v>14</v>
      </c>
      <c r="B34" s="6"/>
    </row>
    <row r="35" spans="1:9" x14ac:dyDescent="0.25">
      <c r="A35" s="3" t="s">
        <v>15</v>
      </c>
      <c r="B35" s="3">
        <v>0.65830627672025732</v>
      </c>
    </row>
    <row r="36" spans="1:9" x14ac:dyDescent="0.25">
      <c r="A36" s="3" t="s">
        <v>16</v>
      </c>
      <c r="B36" s="3">
        <v>0.43336715396928799</v>
      </c>
    </row>
    <row r="37" spans="1:9" x14ac:dyDescent="0.25">
      <c r="A37" s="3" t="s">
        <v>17</v>
      </c>
      <c r="B37" s="3">
        <v>0.42063383158657536</v>
      </c>
    </row>
    <row r="38" spans="1:9" x14ac:dyDescent="0.25">
      <c r="A38" s="3" t="s">
        <v>18</v>
      </c>
      <c r="B38" s="3">
        <v>41.854964956459604</v>
      </c>
    </row>
    <row r="39" spans="1:9" ht="15.75" thickBot="1" x14ac:dyDescent="0.3">
      <c r="A39" s="4" t="s">
        <v>19</v>
      </c>
      <c r="B39" s="4">
        <v>365</v>
      </c>
    </row>
    <row r="41" spans="1:9" ht="15.75" thickBot="1" x14ac:dyDescent="0.3">
      <c r="A41" t="s">
        <v>20</v>
      </c>
    </row>
    <row r="42" spans="1:9" x14ac:dyDescent="0.25">
      <c r="A42" s="5"/>
      <c r="B42" s="5" t="s">
        <v>25</v>
      </c>
      <c r="C42" s="5" t="s">
        <v>26</v>
      </c>
      <c r="D42" s="5" t="s">
        <v>27</v>
      </c>
      <c r="E42" s="5" t="s">
        <v>28</v>
      </c>
      <c r="F42" s="5" t="s">
        <v>29</v>
      </c>
    </row>
    <row r="43" spans="1:9" x14ac:dyDescent="0.25">
      <c r="A43" s="3" t="s">
        <v>21</v>
      </c>
      <c r="B43" s="3">
        <v>8</v>
      </c>
      <c r="C43" s="3">
        <v>476977.84764287819</v>
      </c>
      <c r="D43" s="3">
        <v>59622.230955359773</v>
      </c>
      <c r="E43" s="3">
        <v>34.03409895265419</v>
      </c>
      <c r="F43" s="3">
        <v>9.8965085575711894E-40</v>
      </c>
    </row>
    <row r="44" spans="1:9" x14ac:dyDescent="0.25">
      <c r="A44" s="3" t="s">
        <v>22</v>
      </c>
      <c r="B44" s="3">
        <v>356</v>
      </c>
      <c r="C44" s="3">
        <v>623654.3605763003</v>
      </c>
      <c r="D44" s="3">
        <v>1751.8380915064615</v>
      </c>
      <c r="E44" s="3"/>
      <c r="F44" s="3"/>
    </row>
    <row r="45" spans="1:9" ht="15.75" thickBot="1" x14ac:dyDescent="0.3">
      <c r="A45" s="4" t="s">
        <v>23</v>
      </c>
      <c r="B45" s="4">
        <v>364</v>
      </c>
      <c r="C45" s="4">
        <v>1100632.2082191785</v>
      </c>
      <c r="D45" s="4"/>
      <c r="E45" s="4"/>
      <c r="F45" s="4"/>
    </row>
    <row r="46" spans="1:9" ht="15.75" thickBot="1" x14ac:dyDescent="0.3"/>
    <row r="47" spans="1:9" x14ac:dyDescent="0.25">
      <c r="A47" s="5"/>
      <c r="B47" s="5" t="s">
        <v>30</v>
      </c>
      <c r="C47" s="5" t="s">
        <v>18</v>
      </c>
      <c r="D47" s="5" t="s">
        <v>31</v>
      </c>
      <c r="E47" s="5" t="s">
        <v>32</v>
      </c>
      <c r="F47" s="5" t="s">
        <v>33</v>
      </c>
      <c r="G47" s="5" t="s">
        <v>34</v>
      </c>
      <c r="H47" s="5" t="s">
        <v>35</v>
      </c>
      <c r="I47" s="5" t="s">
        <v>36</v>
      </c>
    </row>
    <row r="48" spans="1:9" x14ac:dyDescent="0.25">
      <c r="A48" s="3" t="s">
        <v>24</v>
      </c>
      <c r="B48" s="3">
        <v>60.542632110935678</v>
      </c>
      <c r="C48" s="3">
        <v>28.800440741112926</v>
      </c>
      <c r="D48" s="3">
        <v>2.1021425559127103</v>
      </c>
      <c r="E48" s="3">
        <v>3.6242793215632257E-2</v>
      </c>
      <c r="F48" s="3">
        <v>3.9022454653239009</v>
      </c>
      <c r="G48" s="3">
        <v>117.18301875654745</v>
      </c>
      <c r="H48" s="3">
        <v>3.9022454653239009</v>
      </c>
      <c r="I48" s="3">
        <v>117.18301875654745</v>
      </c>
    </row>
    <row r="49" spans="1:9" x14ac:dyDescent="0.25">
      <c r="A49" s="3" t="s">
        <v>1</v>
      </c>
      <c r="B49" s="3">
        <v>3.2502288333376921E-2</v>
      </c>
      <c r="C49" s="3">
        <v>7.5592093690085597E-3</v>
      </c>
      <c r="D49" s="3">
        <v>4.2996941540778897</v>
      </c>
      <c r="E49" s="3">
        <v>2.2112020634698429E-5</v>
      </c>
      <c r="F49" s="3">
        <v>1.7635969264010114E-2</v>
      </c>
      <c r="G49" s="3">
        <v>4.7368607402743727E-2</v>
      </c>
      <c r="H49" s="3">
        <v>1.7635969264010114E-2</v>
      </c>
      <c r="I49" s="3">
        <v>4.7368607402743727E-2</v>
      </c>
    </row>
    <row r="50" spans="1:9" x14ac:dyDescent="0.25">
      <c r="A50" s="3" t="s">
        <v>2</v>
      </c>
      <c r="B50" s="3">
        <v>8.1151127489161479E-4</v>
      </c>
      <c r="C50" s="3">
        <v>2.5074436504571063E-4</v>
      </c>
      <c r="D50" s="3">
        <v>3.2364088211660369</v>
      </c>
      <c r="E50" s="3">
        <v>1.3240050121180803E-3</v>
      </c>
      <c r="F50" s="3">
        <v>3.1838487057504468E-4</v>
      </c>
      <c r="G50" s="3">
        <v>1.3046376792081849E-3</v>
      </c>
      <c r="H50" s="3">
        <v>3.1838487057504468E-4</v>
      </c>
      <c r="I50" s="3">
        <v>1.3046376792081849E-3</v>
      </c>
    </row>
    <row r="51" spans="1:9" x14ac:dyDescent="0.25">
      <c r="A51" s="3" t="s">
        <v>3</v>
      </c>
      <c r="B51" s="3">
        <v>4.6122529540848986E-3</v>
      </c>
      <c r="C51" s="3">
        <v>7.5669797687862484E-4</v>
      </c>
      <c r="D51" s="3">
        <v>6.0952362699718288</v>
      </c>
      <c r="E51" s="3">
        <v>2.8419327260077843E-9</v>
      </c>
      <c r="F51" s="3">
        <v>3.1240928814796594E-3</v>
      </c>
      <c r="G51" s="3">
        <v>6.1004130266901378E-3</v>
      </c>
      <c r="H51" s="3">
        <v>3.1240928814796594E-3</v>
      </c>
      <c r="I51" s="3">
        <v>6.1004130266901378E-3</v>
      </c>
    </row>
    <row r="52" spans="1:9" x14ac:dyDescent="0.25">
      <c r="A52" s="3" t="s">
        <v>8</v>
      </c>
      <c r="B52" s="3">
        <v>-33.249839226743227</v>
      </c>
      <c r="C52" s="3">
        <v>8.9660412078064695</v>
      </c>
      <c r="D52" s="3">
        <v>-3.7084191848007082</v>
      </c>
      <c r="E52" s="3">
        <v>2.4182577159668556E-4</v>
      </c>
      <c r="F52" s="3">
        <v>-50.882904125145963</v>
      </c>
      <c r="G52" s="3">
        <v>-15.61677432834049</v>
      </c>
      <c r="H52" s="3">
        <v>-50.882904125145963</v>
      </c>
      <c r="I52" s="3">
        <v>-15.61677432834049</v>
      </c>
    </row>
    <row r="53" spans="1:9" x14ac:dyDescent="0.25">
      <c r="A53" s="3" t="s">
        <v>9</v>
      </c>
      <c r="B53" s="3">
        <v>-28.521957497867064</v>
      </c>
      <c r="C53" s="3">
        <v>6.4972647678313322</v>
      </c>
      <c r="D53" s="3">
        <v>-4.3898407279140592</v>
      </c>
      <c r="E53" s="3">
        <v>1.4972877637703727E-5</v>
      </c>
      <c r="F53" s="3">
        <v>-41.299803222413324</v>
      </c>
      <c r="G53" s="3">
        <v>-15.744111773320805</v>
      </c>
      <c r="H53" s="3">
        <v>-41.299803222413324</v>
      </c>
      <c r="I53" s="3">
        <v>-15.744111773320805</v>
      </c>
    </row>
    <row r="54" spans="1:9" x14ac:dyDescent="0.25">
      <c r="A54" s="3" t="s">
        <v>11</v>
      </c>
      <c r="B54" s="3">
        <v>-44.250745930143424</v>
      </c>
      <c r="C54" s="3">
        <v>6.5328666487170768</v>
      </c>
      <c r="D54" s="3">
        <v>-6.7735572007785247</v>
      </c>
      <c r="E54" s="3">
        <v>5.2110307395275375E-11</v>
      </c>
      <c r="F54" s="3">
        <v>-57.098608093563172</v>
      </c>
      <c r="G54" s="3">
        <v>-31.402883766723679</v>
      </c>
      <c r="H54" s="3">
        <v>-57.098608093563172</v>
      </c>
      <c r="I54" s="3">
        <v>-31.402883766723679</v>
      </c>
    </row>
    <row r="55" spans="1:9" x14ac:dyDescent="0.25">
      <c r="A55" s="3" t="s">
        <v>12</v>
      </c>
      <c r="B55" s="3">
        <v>55.659939759448875</v>
      </c>
      <c r="C55" s="3">
        <v>14.556970282667148</v>
      </c>
      <c r="D55" s="3">
        <v>3.8235936928251242</v>
      </c>
      <c r="E55" s="3">
        <v>1.5523657315985007E-4</v>
      </c>
      <c r="F55" s="3">
        <v>27.031474222741036</v>
      </c>
      <c r="G55" s="3">
        <v>84.288405296156711</v>
      </c>
      <c r="H55" s="3">
        <v>27.031474222741036</v>
      </c>
      <c r="I55" s="3">
        <v>84.288405296156711</v>
      </c>
    </row>
    <row r="56" spans="1:9" ht="15.75" thickBot="1" x14ac:dyDescent="0.3">
      <c r="A56" s="4" t="s">
        <v>4</v>
      </c>
      <c r="B56" s="4">
        <v>0.57485679438931525</v>
      </c>
      <c r="C56" s="4">
        <v>1.006111991295739</v>
      </c>
      <c r="D56" s="4">
        <v>0.57136461881244038</v>
      </c>
      <c r="E56" s="4">
        <v>0.56811304028189158</v>
      </c>
      <c r="F56" s="4">
        <v>-1.4038133484751349</v>
      </c>
      <c r="G56" s="4">
        <v>2.5535269372537654</v>
      </c>
      <c r="H56" s="4">
        <v>-1.4038133484751349</v>
      </c>
      <c r="I56" s="4">
        <v>2.5535269372537654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6"/>
  <sheetViews>
    <sheetView showGridLines="0" topLeftCell="A7" workbookViewId="0">
      <selection activeCell="G21" sqref="G21"/>
    </sheetView>
  </sheetViews>
  <sheetFormatPr defaultRowHeight="15" x14ac:dyDescent="0.25"/>
  <cols>
    <col min="3" max="3" width="20.42578125" customWidth="1"/>
    <col min="4" max="4" width="20.7109375" bestFit="1" customWidth="1"/>
    <col min="5" max="5" width="19.42578125" bestFit="1" customWidth="1"/>
  </cols>
  <sheetData>
    <row r="1" spans="1:5" x14ac:dyDescent="0.25">
      <c r="A1" s="8" t="s">
        <v>5707</v>
      </c>
      <c r="B1" s="10">
        <v>1.8009778150846589</v>
      </c>
    </row>
    <row r="2" spans="1:5" x14ac:dyDescent="0.25">
      <c r="A2" s="8" t="s">
        <v>5708</v>
      </c>
      <c r="B2" s="10">
        <v>957.63294149924116</v>
      </c>
    </row>
    <row r="3" spans="1:5" x14ac:dyDescent="0.25">
      <c r="A3" s="8" t="s">
        <v>5709</v>
      </c>
      <c r="B3" s="10">
        <v>0</v>
      </c>
    </row>
    <row r="5" spans="1:5" x14ac:dyDescent="0.25">
      <c r="D5" s="8" t="s">
        <v>5710</v>
      </c>
      <c r="E5" s="24">
        <f>SUM(E7:E26)</f>
        <v>144724.09593464204</v>
      </c>
    </row>
    <row r="6" spans="1:5" x14ac:dyDescent="0.25">
      <c r="A6" s="8" t="s">
        <v>5711</v>
      </c>
      <c r="B6" s="8" t="s">
        <v>5712</v>
      </c>
      <c r="C6" s="8" t="s">
        <v>5713</v>
      </c>
      <c r="D6" s="8" t="s">
        <v>5714</v>
      </c>
      <c r="E6" s="8" t="s">
        <v>5715</v>
      </c>
    </row>
    <row r="7" spans="1:5" x14ac:dyDescent="0.25">
      <c r="A7" s="26">
        <v>61</v>
      </c>
      <c r="B7" s="27">
        <v>806.40663974748452</v>
      </c>
      <c r="C7" s="24">
        <f t="shared" ref="C7:C26" si="0">(-a*A7)+b</f>
        <v>847.77329477907699</v>
      </c>
      <c r="D7" s="28">
        <f>B7-C7</f>
        <v>-41.366655031592472</v>
      </c>
      <c r="E7" s="29">
        <f>D7^2</f>
        <v>1711.2001485027747</v>
      </c>
    </row>
    <row r="8" spans="1:5" x14ac:dyDescent="0.25">
      <c r="A8" s="26">
        <v>87</v>
      </c>
      <c r="B8" s="27">
        <v>881.55713074476137</v>
      </c>
      <c r="C8" s="24">
        <f t="shared" si="0"/>
        <v>800.94787158687586</v>
      </c>
      <c r="D8" s="28">
        <f t="shared" ref="D8:D26" si="1">B8-C8</f>
        <v>80.609259157885504</v>
      </c>
      <c r="E8" s="29">
        <f t="shared" ref="E8:E26" si="2">D8^2</f>
        <v>6497.8526619831482</v>
      </c>
    </row>
    <row r="9" spans="1:5" x14ac:dyDescent="0.25">
      <c r="A9" s="26">
        <v>103</v>
      </c>
      <c r="B9" s="27">
        <v>785.80469350747319</v>
      </c>
      <c r="C9" s="24">
        <f t="shared" si="0"/>
        <v>772.13222654552123</v>
      </c>
      <c r="D9" s="28">
        <f t="shared" si="1"/>
        <v>13.672466961951955</v>
      </c>
      <c r="E9" s="29">
        <f t="shared" si="2"/>
        <v>186.93635282566771</v>
      </c>
    </row>
    <row r="10" spans="1:5" x14ac:dyDescent="0.25">
      <c r="A10" s="26">
        <v>107</v>
      </c>
      <c r="B10" s="27">
        <v>625.47541784239365</v>
      </c>
      <c r="C10" s="24">
        <f t="shared" si="0"/>
        <v>764.92831528518263</v>
      </c>
      <c r="D10" s="28">
        <f t="shared" si="1"/>
        <v>-139.45289744278898</v>
      </c>
      <c r="E10" s="29">
        <f t="shared" si="2"/>
        <v>19447.11060518902</v>
      </c>
    </row>
    <row r="11" spans="1:5" x14ac:dyDescent="0.25">
      <c r="A11" s="26">
        <v>128</v>
      </c>
      <c r="B11" s="27">
        <v>711.84359299288292</v>
      </c>
      <c r="C11" s="24">
        <f t="shared" si="0"/>
        <v>727.10778116840481</v>
      </c>
      <c r="D11" s="28">
        <f t="shared" si="1"/>
        <v>-15.264188175521895</v>
      </c>
      <c r="E11" s="29">
        <f t="shared" si="2"/>
        <v>232.99544065774242</v>
      </c>
    </row>
    <row r="12" spans="1:5" x14ac:dyDescent="0.25">
      <c r="A12" s="26">
        <v>149</v>
      </c>
      <c r="B12" s="27">
        <v>713.34812693650872</v>
      </c>
      <c r="C12" s="24">
        <f t="shared" si="0"/>
        <v>689.28724705162699</v>
      </c>
      <c r="D12" s="28">
        <f t="shared" si="1"/>
        <v>24.060879884881729</v>
      </c>
      <c r="E12" s="29">
        <f t="shared" si="2"/>
        <v>578.92594083470624</v>
      </c>
    </row>
    <row r="13" spans="1:5" x14ac:dyDescent="0.25">
      <c r="A13" s="26">
        <v>156</v>
      </c>
      <c r="B13" s="27">
        <v>738.87023584371298</v>
      </c>
      <c r="C13" s="24">
        <f t="shared" si="0"/>
        <v>676.68040234603438</v>
      </c>
      <c r="D13" s="28">
        <f t="shared" si="1"/>
        <v>62.189833497678592</v>
      </c>
      <c r="E13" s="29">
        <f t="shared" si="2"/>
        <v>3867.5753904689864</v>
      </c>
    </row>
    <row r="14" spans="1:5" x14ac:dyDescent="0.25">
      <c r="A14" s="26">
        <v>160</v>
      </c>
      <c r="B14" s="27">
        <v>728.2530931534717</v>
      </c>
      <c r="C14" s="24">
        <f t="shared" si="0"/>
        <v>669.47649108569567</v>
      </c>
      <c r="D14" s="28">
        <f t="shared" si="1"/>
        <v>58.776602067776025</v>
      </c>
      <c r="E14" s="29">
        <f t="shared" si="2"/>
        <v>3454.6889506336929</v>
      </c>
    </row>
    <row r="15" spans="1:5" x14ac:dyDescent="0.25">
      <c r="A15" s="26">
        <v>185</v>
      </c>
      <c r="B15" s="27">
        <v>652.25523976576653</v>
      </c>
      <c r="C15" s="24">
        <f t="shared" si="0"/>
        <v>624.45204570857925</v>
      </c>
      <c r="D15" s="28">
        <f t="shared" si="1"/>
        <v>27.803194057187284</v>
      </c>
      <c r="E15" s="29">
        <f t="shared" si="2"/>
        <v>773.01759978161431</v>
      </c>
    </row>
    <row r="16" spans="1:5" x14ac:dyDescent="0.25">
      <c r="A16" s="26">
        <v>195</v>
      </c>
      <c r="B16" s="27">
        <v>551.41171004004013</v>
      </c>
      <c r="C16" s="24">
        <f t="shared" si="0"/>
        <v>606.44226755773275</v>
      </c>
      <c r="D16" s="28">
        <f t="shared" si="1"/>
        <v>-55.030557517692614</v>
      </c>
      <c r="E16" s="29">
        <f t="shared" si="2"/>
        <v>3028.3622607080752</v>
      </c>
    </row>
    <row r="17" spans="1:5" x14ac:dyDescent="0.25">
      <c r="A17" s="26">
        <v>226</v>
      </c>
      <c r="B17" s="27">
        <v>579.68863920962599</v>
      </c>
      <c r="C17" s="24">
        <f t="shared" si="0"/>
        <v>550.6119552901082</v>
      </c>
      <c r="D17" s="28">
        <f t="shared" si="1"/>
        <v>29.076683919517791</v>
      </c>
      <c r="E17" s="29">
        <f t="shared" si="2"/>
        <v>845.45354775554449</v>
      </c>
    </row>
    <row r="18" spans="1:5" x14ac:dyDescent="0.25">
      <c r="A18" s="26">
        <v>229</v>
      </c>
      <c r="B18" s="27">
        <v>457.84326726170252</v>
      </c>
      <c r="C18" s="24">
        <f t="shared" si="0"/>
        <v>545.20902184485431</v>
      </c>
      <c r="D18" s="28">
        <f t="shared" si="1"/>
        <v>-87.365754583151784</v>
      </c>
      <c r="E18" s="29">
        <f t="shared" si="2"/>
        <v>7632.7750738835066</v>
      </c>
    </row>
    <row r="19" spans="1:5" x14ac:dyDescent="0.25">
      <c r="A19" s="26">
        <v>232</v>
      </c>
      <c r="B19" s="27">
        <v>357.98367033749776</v>
      </c>
      <c r="C19" s="24">
        <f t="shared" si="0"/>
        <v>539.8060883996003</v>
      </c>
      <c r="D19" s="28">
        <f t="shared" si="1"/>
        <v>-181.82241806210254</v>
      </c>
      <c r="E19" s="29">
        <f t="shared" si="2"/>
        <v>33059.391709949996</v>
      </c>
    </row>
    <row r="20" spans="1:5" x14ac:dyDescent="0.25">
      <c r="A20" s="26">
        <v>234</v>
      </c>
      <c r="B20" s="27">
        <v>707.70105445808895</v>
      </c>
      <c r="C20" s="24">
        <f t="shared" si="0"/>
        <v>536.204132769431</v>
      </c>
      <c r="D20" s="28">
        <f t="shared" si="1"/>
        <v>171.49692168865795</v>
      </c>
      <c r="E20" s="29">
        <f t="shared" si="2"/>
        <v>29411.194148685678</v>
      </c>
    </row>
    <row r="21" spans="1:5" x14ac:dyDescent="0.25">
      <c r="A21" s="26">
        <v>241</v>
      </c>
      <c r="B21" s="27">
        <v>611.17739841437253</v>
      </c>
      <c r="C21" s="24">
        <f t="shared" si="0"/>
        <v>523.59728806383828</v>
      </c>
      <c r="D21" s="28">
        <f t="shared" si="1"/>
        <v>87.580110350534255</v>
      </c>
      <c r="E21" s="29">
        <f t="shared" si="2"/>
        <v>7670.275729011757</v>
      </c>
    </row>
    <row r="22" spans="1:5" x14ac:dyDescent="0.25">
      <c r="A22" s="26">
        <v>264</v>
      </c>
      <c r="B22" s="27">
        <v>484.56621338146653</v>
      </c>
      <c r="C22" s="24">
        <f t="shared" si="0"/>
        <v>482.17479831689121</v>
      </c>
      <c r="D22" s="28">
        <f t="shared" si="1"/>
        <v>2.3914150645753125</v>
      </c>
      <c r="E22" s="29">
        <f t="shared" si="2"/>
        <v>5.7188660110777461</v>
      </c>
    </row>
    <row r="23" spans="1:5" x14ac:dyDescent="0.25">
      <c r="A23" s="26">
        <v>267</v>
      </c>
      <c r="B23" s="27">
        <v>519.69890397049107</v>
      </c>
      <c r="C23" s="24">
        <f t="shared" si="0"/>
        <v>476.77186487163721</v>
      </c>
      <c r="D23" s="28">
        <f t="shared" si="1"/>
        <v>42.927039098853868</v>
      </c>
      <c r="E23" s="29">
        <f t="shared" si="2"/>
        <v>1842.7306857945287</v>
      </c>
    </row>
    <row r="24" spans="1:5" x14ac:dyDescent="0.25">
      <c r="A24" s="26">
        <v>269</v>
      </c>
      <c r="B24" s="27">
        <v>553.6337543369923</v>
      </c>
      <c r="C24" s="24">
        <f t="shared" si="0"/>
        <v>473.16990924146791</v>
      </c>
      <c r="D24" s="28">
        <f t="shared" si="1"/>
        <v>80.463845095524391</v>
      </c>
      <c r="E24" s="29">
        <f t="shared" si="2"/>
        <v>6474.4303675565443</v>
      </c>
    </row>
    <row r="25" spans="1:5" x14ac:dyDescent="0.25">
      <c r="A25" s="26">
        <v>274</v>
      </c>
      <c r="B25" s="27">
        <v>434.21570607773327</v>
      </c>
      <c r="C25" s="24">
        <f t="shared" si="0"/>
        <v>464.1650201660446</v>
      </c>
      <c r="D25" s="28">
        <f t="shared" si="1"/>
        <v>-29.949314088311326</v>
      </c>
      <c r="E25" s="29">
        <f t="shared" si="2"/>
        <v>896.96141436032326</v>
      </c>
    </row>
    <row r="26" spans="1:5" x14ac:dyDescent="0.25">
      <c r="A26" s="26">
        <v>285</v>
      </c>
      <c r="B26" s="27">
        <v>313.56244855384415</v>
      </c>
      <c r="C26" s="24">
        <f t="shared" si="0"/>
        <v>444.35426420011333</v>
      </c>
      <c r="D26" s="28">
        <f t="shared" si="1"/>
        <v>-130.79181564626919</v>
      </c>
      <c r="E26" s="29">
        <f t="shared" si="2"/>
        <v>17106.499040047664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10"/>
  <sheetViews>
    <sheetView showGridLines="0" topLeftCell="D19" zoomScaleNormal="100" workbookViewId="0">
      <selection activeCell="K35" sqref="K35"/>
    </sheetView>
  </sheetViews>
  <sheetFormatPr defaultRowHeight="15" x14ac:dyDescent="0.25"/>
  <cols>
    <col min="2" max="4" width="20.7109375" bestFit="1" customWidth="1"/>
    <col min="5" max="5" width="18.5703125" bestFit="1" customWidth="1"/>
  </cols>
  <sheetData>
    <row r="1" spans="1:5" x14ac:dyDescent="0.25">
      <c r="A1" s="8" t="s">
        <v>5707</v>
      </c>
      <c r="B1" s="10">
        <v>1073.8836988016894</v>
      </c>
    </row>
    <row r="2" spans="1:5" x14ac:dyDescent="0.25">
      <c r="A2" s="8" t="s">
        <v>5708</v>
      </c>
      <c r="B2" s="10">
        <v>232721.31529997676</v>
      </c>
    </row>
    <row r="3" spans="1:5" x14ac:dyDescent="0.25">
      <c r="A3" s="8" t="s">
        <v>5709</v>
      </c>
      <c r="B3" s="10">
        <v>0</v>
      </c>
    </row>
    <row r="5" spans="1:5" x14ac:dyDescent="0.25">
      <c r="D5" s="8" t="s">
        <v>5710</v>
      </c>
      <c r="E5" s="30">
        <f>SUM(E7:E110)</f>
        <v>61729622868.410667</v>
      </c>
    </row>
    <row r="6" spans="1:5" x14ac:dyDescent="0.25">
      <c r="A6" s="8" t="s">
        <v>5711</v>
      </c>
      <c r="B6" s="8" t="s">
        <v>5712</v>
      </c>
      <c r="C6" s="8" t="s">
        <v>5713</v>
      </c>
      <c r="D6" s="8" t="s">
        <v>22</v>
      </c>
      <c r="E6" s="8" t="s">
        <v>5715</v>
      </c>
    </row>
    <row r="7" spans="1:5" x14ac:dyDescent="0.25">
      <c r="A7" s="31">
        <v>100.6</v>
      </c>
      <c r="B7" s="27">
        <v>138553.01293631675</v>
      </c>
      <c r="C7" s="29">
        <f t="shared" ref="C7:C38" si="0">(-a_*A7)+b_</f>
        <v>124688.61520052681</v>
      </c>
      <c r="D7" s="28">
        <f>B7-C7</f>
        <v>13864.397735789942</v>
      </c>
      <c r="E7" s="30">
        <f>D7^2</f>
        <v>192221524.57617727</v>
      </c>
    </row>
    <row r="8" spans="1:5" x14ac:dyDescent="0.25">
      <c r="A8" s="31">
        <v>101.2</v>
      </c>
      <c r="B8" s="27">
        <v>146652.80874726141</v>
      </c>
      <c r="C8" s="29">
        <f t="shared" si="0"/>
        <v>124044.28498124579</v>
      </c>
      <c r="D8" s="28">
        <f t="shared" ref="D8:D71" si="1">B8-C8</f>
        <v>22608.523766015627</v>
      </c>
      <c r="E8" s="30">
        <f t="shared" ref="E8:E71" si="2">D8^2</f>
        <v>511145346.87849343</v>
      </c>
    </row>
    <row r="9" spans="1:5" x14ac:dyDescent="0.25">
      <c r="A9" s="31">
        <v>101.9</v>
      </c>
      <c r="B9" s="27">
        <v>150638.88709911567</v>
      </c>
      <c r="C9" s="29">
        <f t="shared" si="0"/>
        <v>123292.5663920846</v>
      </c>
      <c r="D9" s="28">
        <f t="shared" si="1"/>
        <v>27346.320707031075</v>
      </c>
      <c r="E9" s="30">
        <f t="shared" si="2"/>
        <v>747821256.21179652</v>
      </c>
    </row>
    <row r="10" spans="1:5" x14ac:dyDescent="0.25">
      <c r="A10" s="31">
        <v>102</v>
      </c>
      <c r="B10" s="27">
        <v>160755.48735064719</v>
      </c>
      <c r="C10" s="29">
        <f t="shared" si="0"/>
        <v>123185.17802220445</v>
      </c>
      <c r="D10" s="28">
        <f t="shared" si="1"/>
        <v>37570.309328442745</v>
      </c>
      <c r="E10" s="30">
        <f t="shared" si="2"/>
        <v>1411528143.0348721</v>
      </c>
    </row>
    <row r="11" spans="1:5" x14ac:dyDescent="0.25">
      <c r="A11" s="31">
        <v>102.8</v>
      </c>
      <c r="B11" s="27">
        <v>181411.32865592776</v>
      </c>
      <c r="C11" s="29">
        <f t="shared" si="0"/>
        <v>122326.07106316309</v>
      </c>
      <c r="D11" s="28">
        <f t="shared" si="1"/>
        <v>59085.257592764669</v>
      </c>
      <c r="E11" s="30">
        <f t="shared" si="2"/>
        <v>3491067664.8033547</v>
      </c>
    </row>
    <row r="12" spans="1:5" x14ac:dyDescent="0.25">
      <c r="A12" s="31">
        <v>103.5</v>
      </c>
      <c r="B12" s="27">
        <v>167354.97891656167</v>
      </c>
      <c r="C12" s="29">
        <f t="shared" si="0"/>
        <v>121574.35247400191</v>
      </c>
      <c r="D12" s="28">
        <f t="shared" si="1"/>
        <v>45780.626442559762</v>
      </c>
      <c r="E12" s="30">
        <f t="shared" si="2"/>
        <v>2095865757.473202</v>
      </c>
    </row>
    <row r="13" spans="1:5" x14ac:dyDescent="0.25">
      <c r="A13" s="31">
        <v>104.5</v>
      </c>
      <c r="B13" s="27">
        <v>112720.40254230227</v>
      </c>
      <c r="C13" s="29">
        <f t="shared" si="0"/>
        <v>120500.46877520022</v>
      </c>
      <c r="D13" s="28">
        <f t="shared" si="1"/>
        <v>-7780.0662328979524</v>
      </c>
      <c r="E13" s="30">
        <f t="shared" si="2"/>
        <v>60529430.588278934</v>
      </c>
    </row>
    <row r="14" spans="1:5" x14ac:dyDescent="0.25">
      <c r="A14" s="31">
        <v>105.6</v>
      </c>
      <c r="B14" s="27">
        <v>160441.75460987526</v>
      </c>
      <c r="C14" s="29">
        <f t="shared" si="0"/>
        <v>119319.19670651837</v>
      </c>
      <c r="D14" s="28">
        <f t="shared" si="1"/>
        <v>41122.557903356894</v>
      </c>
      <c r="E14" s="30">
        <f t="shared" si="2"/>
        <v>1691064768.5149405</v>
      </c>
    </row>
    <row r="15" spans="1:5" x14ac:dyDescent="0.25">
      <c r="A15" s="31">
        <v>105.7</v>
      </c>
      <c r="B15" s="27">
        <v>172380.47400811815</v>
      </c>
      <c r="C15" s="29">
        <f t="shared" si="0"/>
        <v>119211.80833663819</v>
      </c>
      <c r="D15" s="28">
        <f t="shared" si="1"/>
        <v>53168.665671479961</v>
      </c>
      <c r="E15" s="30">
        <f t="shared" si="2"/>
        <v>2826907009.2856116</v>
      </c>
    </row>
    <row r="16" spans="1:5" x14ac:dyDescent="0.25">
      <c r="A16" s="31">
        <v>105.8</v>
      </c>
      <c r="B16" s="27">
        <v>134915.6717100591</v>
      </c>
      <c r="C16" s="29">
        <f t="shared" si="0"/>
        <v>119104.41996675803</v>
      </c>
      <c r="D16" s="28">
        <f t="shared" si="1"/>
        <v>15811.25174330108</v>
      </c>
      <c r="E16" s="30">
        <f t="shared" si="2"/>
        <v>249995681.69004142</v>
      </c>
    </row>
    <row r="17" spans="1:5" x14ac:dyDescent="0.25">
      <c r="A17" s="31">
        <v>106.8</v>
      </c>
      <c r="B17" s="27">
        <v>150748.66408083195</v>
      </c>
      <c r="C17" s="29">
        <f t="shared" si="0"/>
        <v>118030.53626795634</v>
      </c>
      <c r="D17" s="28">
        <f t="shared" si="1"/>
        <v>32718.127812875609</v>
      </c>
      <c r="E17" s="30">
        <f t="shared" si="2"/>
        <v>1070475887.5796645</v>
      </c>
    </row>
    <row r="18" spans="1:5" x14ac:dyDescent="0.25">
      <c r="A18" s="31">
        <v>107.6</v>
      </c>
      <c r="B18" s="27">
        <v>151571.64558123462</v>
      </c>
      <c r="C18" s="29">
        <f t="shared" si="0"/>
        <v>117171.42930891499</v>
      </c>
      <c r="D18" s="28">
        <f t="shared" si="1"/>
        <v>34400.216272319638</v>
      </c>
      <c r="E18" s="30">
        <f t="shared" si="2"/>
        <v>1183374879.5823648</v>
      </c>
    </row>
    <row r="19" spans="1:5" x14ac:dyDescent="0.25">
      <c r="A19" s="31">
        <v>107.9</v>
      </c>
      <c r="B19" s="27">
        <v>112052.64954406604</v>
      </c>
      <c r="C19" s="29">
        <f t="shared" si="0"/>
        <v>116849.26419927446</v>
      </c>
      <c r="D19" s="28">
        <f t="shared" si="1"/>
        <v>-4796.6146552084247</v>
      </c>
      <c r="E19" s="30">
        <f t="shared" si="2"/>
        <v>23007512.150560234</v>
      </c>
    </row>
    <row r="20" spans="1:5" x14ac:dyDescent="0.25">
      <c r="A20" s="31">
        <v>109.1</v>
      </c>
      <c r="B20" s="27">
        <v>102880.68498369347</v>
      </c>
      <c r="C20" s="29">
        <f t="shared" si="0"/>
        <v>115560.60376071245</v>
      </c>
      <c r="D20" s="28">
        <f t="shared" si="1"/>
        <v>-12679.918777018975</v>
      </c>
      <c r="E20" s="30">
        <f t="shared" si="2"/>
        <v>160780340.19179836</v>
      </c>
    </row>
    <row r="21" spans="1:5" x14ac:dyDescent="0.25">
      <c r="A21" s="31">
        <v>110.1</v>
      </c>
      <c r="B21" s="27">
        <v>92248.15583558238</v>
      </c>
      <c r="C21" s="29">
        <f t="shared" si="0"/>
        <v>114486.72006191076</v>
      </c>
      <c r="D21" s="28">
        <f t="shared" si="1"/>
        <v>-22238.564226328381</v>
      </c>
      <c r="E21" s="30">
        <f t="shared" si="2"/>
        <v>494553738.84853244</v>
      </c>
    </row>
    <row r="22" spans="1:5" x14ac:dyDescent="0.25">
      <c r="A22" s="31">
        <v>110.8</v>
      </c>
      <c r="B22" s="27">
        <v>115640.50823755778</v>
      </c>
      <c r="C22" s="29">
        <f t="shared" si="0"/>
        <v>113735.00147274957</v>
      </c>
      <c r="D22" s="28">
        <f t="shared" si="1"/>
        <v>1905.506764808204</v>
      </c>
      <c r="E22" s="30">
        <f t="shared" si="2"/>
        <v>3630956.0307298279</v>
      </c>
    </row>
    <row r="23" spans="1:5" x14ac:dyDescent="0.25">
      <c r="A23" s="31">
        <v>112.5</v>
      </c>
      <c r="B23" s="27">
        <v>151841.75502118401</v>
      </c>
      <c r="C23" s="29">
        <f t="shared" si="0"/>
        <v>111909.3991847867</v>
      </c>
      <c r="D23" s="28">
        <f t="shared" si="1"/>
        <v>39932.355836397313</v>
      </c>
      <c r="E23" s="30">
        <f t="shared" si="2"/>
        <v>1594593042.6446545</v>
      </c>
    </row>
    <row r="24" spans="1:5" x14ac:dyDescent="0.25">
      <c r="A24" s="31">
        <v>113.1</v>
      </c>
      <c r="B24" s="27">
        <v>118197.51440108905</v>
      </c>
      <c r="C24" s="29">
        <f t="shared" si="0"/>
        <v>111265.06896550569</v>
      </c>
      <c r="D24" s="28">
        <f t="shared" si="1"/>
        <v>6932.4454355833586</v>
      </c>
      <c r="E24" s="30">
        <f t="shared" si="2"/>
        <v>48058799.717340544</v>
      </c>
    </row>
    <row r="25" spans="1:5" x14ac:dyDescent="0.25">
      <c r="A25" s="31">
        <v>113.9</v>
      </c>
      <c r="B25" s="27">
        <v>108675.54019001199</v>
      </c>
      <c r="C25" s="29">
        <f t="shared" si="0"/>
        <v>110405.96200646432</v>
      </c>
      <c r="D25" s="28">
        <f t="shared" si="1"/>
        <v>-1730.4218164523336</v>
      </c>
      <c r="E25" s="30">
        <f t="shared" si="2"/>
        <v>2994359.6628541937</v>
      </c>
    </row>
    <row r="26" spans="1:5" x14ac:dyDescent="0.25">
      <c r="A26" s="31">
        <v>114.6</v>
      </c>
      <c r="B26" s="27">
        <v>94838.689722742172</v>
      </c>
      <c r="C26" s="29">
        <f t="shared" si="0"/>
        <v>109654.24341730317</v>
      </c>
      <c r="D26" s="28">
        <f t="shared" si="1"/>
        <v>-14815.553694560993</v>
      </c>
      <c r="E26" s="30">
        <f t="shared" si="2"/>
        <v>219500631.27641988</v>
      </c>
    </row>
    <row r="27" spans="1:5" x14ac:dyDescent="0.25">
      <c r="A27" s="31">
        <v>114.9</v>
      </c>
      <c r="B27" s="27">
        <v>96775.888460491551</v>
      </c>
      <c r="C27" s="29">
        <f t="shared" si="0"/>
        <v>109332.07830766264</v>
      </c>
      <c r="D27" s="28">
        <f t="shared" si="1"/>
        <v>-12556.189847171088</v>
      </c>
      <c r="E27" s="30">
        <f t="shared" si="2"/>
        <v>157657903.47820231</v>
      </c>
    </row>
    <row r="28" spans="1:5" x14ac:dyDescent="0.25">
      <c r="A28" s="31">
        <v>115.8</v>
      </c>
      <c r="B28" s="27">
        <v>94683.193707322251</v>
      </c>
      <c r="C28" s="29">
        <f t="shared" si="0"/>
        <v>108365.58297874113</v>
      </c>
      <c r="D28" s="28">
        <f t="shared" si="1"/>
        <v>-13682.389271418884</v>
      </c>
      <c r="E28" s="30">
        <f t="shared" si="2"/>
        <v>187207776.17463857</v>
      </c>
    </row>
    <row r="29" spans="1:5" x14ac:dyDescent="0.25">
      <c r="A29" s="31">
        <v>117.4</v>
      </c>
      <c r="B29" s="27">
        <v>115966.93612129243</v>
      </c>
      <c r="C29" s="29">
        <f t="shared" si="0"/>
        <v>106647.36906065841</v>
      </c>
      <c r="D29" s="28">
        <f t="shared" si="1"/>
        <v>9319.5670606340136</v>
      </c>
      <c r="E29" s="30">
        <f t="shared" si="2"/>
        <v>86854330.197654516</v>
      </c>
    </row>
    <row r="30" spans="1:5" x14ac:dyDescent="0.25">
      <c r="A30" s="31">
        <v>119.1</v>
      </c>
      <c r="B30" s="27">
        <v>114680.70015447201</v>
      </c>
      <c r="C30" s="29">
        <f t="shared" si="0"/>
        <v>104821.76677269556</v>
      </c>
      <c r="D30" s="28">
        <f t="shared" si="1"/>
        <v>9858.9333817764564</v>
      </c>
      <c r="E30" s="30">
        <f t="shared" si="2"/>
        <v>97198567.426306158</v>
      </c>
    </row>
    <row r="31" spans="1:5" x14ac:dyDescent="0.25">
      <c r="A31" s="31">
        <v>119.3</v>
      </c>
      <c r="B31" s="27">
        <v>78859.058557354205</v>
      </c>
      <c r="C31" s="29">
        <f t="shared" si="0"/>
        <v>104606.99003293521</v>
      </c>
      <c r="D31" s="28">
        <f t="shared" si="1"/>
        <v>-25747.931475581005</v>
      </c>
      <c r="E31" s="30">
        <f t="shared" si="2"/>
        <v>662955975.27121496</v>
      </c>
    </row>
    <row r="32" spans="1:5" x14ac:dyDescent="0.25">
      <c r="A32" s="31">
        <v>121.4</v>
      </c>
      <c r="B32" s="27">
        <v>89147.877712369605</v>
      </c>
      <c r="C32" s="29">
        <f t="shared" si="0"/>
        <v>102351.83426545166</v>
      </c>
      <c r="D32" s="28">
        <f t="shared" si="1"/>
        <v>-13203.956553082055</v>
      </c>
      <c r="E32" s="30">
        <f t="shared" si="2"/>
        <v>174344468.65567854</v>
      </c>
    </row>
    <row r="33" spans="1:5" x14ac:dyDescent="0.25">
      <c r="A33" s="31">
        <v>122.2</v>
      </c>
      <c r="B33" s="27">
        <v>95634.167852297105</v>
      </c>
      <c r="C33" s="29">
        <f t="shared" si="0"/>
        <v>101492.72730641032</v>
      </c>
      <c r="D33" s="28">
        <f t="shared" si="1"/>
        <v>-5858.5594541132159</v>
      </c>
      <c r="E33" s="30">
        <f t="shared" si="2"/>
        <v>34322718.877379343</v>
      </c>
    </row>
    <row r="34" spans="1:5" x14ac:dyDescent="0.25">
      <c r="A34" s="31">
        <v>122.6</v>
      </c>
      <c r="B34" s="27">
        <v>74197.096507439128</v>
      </c>
      <c r="C34" s="29">
        <f t="shared" si="0"/>
        <v>101063.17382688963</v>
      </c>
      <c r="D34" s="28">
        <f t="shared" si="1"/>
        <v>-26866.077319450502</v>
      </c>
      <c r="E34" s="30">
        <f t="shared" si="2"/>
        <v>721786110.53469265</v>
      </c>
    </row>
    <row r="35" spans="1:5" x14ac:dyDescent="0.25">
      <c r="A35" s="31">
        <v>123</v>
      </c>
      <c r="B35" s="27">
        <v>116016.5269202458</v>
      </c>
      <c r="C35" s="29">
        <f t="shared" si="0"/>
        <v>100633.62034736897</v>
      </c>
      <c r="D35" s="28">
        <f t="shared" si="1"/>
        <v>15382.906572876833</v>
      </c>
      <c r="E35" s="30">
        <f t="shared" si="2"/>
        <v>236633814.62985727</v>
      </c>
    </row>
    <row r="36" spans="1:5" x14ac:dyDescent="0.25">
      <c r="A36" s="31">
        <v>124.3</v>
      </c>
      <c r="B36" s="27">
        <v>87716.615412893763</v>
      </c>
      <c r="C36" s="29">
        <f t="shared" si="0"/>
        <v>99237.571538926772</v>
      </c>
      <c r="D36" s="28">
        <f t="shared" si="1"/>
        <v>-11520.956126033008</v>
      </c>
      <c r="E36" s="30">
        <f t="shared" si="2"/>
        <v>132732430.0579775</v>
      </c>
    </row>
    <row r="37" spans="1:5" x14ac:dyDescent="0.25">
      <c r="A37" s="31">
        <v>125.3</v>
      </c>
      <c r="B37" s="27">
        <v>80443.847431935268</v>
      </c>
      <c r="C37" s="29">
        <f t="shared" si="0"/>
        <v>98163.687840125087</v>
      </c>
      <c r="D37" s="28">
        <f t="shared" si="1"/>
        <v>-17719.840408189819</v>
      </c>
      <c r="E37" s="30">
        <f t="shared" si="2"/>
        <v>313992744.09171671</v>
      </c>
    </row>
    <row r="38" spans="1:5" x14ac:dyDescent="0.25">
      <c r="A38" s="31">
        <v>126</v>
      </c>
      <c r="B38" s="27">
        <v>80746.326129263456</v>
      </c>
      <c r="C38" s="29">
        <f t="shared" si="0"/>
        <v>97411.969250963884</v>
      </c>
      <c r="D38" s="28">
        <f t="shared" si="1"/>
        <v>-16665.643121700428</v>
      </c>
      <c r="E38" s="30">
        <f t="shared" si="2"/>
        <v>277743660.65988082</v>
      </c>
    </row>
    <row r="39" spans="1:5" x14ac:dyDescent="0.25">
      <c r="A39" s="31">
        <v>128</v>
      </c>
      <c r="B39" s="27">
        <v>78814.880631028442</v>
      </c>
      <c r="C39" s="29">
        <f t="shared" ref="C39:C70" si="3">(-a_*A39)+b_</f>
        <v>95264.201853360515</v>
      </c>
      <c r="D39" s="28">
        <f t="shared" si="1"/>
        <v>-16449.321222332073</v>
      </c>
      <c r="E39" s="30">
        <f t="shared" si="2"/>
        <v>270580168.67546433</v>
      </c>
    </row>
    <row r="40" spans="1:5" x14ac:dyDescent="0.25">
      <c r="A40" s="31">
        <v>128.69999999999999</v>
      </c>
      <c r="B40" s="27">
        <v>105300.40706641252</v>
      </c>
      <c r="C40" s="29">
        <f t="shared" si="3"/>
        <v>94512.483264199342</v>
      </c>
      <c r="D40" s="28">
        <f t="shared" si="1"/>
        <v>10787.923802213176</v>
      </c>
      <c r="E40" s="30">
        <f t="shared" si="2"/>
        <v>116379299.96235758</v>
      </c>
    </row>
    <row r="41" spans="1:5" x14ac:dyDescent="0.25">
      <c r="A41" s="31">
        <v>128.69999999999999</v>
      </c>
      <c r="B41" s="27">
        <v>76182.106980917873</v>
      </c>
      <c r="C41" s="29">
        <f t="shared" si="3"/>
        <v>94512.483264199342</v>
      </c>
      <c r="D41" s="28">
        <f t="shared" si="1"/>
        <v>-18330.376283281468</v>
      </c>
      <c r="E41" s="30">
        <f t="shared" si="2"/>
        <v>336002694.68668771</v>
      </c>
    </row>
    <row r="42" spans="1:5" x14ac:dyDescent="0.25">
      <c r="A42" s="31">
        <v>129.1</v>
      </c>
      <c r="B42" s="27">
        <v>83104.451101051862</v>
      </c>
      <c r="C42" s="29">
        <f t="shared" si="3"/>
        <v>94082.92978467865</v>
      </c>
      <c r="D42" s="28">
        <f t="shared" si="1"/>
        <v>-10978.478683626789</v>
      </c>
      <c r="E42" s="30">
        <f t="shared" si="2"/>
        <v>120526994.20684779</v>
      </c>
    </row>
    <row r="43" spans="1:5" x14ac:dyDescent="0.25">
      <c r="A43" s="31">
        <v>129.19999999999999</v>
      </c>
      <c r="B43" s="27">
        <v>78358.604809844372</v>
      </c>
      <c r="C43" s="29">
        <f t="shared" si="3"/>
        <v>93975.541414798499</v>
      </c>
      <c r="D43" s="28">
        <f t="shared" si="1"/>
        <v>-15616.936604954128</v>
      </c>
      <c r="E43" s="30">
        <f t="shared" si="2"/>
        <v>243888708.92315614</v>
      </c>
    </row>
    <row r="44" spans="1:5" x14ac:dyDescent="0.25">
      <c r="A44" s="31">
        <v>129.69999999999999</v>
      </c>
      <c r="B44" s="27">
        <v>57577.921828884901</v>
      </c>
      <c r="C44" s="29">
        <f t="shared" si="3"/>
        <v>93438.599565397657</v>
      </c>
      <c r="D44" s="28">
        <f t="shared" si="1"/>
        <v>-35860.677736512756</v>
      </c>
      <c r="E44" s="30">
        <f t="shared" si="2"/>
        <v>1285988207.7220216</v>
      </c>
    </row>
    <row r="45" spans="1:5" x14ac:dyDescent="0.25">
      <c r="A45" s="31">
        <v>132.4</v>
      </c>
      <c r="B45" s="27">
        <v>57665.367430366634</v>
      </c>
      <c r="C45" s="29">
        <f t="shared" si="3"/>
        <v>90539.113578633085</v>
      </c>
      <c r="D45" s="28">
        <f t="shared" si="1"/>
        <v>-32873.746148266451</v>
      </c>
      <c r="E45" s="30">
        <f t="shared" si="2"/>
        <v>1080683185.8206635</v>
      </c>
    </row>
    <row r="46" spans="1:5" x14ac:dyDescent="0.25">
      <c r="A46" s="31">
        <v>133.80000000000001</v>
      </c>
      <c r="B46" s="27">
        <v>73725.386462009003</v>
      </c>
      <c r="C46" s="29">
        <f t="shared" si="3"/>
        <v>89035.676400310709</v>
      </c>
      <c r="D46" s="28">
        <f t="shared" si="1"/>
        <v>-15310.289938301707</v>
      </c>
      <c r="E46" s="30">
        <f t="shared" si="2"/>
        <v>234404977.99486247</v>
      </c>
    </row>
    <row r="47" spans="1:5" x14ac:dyDescent="0.25">
      <c r="A47" s="31">
        <v>134.5</v>
      </c>
      <c r="B47" s="27">
        <v>79435.982666020922</v>
      </c>
      <c r="C47" s="29">
        <f t="shared" si="3"/>
        <v>88283.957811149536</v>
      </c>
      <c r="D47" s="28">
        <f t="shared" si="1"/>
        <v>-8847.9751451286138</v>
      </c>
      <c r="E47" s="30">
        <f t="shared" si="2"/>
        <v>78286664.16881372</v>
      </c>
    </row>
    <row r="48" spans="1:5" x14ac:dyDescent="0.25">
      <c r="A48" s="31">
        <v>136.69999999999999</v>
      </c>
      <c r="B48" s="27">
        <v>88882.364538162306</v>
      </c>
      <c r="C48" s="29">
        <f t="shared" si="3"/>
        <v>85921.413673785835</v>
      </c>
      <c r="D48" s="28">
        <f t="shared" si="1"/>
        <v>2960.9508643764711</v>
      </c>
      <c r="E48" s="30">
        <f t="shared" si="2"/>
        <v>8767230.0212517716</v>
      </c>
    </row>
    <row r="49" spans="1:5" x14ac:dyDescent="0.25">
      <c r="A49" s="31">
        <v>138.69999999999999</v>
      </c>
      <c r="B49" s="27">
        <v>42957.306082712981</v>
      </c>
      <c r="C49" s="29">
        <f t="shared" si="3"/>
        <v>83773.646276182437</v>
      </c>
      <c r="D49" s="28">
        <f t="shared" si="1"/>
        <v>-40816.340193469456</v>
      </c>
      <c r="E49" s="30">
        <f t="shared" si="2"/>
        <v>1665973626.7890303</v>
      </c>
    </row>
    <row r="50" spans="1:5" x14ac:dyDescent="0.25">
      <c r="A50" s="31">
        <v>139.69999999999999</v>
      </c>
      <c r="B50" s="27">
        <v>83079.081996052526</v>
      </c>
      <c r="C50" s="29">
        <f t="shared" si="3"/>
        <v>82699.762577380752</v>
      </c>
      <c r="D50" s="28">
        <f t="shared" si="1"/>
        <v>379.31941867177375</v>
      </c>
      <c r="E50" s="30">
        <f t="shared" si="2"/>
        <v>143883.22138149239</v>
      </c>
    </row>
    <row r="51" spans="1:5" x14ac:dyDescent="0.25">
      <c r="A51" s="31">
        <v>139.9</v>
      </c>
      <c r="B51" s="27">
        <v>55518.74736950158</v>
      </c>
      <c r="C51" s="29">
        <f t="shared" si="3"/>
        <v>82484.985837620392</v>
      </c>
      <c r="D51" s="28">
        <f t="shared" si="1"/>
        <v>-26966.238468118812</v>
      </c>
      <c r="E51" s="30">
        <f t="shared" si="2"/>
        <v>727178017.11945081</v>
      </c>
    </row>
    <row r="52" spans="1:5" x14ac:dyDescent="0.25">
      <c r="A52" s="31">
        <v>141.1</v>
      </c>
      <c r="B52" s="27">
        <v>54575.325885109356</v>
      </c>
      <c r="C52" s="29">
        <f t="shared" si="3"/>
        <v>81196.325399058376</v>
      </c>
      <c r="D52" s="28">
        <f t="shared" si="1"/>
        <v>-26620.99951394902</v>
      </c>
      <c r="E52" s="30">
        <f t="shared" si="2"/>
        <v>708677615.12167394</v>
      </c>
    </row>
    <row r="53" spans="1:5" x14ac:dyDescent="0.25">
      <c r="A53" s="31">
        <v>141.80000000000001</v>
      </c>
      <c r="B53" s="27">
        <v>45837.551425401631</v>
      </c>
      <c r="C53" s="29">
        <f t="shared" si="3"/>
        <v>80444.606809897203</v>
      </c>
      <c r="D53" s="28">
        <f t="shared" si="1"/>
        <v>-34607.055384495572</v>
      </c>
      <c r="E53" s="30">
        <f t="shared" si="2"/>
        <v>1197648282.3855441</v>
      </c>
    </row>
    <row r="54" spans="1:5" x14ac:dyDescent="0.25">
      <c r="A54" s="31">
        <v>142.69999999999999</v>
      </c>
      <c r="B54" s="27">
        <v>33706.558043030309</v>
      </c>
      <c r="C54" s="29">
        <f t="shared" si="3"/>
        <v>79478.111480975698</v>
      </c>
      <c r="D54" s="28">
        <f t="shared" si="1"/>
        <v>-45771.553437945389</v>
      </c>
      <c r="E54" s="30">
        <f t="shared" si="2"/>
        <v>2095035104.1226904</v>
      </c>
    </row>
    <row r="55" spans="1:5" x14ac:dyDescent="0.25">
      <c r="A55" s="31">
        <v>144.19999999999999</v>
      </c>
      <c r="B55" s="27">
        <v>48372.688794275186</v>
      </c>
      <c r="C55" s="29">
        <f t="shared" si="3"/>
        <v>77867.285932773171</v>
      </c>
      <c r="D55" s="28">
        <f t="shared" si="1"/>
        <v>-29494.597138497986</v>
      </c>
      <c r="E55" s="30">
        <f t="shared" si="2"/>
        <v>869931260.3622936</v>
      </c>
    </row>
    <row r="56" spans="1:5" x14ac:dyDescent="0.25">
      <c r="A56" s="31">
        <v>144.5</v>
      </c>
      <c r="B56" s="27">
        <v>76750.954117481713</v>
      </c>
      <c r="C56" s="29">
        <f t="shared" si="3"/>
        <v>77545.120823132631</v>
      </c>
      <c r="D56" s="28">
        <f t="shared" si="1"/>
        <v>-794.16670565091772</v>
      </c>
      <c r="E56" s="30">
        <f t="shared" si="2"/>
        <v>630700.75636443135</v>
      </c>
    </row>
    <row r="57" spans="1:5" x14ac:dyDescent="0.25">
      <c r="A57" s="31">
        <v>144.9</v>
      </c>
      <c r="B57" s="27">
        <v>57170.716276207961</v>
      </c>
      <c r="C57" s="29">
        <f t="shared" si="3"/>
        <v>77115.567343611969</v>
      </c>
      <c r="D57" s="28">
        <f t="shared" si="1"/>
        <v>-19944.851067404008</v>
      </c>
      <c r="E57" s="30">
        <f t="shared" si="2"/>
        <v>397797084.10092682</v>
      </c>
    </row>
    <row r="58" spans="1:5" x14ac:dyDescent="0.25">
      <c r="A58" s="31">
        <v>146.9</v>
      </c>
      <c r="B58" s="27">
        <v>52304.449202637654</v>
      </c>
      <c r="C58" s="29">
        <f t="shared" si="3"/>
        <v>74967.79994600857</v>
      </c>
      <c r="D58" s="28">
        <f t="shared" si="1"/>
        <v>-22663.350743370916</v>
      </c>
      <c r="E58" s="30">
        <f t="shared" si="2"/>
        <v>513627466.91705108</v>
      </c>
    </row>
    <row r="59" spans="1:5" x14ac:dyDescent="0.25">
      <c r="A59" s="31">
        <v>147.80000000000001</v>
      </c>
      <c r="B59" s="27">
        <v>18419.690989617455</v>
      </c>
      <c r="C59" s="29">
        <f t="shared" si="3"/>
        <v>74001.304617087066</v>
      </c>
      <c r="D59" s="28">
        <f t="shared" si="1"/>
        <v>-55581.613627469611</v>
      </c>
      <c r="E59" s="30">
        <f t="shared" si="2"/>
        <v>3089315773.4333158</v>
      </c>
    </row>
    <row r="60" spans="1:5" x14ac:dyDescent="0.25">
      <c r="A60" s="31">
        <v>148.5</v>
      </c>
      <c r="B60" s="27">
        <v>95520.246453761225</v>
      </c>
      <c r="C60" s="29">
        <f t="shared" si="3"/>
        <v>73249.586027925892</v>
      </c>
      <c r="D60" s="28">
        <f t="shared" si="1"/>
        <v>22270.660425835333</v>
      </c>
      <c r="E60" s="30">
        <f t="shared" si="2"/>
        <v>495982315.80286801</v>
      </c>
    </row>
    <row r="61" spans="1:5" x14ac:dyDescent="0.25">
      <c r="A61" s="31">
        <v>148.6</v>
      </c>
      <c r="B61" s="27">
        <v>72524.311981003906</v>
      </c>
      <c r="C61" s="29">
        <f t="shared" si="3"/>
        <v>73142.197658045712</v>
      </c>
      <c r="D61" s="28">
        <f t="shared" si="1"/>
        <v>-617.88567704180605</v>
      </c>
      <c r="E61" s="30">
        <f t="shared" si="2"/>
        <v>381782.70989341103</v>
      </c>
    </row>
    <row r="62" spans="1:5" x14ac:dyDescent="0.25">
      <c r="A62" s="31">
        <v>150.19999999999999</v>
      </c>
      <c r="B62" s="27">
        <v>50771.6505761761</v>
      </c>
      <c r="C62" s="29">
        <f t="shared" si="3"/>
        <v>71423.983739963034</v>
      </c>
      <c r="D62" s="28">
        <f t="shared" si="1"/>
        <v>-20652.333163786934</v>
      </c>
      <c r="E62" s="30">
        <f t="shared" si="2"/>
        <v>426518865.10805362</v>
      </c>
    </row>
    <row r="63" spans="1:5" x14ac:dyDescent="0.25">
      <c r="A63" s="31">
        <v>152.69999999999999</v>
      </c>
      <c r="B63" s="27">
        <v>73309.194845096223</v>
      </c>
      <c r="C63" s="29">
        <f t="shared" si="3"/>
        <v>68739.274492958793</v>
      </c>
      <c r="D63" s="28">
        <f t="shared" si="1"/>
        <v>4569.9203521374293</v>
      </c>
      <c r="E63" s="30">
        <f t="shared" si="2"/>
        <v>20884172.024879884</v>
      </c>
    </row>
    <row r="64" spans="1:5" x14ac:dyDescent="0.25">
      <c r="A64" s="31">
        <v>153.1</v>
      </c>
      <c r="B64" s="27">
        <v>91647.559824838929</v>
      </c>
      <c r="C64" s="29">
        <f t="shared" si="3"/>
        <v>68309.721013438102</v>
      </c>
      <c r="D64" s="28">
        <f t="shared" si="1"/>
        <v>23337.838811400827</v>
      </c>
      <c r="E64" s="30">
        <f t="shared" si="2"/>
        <v>544654720.38692677</v>
      </c>
    </row>
    <row r="65" spans="1:5" x14ac:dyDescent="0.25">
      <c r="A65" s="31">
        <v>154.6</v>
      </c>
      <c r="B65" s="27">
        <v>74275.311593273131</v>
      </c>
      <c r="C65" s="29">
        <f t="shared" si="3"/>
        <v>66698.895465235575</v>
      </c>
      <c r="D65" s="28">
        <f t="shared" si="1"/>
        <v>7576.4161280375556</v>
      </c>
      <c r="E65" s="30">
        <f t="shared" si="2"/>
        <v>57402081.34518759</v>
      </c>
    </row>
    <row r="66" spans="1:5" x14ac:dyDescent="0.25">
      <c r="A66" s="31">
        <v>155.4</v>
      </c>
      <c r="B66" s="27">
        <v>44080.171492310561</v>
      </c>
      <c r="C66" s="29">
        <f t="shared" si="3"/>
        <v>65839.788506194222</v>
      </c>
      <c r="D66" s="28">
        <f t="shared" si="1"/>
        <v>-21759.617013883661</v>
      </c>
      <c r="E66" s="30">
        <f t="shared" si="2"/>
        <v>473480932.5908953</v>
      </c>
    </row>
    <row r="67" spans="1:5" x14ac:dyDescent="0.25">
      <c r="A67" s="31">
        <v>155.80000000000001</v>
      </c>
      <c r="B67" s="27">
        <v>71608.132892395122</v>
      </c>
      <c r="C67" s="29">
        <f t="shared" si="3"/>
        <v>65410.23502667353</v>
      </c>
      <c r="D67" s="28">
        <f t="shared" si="1"/>
        <v>6197.8978657215921</v>
      </c>
      <c r="E67" s="30">
        <f t="shared" si="2"/>
        <v>38413937.953916267</v>
      </c>
    </row>
    <row r="68" spans="1:5" x14ac:dyDescent="0.25">
      <c r="A68" s="31">
        <v>156.80000000000001</v>
      </c>
      <c r="B68" s="27">
        <v>82076.714929415699</v>
      </c>
      <c r="C68" s="29">
        <f t="shared" si="3"/>
        <v>64336.351327871846</v>
      </c>
      <c r="D68" s="28">
        <f t="shared" si="1"/>
        <v>17740.363601543853</v>
      </c>
      <c r="E68" s="30">
        <f t="shared" si="2"/>
        <v>314720500.71498197</v>
      </c>
    </row>
    <row r="69" spans="1:5" x14ac:dyDescent="0.25">
      <c r="A69" s="31">
        <v>157.1</v>
      </c>
      <c r="B69" s="27">
        <v>34234.784112345369</v>
      </c>
      <c r="C69" s="29">
        <f t="shared" si="3"/>
        <v>64014.186218231363</v>
      </c>
      <c r="D69" s="28">
        <f t="shared" si="1"/>
        <v>-29779.402105885994</v>
      </c>
      <c r="E69" s="30">
        <f t="shared" si="2"/>
        <v>886812789.78404725</v>
      </c>
    </row>
    <row r="70" spans="1:5" x14ac:dyDescent="0.25">
      <c r="A70" s="31">
        <v>157.6</v>
      </c>
      <c r="B70" s="27">
        <v>4831.6403925914492</v>
      </c>
      <c r="C70" s="29">
        <f t="shared" si="3"/>
        <v>63477.244368830521</v>
      </c>
      <c r="D70" s="28">
        <f t="shared" si="1"/>
        <v>-58645.603976239072</v>
      </c>
      <c r="E70" s="30">
        <f t="shared" si="2"/>
        <v>3439306865.7378678</v>
      </c>
    </row>
    <row r="71" spans="1:5" x14ac:dyDescent="0.25">
      <c r="A71" s="31">
        <v>157.9</v>
      </c>
      <c r="B71" s="27">
        <v>102313.93106509376</v>
      </c>
      <c r="C71" s="29">
        <f t="shared" ref="C71:C102" si="4">(-a_*A71)+b_</f>
        <v>63155.079259189981</v>
      </c>
      <c r="D71" s="28">
        <f t="shared" si="1"/>
        <v>39158.851805903774</v>
      </c>
      <c r="E71" s="30">
        <f t="shared" si="2"/>
        <v>1533415674.7567332</v>
      </c>
    </row>
    <row r="72" spans="1:5" x14ac:dyDescent="0.25">
      <c r="A72" s="31">
        <v>160.19999999999999</v>
      </c>
      <c r="B72" s="27">
        <v>19277.973439810499</v>
      </c>
      <c r="C72" s="29">
        <f t="shared" si="4"/>
        <v>60685.146751946129</v>
      </c>
      <c r="D72" s="28">
        <f t="shared" ref="D72:D110" si="5">B72-C72</f>
        <v>-41407.17331213563</v>
      </c>
      <c r="E72" s="30">
        <f t="shared" ref="E72:E110" si="6">D72^2</f>
        <v>1714554001.7012372</v>
      </c>
    </row>
    <row r="73" spans="1:5" x14ac:dyDescent="0.25">
      <c r="A73" s="31">
        <v>160.19999999999999</v>
      </c>
      <c r="B73" s="27">
        <v>70033.90736154803</v>
      </c>
      <c r="C73" s="29">
        <f t="shared" si="4"/>
        <v>60685.146751946129</v>
      </c>
      <c r="D73" s="28">
        <f t="shared" si="5"/>
        <v>9348.7606096019008</v>
      </c>
      <c r="E73" s="30">
        <f t="shared" si="6"/>
        <v>87399324.935644105</v>
      </c>
    </row>
    <row r="74" spans="1:5" x14ac:dyDescent="0.25">
      <c r="A74" s="31">
        <v>162.9</v>
      </c>
      <c r="B74" s="27">
        <v>68562.125069282178</v>
      </c>
      <c r="C74" s="29">
        <f t="shared" si="4"/>
        <v>57785.660765181558</v>
      </c>
      <c r="D74" s="28">
        <f t="shared" si="5"/>
        <v>10776.46430410062</v>
      </c>
      <c r="E74" s="30">
        <f t="shared" si="6"/>
        <v>116132182.89755486</v>
      </c>
    </row>
    <row r="75" spans="1:5" x14ac:dyDescent="0.25">
      <c r="A75" s="31">
        <v>163.5</v>
      </c>
      <c r="B75" s="27">
        <v>60231.863561500155</v>
      </c>
      <c r="C75" s="29">
        <f t="shared" si="4"/>
        <v>57141.330545900535</v>
      </c>
      <c r="D75" s="28">
        <f t="shared" si="5"/>
        <v>3090.5330155996198</v>
      </c>
      <c r="E75" s="30">
        <f t="shared" si="6"/>
        <v>9551394.3205112796</v>
      </c>
    </row>
    <row r="76" spans="1:5" x14ac:dyDescent="0.25">
      <c r="A76" s="31">
        <v>164.9</v>
      </c>
      <c r="B76" s="27">
        <v>73694.628943084259</v>
      </c>
      <c r="C76" s="29">
        <f t="shared" si="4"/>
        <v>55637.893367578159</v>
      </c>
      <c r="D76" s="28">
        <f t="shared" si="5"/>
        <v>18056.7355755061</v>
      </c>
      <c r="E76" s="30">
        <f t="shared" si="6"/>
        <v>326045699.64374763</v>
      </c>
    </row>
    <row r="77" spans="1:5" x14ac:dyDescent="0.25">
      <c r="A77" s="31">
        <v>165</v>
      </c>
      <c r="B77" s="27">
        <v>53372.445092694739</v>
      </c>
      <c r="C77" s="29">
        <f t="shared" si="4"/>
        <v>55530.504997698008</v>
      </c>
      <c r="D77" s="28">
        <f t="shared" si="5"/>
        <v>-2158.0599050032688</v>
      </c>
      <c r="E77" s="30">
        <f t="shared" si="6"/>
        <v>4657222.5535827177</v>
      </c>
    </row>
    <row r="78" spans="1:5" x14ac:dyDescent="0.25">
      <c r="A78" s="31">
        <v>165.2</v>
      </c>
      <c r="B78" s="27">
        <v>53369.581859515471</v>
      </c>
      <c r="C78" s="29">
        <f t="shared" si="4"/>
        <v>55315.728257937677</v>
      </c>
      <c r="D78" s="28">
        <f t="shared" si="5"/>
        <v>-1946.1463984222064</v>
      </c>
      <c r="E78" s="30">
        <f t="shared" si="6"/>
        <v>3787485.8040917255</v>
      </c>
    </row>
    <row r="79" spans="1:5" x14ac:dyDescent="0.25">
      <c r="A79" s="31">
        <v>165.2</v>
      </c>
      <c r="B79" s="27">
        <v>70625.999850702749</v>
      </c>
      <c r="C79" s="29">
        <f t="shared" si="4"/>
        <v>55315.728257937677</v>
      </c>
      <c r="D79" s="28">
        <f t="shared" si="5"/>
        <v>15310.271592765072</v>
      </c>
      <c r="E79" s="30">
        <f t="shared" si="6"/>
        <v>234404416.24422911</v>
      </c>
    </row>
    <row r="80" spans="1:5" x14ac:dyDescent="0.25">
      <c r="A80" s="31">
        <v>165.2</v>
      </c>
      <c r="B80" s="27">
        <v>26487.926343983632</v>
      </c>
      <c r="C80" s="29">
        <f t="shared" si="4"/>
        <v>55315.728257937677</v>
      </c>
      <c r="D80" s="28">
        <f t="shared" si="5"/>
        <v>-28827.801913954045</v>
      </c>
      <c r="E80" s="30">
        <f t="shared" si="6"/>
        <v>831042163.19017243</v>
      </c>
    </row>
    <row r="81" spans="1:5" x14ac:dyDescent="0.25">
      <c r="A81" s="31">
        <v>165.7</v>
      </c>
      <c r="B81" s="27">
        <v>50915.589994659764</v>
      </c>
      <c r="C81" s="29">
        <f t="shared" si="4"/>
        <v>54778.786408536835</v>
      </c>
      <c r="D81" s="28">
        <f t="shared" si="5"/>
        <v>-3863.1964138770709</v>
      </c>
      <c r="E81" s="30">
        <f t="shared" si="6"/>
        <v>14924286.53219266</v>
      </c>
    </row>
    <row r="82" spans="1:5" x14ac:dyDescent="0.25">
      <c r="A82" s="31">
        <v>166.1</v>
      </c>
      <c r="B82" s="27">
        <v>36589.09042415327</v>
      </c>
      <c r="C82" s="29">
        <f t="shared" si="4"/>
        <v>54349.232929016143</v>
      </c>
      <c r="D82" s="28">
        <f t="shared" si="5"/>
        <v>-17760.142504862873</v>
      </c>
      <c r="E82" s="30">
        <f t="shared" si="6"/>
        <v>315422661.79303688</v>
      </c>
    </row>
    <row r="83" spans="1:5" x14ac:dyDescent="0.25">
      <c r="A83" s="31">
        <v>166.3</v>
      </c>
      <c r="B83" s="27">
        <v>65423.704836070065</v>
      </c>
      <c r="C83" s="29">
        <f t="shared" si="4"/>
        <v>54134.456189255783</v>
      </c>
      <c r="D83" s="28">
        <f t="shared" si="5"/>
        <v>11289.248646814282</v>
      </c>
      <c r="E83" s="30">
        <f t="shared" si="6"/>
        <v>127447135.00959809</v>
      </c>
    </row>
    <row r="84" spans="1:5" x14ac:dyDescent="0.25">
      <c r="A84" s="31">
        <v>167</v>
      </c>
      <c r="B84" s="27">
        <v>72588.512717280944</v>
      </c>
      <c r="C84" s="29">
        <f t="shared" si="4"/>
        <v>53382.737600094639</v>
      </c>
      <c r="D84" s="28">
        <f t="shared" si="5"/>
        <v>19205.775117186306</v>
      </c>
      <c r="E84" s="30">
        <f t="shared" si="6"/>
        <v>368861797.85193264</v>
      </c>
    </row>
    <row r="85" spans="1:5" x14ac:dyDescent="0.25">
      <c r="A85" s="31">
        <v>167.4</v>
      </c>
      <c r="B85" s="27">
        <v>40589.216642665495</v>
      </c>
      <c r="C85" s="29">
        <f t="shared" si="4"/>
        <v>52953.184120573947</v>
      </c>
      <c r="D85" s="28">
        <f t="shared" si="5"/>
        <v>-12363.967477908453</v>
      </c>
      <c r="E85" s="30">
        <f t="shared" si="6"/>
        <v>152867691.7947779</v>
      </c>
    </row>
    <row r="86" spans="1:5" x14ac:dyDescent="0.25">
      <c r="A86" s="31">
        <v>168</v>
      </c>
      <c r="B86" s="27">
        <v>40687.532063331739</v>
      </c>
      <c r="C86" s="29">
        <f t="shared" si="4"/>
        <v>52308.853901292925</v>
      </c>
      <c r="D86" s="28">
        <f t="shared" si="5"/>
        <v>-11621.321837961186</v>
      </c>
      <c r="E86" s="30">
        <f t="shared" si="6"/>
        <v>135055121.26147357</v>
      </c>
    </row>
    <row r="87" spans="1:5" x14ac:dyDescent="0.25">
      <c r="A87" s="31">
        <v>169.1</v>
      </c>
      <c r="B87" s="27">
        <v>26570.909423045367</v>
      </c>
      <c r="C87" s="29">
        <f t="shared" si="4"/>
        <v>51127.581832611089</v>
      </c>
      <c r="D87" s="28">
        <f t="shared" si="5"/>
        <v>-24556.672409565723</v>
      </c>
      <c r="E87" s="30">
        <f t="shared" si="6"/>
        <v>603030159.83072639</v>
      </c>
    </row>
    <row r="88" spans="1:5" x14ac:dyDescent="0.25">
      <c r="A88" s="31">
        <v>169.8</v>
      </c>
      <c r="B88" s="27">
        <v>78930.387755444564</v>
      </c>
      <c r="C88" s="29">
        <f t="shared" si="4"/>
        <v>50375.863243449887</v>
      </c>
      <c r="D88" s="28">
        <f t="shared" si="5"/>
        <v>28554.524511994678</v>
      </c>
      <c r="E88" s="30">
        <f t="shared" si="6"/>
        <v>815360870.10610485</v>
      </c>
    </row>
    <row r="89" spans="1:5" x14ac:dyDescent="0.25">
      <c r="A89" s="31">
        <v>170.7</v>
      </c>
      <c r="B89" s="27">
        <v>49765.847757452757</v>
      </c>
      <c r="C89" s="29">
        <f t="shared" si="4"/>
        <v>49409.367914528382</v>
      </c>
      <c r="D89" s="28">
        <f t="shared" si="5"/>
        <v>356.47984292437468</v>
      </c>
      <c r="E89" s="30">
        <f t="shared" si="6"/>
        <v>127077.87841138685</v>
      </c>
    </row>
    <row r="90" spans="1:5" x14ac:dyDescent="0.25">
      <c r="A90" s="31">
        <v>171</v>
      </c>
      <c r="B90" s="27">
        <v>45775.583880963466</v>
      </c>
      <c r="C90" s="29">
        <f t="shared" si="4"/>
        <v>49087.202804887871</v>
      </c>
      <c r="D90" s="28">
        <f t="shared" si="5"/>
        <v>-3311.618923924405</v>
      </c>
      <c r="E90" s="30">
        <f t="shared" si="6"/>
        <v>10966819.897294234</v>
      </c>
    </row>
    <row r="91" spans="1:5" x14ac:dyDescent="0.25">
      <c r="A91" s="31">
        <v>172.9</v>
      </c>
      <c r="B91" s="27">
        <v>47024.751403984228</v>
      </c>
      <c r="C91" s="29">
        <f t="shared" si="4"/>
        <v>47046.823777164653</v>
      </c>
      <c r="D91" s="28">
        <f t="shared" si="5"/>
        <v>-22.07237318042462</v>
      </c>
      <c r="E91" s="30">
        <f t="shared" si="6"/>
        <v>487.18965781592806</v>
      </c>
    </row>
    <row r="92" spans="1:5" x14ac:dyDescent="0.25">
      <c r="A92" s="31">
        <v>173.5</v>
      </c>
      <c r="B92" s="27">
        <v>39590.981643193882</v>
      </c>
      <c r="C92" s="29">
        <f t="shared" si="4"/>
        <v>46402.493557883659</v>
      </c>
      <c r="D92" s="28">
        <f t="shared" si="5"/>
        <v>-6811.5119146897778</v>
      </c>
      <c r="E92" s="30">
        <f t="shared" si="6"/>
        <v>46396694.563960806</v>
      </c>
    </row>
    <row r="93" spans="1:5" x14ac:dyDescent="0.25">
      <c r="A93" s="31">
        <v>173.6</v>
      </c>
      <c r="B93" s="27">
        <v>7361.095369894254</v>
      </c>
      <c r="C93" s="29">
        <f t="shared" si="4"/>
        <v>46295.105188003479</v>
      </c>
      <c r="D93" s="28">
        <f t="shared" si="5"/>
        <v>-38934.009818109225</v>
      </c>
      <c r="E93" s="30">
        <f t="shared" si="6"/>
        <v>1515857120.5166256</v>
      </c>
    </row>
    <row r="94" spans="1:5" x14ac:dyDescent="0.25">
      <c r="A94" s="31">
        <v>175.4</v>
      </c>
      <c r="B94" s="27">
        <v>38349.90204483617</v>
      </c>
      <c r="C94" s="29">
        <f t="shared" si="4"/>
        <v>44362.114530160441</v>
      </c>
      <c r="D94" s="28">
        <f t="shared" si="5"/>
        <v>-6012.2124853242713</v>
      </c>
      <c r="E94" s="30">
        <f t="shared" si="6"/>
        <v>36146698.968689054</v>
      </c>
    </row>
    <row r="95" spans="1:5" x14ac:dyDescent="0.25">
      <c r="A95" s="31">
        <v>175.4</v>
      </c>
      <c r="B95" s="27">
        <v>75787.196621770781</v>
      </c>
      <c r="C95" s="29">
        <f t="shared" si="4"/>
        <v>44362.114530160441</v>
      </c>
      <c r="D95" s="28">
        <f t="shared" si="5"/>
        <v>31425.08209161034</v>
      </c>
      <c r="E95" s="30">
        <f t="shared" si="6"/>
        <v>987535784.46444893</v>
      </c>
    </row>
    <row r="96" spans="1:5" x14ac:dyDescent="0.25">
      <c r="A96" s="31">
        <v>175.8</v>
      </c>
      <c r="B96" s="27">
        <v>52151.359303507299</v>
      </c>
      <c r="C96" s="29">
        <f t="shared" si="4"/>
        <v>43932.56105063975</v>
      </c>
      <c r="D96" s="28">
        <f t="shared" si="5"/>
        <v>8218.7982528675493</v>
      </c>
      <c r="E96" s="30">
        <f t="shared" si="6"/>
        <v>67548644.721338674</v>
      </c>
    </row>
    <row r="97" spans="1:5" x14ac:dyDescent="0.25">
      <c r="A97" s="31">
        <v>177.1</v>
      </c>
      <c r="B97" s="27">
        <v>23686.46475232501</v>
      </c>
      <c r="C97" s="29">
        <f t="shared" si="4"/>
        <v>42536.512242197583</v>
      </c>
      <c r="D97" s="28">
        <f t="shared" si="5"/>
        <v>-18850.047489872573</v>
      </c>
      <c r="E97" s="30">
        <f t="shared" si="6"/>
        <v>355324290.37045133</v>
      </c>
    </row>
    <row r="98" spans="1:5" x14ac:dyDescent="0.25">
      <c r="A98" s="31">
        <v>177.2</v>
      </c>
      <c r="B98" s="27">
        <v>74991.750814383238</v>
      </c>
      <c r="C98" s="29">
        <f t="shared" si="4"/>
        <v>42429.123872317403</v>
      </c>
      <c r="D98" s="28">
        <f t="shared" si="5"/>
        <v>32562.626942065835</v>
      </c>
      <c r="E98" s="30">
        <f t="shared" si="6"/>
        <v>1060324673.3681518</v>
      </c>
    </row>
    <row r="99" spans="1:5" x14ac:dyDescent="0.25">
      <c r="A99" s="31">
        <v>179.2</v>
      </c>
      <c r="B99" s="27">
        <v>57377.834564116551</v>
      </c>
      <c r="C99" s="29">
        <f t="shared" si="4"/>
        <v>40281.356474714034</v>
      </c>
      <c r="D99" s="28">
        <f t="shared" si="5"/>
        <v>17096.478089402517</v>
      </c>
      <c r="E99" s="30">
        <f t="shared" si="6"/>
        <v>292289563.06142032</v>
      </c>
    </row>
    <row r="100" spans="1:5" x14ac:dyDescent="0.25">
      <c r="A100" s="31">
        <v>180.7</v>
      </c>
      <c r="B100" s="27">
        <v>44986.879691598988</v>
      </c>
      <c r="C100" s="29">
        <f t="shared" si="4"/>
        <v>38670.530926511507</v>
      </c>
      <c r="D100" s="28">
        <f t="shared" si="5"/>
        <v>6316.3487650874813</v>
      </c>
      <c r="E100" s="30">
        <f t="shared" si="6"/>
        <v>39896261.722222149</v>
      </c>
    </row>
    <row r="101" spans="1:5" x14ac:dyDescent="0.25">
      <c r="A101" s="31">
        <v>180.8</v>
      </c>
      <c r="B101" s="27">
        <v>51012.678749462801</v>
      </c>
      <c r="C101" s="29">
        <f t="shared" si="4"/>
        <v>38563.142556631297</v>
      </c>
      <c r="D101" s="28">
        <f t="shared" si="5"/>
        <v>12449.536192831503</v>
      </c>
      <c r="E101" s="30">
        <f t="shared" si="6"/>
        <v>154990951.41662154</v>
      </c>
    </row>
    <row r="102" spans="1:5" x14ac:dyDescent="0.25">
      <c r="A102" s="31">
        <v>181.6</v>
      </c>
      <c r="B102" s="27">
        <v>50913.610391422466</v>
      </c>
      <c r="C102" s="29">
        <f t="shared" si="4"/>
        <v>37704.035597589973</v>
      </c>
      <c r="D102" s="28">
        <f t="shared" si="5"/>
        <v>13209.574793832493</v>
      </c>
      <c r="E102" s="30">
        <f t="shared" si="6"/>
        <v>174492866.23385474</v>
      </c>
    </row>
    <row r="103" spans="1:5" x14ac:dyDescent="0.25">
      <c r="A103" s="31">
        <v>185.7</v>
      </c>
      <c r="B103" s="27">
        <v>40562.920710031693</v>
      </c>
      <c r="C103" s="29">
        <f t="shared" ref="C103:C110" si="7">(-a_*A103)+b_</f>
        <v>33301.112432503054</v>
      </c>
      <c r="D103" s="28">
        <f t="shared" si="5"/>
        <v>7261.8082775286384</v>
      </c>
      <c r="E103" s="30">
        <f t="shared" si="6"/>
        <v>52733859.459583454</v>
      </c>
    </row>
    <row r="104" spans="1:5" x14ac:dyDescent="0.25">
      <c r="A104" s="31">
        <v>188.9</v>
      </c>
      <c r="B104" s="27">
        <v>55038.605316763467</v>
      </c>
      <c r="C104" s="29">
        <f t="shared" si="7"/>
        <v>29864.684596337611</v>
      </c>
      <c r="D104" s="28">
        <f t="shared" si="5"/>
        <v>25173.920720425856</v>
      </c>
      <c r="E104" s="30">
        <f t="shared" si="6"/>
        <v>633726284.4382863</v>
      </c>
    </row>
    <row r="105" spans="1:5" x14ac:dyDescent="0.25">
      <c r="A105" s="31">
        <v>191.5</v>
      </c>
      <c r="B105" s="27">
        <v>61102.644211996732</v>
      </c>
      <c r="C105" s="29">
        <f t="shared" si="7"/>
        <v>27072.586979453248</v>
      </c>
      <c r="D105" s="28">
        <f t="shared" si="5"/>
        <v>34030.057232543484</v>
      </c>
      <c r="E105" s="30">
        <f t="shared" si="6"/>
        <v>1158044795.250185</v>
      </c>
    </row>
    <row r="106" spans="1:5" x14ac:dyDescent="0.25">
      <c r="A106" s="31">
        <v>197.6</v>
      </c>
      <c r="B106" s="27">
        <v>82631.285089158133</v>
      </c>
      <c r="C106" s="29">
        <f t="shared" si="7"/>
        <v>20521.896416762931</v>
      </c>
      <c r="D106" s="28">
        <f t="shared" si="5"/>
        <v>62109.388672395202</v>
      </c>
      <c r="E106" s="30">
        <f t="shared" si="6"/>
        <v>3857576161.2586536</v>
      </c>
    </row>
    <row r="107" spans="1:5" x14ac:dyDescent="0.25">
      <c r="A107" s="31">
        <v>198.7</v>
      </c>
      <c r="B107" s="27">
        <v>44295.608928377711</v>
      </c>
      <c r="C107" s="29">
        <f t="shared" si="7"/>
        <v>19340.624348081095</v>
      </c>
      <c r="D107" s="28">
        <f t="shared" si="5"/>
        <v>24954.984580296616</v>
      </c>
      <c r="E107" s="30">
        <f t="shared" si="6"/>
        <v>622751255.40284181</v>
      </c>
    </row>
    <row r="108" spans="1:5" x14ac:dyDescent="0.25">
      <c r="A108" s="31">
        <v>198.7</v>
      </c>
      <c r="B108" s="27">
        <v>21074.552514555962</v>
      </c>
      <c r="C108" s="29">
        <f t="shared" si="7"/>
        <v>19340.624348081095</v>
      </c>
      <c r="D108" s="28">
        <f t="shared" si="5"/>
        <v>1733.9281664748669</v>
      </c>
      <c r="E108" s="30">
        <f t="shared" si="6"/>
        <v>3006506.8864948936</v>
      </c>
    </row>
    <row r="109" spans="1:5" x14ac:dyDescent="0.25">
      <c r="A109" s="31">
        <v>199</v>
      </c>
      <c r="B109" s="27">
        <v>37970.935768124938</v>
      </c>
      <c r="C109" s="29">
        <f t="shared" si="7"/>
        <v>19018.459238440555</v>
      </c>
      <c r="D109" s="28">
        <f t="shared" si="5"/>
        <v>18952.476529684383</v>
      </c>
      <c r="E109" s="30">
        <f t="shared" si="6"/>
        <v>359196366.60823739</v>
      </c>
    </row>
    <row r="110" spans="1:5" x14ac:dyDescent="0.25">
      <c r="A110" s="31">
        <v>199.4</v>
      </c>
      <c r="B110" s="27">
        <v>20627.84495312045</v>
      </c>
      <c r="C110" s="29">
        <f t="shared" si="7"/>
        <v>18588.905758919893</v>
      </c>
      <c r="D110" s="28">
        <f t="shared" si="5"/>
        <v>2038.9391942005568</v>
      </c>
      <c r="E110" s="30">
        <f t="shared" si="6"/>
        <v>4157273.0376472161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10"/>
  <sheetViews>
    <sheetView showGridLines="0" topLeftCell="A7" zoomScaleNormal="100" workbookViewId="0">
      <selection activeCell="P5" sqref="P5"/>
    </sheetView>
  </sheetViews>
  <sheetFormatPr defaultRowHeight="15" x14ac:dyDescent="0.25"/>
  <cols>
    <col min="2" max="4" width="20.7109375" bestFit="1" customWidth="1"/>
    <col min="5" max="5" width="19.5703125" bestFit="1" customWidth="1"/>
  </cols>
  <sheetData>
    <row r="1" spans="1:5" x14ac:dyDescent="0.25">
      <c r="A1" s="8" t="s">
        <v>5707</v>
      </c>
      <c r="B1" s="32">
        <v>17.99627120876308</v>
      </c>
    </row>
    <row r="2" spans="1:5" x14ac:dyDescent="0.25">
      <c r="A2" s="8" t="s">
        <v>5708</v>
      </c>
      <c r="B2" s="32">
        <v>-6340.9977592157629</v>
      </c>
    </row>
    <row r="3" spans="1:5" x14ac:dyDescent="0.25">
      <c r="A3" s="8" t="s">
        <v>5709</v>
      </c>
      <c r="B3" s="32">
        <v>604168.1080318467</v>
      </c>
    </row>
    <row r="5" spans="1:5" x14ac:dyDescent="0.25">
      <c r="D5" s="8" t="s">
        <v>5710</v>
      </c>
      <c r="E5" s="30">
        <f>SUM(E7:E110)</f>
        <v>43380476246.637749</v>
      </c>
    </row>
    <row r="6" spans="1:5" x14ac:dyDescent="0.25">
      <c r="A6" s="8" t="s">
        <v>5711</v>
      </c>
      <c r="B6" s="8" t="s">
        <v>5712</v>
      </c>
      <c r="C6" s="8" t="s">
        <v>5713</v>
      </c>
      <c r="D6" s="8" t="s">
        <v>22</v>
      </c>
      <c r="E6" s="8" t="s">
        <v>5715</v>
      </c>
    </row>
    <row r="7" spans="1:5" x14ac:dyDescent="0.25">
      <c r="A7" s="31">
        <v>100.6</v>
      </c>
      <c r="B7" s="27">
        <v>138553.01293631675</v>
      </c>
      <c r="C7" s="33">
        <f t="shared" ref="C7:C38" si="0">a_2017b*A7^2+b_2017b*A7+c_2017b</f>
        <v>148392.47674505843</v>
      </c>
      <c r="D7" s="28">
        <f>B7-C7</f>
        <v>-9839.4638087416824</v>
      </c>
      <c r="E7" s="30">
        <f>D7^2</f>
        <v>96815048.043537378</v>
      </c>
    </row>
    <row r="8" spans="1:5" x14ac:dyDescent="0.25">
      <c r="A8" s="31">
        <v>101.2</v>
      </c>
      <c r="B8" s="27">
        <v>146652.80874726141</v>
      </c>
      <c r="C8" s="33">
        <f t="shared" si="0"/>
        <v>146766.8666074861</v>
      </c>
      <c r="D8" s="28">
        <f t="shared" ref="D8:D71" si="1">B8-C8</f>
        <v>-114.05786022468237</v>
      </c>
      <c r="E8" s="30">
        <f t="shared" ref="E8:E71" si="2">D8^2</f>
        <v>13009.195479033182</v>
      </c>
    </row>
    <row r="9" spans="1:5" x14ac:dyDescent="0.25">
      <c r="A9" s="31">
        <v>101.9</v>
      </c>
      <c r="B9" s="27">
        <v>150638.88709911567</v>
      </c>
      <c r="C9" s="33">
        <f t="shared" si="0"/>
        <v>144886.69805378478</v>
      </c>
      <c r="D9" s="28">
        <f t="shared" si="1"/>
        <v>5752.1890453308879</v>
      </c>
      <c r="E9" s="30">
        <f t="shared" si="2"/>
        <v>33087678.813224673</v>
      </c>
    </row>
    <row r="10" spans="1:5" x14ac:dyDescent="0.25">
      <c r="A10" s="31">
        <v>102</v>
      </c>
      <c r="B10" s="27">
        <v>160755.48735064719</v>
      </c>
      <c r="C10" s="33">
        <f t="shared" si="0"/>
        <v>144619.54224780994</v>
      </c>
      <c r="D10" s="28">
        <f t="shared" si="1"/>
        <v>16135.945102837257</v>
      </c>
      <c r="E10" s="30">
        <f t="shared" si="2"/>
        <v>260368724.36177766</v>
      </c>
    </row>
    <row r="11" spans="1:5" x14ac:dyDescent="0.25">
      <c r="A11" s="31">
        <v>102.8</v>
      </c>
      <c r="B11" s="27">
        <v>181411.32865592776</v>
      </c>
      <c r="C11" s="33">
        <f t="shared" si="0"/>
        <v>142495.25311528111</v>
      </c>
      <c r="D11" s="28">
        <f t="shared" si="1"/>
        <v>38916.075540646649</v>
      </c>
      <c r="E11" s="30">
        <f t="shared" si="2"/>
        <v>1514460935.4853163</v>
      </c>
    </row>
    <row r="12" spans="1:5" x14ac:dyDescent="0.25">
      <c r="A12" s="31">
        <v>103.5</v>
      </c>
      <c r="B12" s="27">
        <v>167354.97891656167</v>
      </c>
      <c r="C12" s="33">
        <f t="shared" si="0"/>
        <v>140655.39620908751</v>
      </c>
      <c r="D12" s="28">
        <f t="shared" si="1"/>
        <v>26699.582707474154</v>
      </c>
      <c r="E12" s="30">
        <f t="shared" si="2"/>
        <v>712867716.75325286</v>
      </c>
    </row>
    <row r="13" spans="1:5" x14ac:dyDescent="0.25">
      <c r="A13" s="31">
        <v>104.5</v>
      </c>
      <c r="B13" s="27">
        <v>112720.40254230227</v>
      </c>
      <c r="C13" s="33">
        <f t="shared" si="0"/>
        <v>138057.62286129443</v>
      </c>
      <c r="D13" s="28">
        <f t="shared" si="1"/>
        <v>-25337.220318992157</v>
      </c>
      <c r="E13" s="30">
        <f t="shared" si="2"/>
        <v>641974733.49314904</v>
      </c>
    </row>
    <row r="14" spans="1:5" x14ac:dyDescent="0.25">
      <c r="A14" s="31">
        <v>105.6</v>
      </c>
      <c r="B14" s="27">
        <v>160441.75460987526</v>
      </c>
      <c r="C14" s="33">
        <f t="shared" si="0"/>
        <v>135241.64356521436</v>
      </c>
      <c r="D14" s="28">
        <f t="shared" si="1"/>
        <v>25200.111044660909</v>
      </c>
      <c r="E14" s="30">
        <f t="shared" si="2"/>
        <v>635045596.66324079</v>
      </c>
    </row>
    <row r="15" spans="1:5" x14ac:dyDescent="0.25">
      <c r="A15" s="31">
        <v>105.7</v>
      </c>
      <c r="B15" s="27">
        <v>172380.47400811815</v>
      </c>
      <c r="C15" s="33">
        <f t="shared" si="0"/>
        <v>134987.80499993399</v>
      </c>
      <c r="D15" s="28">
        <f t="shared" si="1"/>
        <v>37392.669008184166</v>
      </c>
      <c r="E15" s="30">
        <f t="shared" si="2"/>
        <v>1398211695.5556166</v>
      </c>
    </row>
    <row r="16" spans="1:5" x14ac:dyDescent="0.25">
      <c r="A16" s="31">
        <v>105.8</v>
      </c>
      <c r="B16" s="27">
        <v>134915.6717100591</v>
      </c>
      <c r="C16" s="33">
        <f t="shared" si="0"/>
        <v>134734.32636007777</v>
      </c>
      <c r="D16" s="28">
        <f t="shared" si="1"/>
        <v>181.34534998133313</v>
      </c>
      <c r="E16" s="30">
        <f t="shared" si="2"/>
        <v>32886.135959852203</v>
      </c>
    </row>
    <row r="17" spans="1:5" x14ac:dyDescent="0.25">
      <c r="A17" s="31">
        <v>106.8</v>
      </c>
      <c r="B17" s="27">
        <v>150748.66408083195</v>
      </c>
      <c r="C17" s="33">
        <f t="shared" si="0"/>
        <v>132219.33585984504</v>
      </c>
      <c r="D17" s="28">
        <f t="shared" si="1"/>
        <v>18529.328220986907</v>
      </c>
      <c r="E17" s="30">
        <f t="shared" si="2"/>
        <v>343336004.32106179</v>
      </c>
    </row>
    <row r="18" spans="1:5" x14ac:dyDescent="0.25">
      <c r="A18" s="31">
        <v>107.6</v>
      </c>
      <c r="B18" s="27">
        <v>151571.64558123462</v>
      </c>
      <c r="C18" s="33">
        <f t="shared" si="0"/>
        <v>130233.25809019944</v>
      </c>
      <c r="D18" s="28">
        <f t="shared" si="1"/>
        <v>21338.387491035188</v>
      </c>
      <c r="E18" s="30">
        <f t="shared" si="2"/>
        <v>455326780.71756697</v>
      </c>
    </row>
    <row r="19" spans="1:5" x14ac:dyDescent="0.25">
      <c r="A19" s="31">
        <v>107.9</v>
      </c>
      <c r="B19" s="27">
        <v>112052.64954406604</v>
      </c>
      <c r="C19" s="33">
        <f t="shared" si="0"/>
        <v>129494.41769608122</v>
      </c>
      <c r="D19" s="28">
        <f t="shared" si="1"/>
        <v>-17441.768152015182</v>
      </c>
      <c r="E19" s="30">
        <f t="shared" si="2"/>
        <v>304215276.26865107</v>
      </c>
    </row>
    <row r="20" spans="1:5" x14ac:dyDescent="0.25">
      <c r="A20" s="31">
        <v>109.1</v>
      </c>
      <c r="B20" s="27">
        <v>102880.68498369347</v>
      </c>
      <c r="C20" s="33">
        <f t="shared" si="0"/>
        <v>126571.44940778433</v>
      </c>
      <c r="D20" s="28">
        <f t="shared" si="1"/>
        <v>-23690.764424090856</v>
      </c>
      <c r="E20" s="30">
        <f t="shared" si="2"/>
        <v>561252318.99776888</v>
      </c>
    </row>
    <row r="21" spans="1:5" x14ac:dyDescent="0.25">
      <c r="A21" s="31">
        <v>110.1</v>
      </c>
      <c r="B21" s="27">
        <v>92248.15583558238</v>
      </c>
      <c r="C21" s="33">
        <f t="shared" si="0"/>
        <v>124175.23429752945</v>
      </c>
      <c r="D21" s="28">
        <f t="shared" si="1"/>
        <v>-31927.078461947065</v>
      </c>
      <c r="E21" s="30">
        <f t="shared" si="2"/>
        <v>1019338339.1153241</v>
      </c>
    </row>
    <row r="22" spans="1:5" x14ac:dyDescent="0.25">
      <c r="A22" s="31">
        <v>110.8</v>
      </c>
      <c r="B22" s="27">
        <v>115640.50823755778</v>
      </c>
      <c r="C22" s="33">
        <f t="shared" si="0"/>
        <v>122519.29928308935</v>
      </c>
      <c r="D22" s="28">
        <f t="shared" si="1"/>
        <v>-6878.7910455315723</v>
      </c>
      <c r="E22" s="30">
        <f t="shared" si="2"/>
        <v>47317766.248085342</v>
      </c>
    </row>
    <row r="23" spans="1:5" x14ac:dyDescent="0.25">
      <c r="A23" s="31">
        <v>112.5</v>
      </c>
      <c r="B23" s="27">
        <v>151841.75502118401</v>
      </c>
      <c r="C23" s="33">
        <f t="shared" si="0"/>
        <v>118571.16760598111</v>
      </c>
      <c r="D23" s="28">
        <f t="shared" si="1"/>
        <v>33270.587415202899</v>
      </c>
      <c r="E23" s="30">
        <f t="shared" si="2"/>
        <v>1106931986.9526575</v>
      </c>
    </row>
    <row r="24" spans="1:5" x14ac:dyDescent="0.25">
      <c r="A24" s="31">
        <v>113.1</v>
      </c>
      <c r="B24" s="27">
        <v>118197.51440108905</v>
      </c>
      <c r="C24" s="33">
        <f t="shared" si="0"/>
        <v>117202.5442212699</v>
      </c>
      <c r="D24" s="28">
        <f t="shared" si="1"/>
        <v>994.97017981915269</v>
      </c>
      <c r="E24" s="30">
        <f t="shared" si="2"/>
        <v>989965.65872935706</v>
      </c>
    </row>
    <row r="25" spans="1:5" x14ac:dyDescent="0.25">
      <c r="A25" s="31">
        <v>113.9</v>
      </c>
      <c r="B25" s="27">
        <v>108675.54019001199</v>
      </c>
      <c r="C25" s="33">
        <f t="shared" si="0"/>
        <v>115397.86886540847</v>
      </c>
      <c r="D25" s="28">
        <f t="shared" si="1"/>
        <v>-6722.3286753964785</v>
      </c>
      <c r="E25" s="30">
        <f t="shared" si="2"/>
        <v>45189702.820057772</v>
      </c>
    </row>
    <row r="26" spans="1:5" x14ac:dyDescent="0.25">
      <c r="A26" s="31">
        <v>114.6</v>
      </c>
      <c r="B26" s="27">
        <v>94838.689722742172</v>
      </c>
      <c r="C26" s="33">
        <f t="shared" si="0"/>
        <v>113837.67401379923</v>
      </c>
      <c r="D26" s="28">
        <f t="shared" si="1"/>
        <v>-18998.984291057059</v>
      </c>
      <c r="E26" s="30">
        <f t="shared" si="2"/>
        <v>360961404.09183288</v>
      </c>
    </row>
    <row r="27" spans="1:5" x14ac:dyDescent="0.25">
      <c r="A27" s="31">
        <v>114.9</v>
      </c>
      <c r="B27" s="27">
        <v>96775.888460491551</v>
      </c>
      <c r="C27" s="33">
        <f t="shared" si="0"/>
        <v>113174.41795875772</v>
      </c>
      <c r="D27" s="28">
        <f t="shared" si="1"/>
        <v>-16398.529498266173</v>
      </c>
      <c r="E27" s="30">
        <f t="shared" si="2"/>
        <v>268911769.70550579</v>
      </c>
    </row>
    <row r="28" spans="1:5" x14ac:dyDescent="0.25">
      <c r="A28" s="31">
        <v>115.8</v>
      </c>
      <c r="B28" s="27">
        <v>94683.193707322251</v>
      </c>
      <c r="C28" s="33">
        <f t="shared" si="0"/>
        <v>111204.08576653909</v>
      </c>
      <c r="D28" s="28">
        <f t="shared" si="1"/>
        <v>-16520.892059216843</v>
      </c>
      <c r="E28" s="30">
        <f t="shared" si="2"/>
        <v>272939874.43229413</v>
      </c>
    </row>
    <row r="29" spans="1:5" x14ac:dyDescent="0.25">
      <c r="A29" s="31">
        <v>117.4</v>
      </c>
      <c r="B29" s="27">
        <v>115966.93612129243</v>
      </c>
      <c r="C29" s="33">
        <f t="shared" si="0"/>
        <v>107773.25806520763</v>
      </c>
      <c r="D29" s="28">
        <f t="shared" si="1"/>
        <v>8193.6780560847983</v>
      </c>
      <c r="E29" s="30">
        <f t="shared" si="2"/>
        <v>67136360.086765558</v>
      </c>
    </row>
    <row r="30" spans="1:5" x14ac:dyDescent="0.25">
      <c r="A30" s="31">
        <v>119.1</v>
      </c>
      <c r="B30" s="27">
        <v>114680.70015447201</v>
      </c>
      <c r="C30" s="33">
        <f t="shared" si="0"/>
        <v>104228.962714024</v>
      </c>
      <c r="D30" s="28">
        <f t="shared" si="1"/>
        <v>10451.737440448007</v>
      </c>
      <c r="E30" s="30">
        <f t="shared" si="2"/>
        <v>109238815.52406266</v>
      </c>
    </row>
    <row r="31" spans="1:5" x14ac:dyDescent="0.25">
      <c r="A31" s="31">
        <v>119.3</v>
      </c>
      <c r="B31" s="27">
        <v>78859.058557354205</v>
      </c>
      <c r="C31" s="33">
        <f t="shared" si="0"/>
        <v>103818.82537341461</v>
      </c>
      <c r="D31" s="28">
        <f t="shared" si="1"/>
        <v>-24959.766816060408</v>
      </c>
      <c r="E31" s="30">
        <f t="shared" si="2"/>
        <v>622989959.51211035</v>
      </c>
    </row>
    <row r="32" spans="1:5" x14ac:dyDescent="0.25">
      <c r="A32" s="31">
        <v>121.4</v>
      </c>
      <c r="B32" s="27">
        <v>89147.877712369605</v>
      </c>
      <c r="C32" s="33">
        <f t="shared" si="0"/>
        <v>99599.30528695503</v>
      </c>
      <c r="D32" s="28">
        <f t="shared" si="1"/>
        <v>-10451.427574585425</v>
      </c>
      <c r="E32" s="30">
        <f t="shared" si="2"/>
        <v>109232338.34680457</v>
      </c>
    </row>
    <row r="33" spans="1:5" x14ac:dyDescent="0.25">
      <c r="A33" s="31">
        <v>122.2</v>
      </c>
      <c r="B33" s="27">
        <v>95634.167852297105</v>
      </c>
      <c r="C33" s="33">
        <f t="shared" si="0"/>
        <v>98033.620412746095</v>
      </c>
      <c r="D33" s="28">
        <f t="shared" si="1"/>
        <v>-2399.45256044899</v>
      </c>
      <c r="E33" s="30">
        <f t="shared" si="2"/>
        <v>5757372.589845214</v>
      </c>
    </row>
    <row r="34" spans="1:5" x14ac:dyDescent="0.25">
      <c r="A34" s="31">
        <v>122.6</v>
      </c>
      <c r="B34" s="27">
        <v>74197.096507439128</v>
      </c>
      <c r="C34" s="33">
        <f t="shared" si="0"/>
        <v>97259.41618582193</v>
      </c>
      <c r="D34" s="28">
        <f t="shared" si="1"/>
        <v>-23062.319678382803</v>
      </c>
      <c r="E34" s="30">
        <f t="shared" si="2"/>
        <v>531870588.94792265</v>
      </c>
    </row>
    <row r="35" spans="1:5" x14ac:dyDescent="0.25">
      <c r="A35" s="31">
        <v>123</v>
      </c>
      <c r="B35" s="27">
        <v>116016.5269202458</v>
      </c>
      <c r="C35" s="33">
        <f t="shared" si="0"/>
        <v>96490.970765684498</v>
      </c>
      <c r="D35" s="28">
        <f t="shared" si="1"/>
        <v>19525.556154561302</v>
      </c>
      <c r="E35" s="30">
        <f t="shared" si="2"/>
        <v>381247343.14492673</v>
      </c>
    </row>
    <row r="36" spans="1:5" x14ac:dyDescent="0.25">
      <c r="A36" s="31">
        <v>124.3</v>
      </c>
      <c r="B36" s="27">
        <v>87716.615412893763</v>
      </c>
      <c r="C36" s="33">
        <f t="shared" si="0"/>
        <v>94033.294909609191</v>
      </c>
      <c r="D36" s="28">
        <f t="shared" si="1"/>
        <v>-6316.6794967154274</v>
      </c>
      <c r="E36" s="30">
        <f t="shared" si="2"/>
        <v>39900439.864225067</v>
      </c>
    </row>
    <row r="37" spans="1:5" x14ac:dyDescent="0.25">
      <c r="A37" s="31">
        <v>125.3</v>
      </c>
      <c r="B37" s="27">
        <v>80443.847431935268</v>
      </c>
      <c r="C37" s="33">
        <f t="shared" si="0"/>
        <v>92184.166444100731</v>
      </c>
      <c r="D37" s="28">
        <f t="shared" si="1"/>
        <v>-11740.319012165462</v>
      </c>
      <c r="E37" s="30">
        <f t="shared" si="2"/>
        <v>137835090.50741383</v>
      </c>
    </row>
    <row r="38" spans="1:5" x14ac:dyDescent="0.25">
      <c r="A38" s="31">
        <v>126</v>
      </c>
      <c r="B38" s="27">
        <v>80746.326129263456</v>
      </c>
      <c r="C38" s="33">
        <f t="shared" si="0"/>
        <v>90911.192080983252</v>
      </c>
      <c r="D38" s="28">
        <f t="shared" si="1"/>
        <v>-10164.865951719796</v>
      </c>
      <c r="E38" s="30">
        <f t="shared" si="2"/>
        <v>103324499.81643239</v>
      </c>
    </row>
    <row r="39" spans="1:5" x14ac:dyDescent="0.25">
      <c r="A39" s="31">
        <v>128</v>
      </c>
      <c r="B39" s="27">
        <v>78814.880631028442</v>
      </c>
      <c r="C39" s="33">
        <f t="shared" ref="C39:C70" si="3">a_2017b*A39^2+b_2017b*A39+c_2017b</f>
        <v>87371.302336603345</v>
      </c>
      <c r="D39" s="28">
        <f t="shared" si="1"/>
        <v>-8556.4217055749032</v>
      </c>
      <c r="E39" s="30">
        <f t="shared" si="2"/>
        <v>73212352.403633341</v>
      </c>
    </row>
    <row r="40" spans="1:5" x14ac:dyDescent="0.25">
      <c r="A40" s="31">
        <v>128.69999999999999</v>
      </c>
      <c r="B40" s="27">
        <v>105300.40706641252</v>
      </c>
      <c r="C40" s="33">
        <f t="shared" si="3"/>
        <v>86166.353878654947</v>
      </c>
      <c r="D40" s="28">
        <f t="shared" si="1"/>
        <v>19134.05318775757</v>
      </c>
      <c r="E40" s="30">
        <f t="shared" si="2"/>
        <v>366111991.39193565</v>
      </c>
    </row>
    <row r="41" spans="1:5" x14ac:dyDescent="0.25">
      <c r="A41" s="31">
        <v>128.69999999999999</v>
      </c>
      <c r="B41" s="27">
        <v>76182.106980917873</v>
      </c>
      <c r="C41" s="33">
        <f t="shared" si="3"/>
        <v>86166.353878654947</v>
      </c>
      <c r="D41" s="28">
        <f t="shared" si="1"/>
        <v>-9984.2468977370736</v>
      </c>
      <c r="E41" s="30">
        <f t="shared" si="2"/>
        <v>99685186.114972383</v>
      </c>
    </row>
    <row r="42" spans="1:5" x14ac:dyDescent="0.25">
      <c r="A42" s="31">
        <v>129.1</v>
      </c>
      <c r="B42" s="27">
        <v>83104.451101051862</v>
      </c>
      <c r="C42" s="33">
        <f t="shared" si="3"/>
        <v>85485.730262016295</v>
      </c>
      <c r="D42" s="28">
        <f t="shared" si="1"/>
        <v>-2381.2791609644337</v>
      </c>
      <c r="E42" s="30">
        <f t="shared" si="2"/>
        <v>5670490.442443477</v>
      </c>
    </row>
    <row r="43" spans="1:5" x14ac:dyDescent="0.25">
      <c r="A43" s="31">
        <v>129.19999999999999</v>
      </c>
      <c r="B43" s="27">
        <v>78358.604809844372</v>
      </c>
      <c r="C43" s="33">
        <f t="shared" si="3"/>
        <v>85316.474171417009</v>
      </c>
      <c r="D43" s="28">
        <f t="shared" si="1"/>
        <v>-6957.869361572637</v>
      </c>
      <c r="E43" s="30">
        <f t="shared" si="2"/>
        <v>48411946.052711219</v>
      </c>
    </row>
    <row r="44" spans="1:5" x14ac:dyDescent="0.25">
      <c r="A44" s="31">
        <v>129.69999999999999</v>
      </c>
      <c r="B44" s="27">
        <v>57577.921828884901</v>
      </c>
      <c r="C44" s="33">
        <f t="shared" si="3"/>
        <v>84475.592599783558</v>
      </c>
      <c r="D44" s="28">
        <f t="shared" si="1"/>
        <v>-26897.670770898658</v>
      </c>
      <c r="E44" s="30">
        <f t="shared" si="2"/>
        <v>723484692.89965594</v>
      </c>
    </row>
    <row r="45" spans="1:5" x14ac:dyDescent="0.25">
      <c r="A45" s="31">
        <v>132.4</v>
      </c>
      <c r="B45" s="27">
        <v>57665.367430366634</v>
      </c>
      <c r="C45" s="33">
        <f t="shared" si="3"/>
        <v>80090.319896206376</v>
      </c>
      <c r="D45" s="28">
        <f t="shared" si="1"/>
        <v>-22424.952465839742</v>
      </c>
      <c r="E45" s="30">
        <f t="shared" si="2"/>
        <v>502878493.09517193</v>
      </c>
    </row>
    <row r="46" spans="1:5" x14ac:dyDescent="0.25">
      <c r="A46" s="31">
        <v>133.80000000000001</v>
      </c>
      <c r="B46" s="27">
        <v>73725.386462009003</v>
      </c>
      <c r="C46" s="33">
        <f t="shared" si="3"/>
        <v>77919.773387386114</v>
      </c>
      <c r="D46" s="28">
        <f t="shared" si="1"/>
        <v>-4194.3869253771118</v>
      </c>
      <c r="E46" s="30">
        <f t="shared" si="2"/>
        <v>17592881.679774459</v>
      </c>
    </row>
    <row r="47" spans="1:5" x14ac:dyDescent="0.25">
      <c r="A47" s="31">
        <v>134.5</v>
      </c>
      <c r="B47" s="27">
        <v>79435.982666020922</v>
      </c>
      <c r="C47" s="33">
        <f t="shared" si="3"/>
        <v>76860.954651652952</v>
      </c>
      <c r="D47" s="28">
        <f t="shared" si="1"/>
        <v>2575.0280143679702</v>
      </c>
      <c r="E47" s="30">
        <f t="shared" si="2"/>
        <v>6630769.2747798515</v>
      </c>
    </row>
    <row r="48" spans="1:5" x14ac:dyDescent="0.25">
      <c r="A48" s="31">
        <v>136.69999999999999</v>
      </c>
      <c r="B48" s="27">
        <v>88882.364538162306</v>
      </c>
      <c r="C48" s="33">
        <f t="shared" si="3"/>
        <v>73648.054835374583</v>
      </c>
      <c r="D48" s="28">
        <f t="shared" si="1"/>
        <v>15234.309702787723</v>
      </c>
      <c r="E48" s="30">
        <f t="shared" si="2"/>
        <v>232084192.12045217</v>
      </c>
    </row>
    <row r="49" spans="1:5" x14ac:dyDescent="0.25">
      <c r="A49" s="31">
        <v>138.69999999999999</v>
      </c>
      <c r="B49" s="27">
        <v>42957.306082712981</v>
      </c>
      <c r="C49" s="33">
        <f t="shared" si="3"/>
        <v>70878.405498729902</v>
      </c>
      <c r="D49" s="28">
        <f t="shared" si="1"/>
        <v>-27921.099416016921</v>
      </c>
      <c r="E49" s="30">
        <f t="shared" si="2"/>
        <v>779587792.59910047</v>
      </c>
    </row>
    <row r="50" spans="1:5" x14ac:dyDescent="0.25">
      <c r="A50" s="31">
        <v>139.69999999999999</v>
      </c>
      <c r="B50" s="27">
        <v>83079.081996052526</v>
      </c>
      <c r="C50" s="33">
        <f t="shared" si="3"/>
        <v>69547.569644033792</v>
      </c>
      <c r="D50" s="28">
        <f t="shared" si="1"/>
        <v>13531.512352018734</v>
      </c>
      <c r="E50" s="30">
        <f t="shared" si="2"/>
        <v>183101826.53283554</v>
      </c>
    </row>
    <row r="51" spans="1:5" x14ac:dyDescent="0.25">
      <c r="A51" s="31">
        <v>139.9</v>
      </c>
      <c r="B51" s="27">
        <v>55518.74736950158</v>
      </c>
      <c r="C51" s="33">
        <f t="shared" si="3"/>
        <v>69285.721578184515</v>
      </c>
      <c r="D51" s="28">
        <f t="shared" si="1"/>
        <v>-13766.974208682936</v>
      </c>
      <c r="E51" s="30">
        <f t="shared" si="2"/>
        <v>189529578.86254114</v>
      </c>
    </row>
    <row r="52" spans="1:5" x14ac:dyDescent="0.25">
      <c r="A52" s="31">
        <v>141.1</v>
      </c>
      <c r="B52" s="27">
        <v>54575.325885109356</v>
      </c>
      <c r="C52" s="33">
        <f t="shared" si="3"/>
        <v>67744.866918720654</v>
      </c>
      <c r="D52" s="28">
        <f t="shared" si="1"/>
        <v>-13169.541033611298</v>
      </c>
      <c r="E52" s="30">
        <f t="shared" si="2"/>
        <v>173436811.03597173</v>
      </c>
    </row>
    <row r="53" spans="1:5" x14ac:dyDescent="0.25">
      <c r="A53" s="31">
        <v>141.80000000000001</v>
      </c>
      <c r="B53" s="27">
        <v>45837.551425401631</v>
      </c>
      <c r="C53" s="33">
        <f t="shared" si="3"/>
        <v>66869.970074740821</v>
      </c>
      <c r="D53" s="28">
        <f t="shared" si="1"/>
        <v>-21032.41864933919</v>
      </c>
      <c r="E53" s="30">
        <f t="shared" si="2"/>
        <v>442362634.24107093</v>
      </c>
    </row>
    <row r="54" spans="1:5" x14ac:dyDescent="0.25">
      <c r="A54" s="31">
        <v>142.69999999999999</v>
      </c>
      <c r="B54" s="27">
        <v>33706.558043030309</v>
      </c>
      <c r="C54" s="33">
        <f t="shared" si="3"/>
        <v>65771.017334450502</v>
      </c>
      <c r="D54" s="28">
        <f t="shared" si="1"/>
        <v>-32064.459291420193</v>
      </c>
      <c r="E54" s="30">
        <f t="shared" si="2"/>
        <v>1028129549.6511427</v>
      </c>
    </row>
    <row r="55" spans="1:5" x14ac:dyDescent="0.25">
      <c r="A55" s="31">
        <v>144.19999999999999</v>
      </c>
      <c r="B55" s="27">
        <v>48372.688794275186</v>
      </c>
      <c r="C55" s="33">
        <f t="shared" si="3"/>
        <v>64004.216010318021</v>
      </c>
      <c r="D55" s="28">
        <f t="shared" si="1"/>
        <v>-15631.527216042836</v>
      </c>
      <c r="E55" s="30">
        <f t="shared" si="2"/>
        <v>244344643.10588789</v>
      </c>
    </row>
    <row r="56" spans="1:5" x14ac:dyDescent="0.25">
      <c r="A56" s="31">
        <v>144.5</v>
      </c>
      <c r="B56" s="27">
        <v>76750.954117481713</v>
      </c>
      <c r="C56" s="33">
        <f t="shared" si="3"/>
        <v>63660.573731944314</v>
      </c>
      <c r="D56" s="28">
        <f t="shared" si="1"/>
        <v>13090.380385537399</v>
      </c>
      <c r="E56" s="30">
        <f t="shared" si="2"/>
        <v>171358058.63806227</v>
      </c>
    </row>
    <row r="57" spans="1:5" x14ac:dyDescent="0.25">
      <c r="A57" s="31">
        <v>144.9</v>
      </c>
      <c r="B57" s="27">
        <v>57170.716276207961</v>
      </c>
      <c r="C57" s="33">
        <f t="shared" si="3"/>
        <v>63207.422983384342</v>
      </c>
      <c r="D57" s="28">
        <f t="shared" si="1"/>
        <v>-6036.7067071763813</v>
      </c>
      <c r="E57" s="30">
        <f t="shared" si="2"/>
        <v>36441827.868468307</v>
      </c>
    </row>
    <row r="58" spans="1:5" x14ac:dyDescent="0.25">
      <c r="A58" s="31">
        <v>146.9</v>
      </c>
      <c r="B58" s="27">
        <v>52304.449202637654</v>
      </c>
      <c r="C58" s="33">
        <f t="shared" si="3"/>
        <v>61028.051342386869</v>
      </c>
      <c r="D58" s="28">
        <f t="shared" si="1"/>
        <v>-8723.602139749215</v>
      </c>
      <c r="E58" s="30">
        <f t="shared" si="2"/>
        <v>76101234.29263708</v>
      </c>
    </row>
    <row r="59" spans="1:5" x14ac:dyDescent="0.25">
      <c r="A59" s="31">
        <v>147.80000000000001</v>
      </c>
      <c r="B59" s="27">
        <v>18419.690989617455</v>
      </c>
      <c r="C59" s="33">
        <f t="shared" si="3"/>
        <v>60094.304371792939</v>
      </c>
      <c r="D59" s="28">
        <f t="shared" si="1"/>
        <v>-41674.613382175485</v>
      </c>
      <c r="E59" s="30">
        <f t="shared" si="2"/>
        <v>1736773400.5538001</v>
      </c>
    </row>
    <row r="60" spans="1:5" x14ac:dyDescent="0.25">
      <c r="A60" s="31">
        <v>148.5</v>
      </c>
      <c r="B60" s="27">
        <v>95520.246453761225</v>
      </c>
      <c r="C60" s="33">
        <f t="shared" si="3"/>
        <v>59388.212551751523</v>
      </c>
      <c r="D60" s="28">
        <f t="shared" si="1"/>
        <v>36132.033902009702</v>
      </c>
      <c r="E60" s="30">
        <f t="shared" si="2"/>
        <v>1305523873.8959785</v>
      </c>
    </row>
    <row r="61" spans="1:5" x14ac:dyDescent="0.25">
      <c r="A61" s="31">
        <v>148.6</v>
      </c>
      <c r="B61" s="27">
        <v>72524.311981003906</v>
      </c>
      <c r="C61" s="33">
        <f t="shared" si="3"/>
        <v>59288.781993442331</v>
      </c>
      <c r="D61" s="28">
        <f t="shared" si="1"/>
        <v>13235.529987561575</v>
      </c>
      <c r="E61" s="30">
        <f t="shared" si="2"/>
        <v>175179254.0516417</v>
      </c>
    </row>
    <row r="62" spans="1:5" x14ac:dyDescent="0.25">
      <c r="A62" s="31">
        <v>150.19999999999999</v>
      </c>
      <c r="B62" s="27">
        <v>50771.6505761761</v>
      </c>
      <c r="C62" s="33">
        <f t="shared" si="3"/>
        <v>57746.842918182607</v>
      </c>
      <c r="D62" s="28">
        <f t="shared" si="1"/>
        <v>-6975.1923420065068</v>
      </c>
      <c r="E62" s="30">
        <f t="shared" si="2"/>
        <v>48653308.207986221</v>
      </c>
    </row>
    <row r="63" spans="1:5" x14ac:dyDescent="0.25">
      <c r="A63" s="31">
        <v>152.69999999999999</v>
      </c>
      <c r="B63" s="27">
        <v>73309.194845096223</v>
      </c>
      <c r="C63" s="33">
        <f t="shared" si="3"/>
        <v>55522.024892978952</v>
      </c>
      <c r="D63" s="28">
        <f t="shared" si="1"/>
        <v>17787.16995211727</v>
      </c>
      <c r="E63" s="30">
        <f t="shared" si="2"/>
        <v>316383414.90550351</v>
      </c>
    </row>
    <row r="64" spans="1:5" x14ac:dyDescent="0.25">
      <c r="A64" s="31">
        <v>153.1</v>
      </c>
      <c r="B64" s="27">
        <v>91647.559824838929</v>
      </c>
      <c r="C64" s="33">
        <f t="shared" si="3"/>
        <v>55186.929683548515</v>
      </c>
      <c r="D64" s="28">
        <f t="shared" si="1"/>
        <v>36460.630141290414</v>
      </c>
      <c r="E64" s="30">
        <f t="shared" si="2"/>
        <v>1329377550.2999749</v>
      </c>
    </row>
    <row r="65" spans="1:5" x14ac:dyDescent="0.25">
      <c r="A65" s="31">
        <v>154.6</v>
      </c>
      <c r="B65" s="27">
        <v>74275.311593273131</v>
      </c>
      <c r="C65" s="33">
        <f t="shared" si="3"/>
        <v>53981.612021129578</v>
      </c>
      <c r="D65" s="28">
        <f t="shared" si="1"/>
        <v>20293.699572143552</v>
      </c>
      <c r="E65" s="30">
        <f t="shared" si="2"/>
        <v>411834242.32441938</v>
      </c>
    </row>
    <row r="66" spans="1:5" x14ac:dyDescent="0.25">
      <c r="A66" s="31">
        <v>155.4</v>
      </c>
      <c r="B66" s="27">
        <v>44080.171492310561</v>
      </c>
      <c r="C66" s="33">
        <f t="shared" si="3"/>
        <v>53371.889073530212</v>
      </c>
      <c r="D66" s="28">
        <f t="shared" si="1"/>
        <v>-9291.717581219651</v>
      </c>
      <c r="E66" s="30">
        <f t="shared" si="2"/>
        <v>86336015.609146357</v>
      </c>
    </row>
    <row r="67" spans="1:5" x14ac:dyDescent="0.25">
      <c r="A67" s="31">
        <v>155.80000000000001</v>
      </c>
      <c r="B67" s="27">
        <v>71608.132892395122</v>
      </c>
      <c r="C67" s="33">
        <f t="shared" si="3"/>
        <v>53075.665809910628</v>
      </c>
      <c r="D67" s="28">
        <f t="shared" si="1"/>
        <v>18532.467082484494</v>
      </c>
      <c r="E67" s="30">
        <f t="shared" si="2"/>
        <v>343452336.16337132</v>
      </c>
    </row>
    <row r="68" spans="1:5" x14ac:dyDescent="0.25">
      <c r="A68" s="31">
        <v>156.80000000000001</v>
      </c>
      <c r="B68" s="27">
        <v>82076.714929415699</v>
      </c>
      <c r="C68" s="33">
        <f t="shared" si="3"/>
        <v>52360.302430554293</v>
      </c>
      <c r="D68" s="28">
        <f t="shared" si="1"/>
        <v>29716.412498861406</v>
      </c>
      <c r="E68" s="30">
        <f t="shared" si="2"/>
        <v>883065171.80248642</v>
      </c>
    </row>
    <row r="69" spans="1:5" x14ac:dyDescent="0.25">
      <c r="A69" s="31">
        <v>157.1</v>
      </c>
      <c r="B69" s="27">
        <v>34234.784112345369</v>
      </c>
      <c r="C69" s="33">
        <f t="shared" si="3"/>
        <v>52152.711962518864</v>
      </c>
      <c r="D69" s="28">
        <f t="shared" si="1"/>
        <v>-17917.927850173495</v>
      </c>
      <c r="E69" s="30">
        <f t="shared" si="2"/>
        <v>321052138.44402295</v>
      </c>
    </row>
    <row r="70" spans="1:5" x14ac:dyDescent="0.25">
      <c r="A70" s="31">
        <v>157.6</v>
      </c>
      <c r="B70" s="27">
        <v>4831.6403925914492</v>
      </c>
      <c r="C70" s="33">
        <f t="shared" si="3"/>
        <v>51813.926357609802</v>
      </c>
      <c r="D70" s="28">
        <f t="shared" si="1"/>
        <v>-46982.285965018353</v>
      </c>
      <c r="E70" s="30">
        <f t="shared" si="2"/>
        <v>2207335194.4987607</v>
      </c>
    </row>
    <row r="71" spans="1:5" x14ac:dyDescent="0.25">
      <c r="A71" s="31">
        <v>157.9</v>
      </c>
      <c r="B71" s="27">
        <v>102313.93106509376</v>
      </c>
      <c r="C71" s="33">
        <f t="shared" ref="C71:C102" si="4">a_2017b*A71^2+b_2017b*A71+c_2017b</f>
        <v>51614.974099754472</v>
      </c>
      <c r="D71" s="28">
        <f t="shared" si="1"/>
        <v>50698.956965339283</v>
      </c>
      <c r="E71" s="30">
        <f t="shared" si="2"/>
        <v>2570384237.3733244</v>
      </c>
    </row>
    <row r="72" spans="1:5" x14ac:dyDescent="0.25">
      <c r="A72" s="31">
        <v>160.19999999999999</v>
      </c>
      <c r="B72" s="27">
        <v>19277.973439810499</v>
      </c>
      <c r="C72" s="33">
        <f t="shared" si="4"/>
        <v>50197.291158025502</v>
      </c>
      <c r="D72" s="28">
        <f t="shared" ref="D72:D110" si="5">B72-C72</f>
        <v>-30919.317718215003</v>
      </c>
      <c r="E72" s="30">
        <f t="shared" ref="E72:E110" si="6">D72^2</f>
        <v>956004208.15992427</v>
      </c>
    </row>
    <row r="73" spans="1:5" x14ac:dyDescent="0.25">
      <c r="A73" s="31">
        <v>160.19999999999999</v>
      </c>
      <c r="B73" s="27">
        <v>70033.90736154803</v>
      </c>
      <c r="C73" s="33">
        <f t="shared" si="4"/>
        <v>50197.291158025502</v>
      </c>
      <c r="D73" s="28">
        <f t="shared" si="5"/>
        <v>19836.616203522528</v>
      </c>
      <c r="E73" s="30">
        <f t="shared" si="6"/>
        <v>393491342.4058525</v>
      </c>
    </row>
    <row r="74" spans="1:5" x14ac:dyDescent="0.25">
      <c r="A74" s="31">
        <v>162.9</v>
      </c>
      <c r="B74" s="27">
        <v>68562.125069282178</v>
      </c>
      <c r="C74" s="33">
        <f t="shared" si="4"/>
        <v>48776.004322531633</v>
      </c>
      <c r="D74" s="28">
        <f t="shared" si="5"/>
        <v>19786.120746750545</v>
      </c>
      <c r="E74" s="30">
        <f t="shared" si="6"/>
        <v>391490574.20499235</v>
      </c>
    </row>
    <row r="75" spans="1:5" x14ac:dyDescent="0.25">
      <c r="A75" s="31">
        <v>163.5</v>
      </c>
      <c r="B75" s="27">
        <v>60231.863561500155</v>
      </c>
      <c r="C75" s="33">
        <f t="shared" si="4"/>
        <v>48495.795420526294</v>
      </c>
      <c r="D75" s="28">
        <f t="shared" si="5"/>
        <v>11736.068140973861</v>
      </c>
      <c r="E75" s="30">
        <f t="shared" si="6"/>
        <v>137735295.40958166</v>
      </c>
    </row>
    <row r="76" spans="1:5" x14ac:dyDescent="0.25">
      <c r="A76" s="31">
        <v>164.9</v>
      </c>
      <c r="B76" s="27">
        <v>73694.628943084259</v>
      </c>
      <c r="C76" s="33">
        <f t="shared" si="4"/>
        <v>47892.36420856521</v>
      </c>
      <c r="D76" s="28">
        <f t="shared" si="5"/>
        <v>25802.264734519049</v>
      </c>
      <c r="E76" s="30">
        <f t="shared" si="6"/>
        <v>665756865.43020535</v>
      </c>
    </row>
    <row r="77" spans="1:5" x14ac:dyDescent="0.25">
      <c r="A77" s="31">
        <v>165</v>
      </c>
      <c r="B77" s="27">
        <v>53372.445092694739</v>
      </c>
      <c r="C77" s="33">
        <f t="shared" si="4"/>
        <v>47851.961419820669</v>
      </c>
      <c r="D77" s="28">
        <f t="shared" si="5"/>
        <v>5520.4836728740702</v>
      </c>
      <c r="E77" s="30">
        <f t="shared" si="6"/>
        <v>30475739.982469182</v>
      </c>
    </row>
    <row r="78" spans="1:5" x14ac:dyDescent="0.25">
      <c r="A78" s="31">
        <v>165.2</v>
      </c>
      <c r="B78" s="27">
        <v>53369.581859515471</v>
      </c>
      <c r="C78" s="33">
        <f t="shared" si="4"/>
        <v>47772.235618604231</v>
      </c>
      <c r="D78" s="28">
        <f t="shared" si="5"/>
        <v>5597.3462409112399</v>
      </c>
      <c r="E78" s="30">
        <f t="shared" si="6"/>
        <v>31330284.940643188</v>
      </c>
    </row>
    <row r="79" spans="1:5" x14ac:dyDescent="0.25">
      <c r="A79" s="31">
        <v>165.2</v>
      </c>
      <c r="B79" s="27">
        <v>70625.999850702749</v>
      </c>
      <c r="C79" s="33">
        <f t="shared" si="4"/>
        <v>47772.235618604231</v>
      </c>
      <c r="D79" s="28">
        <f t="shared" si="5"/>
        <v>22853.764232098518</v>
      </c>
      <c r="E79" s="30">
        <f t="shared" si="6"/>
        <v>522294539.57634556</v>
      </c>
    </row>
    <row r="80" spans="1:5" x14ac:dyDescent="0.25">
      <c r="A80" s="31">
        <v>165.2</v>
      </c>
      <c r="B80" s="27">
        <v>26487.926343983632</v>
      </c>
      <c r="C80" s="33">
        <f t="shared" si="4"/>
        <v>47772.235618604231</v>
      </c>
      <c r="D80" s="28">
        <f t="shared" si="5"/>
        <v>-21284.309274620598</v>
      </c>
      <c r="E80" s="30">
        <f t="shared" si="6"/>
        <v>453021821.29770041</v>
      </c>
    </row>
    <row r="81" spans="1:5" x14ac:dyDescent="0.25">
      <c r="A81" s="31">
        <v>165.7</v>
      </c>
      <c r="B81" s="27">
        <v>50915.589994659764</v>
      </c>
      <c r="C81" s="33">
        <f t="shared" si="4"/>
        <v>47579.219810486189</v>
      </c>
      <c r="D81" s="28">
        <f t="shared" si="5"/>
        <v>3336.3701841735747</v>
      </c>
      <c r="E81" s="30">
        <f t="shared" si="6"/>
        <v>11131366.005842412</v>
      </c>
    </row>
    <row r="82" spans="1:5" x14ac:dyDescent="0.25">
      <c r="A82" s="31">
        <v>166.1</v>
      </c>
      <c r="B82" s="27">
        <v>36589.09042415327</v>
      </c>
      <c r="C82" s="33">
        <f t="shared" si="4"/>
        <v>47431.285821627011</v>
      </c>
      <c r="D82" s="28">
        <f t="shared" si="5"/>
        <v>-10842.195397473741</v>
      </c>
      <c r="E82" s="30">
        <f t="shared" si="6"/>
        <v>117553201.03700076</v>
      </c>
    </row>
    <row r="83" spans="1:5" x14ac:dyDescent="0.25">
      <c r="A83" s="31">
        <v>166.3</v>
      </c>
      <c r="B83" s="27">
        <v>65423.704836070065</v>
      </c>
      <c r="C83" s="33">
        <f t="shared" si="4"/>
        <v>47359.478379742359</v>
      </c>
      <c r="D83" s="28">
        <f t="shared" si="5"/>
        <v>18064.226456327706</v>
      </c>
      <c r="E83" s="30">
        <f t="shared" si="6"/>
        <v>326316277.4654898</v>
      </c>
    </row>
    <row r="84" spans="1:5" x14ac:dyDescent="0.25">
      <c r="A84" s="31">
        <v>167</v>
      </c>
      <c r="B84" s="27">
        <v>72588.512717280944</v>
      </c>
      <c r="C84" s="33">
        <f t="shared" si="4"/>
        <v>47119.489984007902</v>
      </c>
      <c r="D84" s="28">
        <f t="shared" si="5"/>
        <v>25469.022733273043</v>
      </c>
      <c r="E84" s="30">
        <f t="shared" si="6"/>
        <v>648671118.98797905</v>
      </c>
    </row>
    <row r="85" spans="1:5" x14ac:dyDescent="0.25">
      <c r="A85" s="31">
        <v>167.4</v>
      </c>
      <c r="B85" s="27">
        <v>40589.216642665495</v>
      </c>
      <c r="C85" s="33">
        <f t="shared" si="4"/>
        <v>46990.272117205663</v>
      </c>
      <c r="D85" s="28">
        <f t="shared" si="5"/>
        <v>-6401.0554745401678</v>
      </c>
      <c r="E85" s="30">
        <f t="shared" si="6"/>
        <v>40973511.188140653</v>
      </c>
    </row>
    <row r="86" spans="1:5" x14ac:dyDescent="0.25">
      <c r="A86" s="31">
        <v>168</v>
      </c>
      <c r="B86" s="27">
        <v>40687.532063331739</v>
      </c>
      <c r="C86" s="33">
        <f t="shared" si="4"/>
        <v>46807.243079727865</v>
      </c>
      <c r="D86" s="28">
        <f t="shared" si="5"/>
        <v>-6119.7110163961261</v>
      </c>
      <c r="E86" s="30">
        <f t="shared" si="6"/>
        <v>37450862.924200103</v>
      </c>
    </row>
    <row r="87" spans="1:5" x14ac:dyDescent="0.25">
      <c r="A87" s="31">
        <v>169.1</v>
      </c>
      <c r="B87" s="27">
        <v>26570.909423045367</v>
      </c>
      <c r="C87" s="33">
        <f t="shared" si="4"/>
        <v>46505.342871511937</v>
      </c>
      <c r="D87" s="28">
        <f t="shared" si="5"/>
        <v>-19934.433448466571</v>
      </c>
      <c r="E87" s="30">
        <f t="shared" si="6"/>
        <v>397381636.9113428</v>
      </c>
    </row>
    <row r="88" spans="1:5" x14ac:dyDescent="0.25">
      <c r="A88" s="31">
        <v>169.8</v>
      </c>
      <c r="B88" s="27">
        <v>78930.387755444564</v>
      </c>
      <c r="C88" s="33">
        <f t="shared" si="4"/>
        <v>46335.899858915713</v>
      </c>
      <c r="D88" s="28">
        <f t="shared" si="5"/>
        <v>32594.487896528852</v>
      </c>
      <c r="E88" s="30">
        <f t="shared" si="6"/>
        <v>1062400641.2369658</v>
      </c>
    </row>
    <row r="89" spans="1:5" x14ac:dyDescent="0.25">
      <c r="A89" s="31">
        <v>170.7</v>
      </c>
      <c r="B89" s="27">
        <v>49765.847757452757</v>
      </c>
      <c r="C89" s="33">
        <f t="shared" si="4"/>
        <v>46143.959187546745</v>
      </c>
      <c r="D89" s="28">
        <f t="shared" si="5"/>
        <v>3621.888569906012</v>
      </c>
      <c r="E89" s="30">
        <f t="shared" si="6"/>
        <v>13118076.812815817</v>
      </c>
    </row>
    <row r="90" spans="1:5" x14ac:dyDescent="0.25">
      <c r="A90" s="31">
        <v>171</v>
      </c>
      <c r="B90" s="27">
        <v>45775.583880963466</v>
      </c>
      <c r="C90" s="33">
        <f t="shared" si="4"/>
        <v>46086.457621392561</v>
      </c>
      <c r="D90" s="28">
        <f t="shared" si="5"/>
        <v>-310.87374042909505</v>
      </c>
      <c r="E90" s="30">
        <f t="shared" si="6"/>
        <v>96642.482488376365</v>
      </c>
    </row>
    <row r="91" spans="1:5" x14ac:dyDescent="0.25">
      <c r="A91" s="31">
        <v>172.9</v>
      </c>
      <c r="B91" s="27">
        <v>47024.751403984228</v>
      </c>
      <c r="C91" s="33">
        <f t="shared" si="4"/>
        <v>45797.505449400516</v>
      </c>
      <c r="D91" s="28">
        <f t="shared" si="5"/>
        <v>1227.2459545837119</v>
      </c>
      <c r="E91" s="30">
        <f t="shared" si="6"/>
        <v>1506132.6330420861</v>
      </c>
    </row>
    <row r="92" spans="1:5" x14ac:dyDescent="0.25">
      <c r="A92" s="31">
        <v>173.5</v>
      </c>
      <c r="B92" s="27">
        <v>39590.981643193882</v>
      </c>
      <c r="C92" s="33">
        <f t="shared" si="4"/>
        <v>45733.251801900216</v>
      </c>
      <c r="D92" s="28">
        <f t="shared" si="5"/>
        <v>-6142.2701587063348</v>
      </c>
      <c r="E92" s="30">
        <f t="shared" si="6"/>
        <v>37727482.70253434</v>
      </c>
    </row>
    <row r="93" spans="1:5" x14ac:dyDescent="0.25">
      <c r="A93" s="31">
        <v>173.6</v>
      </c>
      <c r="B93" s="27">
        <v>7361.095369894254</v>
      </c>
      <c r="C93" s="33">
        <f t="shared" si="4"/>
        <v>45723.802599634742</v>
      </c>
      <c r="D93" s="28">
        <f t="shared" si="5"/>
        <v>-38362.707229740488</v>
      </c>
      <c r="E93" s="30">
        <f t="shared" si="6"/>
        <v>1471697305.9947832</v>
      </c>
    </row>
    <row r="94" spans="1:5" x14ac:dyDescent="0.25">
      <c r="A94" s="31">
        <v>175.4</v>
      </c>
      <c r="B94" s="27">
        <v>38349.90204483617</v>
      </c>
      <c r="C94" s="33">
        <f t="shared" si="4"/>
        <v>45615.26420639141</v>
      </c>
      <c r="D94" s="28">
        <f t="shared" si="5"/>
        <v>-7265.3621615552402</v>
      </c>
      <c r="E94" s="30">
        <f t="shared" si="6"/>
        <v>52785487.338558629</v>
      </c>
    </row>
    <row r="95" spans="1:5" x14ac:dyDescent="0.25">
      <c r="A95" s="31">
        <v>175.4</v>
      </c>
      <c r="B95" s="27">
        <v>75787.196621770781</v>
      </c>
      <c r="C95" s="33">
        <f t="shared" si="4"/>
        <v>45615.26420639141</v>
      </c>
      <c r="D95" s="28">
        <f t="shared" si="5"/>
        <v>30171.932415379371</v>
      </c>
      <c r="E95" s="30">
        <f t="shared" si="6"/>
        <v>910345505.67822051</v>
      </c>
    </row>
    <row r="96" spans="1:5" x14ac:dyDescent="0.25">
      <c r="A96" s="31">
        <v>175.8</v>
      </c>
      <c r="B96" s="27">
        <v>52151.359303507299</v>
      </c>
      <c r="C96" s="33">
        <f t="shared" si="4"/>
        <v>45606.981282112189</v>
      </c>
      <c r="D96" s="28">
        <f t="shared" si="5"/>
        <v>6544.3780213951104</v>
      </c>
      <c r="E96" s="30">
        <f t="shared" si="6"/>
        <v>42828883.686919384</v>
      </c>
    </row>
    <row r="97" spans="1:5" x14ac:dyDescent="0.25">
      <c r="A97" s="31">
        <v>177.1</v>
      </c>
      <c r="B97" s="27">
        <v>23686.46475232501</v>
      </c>
      <c r="C97" s="33">
        <f t="shared" si="4"/>
        <v>45619.833537575905</v>
      </c>
      <c r="D97" s="28">
        <f t="shared" si="5"/>
        <v>-21933.368785250896</v>
      </c>
      <c r="E97" s="30">
        <f t="shared" si="6"/>
        <v>481072666.26981837</v>
      </c>
    </row>
    <row r="98" spans="1:5" x14ac:dyDescent="0.25">
      <c r="A98" s="31">
        <v>177.2</v>
      </c>
      <c r="B98" s="27">
        <v>74991.750814383238</v>
      </c>
      <c r="C98" s="33">
        <f t="shared" si="4"/>
        <v>45623.341650580871</v>
      </c>
      <c r="D98" s="28">
        <f t="shared" si="5"/>
        <v>29368.409163802367</v>
      </c>
      <c r="E98" s="30">
        <f t="shared" si="6"/>
        <v>862503456.81251085</v>
      </c>
    </row>
    <row r="99" spans="1:5" x14ac:dyDescent="0.25">
      <c r="A99" s="31">
        <v>179.2</v>
      </c>
      <c r="B99" s="27">
        <v>57377.834564116551</v>
      </c>
      <c r="C99" s="33">
        <f t="shared" si="4"/>
        <v>45769.088249755674</v>
      </c>
      <c r="D99" s="28">
        <f t="shared" si="5"/>
        <v>11608.746314360877</v>
      </c>
      <c r="E99" s="30">
        <f t="shared" si="6"/>
        <v>134762990.99118724</v>
      </c>
    </row>
    <row r="100" spans="1:5" x14ac:dyDescent="0.25">
      <c r="A100" s="31">
        <v>180.7</v>
      </c>
      <c r="B100" s="27">
        <v>44986.879691598988</v>
      </c>
      <c r="C100" s="33">
        <f t="shared" si="4"/>
        <v>45972.878622982535</v>
      </c>
      <c r="D100" s="28">
        <f t="shared" si="5"/>
        <v>-985.99893138354673</v>
      </c>
      <c r="E100" s="30">
        <f t="shared" si="6"/>
        <v>972193.89268949605</v>
      </c>
    </row>
    <row r="101" spans="1:5" x14ac:dyDescent="0.25">
      <c r="A101" s="31">
        <v>180.8</v>
      </c>
      <c r="B101" s="27">
        <v>51012.678749462801</v>
      </c>
      <c r="C101" s="33">
        <f t="shared" si="4"/>
        <v>45989.34405125794</v>
      </c>
      <c r="D101" s="28">
        <f t="shared" si="5"/>
        <v>5023.3346982048606</v>
      </c>
      <c r="E101" s="30">
        <f t="shared" si="6"/>
        <v>25233891.490188919</v>
      </c>
    </row>
    <row r="102" spans="1:5" x14ac:dyDescent="0.25">
      <c r="A102" s="31">
        <v>181.6</v>
      </c>
      <c r="B102" s="27">
        <v>50913.610391422466</v>
      </c>
      <c r="C102" s="33">
        <f t="shared" si="4"/>
        <v>46134.024792729761</v>
      </c>
      <c r="D102" s="28">
        <f t="shared" si="5"/>
        <v>4779.5855986927054</v>
      </c>
      <c r="E102" s="30">
        <f t="shared" si="6"/>
        <v>22844438.495230708</v>
      </c>
    </row>
    <row r="103" spans="1:5" x14ac:dyDescent="0.25">
      <c r="A103" s="31">
        <v>185.7</v>
      </c>
      <c r="B103" s="27">
        <v>40562.920710031693</v>
      </c>
      <c r="C103" s="33">
        <f t="shared" ref="C103:C110" si="7">a_2017b*A103^2+b_2017b*A103+c_2017b</f>
        <v>47237.058681358001</v>
      </c>
      <c r="D103" s="28">
        <f t="shared" si="5"/>
        <v>-6674.1379713263086</v>
      </c>
      <c r="E103" s="30">
        <f t="shared" si="6"/>
        <v>44544117.660299651</v>
      </c>
    </row>
    <row r="104" spans="1:5" x14ac:dyDescent="0.25">
      <c r="A104" s="31">
        <v>188.9</v>
      </c>
      <c r="B104" s="27">
        <v>55038.605316763467</v>
      </c>
      <c r="C104" s="33">
        <f t="shared" si="7"/>
        <v>48518.356075235875</v>
      </c>
      <c r="D104" s="28">
        <f t="shared" si="5"/>
        <v>6520.2492415275919</v>
      </c>
      <c r="E104" s="30">
        <f t="shared" si="6"/>
        <v>42513650.171641141</v>
      </c>
    </row>
    <row r="105" spans="1:5" x14ac:dyDescent="0.25">
      <c r="A105" s="31">
        <v>191.5</v>
      </c>
      <c r="B105" s="27">
        <v>61102.644211996732</v>
      </c>
      <c r="C105" s="33">
        <f t="shared" si="7"/>
        <v>49830.793977589812</v>
      </c>
      <c r="D105" s="28">
        <f t="shared" si="5"/>
        <v>11271.85023440692</v>
      </c>
      <c r="E105" s="30">
        <f t="shared" si="6"/>
        <v>127054607.70689934</v>
      </c>
    </row>
    <row r="106" spans="1:5" x14ac:dyDescent="0.25">
      <c r="A106" s="31">
        <v>197.6</v>
      </c>
      <c r="B106" s="27">
        <v>82631.285089158133</v>
      </c>
      <c r="C106" s="33">
        <f t="shared" si="7"/>
        <v>53865.037323085126</v>
      </c>
      <c r="D106" s="28">
        <f t="shared" si="5"/>
        <v>28766.247766073007</v>
      </c>
      <c r="E106" s="30">
        <f t="shared" si="6"/>
        <v>827497010.53910029</v>
      </c>
    </row>
    <row r="107" spans="1:5" x14ac:dyDescent="0.25">
      <c r="A107" s="31">
        <v>198.7</v>
      </c>
      <c r="B107" s="27">
        <v>44295.608928377711</v>
      </c>
      <c r="C107" s="33">
        <f t="shared" si="7"/>
        <v>54735.054295983864</v>
      </c>
      <c r="D107" s="28">
        <f t="shared" si="5"/>
        <v>-10439.445367606153</v>
      </c>
      <c r="E107" s="30">
        <f t="shared" si="6"/>
        <v>108982019.58323357</v>
      </c>
    </row>
    <row r="108" spans="1:5" x14ac:dyDescent="0.25">
      <c r="A108" s="31">
        <v>198.7</v>
      </c>
      <c r="B108" s="27">
        <v>21074.552514555962</v>
      </c>
      <c r="C108" s="33">
        <f t="shared" si="7"/>
        <v>54735.054295983864</v>
      </c>
      <c r="D108" s="28">
        <f t="shared" si="5"/>
        <v>-33660.501781427898</v>
      </c>
      <c r="E108" s="30">
        <f t="shared" si="6"/>
        <v>1133029380.1775107</v>
      </c>
    </row>
    <row r="109" spans="1:5" x14ac:dyDescent="0.25">
      <c r="A109" s="31">
        <v>199</v>
      </c>
      <c r="B109" s="27">
        <v>37970.935768124938</v>
      </c>
      <c r="C109" s="33">
        <f t="shared" si="7"/>
        <v>54979.890086136525</v>
      </c>
      <c r="D109" s="28">
        <f t="shared" si="5"/>
        <v>-17008.954318011587</v>
      </c>
      <c r="E109" s="30">
        <f t="shared" si="6"/>
        <v>289304526.99220502</v>
      </c>
    </row>
    <row r="110" spans="1:5" x14ac:dyDescent="0.25">
      <c r="A110" s="31">
        <v>199.4</v>
      </c>
      <c r="B110" s="27">
        <v>20627.84495312045</v>
      </c>
      <c r="C110" s="33">
        <f t="shared" si="7"/>
        <v>55311.376762278844</v>
      </c>
      <c r="D110" s="28">
        <f t="shared" si="5"/>
        <v>-34683.53180915839</v>
      </c>
      <c r="E110" s="30">
        <f t="shared" si="6"/>
        <v>1202947378.756902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9"/>
  <sheetViews>
    <sheetView showGridLines="0" topLeftCell="A10" zoomScale="115" zoomScaleNormal="115" workbookViewId="0">
      <selection activeCell="E9" sqref="E9"/>
    </sheetView>
  </sheetViews>
  <sheetFormatPr defaultRowHeight="15" x14ac:dyDescent="0.25"/>
  <cols>
    <col min="2" max="2" width="12" bestFit="1" customWidth="1"/>
    <col min="3" max="3" width="18.28515625" bestFit="1" customWidth="1"/>
    <col min="4" max="4" width="20.7109375" bestFit="1" customWidth="1"/>
    <col min="5" max="5" width="26" bestFit="1" customWidth="1"/>
  </cols>
  <sheetData>
    <row r="1" spans="1:5" x14ac:dyDescent="0.25">
      <c r="A1" s="8" t="s">
        <v>5707</v>
      </c>
      <c r="B1" s="10">
        <v>113.44665287394386</v>
      </c>
    </row>
    <row r="2" spans="1:5" x14ac:dyDescent="0.25">
      <c r="A2" s="8" t="s">
        <v>5708</v>
      </c>
      <c r="B2" s="10">
        <v>-32362.879186646769</v>
      </c>
    </row>
    <row r="3" spans="1:5" x14ac:dyDescent="0.25">
      <c r="A3" s="8" t="s">
        <v>5709</v>
      </c>
      <c r="B3" s="10">
        <v>2325580.6856986391</v>
      </c>
    </row>
    <row r="4" spans="1:5" x14ac:dyDescent="0.25">
      <c r="D4" s="8" t="s">
        <v>5710</v>
      </c>
      <c r="E4" s="30">
        <f>SUM(E6:E26)</f>
        <v>610007251458.77014</v>
      </c>
    </row>
    <row r="5" spans="1:5" x14ac:dyDescent="0.25">
      <c r="A5" s="8" t="s">
        <v>5711</v>
      </c>
      <c r="B5" s="8" t="s">
        <v>5712</v>
      </c>
      <c r="C5" s="8" t="s">
        <v>5713</v>
      </c>
      <c r="D5" s="8" t="s">
        <v>22</v>
      </c>
      <c r="E5" s="8" t="s">
        <v>5715</v>
      </c>
    </row>
    <row r="6" spans="1:5" x14ac:dyDescent="0.25">
      <c r="A6" s="31">
        <v>100</v>
      </c>
      <c r="B6" s="27">
        <v>163853.55191078884</v>
      </c>
      <c r="C6" s="33">
        <f t="shared" ref="C6:C26" si="0">a_2018*A6^2+b_2018*A6+c_2018</f>
        <v>223759.29577340046</v>
      </c>
      <c r="D6" s="28">
        <f>B6-C6</f>
        <v>-59905.74386261162</v>
      </c>
      <c r="E6" s="30">
        <f>D6^2</f>
        <v>3588698147.7328296</v>
      </c>
    </row>
    <row r="7" spans="1:5" x14ac:dyDescent="0.25">
      <c r="A7" s="31">
        <f>A6+5</f>
        <v>105</v>
      </c>
      <c r="B7" s="27">
        <v>156530.49790213694</v>
      </c>
      <c r="C7" s="33">
        <f t="shared" si="0"/>
        <v>178227.71903595934</v>
      </c>
      <c r="D7" s="28">
        <f t="shared" ref="D7:D26" si="1">B7-C7</f>
        <v>-21697.221133822401</v>
      </c>
      <c r="E7" s="30">
        <f t="shared" ref="E7:E26" si="2">D7^2</f>
        <v>470769404.9299894</v>
      </c>
    </row>
    <row r="8" spans="1:5" x14ac:dyDescent="0.25">
      <c r="A8" s="31">
        <f t="shared" ref="A8:A25" si="3">A7+5</f>
        <v>110</v>
      </c>
      <c r="B8" s="27">
        <v>130576.67582313271</v>
      </c>
      <c r="C8" s="33">
        <f t="shared" si="0"/>
        <v>138368.47494221525</v>
      </c>
      <c r="D8" s="28">
        <f t="shared" si="1"/>
        <v>-7791.7991190825414</v>
      </c>
      <c r="E8" s="30">
        <f t="shared" si="2"/>
        <v>60712133.512135468</v>
      </c>
    </row>
    <row r="9" spans="1:5" x14ac:dyDescent="0.25">
      <c r="A9" s="31">
        <f t="shared" si="3"/>
        <v>115</v>
      </c>
      <c r="B9" s="27">
        <v>110128.63104281602</v>
      </c>
      <c r="C9" s="33">
        <f t="shared" si="0"/>
        <v>104181.56349216821</v>
      </c>
      <c r="D9" s="28">
        <f t="shared" si="1"/>
        <v>5947.0675506478146</v>
      </c>
      <c r="E9" s="30">
        <f t="shared" si="2"/>
        <v>35367612.451968201</v>
      </c>
    </row>
    <row r="10" spans="1:5" x14ac:dyDescent="0.25">
      <c r="A10" s="31">
        <f t="shared" si="3"/>
        <v>120</v>
      </c>
      <c r="B10" s="27">
        <v>73012.233225691351</v>
      </c>
      <c r="C10" s="33">
        <f t="shared" si="0"/>
        <v>75666.984685818199</v>
      </c>
      <c r="D10" s="28">
        <f t="shared" si="1"/>
        <v>-2654.7514601268485</v>
      </c>
      <c r="E10" s="30">
        <f t="shared" si="2"/>
        <v>7047705.3150456343</v>
      </c>
    </row>
    <row r="11" spans="1:5" x14ac:dyDescent="0.25">
      <c r="A11" s="31">
        <f t="shared" si="3"/>
        <v>125</v>
      </c>
      <c r="B11" s="27">
        <v>68272.925638657514</v>
      </c>
      <c r="C11" s="33">
        <f t="shared" si="0"/>
        <v>52824.738523165695</v>
      </c>
      <c r="D11" s="28">
        <f t="shared" si="1"/>
        <v>15448.187115491819</v>
      </c>
      <c r="E11" s="30">
        <f t="shared" si="2"/>
        <v>238646485.15524745</v>
      </c>
    </row>
    <row r="12" spans="1:5" x14ac:dyDescent="0.25">
      <c r="A12" s="31">
        <f t="shared" si="3"/>
        <v>130</v>
      </c>
      <c r="B12" s="27">
        <v>63844.011170572252</v>
      </c>
      <c r="C12" s="33">
        <f t="shared" si="0"/>
        <v>35654.82500421023</v>
      </c>
      <c r="D12" s="28">
        <f t="shared" si="1"/>
        <v>28189.186166362022</v>
      </c>
      <c r="E12" s="30">
        <f t="shared" si="2"/>
        <v>794630216.72181594</v>
      </c>
    </row>
    <row r="13" spans="1:5" x14ac:dyDescent="0.25">
      <c r="A13" s="31">
        <f t="shared" si="3"/>
        <v>135</v>
      </c>
      <c r="B13" s="27">
        <v>53359.28387327223</v>
      </c>
      <c r="C13" s="33">
        <f t="shared" si="0"/>
        <v>24157.244128951803</v>
      </c>
      <c r="D13" s="28">
        <f t="shared" si="1"/>
        <v>29202.039744320427</v>
      </c>
      <c r="E13" s="30">
        <f t="shared" si="2"/>
        <v>852759125.2288698</v>
      </c>
    </row>
    <row r="14" spans="1:5" x14ac:dyDescent="0.25">
      <c r="A14" s="31">
        <f t="shared" si="3"/>
        <v>140</v>
      </c>
      <c r="B14" s="27">
        <v>74704.869402646495</v>
      </c>
      <c r="C14" s="33">
        <f t="shared" si="0"/>
        <v>18331.995897391345</v>
      </c>
      <c r="D14" s="28">
        <f t="shared" si="1"/>
        <v>56372.873505255149</v>
      </c>
      <c r="E14" s="30">
        <f t="shared" si="2"/>
        <v>3177900867.2394981</v>
      </c>
    </row>
    <row r="15" spans="1:5" x14ac:dyDescent="0.25">
      <c r="A15" s="31">
        <f t="shared" si="3"/>
        <v>145</v>
      </c>
      <c r="B15" s="27">
        <v>95869.133626151423</v>
      </c>
      <c r="C15" s="33">
        <f t="shared" si="0"/>
        <v>18179.08030952746</v>
      </c>
      <c r="D15" s="28">
        <f t="shared" si="1"/>
        <v>77690.053316623962</v>
      </c>
      <c r="E15" s="30">
        <f t="shared" si="2"/>
        <v>6035744384.3398743</v>
      </c>
    </row>
    <row r="16" spans="1:5" x14ac:dyDescent="0.25">
      <c r="A16" s="31">
        <f t="shared" si="3"/>
        <v>150</v>
      </c>
      <c r="B16" s="27">
        <v>75578.307500883879</v>
      </c>
      <c r="C16" s="33">
        <f t="shared" si="0"/>
        <v>23698.497365360614</v>
      </c>
      <c r="D16" s="28">
        <f t="shared" si="1"/>
        <v>51879.810135523265</v>
      </c>
      <c r="E16" s="30">
        <f t="shared" si="2"/>
        <v>2691514699.6979423</v>
      </c>
    </row>
    <row r="17" spans="1:5" x14ac:dyDescent="0.25">
      <c r="A17" s="31">
        <f t="shared" si="3"/>
        <v>155</v>
      </c>
      <c r="B17" s="27">
        <v>67263.594760820648</v>
      </c>
      <c r="C17" s="33">
        <f t="shared" si="0"/>
        <v>34890.247064891737</v>
      </c>
      <c r="D17" s="28">
        <f t="shared" si="1"/>
        <v>32373.347695928911</v>
      </c>
      <c r="E17" s="30">
        <f t="shared" si="2"/>
        <v>1048033641.0415057</v>
      </c>
    </row>
    <row r="18" spans="1:5" x14ac:dyDescent="0.25">
      <c r="A18" s="31">
        <f t="shared" si="3"/>
        <v>160</v>
      </c>
      <c r="B18" s="27">
        <v>73840.905346253858</v>
      </c>
      <c r="C18" s="33">
        <f t="shared" si="0"/>
        <v>51754.329408118967</v>
      </c>
      <c r="D18" s="28">
        <f t="shared" si="1"/>
        <v>22086.575938134891</v>
      </c>
      <c r="E18" s="30">
        <f t="shared" si="2"/>
        <v>487816836.67099911</v>
      </c>
    </row>
    <row r="19" spans="1:5" x14ac:dyDescent="0.25">
      <c r="A19" s="31">
        <f t="shared" si="3"/>
        <v>165</v>
      </c>
      <c r="B19" s="27">
        <v>84059.147515076067</v>
      </c>
      <c r="C19" s="33">
        <f t="shared" si="0"/>
        <v>74290.744395043701</v>
      </c>
      <c r="D19" s="28">
        <f t="shared" si="1"/>
        <v>9768.4031200323661</v>
      </c>
      <c r="E19" s="30">
        <f t="shared" si="2"/>
        <v>95421699.515458062</v>
      </c>
    </row>
    <row r="20" spans="1:5" x14ac:dyDescent="0.25">
      <c r="A20" s="31">
        <f t="shared" si="3"/>
        <v>170</v>
      </c>
      <c r="B20" s="27">
        <v>33174.851085818795</v>
      </c>
      <c r="C20" s="33">
        <f t="shared" si="0"/>
        <v>102499.49202566547</v>
      </c>
      <c r="D20" s="28">
        <f t="shared" si="1"/>
        <v>-69324.640939846679</v>
      </c>
      <c r="E20" s="30">
        <f t="shared" si="2"/>
        <v>4805905841.4386663</v>
      </c>
    </row>
    <row r="21" spans="1:5" x14ac:dyDescent="0.25">
      <c r="A21" s="31">
        <f t="shared" si="3"/>
        <v>175</v>
      </c>
      <c r="B21" s="27">
        <v>80593.315040972113</v>
      </c>
      <c r="C21" s="33">
        <f t="shared" si="0"/>
        <v>136380.57229998568</v>
      </c>
      <c r="D21" s="28">
        <f t="shared" si="1"/>
        <v>-55787.257259013568</v>
      </c>
      <c r="E21" s="30">
        <f t="shared" si="2"/>
        <v>3112218072.4833622</v>
      </c>
    </row>
    <row r="22" spans="1:5" x14ac:dyDescent="0.25">
      <c r="A22" s="31">
        <f t="shared" si="3"/>
        <v>180</v>
      </c>
      <c r="B22" s="27">
        <v>71717.367298644036</v>
      </c>
      <c r="C22" s="33">
        <f t="shared" si="0"/>
        <v>175933.98521800153</v>
      </c>
      <c r="D22" s="28">
        <f t="shared" si="1"/>
        <v>-104216.61791935749</v>
      </c>
      <c r="E22" s="30">
        <f t="shared" si="2"/>
        <v>10861103450.549345</v>
      </c>
    </row>
    <row r="23" spans="1:5" x14ac:dyDescent="0.25">
      <c r="A23" s="31">
        <f t="shared" si="3"/>
        <v>185</v>
      </c>
      <c r="B23" s="27">
        <v>55323.640477500456</v>
      </c>
      <c r="C23" s="33">
        <f t="shared" si="0"/>
        <v>221159.73077971535</v>
      </c>
      <c r="D23" s="28">
        <f t="shared" si="1"/>
        <v>-165836.0903022149</v>
      </c>
      <c r="E23" s="30">
        <f t="shared" si="2"/>
        <v>27501608846.724373</v>
      </c>
    </row>
    <row r="24" spans="1:5" x14ac:dyDescent="0.25">
      <c r="A24" s="31">
        <f t="shared" si="3"/>
        <v>190</v>
      </c>
      <c r="B24" s="27">
        <v>81549.075725227129</v>
      </c>
      <c r="C24" s="33">
        <f t="shared" si="0"/>
        <v>272057.80898512667</v>
      </c>
      <c r="D24" s="28">
        <f t="shared" si="1"/>
        <v>-190508.73325989954</v>
      </c>
      <c r="E24" s="30">
        <f t="shared" si="2"/>
        <v>36293577448.291557</v>
      </c>
    </row>
    <row r="25" spans="1:5" x14ac:dyDescent="0.25">
      <c r="A25" s="31">
        <f t="shared" si="3"/>
        <v>195</v>
      </c>
      <c r="B25" s="27">
        <v>30236.344297000065</v>
      </c>
      <c r="C25" s="33">
        <f t="shared" si="0"/>
        <v>328628.2198342341</v>
      </c>
      <c r="D25" s="28">
        <f t="shared" si="1"/>
        <v>-298391.87553723401</v>
      </c>
      <c r="E25" s="30">
        <f t="shared" si="2"/>
        <v>89037711386.628159</v>
      </c>
    </row>
    <row r="26" spans="1:5" x14ac:dyDescent="0.25">
      <c r="A26" s="31">
        <v>197</v>
      </c>
      <c r="B26" s="27">
        <v>1000000</v>
      </c>
      <c r="C26" s="33">
        <f t="shared" si="0"/>
        <v>352844.63731411332</v>
      </c>
      <c r="D26" s="28">
        <f t="shared" si="1"/>
        <v>647155.36268588668</v>
      </c>
      <c r="E26" s="30">
        <f t="shared" si="2"/>
        <v>418810063453.1015</v>
      </c>
    </row>
    <row r="27" spans="1:5" x14ac:dyDescent="0.25">
      <c r="A27" s="34"/>
      <c r="B27" s="35"/>
    </row>
    <row r="28" spans="1:5" x14ac:dyDescent="0.25">
      <c r="A28" s="34"/>
      <c r="B28" s="35"/>
    </row>
    <row r="29" spans="1:5" x14ac:dyDescent="0.25">
      <c r="A29" s="34"/>
      <c r="B29" s="35"/>
    </row>
    <row r="30" spans="1:5" x14ac:dyDescent="0.25">
      <c r="A30" s="34"/>
      <c r="B30" s="35"/>
    </row>
    <row r="31" spans="1:5" x14ac:dyDescent="0.25">
      <c r="A31" s="34"/>
      <c r="B31" s="35"/>
    </row>
    <row r="32" spans="1:5" x14ac:dyDescent="0.25">
      <c r="A32" s="34"/>
      <c r="B32" s="35"/>
    </row>
    <row r="33" spans="1:2" x14ac:dyDescent="0.25">
      <c r="A33" s="34"/>
      <c r="B33" s="35"/>
    </row>
    <row r="34" spans="1:2" x14ac:dyDescent="0.25">
      <c r="A34" s="34"/>
      <c r="B34" s="35"/>
    </row>
    <row r="35" spans="1:2" x14ac:dyDescent="0.25">
      <c r="A35" s="34"/>
      <c r="B35" s="35"/>
    </row>
    <row r="36" spans="1:2" x14ac:dyDescent="0.25">
      <c r="A36" s="34"/>
      <c r="B36" s="35"/>
    </row>
    <row r="37" spans="1:2" x14ac:dyDescent="0.25">
      <c r="A37" s="34"/>
      <c r="B37" s="35"/>
    </row>
    <row r="38" spans="1:2" x14ac:dyDescent="0.25">
      <c r="A38" s="34"/>
      <c r="B38" s="35"/>
    </row>
    <row r="39" spans="1:2" x14ac:dyDescent="0.25">
      <c r="A39" s="34"/>
      <c r="B39" s="35"/>
    </row>
    <row r="40" spans="1:2" x14ac:dyDescent="0.25">
      <c r="A40" s="34"/>
      <c r="B40" s="35"/>
    </row>
    <row r="41" spans="1:2" x14ac:dyDescent="0.25">
      <c r="A41" s="34"/>
      <c r="B41" s="35"/>
    </row>
    <row r="42" spans="1:2" x14ac:dyDescent="0.25">
      <c r="A42" s="34"/>
      <c r="B42" s="35"/>
    </row>
    <row r="43" spans="1:2" x14ac:dyDescent="0.25">
      <c r="A43" s="34"/>
      <c r="B43" s="35"/>
    </row>
    <row r="44" spans="1:2" x14ac:dyDescent="0.25">
      <c r="A44" s="34"/>
      <c r="B44" s="35"/>
    </row>
    <row r="45" spans="1:2" x14ac:dyDescent="0.25">
      <c r="A45" s="34"/>
      <c r="B45" s="35"/>
    </row>
    <row r="46" spans="1:2" x14ac:dyDescent="0.25">
      <c r="A46" s="34"/>
      <c r="B46" s="35"/>
    </row>
    <row r="47" spans="1:2" x14ac:dyDescent="0.25">
      <c r="A47" s="34"/>
      <c r="B47" s="35"/>
    </row>
    <row r="48" spans="1:2" x14ac:dyDescent="0.25">
      <c r="A48" s="34"/>
      <c r="B48" s="35"/>
    </row>
    <row r="49" spans="1:2" x14ac:dyDescent="0.25">
      <c r="A49" s="34"/>
      <c r="B49" s="35"/>
    </row>
    <row r="50" spans="1:2" x14ac:dyDescent="0.25">
      <c r="A50" s="34"/>
      <c r="B50" s="35"/>
    </row>
    <row r="51" spans="1:2" x14ac:dyDescent="0.25">
      <c r="A51" s="34"/>
      <c r="B51" s="35"/>
    </row>
    <row r="52" spans="1:2" x14ac:dyDescent="0.25">
      <c r="A52" s="34"/>
      <c r="B52" s="35"/>
    </row>
    <row r="53" spans="1:2" x14ac:dyDescent="0.25">
      <c r="A53" s="34"/>
      <c r="B53" s="35"/>
    </row>
    <row r="54" spans="1:2" x14ac:dyDescent="0.25">
      <c r="A54" s="34"/>
      <c r="B54" s="35"/>
    </row>
    <row r="55" spans="1:2" x14ac:dyDescent="0.25">
      <c r="A55" s="34"/>
      <c r="B55" s="35"/>
    </row>
    <row r="56" spans="1:2" x14ac:dyDescent="0.25">
      <c r="A56" s="34"/>
      <c r="B56" s="35"/>
    </row>
    <row r="57" spans="1:2" x14ac:dyDescent="0.25">
      <c r="A57" s="34"/>
      <c r="B57" s="35"/>
    </row>
    <row r="58" spans="1:2" x14ac:dyDescent="0.25">
      <c r="A58" s="34"/>
      <c r="B58" s="35"/>
    </row>
    <row r="59" spans="1:2" x14ac:dyDescent="0.25">
      <c r="A59" s="34"/>
      <c r="B59" s="35"/>
    </row>
    <row r="60" spans="1:2" x14ac:dyDescent="0.25">
      <c r="A60" s="34"/>
      <c r="B60" s="35"/>
    </row>
    <row r="61" spans="1:2" x14ac:dyDescent="0.25">
      <c r="A61" s="34"/>
      <c r="B61" s="35"/>
    </row>
    <row r="62" spans="1:2" x14ac:dyDescent="0.25">
      <c r="A62" s="34"/>
      <c r="B62" s="35"/>
    </row>
    <row r="63" spans="1:2" x14ac:dyDescent="0.25">
      <c r="A63" s="34"/>
      <c r="B63" s="35"/>
    </row>
    <row r="64" spans="1:2" x14ac:dyDescent="0.25">
      <c r="A64" s="34"/>
      <c r="B64" s="35"/>
    </row>
    <row r="65" spans="1:2" x14ac:dyDescent="0.25">
      <c r="A65" s="34"/>
      <c r="B65" s="35"/>
    </row>
    <row r="66" spans="1:2" x14ac:dyDescent="0.25">
      <c r="A66" s="34"/>
      <c r="B66" s="35"/>
    </row>
    <row r="67" spans="1:2" x14ac:dyDescent="0.25">
      <c r="A67" s="34"/>
      <c r="B67" s="35"/>
    </row>
    <row r="68" spans="1:2" x14ac:dyDescent="0.25">
      <c r="A68" s="34"/>
      <c r="B68" s="35"/>
    </row>
    <row r="69" spans="1:2" x14ac:dyDescent="0.25">
      <c r="A69" s="34"/>
      <c r="B69" s="35"/>
    </row>
    <row r="70" spans="1:2" x14ac:dyDescent="0.25">
      <c r="A70" s="34"/>
      <c r="B70" s="35"/>
    </row>
    <row r="71" spans="1:2" x14ac:dyDescent="0.25">
      <c r="A71" s="34"/>
      <c r="B71" s="35"/>
    </row>
    <row r="72" spans="1:2" x14ac:dyDescent="0.25">
      <c r="A72" s="34"/>
      <c r="B72" s="35"/>
    </row>
    <row r="73" spans="1:2" x14ac:dyDescent="0.25">
      <c r="A73" s="34"/>
      <c r="B73" s="35"/>
    </row>
    <row r="74" spans="1:2" x14ac:dyDescent="0.25">
      <c r="A74" s="34"/>
      <c r="B74" s="35"/>
    </row>
    <row r="75" spans="1:2" x14ac:dyDescent="0.25">
      <c r="A75" s="34"/>
      <c r="B75" s="35"/>
    </row>
    <row r="76" spans="1:2" x14ac:dyDescent="0.25">
      <c r="A76" s="34"/>
      <c r="B76" s="35"/>
    </row>
    <row r="77" spans="1:2" x14ac:dyDescent="0.25">
      <c r="A77" s="34"/>
      <c r="B77" s="35"/>
    </row>
    <row r="78" spans="1:2" x14ac:dyDescent="0.25">
      <c r="A78" s="34"/>
      <c r="B78" s="35"/>
    </row>
    <row r="79" spans="1:2" x14ac:dyDescent="0.25">
      <c r="A79" s="34"/>
      <c r="B79" s="35"/>
    </row>
    <row r="80" spans="1:2" x14ac:dyDescent="0.25">
      <c r="A80" s="34"/>
      <c r="B80" s="35"/>
    </row>
    <row r="81" spans="1:2" x14ac:dyDescent="0.25">
      <c r="A81" s="34"/>
      <c r="B81" s="35"/>
    </row>
    <row r="82" spans="1:2" x14ac:dyDescent="0.25">
      <c r="A82" s="34"/>
      <c r="B82" s="35"/>
    </row>
    <row r="83" spans="1:2" x14ac:dyDescent="0.25">
      <c r="A83" s="34"/>
      <c r="B83" s="35"/>
    </row>
    <row r="84" spans="1:2" x14ac:dyDescent="0.25">
      <c r="A84" s="34"/>
      <c r="B84" s="35"/>
    </row>
    <row r="85" spans="1:2" x14ac:dyDescent="0.25">
      <c r="A85" s="34"/>
      <c r="B85" s="35"/>
    </row>
    <row r="86" spans="1:2" x14ac:dyDescent="0.25">
      <c r="A86" s="34"/>
      <c r="B86" s="35"/>
    </row>
    <row r="87" spans="1:2" x14ac:dyDescent="0.25">
      <c r="A87" s="34"/>
      <c r="B87" s="35"/>
    </row>
    <row r="88" spans="1:2" x14ac:dyDescent="0.25">
      <c r="A88" s="34"/>
      <c r="B88" s="35"/>
    </row>
    <row r="89" spans="1:2" x14ac:dyDescent="0.25">
      <c r="A89" s="34"/>
      <c r="B89" s="35"/>
    </row>
    <row r="90" spans="1:2" x14ac:dyDescent="0.25">
      <c r="A90" s="34"/>
      <c r="B90" s="35"/>
    </row>
    <row r="91" spans="1:2" x14ac:dyDescent="0.25">
      <c r="A91" s="34"/>
      <c r="B91" s="35"/>
    </row>
    <row r="92" spans="1:2" x14ac:dyDescent="0.25">
      <c r="A92" s="34"/>
      <c r="B92" s="35"/>
    </row>
    <row r="93" spans="1:2" x14ac:dyDescent="0.25">
      <c r="A93" s="34"/>
      <c r="B93" s="35"/>
    </row>
    <row r="94" spans="1:2" x14ac:dyDescent="0.25">
      <c r="A94" s="34"/>
      <c r="B94" s="35"/>
    </row>
    <row r="95" spans="1:2" x14ac:dyDescent="0.25">
      <c r="A95" s="34"/>
      <c r="B95" s="35"/>
    </row>
    <row r="96" spans="1:2" x14ac:dyDescent="0.25">
      <c r="A96" s="34"/>
      <c r="B96" s="35"/>
    </row>
    <row r="97" spans="1:2" x14ac:dyDescent="0.25">
      <c r="A97" s="34"/>
      <c r="B97" s="35"/>
    </row>
    <row r="98" spans="1:2" x14ac:dyDescent="0.25">
      <c r="A98" s="34"/>
      <c r="B98" s="35"/>
    </row>
    <row r="99" spans="1:2" x14ac:dyDescent="0.25">
      <c r="A99" s="34"/>
      <c r="B99" s="35"/>
    </row>
    <row r="100" spans="1:2" x14ac:dyDescent="0.25">
      <c r="A100" s="34"/>
      <c r="B100" s="35"/>
    </row>
    <row r="101" spans="1:2" x14ac:dyDescent="0.25">
      <c r="A101" s="34"/>
      <c r="B101" s="35"/>
    </row>
    <row r="102" spans="1:2" x14ac:dyDescent="0.25">
      <c r="A102" s="34"/>
      <c r="B102" s="35"/>
    </row>
    <row r="103" spans="1:2" x14ac:dyDescent="0.25">
      <c r="A103" s="34"/>
      <c r="B103" s="35"/>
    </row>
    <row r="104" spans="1:2" x14ac:dyDescent="0.25">
      <c r="A104" s="34"/>
      <c r="B104" s="35"/>
    </row>
    <row r="105" spans="1:2" x14ac:dyDescent="0.25">
      <c r="A105" s="34"/>
      <c r="B105" s="35"/>
    </row>
    <row r="106" spans="1:2" x14ac:dyDescent="0.25">
      <c r="A106" s="34"/>
      <c r="B106" s="35"/>
    </row>
    <row r="107" spans="1:2" x14ac:dyDescent="0.25">
      <c r="A107" s="34"/>
      <c r="B107" s="35"/>
    </row>
    <row r="108" spans="1:2" x14ac:dyDescent="0.25">
      <c r="A108" s="34"/>
      <c r="B108" s="35"/>
    </row>
    <row r="109" spans="1:2" x14ac:dyDescent="0.25">
      <c r="A109" s="34"/>
      <c r="B109" s="35"/>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09"/>
  <sheetViews>
    <sheetView showGridLines="0" topLeftCell="A10" zoomScale="115" zoomScaleNormal="115" workbookViewId="0">
      <selection activeCell="D18" sqref="D18"/>
    </sheetView>
  </sheetViews>
  <sheetFormatPr defaultRowHeight="15" x14ac:dyDescent="0.25"/>
  <cols>
    <col min="3" max="3" width="18.28515625" bestFit="1" customWidth="1"/>
    <col min="4" max="4" width="30.140625" bestFit="1" customWidth="1"/>
    <col min="5" max="5" width="21.42578125" bestFit="1" customWidth="1"/>
  </cols>
  <sheetData>
    <row r="1" spans="1:5" x14ac:dyDescent="0.25">
      <c r="A1" s="8" t="s">
        <v>5707</v>
      </c>
      <c r="B1" s="36">
        <v>3.0000366756596194E-5</v>
      </c>
    </row>
    <row r="2" spans="1:5" x14ac:dyDescent="0.25">
      <c r="A2" s="8" t="s">
        <v>5708</v>
      </c>
      <c r="B2" s="10">
        <v>-742.25328410322652</v>
      </c>
    </row>
    <row r="3" spans="1:5" x14ac:dyDescent="0.25">
      <c r="A3" s="8" t="s">
        <v>5709</v>
      </c>
      <c r="B3" s="10">
        <v>192600.66279338388</v>
      </c>
    </row>
    <row r="4" spans="1:5" x14ac:dyDescent="0.25">
      <c r="D4" s="8" t="s">
        <v>5716</v>
      </c>
      <c r="E4" s="29">
        <f>SUM(E6:E26)</f>
        <v>1363113.1226089925</v>
      </c>
    </row>
    <row r="5" spans="1:5" x14ac:dyDescent="0.25">
      <c r="A5" s="8" t="s">
        <v>5711</v>
      </c>
      <c r="B5" s="8" t="s">
        <v>5712</v>
      </c>
      <c r="C5" s="8" t="s">
        <v>5713</v>
      </c>
      <c r="D5" s="8" t="s">
        <v>22</v>
      </c>
      <c r="E5" s="8" t="s">
        <v>5717</v>
      </c>
    </row>
    <row r="6" spans="1:5" x14ac:dyDescent="0.25">
      <c r="A6" s="31">
        <v>100</v>
      </c>
      <c r="B6" s="27">
        <v>163853.55191078884</v>
      </c>
      <c r="C6" s="33">
        <f t="shared" ref="C6:C26" si="0">a2018b*A6^2+b2018b*A6+c_2018b</f>
        <v>118375.63438672879</v>
      </c>
      <c r="D6" s="28">
        <f>B6-C6</f>
        <v>45477.917524060045</v>
      </c>
      <c r="E6" s="24">
        <f>ABS(D6)</f>
        <v>45477.917524060045</v>
      </c>
    </row>
    <row r="7" spans="1:5" x14ac:dyDescent="0.25">
      <c r="A7" s="31">
        <f>A6+5</f>
        <v>105</v>
      </c>
      <c r="B7" s="27">
        <v>156530.49790213694</v>
      </c>
      <c r="C7" s="33">
        <f t="shared" si="0"/>
        <v>114664.39871658858</v>
      </c>
      <c r="D7" s="28">
        <f t="shared" ref="D7:D26" si="1">B7-C7</f>
        <v>41866.099185548359</v>
      </c>
      <c r="E7" s="24">
        <f t="shared" ref="E7:E26" si="2">ABS(D7)</f>
        <v>41866.099185548359</v>
      </c>
    </row>
    <row r="8" spans="1:5" x14ac:dyDescent="0.25">
      <c r="A8" s="31">
        <f t="shared" ref="A8:A25" si="3">A7+5</f>
        <v>110</v>
      </c>
      <c r="B8" s="27">
        <v>130576.67582313271</v>
      </c>
      <c r="C8" s="33">
        <f t="shared" si="0"/>
        <v>110953.16454646671</v>
      </c>
      <c r="D8" s="28">
        <f t="shared" si="1"/>
        <v>19623.511276666002</v>
      </c>
      <c r="E8" s="24">
        <f t="shared" si="2"/>
        <v>19623.511276666002</v>
      </c>
    </row>
    <row r="9" spans="1:5" x14ac:dyDescent="0.25">
      <c r="A9" s="31">
        <f t="shared" si="3"/>
        <v>115</v>
      </c>
      <c r="B9" s="27">
        <v>110128.63104281602</v>
      </c>
      <c r="C9" s="33">
        <f t="shared" si="0"/>
        <v>107241.93187636319</v>
      </c>
      <c r="D9" s="28">
        <f t="shared" si="1"/>
        <v>2886.6991664528323</v>
      </c>
      <c r="E9" s="24">
        <f t="shared" si="2"/>
        <v>2886.6991664528323</v>
      </c>
    </row>
    <row r="10" spans="1:5" x14ac:dyDescent="0.25">
      <c r="A10" s="31">
        <f t="shared" si="3"/>
        <v>120</v>
      </c>
      <c r="B10" s="27">
        <v>73012.233225691351</v>
      </c>
      <c r="C10" s="33">
        <f t="shared" si="0"/>
        <v>103530.70070627799</v>
      </c>
      <c r="D10" s="28">
        <f t="shared" si="1"/>
        <v>-30518.467480586638</v>
      </c>
      <c r="E10" s="24">
        <f t="shared" si="2"/>
        <v>30518.467480586638</v>
      </c>
    </row>
    <row r="11" spans="1:5" x14ac:dyDescent="0.25">
      <c r="A11" s="31">
        <f t="shared" si="3"/>
        <v>125</v>
      </c>
      <c r="B11" s="27">
        <v>68272.925638657514</v>
      </c>
      <c r="C11" s="33">
        <f t="shared" si="0"/>
        <v>99819.471036211136</v>
      </c>
      <c r="D11" s="28">
        <f t="shared" si="1"/>
        <v>-31546.545397553622</v>
      </c>
      <c r="E11" s="24">
        <f t="shared" si="2"/>
        <v>31546.545397553622</v>
      </c>
    </row>
    <row r="12" spans="1:5" x14ac:dyDescent="0.25">
      <c r="A12" s="31">
        <f t="shared" si="3"/>
        <v>130</v>
      </c>
      <c r="B12" s="27">
        <v>63844.011170572252</v>
      </c>
      <c r="C12" s="33">
        <f t="shared" si="0"/>
        <v>96108.242866162604</v>
      </c>
      <c r="D12" s="28">
        <f t="shared" si="1"/>
        <v>-32264.231695590352</v>
      </c>
      <c r="E12" s="24">
        <f t="shared" si="2"/>
        <v>32264.231695590352</v>
      </c>
    </row>
    <row r="13" spans="1:5" x14ac:dyDescent="0.25">
      <c r="A13" s="31">
        <f t="shared" si="3"/>
        <v>135</v>
      </c>
      <c r="B13" s="27">
        <v>53359.28387327223</v>
      </c>
      <c r="C13" s="33">
        <f t="shared" si="0"/>
        <v>92397.016196132434</v>
      </c>
      <c r="D13" s="28">
        <f t="shared" si="1"/>
        <v>-39037.732322860204</v>
      </c>
      <c r="E13" s="24">
        <f t="shared" si="2"/>
        <v>39037.732322860204</v>
      </c>
    </row>
    <row r="14" spans="1:5" x14ac:dyDescent="0.25">
      <c r="A14" s="31">
        <f t="shared" si="3"/>
        <v>140</v>
      </c>
      <c r="B14" s="27">
        <v>74704.869402646495</v>
      </c>
      <c r="C14" s="33">
        <f t="shared" si="0"/>
        <v>88685.791026120598</v>
      </c>
      <c r="D14" s="28">
        <f t="shared" si="1"/>
        <v>-13980.921623474103</v>
      </c>
      <c r="E14" s="24">
        <f t="shared" si="2"/>
        <v>13980.921623474103</v>
      </c>
    </row>
    <row r="15" spans="1:5" x14ac:dyDescent="0.25">
      <c r="A15" s="31">
        <f t="shared" si="3"/>
        <v>145</v>
      </c>
      <c r="B15" s="27">
        <v>95869.133626151423</v>
      </c>
      <c r="C15" s="33">
        <f t="shared" si="0"/>
        <v>84974.567356127081</v>
      </c>
      <c r="D15" s="28">
        <f t="shared" si="1"/>
        <v>10894.566270024341</v>
      </c>
      <c r="E15" s="24">
        <f t="shared" si="2"/>
        <v>10894.566270024341</v>
      </c>
    </row>
    <row r="16" spans="1:5" x14ac:dyDescent="0.25">
      <c r="A16" s="31">
        <f t="shared" si="3"/>
        <v>150</v>
      </c>
      <c r="B16" s="27">
        <v>75578.307500883879</v>
      </c>
      <c r="C16" s="33">
        <f t="shared" si="0"/>
        <v>81263.345186151928</v>
      </c>
      <c r="D16" s="28">
        <f t="shared" si="1"/>
        <v>-5685.0376852680492</v>
      </c>
      <c r="E16" s="24">
        <f t="shared" si="2"/>
        <v>5685.0376852680492</v>
      </c>
    </row>
    <row r="17" spans="1:5" x14ac:dyDescent="0.25">
      <c r="A17" s="31">
        <f t="shared" si="3"/>
        <v>155</v>
      </c>
      <c r="B17" s="27">
        <v>67263.594760820648</v>
      </c>
      <c r="C17" s="33">
        <f t="shared" si="0"/>
        <v>77552.124516195094</v>
      </c>
      <c r="D17" s="28">
        <f t="shared" si="1"/>
        <v>-10288.529755374446</v>
      </c>
      <c r="E17" s="24">
        <f t="shared" si="2"/>
        <v>10288.529755374446</v>
      </c>
    </row>
    <row r="18" spans="1:5" x14ac:dyDescent="0.25">
      <c r="A18" s="31">
        <f t="shared" si="3"/>
        <v>160</v>
      </c>
      <c r="B18" s="27">
        <v>73840.905346253858</v>
      </c>
      <c r="C18" s="33">
        <f t="shared" si="0"/>
        <v>73840.905346256593</v>
      </c>
      <c r="D18" s="28">
        <f t="shared" si="1"/>
        <v>-2.7357600629329681E-9</v>
      </c>
      <c r="E18" s="24">
        <f t="shared" si="2"/>
        <v>2.7357600629329681E-9</v>
      </c>
    </row>
    <row r="19" spans="1:5" x14ac:dyDescent="0.25">
      <c r="A19" s="31">
        <f t="shared" si="3"/>
        <v>165</v>
      </c>
      <c r="B19" s="27">
        <v>84059.147515076067</v>
      </c>
      <c r="C19" s="33">
        <f t="shared" si="0"/>
        <v>70129.687676336456</v>
      </c>
      <c r="D19" s="28">
        <f t="shared" si="1"/>
        <v>13929.459838739611</v>
      </c>
      <c r="E19" s="24">
        <f t="shared" si="2"/>
        <v>13929.459838739611</v>
      </c>
    </row>
    <row r="20" spans="1:5" x14ac:dyDescent="0.25">
      <c r="A20" s="31">
        <f t="shared" si="3"/>
        <v>170</v>
      </c>
      <c r="B20" s="27">
        <v>33174.851085818795</v>
      </c>
      <c r="C20" s="33">
        <f t="shared" si="0"/>
        <v>66418.471506434638</v>
      </c>
      <c r="D20" s="28">
        <f t="shared" si="1"/>
        <v>-33243.620420615844</v>
      </c>
      <c r="E20" s="24">
        <f t="shared" si="2"/>
        <v>33243.620420615844</v>
      </c>
    </row>
    <row r="21" spans="1:5" x14ac:dyDescent="0.25">
      <c r="A21" s="31">
        <f t="shared" si="3"/>
        <v>175</v>
      </c>
      <c r="B21" s="27">
        <v>80593.315040972113</v>
      </c>
      <c r="C21" s="33">
        <f t="shared" si="0"/>
        <v>62707.256836551154</v>
      </c>
      <c r="D21" s="28">
        <f t="shared" si="1"/>
        <v>17886.058204420959</v>
      </c>
      <c r="E21" s="24">
        <f t="shared" si="2"/>
        <v>17886.058204420959</v>
      </c>
    </row>
    <row r="22" spans="1:5" x14ac:dyDescent="0.25">
      <c r="A22" s="31">
        <f t="shared" si="3"/>
        <v>180</v>
      </c>
      <c r="B22" s="27">
        <v>71717.367298644036</v>
      </c>
      <c r="C22" s="33">
        <f t="shared" si="0"/>
        <v>58996.043666686019</v>
      </c>
      <c r="D22" s="28">
        <f t="shared" si="1"/>
        <v>12721.323631958017</v>
      </c>
      <c r="E22" s="24">
        <f t="shared" si="2"/>
        <v>12721.323631958017</v>
      </c>
    </row>
    <row r="23" spans="1:5" x14ac:dyDescent="0.25">
      <c r="A23" s="31">
        <f t="shared" si="3"/>
        <v>185</v>
      </c>
      <c r="B23" s="27">
        <v>55323.640477500456</v>
      </c>
      <c r="C23" s="33">
        <f t="shared" si="0"/>
        <v>55284.831996839202</v>
      </c>
      <c r="D23" s="28">
        <f t="shared" si="1"/>
        <v>38.80848066125327</v>
      </c>
      <c r="E23" s="24">
        <f t="shared" si="2"/>
        <v>38.80848066125327</v>
      </c>
    </row>
    <row r="24" spans="1:5" x14ac:dyDescent="0.25">
      <c r="A24" s="31">
        <f t="shared" si="3"/>
        <v>190</v>
      </c>
      <c r="B24" s="27">
        <v>81549.075725227129</v>
      </c>
      <c r="C24" s="33">
        <f t="shared" si="0"/>
        <v>51573.621827010735</v>
      </c>
      <c r="D24" s="28">
        <f t="shared" si="1"/>
        <v>29975.453898216394</v>
      </c>
      <c r="E24" s="24">
        <f t="shared" si="2"/>
        <v>29975.453898216394</v>
      </c>
    </row>
    <row r="25" spans="1:5" x14ac:dyDescent="0.25">
      <c r="A25" s="31">
        <f t="shared" si="3"/>
        <v>195</v>
      </c>
      <c r="B25" s="27">
        <v>30236.344297000065</v>
      </c>
      <c r="C25" s="33">
        <f t="shared" si="0"/>
        <v>47862.413157200615</v>
      </c>
      <c r="D25" s="28">
        <f t="shared" si="1"/>
        <v>-17626.06886020055</v>
      </c>
      <c r="E25" s="24">
        <f t="shared" si="2"/>
        <v>17626.06886020055</v>
      </c>
    </row>
    <row r="26" spans="1:5" x14ac:dyDescent="0.25">
      <c r="A26" s="31">
        <v>197</v>
      </c>
      <c r="B26" s="27">
        <v>1000000</v>
      </c>
      <c r="C26" s="33">
        <f t="shared" si="0"/>
        <v>46377.930109281733</v>
      </c>
      <c r="D26" s="28">
        <f t="shared" si="1"/>
        <v>953622.06989071821</v>
      </c>
      <c r="E26" s="24">
        <f t="shared" si="2"/>
        <v>953622.06989071821</v>
      </c>
    </row>
    <row r="27" spans="1:5" x14ac:dyDescent="0.25">
      <c r="A27" s="34"/>
      <c r="B27" s="35"/>
    </row>
    <row r="28" spans="1:5" x14ac:dyDescent="0.25">
      <c r="A28" s="34"/>
      <c r="B28" s="35"/>
    </row>
    <row r="29" spans="1:5" x14ac:dyDescent="0.25">
      <c r="A29" s="34"/>
      <c r="B29" s="35"/>
    </row>
    <row r="30" spans="1:5" x14ac:dyDescent="0.25">
      <c r="A30" s="34"/>
      <c r="B30" s="35"/>
    </row>
    <row r="31" spans="1:5" x14ac:dyDescent="0.25">
      <c r="A31" s="34"/>
      <c r="B31" s="35"/>
    </row>
    <row r="32" spans="1:5" x14ac:dyDescent="0.25">
      <c r="A32" s="34"/>
      <c r="B32" s="35"/>
    </row>
    <row r="33" spans="1:2" x14ac:dyDescent="0.25">
      <c r="A33" s="34"/>
      <c r="B33" s="35"/>
    </row>
    <row r="34" spans="1:2" x14ac:dyDescent="0.25">
      <c r="A34" s="34"/>
      <c r="B34" s="35"/>
    </row>
    <row r="35" spans="1:2" x14ac:dyDescent="0.25">
      <c r="A35" s="34"/>
      <c r="B35" s="35"/>
    </row>
    <row r="36" spans="1:2" x14ac:dyDescent="0.25">
      <c r="A36" s="34"/>
      <c r="B36" s="35"/>
    </row>
    <row r="37" spans="1:2" x14ac:dyDescent="0.25">
      <c r="A37" s="34"/>
      <c r="B37" s="35"/>
    </row>
    <row r="38" spans="1:2" x14ac:dyDescent="0.25">
      <c r="A38" s="34"/>
      <c r="B38" s="35"/>
    </row>
    <row r="39" spans="1:2" x14ac:dyDescent="0.25">
      <c r="A39" s="34"/>
      <c r="B39" s="35"/>
    </row>
    <row r="40" spans="1:2" x14ac:dyDescent="0.25">
      <c r="A40" s="34"/>
      <c r="B40" s="35"/>
    </row>
    <row r="41" spans="1:2" x14ac:dyDescent="0.25">
      <c r="A41" s="34"/>
      <c r="B41" s="35"/>
    </row>
    <row r="42" spans="1:2" x14ac:dyDescent="0.25">
      <c r="A42" s="34"/>
      <c r="B42" s="35"/>
    </row>
    <row r="43" spans="1:2" x14ac:dyDescent="0.25">
      <c r="A43" s="34"/>
      <c r="B43" s="35"/>
    </row>
    <row r="44" spans="1:2" x14ac:dyDescent="0.25">
      <c r="A44" s="34"/>
      <c r="B44" s="35"/>
    </row>
    <row r="45" spans="1:2" x14ac:dyDescent="0.25">
      <c r="A45" s="34"/>
      <c r="B45" s="35"/>
    </row>
    <row r="46" spans="1:2" x14ac:dyDescent="0.25">
      <c r="A46" s="34"/>
      <c r="B46" s="35"/>
    </row>
    <row r="47" spans="1:2" x14ac:dyDescent="0.25">
      <c r="A47" s="34"/>
      <c r="B47" s="35"/>
    </row>
    <row r="48" spans="1:2" x14ac:dyDescent="0.25">
      <c r="A48" s="34"/>
      <c r="B48" s="35"/>
    </row>
    <row r="49" spans="1:2" x14ac:dyDescent="0.25">
      <c r="A49" s="34"/>
      <c r="B49" s="35"/>
    </row>
    <row r="50" spans="1:2" x14ac:dyDescent="0.25">
      <c r="A50" s="34"/>
      <c r="B50" s="35"/>
    </row>
    <row r="51" spans="1:2" x14ac:dyDescent="0.25">
      <c r="A51" s="34"/>
      <c r="B51" s="35"/>
    </row>
    <row r="52" spans="1:2" x14ac:dyDescent="0.25">
      <c r="A52" s="34"/>
      <c r="B52" s="35"/>
    </row>
    <row r="53" spans="1:2" x14ac:dyDescent="0.25">
      <c r="A53" s="34"/>
      <c r="B53" s="35"/>
    </row>
    <row r="54" spans="1:2" x14ac:dyDescent="0.25">
      <c r="A54" s="34"/>
      <c r="B54" s="35"/>
    </row>
    <row r="55" spans="1:2" x14ac:dyDescent="0.25">
      <c r="A55" s="34"/>
      <c r="B55" s="35"/>
    </row>
    <row r="56" spans="1:2" x14ac:dyDescent="0.25">
      <c r="A56" s="34"/>
      <c r="B56" s="35"/>
    </row>
    <row r="57" spans="1:2" x14ac:dyDescent="0.25">
      <c r="A57" s="34"/>
      <c r="B57" s="35"/>
    </row>
    <row r="58" spans="1:2" x14ac:dyDescent="0.25">
      <c r="A58" s="34"/>
      <c r="B58" s="35"/>
    </row>
    <row r="59" spans="1:2" x14ac:dyDescent="0.25">
      <c r="A59" s="34"/>
      <c r="B59" s="35"/>
    </row>
    <row r="60" spans="1:2" x14ac:dyDescent="0.25">
      <c r="A60" s="34"/>
      <c r="B60" s="35"/>
    </row>
    <row r="61" spans="1:2" x14ac:dyDescent="0.25">
      <c r="A61" s="34"/>
      <c r="B61" s="35"/>
    </row>
    <row r="62" spans="1:2" x14ac:dyDescent="0.25">
      <c r="A62" s="34"/>
      <c r="B62" s="35"/>
    </row>
    <row r="63" spans="1:2" x14ac:dyDescent="0.25">
      <c r="A63" s="34"/>
      <c r="B63" s="35"/>
    </row>
    <row r="64" spans="1:2" x14ac:dyDescent="0.25">
      <c r="A64" s="34"/>
      <c r="B64" s="35"/>
    </row>
    <row r="65" spans="1:2" x14ac:dyDescent="0.25">
      <c r="A65" s="34"/>
      <c r="B65" s="35"/>
    </row>
    <row r="66" spans="1:2" x14ac:dyDescent="0.25">
      <c r="A66" s="34"/>
      <c r="B66" s="35"/>
    </row>
    <row r="67" spans="1:2" x14ac:dyDescent="0.25">
      <c r="A67" s="34"/>
      <c r="B67" s="35"/>
    </row>
    <row r="68" spans="1:2" x14ac:dyDescent="0.25">
      <c r="A68" s="34"/>
      <c r="B68" s="35"/>
    </row>
    <row r="69" spans="1:2" x14ac:dyDescent="0.25">
      <c r="A69" s="34"/>
      <c r="B69" s="35"/>
    </row>
    <row r="70" spans="1:2" x14ac:dyDescent="0.25">
      <c r="A70" s="34"/>
      <c r="B70" s="35"/>
    </row>
    <row r="71" spans="1:2" x14ac:dyDescent="0.25">
      <c r="A71" s="34"/>
      <c r="B71" s="35"/>
    </row>
    <row r="72" spans="1:2" x14ac:dyDescent="0.25">
      <c r="A72" s="34"/>
      <c r="B72" s="35"/>
    </row>
    <row r="73" spans="1:2" x14ac:dyDescent="0.25">
      <c r="A73" s="34"/>
      <c r="B73" s="35"/>
    </row>
    <row r="74" spans="1:2" x14ac:dyDescent="0.25">
      <c r="A74" s="34"/>
      <c r="B74" s="35"/>
    </row>
    <row r="75" spans="1:2" x14ac:dyDescent="0.25">
      <c r="A75" s="34"/>
      <c r="B75" s="35"/>
    </row>
    <row r="76" spans="1:2" x14ac:dyDescent="0.25">
      <c r="A76" s="34"/>
      <c r="B76" s="35"/>
    </row>
    <row r="77" spans="1:2" x14ac:dyDescent="0.25">
      <c r="A77" s="34"/>
      <c r="B77" s="35"/>
    </row>
    <row r="78" spans="1:2" x14ac:dyDescent="0.25">
      <c r="A78" s="34"/>
      <c r="B78" s="35"/>
    </row>
    <row r="79" spans="1:2" x14ac:dyDescent="0.25">
      <c r="A79" s="34"/>
      <c r="B79" s="35"/>
    </row>
    <row r="80" spans="1:2" x14ac:dyDescent="0.25">
      <c r="A80" s="34"/>
      <c r="B80" s="35"/>
    </row>
    <row r="81" spans="1:2" x14ac:dyDescent="0.25">
      <c r="A81" s="34"/>
      <c r="B81" s="35"/>
    </row>
    <row r="82" spans="1:2" x14ac:dyDescent="0.25">
      <c r="A82" s="34"/>
      <c r="B82" s="35"/>
    </row>
    <row r="83" spans="1:2" x14ac:dyDescent="0.25">
      <c r="A83" s="34"/>
      <c r="B83" s="35"/>
    </row>
    <row r="84" spans="1:2" x14ac:dyDescent="0.25">
      <c r="A84" s="34"/>
      <c r="B84" s="35"/>
    </row>
    <row r="85" spans="1:2" x14ac:dyDescent="0.25">
      <c r="A85" s="34"/>
      <c r="B85" s="35"/>
    </row>
    <row r="86" spans="1:2" x14ac:dyDescent="0.25">
      <c r="A86" s="34"/>
      <c r="B86" s="35"/>
    </row>
    <row r="87" spans="1:2" x14ac:dyDescent="0.25">
      <c r="A87" s="34"/>
      <c r="B87" s="35"/>
    </row>
    <row r="88" spans="1:2" x14ac:dyDescent="0.25">
      <c r="A88" s="34"/>
      <c r="B88" s="35"/>
    </row>
    <row r="89" spans="1:2" x14ac:dyDescent="0.25">
      <c r="A89" s="34"/>
      <c r="B89" s="35"/>
    </row>
    <row r="90" spans="1:2" x14ac:dyDescent="0.25">
      <c r="A90" s="34"/>
      <c r="B90" s="35"/>
    </row>
    <row r="91" spans="1:2" x14ac:dyDescent="0.25">
      <c r="A91" s="34"/>
      <c r="B91" s="35"/>
    </row>
    <row r="92" spans="1:2" x14ac:dyDescent="0.25">
      <c r="A92" s="34"/>
      <c r="B92" s="35"/>
    </row>
    <row r="93" spans="1:2" x14ac:dyDescent="0.25">
      <c r="A93" s="34"/>
      <c r="B93" s="35"/>
    </row>
    <row r="94" spans="1:2" x14ac:dyDescent="0.25">
      <c r="A94" s="34"/>
      <c r="B94" s="35"/>
    </row>
    <row r="95" spans="1:2" x14ac:dyDescent="0.25">
      <c r="A95" s="34"/>
      <c r="B95" s="35"/>
    </row>
    <row r="96" spans="1:2" x14ac:dyDescent="0.25">
      <c r="A96" s="34"/>
      <c r="B96" s="35"/>
    </row>
    <row r="97" spans="1:2" x14ac:dyDescent="0.25">
      <c r="A97" s="34"/>
      <c r="B97" s="35"/>
    </row>
    <row r="98" spans="1:2" x14ac:dyDescent="0.25">
      <c r="A98" s="34"/>
      <c r="B98" s="35"/>
    </row>
    <row r="99" spans="1:2" x14ac:dyDescent="0.25">
      <c r="A99" s="34"/>
      <c r="B99" s="35"/>
    </row>
    <row r="100" spans="1:2" x14ac:dyDescent="0.25">
      <c r="A100" s="34"/>
      <c r="B100" s="35"/>
    </row>
    <row r="101" spans="1:2" x14ac:dyDescent="0.25">
      <c r="A101" s="34"/>
      <c r="B101" s="35"/>
    </row>
    <row r="102" spans="1:2" x14ac:dyDescent="0.25">
      <c r="A102" s="34"/>
      <c r="B102" s="35"/>
    </row>
    <row r="103" spans="1:2" x14ac:dyDescent="0.25">
      <c r="A103" s="34"/>
      <c r="B103" s="35"/>
    </row>
    <row r="104" spans="1:2" x14ac:dyDescent="0.25">
      <c r="A104" s="34"/>
      <c r="B104" s="35"/>
    </row>
    <row r="105" spans="1:2" x14ac:dyDescent="0.25">
      <c r="A105" s="34"/>
      <c r="B105" s="35"/>
    </row>
    <row r="106" spans="1:2" x14ac:dyDescent="0.25">
      <c r="A106" s="34"/>
      <c r="B106" s="35"/>
    </row>
    <row r="107" spans="1:2" x14ac:dyDescent="0.25">
      <c r="A107" s="34"/>
      <c r="B107" s="35"/>
    </row>
    <row r="108" spans="1:2" x14ac:dyDescent="0.25">
      <c r="A108" s="34"/>
      <c r="B108" s="35"/>
    </row>
    <row r="109" spans="1:2" x14ac:dyDescent="0.25">
      <c r="A109" s="34"/>
      <c r="B109" s="35"/>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9996"/>
  <sheetViews>
    <sheetView showGridLines="0" workbookViewId="0">
      <selection activeCell="H14" sqref="H14"/>
    </sheetView>
  </sheetViews>
  <sheetFormatPr defaultRowHeight="15" x14ac:dyDescent="0.25"/>
  <cols>
    <col min="1" max="1" width="45.7109375" bestFit="1" customWidth="1"/>
    <col min="2" max="2" width="10.7109375" bestFit="1" customWidth="1"/>
    <col min="3" max="3" width="15.5703125" bestFit="1" customWidth="1"/>
    <col min="8" max="8" width="22.85546875" bestFit="1" customWidth="1"/>
  </cols>
  <sheetData>
    <row r="1" spans="1:9" x14ac:dyDescent="0.25">
      <c r="A1" s="8" t="s">
        <v>52</v>
      </c>
      <c r="B1" s="8" t="s">
        <v>0</v>
      </c>
      <c r="C1" s="8" t="s">
        <v>53</v>
      </c>
      <c r="D1" s="8" t="s">
        <v>54</v>
      </c>
      <c r="E1" s="8" t="s">
        <v>55</v>
      </c>
      <c r="F1" s="8" t="s">
        <v>56</v>
      </c>
    </row>
    <row r="2" spans="1:9" x14ac:dyDescent="0.25">
      <c r="A2" t="s">
        <v>57</v>
      </c>
      <c r="B2" s="1">
        <v>40120</v>
      </c>
      <c r="C2" t="s">
        <v>58</v>
      </c>
      <c r="D2">
        <f>IF(LEFT(RIGHT(C2,3))=",",_xlfn.NUMBERVALUE(C2,",","."),C2)</f>
        <v>6670.06</v>
      </c>
      <c r="E2">
        <f>MONTH(B2)</f>
        <v>11</v>
      </c>
      <c r="F2" t="str">
        <f>IF(ISERROR(SEARCH("J*A*S*M",A2)),"No","Yes")</f>
        <v>No</v>
      </c>
    </row>
    <row r="3" spans="1:9" x14ac:dyDescent="0.25">
      <c r="A3" t="s">
        <v>59</v>
      </c>
      <c r="B3" s="1">
        <v>38267</v>
      </c>
      <c r="C3" t="s">
        <v>60</v>
      </c>
      <c r="D3">
        <f t="shared" ref="D3:D66" si="0">IF(LEFT(RIGHT(C3,3))=",",_xlfn.NUMBERVALUE(C3,",","."),C3)</f>
        <v>5180.6400000000003</v>
      </c>
      <c r="E3">
        <f t="shared" ref="E3:E66" si="1">MONTH(B3)</f>
        <v>10</v>
      </c>
      <c r="F3" t="str">
        <f t="shared" ref="F3:F66" si="2">IF(ISERROR(SEARCH("J*A*S*M",A3)),"No","Yes")</f>
        <v>No</v>
      </c>
    </row>
    <row r="4" spans="1:9" x14ac:dyDescent="0.25">
      <c r="A4" t="s">
        <v>61</v>
      </c>
      <c r="B4" s="1">
        <v>40022</v>
      </c>
      <c r="C4">
        <v>7489.99</v>
      </c>
      <c r="D4">
        <f t="shared" si="0"/>
        <v>7489.99</v>
      </c>
      <c r="E4">
        <f t="shared" si="1"/>
        <v>7</v>
      </c>
      <c r="F4" t="str">
        <f t="shared" si="2"/>
        <v>No</v>
      </c>
    </row>
    <row r="5" spans="1:9" x14ac:dyDescent="0.25">
      <c r="A5" t="s">
        <v>62</v>
      </c>
      <c r="B5" s="1">
        <v>37573</v>
      </c>
      <c r="C5">
        <v>9657.43</v>
      </c>
      <c r="D5">
        <f t="shared" si="0"/>
        <v>9657.43</v>
      </c>
      <c r="E5">
        <f t="shared" si="1"/>
        <v>11</v>
      </c>
      <c r="F5" t="str">
        <f t="shared" si="2"/>
        <v>No</v>
      </c>
      <c r="H5" s="8" t="s">
        <v>63</v>
      </c>
      <c r="I5" s="10">
        <v>5</v>
      </c>
    </row>
    <row r="6" spans="1:9" x14ac:dyDescent="0.25">
      <c r="A6" t="s">
        <v>64</v>
      </c>
      <c r="B6" s="1">
        <v>41120</v>
      </c>
      <c r="C6" t="s">
        <v>65</v>
      </c>
      <c r="D6">
        <f t="shared" si="0"/>
        <v>5365.98</v>
      </c>
      <c r="E6">
        <f t="shared" si="1"/>
        <v>7</v>
      </c>
      <c r="F6" t="str">
        <f t="shared" si="2"/>
        <v>No</v>
      </c>
      <c r="H6" s="11">
        <f>SUMIFS(D2:D9996,E2:E9996,I5,F2:F9996,"Yes")</f>
        <v>631886.94000000006</v>
      </c>
    </row>
    <row r="7" spans="1:9" x14ac:dyDescent="0.25">
      <c r="A7" t="s">
        <v>66</v>
      </c>
      <c r="B7" s="1">
        <v>38295</v>
      </c>
      <c r="C7" t="s">
        <v>67</v>
      </c>
      <c r="D7">
        <f t="shared" si="0"/>
        <v>5134.41</v>
      </c>
      <c r="E7">
        <f t="shared" si="1"/>
        <v>11</v>
      </c>
      <c r="F7" t="str">
        <f t="shared" si="2"/>
        <v>No</v>
      </c>
    </row>
    <row r="8" spans="1:9" x14ac:dyDescent="0.25">
      <c r="A8" t="s">
        <v>68</v>
      </c>
      <c r="B8" s="1">
        <v>38832</v>
      </c>
      <c r="C8" t="s">
        <v>69</v>
      </c>
      <c r="D8">
        <f t="shared" si="0"/>
        <v>8610.9699999999993</v>
      </c>
      <c r="E8">
        <f t="shared" si="1"/>
        <v>4</v>
      </c>
      <c r="F8" t="str">
        <f t="shared" si="2"/>
        <v>No</v>
      </c>
    </row>
    <row r="9" spans="1:9" x14ac:dyDescent="0.25">
      <c r="A9" t="s">
        <v>61</v>
      </c>
      <c r="B9" s="1">
        <v>37439</v>
      </c>
      <c r="C9">
        <v>7238.16</v>
      </c>
      <c r="D9">
        <f t="shared" si="0"/>
        <v>7238.16</v>
      </c>
      <c r="E9">
        <f t="shared" si="1"/>
        <v>7</v>
      </c>
      <c r="F9" t="str">
        <f t="shared" si="2"/>
        <v>No</v>
      </c>
      <c r="H9" s="8" t="s">
        <v>70</v>
      </c>
      <c r="I9" s="10">
        <v>8</v>
      </c>
    </row>
    <row r="10" spans="1:9" x14ac:dyDescent="0.25">
      <c r="A10" t="s">
        <v>71</v>
      </c>
      <c r="B10" s="1">
        <v>40033</v>
      </c>
      <c r="C10">
        <v>6900.22</v>
      </c>
      <c r="D10">
        <f t="shared" si="0"/>
        <v>6900.22</v>
      </c>
      <c r="E10">
        <f t="shared" si="1"/>
        <v>8</v>
      </c>
      <c r="F10" t="str">
        <f t="shared" si="2"/>
        <v>No</v>
      </c>
      <c r="H10" s="11">
        <f>SUMIFS(D2:D9996,E2:E9996,I9,F2:F9996,"Yes")</f>
        <v>638346.20000000007</v>
      </c>
    </row>
    <row r="11" spans="1:9" x14ac:dyDescent="0.25">
      <c r="A11" t="s">
        <v>72</v>
      </c>
      <c r="B11" s="1">
        <v>41389</v>
      </c>
      <c r="C11" t="s">
        <v>73</v>
      </c>
      <c r="D11">
        <f t="shared" si="0"/>
        <v>9035.6299999999992</v>
      </c>
      <c r="E11">
        <f t="shared" si="1"/>
        <v>4</v>
      </c>
      <c r="F11" t="str">
        <f t="shared" si="2"/>
        <v>No</v>
      </c>
    </row>
    <row r="12" spans="1:9" x14ac:dyDescent="0.25">
      <c r="A12" t="s">
        <v>74</v>
      </c>
      <c r="B12" s="1">
        <v>41233</v>
      </c>
      <c r="C12" t="s">
        <v>75</v>
      </c>
      <c r="D12">
        <f t="shared" si="0"/>
        <v>7774.3</v>
      </c>
      <c r="E12">
        <f t="shared" si="1"/>
        <v>11</v>
      </c>
      <c r="F12" t="str">
        <f t="shared" si="2"/>
        <v>Yes</v>
      </c>
    </row>
    <row r="13" spans="1:9" x14ac:dyDescent="0.25">
      <c r="A13" t="s">
        <v>76</v>
      </c>
      <c r="B13" s="1">
        <v>41083</v>
      </c>
      <c r="C13">
        <v>7924.4</v>
      </c>
      <c r="D13">
        <f t="shared" si="0"/>
        <v>7924.4</v>
      </c>
      <c r="E13">
        <f t="shared" si="1"/>
        <v>6</v>
      </c>
      <c r="F13" t="str">
        <f t="shared" si="2"/>
        <v>No</v>
      </c>
    </row>
    <row r="14" spans="1:9" x14ac:dyDescent="0.25">
      <c r="A14" t="s">
        <v>77</v>
      </c>
      <c r="B14" s="1">
        <v>41593</v>
      </c>
      <c r="C14">
        <v>6514.14</v>
      </c>
      <c r="D14">
        <f t="shared" si="0"/>
        <v>6514.14</v>
      </c>
      <c r="E14">
        <f t="shared" si="1"/>
        <v>11</v>
      </c>
      <c r="F14" t="str">
        <f t="shared" si="2"/>
        <v>No</v>
      </c>
    </row>
    <row r="15" spans="1:9" x14ac:dyDescent="0.25">
      <c r="A15" t="s">
        <v>78</v>
      </c>
      <c r="B15" s="1">
        <v>40717</v>
      </c>
      <c r="C15">
        <v>9910.75</v>
      </c>
      <c r="D15">
        <f t="shared" si="0"/>
        <v>9910.75</v>
      </c>
      <c r="E15">
        <f t="shared" si="1"/>
        <v>6</v>
      </c>
      <c r="F15" t="str">
        <f t="shared" si="2"/>
        <v>No</v>
      </c>
    </row>
    <row r="16" spans="1:9" x14ac:dyDescent="0.25">
      <c r="A16" t="s">
        <v>79</v>
      </c>
      <c r="B16" s="1">
        <v>37376</v>
      </c>
      <c r="C16">
        <v>7604.74</v>
      </c>
      <c r="D16">
        <f t="shared" si="0"/>
        <v>7604.74</v>
      </c>
      <c r="E16">
        <f t="shared" si="1"/>
        <v>4</v>
      </c>
      <c r="F16" t="str">
        <f t="shared" si="2"/>
        <v>Yes</v>
      </c>
    </row>
    <row r="17" spans="1:6" x14ac:dyDescent="0.25">
      <c r="A17" t="s">
        <v>80</v>
      </c>
      <c r="B17" s="1">
        <v>40744</v>
      </c>
      <c r="C17" t="s">
        <v>81</v>
      </c>
      <c r="D17">
        <f t="shared" si="0"/>
        <v>8130.99</v>
      </c>
      <c r="E17">
        <f t="shared" si="1"/>
        <v>7</v>
      </c>
      <c r="F17" t="str">
        <f t="shared" si="2"/>
        <v>Yes</v>
      </c>
    </row>
    <row r="18" spans="1:6" x14ac:dyDescent="0.25">
      <c r="A18" t="s">
        <v>82</v>
      </c>
      <c r="B18" s="1">
        <v>38876</v>
      </c>
      <c r="C18" t="s">
        <v>83</v>
      </c>
      <c r="D18">
        <f t="shared" si="0"/>
        <v>5815.19</v>
      </c>
      <c r="E18">
        <f t="shared" si="1"/>
        <v>6</v>
      </c>
      <c r="F18" t="str">
        <f t="shared" si="2"/>
        <v>No</v>
      </c>
    </row>
    <row r="19" spans="1:6" x14ac:dyDescent="0.25">
      <c r="A19" t="s">
        <v>84</v>
      </c>
      <c r="B19" s="1">
        <v>39016</v>
      </c>
      <c r="C19" t="s">
        <v>85</v>
      </c>
      <c r="D19">
        <f t="shared" si="0"/>
        <v>5355.63</v>
      </c>
      <c r="E19">
        <f t="shared" si="1"/>
        <v>10</v>
      </c>
      <c r="F19" t="str">
        <f t="shared" si="2"/>
        <v>No</v>
      </c>
    </row>
    <row r="20" spans="1:6" x14ac:dyDescent="0.25">
      <c r="A20" t="s">
        <v>86</v>
      </c>
      <c r="B20" s="1">
        <v>39737</v>
      </c>
      <c r="C20" t="s">
        <v>87</v>
      </c>
      <c r="D20">
        <f t="shared" si="0"/>
        <v>8567.81</v>
      </c>
      <c r="E20">
        <f t="shared" si="1"/>
        <v>10</v>
      </c>
      <c r="F20" t="str">
        <f t="shared" si="2"/>
        <v>No</v>
      </c>
    </row>
    <row r="21" spans="1:6" x14ac:dyDescent="0.25">
      <c r="A21" t="s">
        <v>88</v>
      </c>
      <c r="B21" s="1">
        <v>41802</v>
      </c>
      <c r="C21">
        <v>6230.67</v>
      </c>
      <c r="D21">
        <f t="shared" si="0"/>
        <v>6230.67</v>
      </c>
      <c r="E21">
        <f t="shared" si="1"/>
        <v>6</v>
      </c>
      <c r="F21" t="str">
        <f t="shared" si="2"/>
        <v>No</v>
      </c>
    </row>
    <row r="22" spans="1:6" x14ac:dyDescent="0.25">
      <c r="A22" t="s">
        <v>89</v>
      </c>
      <c r="B22" s="1">
        <v>41481</v>
      </c>
      <c r="C22">
        <v>7742.48</v>
      </c>
      <c r="D22">
        <f t="shared" si="0"/>
        <v>7742.48</v>
      </c>
      <c r="E22">
        <f t="shared" si="1"/>
        <v>7</v>
      </c>
      <c r="F22" t="str">
        <f t="shared" si="2"/>
        <v>No</v>
      </c>
    </row>
    <row r="23" spans="1:6" x14ac:dyDescent="0.25">
      <c r="A23" t="s">
        <v>90</v>
      </c>
      <c r="B23" s="1">
        <v>38861</v>
      </c>
      <c r="C23" t="s">
        <v>91</v>
      </c>
      <c r="D23">
        <f t="shared" si="0"/>
        <v>5650.31</v>
      </c>
      <c r="E23">
        <f t="shared" si="1"/>
        <v>5</v>
      </c>
      <c r="F23" t="str">
        <f t="shared" si="2"/>
        <v>No</v>
      </c>
    </row>
    <row r="24" spans="1:6" x14ac:dyDescent="0.25">
      <c r="A24" t="s">
        <v>92</v>
      </c>
      <c r="B24" s="1">
        <v>40573</v>
      </c>
      <c r="C24" t="s">
        <v>93</v>
      </c>
      <c r="D24">
        <f t="shared" si="0"/>
        <v>9513.61</v>
      </c>
      <c r="E24">
        <f t="shared" si="1"/>
        <v>1</v>
      </c>
      <c r="F24" t="str">
        <f t="shared" si="2"/>
        <v>No</v>
      </c>
    </row>
    <row r="25" spans="1:6" x14ac:dyDescent="0.25">
      <c r="A25" t="s">
        <v>94</v>
      </c>
      <c r="B25" s="1">
        <v>38575</v>
      </c>
      <c r="C25">
        <v>8286.42</v>
      </c>
      <c r="D25">
        <f t="shared" si="0"/>
        <v>8286.42</v>
      </c>
      <c r="E25">
        <f t="shared" si="1"/>
        <v>8</v>
      </c>
      <c r="F25" t="str">
        <f t="shared" si="2"/>
        <v>No</v>
      </c>
    </row>
    <row r="26" spans="1:6" x14ac:dyDescent="0.25">
      <c r="A26" t="s">
        <v>95</v>
      </c>
      <c r="B26" s="1">
        <v>37839</v>
      </c>
      <c r="C26">
        <v>5734.61</v>
      </c>
      <c r="D26">
        <f t="shared" si="0"/>
        <v>5734.61</v>
      </c>
      <c r="E26">
        <f t="shared" si="1"/>
        <v>8</v>
      </c>
      <c r="F26" t="str">
        <f t="shared" si="2"/>
        <v>No</v>
      </c>
    </row>
    <row r="27" spans="1:6" x14ac:dyDescent="0.25">
      <c r="A27" t="s">
        <v>96</v>
      </c>
      <c r="B27" s="1">
        <v>38299</v>
      </c>
      <c r="C27" t="s">
        <v>97</v>
      </c>
      <c r="D27">
        <f t="shared" si="0"/>
        <v>9977.89</v>
      </c>
      <c r="E27">
        <f t="shared" si="1"/>
        <v>11</v>
      </c>
      <c r="F27" t="str">
        <f t="shared" si="2"/>
        <v>No</v>
      </c>
    </row>
    <row r="28" spans="1:6" x14ac:dyDescent="0.25">
      <c r="A28" t="s">
        <v>98</v>
      </c>
      <c r="B28" s="1">
        <v>39369</v>
      </c>
      <c r="C28">
        <v>9563.3700000000008</v>
      </c>
      <c r="D28">
        <f t="shared" si="0"/>
        <v>9563.3700000000008</v>
      </c>
      <c r="E28">
        <f t="shared" si="1"/>
        <v>10</v>
      </c>
      <c r="F28" t="str">
        <f t="shared" si="2"/>
        <v>No</v>
      </c>
    </row>
    <row r="29" spans="1:6" x14ac:dyDescent="0.25">
      <c r="A29" t="s">
        <v>99</v>
      </c>
      <c r="B29" s="1">
        <v>38566</v>
      </c>
      <c r="C29" t="s">
        <v>100</v>
      </c>
      <c r="D29">
        <f t="shared" si="0"/>
        <v>7587.88</v>
      </c>
      <c r="E29">
        <f t="shared" si="1"/>
        <v>8</v>
      </c>
      <c r="F29" t="str">
        <f t="shared" si="2"/>
        <v>No</v>
      </c>
    </row>
    <row r="30" spans="1:6" x14ac:dyDescent="0.25">
      <c r="A30" t="s">
        <v>101</v>
      </c>
      <c r="B30" s="1">
        <v>37923</v>
      </c>
      <c r="C30">
        <v>7863.54</v>
      </c>
      <c r="D30">
        <f t="shared" si="0"/>
        <v>7863.54</v>
      </c>
      <c r="E30">
        <f t="shared" si="1"/>
        <v>10</v>
      </c>
      <c r="F30" t="str">
        <f t="shared" si="2"/>
        <v>No</v>
      </c>
    </row>
    <row r="31" spans="1:6" x14ac:dyDescent="0.25">
      <c r="A31" t="s">
        <v>102</v>
      </c>
      <c r="B31" s="1">
        <v>40004</v>
      </c>
      <c r="C31">
        <v>6446.25</v>
      </c>
      <c r="D31">
        <f t="shared" si="0"/>
        <v>6446.25</v>
      </c>
      <c r="E31">
        <f t="shared" si="1"/>
        <v>7</v>
      </c>
      <c r="F31" t="str">
        <f t="shared" si="2"/>
        <v>No</v>
      </c>
    </row>
    <row r="32" spans="1:6" x14ac:dyDescent="0.25">
      <c r="A32" t="s">
        <v>61</v>
      </c>
      <c r="B32" s="1">
        <v>39237</v>
      </c>
      <c r="C32">
        <v>5119.72</v>
      </c>
      <c r="D32">
        <f t="shared" si="0"/>
        <v>5119.72</v>
      </c>
      <c r="E32">
        <f t="shared" si="1"/>
        <v>6</v>
      </c>
      <c r="F32" t="str">
        <f t="shared" si="2"/>
        <v>No</v>
      </c>
    </row>
    <row r="33" spans="1:6" x14ac:dyDescent="0.25">
      <c r="A33" t="s">
        <v>84</v>
      </c>
      <c r="B33" s="1">
        <v>39730</v>
      </c>
      <c r="C33" t="s">
        <v>103</v>
      </c>
      <c r="D33">
        <f t="shared" si="0"/>
        <v>9540.49</v>
      </c>
      <c r="E33">
        <f t="shared" si="1"/>
        <v>10</v>
      </c>
      <c r="F33" t="str">
        <f t="shared" si="2"/>
        <v>No</v>
      </c>
    </row>
    <row r="34" spans="1:6" x14ac:dyDescent="0.25">
      <c r="A34" t="s">
        <v>104</v>
      </c>
      <c r="B34" s="1">
        <v>39598</v>
      </c>
      <c r="C34" t="s">
        <v>105</v>
      </c>
      <c r="D34">
        <f t="shared" si="0"/>
        <v>6980.23</v>
      </c>
      <c r="E34">
        <f t="shared" si="1"/>
        <v>5</v>
      </c>
      <c r="F34" t="str">
        <f t="shared" si="2"/>
        <v>No</v>
      </c>
    </row>
    <row r="35" spans="1:6" x14ac:dyDescent="0.25">
      <c r="A35" t="s">
        <v>106</v>
      </c>
      <c r="B35" s="1">
        <v>41757</v>
      </c>
      <c r="C35" t="s">
        <v>107</v>
      </c>
      <c r="D35">
        <f t="shared" si="0"/>
        <v>9202.9</v>
      </c>
      <c r="E35">
        <f t="shared" si="1"/>
        <v>4</v>
      </c>
      <c r="F35" t="str">
        <f t="shared" si="2"/>
        <v>No</v>
      </c>
    </row>
    <row r="36" spans="1:6" x14ac:dyDescent="0.25">
      <c r="A36" t="s">
        <v>108</v>
      </c>
      <c r="B36" s="1">
        <v>40027</v>
      </c>
      <c r="C36">
        <v>6735.34</v>
      </c>
      <c r="D36">
        <f t="shared" si="0"/>
        <v>6735.34</v>
      </c>
      <c r="E36">
        <f t="shared" si="1"/>
        <v>8</v>
      </c>
      <c r="F36" t="str">
        <f t="shared" si="2"/>
        <v>No</v>
      </c>
    </row>
    <row r="37" spans="1:6" x14ac:dyDescent="0.25">
      <c r="A37" t="s">
        <v>109</v>
      </c>
      <c r="B37" s="1">
        <v>39155</v>
      </c>
      <c r="C37">
        <v>8903.2999999999993</v>
      </c>
      <c r="D37">
        <f t="shared" si="0"/>
        <v>8903.2999999999993</v>
      </c>
      <c r="E37">
        <f t="shared" si="1"/>
        <v>3</v>
      </c>
      <c r="F37" t="str">
        <f t="shared" si="2"/>
        <v>No</v>
      </c>
    </row>
    <row r="38" spans="1:6" x14ac:dyDescent="0.25">
      <c r="A38" t="s">
        <v>77</v>
      </c>
      <c r="B38" s="1">
        <v>39477</v>
      </c>
      <c r="C38" t="s">
        <v>110</v>
      </c>
      <c r="D38">
        <f t="shared" si="0"/>
        <v>8022.65</v>
      </c>
      <c r="E38">
        <f t="shared" si="1"/>
        <v>1</v>
      </c>
      <c r="F38" t="str">
        <f t="shared" si="2"/>
        <v>No</v>
      </c>
    </row>
    <row r="39" spans="1:6" x14ac:dyDescent="0.25">
      <c r="A39" t="s">
        <v>96</v>
      </c>
      <c r="B39" s="1">
        <v>41735</v>
      </c>
      <c r="C39" t="s">
        <v>111</v>
      </c>
      <c r="D39">
        <f t="shared" si="0"/>
        <v>5729.64</v>
      </c>
      <c r="E39">
        <f t="shared" si="1"/>
        <v>4</v>
      </c>
      <c r="F39" t="str">
        <f t="shared" si="2"/>
        <v>No</v>
      </c>
    </row>
    <row r="40" spans="1:6" x14ac:dyDescent="0.25">
      <c r="A40" t="s">
        <v>112</v>
      </c>
      <c r="B40" s="1">
        <v>40886</v>
      </c>
      <c r="C40" t="s">
        <v>113</v>
      </c>
      <c r="D40">
        <f t="shared" si="0"/>
        <v>9919.44</v>
      </c>
      <c r="E40">
        <f t="shared" si="1"/>
        <v>12</v>
      </c>
      <c r="F40" t="str">
        <f t="shared" si="2"/>
        <v>No</v>
      </c>
    </row>
    <row r="41" spans="1:6" x14ac:dyDescent="0.25">
      <c r="A41" t="s">
        <v>114</v>
      </c>
      <c r="B41" s="1">
        <v>41425</v>
      </c>
      <c r="C41" t="s">
        <v>115</v>
      </c>
      <c r="D41">
        <f t="shared" si="0"/>
        <v>5421.33</v>
      </c>
      <c r="E41">
        <f t="shared" si="1"/>
        <v>5</v>
      </c>
      <c r="F41" t="str">
        <f t="shared" si="2"/>
        <v>No</v>
      </c>
    </row>
    <row r="42" spans="1:6" x14ac:dyDescent="0.25">
      <c r="A42" t="s">
        <v>116</v>
      </c>
      <c r="B42" s="1">
        <v>37574</v>
      </c>
      <c r="C42" t="s">
        <v>117</v>
      </c>
      <c r="D42">
        <f t="shared" si="0"/>
        <v>7321.09</v>
      </c>
      <c r="E42">
        <f t="shared" si="1"/>
        <v>11</v>
      </c>
      <c r="F42" t="str">
        <f t="shared" si="2"/>
        <v>No</v>
      </c>
    </row>
    <row r="43" spans="1:6" x14ac:dyDescent="0.25">
      <c r="A43" t="s">
        <v>118</v>
      </c>
      <c r="B43" s="1">
        <v>37408</v>
      </c>
      <c r="C43">
        <v>8048.49</v>
      </c>
      <c r="D43">
        <f t="shared" si="0"/>
        <v>8048.49</v>
      </c>
      <c r="E43">
        <f t="shared" si="1"/>
        <v>6</v>
      </c>
      <c r="F43" t="str">
        <f t="shared" si="2"/>
        <v>No</v>
      </c>
    </row>
    <row r="44" spans="1:6" x14ac:dyDescent="0.25">
      <c r="A44" t="s">
        <v>119</v>
      </c>
      <c r="B44" s="1">
        <v>41534</v>
      </c>
      <c r="C44">
        <v>6757.74</v>
      </c>
      <c r="D44">
        <f t="shared" si="0"/>
        <v>6757.74</v>
      </c>
      <c r="E44">
        <f t="shared" si="1"/>
        <v>9</v>
      </c>
      <c r="F44" t="str">
        <f t="shared" si="2"/>
        <v>No</v>
      </c>
    </row>
    <row r="45" spans="1:6" x14ac:dyDescent="0.25">
      <c r="A45" t="s">
        <v>120</v>
      </c>
      <c r="B45" s="1">
        <v>40160</v>
      </c>
      <c r="C45">
        <v>6620.64</v>
      </c>
      <c r="D45">
        <f t="shared" si="0"/>
        <v>6620.64</v>
      </c>
      <c r="E45">
        <f t="shared" si="1"/>
        <v>12</v>
      </c>
      <c r="F45" t="str">
        <f t="shared" si="2"/>
        <v>No</v>
      </c>
    </row>
    <row r="46" spans="1:6" x14ac:dyDescent="0.25">
      <c r="A46" t="s">
        <v>121</v>
      </c>
      <c r="B46" s="1">
        <v>37469</v>
      </c>
      <c r="C46" t="s">
        <v>122</v>
      </c>
      <c r="D46">
        <f t="shared" si="0"/>
        <v>9197.57</v>
      </c>
      <c r="E46">
        <f t="shared" si="1"/>
        <v>8</v>
      </c>
      <c r="F46" t="str">
        <f t="shared" si="2"/>
        <v>No</v>
      </c>
    </row>
    <row r="47" spans="1:6" x14ac:dyDescent="0.25">
      <c r="A47" t="s">
        <v>123</v>
      </c>
      <c r="B47" s="1">
        <v>41916</v>
      </c>
      <c r="C47" t="s">
        <v>124</v>
      </c>
      <c r="D47">
        <f t="shared" si="0"/>
        <v>6949.33</v>
      </c>
      <c r="E47">
        <f t="shared" si="1"/>
        <v>10</v>
      </c>
      <c r="F47" t="str">
        <f t="shared" si="2"/>
        <v>No</v>
      </c>
    </row>
    <row r="48" spans="1:6" x14ac:dyDescent="0.25">
      <c r="A48" t="s">
        <v>125</v>
      </c>
      <c r="B48" s="1">
        <v>39157</v>
      </c>
      <c r="C48">
        <v>5387.67</v>
      </c>
      <c r="D48">
        <f t="shared" si="0"/>
        <v>5387.67</v>
      </c>
      <c r="E48">
        <f t="shared" si="1"/>
        <v>3</v>
      </c>
      <c r="F48" t="str">
        <f t="shared" si="2"/>
        <v>No</v>
      </c>
    </row>
    <row r="49" spans="1:6" x14ac:dyDescent="0.25">
      <c r="A49" t="s">
        <v>126</v>
      </c>
      <c r="B49" s="1">
        <v>37917</v>
      </c>
      <c r="C49" t="s">
        <v>127</v>
      </c>
      <c r="D49">
        <f t="shared" si="0"/>
        <v>5552.99</v>
      </c>
      <c r="E49">
        <f t="shared" si="1"/>
        <v>10</v>
      </c>
      <c r="F49" t="str">
        <f t="shared" si="2"/>
        <v>No</v>
      </c>
    </row>
    <row r="50" spans="1:6" x14ac:dyDescent="0.25">
      <c r="A50" t="s">
        <v>128</v>
      </c>
      <c r="B50" s="1">
        <v>39269</v>
      </c>
      <c r="C50">
        <v>8668.92</v>
      </c>
      <c r="D50">
        <f t="shared" si="0"/>
        <v>8668.92</v>
      </c>
      <c r="E50">
        <f t="shared" si="1"/>
        <v>7</v>
      </c>
      <c r="F50" t="str">
        <f t="shared" si="2"/>
        <v>No</v>
      </c>
    </row>
    <row r="51" spans="1:6" x14ac:dyDescent="0.25">
      <c r="A51" t="s">
        <v>129</v>
      </c>
      <c r="B51" s="1">
        <v>41085</v>
      </c>
      <c r="C51">
        <v>7468.59</v>
      </c>
      <c r="D51">
        <f t="shared" si="0"/>
        <v>7468.59</v>
      </c>
      <c r="E51">
        <f t="shared" si="1"/>
        <v>6</v>
      </c>
      <c r="F51" t="str">
        <f t="shared" si="2"/>
        <v>No</v>
      </c>
    </row>
    <row r="52" spans="1:6" x14ac:dyDescent="0.25">
      <c r="A52" t="s">
        <v>130</v>
      </c>
      <c r="B52" s="1">
        <v>40356</v>
      </c>
      <c r="C52">
        <v>5752.78</v>
      </c>
      <c r="D52">
        <f t="shared" si="0"/>
        <v>5752.78</v>
      </c>
      <c r="E52">
        <f t="shared" si="1"/>
        <v>6</v>
      </c>
      <c r="F52" t="str">
        <f t="shared" si="2"/>
        <v>No</v>
      </c>
    </row>
    <row r="53" spans="1:6" x14ac:dyDescent="0.25">
      <c r="A53" t="s">
        <v>131</v>
      </c>
      <c r="B53" s="1">
        <v>39166</v>
      </c>
      <c r="C53">
        <v>6582.7</v>
      </c>
      <c r="D53">
        <f t="shared" si="0"/>
        <v>6582.7</v>
      </c>
      <c r="E53">
        <f t="shared" si="1"/>
        <v>3</v>
      </c>
      <c r="F53" t="str">
        <f t="shared" si="2"/>
        <v>No</v>
      </c>
    </row>
    <row r="54" spans="1:6" x14ac:dyDescent="0.25">
      <c r="A54" t="s">
        <v>132</v>
      </c>
      <c r="B54" s="1">
        <v>40373</v>
      </c>
      <c r="C54" t="s">
        <v>133</v>
      </c>
      <c r="D54">
        <f t="shared" si="0"/>
        <v>9827.41</v>
      </c>
      <c r="E54">
        <f t="shared" si="1"/>
        <v>7</v>
      </c>
      <c r="F54" t="str">
        <f t="shared" si="2"/>
        <v>No</v>
      </c>
    </row>
    <row r="55" spans="1:6" x14ac:dyDescent="0.25">
      <c r="A55" t="s">
        <v>134</v>
      </c>
      <c r="B55" s="1">
        <v>40186</v>
      </c>
      <c r="C55" t="s">
        <v>135</v>
      </c>
      <c r="D55">
        <f t="shared" si="0"/>
        <v>9550.17</v>
      </c>
      <c r="E55">
        <f t="shared" si="1"/>
        <v>1</v>
      </c>
      <c r="F55" t="str">
        <f t="shared" si="2"/>
        <v>No</v>
      </c>
    </row>
    <row r="56" spans="1:6" x14ac:dyDescent="0.25">
      <c r="A56" t="s">
        <v>109</v>
      </c>
      <c r="B56" s="1">
        <v>39220</v>
      </c>
      <c r="C56">
        <v>6561.91</v>
      </c>
      <c r="D56">
        <f t="shared" si="0"/>
        <v>6561.91</v>
      </c>
      <c r="E56">
        <f t="shared" si="1"/>
        <v>5</v>
      </c>
      <c r="F56" t="str">
        <f t="shared" si="2"/>
        <v>No</v>
      </c>
    </row>
    <row r="57" spans="1:6" x14ac:dyDescent="0.25">
      <c r="A57" t="s">
        <v>136</v>
      </c>
      <c r="B57" s="1">
        <v>41916</v>
      </c>
      <c r="C57" t="s">
        <v>137</v>
      </c>
      <c r="D57">
        <f t="shared" si="0"/>
        <v>8862.69</v>
      </c>
      <c r="E57">
        <f t="shared" si="1"/>
        <v>10</v>
      </c>
      <c r="F57" t="str">
        <f t="shared" si="2"/>
        <v>No</v>
      </c>
    </row>
    <row r="58" spans="1:6" x14ac:dyDescent="0.25">
      <c r="A58" t="s">
        <v>138</v>
      </c>
      <c r="B58" s="1">
        <v>41226</v>
      </c>
      <c r="C58">
        <v>7203.27</v>
      </c>
      <c r="D58">
        <f t="shared" si="0"/>
        <v>7203.27</v>
      </c>
      <c r="E58">
        <f t="shared" si="1"/>
        <v>11</v>
      </c>
      <c r="F58" t="str">
        <f t="shared" si="2"/>
        <v>Yes</v>
      </c>
    </row>
    <row r="59" spans="1:6" x14ac:dyDescent="0.25">
      <c r="A59" t="s">
        <v>139</v>
      </c>
      <c r="B59" s="1">
        <v>39244</v>
      </c>
      <c r="C59">
        <v>9573.7099999999991</v>
      </c>
      <c r="D59">
        <f t="shared" si="0"/>
        <v>9573.7099999999991</v>
      </c>
      <c r="E59">
        <f t="shared" si="1"/>
        <v>6</v>
      </c>
      <c r="F59" t="str">
        <f t="shared" si="2"/>
        <v>No</v>
      </c>
    </row>
    <row r="60" spans="1:6" x14ac:dyDescent="0.25">
      <c r="A60" t="s">
        <v>80</v>
      </c>
      <c r="B60" s="1">
        <v>37834</v>
      </c>
      <c r="C60" t="s">
        <v>140</v>
      </c>
      <c r="D60">
        <f t="shared" si="0"/>
        <v>8556.73</v>
      </c>
      <c r="E60">
        <f t="shared" si="1"/>
        <v>8</v>
      </c>
      <c r="F60" t="str">
        <f t="shared" si="2"/>
        <v>Yes</v>
      </c>
    </row>
    <row r="61" spans="1:6" x14ac:dyDescent="0.25">
      <c r="A61" t="s">
        <v>141</v>
      </c>
      <c r="B61" s="1">
        <v>40059</v>
      </c>
      <c r="C61" t="s">
        <v>142</v>
      </c>
      <c r="D61">
        <f t="shared" si="0"/>
        <v>8446.2800000000007</v>
      </c>
      <c r="E61">
        <f t="shared" si="1"/>
        <v>9</v>
      </c>
      <c r="F61" t="str">
        <f t="shared" si="2"/>
        <v>No</v>
      </c>
    </row>
    <row r="62" spans="1:6" x14ac:dyDescent="0.25">
      <c r="A62" t="s">
        <v>143</v>
      </c>
      <c r="B62" s="1">
        <v>40201</v>
      </c>
      <c r="C62" t="s">
        <v>144</v>
      </c>
      <c r="D62">
        <f t="shared" si="0"/>
        <v>8723.84</v>
      </c>
      <c r="E62">
        <f t="shared" si="1"/>
        <v>1</v>
      </c>
      <c r="F62" t="str">
        <f t="shared" si="2"/>
        <v>Yes</v>
      </c>
    </row>
    <row r="63" spans="1:6" x14ac:dyDescent="0.25">
      <c r="A63" t="s">
        <v>145</v>
      </c>
      <c r="B63" s="1">
        <v>40380</v>
      </c>
      <c r="C63">
        <v>7092.61</v>
      </c>
      <c r="D63">
        <f t="shared" si="0"/>
        <v>7092.61</v>
      </c>
      <c r="E63">
        <f t="shared" si="1"/>
        <v>7</v>
      </c>
      <c r="F63" t="str">
        <f t="shared" si="2"/>
        <v>No</v>
      </c>
    </row>
    <row r="64" spans="1:6" x14ac:dyDescent="0.25">
      <c r="A64" t="s">
        <v>146</v>
      </c>
      <c r="B64" s="1">
        <v>38110</v>
      </c>
      <c r="C64" t="s">
        <v>147</v>
      </c>
      <c r="D64">
        <f t="shared" si="0"/>
        <v>5046.8900000000003</v>
      </c>
      <c r="E64">
        <f t="shared" si="1"/>
        <v>5</v>
      </c>
      <c r="F64" t="str">
        <f t="shared" si="2"/>
        <v>No</v>
      </c>
    </row>
    <row r="65" spans="1:6" x14ac:dyDescent="0.25">
      <c r="A65" t="s">
        <v>148</v>
      </c>
      <c r="B65" s="1">
        <v>41066</v>
      </c>
      <c r="C65">
        <v>6383.31</v>
      </c>
      <c r="D65">
        <f t="shared" si="0"/>
        <v>6383.31</v>
      </c>
      <c r="E65">
        <f t="shared" si="1"/>
        <v>6</v>
      </c>
      <c r="F65" t="str">
        <f t="shared" si="2"/>
        <v>No</v>
      </c>
    </row>
    <row r="66" spans="1:6" x14ac:dyDescent="0.25">
      <c r="A66" t="s">
        <v>149</v>
      </c>
      <c r="B66" s="1">
        <v>38130</v>
      </c>
      <c r="C66" t="s">
        <v>150</v>
      </c>
      <c r="D66">
        <f t="shared" si="0"/>
        <v>5866.67</v>
      </c>
      <c r="E66">
        <f t="shared" si="1"/>
        <v>5</v>
      </c>
      <c r="F66" t="str">
        <f t="shared" si="2"/>
        <v>No</v>
      </c>
    </row>
    <row r="67" spans="1:6" x14ac:dyDescent="0.25">
      <c r="A67" t="s">
        <v>151</v>
      </c>
      <c r="B67" s="1">
        <v>38071</v>
      </c>
      <c r="C67" t="s">
        <v>152</v>
      </c>
      <c r="D67">
        <f t="shared" ref="D67:D130" si="3">IF(LEFT(RIGHT(C67,3))=",",_xlfn.NUMBERVALUE(C67,",","."),C67)</f>
        <v>6506.63</v>
      </c>
      <c r="E67">
        <f t="shared" ref="E67:E130" si="4">MONTH(B67)</f>
        <v>3</v>
      </c>
      <c r="F67" t="str">
        <f t="shared" ref="F67:F130" si="5">IF(ISERROR(SEARCH("J*A*S*M",A67)),"No","Yes")</f>
        <v>No</v>
      </c>
    </row>
    <row r="68" spans="1:6" x14ac:dyDescent="0.25">
      <c r="A68" t="s">
        <v>153</v>
      </c>
      <c r="B68" s="1">
        <v>38274</v>
      </c>
      <c r="C68">
        <v>5913.2</v>
      </c>
      <c r="D68">
        <f t="shared" si="3"/>
        <v>5913.2</v>
      </c>
      <c r="E68">
        <f t="shared" si="4"/>
        <v>10</v>
      </c>
      <c r="F68" t="str">
        <f t="shared" si="5"/>
        <v>No</v>
      </c>
    </row>
    <row r="69" spans="1:6" x14ac:dyDescent="0.25">
      <c r="A69" t="s">
        <v>154</v>
      </c>
      <c r="B69" s="1">
        <v>41442</v>
      </c>
      <c r="C69">
        <v>5862.04</v>
      </c>
      <c r="D69">
        <f t="shared" si="3"/>
        <v>5862.04</v>
      </c>
      <c r="E69">
        <f t="shared" si="4"/>
        <v>6</v>
      </c>
      <c r="F69" t="str">
        <f t="shared" si="5"/>
        <v>No</v>
      </c>
    </row>
    <row r="70" spans="1:6" x14ac:dyDescent="0.25">
      <c r="A70" t="s">
        <v>155</v>
      </c>
      <c r="B70" s="1">
        <v>37602</v>
      </c>
      <c r="C70" t="s">
        <v>156</v>
      </c>
      <c r="D70">
        <f t="shared" si="3"/>
        <v>9130.27</v>
      </c>
      <c r="E70">
        <f t="shared" si="4"/>
        <v>12</v>
      </c>
      <c r="F70" t="str">
        <f t="shared" si="5"/>
        <v>No</v>
      </c>
    </row>
    <row r="71" spans="1:6" x14ac:dyDescent="0.25">
      <c r="A71" t="s">
        <v>72</v>
      </c>
      <c r="B71" s="1">
        <v>38474</v>
      </c>
      <c r="C71">
        <v>5586.64</v>
      </c>
      <c r="D71">
        <f t="shared" si="3"/>
        <v>5586.64</v>
      </c>
      <c r="E71">
        <f t="shared" si="4"/>
        <v>5</v>
      </c>
      <c r="F71" t="str">
        <f t="shared" si="5"/>
        <v>No</v>
      </c>
    </row>
    <row r="72" spans="1:6" x14ac:dyDescent="0.25">
      <c r="A72" t="s">
        <v>157</v>
      </c>
      <c r="B72" s="1">
        <v>37765</v>
      </c>
      <c r="C72" t="s">
        <v>158</v>
      </c>
      <c r="D72">
        <f t="shared" si="3"/>
        <v>9900.98</v>
      </c>
      <c r="E72">
        <f t="shared" si="4"/>
        <v>5</v>
      </c>
      <c r="F72" t="str">
        <f t="shared" si="5"/>
        <v>No</v>
      </c>
    </row>
    <row r="73" spans="1:6" x14ac:dyDescent="0.25">
      <c r="A73" t="s">
        <v>159</v>
      </c>
      <c r="B73" s="1">
        <v>41293</v>
      </c>
      <c r="C73">
        <v>7538.6</v>
      </c>
      <c r="D73">
        <f t="shared" si="3"/>
        <v>7538.6</v>
      </c>
      <c r="E73">
        <f t="shared" si="4"/>
        <v>1</v>
      </c>
      <c r="F73" t="str">
        <f t="shared" si="5"/>
        <v>No</v>
      </c>
    </row>
    <row r="74" spans="1:6" x14ac:dyDescent="0.25">
      <c r="A74" t="s">
        <v>118</v>
      </c>
      <c r="B74" s="1">
        <v>41104</v>
      </c>
      <c r="C74" t="s">
        <v>160</v>
      </c>
      <c r="D74">
        <f t="shared" si="3"/>
        <v>9358.5300000000007</v>
      </c>
      <c r="E74">
        <f t="shared" si="4"/>
        <v>7</v>
      </c>
      <c r="F74" t="str">
        <f t="shared" si="5"/>
        <v>No</v>
      </c>
    </row>
    <row r="75" spans="1:6" x14ac:dyDescent="0.25">
      <c r="A75" t="s">
        <v>132</v>
      </c>
      <c r="B75" s="1">
        <v>40373</v>
      </c>
      <c r="C75" t="s">
        <v>161</v>
      </c>
      <c r="D75">
        <f t="shared" si="3"/>
        <v>7311.4</v>
      </c>
      <c r="E75">
        <f t="shared" si="4"/>
        <v>7</v>
      </c>
      <c r="F75" t="str">
        <f t="shared" si="5"/>
        <v>No</v>
      </c>
    </row>
    <row r="76" spans="1:6" x14ac:dyDescent="0.25">
      <c r="A76" t="s">
        <v>162</v>
      </c>
      <c r="B76" s="1">
        <v>41336</v>
      </c>
      <c r="C76">
        <v>5895.75</v>
      </c>
      <c r="D76">
        <f t="shared" si="3"/>
        <v>5895.75</v>
      </c>
      <c r="E76">
        <f t="shared" si="4"/>
        <v>3</v>
      </c>
      <c r="F76" t="str">
        <f t="shared" si="5"/>
        <v>No</v>
      </c>
    </row>
    <row r="77" spans="1:6" x14ac:dyDescent="0.25">
      <c r="A77" t="s">
        <v>163</v>
      </c>
      <c r="B77" s="1">
        <v>38185</v>
      </c>
      <c r="C77">
        <v>6274.28</v>
      </c>
      <c r="D77">
        <f t="shared" si="3"/>
        <v>6274.28</v>
      </c>
      <c r="E77">
        <f t="shared" si="4"/>
        <v>7</v>
      </c>
      <c r="F77" t="str">
        <f t="shared" si="5"/>
        <v>No</v>
      </c>
    </row>
    <row r="78" spans="1:6" x14ac:dyDescent="0.25">
      <c r="A78" t="s">
        <v>164</v>
      </c>
      <c r="B78" s="1">
        <v>40972</v>
      </c>
      <c r="C78" t="s">
        <v>165</v>
      </c>
      <c r="D78">
        <f t="shared" si="3"/>
        <v>7896.4</v>
      </c>
      <c r="E78">
        <f t="shared" si="4"/>
        <v>3</v>
      </c>
      <c r="F78" t="str">
        <f t="shared" si="5"/>
        <v>No</v>
      </c>
    </row>
    <row r="79" spans="1:6" x14ac:dyDescent="0.25">
      <c r="A79" t="s">
        <v>118</v>
      </c>
      <c r="B79" s="1">
        <v>37004</v>
      </c>
      <c r="C79">
        <v>6287.41</v>
      </c>
      <c r="D79">
        <f t="shared" si="3"/>
        <v>6287.41</v>
      </c>
      <c r="E79">
        <f t="shared" si="4"/>
        <v>4</v>
      </c>
      <c r="F79" t="str">
        <f t="shared" si="5"/>
        <v>No</v>
      </c>
    </row>
    <row r="80" spans="1:6" x14ac:dyDescent="0.25">
      <c r="A80" t="s">
        <v>166</v>
      </c>
      <c r="B80" s="1">
        <v>41027</v>
      </c>
      <c r="C80" t="s">
        <v>167</v>
      </c>
      <c r="D80">
        <f t="shared" si="3"/>
        <v>9185.67</v>
      </c>
      <c r="E80">
        <f t="shared" si="4"/>
        <v>4</v>
      </c>
      <c r="F80" t="str">
        <f t="shared" si="5"/>
        <v>No</v>
      </c>
    </row>
    <row r="81" spans="1:6" x14ac:dyDescent="0.25">
      <c r="A81" t="s">
        <v>168</v>
      </c>
      <c r="B81" s="1">
        <v>39879</v>
      </c>
      <c r="C81" t="s">
        <v>169</v>
      </c>
      <c r="D81">
        <f t="shared" si="3"/>
        <v>7250.96</v>
      </c>
      <c r="E81">
        <f t="shared" si="4"/>
        <v>3</v>
      </c>
      <c r="F81" t="str">
        <f t="shared" si="5"/>
        <v>No</v>
      </c>
    </row>
    <row r="82" spans="1:6" x14ac:dyDescent="0.25">
      <c r="A82" t="s">
        <v>170</v>
      </c>
      <c r="B82" s="1">
        <v>40041</v>
      </c>
      <c r="C82" t="s">
        <v>171</v>
      </c>
      <c r="D82">
        <f t="shared" si="3"/>
        <v>7546.33</v>
      </c>
      <c r="E82">
        <f t="shared" si="4"/>
        <v>8</v>
      </c>
      <c r="F82" t="str">
        <f t="shared" si="5"/>
        <v>No</v>
      </c>
    </row>
    <row r="83" spans="1:6" x14ac:dyDescent="0.25">
      <c r="A83" t="s">
        <v>172</v>
      </c>
      <c r="B83" s="1">
        <v>38274</v>
      </c>
      <c r="C83">
        <v>5202.8599999999997</v>
      </c>
      <c r="D83">
        <f t="shared" si="3"/>
        <v>5202.8599999999997</v>
      </c>
      <c r="E83">
        <f t="shared" si="4"/>
        <v>10</v>
      </c>
      <c r="F83" t="str">
        <f t="shared" si="5"/>
        <v>No</v>
      </c>
    </row>
    <row r="84" spans="1:6" x14ac:dyDescent="0.25">
      <c r="A84" t="s">
        <v>173</v>
      </c>
      <c r="B84" s="1">
        <v>39889</v>
      </c>
      <c r="C84" t="s">
        <v>174</v>
      </c>
      <c r="D84">
        <f t="shared" si="3"/>
        <v>8221.7900000000009</v>
      </c>
      <c r="E84">
        <f t="shared" si="4"/>
        <v>3</v>
      </c>
      <c r="F84" t="str">
        <f t="shared" si="5"/>
        <v>No</v>
      </c>
    </row>
    <row r="85" spans="1:6" x14ac:dyDescent="0.25">
      <c r="A85" t="s">
        <v>175</v>
      </c>
      <c r="B85" s="1">
        <v>39565</v>
      </c>
      <c r="C85">
        <v>8915.67</v>
      </c>
      <c r="D85">
        <f t="shared" si="3"/>
        <v>8915.67</v>
      </c>
      <c r="E85">
        <f t="shared" si="4"/>
        <v>4</v>
      </c>
      <c r="F85" t="str">
        <f t="shared" si="5"/>
        <v>No</v>
      </c>
    </row>
    <row r="86" spans="1:6" x14ac:dyDescent="0.25">
      <c r="A86" t="s">
        <v>176</v>
      </c>
      <c r="B86" s="1">
        <v>40114</v>
      </c>
      <c r="C86" t="s">
        <v>177</v>
      </c>
      <c r="D86">
        <f t="shared" si="3"/>
        <v>8079.48</v>
      </c>
      <c r="E86">
        <f t="shared" si="4"/>
        <v>10</v>
      </c>
      <c r="F86" t="str">
        <f t="shared" si="5"/>
        <v>No</v>
      </c>
    </row>
    <row r="87" spans="1:6" x14ac:dyDescent="0.25">
      <c r="A87" t="s">
        <v>176</v>
      </c>
      <c r="B87" s="1">
        <v>39679</v>
      </c>
      <c r="C87">
        <v>9280.1</v>
      </c>
      <c r="D87">
        <f t="shared" si="3"/>
        <v>9280.1</v>
      </c>
      <c r="E87">
        <f t="shared" si="4"/>
        <v>8</v>
      </c>
      <c r="F87" t="str">
        <f t="shared" si="5"/>
        <v>No</v>
      </c>
    </row>
    <row r="88" spans="1:6" x14ac:dyDescent="0.25">
      <c r="A88" t="s">
        <v>178</v>
      </c>
      <c r="B88" s="1">
        <v>41121</v>
      </c>
      <c r="C88">
        <v>8339.33</v>
      </c>
      <c r="D88">
        <f t="shared" si="3"/>
        <v>8339.33</v>
      </c>
      <c r="E88">
        <f t="shared" si="4"/>
        <v>7</v>
      </c>
      <c r="F88" t="str">
        <f t="shared" si="5"/>
        <v>No</v>
      </c>
    </row>
    <row r="89" spans="1:6" x14ac:dyDescent="0.25">
      <c r="A89" t="s">
        <v>179</v>
      </c>
      <c r="B89" s="1">
        <v>37908</v>
      </c>
      <c r="C89" t="s">
        <v>180</v>
      </c>
      <c r="D89">
        <f t="shared" si="3"/>
        <v>5358.35</v>
      </c>
      <c r="E89">
        <f t="shared" si="4"/>
        <v>10</v>
      </c>
      <c r="F89" t="str">
        <f t="shared" si="5"/>
        <v>No</v>
      </c>
    </row>
    <row r="90" spans="1:6" x14ac:dyDescent="0.25">
      <c r="A90" t="s">
        <v>94</v>
      </c>
      <c r="B90" s="1">
        <v>37188</v>
      </c>
      <c r="C90">
        <v>5080.8</v>
      </c>
      <c r="D90">
        <f t="shared" si="3"/>
        <v>5080.8</v>
      </c>
      <c r="E90">
        <f t="shared" si="4"/>
        <v>10</v>
      </c>
      <c r="F90" t="str">
        <f t="shared" si="5"/>
        <v>No</v>
      </c>
    </row>
    <row r="91" spans="1:6" x14ac:dyDescent="0.25">
      <c r="A91" t="s">
        <v>181</v>
      </c>
      <c r="B91" s="1">
        <v>39023</v>
      </c>
      <c r="C91">
        <v>7901.36</v>
      </c>
      <c r="D91">
        <f t="shared" si="3"/>
        <v>7901.36</v>
      </c>
      <c r="E91">
        <f t="shared" si="4"/>
        <v>11</v>
      </c>
      <c r="F91" t="str">
        <f t="shared" si="5"/>
        <v>No</v>
      </c>
    </row>
    <row r="92" spans="1:6" x14ac:dyDescent="0.25">
      <c r="A92" t="s">
        <v>182</v>
      </c>
      <c r="B92" s="1">
        <v>39238</v>
      </c>
      <c r="C92" t="s">
        <v>183</v>
      </c>
      <c r="D92">
        <f t="shared" si="3"/>
        <v>8152.02</v>
      </c>
      <c r="E92">
        <f t="shared" si="4"/>
        <v>6</v>
      </c>
      <c r="F92" t="str">
        <f t="shared" si="5"/>
        <v>No</v>
      </c>
    </row>
    <row r="93" spans="1:6" x14ac:dyDescent="0.25">
      <c r="A93" t="s">
        <v>136</v>
      </c>
      <c r="B93" s="1">
        <v>41289</v>
      </c>
      <c r="C93" t="s">
        <v>184</v>
      </c>
      <c r="D93">
        <f t="shared" si="3"/>
        <v>8001.88</v>
      </c>
      <c r="E93">
        <f t="shared" si="4"/>
        <v>1</v>
      </c>
      <c r="F93" t="str">
        <f t="shared" si="5"/>
        <v>No</v>
      </c>
    </row>
    <row r="94" spans="1:6" x14ac:dyDescent="0.25">
      <c r="A94" t="s">
        <v>185</v>
      </c>
      <c r="B94" s="1">
        <v>41291</v>
      </c>
      <c r="C94">
        <v>9624.5300000000007</v>
      </c>
      <c r="D94">
        <f t="shared" si="3"/>
        <v>9624.5300000000007</v>
      </c>
      <c r="E94">
        <f t="shared" si="4"/>
        <v>1</v>
      </c>
      <c r="F94" t="str">
        <f t="shared" si="5"/>
        <v>No</v>
      </c>
    </row>
    <row r="95" spans="1:6" x14ac:dyDescent="0.25">
      <c r="A95" t="s">
        <v>186</v>
      </c>
      <c r="B95" s="1">
        <v>38905</v>
      </c>
      <c r="C95">
        <v>8662.2199999999993</v>
      </c>
      <c r="D95">
        <f t="shared" si="3"/>
        <v>8662.2199999999993</v>
      </c>
      <c r="E95">
        <f t="shared" si="4"/>
        <v>7</v>
      </c>
      <c r="F95" t="str">
        <f t="shared" si="5"/>
        <v>No</v>
      </c>
    </row>
    <row r="96" spans="1:6" x14ac:dyDescent="0.25">
      <c r="A96" t="s">
        <v>138</v>
      </c>
      <c r="B96" s="1">
        <v>41340</v>
      </c>
      <c r="C96" t="s">
        <v>187</v>
      </c>
      <c r="D96">
        <f t="shared" si="3"/>
        <v>6737.04</v>
      </c>
      <c r="E96">
        <f t="shared" si="4"/>
        <v>3</v>
      </c>
      <c r="F96" t="str">
        <f t="shared" si="5"/>
        <v>Yes</v>
      </c>
    </row>
    <row r="97" spans="1:6" x14ac:dyDescent="0.25">
      <c r="A97" t="s">
        <v>188</v>
      </c>
      <c r="B97" s="1">
        <v>41884</v>
      </c>
      <c r="C97" t="s">
        <v>189</v>
      </c>
      <c r="D97">
        <f t="shared" si="3"/>
        <v>8095.15</v>
      </c>
      <c r="E97">
        <f t="shared" si="4"/>
        <v>9</v>
      </c>
      <c r="F97" t="str">
        <f t="shared" si="5"/>
        <v>No</v>
      </c>
    </row>
    <row r="98" spans="1:6" x14ac:dyDescent="0.25">
      <c r="A98" t="s">
        <v>190</v>
      </c>
      <c r="B98" s="1">
        <v>37246</v>
      </c>
      <c r="C98" t="s">
        <v>191</v>
      </c>
      <c r="D98">
        <f t="shared" si="3"/>
        <v>7352.3</v>
      </c>
      <c r="E98">
        <f t="shared" si="4"/>
        <v>12</v>
      </c>
      <c r="F98" t="str">
        <f t="shared" si="5"/>
        <v>No</v>
      </c>
    </row>
    <row r="99" spans="1:6" x14ac:dyDescent="0.25">
      <c r="A99" t="s">
        <v>192</v>
      </c>
      <c r="B99" s="1">
        <v>41131</v>
      </c>
      <c r="C99" t="s">
        <v>193</v>
      </c>
      <c r="D99">
        <f t="shared" si="3"/>
        <v>7945.15</v>
      </c>
      <c r="E99">
        <f t="shared" si="4"/>
        <v>8</v>
      </c>
      <c r="F99" t="str">
        <f t="shared" si="5"/>
        <v>No</v>
      </c>
    </row>
    <row r="100" spans="1:6" x14ac:dyDescent="0.25">
      <c r="A100" t="s">
        <v>194</v>
      </c>
      <c r="B100" s="1">
        <v>37688</v>
      </c>
      <c r="C100" t="s">
        <v>195</v>
      </c>
      <c r="D100">
        <f t="shared" si="3"/>
        <v>6169.15</v>
      </c>
      <c r="E100">
        <f t="shared" si="4"/>
        <v>3</v>
      </c>
      <c r="F100" t="str">
        <f t="shared" si="5"/>
        <v>No</v>
      </c>
    </row>
    <row r="101" spans="1:6" x14ac:dyDescent="0.25">
      <c r="A101" t="s">
        <v>196</v>
      </c>
      <c r="B101" s="1">
        <v>39079</v>
      </c>
      <c r="C101" t="s">
        <v>197</v>
      </c>
      <c r="D101">
        <f t="shared" si="3"/>
        <v>6874.26</v>
      </c>
      <c r="E101">
        <f t="shared" si="4"/>
        <v>12</v>
      </c>
      <c r="F101" t="str">
        <f t="shared" si="5"/>
        <v>No</v>
      </c>
    </row>
    <row r="102" spans="1:6" x14ac:dyDescent="0.25">
      <c r="A102" t="s">
        <v>198</v>
      </c>
      <c r="B102" s="1">
        <v>40221</v>
      </c>
      <c r="C102">
        <v>8471.5499999999993</v>
      </c>
      <c r="D102">
        <f t="shared" si="3"/>
        <v>8471.5499999999993</v>
      </c>
      <c r="E102">
        <f t="shared" si="4"/>
        <v>2</v>
      </c>
      <c r="F102" t="str">
        <f t="shared" si="5"/>
        <v>No</v>
      </c>
    </row>
    <row r="103" spans="1:6" x14ac:dyDescent="0.25">
      <c r="A103" t="s">
        <v>199</v>
      </c>
      <c r="B103" s="1">
        <v>40664</v>
      </c>
      <c r="C103" t="s">
        <v>200</v>
      </c>
      <c r="D103">
        <f t="shared" si="3"/>
        <v>8439.8700000000008</v>
      </c>
      <c r="E103">
        <f t="shared" si="4"/>
        <v>5</v>
      </c>
      <c r="F103" t="str">
        <f t="shared" si="5"/>
        <v>No</v>
      </c>
    </row>
    <row r="104" spans="1:6" x14ac:dyDescent="0.25">
      <c r="A104" t="s">
        <v>201</v>
      </c>
      <c r="B104" s="1">
        <v>39270</v>
      </c>
      <c r="C104">
        <v>8827.02</v>
      </c>
      <c r="D104">
        <f t="shared" si="3"/>
        <v>8827.02</v>
      </c>
      <c r="E104">
        <f t="shared" si="4"/>
        <v>7</v>
      </c>
      <c r="F104" t="str">
        <f t="shared" si="5"/>
        <v>No</v>
      </c>
    </row>
    <row r="105" spans="1:6" x14ac:dyDescent="0.25">
      <c r="A105" t="s">
        <v>202</v>
      </c>
      <c r="B105" s="1">
        <v>40213</v>
      </c>
      <c r="C105" t="s">
        <v>203</v>
      </c>
      <c r="D105">
        <f t="shared" si="3"/>
        <v>9373.26</v>
      </c>
      <c r="E105">
        <f t="shared" si="4"/>
        <v>2</v>
      </c>
      <c r="F105" t="str">
        <f t="shared" si="5"/>
        <v>No</v>
      </c>
    </row>
    <row r="106" spans="1:6" x14ac:dyDescent="0.25">
      <c r="A106" t="s">
        <v>204</v>
      </c>
      <c r="B106" s="1">
        <v>37453</v>
      </c>
      <c r="C106" t="s">
        <v>205</v>
      </c>
      <c r="D106">
        <f t="shared" si="3"/>
        <v>7718.73</v>
      </c>
      <c r="E106">
        <f t="shared" si="4"/>
        <v>7</v>
      </c>
      <c r="F106" t="str">
        <f t="shared" si="5"/>
        <v>No</v>
      </c>
    </row>
    <row r="107" spans="1:6" x14ac:dyDescent="0.25">
      <c r="A107" t="s">
        <v>206</v>
      </c>
      <c r="B107" s="1">
        <v>40094</v>
      </c>
      <c r="C107" t="s">
        <v>207</v>
      </c>
      <c r="D107">
        <f t="shared" si="3"/>
        <v>7835.6</v>
      </c>
      <c r="E107">
        <f t="shared" si="4"/>
        <v>10</v>
      </c>
      <c r="F107" t="str">
        <f t="shared" si="5"/>
        <v>No</v>
      </c>
    </row>
    <row r="108" spans="1:6" x14ac:dyDescent="0.25">
      <c r="A108" t="s">
        <v>208</v>
      </c>
      <c r="B108" s="1">
        <v>41540</v>
      </c>
      <c r="C108" t="s">
        <v>209</v>
      </c>
      <c r="D108">
        <f t="shared" si="3"/>
        <v>9989.3700000000008</v>
      </c>
      <c r="E108">
        <f t="shared" si="4"/>
        <v>9</v>
      </c>
      <c r="F108" t="str">
        <f t="shared" si="5"/>
        <v>No</v>
      </c>
    </row>
    <row r="109" spans="1:6" x14ac:dyDescent="0.25">
      <c r="A109" t="s">
        <v>210</v>
      </c>
      <c r="B109" s="1">
        <v>39687</v>
      </c>
      <c r="C109">
        <v>5614.19</v>
      </c>
      <c r="D109">
        <f t="shared" si="3"/>
        <v>5614.19</v>
      </c>
      <c r="E109">
        <f t="shared" si="4"/>
        <v>8</v>
      </c>
      <c r="F109" t="str">
        <f t="shared" si="5"/>
        <v>No</v>
      </c>
    </row>
    <row r="110" spans="1:6" x14ac:dyDescent="0.25">
      <c r="A110" t="s">
        <v>211</v>
      </c>
      <c r="B110" s="1">
        <v>37423</v>
      </c>
      <c r="C110" t="s">
        <v>212</v>
      </c>
      <c r="D110">
        <f t="shared" si="3"/>
        <v>9740.1</v>
      </c>
      <c r="E110">
        <f t="shared" si="4"/>
        <v>6</v>
      </c>
      <c r="F110" t="str">
        <f t="shared" si="5"/>
        <v>No</v>
      </c>
    </row>
    <row r="111" spans="1:6" x14ac:dyDescent="0.25">
      <c r="A111" t="s">
        <v>213</v>
      </c>
      <c r="B111" s="1">
        <v>37485</v>
      </c>
      <c r="C111" t="s">
        <v>214</v>
      </c>
      <c r="D111">
        <f t="shared" si="3"/>
        <v>7590.99</v>
      </c>
      <c r="E111">
        <f t="shared" si="4"/>
        <v>8</v>
      </c>
      <c r="F111" t="str">
        <f t="shared" si="5"/>
        <v>No</v>
      </c>
    </row>
    <row r="112" spans="1:6" x14ac:dyDescent="0.25">
      <c r="A112" t="s">
        <v>215</v>
      </c>
      <c r="B112" s="1">
        <v>38955</v>
      </c>
      <c r="C112">
        <v>5718.44</v>
      </c>
      <c r="D112">
        <f t="shared" si="3"/>
        <v>5718.44</v>
      </c>
      <c r="E112">
        <f t="shared" si="4"/>
        <v>8</v>
      </c>
      <c r="F112" t="str">
        <f t="shared" si="5"/>
        <v>No</v>
      </c>
    </row>
    <row r="113" spans="1:6" x14ac:dyDescent="0.25">
      <c r="A113" t="s">
        <v>216</v>
      </c>
      <c r="B113" s="1">
        <v>39729</v>
      </c>
      <c r="C113">
        <v>6955.34</v>
      </c>
      <c r="D113">
        <f t="shared" si="3"/>
        <v>6955.34</v>
      </c>
      <c r="E113">
        <f t="shared" si="4"/>
        <v>10</v>
      </c>
      <c r="F113" t="str">
        <f t="shared" si="5"/>
        <v>No</v>
      </c>
    </row>
    <row r="114" spans="1:6" x14ac:dyDescent="0.25">
      <c r="A114" t="s">
        <v>138</v>
      </c>
      <c r="B114" s="1">
        <v>37290</v>
      </c>
      <c r="C114">
        <v>9386.94</v>
      </c>
      <c r="D114">
        <f t="shared" si="3"/>
        <v>9386.94</v>
      </c>
      <c r="E114">
        <f t="shared" si="4"/>
        <v>2</v>
      </c>
      <c r="F114" t="str">
        <f t="shared" si="5"/>
        <v>Yes</v>
      </c>
    </row>
    <row r="115" spans="1:6" x14ac:dyDescent="0.25">
      <c r="A115" t="s">
        <v>217</v>
      </c>
      <c r="B115" s="1">
        <v>38342</v>
      </c>
      <c r="C115">
        <v>6085.55</v>
      </c>
      <c r="D115">
        <f t="shared" si="3"/>
        <v>6085.55</v>
      </c>
      <c r="E115">
        <f t="shared" si="4"/>
        <v>12</v>
      </c>
      <c r="F115" t="str">
        <f t="shared" si="5"/>
        <v>No</v>
      </c>
    </row>
    <row r="116" spans="1:6" x14ac:dyDescent="0.25">
      <c r="A116" t="s">
        <v>218</v>
      </c>
      <c r="B116" s="1">
        <v>40561</v>
      </c>
      <c r="C116">
        <v>5901</v>
      </c>
      <c r="D116">
        <f t="shared" si="3"/>
        <v>5901</v>
      </c>
      <c r="E116">
        <f t="shared" si="4"/>
        <v>1</v>
      </c>
      <c r="F116" t="str">
        <f t="shared" si="5"/>
        <v>No</v>
      </c>
    </row>
    <row r="117" spans="1:6" x14ac:dyDescent="0.25">
      <c r="A117" t="s">
        <v>219</v>
      </c>
      <c r="B117" s="1">
        <v>39007</v>
      </c>
      <c r="C117" t="s">
        <v>220</v>
      </c>
      <c r="D117">
        <f t="shared" si="3"/>
        <v>8438.08</v>
      </c>
      <c r="E117">
        <f t="shared" si="4"/>
        <v>10</v>
      </c>
      <c r="F117" t="str">
        <f t="shared" si="5"/>
        <v>No</v>
      </c>
    </row>
    <row r="118" spans="1:6" x14ac:dyDescent="0.25">
      <c r="A118" t="s">
        <v>221</v>
      </c>
      <c r="B118" s="1">
        <v>41101</v>
      </c>
      <c r="C118" t="s">
        <v>222</v>
      </c>
      <c r="D118">
        <f t="shared" si="3"/>
        <v>6888.77</v>
      </c>
      <c r="E118">
        <f t="shared" si="4"/>
        <v>7</v>
      </c>
      <c r="F118" t="str">
        <f t="shared" si="5"/>
        <v>No</v>
      </c>
    </row>
    <row r="119" spans="1:6" x14ac:dyDescent="0.25">
      <c r="A119" t="s">
        <v>223</v>
      </c>
      <c r="B119" s="1">
        <v>41739</v>
      </c>
      <c r="C119" t="s">
        <v>224</v>
      </c>
      <c r="D119">
        <f t="shared" si="3"/>
        <v>8324.74</v>
      </c>
      <c r="E119">
        <f t="shared" si="4"/>
        <v>4</v>
      </c>
      <c r="F119" t="str">
        <f t="shared" si="5"/>
        <v>No</v>
      </c>
    </row>
    <row r="120" spans="1:6" x14ac:dyDescent="0.25">
      <c r="A120" t="s">
        <v>225</v>
      </c>
      <c r="B120" s="1">
        <v>41282</v>
      </c>
      <c r="C120" t="s">
        <v>226</v>
      </c>
      <c r="D120">
        <f t="shared" si="3"/>
        <v>5578.3</v>
      </c>
      <c r="E120">
        <f t="shared" si="4"/>
        <v>1</v>
      </c>
      <c r="F120" t="str">
        <f t="shared" si="5"/>
        <v>No</v>
      </c>
    </row>
    <row r="121" spans="1:6" x14ac:dyDescent="0.25">
      <c r="A121" t="s">
        <v>227</v>
      </c>
      <c r="B121" s="1">
        <v>37999</v>
      </c>
      <c r="C121" t="s">
        <v>228</v>
      </c>
      <c r="D121">
        <f t="shared" si="3"/>
        <v>5814.22</v>
      </c>
      <c r="E121">
        <f t="shared" si="4"/>
        <v>1</v>
      </c>
      <c r="F121" t="str">
        <f t="shared" si="5"/>
        <v>No</v>
      </c>
    </row>
    <row r="122" spans="1:6" x14ac:dyDescent="0.25">
      <c r="A122" t="s">
        <v>229</v>
      </c>
      <c r="B122" s="1">
        <v>39112</v>
      </c>
      <c r="C122">
        <v>9378.2900000000009</v>
      </c>
      <c r="D122">
        <f t="shared" si="3"/>
        <v>9378.2900000000009</v>
      </c>
      <c r="E122">
        <f t="shared" si="4"/>
        <v>1</v>
      </c>
      <c r="F122" t="str">
        <f t="shared" si="5"/>
        <v>No</v>
      </c>
    </row>
    <row r="123" spans="1:6" x14ac:dyDescent="0.25">
      <c r="A123" t="s">
        <v>230</v>
      </c>
      <c r="B123" s="1">
        <v>37724</v>
      </c>
      <c r="C123" t="s">
        <v>231</v>
      </c>
      <c r="D123">
        <f t="shared" si="3"/>
        <v>7326.91</v>
      </c>
      <c r="E123">
        <f t="shared" si="4"/>
        <v>4</v>
      </c>
      <c r="F123" t="str">
        <f t="shared" si="5"/>
        <v>No</v>
      </c>
    </row>
    <row r="124" spans="1:6" x14ac:dyDescent="0.25">
      <c r="A124" t="s">
        <v>143</v>
      </c>
      <c r="B124" s="1">
        <v>37154</v>
      </c>
      <c r="C124" t="s">
        <v>232</v>
      </c>
      <c r="D124">
        <f t="shared" si="3"/>
        <v>5886.21</v>
      </c>
      <c r="E124">
        <f t="shared" si="4"/>
        <v>9</v>
      </c>
      <c r="F124" t="str">
        <f t="shared" si="5"/>
        <v>Yes</v>
      </c>
    </row>
    <row r="125" spans="1:6" x14ac:dyDescent="0.25">
      <c r="A125" t="s">
        <v>196</v>
      </c>
      <c r="B125" s="1">
        <v>38300</v>
      </c>
      <c r="C125" t="s">
        <v>233</v>
      </c>
      <c r="D125">
        <f t="shared" si="3"/>
        <v>5994.49</v>
      </c>
      <c r="E125">
        <f t="shared" si="4"/>
        <v>11</v>
      </c>
      <c r="F125" t="str">
        <f t="shared" si="5"/>
        <v>No</v>
      </c>
    </row>
    <row r="126" spans="1:6" x14ac:dyDescent="0.25">
      <c r="A126" t="s">
        <v>234</v>
      </c>
      <c r="B126" s="1">
        <v>41061</v>
      </c>
      <c r="C126">
        <v>5924.14</v>
      </c>
      <c r="D126">
        <f t="shared" si="3"/>
        <v>5924.14</v>
      </c>
      <c r="E126">
        <f t="shared" si="4"/>
        <v>6</v>
      </c>
      <c r="F126" t="str">
        <f t="shared" si="5"/>
        <v>No</v>
      </c>
    </row>
    <row r="127" spans="1:6" x14ac:dyDescent="0.25">
      <c r="A127" t="s">
        <v>79</v>
      </c>
      <c r="B127" s="1">
        <v>38039</v>
      </c>
      <c r="C127">
        <v>9479.77</v>
      </c>
      <c r="D127">
        <f t="shared" si="3"/>
        <v>9479.77</v>
      </c>
      <c r="E127">
        <f t="shared" si="4"/>
        <v>2</v>
      </c>
      <c r="F127" t="str">
        <f t="shared" si="5"/>
        <v>Yes</v>
      </c>
    </row>
    <row r="128" spans="1:6" x14ac:dyDescent="0.25">
      <c r="A128" t="s">
        <v>235</v>
      </c>
      <c r="B128" s="1">
        <v>40912</v>
      </c>
      <c r="C128">
        <v>6250.34</v>
      </c>
      <c r="D128">
        <f t="shared" si="3"/>
        <v>6250.34</v>
      </c>
      <c r="E128">
        <f t="shared" si="4"/>
        <v>1</v>
      </c>
      <c r="F128" t="str">
        <f t="shared" si="5"/>
        <v>No</v>
      </c>
    </row>
    <row r="129" spans="1:6" x14ac:dyDescent="0.25">
      <c r="A129" t="s">
        <v>236</v>
      </c>
      <c r="B129" s="1">
        <v>39480</v>
      </c>
      <c r="C129">
        <v>5486.23</v>
      </c>
      <c r="D129">
        <f t="shared" si="3"/>
        <v>5486.23</v>
      </c>
      <c r="E129">
        <f t="shared" si="4"/>
        <v>2</v>
      </c>
      <c r="F129" t="str">
        <f t="shared" si="5"/>
        <v>No</v>
      </c>
    </row>
    <row r="130" spans="1:6" x14ac:dyDescent="0.25">
      <c r="A130" t="s">
        <v>237</v>
      </c>
      <c r="B130" s="1">
        <v>39255</v>
      </c>
      <c r="C130">
        <v>7321.46</v>
      </c>
      <c r="D130">
        <f t="shared" si="3"/>
        <v>7321.46</v>
      </c>
      <c r="E130">
        <f t="shared" si="4"/>
        <v>6</v>
      </c>
      <c r="F130" t="str">
        <f t="shared" si="5"/>
        <v>No</v>
      </c>
    </row>
    <row r="131" spans="1:6" x14ac:dyDescent="0.25">
      <c r="A131" t="s">
        <v>238</v>
      </c>
      <c r="B131" s="1">
        <v>39237</v>
      </c>
      <c r="C131">
        <v>8921.4500000000007</v>
      </c>
      <c r="D131">
        <f t="shared" ref="D131:D194" si="6">IF(LEFT(RIGHT(C131,3))=",",_xlfn.NUMBERVALUE(C131,",","."),C131)</f>
        <v>8921.4500000000007</v>
      </c>
      <c r="E131">
        <f t="shared" ref="E131:E194" si="7">MONTH(B131)</f>
        <v>6</v>
      </c>
      <c r="F131" t="str">
        <f t="shared" ref="F131:F194" si="8">IF(ISERROR(SEARCH("J*A*S*M",A131)),"No","Yes")</f>
        <v>No</v>
      </c>
    </row>
    <row r="132" spans="1:6" x14ac:dyDescent="0.25">
      <c r="A132" t="s">
        <v>230</v>
      </c>
      <c r="B132" s="1">
        <v>38738</v>
      </c>
      <c r="C132">
        <v>6584.01</v>
      </c>
      <c r="D132">
        <f t="shared" si="6"/>
        <v>6584.01</v>
      </c>
      <c r="E132">
        <f t="shared" si="7"/>
        <v>1</v>
      </c>
      <c r="F132" t="str">
        <f t="shared" si="8"/>
        <v>No</v>
      </c>
    </row>
    <row r="133" spans="1:6" x14ac:dyDescent="0.25">
      <c r="A133" t="s">
        <v>239</v>
      </c>
      <c r="B133" s="1">
        <v>40262</v>
      </c>
      <c r="C133">
        <v>7278.27</v>
      </c>
      <c r="D133">
        <f t="shared" si="6"/>
        <v>7278.27</v>
      </c>
      <c r="E133">
        <f t="shared" si="7"/>
        <v>3</v>
      </c>
      <c r="F133" t="str">
        <f t="shared" si="8"/>
        <v>No</v>
      </c>
    </row>
    <row r="134" spans="1:6" x14ac:dyDescent="0.25">
      <c r="A134" t="s">
        <v>166</v>
      </c>
      <c r="B134" s="1">
        <v>41626</v>
      </c>
      <c r="C134" t="s">
        <v>240</v>
      </c>
      <c r="D134">
        <f t="shared" si="6"/>
        <v>8673.89</v>
      </c>
      <c r="E134">
        <f t="shared" si="7"/>
        <v>12</v>
      </c>
      <c r="F134" t="str">
        <f t="shared" si="8"/>
        <v>No</v>
      </c>
    </row>
    <row r="135" spans="1:6" x14ac:dyDescent="0.25">
      <c r="A135" t="s">
        <v>138</v>
      </c>
      <c r="B135" s="1">
        <v>39490</v>
      </c>
      <c r="C135" t="s">
        <v>241</v>
      </c>
      <c r="D135">
        <f t="shared" si="6"/>
        <v>6709.17</v>
      </c>
      <c r="E135">
        <f t="shared" si="7"/>
        <v>2</v>
      </c>
      <c r="F135" t="str">
        <f t="shared" si="8"/>
        <v>Yes</v>
      </c>
    </row>
    <row r="136" spans="1:6" x14ac:dyDescent="0.25">
      <c r="A136" t="s">
        <v>242</v>
      </c>
      <c r="B136" s="1">
        <v>41531</v>
      </c>
      <c r="C136">
        <v>7325.54</v>
      </c>
      <c r="D136">
        <f t="shared" si="6"/>
        <v>7325.54</v>
      </c>
      <c r="E136">
        <f t="shared" si="7"/>
        <v>9</v>
      </c>
      <c r="F136" t="str">
        <f t="shared" si="8"/>
        <v>No</v>
      </c>
    </row>
    <row r="137" spans="1:6" x14ac:dyDescent="0.25">
      <c r="A137" t="s">
        <v>202</v>
      </c>
      <c r="B137" s="1">
        <v>40084</v>
      </c>
      <c r="C137" t="s">
        <v>243</v>
      </c>
      <c r="D137">
        <f t="shared" si="6"/>
        <v>9028.3700000000008</v>
      </c>
      <c r="E137">
        <f t="shared" si="7"/>
        <v>9</v>
      </c>
      <c r="F137" t="str">
        <f t="shared" si="8"/>
        <v>No</v>
      </c>
    </row>
    <row r="138" spans="1:6" x14ac:dyDescent="0.25">
      <c r="A138" t="s">
        <v>244</v>
      </c>
      <c r="B138" s="1">
        <v>41638</v>
      </c>
      <c r="C138">
        <v>6091.39</v>
      </c>
      <c r="D138">
        <f t="shared" si="6"/>
        <v>6091.39</v>
      </c>
      <c r="E138">
        <f t="shared" si="7"/>
        <v>12</v>
      </c>
      <c r="F138" t="str">
        <f t="shared" si="8"/>
        <v>No</v>
      </c>
    </row>
    <row r="139" spans="1:6" x14ac:dyDescent="0.25">
      <c r="A139" t="s">
        <v>245</v>
      </c>
      <c r="B139" s="1">
        <v>38268</v>
      </c>
      <c r="C139" t="s">
        <v>246</v>
      </c>
      <c r="D139">
        <f t="shared" si="6"/>
        <v>8559.7999999999993</v>
      </c>
      <c r="E139">
        <f t="shared" si="7"/>
        <v>10</v>
      </c>
      <c r="F139" t="str">
        <f t="shared" si="8"/>
        <v>No</v>
      </c>
    </row>
    <row r="140" spans="1:6" x14ac:dyDescent="0.25">
      <c r="A140" t="s">
        <v>247</v>
      </c>
      <c r="B140" s="1">
        <v>41605</v>
      </c>
      <c r="C140">
        <v>8572.24</v>
      </c>
      <c r="D140">
        <f t="shared" si="6"/>
        <v>8572.24</v>
      </c>
      <c r="E140">
        <f t="shared" si="7"/>
        <v>11</v>
      </c>
      <c r="F140" t="str">
        <f t="shared" si="8"/>
        <v>Yes</v>
      </c>
    </row>
    <row r="141" spans="1:6" x14ac:dyDescent="0.25">
      <c r="A141" t="s">
        <v>248</v>
      </c>
      <c r="B141" s="1">
        <v>39733</v>
      </c>
      <c r="C141" t="s">
        <v>249</v>
      </c>
      <c r="D141">
        <f t="shared" si="6"/>
        <v>7537.26</v>
      </c>
      <c r="E141">
        <f t="shared" si="7"/>
        <v>10</v>
      </c>
      <c r="F141" t="str">
        <f t="shared" si="8"/>
        <v>No</v>
      </c>
    </row>
    <row r="142" spans="1:6" x14ac:dyDescent="0.25">
      <c r="A142" t="s">
        <v>250</v>
      </c>
      <c r="B142" s="1">
        <v>41708</v>
      </c>
      <c r="C142">
        <v>7038.92</v>
      </c>
      <c r="D142">
        <f t="shared" si="6"/>
        <v>7038.92</v>
      </c>
      <c r="E142">
        <f t="shared" si="7"/>
        <v>3</v>
      </c>
      <c r="F142" t="str">
        <f t="shared" si="8"/>
        <v>No</v>
      </c>
    </row>
    <row r="143" spans="1:6" x14ac:dyDescent="0.25">
      <c r="A143" t="s">
        <v>251</v>
      </c>
      <c r="B143" s="1">
        <v>41370</v>
      </c>
      <c r="C143">
        <v>6092.86</v>
      </c>
      <c r="D143">
        <f t="shared" si="6"/>
        <v>6092.86</v>
      </c>
      <c r="E143">
        <f t="shared" si="7"/>
        <v>4</v>
      </c>
      <c r="F143" t="str">
        <f t="shared" si="8"/>
        <v>No</v>
      </c>
    </row>
    <row r="144" spans="1:6" x14ac:dyDescent="0.25">
      <c r="A144" t="s">
        <v>252</v>
      </c>
      <c r="B144" s="1">
        <v>41407</v>
      </c>
      <c r="C144">
        <v>6647.78</v>
      </c>
      <c r="D144">
        <f t="shared" si="6"/>
        <v>6647.78</v>
      </c>
      <c r="E144">
        <f t="shared" si="7"/>
        <v>5</v>
      </c>
      <c r="F144" t="str">
        <f t="shared" si="8"/>
        <v>No</v>
      </c>
    </row>
    <row r="145" spans="1:6" x14ac:dyDescent="0.25">
      <c r="A145" t="s">
        <v>253</v>
      </c>
      <c r="B145" s="1">
        <v>37316</v>
      </c>
      <c r="C145" t="s">
        <v>254</v>
      </c>
      <c r="D145">
        <f t="shared" si="6"/>
        <v>7802.32</v>
      </c>
      <c r="E145">
        <f t="shared" si="7"/>
        <v>3</v>
      </c>
      <c r="F145" t="str">
        <f t="shared" si="8"/>
        <v>No</v>
      </c>
    </row>
    <row r="146" spans="1:6" x14ac:dyDescent="0.25">
      <c r="A146" t="s">
        <v>102</v>
      </c>
      <c r="B146" s="1">
        <v>39112</v>
      </c>
      <c r="C146" t="s">
        <v>255</v>
      </c>
      <c r="D146">
        <f t="shared" si="6"/>
        <v>7463.13</v>
      </c>
      <c r="E146">
        <f t="shared" si="7"/>
        <v>1</v>
      </c>
      <c r="F146" t="str">
        <f t="shared" si="8"/>
        <v>No</v>
      </c>
    </row>
    <row r="147" spans="1:6" x14ac:dyDescent="0.25">
      <c r="A147" t="s">
        <v>256</v>
      </c>
      <c r="B147" s="1">
        <v>38643</v>
      </c>
      <c r="C147">
        <v>5616.76</v>
      </c>
      <c r="D147">
        <f t="shared" si="6"/>
        <v>5616.76</v>
      </c>
      <c r="E147">
        <f t="shared" si="7"/>
        <v>10</v>
      </c>
      <c r="F147" t="str">
        <f t="shared" si="8"/>
        <v>No</v>
      </c>
    </row>
    <row r="148" spans="1:6" x14ac:dyDescent="0.25">
      <c r="A148" t="s">
        <v>71</v>
      </c>
      <c r="B148" s="1">
        <v>39046</v>
      </c>
      <c r="C148" t="s">
        <v>257</v>
      </c>
      <c r="D148">
        <f t="shared" si="6"/>
        <v>7602.07</v>
      </c>
      <c r="E148">
        <f t="shared" si="7"/>
        <v>11</v>
      </c>
      <c r="F148" t="str">
        <f t="shared" si="8"/>
        <v>No</v>
      </c>
    </row>
    <row r="149" spans="1:6" x14ac:dyDescent="0.25">
      <c r="A149" t="s">
        <v>258</v>
      </c>
      <c r="B149" s="1">
        <v>38967</v>
      </c>
      <c r="C149" t="s">
        <v>259</v>
      </c>
      <c r="D149">
        <f t="shared" si="6"/>
        <v>5435.78</v>
      </c>
      <c r="E149">
        <f t="shared" si="7"/>
        <v>9</v>
      </c>
      <c r="F149" t="str">
        <f t="shared" si="8"/>
        <v>No</v>
      </c>
    </row>
    <row r="150" spans="1:6" x14ac:dyDescent="0.25">
      <c r="A150" t="s">
        <v>260</v>
      </c>
      <c r="B150" s="1">
        <v>41141</v>
      </c>
      <c r="C150" t="s">
        <v>261</v>
      </c>
      <c r="D150">
        <f t="shared" si="6"/>
        <v>8548.86</v>
      </c>
      <c r="E150">
        <f t="shared" si="7"/>
        <v>8</v>
      </c>
      <c r="F150" t="str">
        <f t="shared" si="8"/>
        <v>No</v>
      </c>
    </row>
    <row r="151" spans="1:6" x14ac:dyDescent="0.25">
      <c r="A151" t="s">
        <v>253</v>
      </c>
      <c r="B151" s="1">
        <v>38464</v>
      </c>
      <c r="C151" t="s">
        <v>262</v>
      </c>
      <c r="D151">
        <f t="shared" si="6"/>
        <v>9074.0300000000007</v>
      </c>
      <c r="E151">
        <f t="shared" si="7"/>
        <v>4</v>
      </c>
      <c r="F151" t="str">
        <f t="shared" si="8"/>
        <v>No</v>
      </c>
    </row>
    <row r="152" spans="1:6" x14ac:dyDescent="0.25">
      <c r="A152" t="s">
        <v>263</v>
      </c>
      <c r="B152" s="1">
        <v>38346</v>
      </c>
      <c r="C152" t="s">
        <v>264</v>
      </c>
      <c r="D152">
        <f t="shared" si="6"/>
        <v>6349.01</v>
      </c>
      <c r="E152">
        <f t="shared" si="7"/>
        <v>12</v>
      </c>
      <c r="F152" t="str">
        <f t="shared" si="8"/>
        <v>No</v>
      </c>
    </row>
    <row r="153" spans="1:6" x14ac:dyDescent="0.25">
      <c r="A153" t="s">
        <v>265</v>
      </c>
      <c r="B153" s="1">
        <v>37963</v>
      </c>
      <c r="C153" t="s">
        <v>266</v>
      </c>
      <c r="D153">
        <f t="shared" si="6"/>
        <v>9491.3799999999992</v>
      </c>
      <c r="E153">
        <f t="shared" si="7"/>
        <v>12</v>
      </c>
      <c r="F153" t="str">
        <f t="shared" si="8"/>
        <v>No</v>
      </c>
    </row>
    <row r="154" spans="1:6" x14ac:dyDescent="0.25">
      <c r="A154" t="s">
        <v>138</v>
      </c>
      <c r="B154" s="1">
        <v>37354</v>
      </c>
      <c r="C154" t="s">
        <v>267</v>
      </c>
      <c r="D154">
        <f t="shared" si="6"/>
        <v>9226.06</v>
      </c>
      <c r="E154">
        <f t="shared" si="7"/>
        <v>4</v>
      </c>
      <c r="F154" t="str">
        <f t="shared" si="8"/>
        <v>Yes</v>
      </c>
    </row>
    <row r="155" spans="1:6" x14ac:dyDescent="0.25">
      <c r="A155" t="s">
        <v>99</v>
      </c>
      <c r="B155" s="1">
        <v>41319</v>
      </c>
      <c r="C155" t="s">
        <v>268</v>
      </c>
      <c r="D155">
        <f t="shared" si="6"/>
        <v>6539.6</v>
      </c>
      <c r="E155">
        <f t="shared" si="7"/>
        <v>2</v>
      </c>
      <c r="F155" t="str">
        <f t="shared" si="8"/>
        <v>No</v>
      </c>
    </row>
    <row r="156" spans="1:6" x14ac:dyDescent="0.25">
      <c r="A156" t="s">
        <v>269</v>
      </c>
      <c r="B156" s="1">
        <v>37627</v>
      </c>
      <c r="C156" t="s">
        <v>270</v>
      </c>
      <c r="D156">
        <f t="shared" si="6"/>
        <v>9223.6</v>
      </c>
      <c r="E156">
        <f t="shared" si="7"/>
        <v>1</v>
      </c>
      <c r="F156" t="str">
        <f t="shared" si="8"/>
        <v>Yes</v>
      </c>
    </row>
    <row r="157" spans="1:6" x14ac:dyDescent="0.25">
      <c r="A157" t="s">
        <v>216</v>
      </c>
      <c r="B157" s="1">
        <v>38720</v>
      </c>
      <c r="C157" t="s">
        <v>271</v>
      </c>
      <c r="D157">
        <f t="shared" si="6"/>
        <v>7861.59</v>
      </c>
      <c r="E157">
        <f t="shared" si="7"/>
        <v>1</v>
      </c>
      <c r="F157" t="str">
        <f t="shared" si="8"/>
        <v>No</v>
      </c>
    </row>
    <row r="158" spans="1:6" x14ac:dyDescent="0.25">
      <c r="A158" t="s">
        <v>272</v>
      </c>
      <c r="B158" s="1">
        <v>40958</v>
      </c>
      <c r="C158" t="s">
        <v>273</v>
      </c>
      <c r="D158">
        <f t="shared" si="6"/>
        <v>7163.23</v>
      </c>
      <c r="E158">
        <f t="shared" si="7"/>
        <v>2</v>
      </c>
      <c r="F158" t="str">
        <f t="shared" si="8"/>
        <v>No</v>
      </c>
    </row>
    <row r="159" spans="1:6" x14ac:dyDescent="0.25">
      <c r="A159" t="s">
        <v>217</v>
      </c>
      <c r="B159" s="1">
        <v>41165</v>
      </c>
      <c r="C159">
        <v>7450.55</v>
      </c>
      <c r="D159">
        <f t="shared" si="6"/>
        <v>7450.55</v>
      </c>
      <c r="E159">
        <f t="shared" si="7"/>
        <v>9</v>
      </c>
      <c r="F159" t="str">
        <f t="shared" si="8"/>
        <v>No</v>
      </c>
    </row>
    <row r="160" spans="1:6" x14ac:dyDescent="0.25">
      <c r="A160" t="s">
        <v>245</v>
      </c>
      <c r="B160" s="1">
        <v>38185</v>
      </c>
      <c r="C160">
        <v>8604.7000000000007</v>
      </c>
      <c r="D160">
        <f t="shared" si="6"/>
        <v>8604.7000000000007</v>
      </c>
      <c r="E160">
        <f t="shared" si="7"/>
        <v>7</v>
      </c>
      <c r="F160" t="str">
        <f t="shared" si="8"/>
        <v>No</v>
      </c>
    </row>
    <row r="161" spans="1:6" x14ac:dyDescent="0.25">
      <c r="A161" t="s">
        <v>274</v>
      </c>
      <c r="B161" s="1">
        <v>39397</v>
      </c>
      <c r="C161">
        <v>7960.03</v>
      </c>
      <c r="D161">
        <f t="shared" si="6"/>
        <v>7960.03</v>
      </c>
      <c r="E161">
        <f t="shared" si="7"/>
        <v>11</v>
      </c>
      <c r="F161" t="str">
        <f t="shared" si="8"/>
        <v>No</v>
      </c>
    </row>
    <row r="162" spans="1:6" x14ac:dyDescent="0.25">
      <c r="A162" t="s">
        <v>275</v>
      </c>
      <c r="B162" s="1">
        <v>40405</v>
      </c>
      <c r="C162">
        <v>8408.89</v>
      </c>
      <c r="D162">
        <f t="shared" si="6"/>
        <v>8408.89</v>
      </c>
      <c r="E162">
        <f t="shared" si="7"/>
        <v>8</v>
      </c>
      <c r="F162" t="str">
        <f t="shared" si="8"/>
        <v>No</v>
      </c>
    </row>
    <row r="163" spans="1:6" x14ac:dyDescent="0.25">
      <c r="A163" t="s">
        <v>276</v>
      </c>
      <c r="B163" s="1">
        <v>39156</v>
      </c>
      <c r="C163">
        <v>6790.44</v>
      </c>
      <c r="D163">
        <f t="shared" si="6"/>
        <v>6790.44</v>
      </c>
      <c r="E163">
        <f t="shared" si="7"/>
        <v>3</v>
      </c>
      <c r="F163" t="str">
        <f t="shared" si="8"/>
        <v>No</v>
      </c>
    </row>
    <row r="164" spans="1:6" x14ac:dyDescent="0.25">
      <c r="A164" t="s">
        <v>72</v>
      </c>
      <c r="B164" s="1">
        <v>38364</v>
      </c>
      <c r="C164" t="s">
        <v>277</v>
      </c>
      <c r="D164">
        <f t="shared" si="6"/>
        <v>7611.72</v>
      </c>
      <c r="E164">
        <f t="shared" si="7"/>
        <v>1</v>
      </c>
      <c r="F164" t="str">
        <f t="shared" si="8"/>
        <v>No</v>
      </c>
    </row>
    <row r="165" spans="1:6" x14ac:dyDescent="0.25">
      <c r="A165" t="s">
        <v>278</v>
      </c>
      <c r="B165" s="1">
        <v>39926</v>
      </c>
      <c r="C165" t="s">
        <v>279</v>
      </c>
      <c r="D165">
        <f t="shared" si="6"/>
        <v>6261.05</v>
      </c>
      <c r="E165">
        <f t="shared" si="7"/>
        <v>4</v>
      </c>
      <c r="F165" t="str">
        <f t="shared" si="8"/>
        <v>No</v>
      </c>
    </row>
    <row r="166" spans="1:6" x14ac:dyDescent="0.25">
      <c r="A166" t="s">
        <v>269</v>
      </c>
      <c r="B166" s="1">
        <v>40322</v>
      </c>
      <c r="C166" t="s">
        <v>280</v>
      </c>
      <c r="D166">
        <f t="shared" si="6"/>
        <v>9618.27</v>
      </c>
      <c r="E166">
        <f t="shared" si="7"/>
        <v>5</v>
      </c>
      <c r="F166" t="str">
        <f t="shared" si="8"/>
        <v>Yes</v>
      </c>
    </row>
    <row r="167" spans="1:6" x14ac:dyDescent="0.25">
      <c r="A167" t="s">
        <v>281</v>
      </c>
      <c r="B167" s="1">
        <v>37510</v>
      </c>
      <c r="C167" t="s">
        <v>282</v>
      </c>
      <c r="D167">
        <f t="shared" si="6"/>
        <v>6236.43</v>
      </c>
      <c r="E167">
        <f t="shared" si="7"/>
        <v>9</v>
      </c>
      <c r="F167" t="str">
        <f t="shared" si="8"/>
        <v>No</v>
      </c>
    </row>
    <row r="168" spans="1:6" x14ac:dyDescent="0.25">
      <c r="A168" t="s">
        <v>283</v>
      </c>
      <c r="B168" s="1">
        <v>38616</v>
      </c>
      <c r="C168" t="s">
        <v>284</v>
      </c>
      <c r="D168">
        <f t="shared" si="6"/>
        <v>8041.85</v>
      </c>
      <c r="E168">
        <f t="shared" si="7"/>
        <v>9</v>
      </c>
      <c r="F168" t="str">
        <f t="shared" si="8"/>
        <v>No</v>
      </c>
    </row>
    <row r="169" spans="1:6" x14ac:dyDescent="0.25">
      <c r="A169" t="s">
        <v>285</v>
      </c>
      <c r="B169" s="1">
        <v>37579</v>
      </c>
      <c r="C169">
        <v>8771.31</v>
      </c>
      <c r="D169">
        <f t="shared" si="6"/>
        <v>8771.31</v>
      </c>
      <c r="E169">
        <f t="shared" si="7"/>
        <v>11</v>
      </c>
      <c r="F169" t="str">
        <f t="shared" si="8"/>
        <v>No</v>
      </c>
    </row>
    <row r="170" spans="1:6" x14ac:dyDescent="0.25">
      <c r="A170" t="s">
        <v>238</v>
      </c>
      <c r="B170" s="1">
        <v>38935</v>
      </c>
      <c r="C170" t="s">
        <v>286</v>
      </c>
      <c r="D170">
        <f t="shared" si="6"/>
        <v>7761.18</v>
      </c>
      <c r="E170">
        <f t="shared" si="7"/>
        <v>8</v>
      </c>
      <c r="F170" t="str">
        <f t="shared" si="8"/>
        <v>No</v>
      </c>
    </row>
    <row r="171" spans="1:6" x14ac:dyDescent="0.25">
      <c r="A171" t="s">
        <v>125</v>
      </c>
      <c r="B171" s="1">
        <v>38921</v>
      </c>
      <c r="C171">
        <v>8333.25</v>
      </c>
      <c r="D171">
        <f t="shared" si="6"/>
        <v>8333.25</v>
      </c>
      <c r="E171">
        <f t="shared" si="7"/>
        <v>7</v>
      </c>
      <c r="F171" t="str">
        <f t="shared" si="8"/>
        <v>No</v>
      </c>
    </row>
    <row r="172" spans="1:6" x14ac:dyDescent="0.25">
      <c r="A172" t="s">
        <v>258</v>
      </c>
      <c r="B172" s="1">
        <v>41112</v>
      </c>
      <c r="C172">
        <v>6045.33</v>
      </c>
      <c r="D172">
        <f t="shared" si="6"/>
        <v>6045.33</v>
      </c>
      <c r="E172">
        <f t="shared" si="7"/>
        <v>7</v>
      </c>
      <c r="F172" t="str">
        <f t="shared" si="8"/>
        <v>No</v>
      </c>
    </row>
    <row r="173" spans="1:6" x14ac:dyDescent="0.25">
      <c r="A173" t="s">
        <v>79</v>
      </c>
      <c r="B173" s="1">
        <v>38289</v>
      </c>
      <c r="C173" t="s">
        <v>287</v>
      </c>
      <c r="D173">
        <f t="shared" si="6"/>
        <v>9525.84</v>
      </c>
      <c r="E173">
        <f t="shared" si="7"/>
        <v>10</v>
      </c>
      <c r="F173" t="str">
        <f t="shared" si="8"/>
        <v>Yes</v>
      </c>
    </row>
    <row r="174" spans="1:6" x14ac:dyDescent="0.25">
      <c r="A174" t="s">
        <v>77</v>
      </c>
      <c r="B174" s="1">
        <v>37637</v>
      </c>
      <c r="C174">
        <v>6434.6</v>
      </c>
      <c r="D174">
        <f t="shared" si="6"/>
        <v>6434.6</v>
      </c>
      <c r="E174">
        <f t="shared" si="7"/>
        <v>1</v>
      </c>
      <c r="F174" t="str">
        <f t="shared" si="8"/>
        <v>No</v>
      </c>
    </row>
    <row r="175" spans="1:6" x14ac:dyDescent="0.25">
      <c r="A175" t="s">
        <v>125</v>
      </c>
      <c r="B175" s="1">
        <v>40562</v>
      </c>
      <c r="C175">
        <v>9579.41</v>
      </c>
      <c r="D175">
        <f t="shared" si="6"/>
        <v>9579.41</v>
      </c>
      <c r="E175">
        <f t="shared" si="7"/>
        <v>1</v>
      </c>
      <c r="F175" t="str">
        <f t="shared" si="8"/>
        <v>No</v>
      </c>
    </row>
    <row r="176" spans="1:6" x14ac:dyDescent="0.25">
      <c r="A176" t="s">
        <v>230</v>
      </c>
      <c r="B176" s="1">
        <v>37451</v>
      </c>
      <c r="C176">
        <v>7126.01</v>
      </c>
      <c r="D176">
        <f t="shared" si="6"/>
        <v>7126.01</v>
      </c>
      <c r="E176">
        <f t="shared" si="7"/>
        <v>7</v>
      </c>
      <c r="F176" t="str">
        <f t="shared" si="8"/>
        <v>No</v>
      </c>
    </row>
    <row r="177" spans="1:6" x14ac:dyDescent="0.25">
      <c r="A177" t="s">
        <v>216</v>
      </c>
      <c r="B177" s="1">
        <v>38698</v>
      </c>
      <c r="C177">
        <v>6196.79</v>
      </c>
      <c r="D177">
        <f t="shared" si="6"/>
        <v>6196.79</v>
      </c>
      <c r="E177">
        <f t="shared" si="7"/>
        <v>12</v>
      </c>
      <c r="F177" t="str">
        <f t="shared" si="8"/>
        <v>No</v>
      </c>
    </row>
    <row r="178" spans="1:6" x14ac:dyDescent="0.25">
      <c r="A178" t="s">
        <v>288</v>
      </c>
      <c r="B178" s="1">
        <v>41662</v>
      </c>
      <c r="C178">
        <v>6444.16</v>
      </c>
      <c r="D178">
        <f t="shared" si="6"/>
        <v>6444.16</v>
      </c>
      <c r="E178">
        <f t="shared" si="7"/>
        <v>1</v>
      </c>
      <c r="F178" t="str">
        <f t="shared" si="8"/>
        <v>No</v>
      </c>
    </row>
    <row r="179" spans="1:6" x14ac:dyDescent="0.25">
      <c r="A179" t="s">
        <v>134</v>
      </c>
      <c r="B179" s="1">
        <v>40960</v>
      </c>
      <c r="C179" t="s">
        <v>289</v>
      </c>
      <c r="D179">
        <f t="shared" si="6"/>
        <v>9236.9</v>
      </c>
      <c r="E179">
        <f t="shared" si="7"/>
        <v>2</v>
      </c>
      <c r="F179" t="str">
        <f t="shared" si="8"/>
        <v>No</v>
      </c>
    </row>
    <row r="180" spans="1:6" x14ac:dyDescent="0.25">
      <c r="A180" t="s">
        <v>202</v>
      </c>
      <c r="B180" s="1">
        <v>39193</v>
      </c>
      <c r="C180">
        <v>7264.41</v>
      </c>
      <c r="D180">
        <f t="shared" si="6"/>
        <v>7264.41</v>
      </c>
      <c r="E180">
        <f t="shared" si="7"/>
        <v>4</v>
      </c>
      <c r="F180" t="str">
        <f t="shared" si="8"/>
        <v>No</v>
      </c>
    </row>
    <row r="181" spans="1:6" x14ac:dyDescent="0.25">
      <c r="A181" t="s">
        <v>206</v>
      </c>
      <c r="B181" s="1">
        <v>37624</v>
      </c>
      <c r="C181">
        <v>7282.06</v>
      </c>
      <c r="D181">
        <f t="shared" si="6"/>
        <v>7282.06</v>
      </c>
      <c r="E181">
        <f t="shared" si="7"/>
        <v>1</v>
      </c>
      <c r="F181" t="str">
        <f t="shared" si="8"/>
        <v>No</v>
      </c>
    </row>
    <row r="182" spans="1:6" x14ac:dyDescent="0.25">
      <c r="A182" t="s">
        <v>181</v>
      </c>
      <c r="B182" s="1">
        <v>41458</v>
      </c>
      <c r="C182" t="s">
        <v>290</v>
      </c>
      <c r="D182">
        <f t="shared" si="6"/>
        <v>8392.34</v>
      </c>
      <c r="E182">
        <f t="shared" si="7"/>
        <v>7</v>
      </c>
      <c r="F182" t="str">
        <f t="shared" si="8"/>
        <v>No</v>
      </c>
    </row>
    <row r="183" spans="1:6" x14ac:dyDescent="0.25">
      <c r="A183" t="s">
        <v>291</v>
      </c>
      <c r="B183" s="1">
        <v>39223</v>
      </c>
      <c r="C183" t="s">
        <v>292</v>
      </c>
      <c r="D183">
        <f t="shared" si="6"/>
        <v>8215.23</v>
      </c>
      <c r="E183">
        <f t="shared" si="7"/>
        <v>5</v>
      </c>
      <c r="F183" t="str">
        <f t="shared" si="8"/>
        <v>No</v>
      </c>
    </row>
    <row r="184" spans="1:6" x14ac:dyDescent="0.25">
      <c r="A184" t="s">
        <v>293</v>
      </c>
      <c r="B184" s="1">
        <v>41464</v>
      </c>
      <c r="C184">
        <v>6493.46</v>
      </c>
      <c r="D184">
        <f t="shared" si="6"/>
        <v>6493.46</v>
      </c>
      <c r="E184">
        <f t="shared" si="7"/>
        <v>7</v>
      </c>
      <c r="F184" t="str">
        <f t="shared" si="8"/>
        <v>No</v>
      </c>
    </row>
    <row r="185" spans="1:6" x14ac:dyDescent="0.25">
      <c r="A185" t="s">
        <v>294</v>
      </c>
      <c r="B185" s="1">
        <v>38753</v>
      </c>
      <c r="C185">
        <v>9732.9699999999993</v>
      </c>
      <c r="D185">
        <f t="shared" si="6"/>
        <v>9732.9699999999993</v>
      </c>
      <c r="E185">
        <f t="shared" si="7"/>
        <v>2</v>
      </c>
      <c r="F185" t="str">
        <f t="shared" si="8"/>
        <v>No</v>
      </c>
    </row>
    <row r="186" spans="1:6" x14ac:dyDescent="0.25">
      <c r="A186" t="s">
        <v>104</v>
      </c>
      <c r="B186" s="1">
        <v>41265</v>
      </c>
      <c r="C186" t="s">
        <v>295</v>
      </c>
      <c r="D186">
        <f t="shared" si="6"/>
        <v>5695.87</v>
      </c>
      <c r="E186">
        <f t="shared" si="7"/>
        <v>12</v>
      </c>
      <c r="F186" t="str">
        <f t="shared" si="8"/>
        <v>No</v>
      </c>
    </row>
    <row r="187" spans="1:6" x14ac:dyDescent="0.25">
      <c r="A187" t="s">
        <v>296</v>
      </c>
      <c r="B187" s="1">
        <v>39582</v>
      </c>
      <c r="C187" t="s">
        <v>297</v>
      </c>
      <c r="D187">
        <f t="shared" si="6"/>
        <v>7450.79</v>
      </c>
      <c r="E187">
        <f t="shared" si="7"/>
        <v>5</v>
      </c>
      <c r="F187" t="str">
        <f t="shared" si="8"/>
        <v>No</v>
      </c>
    </row>
    <row r="188" spans="1:6" x14ac:dyDescent="0.25">
      <c r="A188" t="s">
        <v>298</v>
      </c>
      <c r="B188" s="1">
        <v>37579</v>
      </c>
      <c r="C188">
        <v>7184.11</v>
      </c>
      <c r="D188">
        <f t="shared" si="6"/>
        <v>7184.11</v>
      </c>
      <c r="E188">
        <f t="shared" si="7"/>
        <v>11</v>
      </c>
      <c r="F188" t="str">
        <f t="shared" si="8"/>
        <v>No</v>
      </c>
    </row>
    <row r="189" spans="1:6" x14ac:dyDescent="0.25">
      <c r="A189" t="s">
        <v>299</v>
      </c>
      <c r="B189" s="1">
        <v>37671</v>
      </c>
      <c r="C189" t="s">
        <v>300</v>
      </c>
      <c r="D189">
        <f t="shared" si="6"/>
        <v>8169.2</v>
      </c>
      <c r="E189">
        <f t="shared" si="7"/>
        <v>2</v>
      </c>
      <c r="F189" t="str">
        <f t="shared" si="8"/>
        <v>No</v>
      </c>
    </row>
    <row r="190" spans="1:6" x14ac:dyDescent="0.25">
      <c r="A190" t="s">
        <v>301</v>
      </c>
      <c r="B190" s="1">
        <v>38671</v>
      </c>
      <c r="C190" t="s">
        <v>302</v>
      </c>
      <c r="D190">
        <f t="shared" si="6"/>
        <v>5784.82</v>
      </c>
      <c r="E190">
        <f t="shared" si="7"/>
        <v>11</v>
      </c>
      <c r="F190" t="str">
        <f t="shared" si="8"/>
        <v>No</v>
      </c>
    </row>
    <row r="191" spans="1:6" x14ac:dyDescent="0.25">
      <c r="A191" t="s">
        <v>303</v>
      </c>
      <c r="B191" s="1">
        <v>40996</v>
      </c>
      <c r="C191">
        <v>9427.9599999999991</v>
      </c>
      <c r="D191">
        <f t="shared" si="6"/>
        <v>9427.9599999999991</v>
      </c>
      <c r="E191">
        <f t="shared" si="7"/>
        <v>3</v>
      </c>
      <c r="F191" t="str">
        <f t="shared" si="8"/>
        <v>No</v>
      </c>
    </row>
    <row r="192" spans="1:6" x14ac:dyDescent="0.25">
      <c r="A192" t="s">
        <v>269</v>
      </c>
      <c r="B192" s="1">
        <v>37847</v>
      </c>
      <c r="C192">
        <v>6350.31</v>
      </c>
      <c r="D192">
        <f t="shared" si="6"/>
        <v>6350.31</v>
      </c>
      <c r="E192">
        <f t="shared" si="7"/>
        <v>8</v>
      </c>
      <c r="F192" t="str">
        <f t="shared" si="8"/>
        <v>Yes</v>
      </c>
    </row>
    <row r="193" spans="1:6" x14ac:dyDescent="0.25">
      <c r="A193" t="s">
        <v>304</v>
      </c>
      <c r="B193" s="1">
        <v>40432</v>
      </c>
      <c r="C193">
        <v>5836.65</v>
      </c>
      <c r="D193">
        <f t="shared" si="6"/>
        <v>5836.65</v>
      </c>
      <c r="E193">
        <f t="shared" si="7"/>
        <v>9</v>
      </c>
      <c r="F193" t="str">
        <f t="shared" si="8"/>
        <v>No</v>
      </c>
    </row>
    <row r="194" spans="1:6" x14ac:dyDescent="0.25">
      <c r="A194" t="s">
        <v>125</v>
      </c>
      <c r="B194" s="1">
        <v>37213</v>
      </c>
      <c r="C194" t="s">
        <v>305</v>
      </c>
      <c r="D194">
        <f t="shared" si="6"/>
        <v>7300.92</v>
      </c>
      <c r="E194">
        <f t="shared" si="7"/>
        <v>11</v>
      </c>
      <c r="F194" t="str">
        <f t="shared" si="8"/>
        <v>No</v>
      </c>
    </row>
    <row r="195" spans="1:6" x14ac:dyDescent="0.25">
      <c r="A195" t="s">
        <v>143</v>
      </c>
      <c r="B195" s="1">
        <v>40563</v>
      </c>
      <c r="C195">
        <v>6553.87</v>
      </c>
      <c r="D195">
        <f t="shared" ref="D195:D258" si="9">IF(LEFT(RIGHT(C195,3))=",",_xlfn.NUMBERVALUE(C195,",","."),C195)</f>
        <v>6553.87</v>
      </c>
      <c r="E195">
        <f t="shared" ref="E195:E258" si="10">MONTH(B195)</f>
        <v>1</v>
      </c>
      <c r="F195" t="str">
        <f t="shared" ref="F195:F258" si="11">IF(ISERROR(SEARCH("J*A*S*M",A195)),"No","Yes")</f>
        <v>Yes</v>
      </c>
    </row>
    <row r="196" spans="1:6" x14ac:dyDescent="0.25">
      <c r="A196" t="s">
        <v>57</v>
      </c>
      <c r="B196" s="1">
        <v>40231</v>
      </c>
      <c r="C196" t="s">
        <v>306</v>
      </c>
      <c r="D196">
        <f t="shared" si="9"/>
        <v>6608.84</v>
      </c>
      <c r="E196">
        <f t="shared" si="10"/>
        <v>2</v>
      </c>
      <c r="F196" t="str">
        <f t="shared" si="11"/>
        <v>No</v>
      </c>
    </row>
    <row r="197" spans="1:6" x14ac:dyDescent="0.25">
      <c r="A197" t="s">
        <v>307</v>
      </c>
      <c r="B197" s="1">
        <v>37683</v>
      </c>
      <c r="C197">
        <v>7247.16</v>
      </c>
      <c r="D197">
        <f t="shared" si="9"/>
        <v>7247.16</v>
      </c>
      <c r="E197">
        <f t="shared" si="10"/>
        <v>3</v>
      </c>
      <c r="F197" t="str">
        <f t="shared" si="11"/>
        <v>No</v>
      </c>
    </row>
    <row r="198" spans="1:6" x14ac:dyDescent="0.25">
      <c r="A198" t="s">
        <v>308</v>
      </c>
      <c r="B198" s="1">
        <v>40687</v>
      </c>
      <c r="C198" t="s">
        <v>309</v>
      </c>
      <c r="D198">
        <f t="shared" si="9"/>
        <v>5115.42</v>
      </c>
      <c r="E198">
        <f t="shared" si="10"/>
        <v>5</v>
      </c>
      <c r="F198" t="str">
        <f t="shared" si="11"/>
        <v>No</v>
      </c>
    </row>
    <row r="199" spans="1:6" x14ac:dyDescent="0.25">
      <c r="A199" t="s">
        <v>310</v>
      </c>
      <c r="B199" s="1">
        <v>41829</v>
      </c>
      <c r="C199">
        <v>9279.1299999999992</v>
      </c>
      <c r="D199">
        <f t="shared" si="9"/>
        <v>9279.1299999999992</v>
      </c>
      <c r="E199">
        <f t="shared" si="10"/>
        <v>7</v>
      </c>
      <c r="F199" t="str">
        <f t="shared" si="11"/>
        <v>No</v>
      </c>
    </row>
    <row r="200" spans="1:6" x14ac:dyDescent="0.25">
      <c r="A200" t="s">
        <v>217</v>
      </c>
      <c r="B200" s="1">
        <v>37187</v>
      </c>
      <c r="C200" t="s">
        <v>311</v>
      </c>
      <c r="D200">
        <f t="shared" si="9"/>
        <v>7309.78</v>
      </c>
      <c r="E200">
        <f t="shared" si="10"/>
        <v>10</v>
      </c>
      <c r="F200" t="str">
        <f t="shared" si="11"/>
        <v>No</v>
      </c>
    </row>
    <row r="201" spans="1:6" x14ac:dyDescent="0.25">
      <c r="A201" t="s">
        <v>238</v>
      </c>
      <c r="B201" s="1">
        <v>41976</v>
      </c>
      <c r="C201">
        <v>8233.1299999999992</v>
      </c>
      <c r="D201">
        <f t="shared" si="9"/>
        <v>8233.1299999999992</v>
      </c>
      <c r="E201">
        <f t="shared" si="10"/>
        <v>12</v>
      </c>
      <c r="F201" t="str">
        <f t="shared" si="11"/>
        <v>No</v>
      </c>
    </row>
    <row r="202" spans="1:6" x14ac:dyDescent="0.25">
      <c r="A202" t="s">
        <v>312</v>
      </c>
      <c r="B202" s="1">
        <v>39257</v>
      </c>
      <c r="C202">
        <v>7932.36</v>
      </c>
      <c r="D202">
        <f t="shared" si="9"/>
        <v>7932.36</v>
      </c>
      <c r="E202">
        <f t="shared" si="10"/>
        <v>6</v>
      </c>
      <c r="F202" t="str">
        <f t="shared" si="11"/>
        <v>No</v>
      </c>
    </row>
    <row r="203" spans="1:6" x14ac:dyDescent="0.25">
      <c r="A203" t="s">
        <v>313</v>
      </c>
      <c r="B203" s="1">
        <v>40327</v>
      </c>
      <c r="C203">
        <v>7197.05</v>
      </c>
      <c r="D203">
        <f t="shared" si="9"/>
        <v>7197.05</v>
      </c>
      <c r="E203">
        <f t="shared" si="10"/>
        <v>5</v>
      </c>
      <c r="F203" t="str">
        <f t="shared" si="11"/>
        <v>No</v>
      </c>
    </row>
    <row r="204" spans="1:6" x14ac:dyDescent="0.25">
      <c r="A204" t="s">
        <v>314</v>
      </c>
      <c r="B204" s="1">
        <v>41646</v>
      </c>
      <c r="C204" t="s">
        <v>315</v>
      </c>
      <c r="D204">
        <f t="shared" si="9"/>
        <v>5955.54</v>
      </c>
      <c r="E204">
        <f t="shared" si="10"/>
        <v>1</v>
      </c>
      <c r="F204" t="str">
        <f t="shared" si="11"/>
        <v>No</v>
      </c>
    </row>
    <row r="205" spans="1:6" x14ac:dyDescent="0.25">
      <c r="A205" t="s">
        <v>159</v>
      </c>
      <c r="B205" s="1">
        <v>41940</v>
      </c>
      <c r="C205">
        <v>7683.34</v>
      </c>
      <c r="D205">
        <f t="shared" si="9"/>
        <v>7683.34</v>
      </c>
      <c r="E205">
        <f t="shared" si="10"/>
        <v>10</v>
      </c>
      <c r="F205" t="str">
        <f t="shared" si="11"/>
        <v>No</v>
      </c>
    </row>
    <row r="206" spans="1:6" x14ac:dyDescent="0.25">
      <c r="A206" t="s">
        <v>208</v>
      </c>
      <c r="B206" s="1">
        <v>41282</v>
      </c>
      <c r="C206">
        <v>9049.02</v>
      </c>
      <c r="D206">
        <f t="shared" si="9"/>
        <v>9049.02</v>
      </c>
      <c r="E206">
        <f t="shared" si="10"/>
        <v>1</v>
      </c>
      <c r="F206" t="str">
        <f t="shared" si="11"/>
        <v>No</v>
      </c>
    </row>
    <row r="207" spans="1:6" x14ac:dyDescent="0.25">
      <c r="A207" t="s">
        <v>125</v>
      </c>
      <c r="B207" s="1">
        <v>41211</v>
      </c>
      <c r="C207" t="s">
        <v>316</v>
      </c>
      <c r="D207">
        <f t="shared" si="9"/>
        <v>9098.6299999999992</v>
      </c>
      <c r="E207">
        <f t="shared" si="10"/>
        <v>10</v>
      </c>
      <c r="F207" t="str">
        <f t="shared" si="11"/>
        <v>No</v>
      </c>
    </row>
    <row r="208" spans="1:6" x14ac:dyDescent="0.25">
      <c r="A208" t="s">
        <v>102</v>
      </c>
      <c r="B208" s="1">
        <v>40972</v>
      </c>
      <c r="C208" t="s">
        <v>317</v>
      </c>
      <c r="D208">
        <f t="shared" si="9"/>
        <v>7553.17</v>
      </c>
      <c r="E208">
        <f t="shared" si="10"/>
        <v>3</v>
      </c>
      <c r="F208" t="str">
        <f t="shared" si="11"/>
        <v>No</v>
      </c>
    </row>
    <row r="209" spans="1:6" x14ac:dyDescent="0.25">
      <c r="A209" t="s">
        <v>318</v>
      </c>
      <c r="B209" s="1">
        <v>38889</v>
      </c>
      <c r="C209" t="s">
        <v>319</v>
      </c>
      <c r="D209">
        <f t="shared" si="9"/>
        <v>7244.12</v>
      </c>
      <c r="E209">
        <f t="shared" si="10"/>
        <v>6</v>
      </c>
      <c r="F209" t="str">
        <f t="shared" si="11"/>
        <v>No</v>
      </c>
    </row>
    <row r="210" spans="1:6" x14ac:dyDescent="0.25">
      <c r="A210" t="s">
        <v>238</v>
      </c>
      <c r="B210" s="1">
        <v>41002</v>
      </c>
      <c r="C210">
        <v>5823.34</v>
      </c>
      <c r="D210">
        <f t="shared" si="9"/>
        <v>5823.34</v>
      </c>
      <c r="E210">
        <f t="shared" si="10"/>
        <v>4</v>
      </c>
      <c r="F210" t="str">
        <f t="shared" si="11"/>
        <v>No</v>
      </c>
    </row>
    <row r="211" spans="1:6" x14ac:dyDescent="0.25">
      <c r="A211" t="s">
        <v>320</v>
      </c>
      <c r="B211" s="1">
        <v>39089</v>
      </c>
      <c r="C211" t="s">
        <v>321</v>
      </c>
      <c r="D211">
        <f t="shared" si="9"/>
        <v>8457.4</v>
      </c>
      <c r="E211">
        <f t="shared" si="10"/>
        <v>1</v>
      </c>
      <c r="F211" t="str">
        <f t="shared" si="11"/>
        <v>Yes</v>
      </c>
    </row>
    <row r="212" spans="1:6" x14ac:dyDescent="0.25">
      <c r="A212" t="s">
        <v>322</v>
      </c>
      <c r="B212" s="1">
        <v>39107</v>
      </c>
      <c r="C212">
        <v>6645.2</v>
      </c>
      <c r="D212">
        <f t="shared" si="9"/>
        <v>6645.2</v>
      </c>
      <c r="E212">
        <f t="shared" si="10"/>
        <v>1</v>
      </c>
      <c r="F212" t="str">
        <f t="shared" si="11"/>
        <v>No</v>
      </c>
    </row>
    <row r="213" spans="1:6" x14ac:dyDescent="0.25">
      <c r="A213" t="s">
        <v>269</v>
      </c>
      <c r="B213" s="1">
        <v>37024</v>
      </c>
      <c r="C213" t="s">
        <v>323</v>
      </c>
      <c r="D213">
        <f t="shared" si="9"/>
        <v>9496.7199999999993</v>
      </c>
      <c r="E213">
        <f t="shared" si="10"/>
        <v>5</v>
      </c>
      <c r="F213" t="str">
        <f t="shared" si="11"/>
        <v>Yes</v>
      </c>
    </row>
    <row r="214" spans="1:6" x14ac:dyDescent="0.25">
      <c r="A214" t="s">
        <v>227</v>
      </c>
      <c r="B214" s="1">
        <v>40529</v>
      </c>
      <c r="C214">
        <v>9611.9699999999993</v>
      </c>
      <c r="D214">
        <f t="shared" si="9"/>
        <v>9611.9699999999993</v>
      </c>
      <c r="E214">
        <f t="shared" si="10"/>
        <v>12</v>
      </c>
      <c r="F214" t="str">
        <f t="shared" si="11"/>
        <v>No</v>
      </c>
    </row>
    <row r="215" spans="1:6" x14ac:dyDescent="0.25">
      <c r="A215" t="s">
        <v>216</v>
      </c>
      <c r="B215" s="1">
        <v>40684</v>
      </c>
      <c r="C215" t="s">
        <v>324</v>
      </c>
      <c r="D215">
        <f t="shared" si="9"/>
        <v>5229.8900000000003</v>
      </c>
      <c r="E215">
        <f t="shared" si="10"/>
        <v>5</v>
      </c>
      <c r="F215" t="str">
        <f t="shared" si="11"/>
        <v>No</v>
      </c>
    </row>
    <row r="216" spans="1:6" x14ac:dyDescent="0.25">
      <c r="A216" t="s">
        <v>92</v>
      </c>
      <c r="B216" s="1">
        <v>37587</v>
      </c>
      <c r="C216" t="s">
        <v>325</v>
      </c>
      <c r="D216">
        <f t="shared" si="9"/>
        <v>6659.83</v>
      </c>
      <c r="E216">
        <f t="shared" si="10"/>
        <v>11</v>
      </c>
      <c r="F216" t="str">
        <f t="shared" si="11"/>
        <v>No</v>
      </c>
    </row>
    <row r="217" spans="1:6" x14ac:dyDescent="0.25">
      <c r="A217" t="s">
        <v>77</v>
      </c>
      <c r="B217" s="1">
        <v>40761</v>
      </c>
      <c r="C217">
        <v>5289.72</v>
      </c>
      <c r="D217">
        <f t="shared" si="9"/>
        <v>5289.72</v>
      </c>
      <c r="E217">
        <f t="shared" si="10"/>
        <v>8</v>
      </c>
      <c r="F217" t="str">
        <f t="shared" si="11"/>
        <v>No</v>
      </c>
    </row>
    <row r="218" spans="1:6" x14ac:dyDescent="0.25">
      <c r="A218" t="s">
        <v>326</v>
      </c>
      <c r="B218" s="1">
        <v>40107</v>
      </c>
      <c r="C218">
        <v>8938.39</v>
      </c>
      <c r="D218">
        <f t="shared" si="9"/>
        <v>8938.39</v>
      </c>
      <c r="E218">
        <f t="shared" si="10"/>
        <v>10</v>
      </c>
      <c r="F218" t="str">
        <f t="shared" si="11"/>
        <v>No</v>
      </c>
    </row>
    <row r="219" spans="1:6" x14ac:dyDescent="0.25">
      <c r="A219" t="s">
        <v>173</v>
      </c>
      <c r="B219" s="1">
        <v>41067</v>
      </c>
      <c r="C219">
        <v>7723.24</v>
      </c>
      <c r="D219">
        <f t="shared" si="9"/>
        <v>7723.24</v>
      </c>
      <c r="E219">
        <f t="shared" si="10"/>
        <v>6</v>
      </c>
      <c r="F219" t="str">
        <f t="shared" si="11"/>
        <v>No</v>
      </c>
    </row>
    <row r="220" spans="1:6" x14ac:dyDescent="0.25">
      <c r="A220" t="s">
        <v>327</v>
      </c>
      <c r="B220" s="1">
        <v>39431</v>
      </c>
      <c r="C220">
        <v>8222.17</v>
      </c>
      <c r="D220">
        <f t="shared" si="9"/>
        <v>8222.17</v>
      </c>
      <c r="E220">
        <f t="shared" si="10"/>
        <v>12</v>
      </c>
      <c r="F220" t="str">
        <f t="shared" si="11"/>
        <v>No</v>
      </c>
    </row>
    <row r="221" spans="1:6" x14ac:dyDescent="0.25">
      <c r="A221" t="s">
        <v>238</v>
      </c>
      <c r="B221" s="1">
        <v>38261</v>
      </c>
      <c r="C221" t="s">
        <v>328</v>
      </c>
      <c r="D221">
        <f t="shared" si="9"/>
        <v>9851.5400000000009</v>
      </c>
      <c r="E221">
        <f t="shared" si="10"/>
        <v>10</v>
      </c>
      <c r="F221" t="str">
        <f t="shared" si="11"/>
        <v>No</v>
      </c>
    </row>
    <row r="222" spans="1:6" x14ac:dyDescent="0.25">
      <c r="A222" t="s">
        <v>258</v>
      </c>
      <c r="B222" s="1">
        <v>37355</v>
      </c>
      <c r="C222">
        <v>8641.91</v>
      </c>
      <c r="D222">
        <f t="shared" si="9"/>
        <v>8641.91</v>
      </c>
      <c r="E222">
        <f t="shared" si="10"/>
        <v>4</v>
      </c>
      <c r="F222" t="str">
        <f t="shared" si="11"/>
        <v>No</v>
      </c>
    </row>
    <row r="223" spans="1:6" x14ac:dyDescent="0.25">
      <c r="A223" t="s">
        <v>329</v>
      </c>
      <c r="B223" s="1">
        <v>37647</v>
      </c>
      <c r="C223" t="s">
        <v>330</v>
      </c>
      <c r="D223">
        <f t="shared" si="9"/>
        <v>9550.68</v>
      </c>
      <c r="E223">
        <f t="shared" si="10"/>
        <v>1</v>
      </c>
      <c r="F223" t="str">
        <f t="shared" si="11"/>
        <v>No</v>
      </c>
    </row>
    <row r="224" spans="1:6" x14ac:dyDescent="0.25">
      <c r="A224" t="s">
        <v>331</v>
      </c>
      <c r="B224" s="1">
        <v>38704</v>
      </c>
      <c r="C224">
        <v>8030.04</v>
      </c>
      <c r="D224">
        <f t="shared" si="9"/>
        <v>8030.04</v>
      </c>
      <c r="E224">
        <f t="shared" si="10"/>
        <v>12</v>
      </c>
      <c r="F224" t="str">
        <f t="shared" si="11"/>
        <v>No</v>
      </c>
    </row>
    <row r="225" spans="1:6" x14ac:dyDescent="0.25">
      <c r="A225" t="s">
        <v>102</v>
      </c>
      <c r="B225" s="1">
        <v>38745</v>
      </c>
      <c r="C225">
        <v>9966.64</v>
      </c>
      <c r="D225">
        <f t="shared" si="9"/>
        <v>9966.64</v>
      </c>
      <c r="E225">
        <f t="shared" si="10"/>
        <v>1</v>
      </c>
      <c r="F225" t="str">
        <f t="shared" si="11"/>
        <v>No</v>
      </c>
    </row>
    <row r="226" spans="1:6" x14ac:dyDescent="0.25">
      <c r="A226" t="s">
        <v>332</v>
      </c>
      <c r="B226" s="1">
        <v>40049</v>
      </c>
      <c r="C226">
        <v>7062.37</v>
      </c>
      <c r="D226">
        <f t="shared" si="9"/>
        <v>7062.37</v>
      </c>
      <c r="E226">
        <f t="shared" si="10"/>
        <v>8</v>
      </c>
      <c r="F226" t="str">
        <f t="shared" si="11"/>
        <v>No</v>
      </c>
    </row>
    <row r="227" spans="1:6" x14ac:dyDescent="0.25">
      <c r="A227" t="s">
        <v>333</v>
      </c>
      <c r="B227" s="1">
        <v>38020</v>
      </c>
      <c r="C227">
        <v>6081.97</v>
      </c>
      <c r="D227">
        <f t="shared" si="9"/>
        <v>6081.97</v>
      </c>
      <c r="E227">
        <f t="shared" si="10"/>
        <v>2</v>
      </c>
      <c r="F227" t="str">
        <f t="shared" si="11"/>
        <v>No</v>
      </c>
    </row>
    <row r="228" spans="1:6" x14ac:dyDescent="0.25">
      <c r="A228" t="s">
        <v>334</v>
      </c>
      <c r="B228" s="1">
        <v>39237</v>
      </c>
      <c r="C228">
        <v>5615.19</v>
      </c>
      <c r="D228">
        <f t="shared" si="9"/>
        <v>5615.19</v>
      </c>
      <c r="E228">
        <f t="shared" si="10"/>
        <v>6</v>
      </c>
      <c r="F228" t="str">
        <f t="shared" si="11"/>
        <v>No</v>
      </c>
    </row>
    <row r="229" spans="1:6" x14ac:dyDescent="0.25">
      <c r="A229" t="s">
        <v>79</v>
      </c>
      <c r="B229" s="1">
        <v>41114</v>
      </c>
      <c r="C229">
        <v>9118.67</v>
      </c>
      <c r="D229">
        <f t="shared" si="9"/>
        <v>9118.67</v>
      </c>
      <c r="E229">
        <f t="shared" si="10"/>
        <v>7</v>
      </c>
      <c r="F229" t="str">
        <f t="shared" si="11"/>
        <v>Yes</v>
      </c>
    </row>
    <row r="230" spans="1:6" x14ac:dyDescent="0.25">
      <c r="A230" t="s">
        <v>335</v>
      </c>
      <c r="B230" s="1">
        <v>41263</v>
      </c>
      <c r="C230" t="s">
        <v>336</v>
      </c>
      <c r="D230">
        <f t="shared" si="9"/>
        <v>8398.1</v>
      </c>
      <c r="E230">
        <f t="shared" si="10"/>
        <v>12</v>
      </c>
      <c r="F230" t="str">
        <f t="shared" si="11"/>
        <v>No</v>
      </c>
    </row>
    <row r="231" spans="1:6" x14ac:dyDescent="0.25">
      <c r="A231" t="s">
        <v>126</v>
      </c>
      <c r="B231" s="1">
        <v>37749</v>
      </c>
      <c r="C231">
        <v>6465.88</v>
      </c>
      <c r="D231">
        <f t="shared" si="9"/>
        <v>6465.88</v>
      </c>
      <c r="E231">
        <f t="shared" si="10"/>
        <v>5</v>
      </c>
      <c r="F231" t="str">
        <f t="shared" si="11"/>
        <v>No</v>
      </c>
    </row>
    <row r="232" spans="1:6" x14ac:dyDescent="0.25">
      <c r="A232" t="s">
        <v>337</v>
      </c>
      <c r="B232" s="1">
        <v>39635</v>
      </c>
      <c r="C232">
        <v>7308.32</v>
      </c>
      <c r="D232">
        <f t="shared" si="9"/>
        <v>7308.32</v>
      </c>
      <c r="E232">
        <f t="shared" si="10"/>
        <v>7</v>
      </c>
      <c r="F232" t="str">
        <f t="shared" si="11"/>
        <v>No</v>
      </c>
    </row>
    <row r="233" spans="1:6" x14ac:dyDescent="0.25">
      <c r="A233" t="s">
        <v>253</v>
      </c>
      <c r="B233" s="1">
        <v>38662</v>
      </c>
      <c r="C233">
        <v>5497.02</v>
      </c>
      <c r="D233">
        <f t="shared" si="9"/>
        <v>5497.02</v>
      </c>
      <c r="E233">
        <f t="shared" si="10"/>
        <v>11</v>
      </c>
      <c r="F233" t="str">
        <f t="shared" si="11"/>
        <v>No</v>
      </c>
    </row>
    <row r="234" spans="1:6" x14ac:dyDescent="0.25">
      <c r="A234" t="s">
        <v>338</v>
      </c>
      <c r="B234" s="1">
        <v>37803</v>
      </c>
      <c r="C234">
        <v>5902.84</v>
      </c>
      <c r="D234">
        <f t="shared" si="9"/>
        <v>5902.84</v>
      </c>
      <c r="E234">
        <f t="shared" si="10"/>
        <v>7</v>
      </c>
      <c r="F234" t="str">
        <f t="shared" si="11"/>
        <v>No</v>
      </c>
    </row>
    <row r="235" spans="1:6" x14ac:dyDescent="0.25">
      <c r="A235" t="s">
        <v>96</v>
      </c>
      <c r="B235" s="1">
        <v>37016</v>
      </c>
      <c r="C235">
        <v>5162.2299999999996</v>
      </c>
      <c r="D235">
        <f t="shared" si="9"/>
        <v>5162.2299999999996</v>
      </c>
      <c r="E235">
        <f t="shared" si="10"/>
        <v>5</v>
      </c>
      <c r="F235" t="str">
        <f t="shared" si="11"/>
        <v>No</v>
      </c>
    </row>
    <row r="236" spans="1:6" x14ac:dyDescent="0.25">
      <c r="A236" t="s">
        <v>126</v>
      </c>
      <c r="B236" s="1">
        <v>38311</v>
      </c>
      <c r="C236">
        <v>6462.39</v>
      </c>
      <c r="D236">
        <f t="shared" si="9"/>
        <v>6462.39</v>
      </c>
      <c r="E236">
        <f t="shared" si="10"/>
        <v>11</v>
      </c>
      <c r="F236" t="str">
        <f t="shared" si="11"/>
        <v>No</v>
      </c>
    </row>
    <row r="237" spans="1:6" x14ac:dyDescent="0.25">
      <c r="A237" t="s">
        <v>339</v>
      </c>
      <c r="B237" s="1">
        <v>38644</v>
      </c>
      <c r="C237">
        <v>8167.17</v>
      </c>
      <c r="D237">
        <f t="shared" si="9"/>
        <v>8167.17</v>
      </c>
      <c r="E237">
        <f t="shared" si="10"/>
        <v>10</v>
      </c>
      <c r="F237" t="str">
        <f t="shared" si="11"/>
        <v>No</v>
      </c>
    </row>
    <row r="238" spans="1:6" x14ac:dyDescent="0.25">
      <c r="A238" t="s">
        <v>340</v>
      </c>
      <c r="B238" s="1">
        <v>39194</v>
      </c>
      <c r="C238" t="s">
        <v>341</v>
      </c>
      <c r="D238">
        <f t="shared" si="9"/>
        <v>8487.49</v>
      </c>
      <c r="E238">
        <f t="shared" si="10"/>
        <v>4</v>
      </c>
      <c r="F238" t="str">
        <f t="shared" si="11"/>
        <v>No</v>
      </c>
    </row>
    <row r="239" spans="1:6" x14ac:dyDescent="0.25">
      <c r="A239" t="s">
        <v>61</v>
      </c>
      <c r="B239" s="1">
        <v>37744</v>
      </c>
      <c r="C239" t="s">
        <v>342</v>
      </c>
      <c r="D239">
        <f t="shared" si="9"/>
        <v>8430.7800000000007</v>
      </c>
      <c r="E239">
        <f t="shared" si="10"/>
        <v>5</v>
      </c>
      <c r="F239" t="str">
        <f t="shared" si="11"/>
        <v>No</v>
      </c>
    </row>
    <row r="240" spans="1:6" x14ac:dyDescent="0.25">
      <c r="A240" t="s">
        <v>308</v>
      </c>
      <c r="B240" s="1">
        <v>39060</v>
      </c>
      <c r="C240" t="s">
        <v>343</v>
      </c>
      <c r="D240">
        <f t="shared" si="9"/>
        <v>9953.68</v>
      </c>
      <c r="E240">
        <f t="shared" si="10"/>
        <v>12</v>
      </c>
      <c r="F240" t="str">
        <f t="shared" si="11"/>
        <v>No</v>
      </c>
    </row>
    <row r="241" spans="1:6" x14ac:dyDescent="0.25">
      <c r="A241" t="s">
        <v>159</v>
      </c>
      <c r="B241" s="1">
        <v>41540</v>
      </c>
      <c r="C241">
        <v>9341.4</v>
      </c>
      <c r="D241">
        <f t="shared" si="9"/>
        <v>9341.4</v>
      </c>
      <c r="E241">
        <f t="shared" si="10"/>
        <v>9</v>
      </c>
      <c r="F241" t="str">
        <f t="shared" si="11"/>
        <v>No</v>
      </c>
    </row>
    <row r="242" spans="1:6" x14ac:dyDescent="0.25">
      <c r="A242" t="s">
        <v>344</v>
      </c>
      <c r="B242" s="1">
        <v>39745</v>
      </c>
      <c r="C242">
        <v>8510.77</v>
      </c>
      <c r="D242">
        <f t="shared" si="9"/>
        <v>8510.77</v>
      </c>
      <c r="E242">
        <f t="shared" si="10"/>
        <v>10</v>
      </c>
      <c r="F242" t="str">
        <f t="shared" si="11"/>
        <v>No</v>
      </c>
    </row>
    <row r="243" spans="1:6" x14ac:dyDescent="0.25">
      <c r="A243" t="s">
        <v>345</v>
      </c>
      <c r="B243" s="1">
        <v>39041</v>
      </c>
      <c r="C243">
        <v>8389.8700000000008</v>
      </c>
      <c r="D243">
        <f t="shared" si="9"/>
        <v>8389.8700000000008</v>
      </c>
      <c r="E243">
        <f t="shared" si="10"/>
        <v>11</v>
      </c>
      <c r="F243" t="str">
        <f t="shared" si="11"/>
        <v>No</v>
      </c>
    </row>
    <row r="244" spans="1:6" x14ac:dyDescent="0.25">
      <c r="A244" t="s">
        <v>346</v>
      </c>
      <c r="B244" s="1">
        <v>41979</v>
      </c>
      <c r="C244" t="s">
        <v>347</v>
      </c>
      <c r="D244">
        <f t="shared" si="9"/>
        <v>8353.5499999999993</v>
      </c>
      <c r="E244">
        <f t="shared" si="10"/>
        <v>12</v>
      </c>
      <c r="F244" t="str">
        <f t="shared" si="11"/>
        <v>No</v>
      </c>
    </row>
    <row r="245" spans="1:6" x14ac:dyDescent="0.25">
      <c r="A245" t="s">
        <v>348</v>
      </c>
      <c r="B245" s="1">
        <v>40396</v>
      </c>
      <c r="C245">
        <v>6061.38</v>
      </c>
      <c r="D245">
        <f t="shared" si="9"/>
        <v>6061.38</v>
      </c>
      <c r="E245">
        <f t="shared" si="10"/>
        <v>8</v>
      </c>
      <c r="F245" t="str">
        <f t="shared" si="11"/>
        <v>No</v>
      </c>
    </row>
    <row r="246" spans="1:6" x14ac:dyDescent="0.25">
      <c r="A246" t="s">
        <v>199</v>
      </c>
      <c r="B246" s="1">
        <v>40119</v>
      </c>
      <c r="C246" t="s">
        <v>349</v>
      </c>
      <c r="D246">
        <f t="shared" si="9"/>
        <v>6454.79</v>
      </c>
      <c r="E246">
        <f t="shared" si="10"/>
        <v>11</v>
      </c>
      <c r="F246" t="str">
        <f t="shared" si="11"/>
        <v>No</v>
      </c>
    </row>
    <row r="247" spans="1:6" x14ac:dyDescent="0.25">
      <c r="A247" t="s">
        <v>350</v>
      </c>
      <c r="B247" s="1">
        <v>38289</v>
      </c>
      <c r="C247">
        <v>8449.39</v>
      </c>
      <c r="D247">
        <f t="shared" si="9"/>
        <v>8449.39</v>
      </c>
      <c r="E247">
        <f t="shared" si="10"/>
        <v>10</v>
      </c>
      <c r="F247" t="str">
        <f t="shared" si="11"/>
        <v>No</v>
      </c>
    </row>
    <row r="248" spans="1:6" x14ac:dyDescent="0.25">
      <c r="A248" t="s">
        <v>351</v>
      </c>
      <c r="B248" s="1">
        <v>40090</v>
      </c>
      <c r="C248" t="s">
        <v>352</v>
      </c>
      <c r="D248">
        <f t="shared" si="9"/>
        <v>8151.16</v>
      </c>
      <c r="E248">
        <f t="shared" si="10"/>
        <v>10</v>
      </c>
      <c r="F248" t="str">
        <f t="shared" si="11"/>
        <v>No</v>
      </c>
    </row>
    <row r="249" spans="1:6" x14ac:dyDescent="0.25">
      <c r="A249" t="s">
        <v>96</v>
      </c>
      <c r="B249" s="1">
        <v>38817</v>
      </c>
      <c r="C249" t="s">
        <v>353</v>
      </c>
      <c r="D249">
        <f t="shared" si="9"/>
        <v>7834.76</v>
      </c>
      <c r="E249">
        <f t="shared" si="10"/>
        <v>4</v>
      </c>
      <c r="F249" t="str">
        <f t="shared" si="11"/>
        <v>No</v>
      </c>
    </row>
    <row r="250" spans="1:6" x14ac:dyDescent="0.25">
      <c r="A250" t="s">
        <v>354</v>
      </c>
      <c r="B250" s="1">
        <v>38391</v>
      </c>
      <c r="C250" t="s">
        <v>355</v>
      </c>
      <c r="D250">
        <f t="shared" si="9"/>
        <v>6533.47</v>
      </c>
      <c r="E250">
        <f t="shared" si="10"/>
        <v>2</v>
      </c>
      <c r="F250" t="str">
        <f t="shared" si="11"/>
        <v>No</v>
      </c>
    </row>
    <row r="251" spans="1:6" x14ac:dyDescent="0.25">
      <c r="A251" t="s">
        <v>98</v>
      </c>
      <c r="B251" s="1">
        <v>41437</v>
      </c>
      <c r="C251" t="s">
        <v>356</v>
      </c>
      <c r="D251">
        <f t="shared" si="9"/>
        <v>6068.29</v>
      </c>
      <c r="E251">
        <f t="shared" si="10"/>
        <v>6</v>
      </c>
      <c r="F251" t="str">
        <f t="shared" si="11"/>
        <v>No</v>
      </c>
    </row>
    <row r="252" spans="1:6" x14ac:dyDescent="0.25">
      <c r="A252" t="s">
        <v>357</v>
      </c>
      <c r="B252" s="1">
        <v>37258</v>
      </c>
      <c r="C252">
        <v>7294.88</v>
      </c>
      <c r="D252">
        <f t="shared" si="9"/>
        <v>7294.88</v>
      </c>
      <c r="E252">
        <f t="shared" si="10"/>
        <v>1</v>
      </c>
      <c r="F252" t="str">
        <f t="shared" si="11"/>
        <v>No</v>
      </c>
    </row>
    <row r="253" spans="1:6" x14ac:dyDescent="0.25">
      <c r="A253" t="s">
        <v>358</v>
      </c>
      <c r="B253" s="1">
        <v>37459</v>
      </c>
      <c r="C253" t="s">
        <v>359</v>
      </c>
      <c r="D253">
        <f t="shared" si="9"/>
        <v>5201.68</v>
      </c>
      <c r="E253">
        <f t="shared" si="10"/>
        <v>7</v>
      </c>
      <c r="F253" t="str">
        <f t="shared" si="11"/>
        <v>No</v>
      </c>
    </row>
    <row r="254" spans="1:6" x14ac:dyDescent="0.25">
      <c r="A254" t="s">
        <v>125</v>
      </c>
      <c r="B254" s="1">
        <v>39085</v>
      </c>
      <c r="C254" t="s">
        <v>360</v>
      </c>
      <c r="D254">
        <f t="shared" si="9"/>
        <v>9448.17</v>
      </c>
      <c r="E254">
        <f t="shared" si="10"/>
        <v>1</v>
      </c>
      <c r="F254" t="str">
        <f t="shared" si="11"/>
        <v>No</v>
      </c>
    </row>
    <row r="255" spans="1:6" x14ac:dyDescent="0.25">
      <c r="A255" t="s">
        <v>148</v>
      </c>
      <c r="B255" s="1">
        <v>41729</v>
      </c>
      <c r="C255">
        <v>7386.54</v>
      </c>
      <c r="D255">
        <f t="shared" si="9"/>
        <v>7386.54</v>
      </c>
      <c r="E255">
        <f t="shared" si="10"/>
        <v>3</v>
      </c>
      <c r="F255" t="str">
        <f t="shared" si="11"/>
        <v>No</v>
      </c>
    </row>
    <row r="256" spans="1:6" x14ac:dyDescent="0.25">
      <c r="A256" t="s">
        <v>118</v>
      </c>
      <c r="B256" s="1">
        <v>41323</v>
      </c>
      <c r="C256">
        <v>7477.79</v>
      </c>
      <c r="D256">
        <f t="shared" si="9"/>
        <v>7477.79</v>
      </c>
      <c r="E256">
        <f t="shared" si="10"/>
        <v>2</v>
      </c>
      <c r="F256" t="str">
        <f t="shared" si="11"/>
        <v>No</v>
      </c>
    </row>
    <row r="257" spans="1:6" x14ac:dyDescent="0.25">
      <c r="A257" t="s">
        <v>96</v>
      </c>
      <c r="B257" s="1">
        <v>37838</v>
      </c>
      <c r="C257" t="s">
        <v>361</v>
      </c>
      <c r="D257">
        <f t="shared" si="9"/>
        <v>8368.93</v>
      </c>
      <c r="E257">
        <f t="shared" si="10"/>
        <v>8</v>
      </c>
      <c r="F257" t="str">
        <f t="shared" si="11"/>
        <v>No</v>
      </c>
    </row>
    <row r="258" spans="1:6" x14ac:dyDescent="0.25">
      <c r="A258" t="s">
        <v>362</v>
      </c>
      <c r="B258" s="1">
        <v>37689</v>
      </c>
      <c r="C258" t="s">
        <v>363</v>
      </c>
      <c r="D258">
        <f t="shared" si="9"/>
        <v>8232.5400000000009</v>
      </c>
      <c r="E258">
        <f t="shared" si="10"/>
        <v>3</v>
      </c>
      <c r="F258" t="str">
        <f t="shared" si="11"/>
        <v>No</v>
      </c>
    </row>
    <row r="259" spans="1:6" x14ac:dyDescent="0.25">
      <c r="A259" t="s">
        <v>364</v>
      </c>
      <c r="B259" s="1">
        <v>39977</v>
      </c>
      <c r="C259" t="s">
        <v>365</v>
      </c>
      <c r="D259">
        <f t="shared" ref="D259:D322" si="12">IF(LEFT(RIGHT(C259,3))=",",_xlfn.NUMBERVALUE(C259,",","."),C259)</f>
        <v>7881.7</v>
      </c>
      <c r="E259">
        <f t="shared" ref="E259:E322" si="13">MONTH(B259)</f>
        <v>6</v>
      </c>
      <c r="F259" t="str">
        <f t="shared" ref="F259:F322" si="14">IF(ISERROR(SEARCH("J*A*S*M",A259)),"No","Yes")</f>
        <v>No</v>
      </c>
    </row>
    <row r="260" spans="1:6" x14ac:dyDescent="0.25">
      <c r="A260" t="s">
        <v>77</v>
      </c>
      <c r="B260" s="1">
        <v>41154</v>
      </c>
      <c r="C260" t="s">
        <v>366</v>
      </c>
      <c r="D260">
        <f t="shared" si="12"/>
        <v>8266.56</v>
      </c>
      <c r="E260">
        <f t="shared" si="13"/>
        <v>9</v>
      </c>
      <c r="F260" t="str">
        <f t="shared" si="14"/>
        <v>No</v>
      </c>
    </row>
    <row r="261" spans="1:6" x14ac:dyDescent="0.25">
      <c r="A261" t="s">
        <v>129</v>
      </c>
      <c r="B261" s="1">
        <v>39077</v>
      </c>
      <c r="C261" t="s">
        <v>367</v>
      </c>
      <c r="D261">
        <f t="shared" si="12"/>
        <v>5933.31</v>
      </c>
      <c r="E261">
        <f t="shared" si="13"/>
        <v>12</v>
      </c>
      <c r="F261" t="str">
        <f t="shared" si="14"/>
        <v>No</v>
      </c>
    </row>
    <row r="262" spans="1:6" x14ac:dyDescent="0.25">
      <c r="A262" t="s">
        <v>368</v>
      </c>
      <c r="B262" s="1">
        <v>38864</v>
      </c>
      <c r="C262" t="s">
        <v>369</v>
      </c>
      <c r="D262">
        <f t="shared" si="12"/>
        <v>9116.57</v>
      </c>
      <c r="E262">
        <f t="shared" si="13"/>
        <v>5</v>
      </c>
      <c r="F262" t="str">
        <f t="shared" si="14"/>
        <v>No</v>
      </c>
    </row>
    <row r="263" spans="1:6" x14ac:dyDescent="0.25">
      <c r="A263" t="s">
        <v>370</v>
      </c>
      <c r="B263" s="1">
        <v>37381</v>
      </c>
      <c r="C263">
        <v>5135.59</v>
      </c>
      <c r="D263">
        <f t="shared" si="12"/>
        <v>5135.59</v>
      </c>
      <c r="E263">
        <f t="shared" si="13"/>
        <v>5</v>
      </c>
      <c r="F263" t="str">
        <f t="shared" si="14"/>
        <v>No</v>
      </c>
    </row>
    <row r="264" spans="1:6" x14ac:dyDescent="0.25">
      <c r="A264" t="s">
        <v>269</v>
      </c>
      <c r="B264" s="1">
        <v>37375</v>
      </c>
      <c r="C264" t="s">
        <v>371</v>
      </c>
      <c r="D264">
        <f t="shared" si="12"/>
        <v>6595.71</v>
      </c>
      <c r="E264">
        <f t="shared" si="13"/>
        <v>4</v>
      </c>
      <c r="F264" t="str">
        <f t="shared" si="14"/>
        <v>Yes</v>
      </c>
    </row>
    <row r="265" spans="1:6" x14ac:dyDescent="0.25">
      <c r="A265" t="s">
        <v>372</v>
      </c>
      <c r="B265" s="1">
        <v>39989</v>
      </c>
      <c r="C265" t="s">
        <v>373</v>
      </c>
      <c r="D265">
        <f t="shared" si="12"/>
        <v>8190.15</v>
      </c>
      <c r="E265">
        <f t="shared" si="13"/>
        <v>6</v>
      </c>
      <c r="F265" t="str">
        <f t="shared" si="14"/>
        <v>No</v>
      </c>
    </row>
    <row r="266" spans="1:6" x14ac:dyDescent="0.25">
      <c r="A266" t="s">
        <v>238</v>
      </c>
      <c r="B266" s="1">
        <v>39749</v>
      </c>
      <c r="C266">
        <v>7090.85</v>
      </c>
      <c r="D266">
        <f t="shared" si="12"/>
        <v>7090.85</v>
      </c>
      <c r="E266">
        <f t="shared" si="13"/>
        <v>10</v>
      </c>
      <c r="F266" t="str">
        <f t="shared" si="14"/>
        <v>No</v>
      </c>
    </row>
    <row r="267" spans="1:6" x14ac:dyDescent="0.25">
      <c r="A267" t="s">
        <v>374</v>
      </c>
      <c r="B267" s="1">
        <v>39249</v>
      </c>
      <c r="C267" t="s">
        <v>375</v>
      </c>
      <c r="D267">
        <f t="shared" si="12"/>
        <v>5645.55</v>
      </c>
      <c r="E267">
        <f t="shared" si="13"/>
        <v>6</v>
      </c>
      <c r="F267" t="str">
        <f t="shared" si="14"/>
        <v>No</v>
      </c>
    </row>
    <row r="268" spans="1:6" x14ac:dyDescent="0.25">
      <c r="A268" t="s">
        <v>376</v>
      </c>
      <c r="B268" s="1">
        <v>40973</v>
      </c>
      <c r="C268" t="s">
        <v>377</v>
      </c>
      <c r="D268">
        <f t="shared" si="12"/>
        <v>9949.7099999999991</v>
      </c>
      <c r="E268">
        <f t="shared" si="13"/>
        <v>3</v>
      </c>
      <c r="F268" t="str">
        <f t="shared" si="14"/>
        <v>No</v>
      </c>
    </row>
    <row r="269" spans="1:6" x14ac:dyDescent="0.25">
      <c r="A269" t="s">
        <v>238</v>
      </c>
      <c r="B269" s="1">
        <v>41465</v>
      </c>
      <c r="C269" t="s">
        <v>378</v>
      </c>
      <c r="D269">
        <f t="shared" si="12"/>
        <v>6234.98</v>
      </c>
      <c r="E269">
        <f t="shared" si="13"/>
        <v>7</v>
      </c>
      <c r="F269" t="str">
        <f t="shared" si="14"/>
        <v>No</v>
      </c>
    </row>
    <row r="270" spans="1:6" x14ac:dyDescent="0.25">
      <c r="A270" t="s">
        <v>379</v>
      </c>
      <c r="B270" s="1">
        <v>41207</v>
      </c>
      <c r="C270">
        <v>5068.97</v>
      </c>
      <c r="D270">
        <f t="shared" si="12"/>
        <v>5068.97</v>
      </c>
      <c r="E270">
        <f t="shared" si="13"/>
        <v>10</v>
      </c>
      <c r="F270" t="str">
        <f t="shared" si="14"/>
        <v>No</v>
      </c>
    </row>
    <row r="271" spans="1:6" x14ac:dyDescent="0.25">
      <c r="A271" t="s">
        <v>320</v>
      </c>
      <c r="B271" s="1">
        <v>40600</v>
      </c>
      <c r="C271" t="s">
        <v>380</v>
      </c>
      <c r="D271">
        <f t="shared" si="12"/>
        <v>7949.82</v>
      </c>
      <c r="E271">
        <f t="shared" si="13"/>
        <v>2</v>
      </c>
      <c r="F271" t="str">
        <f t="shared" si="14"/>
        <v>Yes</v>
      </c>
    </row>
    <row r="272" spans="1:6" x14ac:dyDescent="0.25">
      <c r="A272" t="s">
        <v>71</v>
      </c>
      <c r="B272" s="1">
        <v>38121</v>
      </c>
      <c r="C272" t="s">
        <v>381</v>
      </c>
      <c r="D272">
        <f t="shared" si="12"/>
        <v>8582.02</v>
      </c>
      <c r="E272">
        <f t="shared" si="13"/>
        <v>5</v>
      </c>
      <c r="F272" t="str">
        <f t="shared" si="14"/>
        <v>No</v>
      </c>
    </row>
    <row r="273" spans="1:6" x14ac:dyDescent="0.25">
      <c r="A273" t="s">
        <v>217</v>
      </c>
      <c r="B273" s="1">
        <v>37185</v>
      </c>
      <c r="C273" t="s">
        <v>382</v>
      </c>
      <c r="D273">
        <f t="shared" si="12"/>
        <v>9290.93</v>
      </c>
      <c r="E273">
        <f t="shared" si="13"/>
        <v>10</v>
      </c>
      <c r="F273" t="str">
        <f t="shared" si="14"/>
        <v>No</v>
      </c>
    </row>
    <row r="274" spans="1:6" x14ac:dyDescent="0.25">
      <c r="A274" t="s">
        <v>62</v>
      </c>
      <c r="B274" s="1">
        <v>37301</v>
      </c>
      <c r="C274" t="s">
        <v>383</v>
      </c>
      <c r="D274">
        <f t="shared" si="12"/>
        <v>5535.48</v>
      </c>
      <c r="E274">
        <f t="shared" si="13"/>
        <v>2</v>
      </c>
      <c r="F274" t="str">
        <f t="shared" si="14"/>
        <v>No</v>
      </c>
    </row>
    <row r="275" spans="1:6" x14ac:dyDescent="0.25">
      <c r="A275" t="s">
        <v>162</v>
      </c>
      <c r="B275" s="1">
        <v>41968</v>
      </c>
      <c r="C275" t="s">
        <v>384</v>
      </c>
      <c r="D275">
        <f t="shared" si="12"/>
        <v>9563.9699999999993</v>
      </c>
      <c r="E275">
        <f t="shared" si="13"/>
        <v>11</v>
      </c>
      <c r="F275" t="str">
        <f t="shared" si="14"/>
        <v>No</v>
      </c>
    </row>
    <row r="276" spans="1:6" x14ac:dyDescent="0.25">
      <c r="A276" t="s">
        <v>84</v>
      </c>
      <c r="B276" s="1">
        <v>40404</v>
      </c>
      <c r="C276" t="s">
        <v>385</v>
      </c>
      <c r="D276">
        <f t="shared" si="12"/>
        <v>5826.82</v>
      </c>
      <c r="E276">
        <f t="shared" si="13"/>
        <v>8</v>
      </c>
      <c r="F276" t="str">
        <f t="shared" si="14"/>
        <v>No</v>
      </c>
    </row>
    <row r="277" spans="1:6" x14ac:dyDescent="0.25">
      <c r="A277" t="s">
        <v>143</v>
      </c>
      <c r="B277" s="1">
        <v>40275</v>
      </c>
      <c r="C277" t="s">
        <v>386</v>
      </c>
      <c r="D277">
        <f t="shared" si="12"/>
        <v>6538.97</v>
      </c>
      <c r="E277">
        <f t="shared" si="13"/>
        <v>4</v>
      </c>
      <c r="F277" t="str">
        <f t="shared" si="14"/>
        <v>Yes</v>
      </c>
    </row>
    <row r="278" spans="1:6" x14ac:dyDescent="0.25">
      <c r="A278" t="s">
        <v>202</v>
      </c>
      <c r="B278" s="1">
        <v>39773</v>
      </c>
      <c r="C278" t="s">
        <v>387</v>
      </c>
      <c r="D278">
        <f t="shared" si="12"/>
        <v>7047.7</v>
      </c>
      <c r="E278">
        <f t="shared" si="13"/>
        <v>11</v>
      </c>
      <c r="F278" t="str">
        <f t="shared" si="14"/>
        <v>No</v>
      </c>
    </row>
    <row r="279" spans="1:6" x14ac:dyDescent="0.25">
      <c r="A279" t="s">
        <v>388</v>
      </c>
      <c r="B279" s="1">
        <v>40325</v>
      </c>
      <c r="C279">
        <v>5200.04</v>
      </c>
      <c r="D279">
        <f t="shared" si="12"/>
        <v>5200.04</v>
      </c>
      <c r="E279">
        <f t="shared" si="13"/>
        <v>5</v>
      </c>
      <c r="F279" t="str">
        <f t="shared" si="14"/>
        <v>No</v>
      </c>
    </row>
    <row r="280" spans="1:6" x14ac:dyDescent="0.25">
      <c r="A280" t="s">
        <v>102</v>
      </c>
      <c r="B280" s="1">
        <v>41554</v>
      </c>
      <c r="C280" t="s">
        <v>389</v>
      </c>
      <c r="D280">
        <f t="shared" si="12"/>
        <v>9663.9599999999991</v>
      </c>
      <c r="E280">
        <f t="shared" si="13"/>
        <v>10</v>
      </c>
      <c r="F280" t="str">
        <f t="shared" si="14"/>
        <v>No</v>
      </c>
    </row>
    <row r="281" spans="1:6" x14ac:dyDescent="0.25">
      <c r="A281" t="s">
        <v>265</v>
      </c>
      <c r="B281" s="1">
        <v>41859</v>
      </c>
      <c r="C281" t="s">
        <v>390</v>
      </c>
      <c r="D281">
        <f t="shared" si="12"/>
        <v>7874.13</v>
      </c>
      <c r="E281">
        <f t="shared" si="13"/>
        <v>8</v>
      </c>
      <c r="F281" t="str">
        <f t="shared" si="14"/>
        <v>No</v>
      </c>
    </row>
    <row r="282" spans="1:6" x14ac:dyDescent="0.25">
      <c r="A282" t="s">
        <v>391</v>
      </c>
      <c r="B282" s="1">
        <v>38202</v>
      </c>
      <c r="C282" t="s">
        <v>392</v>
      </c>
      <c r="D282">
        <f t="shared" si="12"/>
        <v>6503.88</v>
      </c>
      <c r="E282">
        <f t="shared" si="13"/>
        <v>8</v>
      </c>
      <c r="F282" t="str">
        <f t="shared" si="14"/>
        <v>No</v>
      </c>
    </row>
    <row r="283" spans="1:6" x14ac:dyDescent="0.25">
      <c r="A283" t="s">
        <v>393</v>
      </c>
      <c r="B283" s="1">
        <v>37271</v>
      </c>
      <c r="C283">
        <v>7047.27</v>
      </c>
      <c r="D283">
        <f t="shared" si="12"/>
        <v>7047.27</v>
      </c>
      <c r="E283">
        <f t="shared" si="13"/>
        <v>1</v>
      </c>
      <c r="F283" t="str">
        <f t="shared" si="14"/>
        <v>No</v>
      </c>
    </row>
    <row r="284" spans="1:6" x14ac:dyDescent="0.25">
      <c r="A284" t="s">
        <v>394</v>
      </c>
      <c r="B284" s="1">
        <v>40900</v>
      </c>
      <c r="C284" t="s">
        <v>395</v>
      </c>
      <c r="D284">
        <f t="shared" si="12"/>
        <v>7399.58</v>
      </c>
      <c r="E284">
        <f t="shared" si="13"/>
        <v>12</v>
      </c>
      <c r="F284" t="str">
        <f t="shared" si="14"/>
        <v>No</v>
      </c>
    </row>
    <row r="285" spans="1:6" x14ac:dyDescent="0.25">
      <c r="A285" t="s">
        <v>396</v>
      </c>
      <c r="B285" s="1">
        <v>37900</v>
      </c>
      <c r="C285" t="s">
        <v>397</v>
      </c>
      <c r="D285">
        <f t="shared" si="12"/>
        <v>8175.82</v>
      </c>
      <c r="E285">
        <f t="shared" si="13"/>
        <v>10</v>
      </c>
      <c r="F285" t="str">
        <f t="shared" si="14"/>
        <v>Yes</v>
      </c>
    </row>
    <row r="286" spans="1:6" x14ac:dyDescent="0.25">
      <c r="A286" t="s">
        <v>398</v>
      </c>
      <c r="B286" s="1">
        <v>37180</v>
      </c>
      <c r="C286" t="s">
        <v>399</v>
      </c>
      <c r="D286">
        <f t="shared" si="12"/>
        <v>6891.08</v>
      </c>
      <c r="E286">
        <f t="shared" si="13"/>
        <v>10</v>
      </c>
      <c r="F286" t="str">
        <f t="shared" si="14"/>
        <v>No</v>
      </c>
    </row>
    <row r="287" spans="1:6" x14ac:dyDescent="0.25">
      <c r="A287" t="s">
        <v>400</v>
      </c>
      <c r="B287" s="1">
        <v>38438</v>
      </c>
      <c r="C287" t="s">
        <v>401</v>
      </c>
      <c r="D287">
        <f t="shared" si="12"/>
        <v>8943.85</v>
      </c>
      <c r="E287">
        <f t="shared" si="13"/>
        <v>3</v>
      </c>
      <c r="F287" t="str">
        <f t="shared" si="14"/>
        <v>No</v>
      </c>
    </row>
    <row r="288" spans="1:6" x14ac:dyDescent="0.25">
      <c r="A288" t="s">
        <v>318</v>
      </c>
      <c r="B288" s="1">
        <v>41229</v>
      </c>
      <c r="C288" t="s">
        <v>402</v>
      </c>
      <c r="D288">
        <f t="shared" si="12"/>
        <v>7380.21</v>
      </c>
      <c r="E288">
        <f t="shared" si="13"/>
        <v>11</v>
      </c>
      <c r="F288" t="str">
        <f t="shared" si="14"/>
        <v>No</v>
      </c>
    </row>
    <row r="289" spans="1:6" x14ac:dyDescent="0.25">
      <c r="A289" t="s">
        <v>283</v>
      </c>
      <c r="B289" s="1">
        <v>39759</v>
      </c>
      <c r="C289">
        <v>6920.25</v>
      </c>
      <c r="D289">
        <f t="shared" si="12"/>
        <v>6920.25</v>
      </c>
      <c r="E289">
        <f t="shared" si="13"/>
        <v>11</v>
      </c>
      <c r="F289" t="str">
        <f t="shared" si="14"/>
        <v>No</v>
      </c>
    </row>
    <row r="290" spans="1:6" x14ac:dyDescent="0.25">
      <c r="A290" t="s">
        <v>235</v>
      </c>
      <c r="B290" s="1">
        <v>37580</v>
      </c>
      <c r="C290">
        <v>6961.43</v>
      </c>
      <c r="D290">
        <f t="shared" si="12"/>
        <v>6961.43</v>
      </c>
      <c r="E290">
        <f t="shared" si="13"/>
        <v>11</v>
      </c>
      <c r="F290" t="str">
        <f t="shared" si="14"/>
        <v>No</v>
      </c>
    </row>
    <row r="291" spans="1:6" x14ac:dyDescent="0.25">
      <c r="A291" t="s">
        <v>403</v>
      </c>
      <c r="B291" s="1">
        <v>39742</v>
      </c>
      <c r="C291" t="s">
        <v>404</v>
      </c>
      <c r="D291">
        <f t="shared" si="12"/>
        <v>5930.72</v>
      </c>
      <c r="E291">
        <f t="shared" si="13"/>
        <v>10</v>
      </c>
      <c r="F291" t="str">
        <f t="shared" si="14"/>
        <v>No</v>
      </c>
    </row>
    <row r="292" spans="1:6" x14ac:dyDescent="0.25">
      <c r="A292" t="s">
        <v>405</v>
      </c>
      <c r="B292" s="1">
        <v>38876</v>
      </c>
      <c r="C292" t="s">
        <v>406</v>
      </c>
      <c r="D292">
        <f t="shared" si="12"/>
        <v>9352.15</v>
      </c>
      <c r="E292">
        <f t="shared" si="13"/>
        <v>6</v>
      </c>
      <c r="F292" t="str">
        <f t="shared" si="14"/>
        <v>No</v>
      </c>
    </row>
    <row r="293" spans="1:6" x14ac:dyDescent="0.25">
      <c r="A293" t="s">
        <v>407</v>
      </c>
      <c r="B293" s="1">
        <v>39147</v>
      </c>
      <c r="C293">
        <v>9651.35</v>
      </c>
      <c r="D293">
        <f t="shared" si="12"/>
        <v>9651.35</v>
      </c>
      <c r="E293">
        <f t="shared" si="13"/>
        <v>3</v>
      </c>
      <c r="F293" t="str">
        <f t="shared" si="14"/>
        <v>No</v>
      </c>
    </row>
    <row r="294" spans="1:6" x14ac:dyDescent="0.25">
      <c r="A294" t="s">
        <v>408</v>
      </c>
      <c r="B294" s="1">
        <v>41611</v>
      </c>
      <c r="C294" t="s">
        <v>409</v>
      </c>
      <c r="D294">
        <f t="shared" si="12"/>
        <v>7076.51</v>
      </c>
      <c r="E294">
        <f t="shared" si="13"/>
        <v>12</v>
      </c>
      <c r="F294" t="str">
        <f t="shared" si="14"/>
        <v>No</v>
      </c>
    </row>
    <row r="295" spans="1:6" x14ac:dyDescent="0.25">
      <c r="A295" t="s">
        <v>396</v>
      </c>
      <c r="B295" s="1">
        <v>37511</v>
      </c>
      <c r="C295">
        <v>6294.57</v>
      </c>
      <c r="D295">
        <f t="shared" si="12"/>
        <v>6294.57</v>
      </c>
      <c r="E295">
        <f t="shared" si="13"/>
        <v>9</v>
      </c>
      <c r="F295" t="str">
        <f t="shared" si="14"/>
        <v>Yes</v>
      </c>
    </row>
    <row r="296" spans="1:6" x14ac:dyDescent="0.25">
      <c r="A296" t="s">
        <v>132</v>
      </c>
      <c r="B296" s="1">
        <v>38820</v>
      </c>
      <c r="C296" t="s">
        <v>410</v>
      </c>
      <c r="D296">
        <f t="shared" si="12"/>
        <v>8661.09</v>
      </c>
      <c r="E296">
        <f t="shared" si="13"/>
        <v>4</v>
      </c>
      <c r="F296" t="str">
        <f t="shared" si="14"/>
        <v>No</v>
      </c>
    </row>
    <row r="297" spans="1:6" x14ac:dyDescent="0.25">
      <c r="A297" t="s">
        <v>119</v>
      </c>
      <c r="B297" s="1">
        <v>38522</v>
      </c>
      <c r="C297">
        <v>7980.07</v>
      </c>
      <c r="D297">
        <f t="shared" si="12"/>
        <v>7980.07</v>
      </c>
      <c r="E297">
        <f t="shared" si="13"/>
        <v>6</v>
      </c>
      <c r="F297" t="str">
        <f t="shared" si="14"/>
        <v>No</v>
      </c>
    </row>
    <row r="298" spans="1:6" x14ac:dyDescent="0.25">
      <c r="A298" t="s">
        <v>217</v>
      </c>
      <c r="B298" s="1">
        <v>40079</v>
      </c>
      <c r="C298" t="s">
        <v>411</v>
      </c>
      <c r="D298">
        <f t="shared" si="12"/>
        <v>6479.37</v>
      </c>
      <c r="E298">
        <f t="shared" si="13"/>
        <v>9</v>
      </c>
      <c r="F298" t="str">
        <f t="shared" si="14"/>
        <v>No</v>
      </c>
    </row>
    <row r="299" spans="1:6" x14ac:dyDescent="0.25">
      <c r="A299" t="s">
        <v>219</v>
      </c>
      <c r="B299" s="1">
        <v>41707</v>
      </c>
      <c r="C299">
        <v>8079.43</v>
      </c>
      <c r="D299">
        <f t="shared" si="12"/>
        <v>8079.43</v>
      </c>
      <c r="E299">
        <f t="shared" si="13"/>
        <v>3</v>
      </c>
      <c r="F299" t="str">
        <f t="shared" si="14"/>
        <v>No</v>
      </c>
    </row>
    <row r="300" spans="1:6" x14ac:dyDescent="0.25">
      <c r="A300" t="s">
        <v>221</v>
      </c>
      <c r="B300" s="1">
        <v>38447</v>
      </c>
      <c r="C300">
        <v>9422.61</v>
      </c>
      <c r="D300">
        <f t="shared" si="12"/>
        <v>9422.61</v>
      </c>
      <c r="E300">
        <f t="shared" si="13"/>
        <v>4</v>
      </c>
      <c r="F300" t="str">
        <f t="shared" si="14"/>
        <v>No</v>
      </c>
    </row>
    <row r="301" spans="1:6" x14ac:dyDescent="0.25">
      <c r="A301" t="s">
        <v>337</v>
      </c>
      <c r="B301" s="1">
        <v>40708</v>
      </c>
      <c r="C301" t="s">
        <v>412</v>
      </c>
      <c r="D301">
        <f t="shared" si="12"/>
        <v>8437.68</v>
      </c>
      <c r="E301">
        <f t="shared" si="13"/>
        <v>6</v>
      </c>
      <c r="F301" t="str">
        <f t="shared" si="14"/>
        <v>No</v>
      </c>
    </row>
    <row r="302" spans="1:6" x14ac:dyDescent="0.25">
      <c r="A302" t="s">
        <v>413</v>
      </c>
      <c r="B302" s="1">
        <v>38888</v>
      </c>
      <c r="C302">
        <v>5451.28</v>
      </c>
      <c r="D302">
        <f t="shared" si="12"/>
        <v>5451.28</v>
      </c>
      <c r="E302">
        <f t="shared" si="13"/>
        <v>6</v>
      </c>
      <c r="F302" t="str">
        <f t="shared" si="14"/>
        <v>No</v>
      </c>
    </row>
    <row r="303" spans="1:6" x14ac:dyDescent="0.25">
      <c r="A303" t="s">
        <v>414</v>
      </c>
      <c r="B303" s="1">
        <v>37115</v>
      </c>
      <c r="C303" t="s">
        <v>415</v>
      </c>
      <c r="D303">
        <f t="shared" si="12"/>
        <v>9563.2000000000007</v>
      </c>
      <c r="E303">
        <f t="shared" si="13"/>
        <v>8</v>
      </c>
      <c r="F303" t="str">
        <f t="shared" si="14"/>
        <v>No</v>
      </c>
    </row>
    <row r="304" spans="1:6" x14ac:dyDescent="0.25">
      <c r="A304" t="s">
        <v>416</v>
      </c>
      <c r="B304" s="1">
        <v>38748</v>
      </c>
      <c r="C304" t="s">
        <v>417</v>
      </c>
      <c r="D304">
        <f t="shared" si="12"/>
        <v>7735.44</v>
      </c>
      <c r="E304">
        <f t="shared" si="13"/>
        <v>1</v>
      </c>
      <c r="F304" t="str">
        <f t="shared" si="14"/>
        <v>No</v>
      </c>
    </row>
    <row r="305" spans="1:6" x14ac:dyDescent="0.25">
      <c r="A305" t="s">
        <v>146</v>
      </c>
      <c r="B305" s="1">
        <v>40192</v>
      </c>
      <c r="C305" t="s">
        <v>418</v>
      </c>
      <c r="D305">
        <f t="shared" si="12"/>
        <v>9675.42</v>
      </c>
      <c r="E305">
        <f t="shared" si="13"/>
        <v>1</v>
      </c>
      <c r="F305" t="str">
        <f t="shared" si="14"/>
        <v>No</v>
      </c>
    </row>
    <row r="306" spans="1:6" x14ac:dyDescent="0.25">
      <c r="A306" t="s">
        <v>413</v>
      </c>
      <c r="B306" s="1">
        <v>38348</v>
      </c>
      <c r="C306" t="s">
        <v>419</v>
      </c>
      <c r="D306">
        <f t="shared" si="12"/>
        <v>9299.86</v>
      </c>
      <c r="E306">
        <f t="shared" si="13"/>
        <v>12</v>
      </c>
      <c r="F306" t="str">
        <f t="shared" si="14"/>
        <v>No</v>
      </c>
    </row>
    <row r="307" spans="1:6" x14ac:dyDescent="0.25">
      <c r="A307" t="s">
        <v>416</v>
      </c>
      <c r="B307" s="1">
        <v>37834</v>
      </c>
      <c r="C307">
        <v>9154.23</v>
      </c>
      <c r="D307">
        <f t="shared" si="12"/>
        <v>9154.23</v>
      </c>
      <c r="E307">
        <f t="shared" si="13"/>
        <v>8</v>
      </c>
      <c r="F307" t="str">
        <f t="shared" si="14"/>
        <v>No</v>
      </c>
    </row>
    <row r="308" spans="1:6" x14ac:dyDescent="0.25">
      <c r="A308" t="s">
        <v>173</v>
      </c>
      <c r="B308" s="1">
        <v>37266</v>
      </c>
      <c r="C308">
        <v>9582.76</v>
      </c>
      <c r="D308">
        <f t="shared" si="12"/>
        <v>9582.76</v>
      </c>
      <c r="E308">
        <f t="shared" si="13"/>
        <v>1</v>
      </c>
      <c r="F308" t="str">
        <f t="shared" si="14"/>
        <v>No</v>
      </c>
    </row>
    <row r="309" spans="1:6" x14ac:dyDescent="0.25">
      <c r="A309" t="s">
        <v>269</v>
      </c>
      <c r="B309" s="1">
        <v>40752</v>
      </c>
      <c r="C309">
        <v>6014.8</v>
      </c>
      <c r="D309">
        <f t="shared" si="12"/>
        <v>6014.8</v>
      </c>
      <c r="E309">
        <f t="shared" si="13"/>
        <v>7</v>
      </c>
      <c r="F309" t="str">
        <f t="shared" si="14"/>
        <v>Yes</v>
      </c>
    </row>
    <row r="310" spans="1:6" x14ac:dyDescent="0.25">
      <c r="A310" t="s">
        <v>96</v>
      </c>
      <c r="B310" s="1">
        <v>38097</v>
      </c>
      <c r="C310" t="s">
        <v>420</v>
      </c>
      <c r="D310">
        <f t="shared" si="12"/>
        <v>5346.5</v>
      </c>
      <c r="E310">
        <f t="shared" si="13"/>
        <v>4</v>
      </c>
      <c r="F310" t="str">
        <f t="shared" si="14"/>
        <v>No</v>
      </c>
    </row>
    <row r="311" spans="1:6" x14ac:dyDescent="0.25">
      <c r="A311" t="s">
        <v>151</v>
      </c>
      <c r="B311" s="1">
        <v>37874</v>
      </c>
      <c r="C311" t="s">
        <v>421</v>
      </c>
      <c r="D311">
        <f t="shared" si="12"/>
        <v>8397.89</v>
      </c>
      <c r="E311">
        <f t="shared" si="13"/>
        <v>9</v>
      </c>
      <c r="F311" t="str">
        <f t="shared" si="14"/>
        <v>No</v>
      </c>
    </row>
    <row r="312" spans="1:6" x14ac:dyDescent="0.25">
      <c r="A312" t="s">
        <v>109</v>
      </c>
      <c r="B312" s="1">
        <v>41867</v>
      </c>
      <c r="C312">
        <v>8474.41</v>
      </c>
      <c r="D312">
        <f t="shared" si="12"/>
        <v>8474.41</v>
      </c>
      <c r="E312">
        <f t="shared" si="13"/>
        <v>8</v>
      </c>
      <c r="F312" t="str">
        <f t="shared" si="14"/>
        <v>No</v>
      </c>
    </row>
    <row r="313" spans="1:6" x14ac:dyDescent="0.25">
      <c r="A313" t="s">
        <v>422</v>
      </c>
      <c r="B313" s="1">
        <v>39670</v>
      </c>
      <c r="C313" t="s">
        <v>423</v>
      </c>
      <c r="D313">
        <f t="shared" si="12"/>
        <v>9657.02</v>
      </c>
      <c r="E313">
        <f t="shared" si="13"/>
        <v>8</v>
      </c>
      <c r="F313" t="str">
        <f t="shared" si="14"/>
        <v>No</v>
      </c>
    </row>
    <row r="314" spans="1:6" x14ac:dyDescent="0.25">
      <c r="A314" t="s">
        <v>424</v>
      </c>
      <c r="B314" s="1">
        <v>41985</v>
      </c>
      <c r="C314" t="s">
        <v>425</v>
      </c>
      <c r="D314">
        <f t="shared" si="12"/>
        <v>7987.51</v>
      </c>
      <c r="E314">
        <f t="shared" si="13"/>
        <v>12</v>
      </c>
      <c r="F314" t="str">
        <f t="shared" si="14"/>
        <v>No</v>
      </c>
    </row>
    <row r="315" spans="1:6" x14ac:dyDescent="0.25">
      <c r="A315" t="s">
        <v>185</v>
      </c>
      <c r="B315" s="1">
        <v>38665</v>
      </c>
      <c r="C315" t="s">
        <v>426</v>
      </c>
      <c r="D315">
        <f t="shared" si="12"/>
        <v>7092.4</v>
      </c>
      <c r="E315">
        <f t="shared" si="13"/>
        <v>11</v>
      </c>
      <c r="F315" t="str">
        <f t="shared" si="14"/>
        <v>No</v>
      </c>
    </row>
    <row r="316" spans="1:6" x14ac:dyDescent="0.25">
      <c r="A316" t="s">
        <v>427</v>
      </c>
      <c r="B316" s="1">
        <v>39001</v>
      </c>
      <c r="C316">
        <v>6696.14</v>
      </c>
      <c r="D316">
        <f t="shared" si="12"/>
        <v>6696.14</v>
      </c>
      <c r="E316">
        <f t="shared" si="13"/>
        <v>10</v>
      </c>
      <c r="F316" t="str">
        <f t="shared" si="14"/>
        <v>No</v>
      </c>
    </row>
    <row r="317" spans="1:6" x14ac:dyDescent="0.25">
      <c r="A317" t="s">
        <v>400</v>
      </c>
      <c r="B317" s="1">
        <v>38827</v>
      </c>
      <c r="C317">
        <v>8135.42</v>
      </c>
      <c r="D317">
        <f t="shared" si="12"/>
        <v>8135.42</v>
      </c>
      <c r="E317">
        <f t="shared" si="13"/>
        <v>4</v>
      </c>
      <c r="F317" t="str">
        <f t="shared" si="14"/>
        <v>No</v>
      </c>
    </row>
    <row r="318" spans="1:6" x14ac:dyDescent="0.25">
      <c r="A318" t="s">
        <v>428</v>
      </c>
      <c r="B318" s="1">
        <v>40215</v>
      </c>
      <c r="C318">
        <v>8102.39</v>
      </c>
      <c r="D318">
        <f t="shared" si="12"/>
        <v>8102.39</v>
      </c>
      <c r="E318">
        <f t="shared" si="13"/>
        <v>2</v>
      </c>
      <c r="F318" t="str">
        <f t="shared" si="14"/>
        <v>No</v>
      </c>
    </row>
    <row r="319" spans="1:6" x14ac:dyDescent="0.25">
      <c r="A319" t="s">
        <v>61</v>
      </c>
      <c r="B319" s="1">
        <v>39376</v>
      </c>
      <c r="C319">
        <v>6829.77</v>
      </c>
      <c r="D319">
        <f t="shared" si="12"/>
        <v>6829.77</v>
      </c>
      <c r="E319">
        <f t="shared" si="13"/>
        <v>10</v>
      </c>
      <c r="F319" t="str">
        <f t="shared" si="14"/>
        <v>No</v>
      </c>
    </row>
    <row r="320" spans="1:6" x14ac:dyDescent="0.25">
      <c r="A320" t="s">
        <v>429</v>
      </c>
      <c r="B320" s="1">
        <v>40142</v>
      </c>
      <c r="C320" t="s">
        <v>430</v>
      </c>
      <c r="D320">
        <f t="shared" si="12"/>
        <v>9814.57</v>
      </c>
      <c r="E320">
        <f t="shared" si="13"/>
        <v>11</v>
      </c>
      <c r="F320" t="str">
        <f t="shared" si="14"/>
        <v>No</v>
      </c>
    </row>
    <row r="321" spans="1:6" x14ac:dyDescent="0.25">
      <c r="A321" t="s">
        <v>159</v>
      </c>
      <c r="B321" s="1">
        <v>39993</v>
      </c>
      <c r="C321" t="s">
        <v>431</v>
      </c>
      <c r="D321">
        <f t="shared" si="12"/>
        <v>5603.84</v>
      </c>
      <c r="E321">
        <f t="shared" si="13"/>
        <v>6</v>
      </c>
      <c r="F321" t="str">
        <f t="shared" si="14"/>
        <v>No</v>
      </c>
    </row>
    <row r="322" spans="1:6" x14ac:dyDescent="0.25">
      <c r="A322" t="s">
        <v>432</v>
      </c>
      <c r="B322" s="1">
        <v>41404</v>
      </c>
      <c r="C322">
        <v>9838.52</v>
      </c>
      <c r="D322">
        <f t="shared" si="12"/>
        <v>9838.52</v>
      </c>
      <c r="E322">
        <f t="shared" si="13"/>
        <v>5</v>
      </c>
      <c r="F322" t="str">
        <f t="shared" si="14"/>
        <v>No</v>
      </c>
    </row>
    <row r="323" spans="1:6" x14ac:dyDescent="0.25">
      <c r="A323" t="s">
        <v>333</v>
      </c>
      <c r="B323" s="1">
        <v>37963</v>
      </c>
      <c r="C323" t="s">
        <v>433</v>
      </c>
      <c r="D323">
        <f t="shared" ref="D323:D386" si="15">IF(LEFT(RIGHT(C323,3))=",",_xlfn.NUMBERVALUE(C323,",","."),C323)</f>
        <v>5576.96</v>
      </c>
      <c r="E323">
        <f t="shared" ref="E323:E386" si="16">MONTH(B323)</f>
        <v>12</v>
      </c>
      <c r="F323" t="str">
        <f t="shared" ref="F323:F386" si="17">IF(ISERROR(SEARCH("J*A*S*M",A323)),"No","Yes")</f>
        <v>No</v>
      </c>
    </row>
    <row r="324" spans="1:6" x14ac:dyDescent="0.25">
      <c r="A324" t="s">
        <v>434</v>
      </c>
      <c r="B324" s="1">
        <v>38341</v>
      </c>
      <c r="C324">
        <v>8692.9500000000007</v>
      </c>
      <c r="D324">
        <f t="shared" si="15"/>
        <v>8692.9500000000007</v>
      </c>
      <c r="E324">
        <f t="shared" si="16"/>
        <v>12</v>
      </c>
      <c r="F324" t="str">
        <f t="shared" si="17"/>
        <v>No</v>
      </c>
    </row>
    <row r="325" spans="1:6" x14ac:dyDescent="0.25">
      <c r="A325" t="s">
        <v>435</v>
      </c>
      <c r="B325" s="1">
        <v>38609</v>
      </c>
      <c r="C325" t="s">
        <v>436</v>
      </c>
      <c r="D325">
        <f t="shared" si="15"/>
        <v>8138.54</v>
      </c>
      <c r="E325">
        <f t="shared" si="16"/>
        <v>9</v>
      </c>
      <c r="F325" t="str">
        <f t="shared" si="17"/>
        <v>No</v>
      </c>
    </row>
    <row r="326" spans="1:6" x14ac:dyDescent="0.25">
      <c r="A326" t="s">
        <v>119</v>
      </c>
      <c r="B326" s="1">
        <v>41309</v>
      </c>
      <c r="C326">
        <v>9738</v>
      </c>
      <c r="D326">
        <f t="shared" si="15"/>
        <v>9738</v>
      </c>
      <c r="E326">
        <f t="shared" si="16"/>
        <v>2</v>
      </c>
      <c r="F326" t="str">
        <f t="shared" si="17"/>
        <v>No</v>
      </c>
    </row>
    <row r="327" spans="1:6" x14ac:dyDescent="0.25">
      <c r="A327" t="s">
        <v>143</v>
      </c>
      <c r="B327" s="1">
        <v>41324</v>
      </c>
      <c r="C327" t="s">
        <v>437</v>
      </c>
      <c r="D327">
        <f t="shared" si="15"/>
        <v>9173.9699999999993</v>
      </c>
      <c r="E327">
        <f t="shared" si="16"/>
        <v>2</v>
      </c>
      <c r="F327" t="str">
        <f t="shared" si="17"/>
        <v>Yes</v>
      </c>
    </row>
    <row r="328" spans="1:6" x14ac:dyDescent="0.25">
      <c r="A328" t="s">
        <v>438</v>
      </c>
      <c r="B328" s="1">
        <v>41177</v>
      </c>
      <c r="C328" t="s">
        <v>439</v>
      </c>
      <c r="D328">
        <f t="shared" si="15"/>
        <v>6334.49</v>
      </c>
      <c r="E328">
        <f t="shared" si="16"/>
        <v>9</v>
      </c>
      <c r="F328" t="str">
        <f t="shared" si="17"/>
        <v>No</v>
      </c>
    </row>
    <row r="329" spans="1:6" x14ac:dyDescent="0.25">
      <c r="A329" t="s">
        <v>126</v>
      </c>
      <c r="B329" s="1">
        <v>39456</v>
      </c>
      <c r="C329">
        <v>8678.69</v>
      </c>
      <c r="D329">
        <f t="shared" si="15"/>
        <v>8678.69</v>
      </c>
      <c r="E329">
        <f t="shared" si="16"/>
        <v>1</v>
      </c>
      <c r="F329" t="str">
        <f t="shared" si="17"/>
        <v>No</v>
      </c>
    </row>
    <row r="330" spans="1:6" x14ac:dyDescent="0.25">
      <c r="A330" t="s">
        <v>61</v>
      </c>
      <c r="B330" s="1">
        <v>40822</v>
      </c>
      <c r="C330" t="s">
        <v>440</v>
      </c>
      <c r="D330">
        <f t="shared" si="15"/>
        <v>7323.22</v>
      </c>
      <c r="E330">
        <f t="shared" si="16"/>
        <v>10</v>
      </c>
      <c r="F330" t="str">
        <f t="shared" si="17"/>
        <v>No</v>
      </c>
    </row>
    <row r="331" spans="1:6" x14ac:dyDescent="0.25">
      <c r="A331" t="s">
        <v>441</v>
      </c>
      <c r="B331" s="1">
        <v>41860</v>
      </c>
      <c r="C331" t="s">
        <v>442</v>
      </c>
      <c r="D331">
        <f t="shared" si="15"/>
        <v>5197.1499999999996</v>
      </c>
      <c r="E331">
        <f t="shared" si="16"/>
        <v>8</v>
      </c>
      <c r="F331" t="str">
        <f t="shared" si="17"/>
        <v>No</v>
      </c>
    </row>
    <row r="332" spans="1:6" x14ac:dyDescent="0.25">
      <c r="A332" t="s">
        <v>443</v>
      </c>
      <c r="B332" s="1">
        <v>37724</v>
      </c>
      <c r="C332" t="s">
        <v>444</v>
      </c>
      <c r="D332">
        <f t="shared" si="15"/>
        <v>8647.81</v>
      </c>
      <c r="E332">
        <f t="shared" si="16"/>
        <v>4</v>
      </c>
      <c r="F332" t="str">
        <f t="shared" si="17"/>
        <v>No</v>
      </c>
    </row>
    <row r="333" spans="1:6" x14ac:dyDescent="0.25">
      <c r="A333" t="s">
        <v>269</v>
      </c>
      <c r="B333" s="1">
        <v>39342</v>
      </c>
      <c r="C333" t="s">
        <v>445</v>
      </c>
      <c r="D333">
        <f t="shared" si="15"/>
        <v>6612.71</v>
      </c>
      <c r="E333">
        <f t="shared" si="16"/>
        <v>9</v>
      </c>
      <c r="F333" t="str">
        <f t="shared" si="17"/>
        <v>Yes</v>
      </c>
    </row>
    <row r="334" spans="1:6" x14ac:dyDescent="0.25">
      <c r="A334" t="s">
        <v>96</v>
      </c>
      <c r="B334" s="1">
        <v>39419</v>
      </c>
      <c r="C334" t="s">
        <v>446</v>
      </c>
      <c r="D334">
        <f t="shared" si="15"/>
        <v>6584.96</v>
      </c>
      <c r="E334">
        <f t="shared" si="16"/>
        <v>12</v>
      </c>
      <c r="F334" t="str">
        <f t="shared" si="17"/>
        <v>No</v>
      </c>
    </row>
    <row r="335" spans="1:6" x14ac:dyDescent="0.25">
      <c r="A335" t="s">
        <v>447</v>
      </c>
      <c r="B335" s="1">
        <v>39650</v>
      </c>
      <c r="C335">
        <v>7114.13</v>
      </c>
      <c r="D335">
        <f t="shared" si="15"/>
        <v>7114.13</v>
      </c>
      <c r="E335">
        <f t="shared" si="16"/>
        <v>7</v>
      </c>
      <c r="F335" t="str">
        <f t="shared" si="17"/>
        <v>No</v>
      </c>
    </row>
    <row r="336" spans="1:6" x14ac:dyDescent="0.25">
      <c r="A336" t="s">
        <v>448</v>
      </c>
      <c r="B336" s="1">
        <v>38907</v>
      </c>
      <c r="C336" t="s">
        <v>449</v>
      </c>
      <c r="D336">
        <f t="shared" si="15"/>
        <v>6685.13</v>
      </c>
      <c r="E336">
        <f t="shared" si="16"/>
        <v>7</v>
      </c>
      <c r="F336" t="str">
        <f t="shared" si="17"/>
        <v>No</v>
      </c>
    </row>
    <row r="337" spans="1:6" x14ac:dyDescent="0.25">
      <c r="A337" t="s">
        <v>202</v>
      </c>
      <c r="B337" s="1">
        <v>37243</v>
      </c>
      <c r="C337" t="s">
        <v>450</v>
      </c>
      <c r="D337">
        <f t="shared" si="15"/>
        <v>5590.71</v>
      </c>
      <c r="E337">
        <f t="shared" si="16"/>
        <v>12</v>
      </c>
      <c r="F337" t="str">
        <f t="shared" si="17"/>
        <v>No</v>
      </c>
    </row>
    <row r="338" spans="1:6" x14ac:dyDescent="0.25">
      <c r="A338" t="s">
        <v>451</v>
      </c>
      <c r="B338" s="1">
        <v>39851</v>
      </c>
      <c r="C338">
        <v>9257.4</v>
      </c>
      <c r="D338">
        <f t="shared" si="15"/>
        <v>9257.4</v>
      </c>
      <c r="E338">
        <f t="shared" si="16"/>
        <v>2</v>
      </c>
      <c r="F338" t="str">
        <f t="shared" si="17"/>
        <v>No</v>
      </c>
    </row>
    <row r="339" spans="1:6" x14ac:dyDescent="0.25">
      <c r="A339" t="s">
        <v>452</v>
      </c>
      <c r="B339" s="1">
        <v>37764</v>
      </c>
      <c r="C339" t="s">
        <v>453</v>
      </c>
      <c r="D339">
        <f t="shared" si="15"/>
        <v>5938.59</v>
      </c>
      <c r="E339">
        <f t="shared" si="16"/>
        <v>5</v>
      </c>
      <c r="F339" t="str">
        <f t="shared" si="17"/>
        <v>No</v>
      </c>
    </row>
    <row r="340" spans="1:6" x14ac:dyDescent="0.25">
      <c r="A340" t="s">
        <v>454</v>
      </c>
      <c r="B340" s="1">
        <v>38934</v>
      </c>
      <c r="C340" t="s">
        <v>455</v>
      </c>
      <c r="D340">
        <f t="shared" si="15"/>
        <v>8996.58</v>
      </c>
      <c r="E340">
        <f t="shared" si="16"/>
        <v>8</v>
      </c>
      <c r="F340" t="str">
        <f t="shared" si="17"/>
        <v>No</v>
      </c>
    </row>
    <row r="341" spans="1:6" x14ac:dyDescent="0.25">
      <c r="A341" t="s">
        <v>96</v>
      </c>
      <c r="B341" s="1">
        <v>39031</v>
      </c>
      <c r="C341" t="s">
        <v>456</v>
      </c>
      <c r="D341">
        <f t="shared" si="15"/>
        <v>8691.3700000000008</v>
      </c>
      <c r="E341">
        <f t="shared" si="16"/>
        <v>11</v>
      </c>
      <c r="F341" t="str">
        <f t="shared" si="17"/>
        <v>No</v>
      </c>
    </row>
    <row r="342" spans="1:6" x14ac:dyDescent="0.25">
      <c r="A342" t="s">
        <v>301</v>
      </c>
      <c r="B342" s="1">
        <v>39681</v>
      </c>
      <c r="C342" t="s">
        <v>457</v>
      </c>
      <c r="D342">
        <f t="shared" si="15"/>
        <v>8890.93</v>
      </c>
      <c r="E342">
        <f t="shared" si="16"/>
        <v>8</v>
      </c>
      <c r="F342" t="str">
        <f t="shared" si="17"/>
        <v>No</v>
      </c>
    </row>
    <row r="343" spans="1:6" x14ac:dyDescent="0.25">
      <c r="A343" t="s">
        <v>298</v>
      </c>
      <c r="B343" s="1">
        <v>40877</v>
      </c>
      <c r="C343" t="s">
        <v>458</v>
      </c>
      <c r="D343">
        <f t="shared" si="15"/>
        <v>8442.83</v>
      </c>
      <c r="E343">
        <f t="shared" si="16"/>
        <v>11</v>
      </c>
      <c r="F343" t="str">
        <f t="shared" si="17"/>
        <v>No</v>
      </c>
    </row>
    <row r="344" spans="1:6" x14ac:dyDescent="0.25">
      <c r="A344" t="s">
        <v>459</v>
      </c>
      <c r="B344" s="1">
        <v>37384</v>
      </c>
      <c r="C344" t="s">
        <v>460</v>
      </c>
      <c r="D344">
        <f t="shared" si="15"/>
        <v>9482.11</v>
      </c>
      <c r="E344">
        <f t="shared" si="16"/>
        <v>5</v>
      </c>
      <c r="F344" t="str">
        <f t="shared" si="17"/>
        <v>No</v>
      </c>
    </row>
    <row r="345" spans="1:6" x14ac:dyDescent="0.25">
      <c r="A345" t="s">
        <v>461</v>
      </c>
      <c r="B345" s="1">
        <v>40837</v>
      </c>
      <c r="C345" t="s">
        <v>462</v>
      </c>
      <c r="D345">
        <f t="shared" si="15"/>
        <v>7213.84</v>
      </c>
      <c r="E345">
        <f t="shared" si="16"/>
        <v>10</v>
      </c>
      <c r="F345" t="str">
        <f t="shared" si="17"/>
        <v>No</v>
      </c>
    </row>
    <row r="346" spans="1:6" x14ac:dyDescent="0.25">
      <c r="A346" t="s">
        <v>337</v>
      </c>
      <c r="B346" s="1">
        <v>41024</v>
      </c>
      <c r="C346" t="s">
        <v>463</v>
      </c>
      <c r="D346">
        <f t="shared" si="15"/>
        <v>6294.45</v>
      </c>
      <c r="E346">
        <f t="shared" si="16"/>
        <v>4</v>
      </c>
      <c r="F346" t="str">
        <f t="shared" si="17"/>
        <v>No</v>
      </c>
    </row>
    <row r="347" spans="1:6" x14ac:dyDescent="0.25">
      <c r="A347" t="s">
        <v>125</v>
      </c>
      <c r="B347" s="1">
        <v>37053</v>
      </c>
      <c r="C347" t="s">
        <v>464</v>
      </c>
      <c r="D347">
        <f t="shared" si="15"/>
        <v>6007.88</v>
      </c>
      <c r="E347">
        <f t="shared" si="16"/>
        <v>6</v>
      </c>
      <c r="F347" t="str">
        <f t="shared" si="17"/>
        <v>No</v>
      </c>
    </row>
    <row r="348" spans="1:6" x14ac:dyDescent="0.25">
      <c r="A348" t="s">
        <v>370</v>
      </c>
      <c r="B348" s="1">
        <v>40217</v>
      </c>
      <c r="C348" t="s">
        <v>465</v>
      </c>
      <c r="D348">
        <f t="shared" si="15"/>
        <v>7151.57</v>
      </c>
      <c r="E348">
        <f t="shared" si="16"/>
        <v>2</v>
      </c>
      <c r="F348" t="str">
        <f t="shared" si="17"/>
        <v>No</v>
      </c>
    </row>
    <row r="349" spans="1:6" x14ac:dyDescent="0.25">
      <c r="A349" t="s">
        <v>229</v>
      </c>
      <c r="B349" s="1">
        <v>39164</v>
      </c>
      <c r="C349">
        <v>5293.43</v>
      </c>
      <c r="D349">
        <f t="shared" si="15"/>
        <v>5293.43</v>
      </c>
      <c r="E349">
        <f t="shared" si="16"/>
        <v>3</v>
      </c>
      <c r="F349" t="str">
        <f t="shared" si="17"/>
        <v>No</v>
      </c>
    </row>
    <row r="350" spans="1:6" x14ac:dyDescent="0.25">
      <c r="A350" t="s">
        <v>168</v>
      </c>
      <c r="B350" s="1">
        <v>39444</v>
      </c>
      <c r="C350">
        <v>9490.74</v>
      </c>
      <c r="D350">
        <f t="shared" si="15"/>
        <v>9490.74</v>
      </c>
      <c r="E350">
        <f t="shared" si="16"/>
        <v>12</v>
      </c>
      <c r="F350" t="str">
        <f t="shared" si="17"/>
        <v>No</v>
      </c>
    </row>
    <row r="351" spans="1:6" x14ac:dyDescent="0.25">
      <c r="A351" t="s">
        <v>466</v>
      </c>
      <c r="B351" s="1">
        <v>37041</v>
      </c>
      <c r="C351">
        <v>9074.4</v>
      </c>
      <c r="D351">
        <f t="shared" si="15"/>
        <v>9074.4</v>
      </c>
      <c r="E351">
        <f t="shared" si="16"/>
        <v>5</v>
      </c>
      <c r="F351" t="str">
        <f t="shared" si="17"/>
        <v>No</v>
      </c>
    </row>
    <row r="352" spans="1:6" x14ac:dyDescent="0.25">
      <c r="A352" t="s">
        <v>467</v>
      </c>
      <c r="B352" s="1">
        <v>41957</v>
      </c>
      <c r="C352" t="s">
        <v>468</v>
      </c>
      <c r="D352">
        <f t="shared" si="15"/>
        <v>5492.1</v>
      </c>
      <c r="E352">
        <f t="shared" si="16"/>
        <v>11</v>
      </c>
      <c r="F352" t="str">
        <f t="shared" si="17"/>
        <v>No</v>
      </c>
    </row>
    <row r="353" spans="1:6" x14ac:dyDescent="0.25">
      <c r="A353" t="s">
        <v>79</v>
      </c>
      <c r="B353" s="1">
        <v>37405</v>
      </c>
      <c r="C353" t="s">
        <v>469</v>
      </c>
      <c r="D353">
        <f t="shared" si="15"/>
        <v>8724.56</v>
      </c>
      <c r="E353">
        <f t="shared" si="16"/>
        <v>5</v>
      </c>
      <c r="F353" t="str">
        <f t="shared" si="17"/>
        <v>Yes</v>
      </c>
    </row>
    <row r="354" spans="1:6" x14ac:dyDescent="0.25">
      <c r="A354" t="s">
        <v>126</v>
      </c>
      <c r="B354" s="1">
        <v>41866</v>
      </c>
      <c r="C354">
        <v>8316.68</v>
      </c>
      <c r="D354">
        <f t="shared" si="15"/>
        <v>8316.68</v>
      </c>
      <c r="E354">
        <f t="shared" si="16"/>
        <v>8</v>
      </c>
      <c r="F354" t="str">
        <f t="shared" si="17"/>
        <v>No</v>
      </c>
    </row>
    <row r="355" spans="1:6" x14ac:dyDescent="0.25">
      <c r="A355" t="s">
        <v>470</v>
      </c>
      <c r="B355" s="1">
        <v>39958</v>
      </c>
      <c r="C355" t="s">
        <v>471</v>
      </c>
      <c r="D355">
        <f t="shared" si="15"/>
        <v>8834.65</v>
      </c>
      <c r="E355">
        <f t="shared" si="16"/>
        <v>5</v>
      </c>
      <c r="F355" t="str">
        <f t="shared" si="17"/>
        <v>No</v>
      </c>
    </row>
    <row r="356" spans="1:6" x14ac:dyDescent="0.25">
      <c r="A356" t="s">
        <v>472</v>
      </c>
      <c r="B356" s="1">
        <v>41103</v>
      </c>
      <c r="C356">
        <v>8711.07</v>
      </c>
      <c r="D356">
        <f t="shared" si="15"/>
        <v>8711.07</v>
      </c>
      <c r="E356">
        <f t="shared" si="16"/>
        <v>7</v>
      </c>
      <c r="F356" t="str">
        <f t="shared" si="17"/>
        <v>No</v>
      </c>
    </row>
    <row r="357" spans="1:6" x14ac:dyDescent="0.25">
      <c r="A357" t="s">
        <v>473</v>
      </c>
      <c r="B357" s="1">
        <v>41337</v>
      </c>
      <c r="C357">
        <v>7496.27</v>
      </c>
      <c r="D357">
        <f t="shared" si="15"/>
        <v>7496.27</v>
      </c>
      <c r="E357">
        <f t="shared" si="16"/>
        <v>3</v>
      </c>
      <c r="F357" t="str">
        <f t="shared" si="17"/>
        <v>No</v>
      </c>
    </row>
    <row r="358" spans="1:6" x14ac:dyDescent="0.25">
      <c r="A358" t="s">
        <v>125</v>
      </c>
      <c r="B358" s="1">
        <v>39610</v>
      </c>
      <c r="C358">
        <v>6739.92</v>
      </c>
      <c r="D358">
        <f t="shared" si="15"/>
        <v>6739.92</v>
      </c>
      <c r="E358">
        <f t="shared" si="16"/>
        <v>6</v>
      </c>
      <c r="F358" t="str">
        <f t="shared" si="17"/>
        <v>No</v>
      </c>
    </row>
    <row r="359" spans="1:6" x14ac:dyDescent="0.25">
      <c r="A359" t="s">
        <v>474</v>
      </c>
      <c r="B359" s="1">
        <v>41355</v>
      </c>
      <c r="C359">
        <v>8505.4599999999991</v>
      </c>
      <c r="D359">
        <f t="shared" si="15"/>
        <v>8505.4599999999991</v>
      </c>
      <c r="E359">
        <f t="shared" si="16"/>
        <v>3</v>
      </c>
      <c r="F359" t="str">
        <f t="shared" si="17"/>
        <v>No</v>
      </c>
    </row>
    <row r="360" spans="1:6" x14ac:dyDescent="0.25">
      <c r="A360" t="s">
        <v>475</v>
      </c>
      <c r="B360" s="1">
        <v>38269</v>
      </c>
      <c r="C360">
        <v>8390.1</v>
      </c>
      <c r="D360">
        <f t="shared" si="15"/>
        <v>8390.1</v>
      </c>
      <c r="E360">
        <f t="shared" si="16"/>
        <v>10</v>
      </c>
      <c r="F360" t="str">
        <f t="shared" si="17"/>
        <v>No</v>
      </c>
    </row>
    <row r="361" spans="1:6" x14ac:dyDescent="0.25">
      <c r="A361" t="s">
        <v>96</v>
      </c>
      <c r="B361" s="1">
        <v>40084</v>
      </c>
      <c r="C361">
        <v>7524.05</v>
      </c>
      <c r="D361">
        <f t="shared" si="15"/>
        <v>7524.05</v>
      </c>
      <c r="E361">
        <f t="shared" si="16"/>
        <v>9</v>
      </c>
      <c r="F361" t="str">
        <f t="shared" si="17"/>
        <v>No</v>
      </c>
    </row>
    <row r="362" spans="1:6" x14ac:dyDescent="0.25">
      <c r="A362" t="s">
        <v>121</v>
      </c>
      <c r="B362" s="1">
        <v>39587</v>
      </c>
      <c r="C362" t="s">
        <v>476</v>
      </c>
      <c r="D362">
        <f t="shared" si="15"/>
        <v>7817.65</v>
      </c>
      <c r="E362">
        <f t="shared" si="16"/>
        <v>5</v>
      </c>
      <c r="F362" t="str">
        <f t="shared" si="17"/>
        <v>No</v>
      </c>
    </row>
    <row r="363" spans="1:6" x14ac:dyDescent="0.25">
      <c r="A363" t="s">
        <v>96</v>
      </c>
      <c r="B363" s="1">
        <v>37475</v>
      </c>
      <c r="C363" t="s">
        <v>477</v>
      </c>
      <c r="D363">
        <f t="shared" si="15"/>
        <v>6824.52</v>
      </c>
      <c r="E363">
        <f t="shared" si="16"/>
        <v>8</v>
      </c>
      <c r="F363" t="str">
        <f t="shared" si="17"/>
        <v>No</v>
      </c>
    </row>
    <row r="364" spans="1:6" x14ac:dyDescent="0.25">
      <c r="A364" t="s">
        <v>478</v>
      </c>
      <c r="B364" s="1">
        <v>37613</v>
      </c>
      <c r="C364">
        <v>8506.26</v>
      </c>
      <c r="D364">
        <f t="shared" si="15"/>
        <v>8506.26</v>
      </c>
      <c r="E364">
        <f t="shared" si="16"/>
        <v>12</v>
      </c>
      <c r="F364" t="str">
        <f t="shared" si="17"/>
        <v>No</v>
      </c>
    </row>
    <row r="365" spans="1:6" x14ac:dyDescent="0.25">
      <c r="A365" t="s">
        <v>479</v>
      </c>
      <c r="B365" s="1">
        <v>41589</v>
      </c>
      <c r="C365">
        <v>6997.96</v>
      </c>
      <c r="D365">
        <f t="shared" si="15"/>
        <v>6997.96</v>
      </c>
      <c r="E365">
        <f t="shared" si="16"/>
        <v>11</v>
      </c>
      <c r="F365" t="str">
        <f t="shared" si="17"/>
        <v>No</v>
      </c>
    </row>
    <row r="366" spans="1:6" x14ac:dyDescent="0.25">
      <c r="A366" t="s">
        <v>480</v>
      </c>
      <c r="B366" s="1">
        <v>40165</v>
      </c>
      <c r="C366" t="s">
        <v>481</v>
      </c>
      <c r="D366">
        <f t="shared" si="15"/>
        <v>7886.2</v>
      </c>
      <c r="E366">
        <f t="shared" si="16"/>
        <v>12</v>
      </c>
      <c r="F366" t="str">
        <f t="shared" si="17"/>
        <v>No</v>
      </c>
    </row>
    <row r="367" spans="1:6" x14ac:dyDescent="0.25">
      <c r="A367" t="s">
        <v>72</v>
      </c>
      <c r="B367" s="1">
        <v>41500</v>
      </c>
      <c r="C367" t="s">
        <v>482</v>
      </c>
      <c r="D367">
        <f t="shared" si="15"/>
        <v>6366.01</v>
      </c>
      <c r="E367">
        <f t="shared" si="16"/>
        <v>8</v>
      </c>
      <c r="F367" t="str">
        <f t="shared" si="17"/>
        <v>No</v>
      </c>
    </row>
    <row r="368" spans="1:6" x14ac:dyDescent="0.25">
      <c r="A368" t="s">
        <v>126</v>
      </c>
      <c r="B368" s="1">
        <v>38290</v>
      </c>
      <c r="C368" t="s">
        <v>483</v>
      </c>
      <c r="D368">
        <f t="shared" si="15"/>
        <v>8723.31</v>
      </c>
      <c r="E368">
        <f t="shared" si="16"/>
        <v>10</v>
      </c>
      <c r="F368" t="str">
        <f t="shared" si="17"/>
        <v>No</v>
      </c>
    </row>
    <row r="369" spans="1:6" x14ac:dyDescent="0.25">
      <c r="A369" t="s">
        <v>173</v>
      </c>
      <c r="B369" s="1">
        <v>39692</v>
      </c>
      <c r="C369">
        <v>8109.85</v>
      </c>
      <c r="D369">
        <f t="shared" si="15"/>
        <v>8109.85</v>
      </c>
      <c r="E369">
        <f t="shared" si="16"/>
        <v>9</v>
      </c>
      <c r="F369" t="str">
        <f t="shared" si="17"/>
        <v>No</v>
      </c>
    </row>
    <row r="370" spans="1:6" x14ac:dyDescent="0.25">
      <c r="A370" t="s">
        <v>230</v>
      </c>
      <c r="B370" s="1">
        <v>39988</v>
      </c>
      <c r="C370">
        <v>9232.26</v>
      </c>
      <c r="D370">
        <f t="shared" si="15"/>
        <v>9232.26</v>
      </c>
      <c r="E370">
        <f t="shared" si="16"/>
        <v>6</v>
      </c>
      <c r="F370" t="str">
        <f t="shared" si="17"/>
        <v>No</v>
      </c>
    </row>
    <row r="371" spans="1:6" x14ac:dyDescent="0.25">
      <c r="A371" t="s">
        <v>278</v>
      </c>
      <c r="B371" s="1">
        <v>39041</v>
      </c>
      <c r="C371">
        <v>5995.29</v>
      </c>
      <c r="D371">
        <f t="shared" si="15"/>
        <v>5995.29</v>
      </c>
      <c r="E371">
        <f t="shared" si="16"/>
        <v>11</v>
      </c>
      <c r="F371" t="str">
        <f t="shared" si="17"/>
        <v>No</v>
      </c>
    </row>
    <row r="372" spans="1:6" x14ac:dyDescent="0.25">
      <c r="A372" t="s">
        <v>484</v>
      </c>
      <c r="B372" s="1">
        <v>38859</v>
      </c>
      <c r="C372" t="s">
        <v>485</v>
      </c>
      <c r="D372">
        <f t="shared" si="15"/>
        <v>7956.67</v>
      </c>
      <c r="E372">
        <f t="shared" si="16"/>
        <v>5</v>
      </c>
      <c r="F372" t="str">
        <f t="shared" si="17"/>
        <v>No</v>
      </c>
    </row>
    <row r="373" spans="1:6" x14ac:dyDescent="0.25">
      <c r="A373" t="s">
        <v>159</v>
      </c>
      <c r="B373" s="1">
        <v>40697</v>
      </c>
      <c r="C373" t="s">
        <v>486</v>
      </c>
      <c r="D373">
        <f t="shared" si="15"/>
        <v>5660.8</v>
      </c>
      <c r="E373">
        <f t="shared" si="16"/>
        <v>6</v>
      </c>
      <c r="F373" t="str">
        <f t="shared" si="17"/>
        <v>No</v>
      </c>
    </row>
    <row r="374" spans="1:6" x14ac:dyDescent="0.25">
      <c r="A374" t="s">
        <v>487</v>
      </c>
      <c r="B374" s="1">
        <v>37934</v>
      </c>
      <c r="C374" t="s">
        <v>488</v>
      </c>
      <c r="D374">
        <f t="shared" si="15"/>
        <v>9323.57</v>
      </c>
      <c r="E374">
        <f t="shared" si="16"/>
        <v>11</v>
      </c>
      <c r="F374" t="str">
        <f t="shared" si="17"/>
        <v>No</v>
      </c>
    </row>
    <row r="375" spans="1:6" x14ac:dyDescent="0.25">
      <c r="A375" t="s">
        <v>333</v>
      </c>
      <c r="B375" s="1">
        <v>41577</v>
      </c>
      <c r="C375">
        <v>5306.68</v>
      </c>
      <c r="D375">
        <f t="shared" si="15"/>
        <v>5306.68</v>
      </c>
      <c r="E375">
        <f t="shared" si="16"/>
        <v>10</v>
      </c>
      <c r="F375" t="str">
        <f t="shared" si="17"/>
        <v>No</v>
      </c>
    </row>
    <row r="376" spans="1:6" x14ac:dyDescent="0.25">
      <c r="A376" t="s">
        <v>489</v>
      </c>
      <c r="B376" s="1">
        <v>38508</v>
      </c>
      <c r="C376" t="s">
        <v>490</v>
      </c>
      <c r="D376">
        <f t="shared" si="15"/>
        <v>6046.31</v>
      </c>
      <c r="E376">
        <f t="shared" si="16"/>
        <v>6</v>
      </c>
      <c r="F376" t="str">
        <f t="shared" si="17"/>
        <v>No</v>
      </c>
    </row>
    <row r="377" spans="1:6" x14ac:dyDescent="0.25">
      <c r="A377" t="s">
        <v>61</v>
      </c>
      <c r="B377" s="1">
        <v>40512</v>
      </c>
      <c r="C377">
        <v>9343.2099999999991</v>
      </c>
      <c r="D377">
        <f t="shared" si="15"/>
        <v>9343.2099999999991</v>
      </c>
      <c r="E377">
        <f t="shared" si="16"/>
        <v>11</v>
      </c>
      <c r="F377" t="str">
        <f t="shared" si="17"/>
        <v>No</v>
      </c>
    </row>
    <row r="378" spans="1:6" x14ac:dyDescent="0.25">
      <c r="A378" t="s">
        <v>250</v>
      </c>
      <c r="B378" s="1">
        <v>39764</v>
      </c>
      <c r="C378">
        <v>7556.5</v>
      </c>
      <c r="D378">
        <f t="shared" si="15"/>
        <v>7556.5</v>
      </c>
      <c r="E378">
        <f t="shared" si="16"/>
        <v>11</v>
      </c>
      <c r="F378" t="str">
        <f t="shared" si="17"/>
        <v>No</v>
      </c>
    </row>
    <row r="379" spans="1:6" x14ac:dyDescent="0.25">
      <c r="A379" t="s">
        <v>491</v>
      </c>
      <c r="B379" s="1">
        <v>39155</v>
      </c>
      <c r="C379">
        <v>7231.47</v>
      </c>
      <c r="D379">
        <f t="shared" si="15"/>
        <v>7231.47</v>
      </c>
      <c r="E379">
        <f t="shared" si="16"/>
        <v>3</v>
      </c>
      <c r="F379" t="str">
        <f t="shared" si="17"/>
        <v>No</v>
      </c>
    </row>
    <row r="380" spans="1:6" x14ac:dyDescent="0.25">
      <c r="A380" t="s">
        <v>102</v>
      </c>
      <c r="B380" s="1">
        <v>38898</v>
      </c>
      <c r="C380">
        <v>5992.62</v>
      </c>
      <c r="D380">
        <f t="shared" si="15"/>
        <v>5992.62</v>
      </c>
      <c r="E380">
        <f t="shared" si="16"/>
        <v>6</v>
      </c>
      <c r="F380" t="str">
        <f t="shared" si="17"/>
        <v>No</v>
      </c>
    </row>
    <row r="381" spans="1:6" x14ac:dyDescent="0.25">
      <c r="A381" t="s">
        <v>393</v>
      </c>
      <c r="B381" s="1">
        <v>41001</v>
      </c>
      <c r="C381" t="s">
        <v>492</v>
      </c>
      <c r="D381">
        <f t="shared" si="15"/>
        <v>7275.15</v>
      </c>
      <c r="E381">
        <f t="shared" si="16"/>
        <v>4</v>
      </c>
      <c r="F381" t="str">
        <f t="shared" si="17"/>
        <v>No</v>
      </c>
    </row>
    <row r="382" spans="1:6" x14ac:dyDescent="0.25">
      <c r="A382" t="s">
        <v>345</v>
      </c>
      <c r="B382" s="1">
        <v>38722</v>
      </c>
      <c r="C382" t="s">
        <v>493</v>
      </c>
      <c r="D382">
        <f t="shared" si="15"/>
        <v>7325.96</v>
      </c>
      <c r="E382">
        <f t="shared" si="16"/>
        <v>1</v>
      </c>
      <c r="F382" t="str">
        <f t="shared" si="17"/>
        <v>No</v>
      </c>
    </row>
    <row r="383" spans="1:6" x14ac:dyDescent="0.25">
      <c r="A383" t="s">
        <v>494</v>
      </c>
      <c r="B383" s="1">
        <v>41105</v>
      </c>
      <c r="C383">
        <v>9968.36</v>
      </c>
      <c r="D383">
        <f t="shared" si="15"/>
        <v>9968.36</v>
      </c>
      <c r="E383">
        <f t="shared" si="16"/>
        <v>7</v>
      </c>
      <c r="F383" t="str">
        <f t="shared" si="17"/>
        <v>No</v>
      </c>
    </row>
    <row r="384" spans="1:6" x14ac:dyDescent="0.25">
      <c r="A384" t="s">
        <v>134</v>
      </c>
      <c r="B384" s="1">
        <v>37763</v>
      </c>
      <c r="C384">
        <v>8189.58</v>
      </c>
      <c r="D384">
        <f t="shared" si="15"/>
        <v>8189.58</v>
      </c>
      <c r="E384">
        <f t="shared" si="16"/>
        <v>5</v>
      </c>
      <c r="F384" t="str">
        <f t="shared" si="17"/>
        <v>No</v>
      </c>
    </row>
    <row r="385" spans="1:6" x14ac:dyDescent="0.25">
      <c r="A385" t="s">
        <v>495</v>
      </c>
      <c r="B385" s="1">
        <v>39951</v>
      </c>
      <c r="C385">
        <v>9153.6</v>
      </c>
      <c r="D385">
        <f t="shared" si="15"/>
        <v>9153.6</v>
      </c>
      <c r="E385">
        <f t="shared" si="16"/>
        <v>5</v>
      </c>
      <c r="F385" t="str">
        <f t="shared" si="17"/>
        <v>No</v>
      </c>
    </row>
    <row r="386" spans="1:6" x14ac:dyDescent="0.25">
      <c r="A386" t="s">
        <v>202</v>
      </c>
      <c r="B386" s="1">
        <v>38733</v>
      </c>
      <c r="C386" t="s">
        <v>496</v>
      </c>
      <c r="D386">
        <f t="shared" si="15"/>
        <v>7892.68</v>
      </c>
      <c r="E386">
        <f t="shared" si="16"/>
        <v>1</v>
      </c>
      <c r="F386" t="str">
        <f t="shared" si="17"/>
        <v>No</v>
      </c>
    </row>
    <row r="387" spans="1:6" x14ac:dyDescent="0.25">
      <c r="A387" t="s">
        <v>238</v>
      </c>
      <c r="B387" s="1">
        <v>38606</v>
      </c>
      <c r="C387">
        <v>8724.43</v>
      </c>
      <c r="D387">
        <f t="shared" ref="D387:D450" si="18">IF(LEFT(RIGHT(C387,3))=",",_xlfn.NUMBERVALUE(C387,",","."),C387)</f>
        <v>8724.43</v>
      </c>
      <c r="E387">
        <f t="shared" ref="E387:E450" si="19">MONTH(B387)</f>
        <v>9</v>
      </c>
      <c r="F387" t="str">
        <f t="shared" ref="F387:F450" si="20">IF(ISERROR(SEARCH("J*A*S*M",A387)),"No","Yes")</f>
        <v>No</v>
      </c>
    </row>
    <row r="388" spans="1:6" x14ac:dyDescent="0.25">
      <c r="A388" t="s">
        <v>497</v>
      </c>
      <c r="B388" s="1">
        <v>37720</v>
      </c>
      <c r="C388">
        <v>9457.77</v>
      </c>
      <c r="D388">
        <f t="shared" si="18"/>
        <v>9457.77</v>
      </c>
      <c r="E388">
        <f t="shared" si="19"/>
        <v>4</v>
      </c>
      <c r="F388" t="str">
        <f t="shared" si="20"/>
        <v>No</v>
      </c>
    </row>
    <row r="389" spans="1:6" x14ac:dyDescent="0.25">
      <c r="A389" t="s">
        <v>498</v>
      </c>
      <c r="B389" s="1">
        <v>37058</v>
      </c>
      <c r="C389" t="s">
        <v>499</v>
      </c>
      <c r="D389">
        <f t="shared" si="18"/>
        <v>8841.91</v>
      </c>
      <c r="E389">
        <f t="shared" si="19"/>
        <v>6</v>
      </c>
      <c r="F389" t="str">
        <f t="shared" si="20"/>
        <v>No</v>
      </c>
    </row>
    <row r="390" spans="1:6" x14ac:dyDescent="0.25">
      <c r="A390" t="s">
        <v>413</v>
      </c>
      <c r="B390" s="1">
        <v>41722</v>
      </c>
      <c r="C390" t="s">
        <v>500</v>
      </c>
      <c r="D390">
        <f t="shared" si="18"/>
        <v>5828.5</v>
      </c>
      <c r="E390">
        <f t="shared" si="19"/>
        <v>3</v>
      </c>
      <c r="F390" t="str">
        <f t="shared" si="20"/>
        <v>No</v>
      </c>
    </row>
    <row r="391" spans="1:6" x14ac:dyDescent="0.25">
      <c r="A391" t="s">
        <v>168</v>
      </c>
      <c r="B391" s="1">
        <v>39344</v>
      </c>
      <c r="C391">
        <v>7723.64</v>
      </c>
      <c r="D391">
        <f t="shared" si="18"/>
        <v>7723.64</v>
      </c>
      <c r="E391">
        <f t="shared" si="19"/>
        <v>9</v>
      </c>
      <c r="F391" t="str">
        <f t="shared" si="20"/>
        <v>No</v>
      </c>
    </row>
    <row r="392" spans="1:6" x14ac:dyDescent="0.25">
      <c r="A392" t="s">
        <v>71</v>
      </c>
      <c r="B392" s="1">
        <v>41554</v>
      </c>
      <c r="C392">
        <v>7386.35</v>
      </c>
      <c r="D392">
        <f t="shared" si="18"/>
        <v>7386.35</v>
      </c>
      <c r="E392">
        <f t="shared" si="19"/>
        <v>10</v>
      </c>
      <c r="F392" t="str">
        <f t="shared" si="20"/>
        <v>No</v>
      </c>
    </row>
    <row r="393" spans="1:6" x14ac:dyDescent="0.25">
      <c r="A393" t="s">
        <v>248</v>
      </c>
      <c r="B393" s="1">
        <v>38637</v>
      </c>
      <c r="C393" t="s">
        <v>501</v>
      </c>
      <c r="D393">
        <f t="shared" si="18"/>
        <v>9437.43</v>
      </c>
      <c r="E393">
        <f t="shared" si="19"/>
        <v>10</v>
      </c>
      <c r="F393" t="str">
        <f t="shared" si="20"/>
        <v>No</v>
      </c>
    </row>
    <row r="394" spans="1:6" x14ac:dyDescent="0.25">
      <c r="A394" t="s">
        <v>358</v>
      </c>
      <c r="B394" s="1">
        <v>41637</v>
      </c>
      <c r="C394">
        <v>7962.36</v>
      </c>
      <c r="D394">
        <f t="shared" si="18"/>
        <v>7962.36</v>
      </c>
      <c r="E394">
        <f t="shared" si="19"/>
        <v>12</v>
      </c>
      <c r="F394" t="str">
        <f t="shared" si="20"/>
        <v>No</v>
      </c>
    </row>
    <row r="395" spans="1:6" x14ac:dyDescent="0.25">
      <c r="A395" t="s">
        <v>502</v>
      </c>
      <c r="B395" s="1">
        <v>38987</v>
      </c>
      <c r="C395" t="s">
        <v>503</v>
      </c>
      <c r="D395">
        <f t="shared" si="18"/>
        <v>6927.89</v>
      </c>
      <c r="E395">
        <f t="shared" si="19"/>
        <v>9</v>
      </c>
      <c r="F395" t="str">
        <f t="shared" si="20"/>
        <v>No</v>
      </c>
    </row>
    <row r="396" spans="1:6" x14ac:dyDescent="0.25">
      <c r="A396" t="s">
        <v>61</v>
      </c>
      <c r="B396" s="1">
        <v>37660</v>
      </c>
      <c r="C396">
        <v>8215.74</v>
      </c>
      <c r="D396">
        <f t="shared" si="18"/>
        <v>8215.74</v>
      </c>
      <c r="E396">
        <f t="shared" si="19"/>
        <v>2</v>
      </c>
      <c r="F396" t="str">
        <f t="shared" si="20"/>
        <v>No</v>
      </c>
    </row>
    <row r="397" spans="1:6" x14ac:dyDescent="0.25">
      <c r="A397" t="s">
        <v>134</v>
      </c>
      <c r="B397" s="1">
        <v>39224</v>
      </c>
      <c r="C397">
        <v>8789.16</v>
      </c>
      <c r="D397">
        <f t="shared" si="18"/>
        <v>8789.16</v>
      </c>
      <c r="E397">
        <f t="shared" si="19"/>
        <v>5</v>
      </c>
      <c r="F397" t="str">
        <f t="shared" si="20"/>
        <v>No</v>
      </c>
    </row>
    <row r="398" spans="1:6" x14ac:dyDescent="0.25">
      <c r="A398" t="s">
        <v>504</v>
      </c>
      <c r="B398" s="1">
        <v>38693</v>
      </c>
      <c r="C398">
        <v>9998.25</v>
      </c>
      <c r="D398">
        <f t="shared" si="18"/>
        <v>9998.25</v>
      </c>
      <c r="E398">
        <f t="shared" si="19"/>
        <v>12</v>
      </c>
      <c r="F398" t="str">
        <f t="shared" si="20"/>
        <v>No</v>
      </c>
    </row>
    <row r="399" spans="1:6" x14ac:dyDescent="0.25">
      <c r="A399" t="s">
        <v>159</v>
      </c>
      <c r="B399" s="1">
        <v>37088</v>
      </c>
      <c r="C399" t="s">
        <v>505</v>
      </c>
      <c r="D399">
        <f t="shared" si="18"/>
        <v>8378.31</v>
      </c>
      <c r="E399">
        <f t="shared" si="19"/>
        <v>7</v>
      </c>
      <c r="F399" t="str">
        <f t="shared" si="20"/>
        <v>No</v>
      </c>
    </row>
    <row r="400" spans="1:6" x14ac:dyDescent="0.25">
      <c r="A400" t="s">
        <v>506</v>
      </c>
      <c r="B400" s="1">
        <v>41473</v>
      </c>
      <c r="C400" t="s">
        <v>507</v>
      </c>
      <c r="D400">
        <f t="shared" si="18"/>
        <v>9318.8799999999992</v>
      </c>
      <c r="E400">
        <f t="shared" si="19"/>
        <v>7</v>
      </c>
      <c r="F400" t="str">
        <f t="shared" si="20"/>
        <v>No</v>
      </c>
    </row>
    <row r="401" spans="1:6" x14ac:dyDescent="0.25">
      <c r="A401" t="s">
        <v>217</v>
      </c>
      <c r="B401" s="1">
        <v>37890</v>
      </c>
      <c r="C401">
        <v>9333.5300000000007</v>
      </c>
      <c r="D401">
        <f t="shared" si="18"/>
        <v>9333.5300000000007</v>
      </c>
      <c r="E401">
        <f t="shared" si="19"/>
        <v>9</v>
      </c>
      <c r="F401" t="str">
        <f t="shared" si="20"/>
        <v>No</v>
      </c>
    </row>
    <row r="402" spans="1:6" x14ac:dyDescent="0.25">
      <c r="A402" t="s">
        <v>508</v>
      </c>
      <c r="B402" s="1">
        <v>38447</v>
      </c>
      <c r="C402" t="s">
        <v>509</v>
      </c>
      <c r="D402">
        <f t="shared" si="18"/>
        <v>7818.88</v>
      </c>
      <c r="E402">
        <f t="shared" si="19"/>
        <v>4</v>
      </c>
      <c r="F402" t="str">
        <f t="shared" si="20"/>
        <v>No</v>
      </c>
    </row>
    <row r="403" spans="1:6" x14ac:dyDescent="0.25">
      <c r="A403" t="s">
        <v>510</v>
      </c>
      <c r="B403" s="1">
        <v>37617</v>
      </c>
      <c r="C403" t="s">
        <v>511</v>
      </c>
      <c r="D403">
        <f t="shared" si="18"/>
        <v>5842.43</v>
      </c>
      <c r="E403">
        <f t="shared" si="19"/>
        <v>12</v>
      </c>
      <c r="F403" t="str">
        <f t="shared" si="20"/>
        <v>No</v>
      </c>
    </row>
    <row r="404" spans="1:6" x14ac:dyDescent="0.25">
      <c r="A404" t="s">
        <v>230</v>
      </c>
      <c r="B404" s="1">
        <v>41292</v>
      </c>
      <c r="C404" t="s">
        <v>512</v>
      </c>
      <c r="D404">
        <f t="shared" si="18"/>
        <v>6308.97</v>
      </c>
      <c r="E404">
        <f t="shared" si="19"/>
        <v>1</v>
      </c>
      <c r="F404" t="str">
        <f t="shared" si="20"/>
        <v>No</v>
      </c>
    </row>
    <row r="405" spans="1:6" x14ac:dyDescent="0.25">
      <c r="A405" t="s">
        <v>513</v>
      </c>
      <c r="B405" s="1">
        <v>38247</v>
      </c>
      <c r="C405">
        <v>6625.59</v>
      </c>
      <c r="D405">
        <f t="shared" si="18"/>
        <v>6625.59</v>
      </c>
      <c r="E405">
        <f t="shared" si="19"/>
        <v>9</v>
      </c>
      <c r="F405" t="str">
        <f t="shared" si="20"/>
        <v>No</v>
      </c>
    </row>
    <row r="406" spans="1:6" x14ac:dyDescent="0.25">
      <c r="A406" t="s">
        <v>514</v>
      </c>
      <c r="B406" s="1">
        <v>38655</v>
      </c>
      <c r="C406" t="s">
        <v>515</v>
      </c>
      <c r="D406">
        <f t="shared" si="18"/>
        <v>6263.26</v>
      </c>
      <c r="E406">
        <f t="shared" si="19"/>
        <v>10</v>
      </c>
      <c r="F406" t="str">
        <f t="shared" si="20"/>
        <v>No</v>
      </c>
    </row>
    <row r="407" spans="1:6" x14ac:dyDescent="0.25">
      <c r="A407" t="s">
        <v>77</v>
      </c>
      <c r="B407" s="1">
        <v>38836</v>
      </c>
      <c r="C407" t="s">
        <v>516</v>
      </c>
      <c r="D407">
        <f t="shared" si="18"/>
        <v>8643.65</v>
      </c>
      <c r="E407">
        <f t="shared" si="19"/>
        <v>4</v>
      </c>
      <c r="F407" t="str">
        <f t="shared" si="20"/>
        <v>No</v>
      </c>
    </row>
    <row r="408" spans="1:6" x14ac:dyDescent="0.25">
      <c r="A408" t="s">
        <v>96</v>
      </c>
      <c r="B408" s="1">
        <v>38048</v>
      </c>
      <c r="C408" t="s">
        <v>517</v>
      </c>
      <c r="D408">
        <f t="shared" si="18"/>
        <v>6798.38</v>
      </c>
      <c r="E408">
        <f t="shared" si="19"/>
        <v>3</v>
      </c>
      <c r="F408" t="str">
        <f t="shared" si="20"/>
        <v>No</v>
      </c>
    </row>
    <row r="409" spans="1:6" x14ac:dyDescent="0.25">
      <c r="A409" t="s">
        <v>202</v>
      </c>
      <c r="B409" s="1">
        <v>38391</v>
      </c>
      <c r="C409">
        <v>6731.92</v>
      </c>
      <c r="D409">
        <f t="shared" si="18"/>
        <v>6731.92</v>
      </c>
      <c r="E409">
        <f t="shared" si="19"/>
        <v>2</v>
      </c>
      <c r="F409" t="str">
        <f t="shared" si="20"/>
        <v>No</v>
      </c>
    </row>
    <row r="410" spans="1:6" x14ac:dyDescent="0.25">
      <c r="A410" t="s">
        <v>518</v>
      </c>
      <c r="B410" s="1">
        <v>40818</v>
      </c>
      <c r="C410">
        <v>7925.45</v>
      </c>
      <c r="D410">
        <f t="shared" si="18"/>
        <v>7925.45</v>
      </c>
      <c r="E410">
        <f t="shared" si="19"/>
        <v>10</v>
      </c>
      <c r="F410" t="str">
        <f t="shared" si="20"/>
        <v>No</v>
      </c>
    </row>
    <row r="411" spans="1:6" x14ac:dyDescent="0.25">
      <c r="A411" t="s">
        <v>125</v>
      </c>
      <c r="B411" s="1">
        <v>39379</v>
      </c>
      <c r="C411">
        <v>8342.09</v>
      </c>
      <c r="D411">
        <f t="shared" si="18"/>
        <v>8342.09</v>
      </c>
      <c r="E411">
        <f t="shared" si="19"/>
        <v>10</v>
      </c>
      <c r="F411" t="str">
        <f t="shared" si="20"/>
        <v>No</v>
      </c>
    </row>
    <row r="412" spans="1:6" x14ac:dyDescent="0.25">
      <c r="A412" t="s">
        <v>334</v>
      </c>
      <c r="B412" s="1">
        <v>38377</v>
      </c>
      <c r="C412">
        <v>6326</v>
      </c>
      <c r="D412">
        <f t="shared" si="18"/>
        <v>6326</v>
      </c>
      <c r="E412">
        <f t="shared" si="19"/>
        <v>1</v>
      </c>
      <c r="F412" t="str">
        <f t="shared" si="20"/>
        <v>No</v>
      </c>
    </row>
    <row r="413" spans="1:6" x14ac:dyDescent="0.25">
      <c r="A413" t="s">
        <v>519</v>
      </c>
      <c r="B413" s="1">
        <v>39779</v>
      </c>
      <c r="C413">
        <v>8270.5499999999993</v>
      </c>
      <c r="D413">
        <f t="shared" si="18"/>
        <v>8270.5499999999993</v>
      </c>
      <c r="E413">
        <f t="shared" si="19"/>
        <v>11</v>
      </c>
      <c r="F413" t="str">
        <f t="shared" si="20"/>
        <v>No</v>
      </c>
    </row>
    <row r="414" spans="1:6" x14ac:dyDescent="0.25">
      <c r="A414" t="s">
        <v>238</v>
      </c>
      <c r="B414" s="1">
        <v>38951</v>
      </c>
      <c r="C414" t="s">
        <v>520</v>
      </c>
      <c r="D414">
        <f t="shared" si="18"/>
        <v>6901.13</v>
      </c>
      <c r="E414">
        <f t="shared" si="19"/>
        <v>8</v>
      </c>
      <c r="F414" t="str">
        <f t="shared" si="20"/>
        <v>No</v>
      </c>
    </row>
    <row r="415" spans="1:6" x14ac:dyDescent="0.25">
      <c r="A415" t="s">
        <v>77</v>
      </c>
      <c r="B415" s="1">
        <v>41325</v>
      </c>
      <c r="C415" t="s">
        <v>521</v>
      </c>
      <c r="D415">
        <f t="shared" si="18"/>
        <v>7754.81</v>
      </c>
      <c r="E415">
        <f t="shared" si="19"/>
        <v>2</v>
      </c>
      <c r="F415" t="str">
        <f t="shared" si="20"/>
        <v>No</v>
      </c>
    </row>
    <row r="416" spans="1:6" x14ac:dyDescent="0.25">
      <c r="A416" t="s">
        <v>498</v>
      </c>
      <c r="B416" s="1">
        <v>40085</v>
      </c>
      <c r="C416">
        <v>5647.25</v>
      </c>
      <c r="D416">
        <f t="shared" si="18"/>
        <v>5647.25</v>
      </c>
      <c r="E416">
        <f t="shared" si="19"/>
        <v>9</v>
      </c>
      <c r="F416" t="str">
        <f t="shared" si="20"/>
        <v>No</v>
      </c>
    </row>
    <row r="417" spans="1:6" x14ac:dyDescent="0.25">
      <c r="A417" t="s">
        <v>74</v>
      </c>
      <c r="B417" s="1">
        <v>38035</v>
      </c>
      <c r="C417">
        <v>7812.53</v>
      </c>
      <c r="D417">
        <f t="shared" si="18"/>
        <v>7812.53</v>
      </c>
      <c r="E417">
        <f t="shared" si="19"/>
        <v>2</v>
      </c>
      <c r="F417" t="str">
        <f t="shared" si="20"/>
        <v>Yes</v>
      </c>
    </row>
    <row r="418" spans="1:6" x14ac:dyDescent="0.25">
      <c r="A418" t="s">
        <v>173</v>
      </c>
      <c r="B418" s="1">
        <v>37634</v>
      </c>
      <c r="C418" t="s">
        <v>522</v>
      </c>
      <c r="D418">
        <f t="shared" si="18"/>
        <v>8173.98</v>
      </c>
      <c r="E418">
        <f t="shared" si="19"/>
        <v>1</v>
      </c>
      <c r="F418" t="str">
        <f t="shared" si="20"/>
        <v>No</v>
      </c>
    </row>
    <row r="419" spans="1:6" x14ac:dyDescent="0.25">
      <c r="A419" t="s">
        <v>90</v>
      </c>
      <c r="B419" s="1">
        <v>41266</v>
      </c>
      <c r="C419">
        <v>5871.78</v>
      </c>
      <c r="D419">
        <f t="shared" si="18"/>
        <v>5871.78</v>
      </c>
      <c r="E419">
        <f t="shared" si="19"/>
        <v>12</v>
      </c>
      <c r="F419" t="str">
        <f t="shared" si="20"/>
        <v>No</v>
      </c>
    </row>
    <row r="420" spans="1:6" x14ac:dyDescent="0.25">
      <c r="A420" t="s">
        <v>86</v>
      </c>
      <c r="B420" s="1">
        <v>37259</v>
      </c>
      <c r="C420">
        <v>5620.63</v>
      </c>
      <c r="D420">
        <f t="shared" si="18"/>
        <v>5620.63</v>
      </c>
      <c r="E420">
        <f t="shared" si="19"/>
        <v>1</v>
      </c>
      <c r="F420" t="str">
        <f t="shared" si="20"/>
        <v>No</v>
      </c>
    </row>
    <row r="421" spans="1:6" x14ac:dyDescent="0.25">
      <c r="A421" t="s">
        <v>523</v>
      </c>
      <c r="B421" s="1">
        <v>40958</v>
      </c>
      <c r="C421">
        <v>7262.73</v>
      </c>
      <c r="D421">
        <f t="shared" si="18"/>
        <v>7262.73</v>
      </c>
      <c r="E421">
        <f t="shared" si="19"/>
        <v>2</v>
      </c>
      <c r="F421" t="str">
        <f t="shared" si="20"/>
        <v>No</v>
      </c>
    </row>
    <row r="422" spans="1:6" x14ac:dyDescent="0.25">
      <c r="A422" t="s">
        <v>333</v>
      </c>
      <c r="B422" s="1">
        <v>38079</v>
      </c>
      <c r="C422">
        <v>6505.75</v>
      </c>
      <c r="D422">
        <f t="shared" si="18"/>
        <v>6505.75</v>
      </c>
      <c r="E422">
        <f t="shared" si="19"/>
        <v>4</v>
      </c>
      <c r="F422" t="str">
        <f t="shared" si="20"/>
        <v>No</v>
      </c>
    </row>
    <row r="423" spans="1:6" x14ac:dyDescent="0.25">
      <c r="A423" t="s">
        <v>524</v>
      </c>
      <c r="B423" s="1">
        <v>40090</v>
      </c>
      <c r="C423">
        <v>5997.07</v>
      </c>
      <c r="D423">
        <f t="shared" si="18"/>
        <v>5997.07</v>
      </c>
      <c r="E423">
        <f t="shared" si="19"/>
        <v>10</v>
      </c>
      <c r="F423" t="str">
        <f t="shared" si="20"/>
        <v>No</v>
      </c>
    </row>
    <row r="424" spans="1:6" x14ac:dyDescent="0.25">
      <c r="A424" t="s">
        <v>126</v>
      </c>
      <c r="B424" s="1">
        <v>40469</v>
      </c>
      <c r="C424" t="s">
        <v>525</v>
      </c>
      <c r="D424">
        <f t="shared" si="18"/>
        <v>7351</v>
      </c>
      <c r="E424">
        <f t="shared" si="19"/>
        <v>10</v>
      </c>
      <c r="F424" t="str">
        <f t="shared" si="20"/>
        <v>No</v>
      </c>
    </row>
    <row r="425" spans="1:6" x14ac:dyDescent="0.25">
      <c r="A425" t="s">
        <v>526</v>
      </c>
      <c r="B425" s="1">
        <v>41446</v>
      </c>
      <c r="C425" t="s">
        <v>527</v>
      </c>
      <c r="D425">
        <f t="shared" si="18"/>
        <v>5005.43</v>
      </c>
      <c r="E425">
        <f t="shared" si="19"/>
        <v>6</v>
      </c>
      <c r="F425" t="str">
        <f t="shared" si="20"/>
        <v>No</v>
      </c>
    </row>
    <row r="426" spans="1:6" x14ac:dyDescent="0.25">
      <c r="A426" t="s">
        <v>473</v>
      </c>
      <c r="B426" s="1">
        <v>40760</v>
      </c>
      <c r="C426" t="s">
        <v>528</v>
      </c>
      <c r="D426">
        <f t="shared" si="18"/>
        <v>5839.23</v>
      </c>
      <c r="E426">
        <f t="shared" si="19"/>
        <v>8</v>
      </c>
      <c r="F426" t="str">
        <f t="shared" si="20"/>
        <v>No</v>
      </c>
    </row>
    <row r="427" spans="1:6" x14ac:dyDescent="0.25">
      <c r="A427" t="s">
        <v>310</v>
      </c>
      <c r="B427" s="1">
        <v>39458</v>
      </c>
      <c r="C427" t="s">
        <v>529</v>
      </c>
      <c r="D427">
        <f t="shared" si="18"/>
        <v>7673.51</v>
      </c>
      <c r="E427">
        <f t="shared" si="19"/>
        <v>1</v>
      </c>
      <c r="F427" t="str">
        <f t="shared" si="20"/>
        <v>No</v>
      </c>
    </row>
    <row r="428" spans="1:6" x14ac:dyDescent="0.25">
      <c r="A428" t="s">
        <v>530</v>
      </c>
      <c r="B428" s="1">
        <v>41324</v>
      </c>
      <c r="C428">
        <v>8380.19</v>
      </c>
      <c r="D428">
        <f t="shared" si="18"/>
        <v>8380.19</v>
      </c>
      <c r="E428">
        <f t="shared" si="19"/>
        <v>2</v>
      </c>
      <c r="F428" t="str">
        <f t="shared" si="20"/>
        <v>No</v>
      </c>
    </row>
    <row r="429" spans="1:6" x14ac:dyDescent="0.25">
      <c r="A429" t="s">
        <v>182</v>
      </c>
      <c r="B429" s="1">
        <v>40609</v>
      </c>
      <c r="C429">
        <v>6336.58</v>
      </c>
      <c r="D429">
        <f t="shared" si="18"/>
        <v>6336.58</v>
      </c>
      <c r="E429">
        <f t="shared" si="19"/>
        <v>3</v>
      </c>
      <c r="F429" t="str">
        <f t="shared" si="20"/>
        <v>No</v>
      </c>
    </row>
    <row r="430" spans="1:6" x14ac:dyDescent="0.25">
      <c r="A430" t="s">
        <v>59</v>
      </c>
      <c r="B430" s="1">
        <v>40933</v>
      </c>
      <c r="C430" t="s">
        <v>531</v>
      </c>
      <c r="D430">
        <f t="shared" si="18"/>
        <v>6922.94</v>
      </c>
      <c r="E430">
        <f t="shared" si="19"/>
        <v>1</v>
      </c>
      <c r="F430" t="str">
        <f t="shared" si="20"/>
        <v>No</v>
      </c>
    </row>
    <row r="431" spans="1:6" x14ac:dyDescent="0.25">
      <c r="A431" t="s">
        <v>215</v>
      </c>
      <c r="B431" s="1">
        <v>41477</v>
      </c>
      <c r="C431" t="s">
        <v>532</v>
      </c>
      <c r="D431">
        <f t="shared" si="18"/>
        <v>8145.48</v>
      </c>
      <c r="E431">
        <f t="shared" si="19"/>
        <v>7</v>
      </c>
      <c r="F431" t="str">
        <f t="shared" si="20"/>
        <v>No</v>
      </c>
    </row>
    <row r="432" spans="1:6" x14ac:dyDescent="0.25">
      <c r="A432" t="s">
        <v>372</v>
      </c>
      <c r="B432" s="1">
        <v>40547</v>
      </c>
      <c r="C432">
        <v>5429.11</v>
      </c>
      <c r="D432">
        <f t="shared" si="18"/>
        <v>5429.11</v>
      </c>
      <c r="E432">
        <f t="shared" si="19"/>
        <v>1</v>
      </c>
      <c r="F432" t="str">
        <f t="shared" si="20"/>
        <v>No</v>
      </c>
    </row>
    <row r="433" spans="1:6" x14ac:dyDescent="0.25">
      <c r="A433" t="s">
        <v>484</v>
      </c>
      <c r="B433" s="1">
        <v>41880</v>
      </c>
      <c r="C433">
        <v>5507.23</v>
      </c>
      <c r="D433">
        <f t="shared" si="18"/>
        <v>5507.23</v>
      </c>
      <c r="E433">
        <f t="shared" si="19"/>
        <v>8</v>
      </c>
      <c r="F433" t="str">
        <f t="shared" si="20"/>
        <v>No</v>
      </c>
    </row>
    <row r="434" spans="1:6" x14ac:dyDescent="0.25">
      <c r="A434" t="s">
        <v>256</v>
      </c>
      <c r="B434" s="1">
        <v>37014</v>
      </c>
      <c r="C434">
        <v>6945.26</v>
      </c>
      <c r="D434">
        <f t="shared" si="18"/>
        <v>6945.26</v>
      </c>
      <c r="E434">
        <f t="shared" si="19"/>
        <v>5</v>
      </c>
      <c r="F434" t="str">
        <f t="shared" si="20"/>
        <v>No</v>
      </c>
    </row>
    <row r="435" spans="1:6" x14ac:dyDescent="0.25">
      <c r="A435" t="s">
        <v>101</v>
      </c>
      <c r="B435" s="1">
        <v>37004</v>
      </c>
      <c r="C435">
        <v>7015.8</v>
      </c>
      <c r="D435">
        <f t="shared" si="18"/>
        <v>7015.8</v>
      </c>
      <c r="E435">
        <f t="shared" si="19"/>
        <v>4</v>
      </c>
      <c r="F435" t="str">
        <f t="shared" si="20"/>
        <v>No</v>
      </c>
    </row>
    <row r="436" spans="1:6" x14ac:dyDescent="0.25">
      <c r="A436" t="s">
        <v>320</v>
      </c>
      <c r="B436" s="1">
        <v>38517</v>
      </c>
      <c r="C436" t="s">
        <v>533</v>
      </c>
      <c r="D436">
        <f t="shared" si="18"/>
        <v>7265.41</v>
      </c>
      <c r="E436">
        <f t="shared" si="19"/>
        <v>6</v>
      </c>
      <c r="F436" t="str">
        <f t="shared" si="20"/>
        <v>Yes</v>
      </c>
    </row>
    <row r="437" spans="1:6" x14ac:dyDescent="0.25">
      <c r="A437" t="s">
        <v>534</v>
      </c>
      <c r="B437" s="1">
        <v>39983</v>
      </c>
      <c r="C437">
        <v>9812.01</v>
      </c>
      <c r="D437">
        <f t="shared" si="18"/>
        <v>9812.01</v>
      </c>
      <c r="E437">
        <f t="shared" si="19"/>
        <v>6</v>
      </c>
      <c r="F437" t="str">
        <f t="shared" si="20"/>
        <v>No</v>
      </c>
    </row>
    <row r="438" spans="1:6" x14ac:dyDescent="0.25">
      <c r="A438" t="s">
        <v>176</v>
      </c>
      <c r="B438" s="1">
        <v>41318</v>
      </c>
      <c r="C438">
        <v>7867.79</v>
      </c>
      <c r="D438">
        <f t="shared" si="18"/>
        <v>7867.79</v>
      </c>
      <c r="E438">
        <f t="shared" si="19"/>
        <v>2</v>
      </c>
      <c r="F438" t="str">
        <f t="shared" si="20"/>
        <v>No</v>
      </c>
    </row>
    <row r="439" spans="1:6" x14ac:dyDescent="0.25">
      <c r="A439" t="s">
        <v>64</v>
      </c>
      <c r="B439" s="1">
        <v>40437</v>
      </c>
      <c r="C439" t="s">
        <v>535</v>
      </c>
      <c r="D439">
        <f t="shared" si="18"/>
        <v>5108.12</v>
      </c>
      <c r="E439">
        <f t="shared" si="19"/>
        <v>9</v>
      </c>
      <c r="F439" t="str">
        <f t="shared" si="20"/>
        <v>No</v>
      </c>
    </row>
    <row r="440" spans="1:6" x14ac:dyDescent="0.25">
      <c r="A440" t="s">
        <v>95</v>
      </c>
      <c r="B440" s="1">
        <v>39822</v>
      </c>
      <c r="C440" t="s">
        <v>536</v>
      </c>
      <c r="D440">
        <f t="shared" si="18"/>
        <v>8908.4599999999991</v>
      </c>
      <c r="E440">
        <f t="shared" si="19"/>
        <v>1</v>
      </c>
      <c r="F440" t="str">
        <f t="shared" si="20"/>
        <v>No</v>
      </c>
    </row>
    <row r="441" spans="1:6" x14ac:dyDescent="0.25">
      <c r="A441" t="s">
        <v>537</v>
      </c>
      <c r="B441" s="1">
        <v>38141</v>
      </c>
      <c r="C441">
        <v>6982.08</v>
      </c>
      <c r="D441">
        <f t="shared" si="18"/>
        <v>6982.08</v>
      </c>
      <c r="E441">
        <f t="shared" si="19"/>
        <v>6</v>
      </c>
      <c r="F441" t="str">
        <f t="shared" si="20"/>
        <v>No</v>
      </c>
    </row>
    <row r="442" spans="1:6" x14ac:dyDescent="0.25">
      <c r="A442" t="s">
        <v>101</v>
      </c>
      <c r="B442" s="1">
        <v>39047</v>
      </c>
      <c r="C442" t="s">
        <v>538</v>
      </c>
      <c r="D442">
        <f t="shared" si="18"/>
        <v>9194.86</v>
      </c>
      <c r="E442">
        <f t="shared" si="19"/>
        <v>11</v>
      </c>
      <c r="F442" t="str">
        <f t="shared" si="20"/>
        <v>No</v>
      </c>
    </row>
    <row r="443" spans="1:6" x14ac:dyDescent="0.25">
      <c r="A443" t="s">
        <v>102</v>
      </c>
      <c r="B443" s="1">
        <v>39893</v>
      </c>
      <c r="C443">
        <v>6545.38</v>
      </c>
      <c r="D443">
        <f t="shared" si="18"/>
        <v>6545.38</v>
      </c>
      <c r="E443">
        <f t="shared" si="19"/>
        <v>3</v>
      </c>
      <c r="F443" t="str">
        <f t="shared" si="20"/>
        <v>No</v>
      </c>
    </row>
    <row r="444" spans="1:6" x14ac:dyDescent="0.25">
      <c r="A444" t="s">
        <v>539</v>
      </c>
      <c r="B444" s="1">
        <v>41816</v>
      </c>
      <c r="C444" t="s">
        <v>540</v>
      </c>
      <c r="D444">
        <f t="shared" si="18"/>
        <v>7296.71</v>
      </c>
      <c r="E444">
        <f t="shared" si="19"/>
        <v>6</v>
      </c>
      <c r="F444" t="str">
        <f t="shared" si="20"/>
        <v>No</v>
      </c>
    </row>
    <row r="445" spans="1:6" x14ac:dyDescent="0.25">
      <c r="A445" t="s">
        <v>216</v>
      </c>
      <c r="B445" s="1">
        <v>38482</v>
      </c>
      <c r="C445" t="s">
        <v>541</v>
      </c>
      <c r="D445">
        <f t="shared" si="18"/>
        <v>8499.99</v>
      </c>
      <c r="E445">
        <f t="shared" si="19"/>
        <v>5</v>
      </c>
      <c r="F445" t="str">
        <f t="shared" si="20"/>
        <v>No</v>
      </c>
    </row>
    <row r="446" spans="1:6" x14ac:dyDescent="0.25">
      <c r="A446" t="s">
        <v>132</v>
      </c>
      <c r="B446" s="1">
        <v>39716</v>
      </c>
      <c r="C446">
        <v>8083.76</v>
      </c>
      <c r="D446">
        <f t="shared" si="18"/>
        <v>8083.76</v>
      </c>
      <c r="E446">
        <f t="shared" si="19"/>
        <v>9</v>
      </c>
      <c r="F446" t="str">
        <f t="shared" si="20"/>
        <v>No</v>
      </c>
    </row>
    <row r="447" spans="1:6" x14ac:dyDescent="0.25">
      <c r="A447" t="s">
        <v>101</v>
      </c>
      <c r="B447" s="1">
        <v>40002</v>
      </c>
      <c r="C447" t="s">
        <v>542</v>
      </c>
      <c r="D447">
        <f t="shared" si="18"/>
        <v>6173.53</v>
      </c>
      <c r="E447">
        <f t="shared" si="19"/>
        <v>7</v>
      </c>
      <c r="F447" t="str">
        <f t="shared" si="20"/>
        <v>No</v>
      </c>
    </row>
    <row r="448" spans="1:6" x14ac:dyDescent="0.25">
      <c r="A448" t="s">
        <v>543</v>
      </c>
      <c r="B448" s="1">
        <v>37748</v>
      </c>
      <c r="C448">
        <v>8294.89</v>
      </c>
      <c r="D448">
        <f t="shared" si="18"/>
        <v>8294.89</v>
      </c>
      <c r="E448">
        <f t="shared" si="19"/>
        <v>5</v>
      </c>
      <c r="F448" t="str">
        <f t="shared" si="20"/>
        <v>No</v>
      </c>
    </row>
    <row r="449" spans="1:6" x14ac:dyDescent="0.25">
      <c r="A449" t="s">
        <v>544</v>
      </c>
      <c r="B449" s="1">
        <v>40141</v>
      </c>
      <c r="C449">
        <v>9637.49</v>
      </c>
      <c r="D449">
        <f t="shared" si="18"/>
        <v>9637.49</v>
      </c>
      <c r="E449">
        <f t="shared" si="19"/>
        <v>11</v>
      </c>
      <c r="F449" t="str">
        <f t="shared" si="20"/>
        <v>Yes</v>
      </c>
    </row>
    <row r="450" spans="1:6" x14ac:dyDescent="0.25">
      <c r="A450" t="s">
        <v>545</v>
      </c>
      <c r="B450" s="1">
        <v>37831</v>
      </c>
      <c r="C450" t="s">
        <v>546</v>
      </c>
      <c r="D450">
        <f t="shared" si="18"/>
        <v>9111.61</v>
      </c>
      <c r="E450">
        <f t="shared" si="19"/>
        <v>7</v>
      </c>
      <c r="F450" t="str">
        <f t="shared" si="20"/>
        <v>No</v>
      </c>
    </row>
    <row r="451" spans="1:6" x14ac:dyDescent="0.25">
      <c r="A451" t="s">
        <v>86</v>
      </c>
      <c r="B451" s="1">
        <v>39709</v>
      </c>
      <c r="C451" t="s">
        <v>547</v>
      </c>
      <c r="D451">
        <f t="shared" ref="D451:D514" si="21">IF(LEFT(RIGHT(C451,3))=",",_xlfn.NUMBERVALUE(C451,",","."),C451)</f>
        <v>8752.59</v>
      </c>
      <c r="E451">
        <f t="shared" ref="E451:E514" si="22">MONTH(B451)</f>
        <v>9</v>
      </c>
      <c r="F451" t="str">
        <f t="shared" ref="F451:F514" si="23">IF(ISERROR(SEARCH("J*A*S*M",A451)),"No","Yes")</f>
        <v>No</v>
      </c>
    </row>
    <row r="452" spans="1:6" x14ac:dyDescent="0.25">
      <c r="A452" t="s">
        <v>548</v>
      </c>
      <c r="B452" s="1">
        <v>41221</v>
      </c>
      <c r="C452" t="s">
        <v>549</v>
      </c>
      <c r="D452">
        <f t="shared" si="21"/>
        <v>5813.71</v>
      </c>
      <c r="E452">
        <f t="shared" si="22"/>
        <v>11</v>
      </c>
      <c r="F452" t="str">
        <f t="shared" si="23"/>
        <v>No</v>
      </c>
    </row>
    <row r="453" spans="1:6" x14ac:dyDescent="0.25">
      <c r="A453" t="s">
        <v>550</v>
      </c>
      <c r="B453" s="1">
        <v>40419</v>
      </c>
      <c r="C453">
        <v>8554.4500000000007</v>
      </c>
      <c r="D453">
        <f t="shared" si="21"/>
        <v>8554.4500000000007</v>
      </c>
      <c r="E453">
        <f t="shared" si="22"/>
        <v>8</v>
      </c>
      <c r="F453" t="str">
        <f t="shared" si="23"/>
        <v>No</v>
      </c>
    </row>
    <row r="454" spans="1:6" x14ac:dyDescent="0.25">
      <c r="A454" t="s">
        <v>238</v>
      </c>
      <c r="B454" s="1">
        <v>38134</v>
      </c>
      <c r="C454">
        <v>6056.24</v>
      </c>
      <c r="D454">
        <f t="shared" si="21"/>
        <v>6056.24</v>
      </c>
      <c r="E454">
        <f t="shared" si="22"/>
        <v>5</v>
      </c>
      <c r="F454" t="str">
        <f t="shared" si="23"/>
        <v>No</v>
      </c>
    </row>
    <row r="455" spans="1:6" x14ac:dyDescent="0.25">
      <c r="A455" t="s">
        <v>72</v>
      </c>
      <c r="B455" s="1">
        <v>40844</v>
      </c>
      <c r="C455">
        <v>9137.4500000000007</v>
      </c>
      <c r="D455">
        <f t="shared" si="21"/>
        <v>9137.4500000000007</v>
      </c>
      <c r="E455">
        <f t="shared" si="22"/>
        <v>10</v>
      </c>
      <c r="F455" t="str">
        <f t="shared" si="23"/>
        <v>No</v>
      </c>
    </row>
    <row r="456" spans="1:6" x14ac:dyDescent="0.25">
      <c r="A456" t="s">
        <v>551</v>
      </c>
      <c r="B456" s="1">
        <v>39192</v>
      </c>
      <c r="C456">
        <v>7323.15</v>
      </c>
      <c r="D456">
        <f t="shared" si="21"/>
        <v>7323.15</v>
      </c>
      <c r="E456">
        <f t="shared" si="22"/>
        <v>4</v>
      </c>
      <c r="F456" t="str">
        <f t="shared" si="23"/>
        <v>No</v>
      </c>
    </row>
    <row r="457" spans="1:6" x14ac:dyDescent="0.25">
      <c r="A457" t="s">
        <v>204</v>
      </c>
      <c r="B457" s="1">
        <v>38147</v>
      </c>
      <c r="C457">
        <v>6648.3</v>
      </c>
      <c r="D457">
        <f t="shared" si="21"/>
        <v>6648.3</v>
      </c>
      <c r="E457">
        <f t="shared" si="22"/>
        <v>6</v>
      </c>
      <c r="F457" t="str">
        <f t="shared" si="23"/>
        <v>No</v>
      </c>
    </row>
    <row r="458" spans="1:6" x14ac:dyDescent="0.25">
      <c r="A458" t="s">
        <v>269</v>
      </c>
      <c r="B458" s="1">
        <v>41236</v>
      </c>
      <c r="C458" t="s">
        <v>552</v>
      </c>
      <c r="D458">
        <f t="shared" si="21"/>
        <v>9790.85</v>
      </c>
      <c r="E458">
        <f t="shared" si="22"/>
        <v>11</v>
      </c>
      <c r="F458" t="str">
        <f t="shared" si="23"/>
        <v>Yes</v>
      </c>
    </row>
    <row r="459" spans="1:6" x14ac:dyDescent="0.25">
      <c r="A459" t="s">
        <v>553</v>
      </c>
      <c r="B459" s="1">
        <v>41858</v>
      </c>
      <c r="C459" t="s">
        <v>554</v>
      </c>
      <c r="D459">
        <f t="shared" si="21"/>
        <v>8870.1</v>
      </c>
      <c r="E459">
        <f t="shared" si="22"/>
        <v>8</v>
      </c>
      <c r="F459" t="str">
        <f t="shared" si="23"/>
        <v>No</v>
      </c>
    </row>
    <row r="460" spans="1:6" x14ac:dyDescent="0.25">
      <c r="A460" t="s">
        <v>101</v>
      </c>
      <c r="B460" s="1">
        <v>40796</v>
      </c>
      <c r="C460">
        <v>9147.1</v>
      </c>
      <c r="D460">
        <f t="shared" si="21"/>
        <v>9147.1</v>
      </c>
      <c r="E460">
        <f t="shared" si="22"/>
        <v>9</v>
      </c>
      <c r="F460" t="str">
        <f t="shared" si="23"/>
        <v>No</v>
      </c>
    </row>
    <row r="461" spans="1:6" x14ac:dyDescent="0.25">
      <c r="A461" t="s">
        <v>185</v>
      </c>
      <c r="B461" s="1">
        <v>39287</v>
      </c>
      <c r="C461" t="s">
        <v>555</v>
      </c>
      <c r="D461">
        <f t="shared" si="21"/>
        <v>8176.02</v>
      </c>
      <c r="E461">
        <f t="shared" si="22"/>
        <v>7</v>
      </c>
      <c r="F461" t="str">
        <f t="shared" si="23"/>
        <v>No</v>
      </c>
    </row>
    <row r="462" spans="1:6" x14ac:dyDescent="0.25">
      <c r="A462" t="s">
        <v>253</v>
      </c>
      <c r="B462" s="1">
        <v>41308</v>
      </c>
      <c r="C462">
        <v>9904.65</v>
      </c>
      <c r="D462">
        <f t="shared" si="21"/>
        <v>9904.65</v>
      </c>
      <c r="E462">
        <f t="shared" si="22"/>
        <v>2</v>
      </c>
      <c r="F462" t="str">
        <f t="shared" si="23"/>
        <v>No</v>
      </c>
    </row>
    <row r="463" spans="1:6" x14ac:dyDescent="0.25">
      <c r="A463" t="s">
        <v>548</v>
      </c>
      <c r="B463" s="1">
        <v>40647</v>
      </c>
      <c r="C463" t="s">
        <v>556</v>
      </c>
      <c r="D463">
        <f t="shared" si="21"/>
        <v>9652.94</v>
      </c>
      <c r="E463">
        <f t="shared" si="22"/>
        <v>4</v>
      </c>
      <c r="F463" t="str">
        <f t="shared" si="23"/>
        <v>No</v>
      </c>
    </row>
    <row r="464" spans="1:6" x14ac:dyDescent="0.25">
      <c r="A464" t="s">
        <v>557</v>
      </c>
      <c r="B464" s="1">
        <v>41019</v>
      </c>
      <c r="C464">
        <v>7166.38</v>
      </c>
      <c r="D464">
        <f t="shared" si="21"/>
        <v>7166.38</v>
      </c>
      <c r="E464">
        <f t="shared" si="22"/>
        <v>4</v>
      </c>
      <c r="F464" t="str">
        <f t="shared" si="23"/>
        <v>No</v>
      </c>
    </row>
    <row r="465" spans="1:6" x14ac:dyDescent="0.25">
      <c r="A465" t="s">
        <v>558</v>
      </c>
      <c r="B465" s="1">
        <v>37499</v>
      </c>
      <c r="C465" t="s">
        <v>559</v>
      </c>
      <c r="D465">
        <f t="shared" si="21"/>
        <v>5129.99</v>
      </c>
      <c r="E465">
        <f t="shared" si="22"/>
        <v>8</v>
      </c>
      <c r="F465" t="str">
        <f t="shared" si="23"/>
        <v>No</v>
      </c>
    </row>
    <row r="466" spans="1:6" x14ac:dyDescent="0.25">
      <c r="A466" t="s">
        <v>114</v>
      </c>
      <c r="B466" s="1">
        <v>41633</v>
      </c>
      <c r="C466">
        <v>7959.08</v>
      </c>
      <c r="D466">
        <f t="shared" si="21"/>
        <v>7959.08</v>
      </c>
      <c r="E466">
        <f t="shared" si="22"/>
        <v>12</v>
      </c>
      <c r="F466" t="str">
        <f t="shared" si="23"/>
        <v>No</v>
      </c>
    </row>
    <row r="467" spans="1:6" x14ac:dyDescent="0.25">
      <c r="A467" t="s">
        <v>134</v>
      </c>
      <c r="B467" s="1">
        <v>39729</v>
      </c>
      <c r="C467">
        <v>7170.01</v>
      </c>
      <c r="D467">
        <f t="shared" si="21"/>
        <v>7170.01</v>
      </c>
      <c r="E467">
        <f t="shared" si="22"/>
        <v>10</v>
      </c>
      <c r="F467" t="str">
        <f t="shared" si="23"/>
        <v>No</v>
      </c>
    </row>
    <row r="468" spans="1:6" x14ac:dyDescent="0.25">
      <c r="A468" t="s">
        <v>560</v>
      </c>
      <c r="B468" s="1">
        <v>38410</v>
      </c>
      <c r="C468">
        <v>8769.2099999999991</v>
      </c>
      <c r="D468">
        <f t="shared" si="21"/>
        <v>8769.2099999999991</v>
      </c>
      <c r="E468">
        <f t="shared" si="22"/>
        <v>2</v>
      </c>
      <c r="F468" t="str">
        <f t="shared" si="23"/>
        <v>No</v>
      </c>
    </row>
    <row r="469" spans="1:6" x14ac:dyDescent="0.25">
      <c r="A469" t="s">
        <v>489</v>
      </c>
      <c r="B469" s="1">
        <v>37585</v>
      </c>
      <c r="C469" t="s">
        <v>561</v>
      </c>
      <c r="D469">
        <f t="shared" si="21"/>
        <v>8050.5</v>
      </c>
      <c r="E469">
        <f t="shared" si="22"/>
        <v>11</v>
      </c>
      <c r="F469" t="str">
        <f t="shared" si="23"/>
        <v>No</v>
      </c>
    </row>
    <row r="470" spans="1:6" x14ac:dyDescent="0.25">
      <c r="A470" t="s">
        <v>562</v>
      </c>
      <c r="B470" s="1">
        <v>40796</v>
      </c>
      <c r="C470" t="s">
        <v>563</v>
      </c>
      <c r="D470">
        <f t="shared" si="21"/>
        <v>7006.96</v>
      </c>
      <c r="E470">
        <f t="shared" si="22"/>
        <v>9</v>
      </c>
      <c r="F470" t="str">
        <f t="shared" si="23"/>
        <v>No</v>
      </c>
    </row>
    <row r="471" spans="1:6" x14ac:dyDescent="0.25">
      <c r="A471" t="s">
        <v>544</v>
      </c>
      <c r="B471" s="1">
        <v>41018</v>
      </c>
      <c r="C471" t="s">
        <v>564</v>
      </c>
      <c r="D471">
        <f t="shared" si="21"/>
        <v>5425.29</v>
      </c>
      <c r="E471">
        <f t="shared" si="22"/>
        <v>4</v>
      </c>
      <c r="F471" t="str">
        <f t="shared" si="23"/>
        <v>Yes</v>
      </c>
    </row>
    <row r="472" spans="1:6" x14ac:dyDescent="0.25">
      <c r="A472" t="s">
        <v>253</v>
      </c>
      <c r="B472" s="1">
        <v>37800</v>
      </c>
      <c r="C472" t="s">
        <v>565</v>
      </c>
      <c r="D472">
        <f t="shared" si="21"/>
        <v>9286.9599999999991</v>
      </c>
      <c r="E472">
        <f t="shared" si="22"/>
        <v>6</v>
      </c>
      <c r="F472" t="str">
        <f t="shared" si="23"/>
        <v>No</v>
      </c>
    </row>
    <row r="473" spans="1:6" x14ac:dyDescent="0.25">
      <c r="A473" t="s">
        <v>566</v>
      </c>
      <c r="B473" s="1">
        <v>40294</v>
      </c>
      <c r="C473" t="s">
        <v>567</v>
      </c>
      <c r="D473">
        <f t="shared" si="21"/>
        <v>9827.24</v>
      </c>
      <c r="E473">
        <f t="shared" si="22"/>
        <v>4</v>
      </c>
      <c r="F473" t="str">
        <f t="shared" si="23"/>
        <v>No</v>
      </c>
    </row>
    <row r="474" spans="1:6" x14ac:dyDescent="0.25">
      <c r="A474" t="s">
        <v>568</v>
      </c>
      <c r="B474" s="1">
        <v>41004</v>
      </c>
      <c r="C474">
        <v>5499.91</v>
      </c>
      <c r="D474">
        <f t="shared" si="21"/>
        <v>5499.91</v>
      </c>
      <c r="E474">
        <f t="shared" si="22"/>
        <v>4</v>
      </c>
      <c r="F474" t="str">
        <f t="shared" si="23"/>
        <v>No</v>
      </c>
    </row>
    <row r="475" spans="1:6" x14ac:dyDescent="0.25">
      <c r="A475" t="s">
        <v>269</v>
      </c>
      <c r="B475" s="1">
        <v>37101</v>
      </c>
      <c r="C475" t="s">
        <v>569</v>
      </c>
      <c r="D475">
        <f t="shared" si="21"/>
        <v>5468.7</v>
      </c>
      <c r="E475">
        <f t="shared" si="22"/>
        <v>7</v>
      </c>
      <c r="F475" t="str">
        <f t="shared" si="23"/>
        <v>Yes</v>
      </c>
    </row>
    <row r="476" spans="1:6" x14ac:dyDescent="0.25">
      <c r="A476" t="s">
        <v>435</v>
      </c>
      <c r="B476" s="1">
        <v>38154</v>
      </c>
      <c r="C476" t="s">
        <v>570</v>
      </c>
      <c r="D476">
        <f t="shared" si="21"/>
        <v>8444.11</v>
      </c>
      <c r="E476">
        <f t="shared" si="22"/>
        <v>6</v>
      </c>
      <c r="F476" t="str">
        <f t="shared" si="23"/>
        <v>No</v>
      </c>
    </row>
    <row r="477" spans="1:6" x14ac:dyDescent="0.25">
      <c r="A477" t="s">
        <v>202</v>
      </c>
      <c r="B477" s="1">
        <v>38649</v>
      </c>
      <c r="C477" t="s">
        <v>571</v>
      </c>
      <c r="D477">
        <f t="shared" si="21"/>
        <v>7176.73</v>
      </c>
      <c r="E477">
        <f t="shared" si="22"/>
        <v>10</v>
      </c>
      <c r="F477" t="str">
        <f t="shared" si="23"/>
        <v>No</v>
      </c>
    </row>
    <row r="478" spans="1:6" x14ac:dyDescent="0.25">
      <c r="A478" t="s">
        <v>269</v>
      </c>
      <c r="B478" s="1">
        <v>38059</v>
      </c>
      <c r="C478" t="s">
        <v>572</v>
      </c>
      <c r="D478">
        <f t="shared" si="21"/>
        <v>7011.17</v>
      </c>
      <c r="E478">
        <f t="shared" si="22"/>
        <v>3</v>
      </c>
      <c r="F478" t="str">
        <f t="shared" si="23"/>
        <v>Yes</v>
      </c>
    </row>
    <row r="479" spans="1:6" x14ac:dyDescent="0.25">
      <c r="A479" t="s">
        <v>217</v>
      </c>
      <c r="B479" s="1">
        <v>38148</v>
      </c>
      <c r="C479">
        <v>5345.66</v>
      </c>
      <c r="D479">
        <f t="shared" si="21"/>
        <v>5345.66</v>
      </c>
      <c r="E479">
        <f t="shared" si="22"/>
        <v>6</v>
      </c>
      <c r="F479" t="str">
        <f t="shared" si="23"/>
        <v>No</v>
      </c>
    </row>
    <row r="480" spans="1:6" x14ac:dyDescent="0.25">
      <c r="A480" t="s">
        <v>327</v>
      </c>
      <c r="B480" s="1">
        <v>41641</v>
      </c>
      <c r="C480">
        <v>5754.4</v>
      </c>
      <c r="D480">
        <f t="shared" si="21"/>
        <v>5754.4</v>
      </c>
      <c r="E480">
        <f t="shared" si="22"/>
        <v>1</v>
      </c>
      <c r="F480" t="str">
        <f t="shared" si="23"/>
        <v>No</v>
      </c>
    </row>
    <row r="481" spans="1:6" x14ac:dyDescent="0.25">
      <c r="A481" t="s">
        <v>237</v>
      </c>
      <c r="B481" s="1">
        <v>38257</v>
      </c>
      <c r="C481">
        <v>8799.7199999999993</v>
      </c>
      <c r="D481">
        <f t="shared" si="21"/>
        <v>8799.7199999999993</v>
      </c>
      <c r="E481">
        <f t="shared" si="22"/>
        <v>9</v>
      </c>
      <c r="F481" t="str">
        <f t="shared" si="23"/>
        <v>No</v>
      </c>
    </row>
    <row r="482" spans="1:6" x14ac:dyDescent="0.25">
      <c r="A482" t="s">
        <v>573</v>
      </c>
      <c r="B482" s="1">
        <v>39865</v>
      </c>
      <c r="C482" t="s">
        <v>574</v>
      </c>
      <c r="D482">
        <f t="shared" si="21"/>
        <v>6321.91</v>
      </c>
      <c r="E482">
        <f t="shared" si="22"/>
        <v>2</v>
      </c>
      <c r="F482" t="str">
        <f t="shared" si="23"/>
        <v>No</v>
      </c>
    </row>
    <row r="483" spans="1:6" x14ac:dyDescent="0.25">
      <c r="A483" t="s">
        <v>77</v>
      </c>
      <c r="B483" s="1">
        <v>38350</v>
      </c>
      <c r="C483">
        <v>9516.2999999999993</v>
      </c>
      <c r="D483">
        <f t="shared" si="21"/>
        <v>9516.2999999999993</v>
      </c>
      <c r="E483">
        <f t="shared" si="22"/>
        <v>12</v>
      </c>
      <c r="F483" t="str">
        <f t="shared" si="23"/>
        <v>No</v>
      </c>
    </row>
    <row r="484" spans="1:6" x14ac:dyDescent="0.25">
      <c r="A484" t="s">
        <v>379</v>
      </c>
      <c r="B484" s="1">
        <v>38323</v>
      </c>
      <c r="C484">
        <v>6336.35</v>
      </c>
      <c r="D484">
        <f t="shared" si="21"/>
        <v>6336.35</v>
      </c>
      <c r="E484">
        <f t="shared" si="22"/>
        <v>12</v>
      </c>
      <c r="F484" t="str">
        <f t="shared" si="23"/>
        <v>No</v>
      </c>
    </row>
    <row r="485" spans="1:6" x14ac:dyDescent="0.25">
      <c r="A485" t="s">
        <v>575</v>
      </c>
      <c r="B485" s="1">
        <v>37955</v>
      </c>
      <c r="C485" t="s">
        <v>576</v>
      </c>
      <c r="D485">
        <f t="shared" si="21"/>
        <v>7089</v>
      </c>
      <c r="E485">
        <f t="shared" si="22"/>
        <v>11</v>
      </c>
      <c r="F485" t="str">
        <f t="shared" si="23"/>
        <v>No</v>
      </c>
    </row>
    <row r="486" spans="1:6" x14ac:dyDescent="0.25">
      <c r="A486" t="s">
        <v>151</v>
      </c>
      <c r="B486" s="1">
        <v>40239</v>
      </c>
      <c r="C486">
        <v>9700.41</v>
      </c>
      <c r="D486">
        <f t="shared" si="21"/>
        <v>9700.41</v>
      </c>
      <c r="E486">
        <f t="shared" si="22"/>
        <v>3</v>
      </c>
      <c r="F486" t="str">
        <f t="shared" si="23"/>
        <v>No</v>
      </c>
    </row>
    <row r="487" spans="1:6" x14ac:dyDescent="0.25">
      <c r="A487" t="s">
        <v>71</v>
      </c>
      <c r="B487" s="1">
        <v>41837</v>
      </c>
      <c r="C487">
        <v>6002.07</v>
      </c>
      <c r="D487">
        <f t="shared" si="21"/>
        <v>6002.07</v>
      </c>
      <c r="E487">
        <f t="shared" si="22"/>
        <v>7</v>
      </c>
      <c r="F487" t="str">
        <f t="shared" si="23"/>
        <v>No</v>
      </c>
    </row>
    <row r="488" spans="1:6" x14ac:dyDescent="0.25">
      <c r="A488" t="s">
        <v>484</v>
      </c>
      <c r="B488" s="1">
        <v>40279</v>
      </c>
      <c r="C488">
        <v>5379.66</v>
      </c>
      <c r="D488">
        <f t="shared" si="21"/>
        <v>5379.66</v>
      </c>
      <c r="E488">
        <f t="shared" si="22"/>
        <v>4</v>
      </c>
      <c r="F488" t="str">
        <f t="shared" si="23"/>
        <v>No</v>
      </c>
    </row>
    <row r="489" spans="1:6" x14ac:dyDescent="0.25">
      <c r="A489" t="s">
        <v>96</v>
      </c>
      <c r="B489" s="1">
        <v>39578</v>
      </c>
      <c r="C489">
        <v>8508.99</v>
      </c>
      <c r="D489">
        <f t="shared" si="21"/>
        <v>8508.99</v>
      </c>
      <c r="E489">
        <f t="shared" si="22"/>
        <v>5</v>
      </c>
      <c r="F489" t="str">
        <f t="shared" si="23"/>
        <v>No</v>
      </c>
    </row>
    <row r="490" spans="1:6" x14ac:dyDescent="0.25">
      <c r="A490" t="s">
        <v>185</v>
      </c>
      <c r="B490" s="1">
        <v>41920</v>
      </c>
      <c r="C490">
        <v>5868.58</v>
      </c>
      <c r="D490">
        <f t="shared" si="21"/>
        <v>5868.58</v>
      </c>
      <c r="E490">
        <f t="shared" si="22"/>
        <v>10</v>
      </c>
      <c r="F490" t="str">
        <f t="shared" si="23"/>
        <v>No</v>
      </c>
    </row>
    <row r="491" spans="1:6" x14ac:dyDescent="0.25">
      <c r="A491" t="s">
        <v>202</v>
      </c>
      <c r="B491" s="1">
        <v>40606</v>
      </c>
      <c r="C491" t="s">
        <v>577</v>
      </c>
      <c r="D491">
        <f t="shared" si="21"/>
        <v>9052.7099999999991</v>
      </c>
      <c r="E491">
        <f t="shared" si="22"/>
        <v>3</v>
      </c>
      <c r="F491" t="str">
        <f t="shared" si="23"/>
        <v>No</v>
      </c>
    </row>
    <row r="492" spans="1:6" x14ac:dyDescent="0.25">
      <c r="A492" t="s">
        <v>168</v>
      </c>
      <c r="B492" s="1">
        <v>37563</v>
      </c>
      <c r="C492" t="s">
        <v>578</v>
      </c>
      <c r="D492">
        <f t="shared" si="21"/>
        <v>5724.42</v>
      </c>
      <c r="E492">
        <f t="shared" si="22"/>
        <v>11</v>
      </c>
      <c r="F492" t="str">
        <f t="shared" si="23"/>
        <v>No</v>
      </c>
    </row>
    <row r="493" spans="1:6" x14ac:dyDescent="0.25">
      <c r="A493" t="s">
        <v>524</v>
      </c>
      <c r="B493" s="1">
        <v>38014</v>
      </c>
      <c r="C493">
        <v>7021.26</v>
      </c>
      <c r="D493">
        <f t="shared" si="21"/>
        <v>7021.26</v>
      </c>
      <c r="E493">
        <f t="shared" si="22"/>
        <v>1</v>
      </c>
      <c r="F493" t="str">
        <f t="shared" si="23"/>
        <v>No</v>
      </c>
    </row>
    <row r="494" spans="1:6" x14ac:dyDescent="0.25">
      <c r="A494" t="s">
        <v>470</v>
      </c>
      <c r="B494" s="1">
        <v>38723</v>
      </c>
      <c r="C494">
        <v>7457.06</v>
      </c>
      <c r="D494">
        <f t="shared" si="21"/>
        <v>7457.06</v>
      </c>
      <c r="E494">
        <f t="shared" si="22"/>
        <v>1</v>
      </c>
      <c r="F494" t="str">
        <f t="shared" si="23"/>
        <v>No</v>
      </c>
    </row>
    <row r="495" spans="1:6" x14ac:dyDescent="0.25">
      <c r="A495" t="s">
        <v>79</v>
      </c>
      <c r="B495" s="1">
        <v>40071</v>
      </c>
      <c r="C495">
        <v>6979.85</v>
      </c>
      <c r="D495">
        <f t="shared" si="21"/>
        <v>6979.85</v>
      </c>
      <c r="E495">
        <f t="shared" si="22"/>
        <v>9</v>
      </c>
      <c r="F495" t="str">
        <f t="shared" si="23"/>
        <v>Yes</v>
      </c>
    </row>
    <row r="496" spans="1:6" x14ac:dyDescent="0.25">
      <c r="A496" t="s">
        <v>181</v>
      </c>
      <c r="B496" s="1">
        <v>37683</v>
      </c>
      <c r="C496" t="s">
        <v>579</v>
      </c>
      <c r="D496">
        <f t="shared" si="21"/>
        <v>7826.19</v>
      </c>
      <c r="E496">
        <f t="shared" si="22"/>
        <v>3</v>
      </c>
      <c r="F496" t="str">
        <f t="shared" si="23"/>
        <v>No</v>
      </c>
    </row>
    <row r="497" spans="1:6" x14ac:dyDescent="0.25">
      <c r="A497" t="s">
        <v>149</v>
      </c>
      <c r="B497" s="1">
        <v>40925</v>
      </c>
      <c r="C497">
        <v>7648.86</v>
      </c>
      <c r="D497">
        <f t="shared" si="21"/>
        <v>7648.86</v>
      </c>
      <c r="E497">
        <f t="shared" si="22"/>
        <v>1</v>
      </c>
      <c r="F497" t="str">
        <f t="shared" si="23"/>
        <v>No</v>
      </c>
    </row>
    <row r="498" spans="1:6" x14ac:dyDescent="0.25">
      <c r="A498" t="s">
        <v>339</v>
      </c>
      <c r="B498" s="1">
        <v>37909</v>
      </c>
      <c r="C498" t="s">
        <v>580</v>
      </c>
      <c r="D498">
        <f t="shared" si="21"/>
        <v>9389.5400000000009</v>
      </c>
      <c r="E498">
        <f t="shared" si="22"/>
        <v>10</v>
      </c>
      <c r="F498" t="str">
        <f t="shared" si="23"/>
        <v>No</v>
      </c>
    </row>
    <row r="499" spans="1:6" x14ac:dyDescent="0.25">
      <c r="A499" t="s">
        <v>504</v>
      </c>
      <c r="B499" s="1">
        <v>41109</v>
      </c>
      <c r="C499" t="s">
        <v>581</v>
      </c>
      <c r="D499">
        <f t="shared" si="21"/>
        <v>7106.57</v>
      </c>
      <c r="E499">
        <f t="shared" si="22"/>
        <v>7</v>
      </c>
      <c r="F499" t="str">
        <f t="shared" si="23"/>
        <v>No</v>
      </c>
    </row>
    <row r="500" spans="1:6" x14ac:dyDescent="0.25">
      <c r="A500" t="s">
        <v>334</v>
      </c>
      <c r="B500" s="1">
        <v>41453</v>
      </c>
      <c r="C500">
        <v>9993.33</v>
      </c>
      <c r="D500">
        <f t="shared" si="21"/>
        <v>9993.33</v>
      </c>
      <c r="E500">
        <f t="shared" si="22"/>
        <v>6</v>
      </c>
      <c r="F500" t="str">
        <f t="shared" si="23"/>
        <v>No</v>
      </c>
    </row>
    <row r="501" spans="1:6" x14ac:dyDescent="0.25">
      <c r="A501" t="s">
        <v>211</v>
      </c>
      <c r="B501" s="1">
        <v>40260</v>
      </c>
      <c r="C501">
        <v>5057.75</v>
      </c>
      <c r="D501">
        <f t="shared" si="21"/>
        <v>5057.75</v>
      </c>
      <c r="E501">
        <f t="shared" si="22"/>
        <v>3</v>
      </c>
      <c r="F501" t="str">
        <f t="shared" si="23"/>
        <v>No</v>
      </c>
    </row>
    <row r="502" spans="1:6" x14ac:dyDescent="0.25">
      <c r="A502" t="s">
        <v>427</v>
      </c>
      <c r="B502" s="1">
        <v>37330</v>
      </c>
      <c r="C502" t="s">
        <v>582</v>
      </c>
      <c r="D502">
        <f t="shared" si="21"/>
        <v>5132.4799999999996</v>
      </c>
      <c r="E502">
        <f t="shared" si="22"/>
        <v>3</v>
      </c>
      <c r="F502" t="str">
        <f t="shared" si="23"/>
        <v>No</v>
      </c>
    </row>
    <row r="503" spans="1:6" x14ac:dyDescent="0.25">
      <c r="A503" t="s">
        <v>230</v>
      </c>
      <c r="B503" s="1">
        <v>37704</v>
      </c>
      <c r="C503">
        <v>5681.87</v>
      </c>
      <c r="D503">
        <f t="shared" si="21"/>
        <v>5681.87</v>
      </c>
      <c r="E503">
        <f t="shared" si="22"/>
        <v>3</v>
      </c>
      <c r="F503" t="str">
        <f t="shared" si="23"/>
        <v>No</v>
      </c>
    </row>
    <row r="504" spans="1:6" x14ac:dyDescent="0.25">
      <c r="A504" t="s">
        <v>407</v>
      </c>
      <c r="B504" s="1">
        <v>40319</v>
      </c>
      <c r="C504" t="s">
        <v>583</v>
      </c>
      <c r="D504">
        <f t="shared" si="21"/>
        <v>7864.19</v>
      </c>
      <c r="E504">
        <f t="shared" si="22"/>
        <v>5</v>
      </c>
      <c r="F504" t="str">
        <f t="shared" si="23"/>
        <v>No</v>
      </c>
    </row>
    <row r="505" spans="1:6" x14ac:dyDescent="0.25">
      <c r="A505" t="s">
        <v>199</v>
      </c>
      <c r="B505" s="1">
        <v>38753</v>
      </c>
      <c r="C505">
        <v>7142.14</v>
      </c>
      <c r="D505">
        <f t="shared" si="21"/>
        <v>7142.14</v>
      </c>
      <c r="E505">
        <f t="shared" si="22"/>
        <v>2</v>
      </c>
      <c r="F505" t="str">
        <f t="shared" si="23"/>
        <v>No</v>
      </c>
    </row>
    <row r="506" spans="1:6" x14ac:dyDescent="0.25">
      <c r="A506" t="s">
        <v>548</v>
      </c>
      <c r="B506" s="1">
        <v>41544</v>
      </c>
      <c r="C506" t="s">
        <v>584</v>
      </c>
      <c r="D506">
        <f t="shared" si="21"/>
        <v>8909.2999999999993</v>
      </c>
      <c r="E506">
        <f t="shared" si="22"/>
        <v>9</v>
      </c>
      <c r="F506" t="str">
        <f t="shared" si="23"/>
        <v>No</v>
      </c>
    </row>
    <row r="507" spans="1:6" x14ac:dyDescent="0.25">
      <c r="A507" t="s">
        <v>175</v>
      </c>
      <c r="B507" s="1">
        <v>37110</v>
      </c>
      <c r="C507" t="s">
        <v>585</v>
      </c>
      <c r="D507">
        <f t="shared" si="21"/>
        <v>9092.56</v>
      </c>
      <c r="E507">
        <f t="shared" si="22"/>
        <v>8</v>
      </c>
      <c r="F507" t="str">
        <f t="shared" si="23"/>
        <v>No</v>
      </c>
    </row>
    <row r="508" spans="1:6" x14ac:dyDescent="0.25">
      <c r="A508" t="s">
        <v>202</v>
      </c>
      <c r="B508" s="1">
        <v>39911</v>
      </c>
      <c r="C508">
        <v>9510.51</v>
      </c>
      <c r="D508">
        <f t="shared" si="21"/>
        <v>9510.51</v>
      </c>
      <c r="E508">
        <f t="shared" si="22"/>
        <v>4</v>
      </c>
      <c r="F508" t="str">
        <f t="shared" si="23"/>
        <v>No</v>
      </c>
    </row>
    <row r="509" spans="1:6" x14ac:dyDescent="0.25">
      <c r="A509" t="s">
        <v>586</v>
      </c>
      <c r="B509" s="1">
        <v>37798</v>
      </c>
      <c r="C509">
        <v>8703.15</v>
      </c>
      <c r="D509">
        <f t="shared" si="21"/>
        <v>8703.15</v>
      </c>
      <c r="E509">
        <f t="shared" si="22"/>
        <v>6</v>
      </c>
      <c r="F509" t="str">
        <f t="shared" si="23"/>
        <v>No</v>
      </c>
    </row>
    <row r="510" spans="1:6" x14ac:dyDescent="0.25">
      <c r="A510" t="s">
        <v>346</v>
      </c>
      <c r="B510" s="1">
        <v>40731</v>
      </c>
      <c r="C510" t="s">
        <v>587</v>
      </c>
      <c r="D510">
        <f t="shared" si="21"/>
        <v>6863.65</v>
      </c>
      <c r="E510">
        <f t="shared" si="22"/>
        <v>7</v>
      </c>
      <c r="F510" t="str">
        <f t="shared" si="23"/>
        <v>No</v>
      </c>
    </row>
    <row r="511" spans="1:6" x14ac:dyDescent="0.25">
      <c r="A511" t="s">
        <v>334</v>
      </c>
      <c r="B511" s="1">
        <v>40522</v>
      </c>
      <c r="C511">
        <v>9492.66</v>
      </c>
      <c r="D511">
        <f t="shared" si="21"/>
        <v>9492.66</v>
      </c>
      <c r="E511">
        <f t="shared" si="22"/>
        <v>12</v>
      </c>
      <c r="F511" t="str">
        <f t="shared" si="23"/>
        <v>No</v>
      </c>
    </row>
    <row r="512" spans="1:6" x14ac:dyDescent="0.25">
      <c r="A512" t="s">
        <v>320</v>
      </c>
      <c r="B512" s="1">
        <v>40677</v>
      </c>
      <c r="C512" t="s">
        <v>588</v>
      </c>
      <c r="D512">
        <f t="shared" si="21"/>
        <v>8856.6200000000008</v>
      </c>
      <c r="E512">
        <f t="shared" si="22"/>
        <v>5</v>
      </c>
      <c r="F512" t="str">
        <f t="shared" si="23"/>
        <v>Yes</v>
      </c>
    </row>
    <row r="513" spans="1:6" x14ac:dyDescent="0.25">
      <c r="A513" t="s">
        <v>400</v>
      </c>
      <c r="B513" s="1">
        <v>38308</v>
      </c>
      <c r="C513" t="s">
        <v>589</v>
      </c>
      <c r="D513">
        <f t="shared" si="21"/>
        <v>7437.64</v>
      </c>
      <c r="E513">
        <f t="shared" si="22"/>
        <v>11</v>
      </c>
      <c r="F513" t="str">
        <f t="shared" si="23"/>
        <v>No</v>
      </c>
    </row>
    <row r="514" spans="1:6" x14ac:dyDescent="0.25">
      <c r="A514" t="s">
        <v>269</v>
      </c>
      <c r="B514" s="1">
        <v>40582</v>
      </c>
      <c r="C514" t="s">
        <v>590</v>
      </c>
      <c r="D514">
        <f t="shared" si="21"/>
        <v>5729.27</v>
      </c>
      <c r="E514">
        <f t="shared" si="22"/>
        <v>2</v>
      </c>
      <c r="F514" t="str">
        <f t="shared" si="23"/>
        <v>Yes</v>
      </c>
    </row>
    <row r="515" spans="1:6" x14ac:dyDescent="0.25">
      <c r="A515" t="s">
        <v>128</v>
      </c>
      <c r="B515" s="1">
        <v>38775</v>
      </c>
      <c r="C515" t="s">
        <v>591</v>
      </c>
      <c r="D515">
        <f t="shared" ref="D515:D578" si="24">IF(LEFT(RIGHT(C515,3))=",",_xlfn.NUMBERVALUE(C515,",","."),C515)</f>
        <v>5640.98</v>
      </c>
      <c r="E515">
        <f t="shared" ref="E515:E578" si="25">MONTH(B515)</f>
        <v>2</v>
      </c>
      <c r="F515" t="str">
        <f t="shared" ref="F515:F578" si="26">IF(ISERROR(SEARCH("J*A*S*M",A515)),"No","Yes")</f>
        <v>No</v>
      </c>
    </row>
    <row r="516" spans="1:6" x14ac:dyDescent="0.25">
      <c r="A516" t="s">
        <v>230</v>
      </c>
      <c r="B516" s="1">
        <v>38238</v>
      </c>
      <c r="C516" t="s">
        <v>592</v>
      </c>
      <c r="D516">
        <f t="shared" si="24"/>
        <v>5467.14</v>
      </c>
      <c r="E516">
        <f t="shared" si="25"/>
        <v>9</v>
      </c>
      <c r="F516" t="str">
        <f t="shared" si="26"/>
        <v>No</v>
      </c>
    </row>
    <row r="517" spans="1:6" x14ac:dyDescent="0.25">
      <c r="A517" t="s">
        <v>475</v>
      </c>
      <c r="B517" s="1">
        <v>39325</v>
      </c>
      <c r="C517">
        <v>9671</v>
      </c>
      <c r="D517">
        <f t="shared" si="24"/>
        <v>9671</v>
      </c>
      <c r="E517">
        <f t="shared" si="25"/>
        <v>8</v>
      </c>
      <c r="F517" t="str">
        <f t="shared" si="26"/>
        <v>No</v>
      </c>
    </row>
    <row r="518" spans="1:6" x14ac:dyDescent="0.25">
      <c r="A518" t="s">
        <v>593</v>
      </c>
      <c r="B518" s="1">
        <v>39558</v>
      </c>
      <c r="C518">
        <v>5786.98</v>
      </c>
      <c r="D518">
        <f t="shared" si="24"/>
        <v>5786.98</v>
      </c>
      <c r="E518">
        <f t="shared" si="25"/>
        <v>4</v>
      </c>
      <c r="F518" t="str">
        <f t="shared" si="26"/>
        <v>No</v>
      </c>
    </row>
    <row r="519" spans="1:6" x14ac:dyDescent="0.25">
      <c r="A519" t="s">
        <v>594</v>
      </c>
      <c r="B519" s="1">
        <v>40021</v>
      </c>
      <c r="C519">
        <v>6760.53</v>
      </c>
      <c r="D519">
        <f t="shared" si="24"/>
        <v>6760.53</v>
      </c>
      <c r="E519">
        <f t="shared" si="25"/>
        <v>7</v>
      </c>
      <c r="F519" t="str">
        <f t="shared" si="26"/>
        <v>No</v>
      </c>
    </row>
    <row r="520" spans="1:6" x14ac:dyDescent="0.25">
      <c r="A520" t="s">
        <v>350</v>
      </c>
      <c r="B520" s="1">
        <v>41821</v>
      </c>
      <c r="C520" t="s">
        <v>595</v>
      </c>
      <c r="D520">
        <f t="shared" si="24"/>
        <v>6419.67</v>
      </c>
      <c r="E520">
        <f t="shared" si="25"/>
        <v>7</v>
      </c>
      <c r="F520" t="str">
        <f t="shared" si="26"/>
        <v>No</v>
      </c>
    </row>
    <row r="521" spans="1:6" x14ac:dyDescent="0.25">
      <c r="A521" t="s">
        <v>334</v>
      </c>
      <c r="B521" s="1">
        <v>37969</v>
      </c>
      <c r="C521" t="s">
        <v>596</v>
      </c>
      <c r="D521">
        <f t="shared" si="24"/>
        <v>8919.58</v>
      </c>
      <c r="E521">
        <f t="shared" si="25"/>
        <v>12</v>
      </c>
      <c r="F521" t="str">
        <f t="shared" si="26"/>
        <v>No</v>
      </c>
    </row>
    <row r="522" spans="1:6" x14ac:dyDescent="0.25">
      <c r="A522" t="s">
        <v>597</v>
      </c>
      <c r="B522" s="1">
        <v>37937</v>
      </c>
      <c r="C522">
        <v>7305.07</v>
      </c>
      <c r="D522">
        <f t="shared" si="24"/>
        <v>7305.07</v>
      </c>
      <c r="E522">
        <f t="shared" si="25"/>
        <v>11</v>
      </c>
      <c r="F522" t="str">
        <f t="shared" si="26"/>
        <v>No</v>
      </c>
    </row>
    <row r="523" spans="1:6" x14ac:dyDescent="0.25">
      <c r="A523" t="s">
        <v>80</v>
      </c>
      <c r="B523" s="1">
        <v>39289</v>
      </c>
      <c r="C523">
        <v>5671.65</v>
      </c>
      <c r="D523">
        <f t="shared" si="24"/>
        <v>5671.65</v>
      </c>
      <c r="E523">
        <f t="shared" si="25"/>
        <v>7</v>
      </c>
      <c r="F523" t="str">
        <f t="shared" si="26"/>
        <v>Yes</v>
      </c>
    </row>
    <row r="524" spans="1:6" x14ac:dyDescent="0.25">
      <c r="A524" t="s">
        <v>518</v>
      </c>
      <c r="B524" s="1">
        <v>38477</v>
      </c>
      <c r="C524">
        <v>8625.68</v>
      </c>
      <c r="D524">
        <f t="shared" si="24"/>
        <v>8625.68</v>
      </c>
      <c r="E524">
        <f t="shared" si="25"/>
        <v>5</v>
      </c>
      <c r="F524" t="str">
        <f t="shared" si="26"/>
        <v>No</v>
      </c>
    </row>
    <row r="525" spans="1:6" x14ac:dyDescent="0.25">
      <c r="A525" t="s">
        <v>238</v>
      </c>
      <c r="B525" s="1">
        <v>40027</v>
      </c>
      <c r="C525">
        <v>6662.18</v>
      </c>
      <c r="D525">
        <f t="shared" si="24"/>
        <v>6662.18</v>
      </c>
      <c r="E525">
        <f t="shared" si="25"/>
        <v>8</v>
      </c>
      <c r="F525" t="str">
        <f t="shared" si="26"/>
        <v>No</v>
      </c>
    </row>
    <row r="526" spans="1:6" x14ac:dyDescent="0.25">
      <c r="A526" t="s">
        <v>526</v>
      </c>
      <c r="B526" s="1">
        <v>40822</v>
      </c>
      <c r="C526" t="s">
        <v>598</v>
      </c>
      <c r="D526">
        <f t="shared" si="24"/>
        <v>8960.75</v>
      </c>
      <c r="E526">
        <f t="shared" si="25"/>
        <v>10</v>
      </c>
      <c r="F526" t="str">
        <f t="shared" si="26"/>
        <v>No</v>
      </c>
    </row>
    <row r="527" spans="1:6" x14ac:dyDescent="0.25">
      <c r="A527" t="s">
        <v>72</v>
      </c>
      <c r="B527" s="1">
        <v>37503</v>
      </c>
      <c r="C527">
        <v>5392.82</v>
      </c>
      <c r="D527">
        <f t="shared" si="24"/>
        <v>5392.82</v>
      </c>
      <c r="E527">
        <f t="shared" si="25"/>
        <v>9</v>
      </c>
      <c r="F527" t="str">
        <f t="shared" si="26"/>
        <v>No</v>
      </c>
    </row>
    <row r="528" spans="1:6" x14ac:dyDescent="0.25">
      <c r="A528" t="s">
        <v>548</v>
      </c>
      <c r="B528" s="1">
        <v>41104</v>
      </c>
      <c r="C528" t="s">
        <v>599</v>
      </c>
      <c r="D528">
        <f t="shared" si="24"/>
        <v>6237.33</v>
      </c>
      <c r="E528">
        <f t="shared" si="25"/>
        <v>7</v>
      </c>
      <c r="F528" t="str">
        <f t="shared" si="26"/>
        <v>No</v>
      </c>
    </row>
    <row r="529" spans="1:6" x14ac:dyDescent="0.25">
      <c r="A529" t="s">
        <v>600</v>
      </c>
      <c r="B529" s="1">
        <v>37568</v>
      </c>
      <c r="C529" t="s">
        <v>601</v>
      </c>
      <c r="D529">
        <f t="shared" si="24"/>
        <v>6231.86</v>
      </c>
      <c r="E529">
        <f t="shared" si="25"/>
        <v>11</v>
      </c>
      <c r="F529" t="str">
        <f t="shared" si="26"/>
        <v>No</v>
      </c>
    </row>
    <row r="530" spans="1:6" x14ac:dyDescent="0.25">
      <c r="A530" t="s">
        <v>143</v>
      </c>
      <c r="B530" s="1">
        <v>41871</v>
      </c>
      <c r="C530" t="s">
        <v>602</v>
      </c>
      <c r="D530">
        <f t="shared" si="24"/>
        <v>9428.76</v>
      </c>
      <c r="E530">
        <f t="shared" si="25"/>
        <v>8</v>
      </c>
      <c r="F530" t="str">
        <f t="shared" si="26"/>
        <v>Yes</v>
      </c>
    </row>
    <row r="531" spans="1:6" x14ac:dyDescent="0.25">
      <c r="A531" t="s">
        <v>504</v>
      </c>
      <c r="B531" s="1">
        <v>41910</v>
      </c>
      <c r="C531" t="s">
        <v>603</v>
      </c>
      <c r="D531">
        <f t="shared" si="24"/>
        <v>9761.19</v>
      </c>
      <c r="E531">
        <f t="shared" si="25"/>
        <v>9</v>
      </c>
      <c r="F531" t="str">
        <f t="shared" si="26"/>
        <v>No</v>
      </c>
    </row>
    <row r="532" spans="1:6" x14ac:dyDescent="0.25">
      <c r="A532" t="s">
        <v>604</v>
      </c>
      <c r="B532" s="1">
        <v>37314</v>
      </c>
      <c r="C532">
        <v>6740.48</v>
      </c>
      <c r="D532">
        <f t="shared" si="24"/>
        <v>6740.48</v>
      </c>
      <c r="E532">
        <f t="shared" si="25"/>
        <v>2</v>
      </c>
      <c r="F532" t="str">
        <f t="shared" si="26"/>
        <v>No</v>
      </c>
    </row>
    <row r="533" spans="1:6" x14ac:dyDescent="0.25">
      <c r="A533" t="s">
        <v>125</v>
      </c>
      <c r="B533" s="1">
        <v>37618</v>
      </c>
      <c r="C533">
        <v>9189.3799999999992</v>
      </c>
      <c r="D533">
        <f t="shared" si="24"/>
        <v>9189.3799999999992</v>
      </c>
      <c r="E533">
        <f t="shared" si="25"/>
        <v>12</v>
      </c>
      <c r="F533" t="str">
        <f t="shared" si="26"/>
        <v>No</v>
      </c>
    </row>
    <row r="534" spans="1:6" x14ac:dyDescent="0.25">
      <c r="A534" t="s">
        <v>217</v>
      </c>
      <c r="B534" s="1">
        <v>37654</v>
      </c>
      <c r="C534" t="s">
        <v>605</v>
      </c>
      <c r="D534">
        <f t="shared" si="24"/>
        <v>8572.5</v>
      </c>
      <c r="E534">
        <f t="shared" si="25"/>
        <v>2</v>
      </c>
      <c r="F534" t="str">
        <f t="shared" si="26"/>
        <v>No</v>
      </c>
    </row>
    <row r="535" spans="1:6" x14ac:dyDescent="0.25">
      <c r="A535" t="s">
        <v>372</v>
      </c>
      <c r="B535" s="1">
        <v>37413</v>
      </c>
      <c r="C535">
        <v>6545.65</v>
      </c>
      <c r="D535">
        <f t="shared" si="24"/>
        <v>6545.65</v>
      </c>
      <c r="E535">
        <f t="shared" si="25"/>
        <v>6</v>
      </c>
      <c r="F535" t="str">
        <f t="shared" si="26"/>
        <v>No</v>
      </c>
    </row>
    <row r="536" spans="1:6" x14ac:dyDescent="0.25">
      <c r="A536" t="s">
        <v>61</v>
      </c>
      <c r="B536" s="1">
        <v>39246</v>
      </c>
      <c r="C536" t="s">
        <v>606</v>
      </c>
      <c r="D536">
        <f t="shared" si="24"/>
        <v>5693.74</v>
      </c>
      <c r="E536">
        <f t="shared" si="25"/>
        <v>6</v>
      </c>
      <c r="F536" t="str">
        <f t="shared" si="26"/>
        <v>No</v>
      </c>
    </row>
    <row r="537" spans="1:6" x14ac:dyDescent="0.25">
      <c r="A537" t="s">
        <v>607</v>
      </c>
      <c r="B537" s="1">
        <v>41234</v>
      </c>
      <c r="C537">
        <v>9619.65</v>
      </c>
      <c r="D537">
        <f t="shared" si="24"/>
        <v>9619.65</v>
      </c>
      <c r="E537">
        <f t="shared" si="25"/>
        <v>11</v>
      </c>
      <c r="F537" t="str">
        <f t="shared" si="26"/>
        <v>No</v>
      </c>
    </row>
    <row r="538" spans="1:6" x14ac:dyDescent="0.25">
      <c r="A538" t="s">
        <v>608</v>
      </c>
      <c r="B538" s="1">
        <v>40995</v>
      </c>
      <c r="C538" t="s">
        <v>609</v>
      </c>
      <c r="D538">
        <f t="shared" si="24"/>
        <v>9102.27</v>
      </c>
      <c r="E538">
        <f t="shared" si="25"/>
        <v>3</v>
      </c>
      <c r="F538" t="str">
        <f t="shared" si="26"/>
        <v>No</v>
      </c>
    </row>
    <row r="539" spans="1:6" x14ac:dyDescent="0.25">
      <c r="A539" t="s">
        <v>610</v>
      </c>
      <c r="B539" s="1">
        <v>38230</v>
      </c>
      <c r="C539" t="s">
        <v>611</v>
      </c>
      <c r="D539">
        <f t="shared" si="24"/>
        <v>7068.02</v>
      </c>
      <c r="E539">
        <f t="shared" si="25"/>
        <v>8</v>
      </c>
      <c r="F539" t="str">
        <f t="shared" si="26"/>
        <v>No</v>
      </c>
    </row>
    <row r="540" spans="1:6" x14ac:dyDescent="0.25">
      <c r="A540" t="s">
        <v>153</v>
      </c>
      <c r="B540" s="1">
        <v>41328</v>
      </c>
      <c r="C540">
        <v>9042.76</v>
      </c>
      <c r="D540">
        <f t="shared" si="24"/>
        <v>9042.76</v>
      </c>
      <c r="E540">
        <f t="shared" si="25"/>
        <v>2</v>
      </c>
      <c r="F540" t="str">
        <f t="shared" si="26"/>
        <v>No</v>
      </c>
    </row>
    <row r="541" spans="1:6" x14ac:dyDescent="0.25">
      <c r="A541" t="s">
        <v>413</v>
      </c>
      <c r="B541" s="1">
        <v>41188</v>
      </c>
      <c r="C541">
        <v>6196</v>
      </c>
      <c r="D541">
        <f t="shared" si="24"/>
        <v>6196</v>
      </c>
      <c r="E541">
        <f t="shared" si="25"/>
        <v>10</v>
      </c>
      <c r="F541" t="str">
        <f t="shared" si="26"/>
        <v>No</v>
      </c>
    </row>
    <row r="542" spans="1:6" x14ac:dyDescent="0.25">
      <c r="A542" t="s">
        <v>370</v>
      </c>
      <c r="B542" s="1">
        <v>38239</v>
      </c>
      <c r="C542" t="s">
        <v>612</v>
      </c>
      <c r="D542">
        <f t="shared" si="24"/>
        <v>6779.15</v>
      </c>
      <c r="E542">
        <f t="shared" si="25"/>
        <v>9</v>
      </c>
      <c r="F542" t="str">
        <f t="shared" si="26"/>
        <v>No</v>
      </c>
    </row>
    <row r="543" spans="1:6" x14ac:dyDescent="0.25">
      <c r="A543" t="s">
        <v>427</v>
      </c>
      <c r="B543" s="1">
        <v>39712</v>
      </c>
      <c r="C543">
        <v>5972.93</v>
      </c>
      <c r="D543">
        <f t="shared" si="24"/>
        <v>5972.93</v>
      </c>
      <c r="E543">
        <f t="shared" si="25"/>
        <v>9</v>
      </c>
      <c r="F543" t="str">
        <f t="shared" si="26"/>
        <v>No</v>
      </c>
    </row>
    <row r="544" spans="1:6" x14ac:dyDescent="0.25">
      <c r="A544" t="s">
        <v>82</v>
      </c>
      <c r="B544" s="1">
        <v>39020</v>
      </c>
      <c r="C544">
        <v>7684.31</v>
      </c>
      <c r="D544">
        <f t="shared" si="24"/>
        <v>7684.31</v>
      </c>
      <c r="E544">
        <f t="shared" si="25"/>
        <v>10</v>
      </c>
      <c r="F544" t="str">
        <f t="shared" si="26"/>
        <v>No</v>
      </c>
    </row>
    <row r="545" spans="1:6" x14ac:dyDescent="0.25">
      <c r="A545" t="s">
        <v>613</v>
      </c>
      <c r="B545" s="1">
        <v>37238</v>
      </c>
      <c r="C545" t="s">
        <v>614</v>
      </c>
      <c r="D545">
        <f t="shared" si="24"/>
        <v>8935.7999999999993</v>
      </c>
      <c r="E545">
        <f t="shared" si="25"/>
        <v>12</v>
      </c>
      <c r="F545" t="str">
        <f t="shared" si="26"/>
        <v>No</v>
      </c>
    </row>
    <row r="546" spans="1:6" x14ac:dyDescent="0.25">
      <c r="A546" t="s">
        <v>615</v>
      </c>
      <c r="B546" s="1">
        <v>37643</v>
      </c>
      <c r="C546" t="s">
        <v>616</v>
      </c>
      <c r="D546">
        <f t="shared" si="24"/>
        <v>6372.58</v>
      </c>
      <c r="E546">
        <f t="shared" si="25"/>
        <v>1</v>
      </c>
      <c r="F546" t="str">
        <f t="shared" si="26"/>
        <v>No</v>
      </c>
    </row>
    <row r="547" spans="1:6" x14ac:dyDescent="0.25">
      <c r="A547" t="s">
        <v>202</v>
      </c>
      <c r="B547" s="1">
        <v>39635</v>
      </c>
      <c r="C547" t="s">
        <v>617</v>
      </c>
      <c r="D547">
        <f t="shared" si="24"/>
        <v>7267.07</v>
      </c>
      <c r="E547">
        <f t="shared" si="25"/>
        <v>7</v>
      </c>
      <c r="F547" t="str">
        <f t="shared" si="26"/>
        <v>No</v>
      </c>
    </row>
    <row r="548" spans="1:6" x14ac:dyDescent="0.25">
      <c r="A548" t="s">
        <v>84</v>
      </c>
      <c r="B548" s="1">
        <v>39960</v>
      </c>
      <c r="C548" t="s">
        <v>618</v>
      </c>
      <c r="D548">
        <f t="shared" si="24"/>
        <v>9575.39</v>
      </c>
      <c r="E548">
        <f t="shared" si="25"/>
        <v>5</v>
      </c>
      <c r="F548" t="str">
        <f t="shared" si="26"/>
        <v>No</v>
      </c>
    </row>
    <row r="549" spans="1:6" x14ac:dyDescent="0.25">
      <c r="A549" t="s">
        <v>202</v>
      </c>
      <c r="B549" s="1">
        <v>39763</v>
      </c>
      <c r="C549">
        <v>9341.4699999999993</v>
      </c>
      <c r="D549">
        <f t="shared" si="24"/>
        <v>9341.4699999999993</v>
      </c>
      <c r="E549">
        <f t="shared" si="25"/>
        <v>11</v>
      </c>
      <c r="F549" t="str">
        <f t="shared" si="26"/>
        <v>No</v>
      </c>
    </row>
    <row r="550" spans="1:6" x14ac:dyDescent="0.25">
      <c r="A550" t="s">
        <v>619</v>
      </c>
      <c r="B550" s="1">
        <v>38298</v>
      </c>
      <c r="C550" t="s">
        <v>620</v>
      </c>
      <c r="D550">
        <f t="shared" si="24"/>
        <v>7054.17</v>
      </c>
      <c r="E550">
        <f t="shared" si="25"/>
        <v>11</v>
      </c>
      <c r="F550" t="str">
        <f t="shared" si="26"/>
        <v>No</v>
      </c>
    </row>
    <row r="551" spans="1:6" x14ac:dyDescent="0.25">
      <c r="A551" t="s">
        <v>125</v>
      </c>
      <c r="B551" s="1">
        <v>41165</v>
      </c>
      <c r="C551" t="s">
        <v>621</v>
      </c>
      <c r="D551">
        <f t="shared" si="24"/>
        <v>9354.9699999999993</v>
      </c>
      <c r="E551">
        <f t="shared" si="25"/>
        <v>9</v>
      </c>
      <c r="F551" t="str">
        <f t="shared" si="26"/>
        <v>No</v>
      </c>
    </row>
    <row r="552" spans="1:6" x14ac:dyDescent="0.25">
      <c r="A552" t="s">
        <v>622</v>
      </c>
      <c r="B552" s="1">
        <v>38066</v>
      </c>
      <c r="C552" t="s">
        <v>623</v>
      </c>
      <c r="D552">
        <f t="shared" si="24"/>
        <v>5510.31</v>
      </c>
      <c r="E552">
        <f t="shared" si="25"/>
        <v>3</v>
      </c>
      <c r="F552" t="str">
        <f t="shared" si="26"/>
        <v>No</v>
      </c>
    </row>
    <row r="553" spans="1:6" x14ac:dyDescent="0.25">
      <c r="A553" t="s">
        <v>77</v>
      </c>
      <c r="B553" s="1">
        <v>40517</v>
      </c>
      <c r="C553" t="s">
        <v>624</v>
      </c>
      <c r="D553">
        <f t="shared" si="24"/>
        <v>8313.92</v>
      </c>
      <c r="E553">
        <f t="shared" si="25"/>
        <v>12</v>
      </c>
      <c r="F553" t="str">
        <f t="shared" si="26"/>
        <v>No</v>
      </c>
    </row>
    <row r="554" spans="1:6" x14ac:dyDescent="0.25">
      <c r="A554" t="s">
        <v>544</v>
      </c>
      <c r="B554" s="1">
        <v>38954</v>
      </c>
      <c r="C554" t="s">
        <v>625</v>
      </c>
      <c r="D554">
        <f t="shared" si="24"/>
        <v>6957.27</v>
      </c>
      <c r="E554">
        <f t="shared" si="25"/>
        <v>8</v>
      </c>
      <c r="F554" t="str">
        <f t="shared" si="26"/>
        <v>Yes</v>
      </c>
    </row>
    <row r="555" spans="1:6" x14ac:dyDescent="0.25">
      <c r="A555" t="s">
        <v>217</v>
      </c>
      <c r="B555" s="1">
        <v>41560</v>
      </c>
      <c r="C555" t="s">
        <v>626</v>
      </c>
      <c r="D555">
        <f t="shared" si="24"/>
        <v>7122.84</v>
      </c>
      <c r="E555">
        <f t="shared" si="25"/>
        <v>10</v>
      </c>
      <c r="F555" t="str">
        <f t="shared" si="26"/>
        <v>No</v>
      </c>
    </row>
    <row r="556" spans="1:6" x14ac:dyDescent="0.25">
      <c r="A556" t="s">
        <v>396</v>
      </c>
      <c r="B556" s="1">
        <v>39075</v>
      </c>
      <c r="C556">
        <v>6169.8</v>
      </c>
      <c r="D556">
        <f t="shared" si="24"/>
        <v>6169.8</v>
      </c>
      <c r="E556">
        <f t="shared" si="25"/>
        <v>12</v>
      </c>
      <c r="F556" t="str">
        <f t="shared" si="26"/>
        <v>Yes</v>
      </c>
    </row>
    <row r="557" spans="1:6" x14ac:dyDescent="0.25">
      <c r="A557" t="s">
        <v>204</v>
      </c>
      <c r="B557" s="1">
        <v>37555</v>
      </c>
      <c r="C557" t="s">
        <v>627</v>
      </c>
      <c r="D557">
        <f t="shared" si="24"/>
        <v>7615.23</v>
      </c>
      <c r="E557">
        <f t="shared" si="25"/>
        <v>10</v>
      </c>
      <c r="F557" t="str">
        <f t="shared" si="26"/>
        <v>No</v>
      </c>
    </row>
    <row r="558" spans="1:6" x14ac:dyDescent="0.25">
      <c r="A558" t="s">
        <v>475</v>
      </c>
      <c r="B558" s="1">
        <v>37300</v>
      </c>
      <c r="C558" t="s">
        <v>628</v>
      </c>
      <c r="D558">
        <f t="shared" si="24"/>
        <v>7893.89</v>
      </c>
      <c r="E558">
        <f t="shared" si="25"/>
        <v>2</v>
      </c>
      <c r="F558" t="str">
        <f t="shared" si="26"/>
        <v>No</v>
      </c>
    </row>
    <row r="559" spans="1:6" x14ac:dyDescent="0.25">
      <c r="A559" t="s">
        <v>600</v>
      </c>
      <c r="B559" s="1">
        <v>37914</v>
      </c>
      <c r="C559" t="s">
        <v>629</v>
      </c>
      <c r="D559">
        <f t="shared" si="24"/>
        <v>6611.44</v>
      </c>
      <c r="E559">
        <f t="shared" si="25"/>
        <v>10</v>
      </c>
      <c r="F559" t="str">
        <f t="shared" si="26"/>
        <v>No</v>
      </c>
    </row>
    <row r="560" spans="1:6" x14ac:dyDescent="0.25">
      <c r="A560" t="s">
        <v>146</v>
      </c>
      <c r="B560" s="1">
        <v>41427</v>
      </c>
      <c r="C560" t="s">
        <v>630</v>
      </c>
      <c r="D560">
        <f t="shared" si="24"/>
        <v>7406.44</v>
      </c>
      <c r="E560">
        <f t="shared" si="25"/>
        <v>6</v>
      </c>
      <c r="F560" t="str">
        <f t="shared" si="26"/>
        <v>No</v>
      </c>
    </row>
    <row r="561" spans="1:6" x14ac:dyDescent="0.25">
      <c r="A561" t="s">
        <v>631</v>
      </c>
      <c r="B561" s="1">
        <v>40967</v>
      </c>
      <c r="C561" t="s">
        <v>632</v>
      </c>
      <c r="D561">
        <f t="shared" si="24"/>
        <v>8840.74</v>
      </c>
      <c r="E561">
        <f t="shared" si="25"/>
        <v>2</v>
      </c>
      <c r="F561" t="str">
        <f t="shared" si="26"/>
        <v>No</v>
      </c>
    </row>
    <row r="562" spans="1:6" x14ac:dyDescent="0.25">
      <c r="A562" t="s">
        <v>215</v>
      </c>
      <c r="B562" s="1">
        <v>40610</v>
      </c>
      <c r="C562">
        <v>8913.73</v>
      </c>
      <c r="D562">
        <f t="shared" si="24"/>
        <v>8913.73</v>
      </c>
      <c r="E562">
        <f t="shared" si="25"/>
        <v>3</v>
      </c>
      <c r="F562" t="str">
        <f t="shared" si="26"/>
        <v>No</v>
      </c>
    </row>
    <row r="563" spans="1:6" x14ac:dyDescent="0.25">
      <c r="A563" t="s">
        <v>301</v>
      </c>
      <c r="B563" s="1">
        <v>41487</v>
      </c>
      <c r="C563">
        <v>6106.88</v>
      </c>
      <c r="D563">
        <f t="shared" si="24"/>
        <v>6106.88</v>
      </c>
      <c r="E563">
        <f t="shared" si="25"/>
        <v>8</v>
      </c>
      <c r="F563" t="str">
        <f t="shared" si="26"/>
        <v>No</v>
      </c>
    </row>
    <row r="564" spans="1:6" x14ac:dyDescent="0.25">
      <c r="A564" t="s">
        <v>118</v>
      </c>
      <c r="B564" s="1">
        <v>37165</v>
      </c>
      <c r="C564" t="s">
        <v>633</v>
      </c>
      <c r="D564">
        <f t="shared" si="24"/>
        <v>8551.82</v>
      </c>
      <c r="E564">
        <f t="shared" si="25"/>
        <v>10</v>
      </c>
      <c r="F564" t="str">
        <f t="shared" si="26"/>
        <v>No</v>
      </c>
    </row>
    <row r="565" spans="1:6" x14ac:dyDescent="0.25">
      <c r="A565" t="s">
        <v>634</v>
      </c>
      <c r="B565" s="1">
        <v>38500</v>
      </c>
      <c r="C565" t="s">
        <v>635</v>
      </c>
      <c r="D565">
        <f t="shared" si="24"/>
        <v>6097.33</v>
      </c>
      <c r="E565">
        <f t="shared" si="25"/>
        <v>5</v>
      </c>
      <c r="F565" t="str">
        <f t="shared" si="26"/>
        <v>No</v>
      </c>
    </row>
    <row r="566" spans="1:6" x14ac:dyDescent="0.25">
      <c r="A566" t="s">
        <v>346</v>
      </c>
      <c r="B566" s="1">
        <v>41996</v>
      </c>
      <c r="C566">
        <v>8751.4</v>
      </c>
      <c r="D566">
        <f t="shared" si="24"/>
        <v>8751.4</v>
      </c>
      <c r="E566">
        <f t="shared" si="25"/>
        <v>12</v>
      </c>
      <c r="F566" t="str">
        <f t="shared" si="26"/>
        <v>No</v>
      </c>
    </row>
    <row r="567" spans="1:6" x14ac:dyDescent="0.25">
      <c r="A567" t="s">
        <v>403</v>
      </c>
      <c r="B567" s="1">
        <v>37775</v>
      </c>
      <c r="C567" t="s">
        <v>636</v>
      </c>
      <c r="D567">
        <f t="shared" si="24"/>
        <v>9735.15</v>
      </c>
      <c r="E567">
        <f t="shared" si="25"/>
        <v>6</v>
      </c>
      <c r="F567" t="str">
        <f t="shared" si="26"/>
        <v>No</v>
      </c>
    </row>
    <row r="568" spans="1:6" x14ac:dyDescent="0.25">
      <c r="A568" t="s">
        <v>637</v>
      </c>
      <c r="B568" s="1">
        <v>40751</v>
      </c>
      <c r="C568">
        <v>6466.99</v>
      </c>
      <c r="D568">
        <f t="shared" si="24"/>
        <v>6466.99</v>
      </c>
      <c r="E568">
        <f t="shared" si="25"/>
        <v>7</v>
      </c>
      <c r="F568" t="str">
        <f t="shared" si="26"/>
        <v>No</v>
      </c>
    </row>
    <row r="569" spans="1:6" x14ac:dyDescent="0.25">
      <c r="A569" t="s">
        <v>558</v>
      </c>
      <c r="B569" s="1">
        <v>38564</v>
      </c>
      <c r="C569" t="s">
        <v>638</v>
      </c>
      <c r="D569">
        <f t="shared" si="24"/>
        <v>9500.33</v>
      </c>
      <c r="E569">
        <f t="shared" si="25"/>
        <v>7</v>
      </c>
      <c r="F569" t="str">
        <f t="shared" si="26"/>
        <v>No</v>
      </c>
    </row>
    <row r="570" spans="1:6" x14ac:dyDescent="0.25">
      <c r="A570" t="s">
        <v>639</v>
      </c>
      <c r="B570" s="1">
        <v>41051</v>
      </c>
      <c r="C570">
        <v>6333.81</v>
      </c>
      <c r="D570">
        <f t="shared" si="24"/>
        <v>6333.81</v>
      </c>
      <c r="E570">
        <f t="shared" si="25"/>
        <v>5</v>
      </c>
      <c r="F570" t="str">
        <f t="shared" si="26"/>
        <v>No</v>
      </c>
    </row>
    <row r="571" spans="1:6" x14ac:dyDescent="0.25">
      <c r="A571" t="s">
        <v>487</v>
      </c>
      <c r="B571" s="1">
        <v>39478</v>
      </c>
      <c r="C571">
        <v>7134.76</v>
      </c>
      <c r="D571">
        <f t="shared" si="24"/>
        <v>7134.76</v>
      </c>
      <c r="E571">
        <f t="shared" si="25"/>
        <v>1</v>
      </c>
      <c r="F571" t="str">
        <f t="shared" si="26"/>
        <v>No</v>
      </c>
    </row>
    <row r="572" spans="1:6" x14ac:dyDescent="0.25">
      <c r="A572" t="s">
        <v>640</v>
      </c>
      <c r="B572" s="1">
        <v>39236</v>
      </c>
      <c r="C572" t="s">
        <v>641</v>
      </c>
      <c r="D572">
        <f t="shared" si="24"/>
        <v>7612.67</v>
      </c>
      <c r="E572">
        <f t="shared" si="25"/>
        <v>6</v>
      </c>
      <c r="F572" t="str">
        <f t="shared" si="26"/>
        <v>No</v>
      </c>
    </row>
    <row r="573" spans="1:6" x14ac:dyDescent="0.25">
      <c r="A573" t="s">
        <v>217</v>
      </c>
      <c r="B573" s="1">
        <v>38930</v>
      </c>
      <c r="C573">
        <v>7190.64</v>
      </c>
      <c r="D573">
        <f t="shared" si="24"/>
        <v>7190.64</v>
      </c>
      <c r="E573">
        <f t="shared" si="25"/>
        <v>8</v>
      </c>
      <c r="F573" t="str">
        <f t="shared" si="26"/>
        <v>No</v>
      </c>
    </row>
    <row r="574" spans="1:6" x14ac:dyDescent="0.25">
      <c r="A574" t="s">
        <v>403</v>
      </c>
      <c r="B574" s="1">
        <v>37939</v>
      </c>
      <c r="C574" t="s">
        <v>642</v>
      </c>
      <c r="D574">
        <f t="shared" si="24"/>
        <v>8949.65</v>
      </c>
      <c r="E574">
        <f t="shared" si="25"/>
        <v>11</v>
      </c>
      <c r="F574" t="str">
        <f t="shared" si="26"/>
        <v>No</v>
      </c>
    </row>
    <row r="575" spans="1:6" x14ac:dyDescent="0.25">
      <c r="A575" t="s">
        <v>643</v>
      </c>
      <c r="B575" s="1">
        <v>39645</v>
      </c>
      <c r="C575" t="s">
        <v>644</v>
      </c>
      <c r="D575">
        <f t="shared" si="24"/>
        <v>8850.65</v>
      </c>
      <c r="E575">
        <f t="shared" si="25"/>
        <v>7</v>
      </c>
      <c r="F575" t="str">
        <f t="shared" si="26"/>
        <v>No</v>
      </c>
    </row>
    <row r="576" spans="1:6" x14ac:dyDescent="0.25">
      <c r="A576" t="s">
        <v>320</v>
      </c>
      <c r="B576" s="1">
        <v>41548</v>
      </c>
      <c r="C576">
        <v>5091.5</v>
      </c>
      <c r="D576">
        <f t="shared" si="24"/>
        <v>5091.5</v>
      </c>
      <c r="E576">
        <f t="shared" si="25"/>
        <v>10</v>
      </c>
      <c r="F576" t="str">
        <f t="shared" si="26"/>
        <v>Yes</v>
      </c>
    </row>
    <row r="577" spans="1:6" x14ac:dyDescent="0.25">
      <c r="A577" t="s">
        <v>265</v>
      </c>
      <c r="B577" s="1">
        <v>37327</v>
      </c>
      <c r="C577">
        <v>9132.09</v>
      </c>
      <c r="D577">
        <f t="shared" si="24"/>
        <v>9132.09</v>
      </c>
      <c r="E577">
        <f t="shared" si="25"/>
        <v>3</v>
      </c>
      <c r="F577" t="str">
        <f t="shared" si="26"/>
        <v>No</v>
      </c>
    </row>
    <row r="578" spans="1:6" x14ac:dyDescent="0.25">
      <c r="A578" t="s">
        <v>308</v>
      </c>
      <c r="B578" s="1">
        <v>41218</v>
      </c>
      <c r="C578" t="s">
        <v>645</v>
      </c>
      <c r="D578">
        <f t="shared" si="24"/>
        <v>7433.76</v>
      </c>
      <c r="E578">
        <f t="shared" si="25"/>
        <v>11</v>
      </c>
      <c r="F578" t="str">
        <f t="shared" si="26"/>
        <v>No</v>
      </c>
    </row>
    <row r="579" spans="1:6" x14ac:dyDescent="0.25">
      <c r="A579" t="s">
        <v>646</v>
      </c>
      <c r="B579" s="1">
        <v>39088</v>
      </c>
      <c r="C579">
        <v>5681.1</v>
      </c>
      <c r="D579">
        <f t="shared" ref="D579:D642" si="27">IF(LEFT(RIGHT(C579,3))=",",_xlfn.NUMBERVALUE(C579,",","."),C579)</f>
        <v>5681.1</v>
      </c>
      <c r="E579">
        <f t="shared" ref="E579:E642" si="28">MONTH(B579)</f>
        <v>1</v>
      </c>
      <c r="F579" t="str">
        <f t="shared" ref="F579:F642" si="29">IF(ISERROR(SEARCH("J*A*S*M",A579)),"No","Yes")</f>
        <v>No</v>
      </c>
    </row>
    <row r="580" spans="1:6" x14ac:dyDescent="0.25">
      <c r="A580" t="s">
        <v>413</v>
      </c>
      <c r="B580" s="1">
        <v>41089</v>
      </c>
      <c r="C580">
        <v>9576.86</v>
      </c>
      <c r="D580">
        <f t="shared" si="27"/>
        <v>9576.86</v>
      </c>
      <c r="E580">
        <f t="shared" si="28"/>
        <v>6</v>
      </c>
      <c r="F580" t="str">
        <f t="shared" si="29"/>
        <v>No</v>
      </c>
    </row>
    <row r="581" spans="1:6" x14ac:dyDescent="0.25">
      <c r="A581" t="s">
        <v>334</v>
      </c>
      <c r="B581" s="1">
        <v>37937</v>
      </c>
      <c r="C581" t="s">
        <v>647</v>
      </c>
      <c r="D581">
        <f t="shared" si="27"/>
        <v>7512.22</v>
      </c>
      <c r="E581">
        <f t="shared" si="28"/>
        <v>11</v>
      </c>
      <c r="F581" t="str">
        <f t="shared" si="29"/>
        <v>No</v>
      </c>
    </row>
    <row r="582" spans="1:6" x14ac:dyDescent="0.25">
      <c r="A582" t="s">
        <v>648</v>
      </c>
      <c r="B582" s="1">
        <v>38487</v>
      </c>
      <c r="C582" t="s">
        <v>649</v>
      </c>
      <c r="D582">
        <f t="shared" si="27"/>
        <v>8562.9599999999991</v>
      </c>
      <c r="E582">
        <f t="shared" si="28"/>
        <v>5</v>
      </c>
      <c r="F582" t="str">
        <f t="shared" si="29"/>
        <v>No</v>
      </c>
    </row>
    <row r="583" spans="1:6" x14ac:dyDescent="0.25">
      <c r="A583" t="s">
        <v>650</v>
      </c>
      <c r="B583" s="1">
        <v>40549</v>
      </c>
      <c r="C583">
        <v>6377.26</v>
      </c>
      <c r="D583">
        <f t="shared" si="27"/>
        <v>6377.26</v>
      </c>
      <c r="E583">
        <f t="shared" si="28"/>
        <v>1</v>
      </c>
      <c r="F583" t="str">
        <f t="shared" si="29"/>
        <v>No</v>
      </c>
    </row>
    <row r="584" spans="1:6" x14ac:dyDescent="0.25">
      <c r="A584" t="s">
        <v>119</v>
      </c>
      <c r="B584" s="1">
        <v>39175</v>
      </c>
      <c r="C584" t="s">
        <v>651</v>
      </c>
      <c r="D584">
        <f t="shared" si="27"/>
        <v>7167.69</v>
      </c>
      <c r="E584">
        <f t="shared" si="28"/>
        <v>4</v>
      </c>
      <c r="F584" t="str">
        <f t="shared" si="29"/>
        <v>No</v>
      </c>
    </row>
    <row r="585" spans="1:6" x14ac:dyDescent="0.25">
      <c r="A585" t="s">
        <v>652</v>
      </c>
      <c r="B585" s="1">
        <v>39542</v>
      </c>
      <c r="C585">
        <v>5555.36</v>
      </c>
      <c r="D585">
        <f t="shared" si="27"/>
        <v>5555.36</v>
      </c>
      <c r="E585">
        <f t="shared" si="28"/>
        <v>4</v>
      </c>
      <c r="F585" t="str">
        <f t="shared" si="29"/>
        <v>No</v>
      </c>
    </row>
    <row r="586" spans="1:6" x14ac:dyDescent="0.25">
      <c r="A586" t="s">
        <v>202</v>
      </c>
      <c r="B586" s="1">
        <v>37369</v>
      </c>
      <c r="C586" t="s">
        <v>653</v>
      </c>
      <c r="D586">
        <f t="shared" si="27"/>
        <v>8893.52</v>
      </c>
      <c r="E586">
        <f t="shared" si="28"/>
        <v>4</v>
      </c>
      <c r="F586" t="str">
        <f t="shared" si="29"/>
        <v>No</v>
      </c>
    </row>
    <row r="587" spans="1:6" x14ac:dyDescent="0.25">
      <c r="A587" t="s">
        <v>337</v>
      </c>
      <c r="B587" s="1">
        <v>38384</v>
      </c>
      <c r="C587">
        <v>8322.06</v>
      </c>
      <c r="D587">
        <f t="shared" si="27"/>
        <v>8322.06</v>
      </c>
      <c r="E587">
        <f t="shared" si="28"/>
        <v>2</v>
      </c>
      <c r="F587" t="str">
        <f t="shared" si="29"/>
        <v>No</v>
      </c>
    </row>
    <row r="588" spans="1:6" x14ac:dyDescent="0.25">
      <c r="A588" t="s">
        <v>71</v>
      </c>
      <c r="B588" s="1">
        <v>41944</v>
      </c>
      <c r="C588">
        <v>5145.13</v>
      </c>
      <c r="D588">
        <f t="shared" si="27"/>
        <v>5145.13</v>
      </c>
      <c r="E588">
        <f t="shared" si="28"/>
        <v>11</v>
      </c>
      <c r="F588" t="str">
        <f t="shared" si="29"/>
        <v>No</v>
      </c>
    </row>
    <row r="589" spans="1:6" x14ac:dyDescent="0.25">
      <c r="A589" t="s">
        <v>79</v>
      </c>
      <c r="B589" s="1">
        <v>37214</v>
      </c>
      <c r="C589" t="s">
        <v>654</v>
      </c>
      <c r="D589">
        <f t="shared" si="27"/>
        <v>9396.32</v>
      </c>
      <c r="E589">
        <f t="shared" si="28"/>
        <v>11</v>
      </c>
      <c r="F589" t="str">
        <f t="shared" si="29"/>
        <v>Yes</v>
      </c>
    </row>
    <row r="590" spans="1:6" x14ac:dyDescent="0.25">
      <c r="A590" t="s">
        <v>74</v>
      </c>
      <c r="B590" s="1">
        <v>41093</v>
      </c>
      <c r="C590" t="s">
        <v>655</v>
      </c>
      <c r="D590">
        <f t="shared" si="27"/>
        <v>5254.63</v>
      </c>
      <c r="E590">
        <f t="shared" si="28"/>
        <v>7</v>
      </c>
      <c r="F590" t="str">
        <f t="shared" si="29"/>
        <v>Yes</v>
      </c>
    </row>
    <row r="591" spans="1:6" x14ac:dyDescent="0.25">
      <c r="A591" t="s">
        <v>656</v>
      </c>
      <c r="B591" s="1">
        <v>37123</v>
      </c>
      <c r="C591">
        <v>7958.28</v>
      </c>
      <c r="D591">
        <f t="shared" si="27"/>
        <v>7958.28</v>
      </c>
      <c r="E591">
        <f t="shared" si="28"/>
        <v>8</v>
      </c>
      <c r="F591" t="str">
        <f t="shared" si="29"/>
        <v>No</v>
      </c>
    </row>
    <row r="592" spans="1:6" x14ac:dyDescent="0.25">
      <c r="A592" t="s">
        <v>657</v>
      </c>
      <c r="B592" s="1">
        <v>37696</v>
      </c>
      <c r="C592">
        <v>8385.4500000000007</v>
      </c>
      <c r="D592">
        <f t="shared" si="27"/>
        <v>8385.4500000000007</v>
      </c>
      <c r="E592">
        <f t="shared" si="28"/>
        <v>3</v>
      </c>
      <c r="F592" t="str">
        <f t="shared" si="29"/>
        <v>No</v>
      </c>
    </row>
    <row r="593" spans="1:6" x14ac:dyDescent="0.25">
      <c r="A593" t="s">
        <v>320</v>
      </c>
      <c r="B593" s="1">
        <v>37127</v>
      </c>
      <c r="C593">
        <v>6224.84</v>
      </c>
      <c r="D593">
        <f t="shared" si="27"/>
        <v>6224.84</v>
      </c>
      <c r="E593">
        <f t="shared" si="28"/>
        <v>8</v>
      </c>
      <c r="F593" t="str">
        <f t="shared" si="29"/>
        <v>Yes</v>
      </c>
    </row>
    <row r="594" spans="1:6" x14ac:dyDescent="0.25">
      <c r="A594" t="s">
        <v>658</v>
      </c>
      <c r="B594" s="1">
        <v>39158</v>
      </c>
      <c r="C594" t="s">
        <v>659</v>
      </c>
      <c r="D594">
        <f t="shared" si="27"/>
        <v>9376.7000000000007</v>
      </c>
      <c r="E594">
        <f t="shared" si="28"/>
        <v>3</v>
      </c>
      <c r="F594" t="str">
        <f t="shared" si="29"/>
        <v>No</v>
      </c>
    </row>
    <row r="595" spans="1:6" x14ac:dyDescent="0.25">
      <c r="A595" t="s">
        <v>74</v>
      </c>
      <c r="B595" s="1">
        <v>37289</v>
      </c>
      <c r="C595">
        <v>6544.75</v>
      </c>
      <c r="D595">
        <f t="shared" si="27"/>
        <v>6544.75</v>
      </c>
      <c r="E595">
        <f t="shared" si="28"/>
        <v>2</v>
      </c>
      <c r="F595" t="str">
        <f t="shared" si="29"/>
        <v>Yes</v>
      </c>
    </row>
    <row r="596" spans="1:6" x14ac:dyDescent="0.25">
      <c r="A596" t="s">
        <v>660</v>
      </c>
      <c r="B596" s="1">
        <v>41201</v>
      </c>
      <c r="C596" t="s">
        <v>661</v>
      </c>
      <c r="D596">
        <f t="shared" si="27"/>
        <v>9569.84</v>
      </c>
      <c r="E596">
        <f t="shared" si="28"/>
        <v>10</v>
      </c>
      <c r="F596" t="str">
        <f t="shared" si="29"/>
        <v>No</v>
      </c>
    </row>
    <row r="597" spans="1:6" x14ac:dyDescent="0.25">
      <c r="A597" t="s">
        <v>101</v>
      </c>
      <c r="B597" s="1">
        <v>39753</v>
      </c>
      <c r="C597" t="s">
        <v>662</v>
      </c>
      <c r="D597">
        <f t="shared" si="27"/>
        <v>9170.07</v>
      </c>
      <c r="E597">
        <f t="shared" si="28"/>
        <v>11</v>
      </c>
      <c r="F597" t="str">
        <f t="shared" si="29"/>
        <v>No</v>
      </c>
    </row>
    <row r="598" spans="1:6" x14ac:dyDescent="0.25">
      <c r="A598" t="s">
        <v>175</v>
      </c>
      <c r="B598" s="1">
        <v>38063</v>
      </c>
      <c r="C598" t="s">
        <v>663</v>
      </c>
      <c r="D598">
        <f t="shared" si="27"/>
        <v>9365.02</v>
      </c>
      <c r="E598">
        <f t="shared" si="28"/>
        <v>3</v>
      </c>
      <c r="F598" t="str">
        <f t="shared" si="29"/>
        <v>No</v>
      </c>
    </row>
    <row r="599" spans="1:6" x14ac:dyDescent="0.25">
      <c r="A599" t="s">
        <v>247</v>
      </c>
      <c r="B599" s="1">
        <v>39427</v>
      </c>
      <c r="C599" t="s">
        <v>664</v>
      </c>
      <c r="D599">
        <f t="shared" si="27"/>
        <v>9318.9699999999993</v>
      </c>
      <c r="E599">
        <f t="shared" si="28"/>
        <v>12</v>
      </c>
      <c r="F599" t="str">
        <f t="shared" si="29"/>
        <v>Yes</v>
      </c>
    </row>
    <row r="600" spans="1:6" x14ac:dyDescent="0.25">
      <c r="A600" t="s">
        <v>665</v>
      </c>
      <c r="B600" s="1">
        <v>38002</v>
      </c>
      <c r="C600" t="s">
        <v>666</v>
      </c>
      <c r="D600">
        <f t="shared" si="27"/>
        <v>8114.5</v>
      </c>
      <c r="E600">
        <f t="shared" si="28"/>
        <v>1</v>
      </c>
      <c r="F600" t="str">
        <f t="shared" si="29"/>
        <v>No</v>
      </c>
    </row>
    <row r="601" spans="1:6" x14ac:dyDescent="0.25">
      <c r="A601" t="s">
        <v>370</v>
      </c>
      <c r="B601" s="1">
        <v>37954</v>
      </c>
      <c r="C601" t="s">
        <v>667</v>
      </c>
      <c r="D601">
        <f t="shared" si="27"/>
        <v>8797.42</v>
      </c>
      <c r="E601">
        <f t="shared" si="28"/>
        <v>11</v>
      </c>
      <c r="F601" t="str">
        <f t="shared" si="29"/>
        <v>No</v>
      </c>
    </row>
    <row r="602" spans="1:6" x14ac:dyDescent="0.25">
      <c r="A602" t="s">
        <v>668</v>
      </c>
      <c r="B602" s="1">
        <v>37348</v>
      </c>
      <c r="C602">
        <v>7356.19</v>
      </c>
      <c r="D602">
        <f t="shared" si="27"/>
        <v>7356.19</v>
      </c>
      <c r="E602">
        <f t="shared" si="28"/>
        <v>4</v>
      </c>
      <c r="F602" t="str">
        <f t="shared" si="29"/>
        <v>No</v>
      </c>
    </row>
    <row r="603" spans="1:6" x14ac:dyDescent="0.25">
      <c r="A603" t="s">
        <v>126</v>
      </c>
      <c r="B603" s="1">
        <v>38386</v>
      </c>
      <c r="C603" t="s">
        <v>669</v>
      </c>
      <c r="D603">
        <f t="shared" si="27"/>
        <v>8617.41</v>
      </c>
      <c r="E603">
        <f t="shared" si="28"/>
        <v>2</v>
      </c>
      <c r="F603" t="str">
        <f t="shared" si="29"/>
        <v>No</v>
      </c>
    </row>
    <row r="604" spans="1:6" x14ac:dyDescent="0.25">
      <c r="A604" t="s">
        <v>670</v>
      </c>
      <c r="B604" s="1">
        <v>39863</v>
      </c>
      <c r="C604" t="s">
        <v>671</v>
      </c>
      <c r="D604">
        <f t="shared" si="27"/>
        <v>8511.6299999999992</v>
      </c>
      <c r="E604">
        <f t="shared" si="28"/>
        <v>2</v>
      </c>
      <c r="F604" t="str">
        <f t="shared" si="29"/>
        <v>No</v>
      </c>
    </row>
    <row r="605" spans="1:6" x14ac:dyDescent="0.25">
      <c r="A605" t="s">
        <v>202</v>
      </c>
      <c r="B605" s="1">
        <v>39029</v>
      </c>
      <c r="C605">
        <v>8723.7000000000007</v>
      </c>
      <c r="D605">
        <f t="shared" si="27"/>
        <v>8723.7000000000007</v>
      </c>
      <c r="E605">
        <f t="shared" si="28"/>
        <v>11</v>
      </c>
      <c r="F605" t="str">
        <f t="shared" si="29"/>
        <v>No</v>
      </c>
    </row>
    <row r="606" spans="1:6" x14ac:dyDescent="0.25">
      <c r="A606" t="s">
        <v>403</v>
      </c>
      <c r="B606" s="1">
        <v>38082</v>
      </c>
      <c r="C606" t="s">
        <v>672</v>
      </c>
      <c r="D606">
        <f t="shared" si="27"/>
        <v>7358.66</v>
      </c>
      <c r="E606">
        <f t="shared" si="28"/>
        <v>4</v>
      </c>
      <c r="F606" t="str">
        <f t="shared" si="29"/>
        <v>No</v>
      </c>
    </row>
    <row r="607" spans="1:6" x14ac:dyDescent="0.25">
      <c r="A607" t="s">
        <v>338</v>
      </c>
      <c r="B607" s="1">
        <v>38130</v>
      </c>
      <c r="C607">
        <v>9204.17</v>
      </c>
      <c r="D607">
        <f t="shared" si="27"/>
        <v>9204.17</v>
      </c>
      <c r="E607">
        <f t="shared" si="28"/>
        <v>5</v>
      </c>
      <c r="F607" t="str">
        <f t="shared" si="29"/>
        <v>No</v>
      </c>
    </row>
    <row r="608" spans="1:6" x14ac:dyDescent="0.25">
      <c r="A608" t="s">
        <v>673</v>
      </c>
      <c r="B608" s="1">
        <v>41306</v>
      </c>
      <c r="C608">
        <v>8443.58</v>
      </c>
      <c r="D608">
        <f t="shared" si="27"/>
        <v>8443.58</v>
      </c>
      <c r="E608">
        <f t="shared" si="28"/>
        <v>2</v>
      </c>
      <c r="F608" t="str">
        <f t="shared" si="29"/>
        <v>No</v>
      </c>
    </row>
    <row r="609" spans="1:6" x14ac:dyDescent="0.25">
      <c r="A609" t="s">
        <v>422</v>
      </c>
      <c r="B609" s="1">
        <v>41082</v>
      </c>
      <c r="C609">
        <v>6948.19</v>
      </c>
      <c r="D609">
        <f t="shared" si="27"/>
        <v>6948.19</v>
      </c>
      <c r="E609">
        <f t="shared" si="28"/>
        <v>6</v>
      </c>
      <c r="F609" t="str">
        <f t="shared" si="29"/>
        <v>No</v>
      </c>
    </row>
    <row r="610" spans="1:6" x14ac:dyDescent="0.25">
      <c r="A610" t="s">
        <v>674</v>
      </c>
      <c r="B610" s="1">
        <v>37818</v>
      </c>
      <c r="C610">
        <v>5877.43</v>
      </c>
      <c r="D610">
        <f t="shared" si="27"/>
        <v>5877.43</v>
      </c>
      <c r="E610">
        <f t="shared" si="28"/>
        <v>7</v>
      </c>
      <c r="F610" t="str">
        <f t="shared" si="29"/>
        <v>No</v>
      </c>
    </row>
    <row r="611" spans="1:6" x14ac:dyDescent="0.25">
      <c r="A611" t="s">
        <v>74</v>
      </c>
      <c r="B611" s="1">
        <v>39311</v>
      </c>
      <c r="C611">
        <v>6096.57</v>
      </c>
      <c r="D611">
        <f t="shared" si="27"/>
        <v>6096.57</v>
      </c>
      <c r="E611">
        <f t="shared" si="28"/>
        <v>8</v>
      </c>
      <c r="F611" t="str">
        <f t="shared" si="29"/>
        <v>Yes</v>
      </c>
    </row>
    <row r="612" spans="1:6" x14ac:dyDescent="0.25">
      <c r="A612" t="s">
        <v>675</v>
      </c>
      <c r="B612" s="1">
        <v>40619</v>
      </c>
      <c r="C612">
        <v>6822.96</v>
      </c>
      <c r="D612">
        <f t="shared" si="27"/>
        <v>6822.96</v>
      </c>
      <c r="E612">
        <f t="shared" si="28"/>
        <v>3</v>
      </c>
      <c r="F612" t="str">
        <f t="shared" si="29"/>
        <v>No</v>
      </c>
    </row>
    <row r="613" spans="1:6" x14ac:dyDescent="0.25">
      <c r="A613" t="s">
        <v>676</v>
      </c>
      <c r="B613" s="1">
        <v>37967</v>
      </c>
      <c r="C613" t="s">
        <v>677</v>
      </c>
      <c r="D613">
        <f t="shared" si="27"/>
        <v>7302.58</v>
      </c>
      <c r="E613">
        <f t="shared" si="28"/>
        <v>12</v>
      </c>
      <c r="F613" t="str">
        <f t="shared" si="29"/>
        <v>No</v>
      </c>
    </row>
    <row r="614" spans="1:6" x14ac:dyDescent="0.25">
      <c r="A614" t="s">
        <v>202</v>
      </c>
      <c r="B614" s="1">
        <v>39313</v>
      </c>
      <c r="C614">
        <v>5499.02</v>
      </c>
      <c r="D614">
        <f t="shared" si="27"/>
        <v>5499.02</v>
      </c>
      <c r="E614">
        <f t="shared" si="28"/>
        <v>8</v>
      </c>
      <c r="F614" t="str">
        <f t="shared" si="29"/>
        <v>No</v>
      </c>
    </row>
    <row r="615" spans="1:6" x14ac:dyDescent="0.25">
      <c r="A615" t="s">
        <v>206</v>
      </c>
      <c r="B615" s="1">
        <v>40902</v>
      </c>
      <c r="C615" t="s">
        <v>678</v>
      </c>
      <c r="D615">
        <f t="shared" si="27"/>
        <v>9901.2000000000007</v>
      </c>
      <c r="E615">
        <f t="shared" si="28"/>
        <v>12</v>
      </c>
      <c r="F615" t="str">
        <f t="shared" si="29"/>
        <v>No</v>
      </c>
    </row>
    <row r="616" spans="1:6" x14ac:dyDescent="0.25">
      <c r="A616" t="s">
        <v>238</v>
      </c>
      <c r="B616" s="1">
        <v>38157</v>
      </c>
      <c r="C616">
        <v>7561.38</v>
      </c>
      <c r="D616">
        <f t="shared" si="27"/>
        <v>7561.38</v>
      </c>
      <c r="E616">
        <f t="shared" si="28"/>
        <v>6</v>
      </c>
      <c r="F616" t="str">
        <f t="shared" si="29"/>
        <v>No</v>
      </c>
    </row>
    <row r="617" spans="1:6" x14ac:dyDescent="0.25">
      <c r="A617" t="s">
        <v>679</v>
      </c>
      <c r="B617" s="1">
        <v>40302</v>
      </c>
      <c r="C617">
        <v>9305.85</v>
      </c>
      <c r="D617">
        <f t="shared" si="27"/>
        <v>9305.85</v>
      </c>
      <c r="E617">
        <f t="shared" si="28"/>
        <v>5</v>
      </c>
      <c r="F617" t="str">
        <f t="shared" si="29"/>
        <v>No</v>
      </c>
    </row>
    <row r="618" spans="1:6" x14ac:dyDescent="0.25">
      <c r="A618" t="s">
        <v>80</v>
      </c>
      <c r="B618" s="1">
        <v>38211</v>
      </c>
      <c r="C618" t="s">
        <v>680</v>
      </c>
      <c r="D618">
        <f t="shared" si="27"/>
        <v>6097.16</v>
      </c>
      <c r="E618">
        <f t="shared" si="28"/>
        <v>8</v>
      </c>
      <c r="F618" t="str">
        <f t="shared" si="29"/>
        <v>Yes</v>
      </c>
    </row>
    <row r="619" spans="1:6" x14ac:dyDescent="0.25">
      <c r="A619" t="s">
        <v>681</v>
      </c>
      <c r="B619" s="1">
        <v>37722</v>
      </c>
      <c r="C619">
        <v>6019.84</v>
      </c>
      <c r="D619">
        <f t="shared" si="27"/>
        <v>6019.84</v>
      </c>
      <c r="E619">
        <f t="shared" si="28"/>
        <v>4</v>
      </c>
      <c r="F619" t="str">
        <f t="shared" si="29"/>
        <v>No</v>
      </c>
    </row>
    <row r="620" spans="1:6" x14ac:dyDescent="0.25">
      <c r="A620" t="s">
        <v>682</v>
      </c>
      <c r="B620" s="1">
        <v>37299</v>
      </c>
      <c r="C620" t="s">
        <v>683</v>
      </c>
      <c r="D620">
        <f t="shared" si="27"/>
        <v>7579.37</v>
      </c>
      <c r="E620">
        <f t="shared" si="28"/>
        <v>2</v>
      </c>
      <c r="F620" t="str">
        <f t="shared" si="29"/>
        <v>No</v>
      </c>
    </row>
    <row r="621" spans="1:6" x14ac:dyDescent="0.25">
      <c r="A621" t="s">
        <v>143</v>
      </c>
      <c r="B621" s="1">
        <v>40137</v>
      </c>
      <c r="C621" t="s">
        <v>684</v>
      </c>
      <c r="D621">
        <f t="shared" si="27"/>
        <v>9456.19</v>
      </c>
      <c r="E621">
        <f t="shared" si="28"/>
        <v>11</v>
      </c>
      <c r="F621" t="str">
        <f t="shared" si="29"/>
        <v>Yes</v>
      </c>
    </row>
    <row r="622" spans="1:6" x14ac:dyDescent="0.25">
      <c r="A622" t="s">
        <v>396</v>
      </c>
      <c r="B622" s="1">
        <v>41891</v>
      </c>
      <c r="C622">
        <v>5350.26</v>
      </c>
      <c r="D622">
        <f t="shared" si="27"/>
        <v>5350.26</v>
      </c>
      <c r="E622">
        <f t="shared" si="28"/>
        <v>9</v>
      </c>
      <c r="F622" t="str">
        <f t="shared" si="29"/>
        <v>Yes</v>
      </c>
    </row>
    <row r="623" spans="1:6" x14ac:dyDescent="0.25">
      <c r="A623" t="s">
        <v>474</v>
      </c>
      <c r="B623" s="1">
        <v>39124</v>
      </c>
      <c r="C623" t="s">
        <v>685</v>
      </c>
      <c r="D623">
        <f t="shared" si="27"/>
        <v>6584.06</v>
      </c>
      <c r="E623">
        <f t="shared" si="28"/>
        <v>2</v>
      </c>
      <c r="F623" t="str">
        <f t="shared" si="29"/>
        <v>No</v>
      </c>
    </row>
    <row r="624" spans="1:6" x14ac:dyDescent="0.25">
      <c r="A624" t="s">
        <v>686</v>
      </c>
      <c r="B624" s="1">
        <v>40051</v>
      </c>
      <c r="C624" t="s">
        <v>687</v>
      </c>
      <c r="D624">
        <f t="shared" si="27"/>
        <v>8229.5400000000009</v>
      </c>
      <c r="E624">
        <f t="shared" si="28"/>
        <v>8</v>
      </c>
      <c r="F624" t="str">
        <f t="shared" si="29"/>
        <v>No</v>
      </c>
    </row>
    <row r="625" spans="1:6" x14ac:dyDescent="0.25">
      <c r="A625" t="s">
        <v>640</v>
      </c>
      <c r="B625" s="1">
        <v>38790</v>
      </c>
      <c r="C625">
        <v>6586.37</v>
      </c>
      <c r="D625">
        <f t="shared" si="27"/>
        <v>6586.37</v>
      </c>
      <c r="E625">
        <f t="shared" si="28"/>
        <v>3</v>
      </c>
      <c r="F625" t="str">
        <f t="shared" si="29"/>
        <v>No</v>
      </c>
    </row>
    <row r="626" spans="1:6" x14ac:dyDescent="0.25">
      <c r="A626" t="s">
        <v>298</v>
      </c>
      <c r="B626" s="1">
        <v>37606</v>
      </c>
      <c r="C626" t="s">
        <v>688</v>
      </c>
      <c r="D626">
        <f t="shared" si="27"/>
        <v>5444.05</v>
      </c>
      <c r="E626">
        <f t="shared" si="28"/>
        <v>12</v>
      </c>
      <c r="F626" t="str">
        <f t="shared" si="29"/>
        <v>No</v>
      </c>
    </row>
    <row r="627" spans="1:6" x14ac:dyDescent="0.25">
      <c r="A627" t="s">
        <v>134</v>
      </c>
      <c r="B627" s="1">
        <v>39245</v>
      </c>
      <c r="C627">
        <v>5277.66</v>
      </c>
      <c r="D627">
        <f t="shared" si="27"/>
        <v>5277.66</v>
      </c>
      <c r="E627">
        <f t="shared" si="28"/>
        <v>6</v>
      </c>
      <c r="F627" t="str">
        <f t="shared" si="29"/>
        <v>No</v>
      </c>
    </row>
    <row r="628" spans="1:6" x14ac:dyDescent="0.25">
      <c r="A628" t="s">
        <v>689</v>
      </c>
      <c r="B628" s="1">
        <v>41712</v>
      </c>
      <c r="C628" t="s">
        <v>690</v>
      </c>
      <c r="D628">
        <f t="shared" si="27"/>
        <v>8298.76</v>
      </c>
      <c r="E628">
        <f t="shared" si="28"/>
        <v>3</v>
      </c>
      <c r="F628" t="str">
        <f t="shared" si="29"/>
        <v>No</v>
      </c>
    </row>
    <row r="629" spans="1:6" x14ac:dyDescent="0.25">
      <c r="A629" t="s">
        <v>413</v>
      </c>
      <c r="B629" s="1">
        <v>41885</v>
      </c>
      <c r="C629">
        <v>8190.96</v>
      </c>
      <c r="D629">
        <f t="shared" si="27"/>
        <v>8190.96</v>
      </c>
      <c r="E629">
        <f t="shared" si="28"/>
        <v>9</v>
      </c>
      <c r="F629" t="str">
        <f t="shared" si="29"/>
        <v>No</v>
      </c>
    </row>
    <row r="630" spans="1:6" x14ac:dyDescent="0.25">
      <c r="A630" t="s">
        <v>101</v>
      </c>
      <c r="B630" s="1">
        <v>41301</v>
      </c>
      <c r="C630" t="s">
        <v>691</v>
      </c>
      <c r="D630">
        <f t="shared" si="27"/>
        <v>9338.74</v>
      </c>
      <c r="E630">
        <f t="shared" si="28"/>
        <v>1</v>
      </c>
      <c r="F630" t="str">
        <f t="shared" si="29"/>
        <v>No</v>
      </c>
    </row>
    <row r="631" spans="1:6" x14ac:dyDescent="0.25">
      <c r="A631" t="s">
        <v>310</v>
      </c>
      <c r="B631" s="1">
        <v>37851</v>
      </c>
      <c r="C631" t="s">
        <v>692</v>
      </c>
      <c r="D631">
        <f t="shared" si="27"/>
        <v>9120.99</v>
      </c>
      <c r="E631">
        <f t="shared" si="28"/>
        <v>8</v>
      </c>
      <c r="F631" t="str">
        <f t="shared" si="29"/>
        <v>No</v>
      </c>
    </row>
    <row r="632" spans="1:6" x14ac:dyDescent="0.25">
      <c r="A632" t="s">
        <v>217</v>
      </c>
      <c r="B632" s="1">
        <v>40200</v>
      </c>
      <c r="C632" t="s">
        <v>693</v>
      </c>
      <c r="D632">
        <f t="shared" si="27"/>
        <v>7505.35</v>
      </c>
      <c r="E632">
        <f t="shared" si="28"/>
        <v>1</v>
      </c>
      <c r="F632" t="str">
        <f t="shared" si="29"/>
        <v>No</v>
      </c>
    </row>
    <row r="633" spans="1:6" x14ac:dyDescent="0.25">
      <c r="A633" t="s">
        <v>201</v>
      </c>
      <c r="B633" s="1">
        <v>40226</v>
      </c>
      <c r="C633">
        <v>8662.42</v>
      </c>
      <c r="D633">
        <f t="shared" si="27"/>
        <v>8662.42</v>
      </c>
      <c r="E633">
        <f t="shared" si="28"/>
        <v>2</v>
      </c>
      <c r="F633" t="str">
        <f t="shared" si="29"/>
        <v>No</v>
      </c>
    </row>
    <row r="634" spans="1:6" x14ac:dyDescent="0.25">
      <c r="A634" t="s">
        <v>694</v>
      </c>
      <c r="B634" s="1">
        <v>40799</v>
      </c>
      <c r="C634">
        <v>8208.11</v>
      </c>
      <c r="D634">
        <f t="shared" si="27"/>
        <v>8208.11</v>
      </c>
      <c r="E634">
        <f t="shared" si="28"/>
        <v>9</v>
      </c>
      <c r="F634" t="str">
        <f t="shared" si="29"/>
        <v>No</v>
      </c>
    </row>
    <row r="635" spans="1:6" x14ac:dyDescent="0.25">
      <c r="A635" t="s">
        <v>145</v>
      </c>
      <c r="B635" s="1">
        <v>37266</v>
      </c>
      <c r="C635">
        <v>6733.93</v>
      </c>
      <c r="D635">
        <f t="shared" si="27"/>
        <v>6733.93</v>
      </c>
      <c r="E635">
        <f t="shared" si="28"/>
        <v>1</v>
      </c>
      <c r="F635" t="str">
        <f t="shared" si="29"/>
        <v>No</v>
      </c>
    </row>
    <row r="636" spans="1:6" x14ac:dyDescent="0.25">
      <c r="A636" t="s">
        <v>134</v>
      </c>
      <c r="B636" s="1">
        <v>38309</v>
      </c>
      <c r="C636" t="s">
        <v>695</v>
      </c>
      <c r="D636">
        <f t="shared" si="27"/>
        <v>6172.37</v>
      </c>
      <c r="E636">
        <f t="shared" si="28"/>
        <v>11</v>
      </c>
      <c r="F636" t="str">
        <f t="shared" si="29"/>
        <v>No</v>
      </c>
    </row>
    <row r="637" spans="1:6" x14ac:dyDescent="0.25">
      <c r="A637" t="s">
        <v>80</v>
      </c>
      <c r="B637" s="1">
        <v>39021</v>
      </c>
      <c r="C637" t="s">
        <v>696</v>
      </c>
      <c r="D637">
        <f t="shared" si="27"/>
        <v>6092.84</v>
      </c>
      <c r="E637">
        <f t="shared" si="28"/>
        <v>10</v>
      </c>
      <c r="F637" t="str">
        <f t="shared" si="29"/>
        <v>Yes</v>
      </c>
    </row>
    <row r="638" spans="1:6" x14ac:dyDescent="0.25">
      <c r="A638" t="s">
        <v>697</v>
      </c>
      <c r="B638" s="1">
        <v>39566</v>
      </c>
      <c r="C638" t="s">
        <v>698</v>
      </c>
      <c r="D638">
        <f t="shared" si="27"/>
        <v>7530.33</v>
      </c>
      <c r="E638">
        <f t="shared" si="28"/>
        <v>4</v>
      </c>
      <c r="F638" t="str">
        <f t="shared" si="29"/>
        <v>No</v>
      </c>
    </row>
    <row r="639" spans="1:6" x14ac:dyDescent="0.25">
      <c r="A639" t="s">
        <v>132</v>
      </c>
      <c r="B639" s="1">
        <v>39461</v>
      </c>
      <c r="C639">
        <v>9846.81</v>
      </c>
      <c r="D639">
        <f t="shared" si="27"/>
        <v>9846.81</v>
      </c>
      <c r="E639">
        <f t="shared" si="28"/>
        <v>1</v>
      </c>
      <c r="F639" t="str">
        <f t="shared" si="29"/>
        <v>No</v>
      </c>
    </row>
    <row r="640" spans="1:6" x14ac:dyDescent="0.25">
      <c r="A640" t="s">
        <v>123</v>
      </c>
      <c r="B640" s="1">
        <v>41776</v>
      </c>
      <c r="C640" t="s">
        <v>699</v>
      </c>
      <c r="D640">
        <f t="shared" si="27"/>
        <v>5888.23</v>
      </c>
      <c r="E640">
        <f t="shared" si="28"/>
        <v>5</v>
      </c>
      <c r="F640" t="str">
        <f t="shared" si="29"/>
        <v>No</v>
      </c>
    </row>
    <row r="641" spans="1:6" x14ac:dyDescent="0.25">
      <c r="A641" t="s">
        <v>162</v>
      </c>
      <c r="B641" s="1">
        <v>38412</v>
      </c>
      <c r="C641" t="s">
        <v>700</v>
      </c>
      <c r="D641">
        <f t="shared" si="27"/>
        <v>7272.21</v>
      </c>
      <c r="E641">
        <f t="shared" si="28"/>
        <v>3</v>
      </c>
      <c r="F641" t="str">
        <f t="shared" si="29"/>
        <v>No</v>
      </c>
    </row>
    <row r="642" spans="1:6" x14ac:dyDescent="0.25">
      <c r="A642" t="s">
        <v>701</v>
      </c>
      <c r="B642" s="1">
        <v>41533</v>
      </c>
      <c r="C642">
        <v>8800.7000000000007</v>
      </c>
      <c r="D642">
        <f t="shared" si="27"/>
        <v>8800.7000000000007</v>
      </c>
      <c r="E642">
        <f t="shared" si="28"/>
        <v>9</v>
      </c>
      <c r="F642" t="str">
        <f t="shared" si="29"/>
        <v>No</v>
      </c>
    </row>
    <row r="643" spans="1:6" x14ac:dyDescent="0.25">
      <c r="A643" t="s">
        <v>61</v>
      </c>
      <c r="B643" s="1">
        <v>39380</v>
      </c>
      <c r="C643" t="s">
        <v>702</v>
      </c>
      <c r="D643">
        <f t="shared" ref="D643:D706" si="30">IF(LEFT(RIGHT(C643,3))=",",_xlfn.NUMBERVALUE(C643,",","."),C643)</f>
        <v>6122.16</v>
      </c>
      <c r="E643">
        <f t="shared" ref="E643:E706" si="31">MONTH(B643)</f>
        <v>10</v>
      </c>
      <c r="F643" t="str">
        <f t="shared" ref="F643:F706" si="32">IF(ISERROR(SEARCH("J*A*S*M",A643)),"No","Yes")</f>
        <v>No</v>
      </c>
    </row>
    <row r="644" spans="1:6" x14ac:dyDescent="0.25">
      <c r="A644" t="s">
        <v>544</v>
      </c>
      <c r="B644" s="1">
        <v>39466</v>
      </c>
      <c r="C644">
        <v>5164.12</v>
      </c>
      <c r="D644">
        <f t="shared" si="30"/>
        <v>5164.12</v>
      </c>
      <c r="E644">
        <f t="shared" si="31"/>
        <v>1</v>
      </c>
      <c r="F644" t="str">
        <f t="shared" si="32"/>
        <v>Yes</v>
      </c>
    </row>
    <row r="645" spans="1:6" x14ac:dyDescent="0.25">
      <c r="A645" t="s">
        <v>71</v>
      </c>
      <c r="B645" s="1">
        <v>39611</v>
      </c>
      <c r="C645">
        <v>5052.8900000000003</v>
      </c>
      <c r="D645">
        <f t="shared" si="30"/>
        <v>5052.8900000000003</v>
      </c>
      <c r="E645">
        <f t="shared" si="31"/>
        <v>6</v>
      </c>
      <c r="F645" t="str">
        <f t="shared" si="32"/>
        <v>No</v>
      </c>
    </row>
    <row r="646" spans="1:6" x14ac:dyDescent="0.25">
      <c r="A646" t="s">
        <v>703</v>
      </c>
      <c r="B646" s="1">
        <v>39987</v>
      </c>
      <c r="C646">
        <v>9029.6</v>
      </c>
      <c r="D646">
        <f t="shared" si="30"/>
        <v>9029.6</v>
      </c>
      <c r="E646">
        <f t="shared" si="31"/>
        <v>6</v>
      </c>
      <c r="F646" t="str">
        <f t="shared" si="32"/>
        <v>No</v>
      </c>
    </row>
    <row r="647" spans="1:6" x14ac:dyDescent="0.25">
      <c r="A647" t="s">
        <v>208</v>
      </c>
      <c r="B647" s="1">
        <v>38977</v>
      </c>
      <c r="C647" t="s">
        <v>704</v>
      </c>
      <c r="D647">
        <f t="shared" si="30"/>
        <v>6272.25</v>
      </c>
      <c r="E647">
        <f t="shared" si="31"/>
        <v>9</v>
      </c>
      <c r="F647" t="str">
        <f t="shared" si="32"/>
        <v>No</v>
      </c>
    </row>
    <row r="648" spans="1:6" x14ac:dyDescent="0.25">
      <c r="A648" t="s">
        <v>610</v>
      </c>
      <c r="B648" s="1">
        <v>39008</v>
      </c>
      <c r="C648" t="s">
        <v>705</v>
      </c>
      <c r="D648">
        <f t="shared" si="30"/>
        <v>7013.22</v>
      </c>
      <c r="E648">
        <f t="shared" si="31"/>
        <v>10</v>
      </c>
      <c r="F648" t="str">
        <f t="shared" si="32"/>
        <v>No</v>
      </c>
    </row>
    <row r="649" spans="1:6" x14ac:dyDescent="0.25">
      <c r="A649" t="s">
        <v>346</v>
      </c>
      <c r="B649" s="1">
        <v>37961</v>
      </c>
      <c r="C649">
        <v>7490.76</v>
      </c>
      <c r="D649">
        <f t="shared" si="30"/>
        <v>7490.76</v>
      </c>
      <c r="E649">
        <f t="shared" si="31"/>
        <v>12</v>
      </c>
      <c r="F649" t="str">
        <f t="shared" si="32"/>
        <v>No</v>
      </c>
    </row>
    <row r="650" spans="1:6" x14ac:dyDescent="0.25">
      <c r="A650" t="s">
        <v>706</v>
      </c>
      <c r="B650" s="1">
        <v>38005</v>
      </c>
      <c r="C650" t="s">
        <v>707</v>
      </c>
      <c r="D650">
        <f t="shared" si="30"/>
        <v>8327.3799999999992</v>
      </c>
      <c r="E650">
        <f t="shared" si="31"/>
        <v>1</v>
      </c>
      <c r="F650" t="str">
        <f t="shared" si="32"/>
        <v>No</v>
      </c>
    </row>
    <row r="651" spans="1:6" x14ac:dyDescent="0.25">
      <c r="A651" t="s">
        <v>334</v>
      </c>
      <c r="B651" s="1">
        <v>39965</v>
      </c>
      <c r="C651">
        <v>5000.6499999999996</v>
      </c>
      <c r="D651">
        <f t="shared" si="30"/>
        <v>5000.6499999999996</v>
      </c>
      <c r="E651">
        <f t="shared" si="31"/>
        <v>6</v>
      </c>
      <c r="F651" t="str">
        <f t="shared" si="32"/>
        <v>No</v>
      </c>
    </row>
    <row r="652" spans="1:6" x14ac:dyDescent="0.25">
      <c r="A652" t="s">
        <v>708</v>
      </c>
      <c r="B652" s="1">
        <v>39419</v>
      </c>
      <c r="C652">
        <v>6881.68</v>
      </c>
      <c r="D652">
        <f t="shared" si="30"/>
        <v>6881.68</v>
      </c>
      <c r="E652">
        <f t="shared" si="31"/>
        <v>12</v>
      </c>
      <c r="F652" t="str">
        <f t="shared" si="32"/>
        <v>No</v>
      </c>
    </row>
    <row r="653" spans="1:6" x14ac:dyDescent="0.25">
      <c r="A653" t="s">
        <v>709</v>
      </c>
      <c r="B653" s="1">
        <v>37017</v>
      </c>
      <c r="C653" t="s">
        <v>710</v>
      </c>
      <c r="D653">
        <f t="shared" si="30"/>
        <v>5016.7299999999996</v>
      </c>
      <c r="E653">
        <f t="shared" si="31"/>
        <v>5</v>
      </c>
      <c r="F653" t="str">
        <f t="shared" si="32"/>
        <v>No</v>
      </c>
    </row>
    <row r="654" spans="1:6" x14ac:dyDescent="0.25">
      <c r="A654" t="s">
        <v>548</v>
      </c>
      <c r="B654" s="1">
        <v>38075</v>
      </c>
      <c r="C654" t="s">
        <v>711</v>
      </c>
      <c r="D654">
        <f t="shared" si="30"/>
        <v>9601.42</v>
      </c>
      <c r="E654">
        <f t="shared" si="31"/>
        <v>3</v>
      </c>
      <c r="F654" t="str">
        <f t="shared" si="32"/>
        <v>No</v>
      </c>
    </row>
    <row r="655" spans="1:6" x14ac:dyDescent="0.25">
      <c r="A655" t="s">
        <v>294</v>
      </c>
      <c r="B655" s="1">
        <v>37561</v>
      </c>
      <c r="C655">
        <v>8298.08</v>
      </c>
      <c r="D655">
        <f t="shared" si="30"/>
        <v>8298.08</v>
      </c>
      <c r="E655">
        <f t="shared" si="31"/>
        <v>11</v>
      </c>
      <c r="F655" t="str">
        <f t="shared" si="32"/>
        <v>No</v>
      </c>
    </row>
    <row r="656" spans="1:6" x14ac:dyDescent="0.25">
      <c r="A656" t="s">
        <v>102</v>
      </c>
      <c r="B656" s="1">
        <v>37635</v>
      </c>
      <c r="C656" t="s">
        <v>712</v>
      </c>
      <c r="D656">
        <f t="shared" si="30"/>
        <v>5574.53</v>
      </c>
      <c r="E656">
        <f t="shared" si="31"/>
        <v>1</v>
      </c>
      <c r="F656" t="str">
        <f t="shared" si="32"/>
        <v>No</v>
      </c>
    </row>
    <row r="657" spans="1:6" x14ac:dyDescent="0.25">
      <c r="A657" t="s">
        <v>245</v>
      </c>
      <c r="B657" s="1">
        <v>37587</v>
      </c>
      <c r="C657">
        <v>5714.37</v>
      </c>
      <c r="D657">
        <f t="shared" si="30"/>
        <v>5714.37</v>
      </c>
      <c r="E657">
        <f t="shared" si="31"/>
        <v>11</v>
      </c>
      <c r="F657" t="str">
        <f t="shared" si="32"/>
        <v>No</v>
      </c>
    </row>
    <row r="658" spans="1:6" x14ac:dyDescent="0.25">
      <c r="A658" t="s">
        <v>713</v>
      </c>
      <c r="B658" s="1">
        <v>38460</v>
      </c>
      <c r="C658">
        <v>7933.43</v>
      </c>
      <c r="D658">
        <f t="shared" si="30"/>
        <v>7933.43</v>
      </c>
      <c r="E658">
        <f t="shared" si="31"/>
        <v>4</v>
      </c>
      <c r="F658" t="str">
        <f t="shared" si="32"/>
        <v>No</v>
      </c>
    </row>
    <row r="659" spans="1:6" x14ac:dyDescent="0.25">
      <c r="A659" t="s">
        <v>126</v>
      </c>
      <c r="B659" s="1">
        <v>40372</v>
      </c>
      <c r="C659" t="s">
        <v>714</v>
      </c>
      <c r="D659">
        <f t="shared" si="30"/>
        <v>5861.7</v>
      </c>
      <c r="E659">
        <f t="shared" si="31"/>
        <v>7</v>
      </c>
      <c r="F659" t="str">
        <f t="shared" si="32"/>
        <v>No</v>
      </c>
    </row>
    <row r="660" spans="1:6" x14ac:dyDescent="0.25">
      <c r="A660" t="s">
        <v>71</v>
      </c>
      <c r="B660" s="1">
        <v>40100</v>
      </c>
      <c r="C660">
        <v>6173.13</v>
      </c>
      <c r="D660">
        <f t="shared" si="30"/>
        <v>6173.13</v>
      </c>
      <c r="E660">
        <f t="shared" si="31"/>
        <v>10</v>
      </c>
      <c r="F660" t="str">
        <f t="shared" si="32"/>
        <v>No</v>
      </c>
    </row>
    <row r="661" spans="1:6" x14ac:dyDescent="0.25">
      <c r="A661" t="s">
        <v>459</v>
      </c>
      <c r="B661" s="1">
        <v>41233</v>
      </c>
      <c r="C661" t="s">
        <v>715</v>
      </c>
      <c r="D661">
        <f t="shared" si="30"/>
        <v>8412.58</v>
      </c>
      <c r="E661">
        <f t="shared" si="31"/>
        <v>11</v>
      </c>
      <c r="F661" t="str">
        <f t="shared" si="32"/>
        <v>No</v>
      </c>
    </row>
    <row r="662" spans="1:6" x14ac:dyDescent="0.25">
      <c r="A662" t="s">
        <v>362</v>
      </c>
      <c r="B662" s="1">
        <v>37135</v>
      </c>
      <c r="C662">
        <v>9580.42</v>
      </c>
      <c r="D662">
        <f t="shared" si="30"/>
        <v>9580.42</v>
      </c>
      <c r="E662">
        <f t="shared" si="31"/>
        <v>9</v>
      </c>
      <c r="F662" t="str">
        <f t="shared" si="32"/>
        <v>No</v>
      </c>
    </row>
    <row r="663" spans="1:6" x14ac:dyDescent="0.25">
      <c r="A663" t="s">
        <v>217</v>
      </c>
      <c r="B663" s="1">
        <v>38318</v>
      </c>
      <c r="C663" t="s">
        <v>716</v>
      </c>
      <c r="D663">
        <f t="shared" si="30"/>
        <v>8291.58</v>
      </c>
      <c r="E663">
        <f t="shared" si="31"/>
        <v>11</v>
      </c>
      <c r="F663" t="str">
        <f t="shared" si="32"/>
        <v>No</v>
      </c>
    </row>
    <row r="664" spans="1:6" x14ac:dyDescent="0.25">
      <c r="A664" t="s">
        <v>190</v>
      </c>
      <c r="B664" s="1">
        <v>37399</v>
      </c>
      <c r="C664">
        <v>8810.16</v>
      </c>
      <c r="D664">
        <f t="shared" si="30"/>
        <v>8810.16</v>
      </c>
      <c r="E664">
        <f t="shared" si="31"/>
        <v>5</v>
      </c>
      <c r="F664" t="str">
        <f t="shared" si="32"/>
        <v>No</v>
      </c>
    </row>
    <row r="665" spans="1:6" x14ac:dyDescent="0.25">
      <c r="A665" t="s">
        <v>138</v>
      </c>
      <c r="B665" s="1">
        <v>40691</v>
      </c>
      <c r="C665">
        <v>6527.8</v>
      </c>
      <c r="D665">
        <f t="shared" si="30"/>
        <v>6527.8</v>
      </c>
      <c r="E665">
        <f t="shared" si="31"/>
        <v>5</v>
      </c>
      <c r="F665" t="str">
        <f t="shared" si="32"/>
        <v>Yes</v>
      </c>
    </row>
    <row r="666" spans="1:6" x14ac:dyDescent="0.25">
      <c r="A666" t="s">
        <v>80</v>
      </c>
      <c r="B666" s="1">
        <v>37917</v>
      </c>
      <c r="C666">
        <v>9135.5499999999993</v>
      </c>
      <c r="D666">
        <f t="shared" si="30"/>
        <v>9135.5499999999993</v>
      </c>
      <c r="E666">
        <f t="shared" si="31"/>
        <v>10</v>
      </c>
      <c r="F666" t="str">
        <f t="shared" si="32"/>
        <v>Yes</v>
      </c>
    </row>
    <row r="667" spans="1:6" x14ac:dyDescent="0.25">
      <c r="A667" t="s">
        <v>717</v>
      </c>
      <c r="B667" s="1">
        <v>41509</v>
      </c>
      <c r="C667">
        <v>5580.14</v>
      </c>
      <c r="D667">
        <f t="shared" si="30"/>
        <v>5580.14</v>
      </c>
      <c r="E667">
        <f t="shared" si="31"/>
        <v>8</v>
      </c>
      <c r="F667" t="str">
        <f t="shared" si="32"/>
        <v>No</v>
      </c>
    </row>
    <row r="668" spans="1:6" x14ac:dyDescent="0.25">
      <c r="A668" t="s">
        <v>718</v>
      </c>
      <c r="B668" s="1">
        <v>40795</v>
      </c>
      <c r="C668">
        <v>9641.1</v>
      </c>
      <c r="D668">
        <f t="shared" si="30"/>
        <v>9641.1</v>
      </c>
      <c r="E668">
        <f t="shared" si="31"/>
        <v>9</v>
      </c>
      <c r="F668" t="str">
        <f t="shared" si="32"/>
        <v>No</v>
      </c>
    </row>
    <row r="669" spans="1:6" x14ac:dyDescent="0.25">
      <c r="A669" t="s">
        <v>217</v>
      </c>
      <c r="B669" s="1">
        <v>38215</v>
      </c>
      <c r="C669" t="s">
        <v>719</v>
      </c>
      <c r="D669">
        <f t="shared" si="30"/>
        <v>6085.48</v>
      </c>
      <c r="E669">
        <f t="shared" si="31"/>
        <v>8</v>
      </c>
      <c r="F669" t="str">
        <f t="shared" si="32"/>
        <v>No</v>
      </c>
    </row>
    <row r="670" spans="1:6" x14ac:dyDescent="0.25">
      <c r="A670" t="s">
        <v>720</v>
      </c>
      <c r="B670" s="1">
        <v>39693</v>
      </c>
      <c r="C670">
        <v>7507.15</v>
      </c>
      <c r="D670">
        <f t="shared" si="30"/>
        <v>7507.15</v>
      </c>
      <c r="E670">
        <f t="shared" si="31"/>
        <v>9</v>
      </c>
      <c r="F670" t="str">
        <f t="shared" si="32"/>
        <v>No</v>
      </c>
    </row>
    <row r="671" spans="1:6" x14ac:dyDescent="0.25">
      <c r="A671" t="s">
        <v>721</v>
      </c>
      <c r="B671" s="1">
        <v>37411</v>
      </c>
      <c r="C671" t="s">
        <v>722</v>
      </c>
      <c r="D671">
        <f t="shared" si="30"/>
        <v>9336.4599999999991</v>
      </c>
      <c r="E671">
        <f t="shared" si="31"/>
        <v>6</v>
      </c>
      <c r="F671" t="str">
        <f t="shared" si="32"/>
        <v>No</v>
      </c>
    </row>
    <row r="672" spans="1:6" x14ac:dyDescent="0.25">
      <c r="A672" t="s">
        <v>674</v>
      </c>
      <c r="B672" s="1">
        <v>41945</v>
      </c>
      <c r="C672">
        <v>8008.47</v>
      </c>
      <c r="D672">
        <f t="shared" si="30"/>
        <v>8008.47</v>
      </c>
      <c r="E672">
        <f t="shared" si="31"/>
        <v>11</v>
      </c>
      <c r="F672" t="str">
        <f t="shared" si="32"/>
        <v>No</v>
      </c>
    </row>
    <row r="673" spans="1:6" x14ac:dyDescent="0.25">
      <c r="A673" t="s">
        <v>125</v>
      </c>
      <c r="B673" s="1">
        <v>39185</v>
      </c>
      <c r="C673">
        <v>8201.8799999999992</v>
      </c>
      <c r="D673">
        <f t="shared" si="30"/>
        <v>8201.8799999999992</v>
      </c>
      <c r="E673">
        <f t="shared" si="31"/>
        <v>4</v>
      </c>
      <c r="F673" t="str">
        <f t="shared" si="32"/>
        <v>No</v>
      </c>
    </row>
    <row r="674" spans="1:6" x14ac:dyDescent="0.25">
      <c r="A674" t="s">
        <v>723</v>
      </c>
      <c r="B674" s="1">
        <v>40565</v>
      </c>
      <c r="C674" t="s">
        <v>724</v>
      </c>
      <c r="D674">
        <f t="shared" si="30"/>
        <v>8179.98</v>
      </c>
      <c r="E674">
        <f t="shared" si="31"/>
        <v>1</v>
      </c>
      <c r="F674" t="str">
        <f t="shared" si="32"/>
        <v>No</v>
      </c>
    </row>
    <row r="675" spans="1:6" x14ac:dyDescent="0.25">
      <c r="A675" t="s">
        <v>74</v>
      </c>
      <c r="B675" s="1">
        <v>39174</v>
      </c>
      <c r="C675">
        <v>7613.72</v>
      </c>
      <c r="D675">
        <f t="shared" si="30"/>
        <v>7613.72</v>
      </c>
      <c r="E675">
        <f t="shared" si="31"/>
        <v>4</v>
      </c>
      <c r="F675" t="str">
        <f t="shared" si="32"/>
        <v>Yes</v>
      </c>
    </row>
    <row r="676" spans="1:6" x14ac:dyDescent="0.25">
      <c r="A676" t="s">
        <v>413</v>
      </c>
      <c r="B676" s="1">
        <v>41677</v>
      </c>
      <c r="C676" t="s">
        <v>725</v>
      </c>
      <c r="D676">
        <f t="shared" si="30"/>
        <v>8014.08</v>
      </c>
      <c r="E676">
        <f t="shared" si="31"/>
        <v>2</v>
      </c>
      <c r="F676" t="str">
        <f t="shared" si="32"/>
        <v>No</v>
      </c>
    </row>
    <row r="677" spans="1:6" x14ac:dyDescent="0.25">
      <c r="A677" t="s">
        <v>275</v>
      </c>
      <c r="B677" s="1">
        <v>41182</v>
      </c>
      <c r="C677">
        <v>9158.4</v>
      </c>
      <c r="D677">
        <f t="shared" si="30"/>
        <v>9158.4</v>
      </c>
      <c r="E677">
        <f t="shared" si="31"/>
        <v>9</v>
      </c>
      <c r="F677" t="str">
        <f t="shared" si="32"/>
        <v>No</v>
      </c>
    </row>
    <row r="678" spans="1:6" x14ac:dyDescent="0.25">
      <c r="A678" t="s">
        <v>534</v>
      </c>
      <c r="B678" s="1">
        <v>41510</v>
      </c>
      <c r="C678" t="s">
        <v>726</v>
      </c>
      <c r="D678">
        <f t="shared" si="30"/>
        <v>6468.27</v>
      </c>
      <c r="E678">
        <f t="shared" si="31"/>
        <v>8</v>
      </c>
      <c r="F678" t="str">
        <f t="shared" si="32"/>
        <v>No</v>
      </c>
    </row>
    <row r="679" spans="1:6" x14ac:dyDescent="0.25">
      <c r="A679" t="s">
        <v>657</v>
      </c>
      <c r="B679" s="1">
        <v>40776</v>
      </c>
      <c r="C679" t="s">
        <v>727</v>
      </c>
      <c r="D679">
        <f t="shared" si="30"/>
        <v>5369.09</v>
      </c>
      <c r="E679">
        <f t="shared" si="31"/>
        <v>8</v>
      </c>
      <c r="F679" t="str">
        <f t="shared" si="32"/>
        <v>No</v>
      </c>
    </row>
    <row r="680" spans="1:6" x14ac:dyDescent="0.25">
      <c r="A680" t="s">
        <v>728</v>
      </c>
      <c r="B680" s="1">
        <v>39179</v>
      </c>
      <c r="C680" t="s">
        <v>729</v>
      </c>
      <c r="D680">
        <f t="shared" si="30"/>
        <v>8153.68</v>
      </c>
      <c r="E680">
        <f t="shared" si="31"/>
        <v>4</v>
      </c>
      <c r="F680" t="str">
        <f t="shared" si="32"/>
        <v>No</v>
      </c>
    </row>
    <row r="681" spans="1:6" x14ac:dyDescent="0.25">
      <c r="A681" t="s">
        <v>668</v>
      </c>
      <c r="B681" s="1">
        <v>37568</v>
      </c>
      <c r="C681" t="s">
        <v>730</v>
      </c>
      <c r="D681">
        <f t="shared" si="30"/>
        <v>9505.4</v>
      </c>
      <c r="E681">
        <f t="shared" si="31"/>
        <v>11</v>
      </c>
      <c r="F681" t="str">
        <f t="shared" si="32"/>
        <v>No</v>
      </c>
    </row>
    <row r="682" spans="1:6" x14ac:dyDescent="0.25">
      <c r="A682" t="s">
        <v>74</v>
      </c>
      <c r="B682" s="1">
        <v>41124</v>
      </c>
      <c r="C682" t="s">
        <v>731</v>
      </c>
      <c r="D682">
        <f t="shared" si="30"/>
        <v>7948.72</v>
      </c>
      <c r="E682">
        <f t="shared" si="31"/>
        <v>8</v>
      </c>
      <c r="F682" t="str">
        <f t="shared" si="32"/>
        <v>Yes</v>
      </c>
    </row>
    <row r="683" spans="1:6" x14ac:dyDescent="0.25">
      <c r="A683" t="s">
        <v>732</v>
      </c>
      <c r="B683" s="1">
        <v>40763</v>
      </c>
      <c r="C683">
        <v>5016.2700000000004</v>
      </c>
      <c r="D683">
        <f t="shared" si="30"/>
        <v>5016.2700000000004</v>
      </c>
      <c r="E683">
        <f t="shared" si="31"/>
        <v>8</v>
      </c>
      <c r="F683" t="str">
        <f t="shared" si="32"/>
        <v>No</v>
      </c>
    </row>
    <row r="684" spans="1:6" x14ac:dyDescent="0.25">
      <c r="A684" t="s">
        <v>258</v>
      </c>
      <c r="B684" s="1">
        <v>39137</v>
      </c>
      <c r="C684" t="s">
        <v>733</v>
      </c>
      <c r="D684">
        <f t="shared" si="30"/>
        <v>5089.6400000000003</v>
      </c>
      <c r="E684">
        <f t="shared" si="31"/>
        <v>2</v>
      </c>
      <c r="F684" t="str">
        <f t="shared" si="32"/>
        <v>No</v>
      </c>
    </row>
    <row r="685" spans="1:6" x14ac:dyDescent="0.25">
      <c r="A685" t="s">
        <v>77</v>
      </c>
      <c r="B685" s="1">
        <v>41864</v>
      </c>
      <c r="C685" t="s">
        <v>734</v>
      </c>
      <c r="D685">
        <f t="shared" si="30"/>
        <v>8574.08</v>
      </c>
      <c r="E685">
        <f t="shared" si="31"/>
        <v>8</v>
      </c>
      <c r="F685" t="str">
        <f t="shared" si="32"/>
        <v>No</v>
      </c>
    </row>
    <row r="686" spans="1:6" x14ac:dyDescent="0.25">
      <c r="A686" t="s">
        <v>96</v>
      </c>
      <c r="B686" s="1">
        <v>41569</v>
      </c>
      <c r="C686" t="s">
        <v>735</v>
      </c>
      <c r="D686">
        <f t="shared" si="30"/>
        <v>5888.01</v>
      </c>
      <c r="E686">
        <f t="shared" si="31"/>
        <v>10</v>
      </c>
      <c r="F686" t="str">
        <f t="shared" si="32"/>
        <v>No</v>
      </c>
    </row>
    <row r="687" spans="1:6" x14ac:dyDescent="0.25">
      <c r="A687" t="s">
        <v>484</v>
      </c>
      <c r="B687" s="1">
        <v>38973</v>
      </c>
      <c r="C687">
        <v>9200.98</v>
      </c>
      <c r="D687">
        <f t="shared" si="30"/>
        <v>9200.98</v>
      </c>
      <c r="E687">
        <f t="shared" si="31"/>
        <v>9</v>
      </c>
      <c r="F687" t="str">
        <f t="shared" si="32"/>
        <v>No</v>
      </c>
    </row>
    <row r="688" spans="1:6" x14ac:dyDescent="0.25">
      <c r="A688" t="s">
        <v>736</v>
      </c>
      <c r="B688" s="1">
        <v>40857</v>
      </c>
      <c r="C688" t="s">
        <v>737</v>
      </c>
      <c r="D688">
        <f t="shared" si="30"/>
        <v>7247.22</v>
      </c>
      <c r="E688">
        <f t="shared" si="31"/>
        <v>11</v>
      </c>
      <c r="F688" t="str">
        <f t="shared" si="32"/>
        <v>No</v>
      </c>
    </row>
    <row r="689" spans="1:6" x14ac:dyDescent="0.25">
      <c r="A689" t="s">
        <v>357</v>
      </c>
      <c r="B689" s="1">
        <v>39132</v>
      </c>
      <c r="C689" t="s">
        <v>738</v>
      </c>
      <c r="D689">
        <f t="shared" si="30"/>
        <v>5680</v>
      </c>
      <c r="E689">
        <f t="shared" si="31"/>
        <v>2</v>
      </c>
      <c r="F689" t="str">
        <f t="shared" si="32"/>
        <v>No</v>
      </c>
    </row>
    <row r="690" spans="1:6" x14ac:dyDescent="0.25">
      <c r="A690" t="s">
        <v>739</v>
      </c>
      <c r="B690" s="1">
        <v>39959</v>
      </c>
      <c r="C690" t="s">
        <v>740</v>
      </c>
      <c r="D690">
        <f t="shared" si="30"/>
        <v>9942.35</v>
      </c>
      <c r="E690">
        <f t="shared" si="31"/>
        <v>5</v>
      </c>
      <c r="F690" t="str">
        <f t="shared" si="32"/>
        <v>No</v>
      </c>
    </row>
    <row r="691" spans="1:6" x14ac:dyDescent="0.25">
      <c r="A691" t="s">
        <v>74</v>
      </c>
      <c r="B691" s="1">
        <v>41021</v>
      </c>
      <c r="C691">
        <v>5269.68</v>
      </c>
      <c r="D691">
        <f t="shared" si="30"/>
        <v>5269.68</v>
      </c>
      <c r="E691">
        <f t="shared" si="31"/>
        <v>4</v>
      </c>
      <c r="F691" t="str">
        <f t="shared" si="32"/>
        <v>Yes</v>
      </c>
    </row>
    <row r="692" spans="1:6" x14ac:dyDescent="0.25">
      <c r="A692" t="s">
        <v>128</v>
      </c>
      <c r="B692" s="1">
        <v>39097</v>
      </c>
      <c r="C692" t="s">
        <v>741</v>
      </c>
      <c r="D692">
        <f t="shared" si="30"/>
        <v>9452.36</v>
      </c>
      <c r="E692">
        <f t="shared" si="31"/>
        <v>1</v>
      </c>
      <c r="F692" t="str">
        <f t="shared" si="32"/>
        <v>No</v>
      </c>
    </row>
    <row r="693" spans="1:6" x14ac:dyDescent="0.25">
      <c r="A693" t="s">
        <v>314</v>
      </c>
      <c r="B693" s="1">
        <v>38496</v>
      </c>
      <c r="C693" t="s">
        <v>742</v>
      </c>
      <c r="D693">
        <f t="shared" si="30"/>
        <v>8839.91</v>
      </c>
      <c r="E693">
        <f t="shared" si="31"/>
        <v>5</v>
      </c>
      <c r="F693" t="str">
        <f t="shared" si="32"/>
        <v>No</v>
      </c>
    </row>
    <row r="694" spans="1:6" x14ac:dyDescent="0.25">
      <c r="A694" t="s">
        <v>84</v>
      </c>
      <c r="B694" s="1">
        <v>37888</v>
      </c>
      <c r="C694">
        <v>6466.21</v>
      </c>
      <c r="D694">
        <f t="shared" si="30"/>
        <v>6466.21</v>
      </c>
      <c r="E694">
        <f t="shared" si="31"/>
        <v>9</v>
      </c>
      <c r="F694" t="str">
        <f t="shared" si="32"/>
        <v>No</v>
      </c>
    </row>
    <row r="695" spans="1:6" x14ac:dyDescent="0.25">
      <c r="A695" t="s">
        <v>743</v>
      </c>
      <c r="B695" s="1">
        <v>40235</v>
      </c>
      <c r="C695" t="s">
        <v>744</v>
      </c>
      <c r="D695">
        <f t="shared" si="30"/>
        <v>9821.43</v>
      </c>
      <c r="E695">
        <f t="shared" si="31"/>
        <v>2</v>
      </c>
      <c r="F695" t="str">
        <f t="shared" si="32"/>
        <v>No</v>
      </c>
    </row>
    <row r="696" spans="1:6" x14ac:dyDescent="0.25">
      <c r="A696" t="s">
        <v>745</v>
      </c>
      <c r="B696" s="1">
        <v>41259</v>
      </c>
      <c r="C696">
        <v>7485.74</v>
      </c>
      <c r="D696">
        <f t="shared" si="30"/>
        <v>7485.74</v>
      </c>
      <c r="E696">
        <f t="shared" si="31"/>
        <v>12</v>
      </c>
      <c r="F696" t="str">
        <f t="shared" si="32"/>
        <v>No</v>
      </c>
    </row>
    <row r="697" spans="1:6" x14ac:dyDescent="0.25">
      <c r="A697" t="s">
        <v>746</v>
      </c>
      <c r="B697" s="1">
        <v>38162</v>
      </c>
      <c r="C697">
        <v>7151.69</v>
      </c>
      <c r="D697">
        <f t="shared" si="30"/>
        <v>7151.69</v>
      </c>
      <c r="E697">
        <f t="shared" si="31"/>
        <v>6</v>
      </c>
      <c r="F697" t="str">
        <f t="shared" si="32"/>
        <v>No</v>
      </c>
    </row>
    <row r="698" spans="1:6" x14ac:dyDescent="0.25">
      <c r="A698" t="s">
        <v>747</v>
      </c>
      <c r="B698" s="1">
        <v>38211</v>
      </c>
      <c r="C698">
        <v>7957.35</v>
      </c>
      <c r="D698">
        <f t="shared" si="30"/>
        <v>7957.35</v>
      </c>
      <c r="E698">
        <f t="shared" si="31"/>
        <v>8</v>
      </c>
      <c r="F698" t="str">
        <f t="shared" si="32"/>
        <v>No</v>
      </c>
    </row>
    <row r="699" spans="1:6" x14ac:dyDescent="0.25">
      <c r="A699" t="s">
        <v>351</v>
      </c>
      <c r="B699" s="1">
        <v>37386</v>
      </c>
      <c r="C699" t="s">
        <v>748</v>
      </c>
      <c r="D699">
        <f t="shared" si="30"/>
        <v>9869.99</v>
      </c>
      <c r="E699">
        <f t="shared" si="31"/>
        <v>5</v>
      </c>
      <c r="F699" t="str">
        <f t="shared" si="32"/>
        <v>No</v>
      </c>
    </row>
    <row r="700" spans="1:6" x14ac:dyDescent="0.25">
      <c r="A700" t="s">
        <v>749</v>
      </c>
      <c r="B700" s="1">
        <v>39117</v>
      </c>
      <c r="C700" t="s">
        <v>750</v>
      </c>
      <c r="D700">
        <f t="shared" si="30"/>
        <v>7663.81</v>
      </c>
      <c r="E700">
        <f t="shared" si="31"/>
        <v>2</v>
      </c>
      <c r="F700" t="str">
        <f t="shared" si="32"/>
        <v>No</v>
      </c>
    </row>
    <row r="701" spans="1:6" x14ac:dyDescent="0.25">
      <c r="A701" t="s">
        <v>751</v>
      </c>
      <c r="B701" s="1">
        <v>38641</v>
      </c>
      <c r="C701">
        <v>9990.41</v>
      </c>
      <c r="D701">
        <f t="shared" si="30"/>
        <v>9990.41</v>
      </c>
      <c r="E701">
        <f t="shared" si="31"/>
        <v>10</v>
      </c>
      <c r="F701" t="str">
        <f t="shared" si="32"/>
        <v>No</v>
      </c>
    </row>
    <row r="702" spans="1:6" x14ac:dyDescent="0.25">
      <c r="A702" t="s">
        <v>247</v>
      </c>
      <c r="B702" s="1">
        <v>38106</v>
      </c>
      <c r="C702">
        <v>9368.8799999999992</v>
      </c>
      <c r="D702">
        <f t="shared" si="30"/>
        <v>9368.8799999999992</v>
      </c>
      <c r="E702">
        <f t="shared" si="31"/>
        <v>4</v>
      </c>
      <c r="F702" t="str">
        <f t="shared" si="32"/>
        <v>Yes</v>
      </c>
    </row>
    <row r="703" spans="1:6" x14ac:dyDescent="0.25">
      <c r="A703" t="s">
        <v>752</v>
      </c>
      <c r="B703" s="1">
        <v>39366</v>
      </c>
      <c r="C703" t="s">
        <v>753</v>
      </c>
      <c r="D703">
        <f t="shared" si="30"/>
        <v>7719.63</v>
      </c>
      <c r="E703">
        <f t="shared" si="31"/>
        <v>10</v>
      </c>
      <c r="F703" t="str">
        <f t="shared" si="32"/>
        <v>No</v>
      </c>
    </row>
    <row r="704" spans="1:6" x14ac:dyDescent="0.25">
      <c r="A704" t="s">
        <v>96</v>
      </c>
      <c r="B704" s="1">
        <v>40334</v>
      </c>
      <c r="C704" t="s">
        <v>754</v>
      </c>
      <c r="D704">
        <f t="shared" si="30"/>
        <v>7625.24</v>
      </c>
      <c r="E704">
        <f t="shared" si="31"/>
        <v>6</v>
      </c>
      <c r="F704" t="str">
        <f t="shared" si="32"/>
        <v>No</v>
      </c>
    </row>
    <row r="705" spans="1:6" x14ac:dyDescent="0.25">
      <c r="A705" t="s">
        <v>230</v>
      </c>
      <c r="B705" s="1">
        <v>41717</v>
      </c>
      <c r="C705">
        <v>5879.59</v>
      </c>
      <c r="D705">
        <f t="shared" si="30"/>
        <v>5879.59</v>
      </c>
      <c r="E705">
        <f t="shared" si="31"/>
        <v>3</v>
      </c>
      <c r="F705" t="str">
        <f t="shared" si="32"/>
        <v>No</v>
      </c>
    </row>
    <row r="706" spans="1:6" x14ac:dyDescent="0.25">
      <c r="A706" t="s">
        <v>76</v>
      </c>
      <c r="B706" s="1">
        <v>40282</v>
      </c>
      <c r="C706">
        <v>6650.23</v>
      </c>
      <c r="D706">
        <f t="shared" si="30"/>
        <v>6650.23</v>
      </c>
      <c r="E706">
        <f t="shared" si="31"/>
        <v>4</v>
      </c>
      <c r="F706" t="str">
        <f t="shared" si="32"/>
        <v>No</v>
      </c>
    </row>
    <row r="707" spans="1:6" x14ac:dyDescent="0.25">
      <c r="A707" t="s">
        <v>181</v>
      </c>
      <c r="B707" s="1">
        <v>37247</v>
      </c>
      <c r="C707">
        <v>5518.26</v>
      </c>
      <c r="D707">
        <f t="shared" ref="D707:D770" si="33">IF(LEFT(RIGHT(C707,3))=",",_xlfn.NUMBERVALUE(C707,",","."),C707)</f>
        <v>5518.26</v>
      </c>
      <c r="E707">
        <f t="shared" ref="E707:E770" si="34">MONTH(B707)</f>
        <v>12</v>
      </c>
      <c r="F707" t="str">
        <f t="shared" ref="F707:F770" si="35">IF(ISERROR(SEARCH("J*A*S*M",A707)),"No","Yes")</f>
        <v>No</v>
      </c>
    </row>
    <row r="708" spans="1:6" x14ac:dyDescent="0.25">
      <c r="A708" t="s">
        <v>125</v>
      </c>
      <c r="B708" s="1">
        <v>37799</v>
      </c>
      <c r="C708" t="s">
        <v>755</v>
      </c>
      <c r="D708">
        <f t="shared" si="33"/>
        <v>7847.82</v>
      </c>
      <c r="E708">
        <f t="shared" si="34"/>
        <v>6</v>
      </c>
      <c r="F708" t="str">
        <f t="shared" si="35"/>
        <v>No</v>
      </c>
    </row>
    <row r="709" spans="1:6" x14ac:dyDescent="0.25">
      <c r="A709" t="s">
        <v>136</v>
      </c>
      <c r="B709" s="1">
        <v>40781</v>
      </c>
      <c r="C709" t="s">
        <v>756</v>
      </c>
      <c r="D709">
        <f t="shared" si="33"/>
        <v>7891.48</v>
      </c>
      <c r="E709">
        <f t="shared" si="34"/>
        <v>8</v>
      </c>
      <c r="F709" t="str">
        <f t="shared" si="35"/>
        <v>No</v>
      </c>
    </row>
    <row r="710" spans="1:6" x14ac:dyDescent="0.25">
      <c r="A710" t="s">
        <v>136</v>
      </c>
      <c r="B710" s="1">
        <v>38577</v>
      </c>
      <c r="C710">
        <v>9995.77</v>
      </c>
      <c r="D710">
        <f t="shared" si="33"/>
        <v>9995.77</v>
      </c>
      <c r="E710">
        <f t="shared" si="34"/>
        <v>8</v>
      </c>
      <c r="F710" t="str">
        <f t="shared" si="35"/>
        <v>No</v>
      </c>
    </row>
    <row r="711" spans="1:6" x14ac:dyDescent="0.25">
      <c r="A711" t="s">
        <v>757</v>
      </c>
      <c r="B711" s="1">
        <v>41179</v>
      </c>
      <c r="C711" t="s">
        <v>758</v>
      </c>
      <c r="D711">
        <f t="shared" si="33"/>
        <v>9729.84</v>
      </c>
      <c r="E711">
        <f t="shared" si="34"/>
        <v>9</v>
      </c>
      <c r="F711" t="str">
        <f t="shared" si="35"/>
        <v>No</v>
      </c>
    </row>
    <row r="712" spans="1:6" x14ac:dyDescent="0.25">
      <c r="A712" t="s">
        <v>216</v>
      </c>
      <c r="B712" s="1">
        <v>38923</v>
      </c>
      <c r="C712">
        <v>9343.4</v>
      </c>
      <c r="D712">
        <f t="shared" si="33"/>
        <v>9343.4</v>
      </c>
      <c r="E712">
        <f t="shared" si="34"/>
        <v>7</v>
      </c>
      <c r="F712" t="str">
        <f t="shared" si="35"/>
        <v>No</v>
      </c>
    </row>
    <row r="713" spans="1:6" x14ac:dyDescent="0.25">
      <c r="A713" t="s">
        <v>229</v>
      </c>
      <c r="B713" s="1">
        <v>38355</v>
      </c>
      <c r="C713">
        <v>8554.7800000000007</v>
      </c>
      <c r="D713">
        <f t="shared" si="33"/>
        <v>8554.7800000000007</v>
      </c>
      <c r="E713">
        <f t="shared" si="34"/>
        <v>1</v>
      </c>
      <c r="F713" t="str">
        <f t="shared" si="35"/>
        <v>No</v>
      </c>
    </row>
    <row r="714" spans="1:6" x14ac:dyDescent="0.25">
      <c r="A714" t="s">
        <v>281</v>
      </c>
      <c r="B714" s="1">
        <v>38211</v>
      </c>
      <c r="C714" t="s">
        <v>759</v>
      </c>
      <c r="D714">
        <f t="shared" si="33"/>
        <v>7043.49</v>
      </c>
      <c r="E714">
        <f t="shared" si="34"/>
        <v>8</v>
      </c>
      <c r="F714" t="str">
        <f t="shared" si="35"/>
        <v>No</v>
      </c>
    </row>
    <row r="715" spans="1:6" x14ac:dyDescent="0.25">
      <c r="A715" t="s">
        <v>760</v>
      </c>
      <c r="B715" s="1">
        <v>39011</v>
      </c>
      <c r="C715">
        <v>7501.86</v>
      </c>
      <c r="D715">
        <f t="shared" si="33"/>
        <v>7501.86</v>
      </c>
      <c r="E715">
        <f t="shared" si="34"/>
        <v>10</v>
      </c>
      <c r="F715" t="str">
        <f t="shared" si="35"/>
        <v>No</v>
      </c>
    </row>
    <row r="716" spans="1:6" x14ac:dyDescent="0.25">
      <c r="A716" t="s">
        <v>544</v>
      </c>
      <c r="B716" s="1">
        <v>39303</v>
      </c>
      <c r="C716" t="s">
        <v>761</v>
      </c>
      <c r="D716">
        <f t="shared" si="33"/>
        <v>8987.16</v>
      </c>
      <c r="E716">
        <f t="shared" si="34"/>
        <v>8</v>
      </c>
      <c r="F716" t="str">
        <f t="shared" si="35"/>
        <v>Yes</v>
      </c>
    </row>
    <row r="717" spans="1:6" x14ac:dyDescent="0.25">
      <c r="A717" t="s">
        <v>170</v>
      </c>
      <c r="B717" s="1">
        <v>40630</v>
      </c>
      <c r="C717">
        <v>5779.25</v>
      </c>
      <c r="D717">
        <f t="shared" si="33"/>
        <v>5779.25</v>
      </c>
      <c r="E717">
        <f t="shared" si="34"/>
        <v>3</v>
      </c>
      <c r="F717" t="str">
        <f t="shared" si="35"/>
        <v>No</v>
      </c>
    </row>
    <row r="718" spans="1:6" x14ac:dyDescent="0.25">
      <c r="A718" t="s">
        <v>551</v>
      </c>
      <c r="B718" s="1">
        <v>39811</v>
      </c>
      <c r="C718">
        <v>9274.6200000000008</v>
      </c>
      <c r="D718">
        <f t="shared" si="33"/>
        <v>9274.6200000000008</v>
      </c>
      <c r="E718">
        <f t="shared" si="34"/>
        <v>12</v>
      </c>
      <c r="F718" t="str">
        <f t="shared" si="35"/>
        <v>No</v>
      </c>
    </row>
    <row r="719" spans="1:6" x14ac:dyDescent="0.25">
      <c r="A719" t="s">
        <v>551</v>
      </c>
      <c r="B719" s="1">
        <v>39830</v>
      </c>
      <c r="C719">
        <v>5453.35</v>
      </c>
      <c r="D719">
        <f t="shared" si="33"/>
        <v>5453.35</v>
      </c>
      <c r="E719">
        <f t="shared" si="34"/>
        <v>1</v>
      </c>
      <c r="F719" t="str">
        <f t="shared" si="35"/>
        <v>No</v>
      </c>
    </row>
    <row r="720" spans="1:6" x14ac:dyDescent="0.25">
      <c r="A720" t="s">
        <v>762</v>
      </c>
      <c r="B720" s="1">
        <v>41464</v>
      </c>
      <c r="C720" t="s">
        <v>763</v>
      </c>
      <c r="D720">
        <f t="shared" si="33"/>
        <v>5613.49</v>
      </c>
      <c r="E720">
        <f t="shared" si="34"/>
        <v>7</v>
      </c>
      <c r="F720" t="str">
        <f t="shared" si="35"/>
        <v>No</v>
      </c>
    </row>
    <row r="721" spans="1:6" x14ac:dyDescent="0.25">
      <c r="A721" t="s">
        <v>372</v>
      </c>
      <c r="B721" s="1">
        <v>41533</v>
      </c>
      <c r="C721" t="s">
        <v>764</v>
      </c>
      <c r="D721">
        <f t="shared" si="33"/>
        <v>9591.24</v>
      </c>
      <c r="E721">
        <f t="shared" si="34"/>
        <v>9</v>
      </c>
      <c r="F721" t="str">
        <f t="shared" si="35"/>
        <v>No</v>
      </c>
    </row>
    <row r="722" spans="1:6" x14ac:dyDescent="0.25">
      <c r="A722" t="s">
        <v>334</v>
      </c>
      <c r="B722" s="1">
        <v>37752</v>
      </c>
      <c r="C722">
        <v>9083.91</v>
      </c>
      <c r="D722">
        <f t="shared" si="33"/>
        <v>9083.91</v>
      </c>
      <c r="E722">
        <f t="shared" si="34"/>
        <v>5</v>
      </c>
      <c r="F722" t="str">
        <f t="shared" si="35"/>
        <v>No</v>
      </c>
    </row>
    <row r="723" spans="1:6" x14ac:dyDescent="0.25">
      <c r="A723" t="s">
        <v>765</v>
      </c>
      <c r="B723" s="1">
        <v>38335</v>
      </c>
      <c r="C723" t="s">
        <v>766</v>
      </c>
      <c r="D723">
        <f t="shared" si="33"/>
        <v>6309.65</v>
      </c>
      <c r="E723">
        <f t="shared" si="34"/>
        <v>12</v>
      </c>
      <c r="F723" t="str">
        <f t="shared" si="35"/>
        <v>No</v>
      </c>
    </row>
    <row r="724" spans="1:6" x14ac:dyDescent="0.25">
      <c r="A724" t="s">
        <v>767</v>
      </c>
      <c r="B724" s="1">
        <v>41646</v>
      </c>
      <c r="C724" t="s">
        <v>768</v>
      </c>
      <c r="D724">
        <f t="shared" si="33"/>
        <v>5267.32</v>
      </c>
      <c r="E724">
        <f t="shared" si="34"/>
        <v>1</v>
      </c>
      <c r="F724" t="str">
        <f t="shared" si="35"/>
        <v>No</v>
      </c>
    </row>
    <row r="725" spans="1:6" x14ac:dyDescent="0.25">
      <c r="A725" t="s">
        <v>769</v>
      </c>
      <c r="B725" s="1">
        <v>38130</v>
      </c>
      <c r="C725" t="s">
        <v>770</v>
      </c>
      <c r="D725">
        <f t="shared" si="33"/>
        <v>9454.5400000000009</v>
      </c>
      <c r="E725">
        <f t="shared" si="34"/>
        <v>5</v>
      </c>
      <c r="F725" t="str">
        <f t="shared" si="35"/>
        <v>No</v>
      </c>
    </row>
    <row r="726" spans="1:6" x14ac:dyDescent="0.25">
      <c r="A726" t="s">
        <v>74</v>
      </c>
      <c r="B726" s="1">
        <v>39276</v>
      </c>
      <c r="C726" t="s">
        <v>771</v>
      </c>
      <c r="D726">
        <f t="shared" si="33"/>
        <v>6722.66</v>
      </c>
      <c r="E726">
        <f t="shared" si="34"/>
        <v>7</v>
      </c>
      <c r="F726" t="str">
        <f t="shared" si="35"/>
        <v>Yes</v>
      </c>
    </row>
    <row r="727" spans="1:6" x14ac:dyDescent="0.25">
      <c r="A727" t="s">
        <v>772</v>
      </c>
      <c r="B727" s="1">
        <v>38363</v>
      </c>
      <c r="C727">
        <v>9261.91</v>
      </c>
      <c r="D727">
        <f t="shared" si="33"/>
        <v>9261.91</v>
      </c>
      <c r="E727">
        <f t="shared" si="34"/>
        <v>1</v>
      </c>
      <c r="F727" t="str">
        <f t="shared" si="35"/>
        <v>No</v>
      </c>
    </row>
    <row r="728" spans="1:6" x14ac:dyDescent="0.25">
      <c r="A728" t="s">
        <v>357</v>
      </c>
      <c r="B728" s="1">
        <v>40662</v>
      </c>
      <c r="C728" t="s">
        <v>773</v>
      </c>
      <c r="D728">
        <f t="shared" si="33"/>
        <v>5126.42</v>
      </c>
      <c r="E728">
        <f t="shared" si="34"/>
        <v>4</v>
      </c>
      <c r="F728" t="str">
        <f t="shared" si="35"/>
        <v>No</v>
      </c>
    </row>
    <row r="729" spans="1:6" x14ac:dyDescent="0.25">
      <c r="A729" t="s">
        <v>216</v>
      </c>
      <c r="B729" s="1">
        <v>38601</v>
      </c>
      <c r="C729">
        <v>5627.96</v>
      </c>
      <c r="D729">
        <f t="shared" si="33"/>
        <v>5627.96</v>
      </c>
      <c r="E729">
        <f t="shared" si="34"/>
        <v>9</v>
      </c>
      <c r="F729" t="str">
        <f t="shared" si="35"/>
        <v>No</v>
      </c>
    </row>
    <row r="730" spans="1:6" x14ac:dyDescent="0.25">
      <c r="A730" t="s">
        <v>202</v>
      </c>
      <c r="B730" s="1">
        <v>41745</v>
      </c>
      <c r="C730">
        <v>6584.26</v>
      </c>
      <c r="D730">
        <f t="shared" si="33"/>
        <v>6584.26</v>
      </c>
      <c r="E730">
        <f t="shared" si="34"/>
        <v>4</v>
      </c>
      <c r="F730" t="str">
        <f t="shared" si="35"/>
        <v>No</v>
      </c>
    </row>
    <row r="731" spans="1:6" x14ac:dyDescent="0.25">
      <c r="A731" t="s">
        <v>71</v>
      </c>
      <c r="B731" s="1">
        <v>37469</v>
      </c>
      <c r="C731" t="s">
        <v>774</v>
      </c>
      <c r="D731">
        <f t="shared" si="33"/>
        <v>9427.81</v>
      </c>
      <c r="E731">
        <f t="shared" si="34"/>
        <v>8</v>
      </c>
      <c r="F731" t="str">
        <f t="shared" si="35"/>
        <v>No</v>
      </c>
    </row>
    <row r="732" spans="1:6" x14ac:dyDescent="0.25">
      <c r="A732" t="s">
        <v>721</v>
      </c>
      <c r="B732" s="1">
        <v>40745</v>
      </c>
      <c r="C732" t="s">
        <v>775</v>
      </c>
      <c r="D732">
        <f t="shared" si="33"/>
        <v>8565.31</v>
      </c>
      <c r="E732">
        <f t="shared" si="34"/>
        <v>7</v>
      </c>
      <c r="F732" t="str">
        <f t="shared" si="35"/>
        <v>No</v>
      </c>
    </row>
    <row r="733" spans="1:6" x14ac:dyDescent="0.25">
      <c r="A733" t="s">
        <v>84</v>
      </c>
      <c r="B733" s="1">
        <v>41545</v>
      </c>
      <c r="C733">
        <v>6198.25</v>
      </c>
      <c r="D733">
        <f t="shared" si="33"/>
        <v>6198.25</v>
      </c>
      <c r="E733">
        <f t="shared" si="34"/>
        <v>9</v>
      </c>
      <c r="F733" t="str">
        <f t="shared" si="35"/>
        <v>No</v>
      </c>
    </row>
    <row r="734" spans="1:6" x14ac:dyDescent="0.25">
      <c r="A734" t="s">
        <v>747</v>
      </c>
      <c r="B734" s="1">
        <v>39455</v>
      </c>
      <c r="C734">
        <v>9116</v>
      </c>
      <c r="D734">
        <f t="shared" si="33"/>
        <v>9116</v>
      </c>
      <c r="E734">
        <f t="shared" si="34"/>
        <v>1</v>
      </c>
      <c r="F734" t="str">
        <f t="shared" si="35"/>
        <v>No</v>
      </c>
    </row>
    <row r="735" spans="1:6" x14ac:dyDescent="0.25">
      <c r="A735" t="s">
        <v>776</v>
      </c>
      <c r="B735" s="1">
        <v>40359</v>
      </c>
      <c r="C735">
        <v>7628.19</v>
      </c>
      <c r="D735">
        <f t="shared" si="33"/>
        <v>7628.19</v>
      </c>
      <c r="E735">
        <f t="shared" si="34"/>
        <v>6</v>
      </c>
      <c r="F735" t="str">
        <f t="shared" si="35"/>
        <v>No</v>
      </c>
    </row>
    <row r="736" spans="1:6" x14ac:dyDescent="0.25">
      <c r="A736" t="s">
        <v>777</v>
      </c>
      <c r="B736" s="1">
        <v>41957</v>
      </c>
      <c r="C736">
        <v>5951.01</v>
      </c>
      <c r="D736">
        <f t="shared" si="33"/>
        <v>5951.01</v>
      </c>
      <c r="E736">
        <f t="shared" si="34"/>
        <v>11</v>
      </c>
      <c r="F736" t="str">
        <f t="shared" si="35"/>
        <v>No</v>
      </c>
    </row>
    <row r="737" spans="1:6" x14ac:dyDescent="0.25">
      <c r="A737" t="s">
        <v>778</v>
      </c>
      <c r="B737" s="1">
        <v>39172</v>
      </c>
      <c r="C737" t="s">
        <v>779</v>
      </c>
      <c r="D737">
        <f t="shared" si="33"/>
        <v>9400.8700000000008</v>
      </c>
      <c r="E737">
        <f t="shared" si="34"/>
        <v>3</v>
      </c>
      <c r="F737" t="str">
        <f t="shared" si="35"/>
        <v>No</v>
      </c>
    </row>
    <row r="738" spans="1:6" x14ac:dyDescent="0.25">
      <c r="A738" t="s">
        <v>102</v>
      </c>
      <c r="B738" s="1">
        <v>39789</v>
      </c>
      <c r="C738">
        <v>8135.69</v>
      </c>
      <c r="D738">
        <f t="shared" si="33"/>
        <v>8135.69</v>
      </c>
      <c r="E738">
        <f t="shared" si="34"/>
        <v>12</v>
      </c>
      <c r="F738" t="str">
        <f t="shared" si="35"/>
        <v>No</v>
      </c>
    </row>
    <row r="739" spans="1:6" x14ac:dyDescent="0.25">
      <c r="A739" t="s">
        <v>269</v>
      </c>
      <c r="B739" s="1">
        <v>38881</v>
      </c>
      <c r="C739">
        <v>5132.17</v>
      </c>
      <c r="D739">
        <f t="shared" si="33"/>
        <v>5132.17</v>
      </c>
      <c r="E739">
        <f t="shared" si="34"/>
        <v>6</v>
      </c>
      <c r="F739" t="str">
        <f t="shared" si="35"/>
        <v>Yes</v>
      </c>
    </row>
    <row r="740" spans="1:6" x14ac:dyDescent="0.25">
      <c r="A740" t="s">
        <v>120</v>
      </c>
      <c r="B740" s="1">
        <v>37676</v>
      </c>
      <c r="C740">
        <v>7456.86</v>
      </c>
      <c r="D740">
        <f t="shared" si="33"/>
        <v>7456.86</v>
      </c>
      <c r="E740">
        <f t="shared" si="34"/>
        <v>2</v>
      </c>
      <c r="F740" t="str">
        <f t="shared" si="35"/>
        <v>No</v>
      </c>
    </row>
    <row r="741" spans="1:6" x14ac:dyDescent="0.25">
      <c r="A741" t="s">
        <v>780</v>
      </c>
      <c r="B741" s="1">
        <v>41159</v>
      </c>
      <c r="C741">
        <v>6960.1</v>
      </c>
      <c r="D741">
        <f t="shared" si="33"/>
        <v>6960.1</v>
      </c>
      <c r="E741">
        <f t="shared" si="34"/>
        <v>9</v>
      </c>
      <c r="F741" t="str">
        <f t="shared" si="35"/>
        <v>No</v>
      </c>
    </row>
    <row r="742" spans="1:6" x14ac:dyDescent="0.25">
      <c r="A742" t="s">
        <v>96</v>
      </c>
      <c r="B742" s="1">
        <v>40317</v>
      </c>
      <c r="C742" t="s">
        <v>781</v>
      </c>
      <c r="D742">
        <f t="shared" si="33"/>
        <v>8543.6299999999992</v>
      </c>
      <c r="E742">
        <f t="shared" si="34"/>
        <v>5</v>
      </c>
      <c r="F742" t="str">
        <f t="shared" si="35"/>
        <v>No</v>
      </c>
    </row>
    <row r="743" spans="1:6" x14ac:dyDescent="0.25">
      <c r="A743" t="s">
        <v>782</v>
      </c>
      <c r="B743" s="1">
        <v>38905</v>
      </c>
      <c r="C743" t="s">
        <v>783</v>
      </c>
      <c r="D743">
        <f t="shared" si="33"/>
        <v>8832.7199999999993</v>
      </c>
      <c r="E743">
        <f t="shared" si="34"/>
        <v>7</v>
      </c>
      <c r="F743" t="str">
        <f t="shared" si="35"/>
        <v>No</v>
      </c>
    </row>
    <row r="744" spans="1:6" x14ac:dyDescent="0.25">
      <c r="A744" t="s">
        <v>166</v>
      </c>
      <c r="B744" s="1">
        <v>37224</v>
      </c>
      <c r="C744" t="s">
        <v>784</v>
      </c>
      <c r="D744">
        <f t="shared" si="33"/>
        <v>8541.31</v>
      </c>
      <c r="E744">
        <f t="shared" si="34"/>
        <v>11</v>
      </c>
      <c r="F744" t="str">
        <f t="shared" si="35"/>
        <v>No</v>
      </c>
    </row>
    <row r="745" spans="1:6" x14ac:dyDescent="0.25">
      <c r="A745" t="s">
        <v>59</v>
      </c>
      <c r="B745" s="1">
        <v>41564</v>
      </c>
      <c r="C745" t="s">
        <v>785</v>
      </c>
      <c r="D745">
        <f t="shared" si="33"/>
        <v>8202.5300000000007</v>
      </c>
      <c r="E745">
        <f t="shared" si="34"/>
        <v>10</v>
      </c>
      <c r="F745" t="str">
        <f t="shared" si="35"/>
        <v>No</v>
      </c>
    </row>
    <row r="746" spans="1:6" x14ac:dyDescent="0.25">
      <c r="A746" t="s">
        <v>175</v>
      </c>
      <c r="B746" s="1">
        <v>41948</v>
      </c>
      <c r="C746" t="s">
        <v>786</v>
      </c>
      <c r="D746">
        <f t="shared" si="33"/>
        <v>6040.95</v>
      </c>
      <c r="E746">
        <f t="shared" si="34"/>
        <v>11</v>
      </c>
      <c r="F746" t="str">
        <f t="shared" si="35"/>
        <v>No</v>
      </c>
    </row>
    <row r="747" spans="1:6" x14ac:dyDescent="0.25">
      <c r="A747" t="s">
        <v>285</v>
      </c>
      <c r="B747" s="1">
        <v>40619</v>
      </c>
      <c r="C747" t="s">
        <v>787</v>
      </c>
      <c r="D747">
        <f t="shared" si="33"/>
        <v>8995.7999999999993</v>
      </c>
      <c r="E747">
        <f t="shared" si="34"/>
        <v>3</v>
      </c>
      <c r="F747" t="str">
        <f t="shared" si="35"/>
        <v>No</v>
      </c>
    </row>
    <row r="748" spans="1:6" x14ac:dyDescent="0.25">
      <c r="A748" t="s">
        <v>119</v>
      </c>
      <c r="B748" s="1">
        <v>38061</v>
      </c>
      <c r="C748" t="s">
        <v>788</v>
      </c>
      <c r="D748">
        <f t="shared" si="33"/>
        <v>5054.51</v>
      </c>
      <c r="E748">
        <f t="shared" si="34"/>
        <v>3</v>
      </c>
      <c r="F748" t="str">
        <f t="shared" si="35"/>
        <v>No</v>
      </c>
    </row>
    <row r="749" spans="1:6" x14ac:dyDescent="0.25">
      <c r="A749" t="s">
        <v>407</v>
      </c>
      <c r="B749" s="1">
        <v>39865</v>
      </c>
      <c r="C749">
        <v>6807.55</v>
      </c>
      <c r="D749">
        <f t="shared" si="33"/>
        <v>6807.55</v>
      </c>
      <c r="E749">
        <f t="shared" si="34"/>
        <v>2</v>
      </c>
      <c r="F749" t="str">
        <f t="shared" si="35"/>
        <v>No</v>
      </c>
    </row>
    <row r="750" spans="1:6" x14ac:dyDescent="0.25">
      <c r="A750" t="s">
        <v>789</v>
      </c>
      <c r="B750" s="1">
        <v>40698</v>
      </c>
      <c r="C750">
        <v>7804.9</v>
      </c>
      <c r="D750">
        <f t="shared" si="33"/>
        <v>7804.9</v>
      </c>
      <c r="E750">
        <f t="shared" si="34"/>
        <v>6</v>
      </c>
      <c r="F750" t="str">
        <f t="shared" si="35"/>
        <v>No</v>
      </c>
    </row>
    <row r="751" spans="1:6" x14ac:dyDescent="0.25">
      <c r="A751" t="s">
        <v>247</v>
      </c>
      <c r="B751" s="1">
        <v>41018</v>
      </c>
      <c r="C751">
        <v>9251.3799999999992</v>
      </c>
      <c r="D751">
        <f t="shared" si="33"/>
        <v>9251.3799999999992</v>
      </c>
      <c r="E751">
        <f t="shared" si="34"/>
        <v>4</v>
      </c>
      <c r="F751" t="str">
        <f t="shared" si="35"/>
        <v>Yes</v>
      </c>
    </row>
    <row r="752" spans="1:6" x14ac:dyDescent="0.25">
      <c r="A752" t="s">
        <v>370</v>
      </c>
      <c r="B752" s="1">
        <v>37102</v>
      </c>
      <c r="C752">
        <v>9102.1</v>
      </c>
      <c r="D752">
        <f t="shared" si="33"/>
        <v>9102.1</v>
      </c>
      <c r="E752">
        <f t="shared" si="34"/>
        <v>7</v>
      </c>
      <c r="F752" t="str">
        <f t="shared" si="35"/>
        <v>No</v>
      </c>
    </row>
    <row r="753" spans="1:6" x14ac:dyDescent="0.25">
      <c r="A753" t="s">
        <v>790</v>
      </c>
      <c r="B753" s="1">
        <v>41489</v>
      </c>
      <c r="C753" t="s">
        <v>791</v>
      </c>
      <c r="D753">
        <f t="shared" si="33"/>
        <v>8228.74</v>
      </c>
      <c r="E753">
        <f t="shared" si="34"/>
        <v>8</v>
      </c>
      <c r="F753" t="str">
        <f t="shared" si="35"/>
        <v>No</v>
      </c>
    </row>
    <row r="754" spans="1:6" x14ac:dyDescent="0.25">
      <c r="A754" t="s">
        <v>673</v>
      </c>
      <c r="B754" s="1">
        <v>38380</v>
      </c>
      <c r="C754" t="s">
        <v>792</v>
      </c>
      <c r="D754">
        <f t="shared" si="33"/>
        <v>7634.32</v>
      </c>
      <c r="E754">
        <f t="shared" si="34"/>
        <v>1</v>
      </c>
      <c r="F754" t="str">
        <f t="shared" si="35"/>
        <v>No</v>
      </c>
    </row>
    <row r="755" spans="1:6" x14ac:dyDescent="0.25">
      <c r="A755" t="s">
        <v>656</v>
      </c>
      <c r="B755" s="1">
        <v>39646</v>
      </c>
      <c r="C755" t="s">
        <v>793</v>
      </c>
      <c r="D755">
        <f t="shared" si="33"/>
        <v>7348.75</v>
      </c>
      <c r="E755">
        <f t="shared" si="34"/>
        <v>7</v>
      </c>
      <c r="F755" t="str">
        <f t="shared" si="35"/>
        <v>No</v>
      </c>
    </row>
    <row r="756" spans="1:6" x14ac:dyDescent="0.25">
      <c r="A756" t="s">
        <v>794</v>
      </c>
      <c r="B756" s="1">
        <v>41373</v>
      </c>
      <c r="C756" t="s">
        <v>795</v>
      </c>
      <c r="D756">
        <f t="shared" si="33"/>
        <v>9993.5</v>
      </c>
      <c r="E756">
        <f t="shared" si="34"/>
        <v>4</v>
      </c>
      <c r="F756" t="str">
        <f t="shared" si="35"/>
        <v>No</v>
      </c>
    </row>
    <row r="757" spans="1:6" x14ac:dyDescent="0.25">
      <c r="A757" t="s">
        <v>123</v>
      </c>
      <c r="B757" s="1">
        <v>38201</v>
      </c>
      <c r="C757" t="s">
        <v>796</v>
      </c>
      <c r="D757">
        <f t="shared" si="33"/>
        <v>9843.1299999999992</v>
      </c>
      <c r="E757">
        <f t="shared" si="34"/>
        <v>8</v>
      </c>
      <c r="F757" t="str">
        <f t="shared" si="35"/>
        <v>No</v>
      </c>
    </row>
    <row r="758" spans="1:6" x14ac:dyDescent="0.25">
      <c r="A758" t="s">
        <v>263</v>
      </c>
      <c r="B758" s="1">
        <v>39415</v>
      </c>
      <c r="C758" t="s">
        <v>797</v>
      </c>
      <c r="D758">
        <f t="shared" si="33"/>
        <v>7438.69</v>
      </c>
      <c r="E758">
        <f t="shared" si="34"/>
        <v>11</v>
      </c>
      <c r="F758" t="str">
        <f t="shared" si="35"/>
        <v>No</v>
      </c>
    </row>
    <row r="759" spans="1:6" x14ac:dyDescent="0.25">
      <c r="A759" t="s">
        <v>125</v>
      </c>
      <c r="B759" s="1">
        <v>39267</v>
      </c>
      <c r="C759" t="s">
        <v>798</v>
      </c>
      <c r="D759">
        <f t="shared" si="33"/>
        <v>8886.58</v>
      </c>
      <c r="E759">
        <f t="shared" si="34"/>
        <v>7</v>
      </c>
      <c r="F759" t="str">
        <f t="shared" si="35"/>
        <v>No</v>
      </c>
    </row>
    <row r="760" spans="1:6" x14ac:dyDescent="0.25">
      <c r="A760" t="s">
        <v>294</v>
      </c>
      <c r="B760" s="1">
        <v>38855</v>
      </c>
      <c r="C760" t="s">
        <v>799</v>
      </c>
      <c r="D760">
        <f t="shared" si="33"/>
        <v>8612.1200000000008</v>
      </c>
      <c r="E760">
        <f t="shared" si="34"/>
        <v>5</v>
      </c>
      <c r="F760" t="str">
        <f t="shared" si="35"/>
        <v>No</v>
      </c>
    </row>
    <row r="761" spans="1:6" x14ac:dyDescent="0.25">
      <c r="A761" t="s">
        <v>800</v>
      </c>
      <c r="B761" s="1">
        <v>38942</v>
      </c>
      <c r="C761" t="s">
        <v>801</v>
      </c>
      <c r="D761">
        <f t="shared" si="33"/>
        <v>9316.26</v>
      </c>
      <c r="E761">
        <f t="shared" si="34"/>
        <v>8</v>
      </c>
      <c r="F761" t="str">
        <f t="shared" si="35"/>
        <v>No</v>
      </c>
    </row>
    <row r="762" spans="1:6" x14ac:dyDescent="0.25">
      <c r="A762" t="s">
        <v>71</v>
      </c>
      <c r="B762" s="1">
        <v>40258</v>
      </c>
      <c r="C762">
        <v>9626.1</v>
      </c>
      <c r="D762">
        <f t="shared" si="33"/>
        <v>9626.1</v>
      </c>
      <c r="E762">
        <f t="shared" si="34"/>
        <v>3</v>
      </c>
      <c r="F762" t="str">
        <f t="shared" si="35"/>
        <v>No</v>
      </c>
    </row>
    <row r="763" spans="1:6" x14ac:dyDescent="0.25">
      <c r="A763" t="s">
        <v>413</v>
      </c>
      <c r="B763" s="1">
        <v>38069</v>
      </c>
      <c r="C763" t="s">
        <v>802</v>
      </c>
      <c r="D763">
        <f t="shared" si="33"/>
        <v>5701.7</v>
      </c>
      <c r="E763">
        <f t="shared" si="34"/>
        <v>3</v>
      </c>
      <c r="F763" t="str">
        <f t="shared" si="35"/>
        <v>No</v>
      </c>
    </row>
    <row r="764" spans="1:6" x14ac:dyDescent="0.25">
      <c r="A764" t="s">
        <v>230</v>
      </c>
      <c r="B764" s="1">
        <v>38536</v>
      </c>
      <c r="C764">
        <v>5719.31</v>
      </c>
      <c r="D764">
        <f t="shared" si="33"/>
        <v>5719.31</v>
      </c>
      <c r="E764">
        <f t="shared" si="34"/>
        <v>7</v>
      </c>
      <c r="F764" t="str">
        <f t="shared" si="35"/>
        <v>No</v>
      </c>
    </row>
    <row r="765" spans="1:6" x14ac:dyDescent="0.25">
      <c r="A765" t="s">
        <v>340</v>
      </c>
      <c r="B765" s="1">
        <v>38671</v>
      </c>
      <c r="C765" t="s">
        <v>803</v>
      </c>
      <c r="D765">
        <f t="shared" si="33"/>
        <v>5925.09</v>
      </c>
      <c r="E765">
        <f t="shared" si="34"/>
        <v>11</v>
      </c>
      <c r="F765" t="str">
        <f t="shared" si="35"/>
        <v>No</v>
      </c>
    </row>
    <row r="766" spans="1:6" x14ac:dyDescent="0.25">
      <c r="A766" t="s">
        <v>80</v>
      </c>
      <c r="B766" s="1">
        <v>40937</v>
      </c>
      <c r="C766" t="s">
        <v>804</v>
      </c>
      <c r="D766">
        <f t="shared" si="33"/>
        <v>7804.77</v>
      </c>
      <c r="E766">
        <f t="shared" si="34"/>
        <v>1</v>
      </c>
      <c r="F766" t="str">
        <f t="shared" si="35"/>
        <v>Yes</v>
      </c>
    </row>
    <row r="767" spans="1:6" x14ac:dyDescent="0.25">
      <c r="A767" t="s">
        <v>805</v>
      </c>
      <c r="B767" s="1">
        <v>38187</v>
      </c>
      <c r="C767" t="s">
        <v>806</v>
      </c>
      <c r="D767">
        <f t="shared" si="33"/>
        <v>5709.87</v>
      </c>
      <c r="E767">
        <f t="shared" si="34"/>
        <v>7</v>
      </c>
      <c r="F767" t="str">
        <f t="shared" si="35"/>
        <v>No</v>
      </c>
    </row>
    <row r="768" spans="1:6" x14ac:dyDescent="0.25">
      <c r="A768" t="s">
        <v>236</v>
      </c>
      <c r="B768" s="1">
        <v>39423</v>
      </c>
      <c r="C768">
        <v>7666.44</v>
      </c>
      <c r="D768">
        <f t="shared" si="33"/>
        <v>7666.44</v>
      </c>
      <c r="E768">
        <f t="shared" si="34"/>
        <v>12</v>
      </c>
      <c r="F768" t="str">
        <f t="shared" si="35"/>
        <v>No</v>
      </c>
    </row>
    <row r="769" spans="1:6" x14ac:dyDescent="0.25">
      <c r="A769" t="s">
        <v>102</v>
      </c>
      <c r="B769" s="1">
        <v>38478</v>
      </c>
      <c r="C769" t="s">
        <v>807</v>
      </c>
      <c r="D769">
        <f t="shared" si="33"/>
        <v>8493.06</v>
      </c>
      <c r="E769">
        <f t="shared" si="34"/>
        <v>5</v>
      </c>
      <c r="F769" t="str">
        <f t="shared" si="35"/>
        <v>No</v>
      </c>
    </row>
    <row r="770" spans="1:6" x14ac:dyDescent="0.25">
      <c r="A770" t="s">
        <v>396</v>
      </c>
      <c r="B770" s="1">
        <v>39726</v>
      </c>
      <c r="C770">
        <v>8748.65</v>
      </c>
      <c r="D770">
        <f t="shared" si="33"/>
        <v>8748.65</v>
      </c>
      <c r="E770">
        <f t="shared" si="34"/>
        <v>10</v>
      </c>
      <c r="F770" t="str">
        <f t="shared" si="35"/>
        <v>Yes</v>
      </c>
    </row>
    <row r="771" spans="1:6" x14ac:dyDescent="0.25">
      <c r="A771" t="s">
        <v>422</v>
      </c>
      <c r="B771" s="1">
        <v>41177</v>
      </c>
      <c r="C771" t="s">
        <v>808</v>
      </c>
      <c r="D771">
        <f t="shared" ref="D771:D834" si="36">IF(LEFT(RIGHT(C771,3))=",",_xlfn.NUMBERVALUE(C771,",","."),C771)</f>
        <v>8866.57</v>
      </c>
      <c r="E771">
        <f t="shared" ref="E771:E834" si="37">MONTH(B771)</f>
        <v>9</v>
      </c>
      <c r="F771" t="str">
        <f t="shared" ref="F771:F834" si="38">IF(ISERROR(SEARCH("J*A*S*M",A771)),"No","Yes")</f>
        <v>No</v>
      </c>
    </row>
    <row r="772" spans="1:6" x14ac:dyDescent="0.25">
      <c r="A772" t="s">
        <v>176</v>
      </c>
      <c r="B772" s="1">
        <v>41026</v>
      </c>
      <c r="C772">
        <v>6344.73</v>
      </c>
      <c r="D772">
        <f t="shared" si="36"/>
        <v>6344.73</v>
      </c>
      <c r="E772">
        <f t="shared" si="37"/>
        <v>4</v>
      </c>
      <c r="F772" t="str">
        <f t="shared" si="38"/>
        <v>No</v>
      </c>
    </row>
    <row r="773" spans="1:6" x14ac:dyDescent="0.25">
      <c r="A773" t="s">
        <v>809</v>
      </c>
      <c r="B773" s="1">
        <v>38377</v>
      </c>
      <c r="C773" t="s">
        <v>810</v>
      </c>
      <c r="D773">
        <f t="shared" si="36"/>
        <v>7156.81</v>
      </c>
      <c r="E773">
        <f t="shared" si="37"/>
        <v>1</v>
      </c>
      <c r="F773" t="str">
        <f t="shared" si="38"/>
        <v>No</v>
      </c>
    </row>
    <row r="774" spans="1:6" x14ac:dyDescent="0.25">
      <c r="A774" t="s">
        <v>518</v>
      </c>
      <c r="B774" s="1">
        <v>40067</v>
      </c>
      <c r="C774" t="s">
        <v>811</v>
      </c>
      <c r="D774">
        <f t="shared" si="36"/>
        <v>6192.51</v>
      </c>
      <c r="E774">
        <f t="shared" si="37"/>
        <v>9</v>
      </c>
      <c r="F774" t="str">
        <f t="shared" si="38"/>
        <v>No</v>
      </c>
    </row>
    <row r="775" spans="1:6" x14ac:dyDescent="0.25">
      <c r="A775" t="s">
        <v>72</v>
      </c>
      <c r="B775" s="1">
        <v>40754</v>
      </c>
      <c r="C775" t="s">
        <v>812</v>
      </c>
      <c r="D775">
        <f t="shared" si="36"/>
        <v>8259.77</v>
      </c>
      <c r="E775">
        <f t="shared" si="37"/>
        <v>7</v>
      </c>
      <c r="F775" t="str">
        <f t="shared" si="38"/>
        <v>No</v>
      </c>
    </row>
    <row r="776" spans="1:6" x14ac:dyDescent="0.25">
      <c r="A776" t="s">
        <v>394</v>
      </c>
      <c r="B776" s="1">
        <v>37955</v>
      </c>
      <c r="C776" t="s">
        <v>813</v>
      </c>
      <c r="D776">
        <f t="shared" si="36"/>
        <v>5737.65</v>
      </c>
      <c r="E776">
        <f t="shared" si="37"/>
        <v>11</v>
      </c>
      <c r="F776" t="str">
        <f t="shared" si="38"/>
        <v>No</v>
      </c>
    </row>
    <row r="777" spans="1:6" x14ac:dyDescent="0.25">
      <c r="A777" t="s">
        <v>466</v>
      </c>
      <c r="B777" s="1">
        <v>40176</v>
      </c>
      <c r="C777" t="s">
        <v>814</v>
      </c>
      <c r="D777">
        <f t="shared" si="36"/>
        <v>5607.18</v>
      </c>
      <c r="E777">
        <f t="shared" si="37"/>
        <v>12</v>
      </c>
      <c r="F777" t="str">
        <f t="shared" si="38"/>
        <v>No</v>
      </c>
    </row>
    <row r="778" spans="1:6" x14ac:dyDescent="0.25">
      <c r="A778" t="s">
        <v>697</v>
      </c>
      <c r="B778" s="1">
        <v>38365</v>
      </c>
      <c r="C778" t="s">
        <v>815</v>
      </c>
      <c r="D778">
        <f t="shared" si="36"/>
        <v>8279.9699999999993</v>
      </c>
      <c r="E778">
        <f t="shared" si="37"/>
        <v>1</v>
      </c>
      <c r="F778" t="str">
        <f t="shared" si="38"/>
        <v>No</v>
      </c>
    </row>
    <row r="779" spans="1:6" x14ac:dyDescent="0.25">
      <c r="A779" t="s">
        <v>816</v>
      </c>
      <c r="B779" s="1">
        <v>39035</v>
      </c>
      <c r="C779">
        <v>5204.67</v>
      </c>
      <c r="D779">
        <f t="shared" si="36"/>
        <v>5204.67</v>
      </c>
      <c r="E779">
        <f t="shared" si="37"/>
        <v>11</v>
      </c>
      <c r="F779" t="str">
        <f t="shared" si="38"/>
        <v>No</v>
      </c>
    </row>
    <row r="780" spans="1:6" x14ac:dyDescent="0.25">
      <c r="A780" t="s">
        <v>757</v>
      </c>
      <c r="B780" s="1">
        <v>41032</v>
      </c>
      <c r="C780">
        <v>6323.44</v>
      </c>
      <c r="D780">
        <f t="shared" si="36"/>
        <v>6323.44</v>
      </c>
      <c r="E780">
        <f t="shared" si="37"/>
        <v>5</v>
      </c>
      <c r="F780" t="str">
        <f t="shared" si="38"/>
        <v>No</v>
      </c>
    </row>
    <row r="781" spans="1:6" x14ac:dyDescent="0.25">
      <c r="A781" t="s">
        <v>247</v>
      </c>
      <c r="B781" s="1">
        <v>38523</v>
      </c>
      <c r="C781">
        <v>5604.4</v>
      </c>
      <c r="D781">
        <f t="shared" si="36"/>
        <v>5604.4</v>
      </c>
      <c r="E781">
        <f t="shared" si="37"/>
        <v>6</v>
      </c>
      <c r="F781" t="str">
        <f t="shared" si="38"/>
        <v>Yes</v>
      </c>
    </row>
    <row r="782" spans="1:6" x14ac:dyDescent="0.25">
      <c r="A782" t="s">
        <v>466</v>
      </c>
      <c r="B782" s="1">
        <v>37224</v>
      </c>
      <c r="C782">
        <v>6761.59</v>
      </c>
      <c r="D782">
        <f t="shared" si="36"/>
        <v>6761.59</v>
      </c>
      <c r="E782">
        <f t="shared" si="37"/>
        <v>11</v>
      </c>
      <c r="F782" t="str">
        <f t="shared" si="38"/>
        <v>No</v>
      </c>
    </row>
    <row r="783" spans="1:6" x14ac:dyDescent="0.25">
      <c r="A783" t="s">
        <v>101</v>
      </c>
      <c r="B783" s="1">
        <v>41574</v>
      </c>
      <c r="C783" t="s">
        <v>817</v>
      </c>
      <c r="D783">
        <f t="shared" si="36"/>
        <v>6837.39</v>
      </c>
      <c r="E783">
        <f t="shared" si="37"/>
        <v>10</v>
      </c>
      <c r="F783" t="str">
        <f t="shared" si="38"/>
        <v>No</v>
      </c>
    </row>
    <row r="784" spans="1:6" x14ac:dyDescent="0.25">
      <c r="A784" t="s">
        <v>125</v>
      </c>
      <c r="B784" s="1">
        <v>39558</v>
      </c>
      <c r="C784">
        <v>8168.54</v>
      </c>
      <c r="D784">
        <f t="shared" si="36"/>
        <v>8168.54</v>
      </c>
      <c r="E784">
        <f t="shared" si="37"/>
        <v>4</v>
      </c>
      <c r="F784" t="str">
        <f t="shared" si="38"/>
        <v>No</v>
      </c>
    </row>
    <row r="785" spans="1:6" x14ac:dyDescent="0.25">
      <c r="A785" t="s">
        <v>489</v>
      </c>
      <c r="B785" s="1">
        <v>39340</v>
      </c>
      <c r="C785">
        <v>8476.82</v>
      </c>
      <c r="D785">
        <f t="shared" si="36"/>
        <v>8476.82</v>
      </c>
      <c r="E785">
        <f t="shared" si="37"/>
        <v>9</v>
      </c>
      <c r="F785" t="str">
        <f t="shared" si="38"/>
        <v>No</v>
      </c>
    </row>
    <row r="786" spans="1:6" x14ac:dyDescent="0.25">
      <c r="A786" t="s">
        <v>80</v>
      </c>
      <c r="B786" s="1">
        <v>38045</v>
      </c>
      <c r="C786" t="s">
        <v>818</v>
      </c>
      <c r="D786">
        <f t="shared" si="36"/>
        <v>6575.74</v>
      </c>
      <c r="E786">
        <f t="shared" si="37"/>
        <v>2</v>
      </c>
      <c r="F786" t="str">
        <f t="shared" si="38"/>
        <v>Yes</v>
      </c>
    </row>
    <row r="787" spans="1:6" x14ac:dyDescent="0.25">
      <c r="A787" t="s">
        <v>689</v>
      </c>
      <c r="B787" s="1">
        <v>41385</v>
      </c>
      <c r="C787" t="s">
        <v>819</v>
      </c>
      <c r="D787">
        <f t="shared" si="36"/>
        <v>5441.29</v>
      </c>
      <c r="E787">
        <f t="shared" si="37"/>
        <v>4</v>
      </c>
      <c r="F787" t="str">
        <f t="shared" si="38"/>
        <v>No</v>
      </c>
    </row>
    <row r="788" spans="1:6" x14ac:dyDescent="0.25">
      <c r="A788" t="s">
        <v>544</v>
      </c>
      <c r="B788" s="1">
        <v>38918</v>
      </c>
      <c r="C788">
        <v>7783.12</v>
      </c>
      <c r="D788">
        <f t="shared" si="36"/>
        <v>7783.12</v>
      </c>
      <c r="E788">
        <f t="shared" si="37"/>
        <v>7</v>
      </c>
      <c r="F788" t="str">
        <f t="shared" si="38"/>
        <v>Yes</v>
      </c>
    </row>
    <row r="789" spans="1:6" x14ac:dyDescent="0.25">
      <c r="A789" t="s">
        <v>126</v>
      </c>
      <c r="B789" s="1">
        <v>39204</v>
      </c>
      <c r="C789" t="s">
        <v>820</v>
      </c>
      <c r="D789">
        <f t="shared" si="36"/>
        <v>6499.15</v>
      </c>
      <c r="E789">
        <f t="shared" si="37"/>
        <v>5</v>
      </c>
      <c r="F789" t="str">
        <f t="shared" si="38"/>
        <v>No</v>
      </c>
    </row>
    <row r="790" spans="1:6" x14ac:dyDescent="0.25">
      <c r="A790" t="s">
        <v>211</v>
      </c>
      <c r="B790" s="1">
        <v>40661</v>
      </c>
      <c r="C790">
        <v>5082.43</v>
      </c>
      <c r="D790">
        <f t="shared" si="36"/>
        <v>5082.43</v>
      </c>
      <c r="E790">
        <f t="shared" si="37"/>
        <v>4</v>
      </c>
      <c r="F790" t="str">
        <f t="shared" si="38"/>
        <v>No</v>
      </c>
    </row>
    <row r="791" spans="1:6" x14ac:dyDescent="0.25">
      <c r="A791" t="s">
        <v>146</v>
      </c>
      <c r="B791" s="1">
        <v>38516</v>
      </c>
      <c r="C791" t="s">
        <v>821</v>
      </c>
      <c r="D791">
        <f t="shared" si="36"/>
        <v>8958</v>
      </c>
      <c r="E791">
        <f t="shared" si="37"/>
        <v>6</v>
      </c>
      <c r="F791" t="str">
        <f t="shared" si="38"/>
        <v>No</v>
      </c>
    </row>
    <row r="792" spans="1:6" x14ac:dyDescent="0.25">
      <c r="A792" t="s">
        <v>594</v>
      </c>
      <c r="B792" s="1">
        <v>40386</v>
      </c>
      <c r="C792" t="s">
        <v>822</v>
      </c>
      <c r="D792">
        <f t="shared" si="36"/>
        <v>5989.87</v>
      </c>
      <c r="E792">
        <f t="shared" si="37"/>
        <v>7</v>
      </c>
      <c r="F792" t="str">
        <f t="shared" si="38"/>
        <v>No</v>
      </c>
    </row>
    <row r="793" spans="1:6" x14ac:dyDescent="0.25">
      <c r="A793" t="s">
        <v>823</v>
      </c>
      <c r="B793" s="1">
        <v>39701</v>
      </c>
      <c r="C793">
        <v>7785.56</v>
      </c>
      <c r="D793">
        <f t="shared" si="36"/>
        <v>7785.56</v>
      </c>
      <c r="E793">
        <f t="shared" si="37"/>
        <v>9</v>
      </c>
      <c r="F793" t="str">
        <f t="shared" si="38"/>
        <v>No</v>
      </c>
    </row>
    <row r="794" spans="1:6" x14ac:dyDescent="0.25">
      <c r="A794" t="s">
        <v>215</v>
      </c>
      <c r="B794" s="1">
        <v>38358</v>
      </c>
      <c r="C794">
        <v>8931.27</v>
      </c>
      <c r="D794">
        <f t="shared" si="36"/>
        <v>8931.27</v>
      </c>
      <c r="E794">
        <f t="shared" si="37"/>
        <v>1</v>
      </c>
      <c r="F794" t="str">
        <f t="shared" si="38"/>
        <v>No</v>
      </c>
    </row>
    <row r="795" spans="1:6" x14ac:dyDescent="0.25">
      <c r="A795" t="s">
        <v>101</v>
      </c>
      <c r="B795" s="1">
        <v>39821</v>
      </c>
      <c r="C795">
        <v>7597.23</v>
      </c>
      <c r="D795">
        <f t="shared" si="36"/>
        <v>7597.23</v>
      </c>
      <c r="E795">
        <f t="shared" si="37"/>
        <v>1</v>
      </c>
      <c r="F795" t="str">
        <f t="shared" si="38"/>
        <v>No</v>
      </c>
    </row>
    <row r="796" spans="1:6" x14ac:dyDescent="0.25">
      <c r="A796" t="s">
        <v>824</v>
      </c>
      <c r="B796" s="1">
        <v>38925</v>
      </c>
      <c r="C796">
        <v>5380.47</v>
      </c>
      <c r="D796">
        <f t="shared" si="36"/>
        <v>5380.47</v>
      </c>
      <c r="E796">
        <f t="shared" si="37"/>
        <v>7</v>
      </c>
      <c r="F796" t="str">
        <f t="shared" si="38"/>
        <v>No</v>
      </c>
    </row>
    <row r="797" spans="1:6" x14ac:dyDescent="0.25">
      <c r="A797" t="s">
        <v>825</v>
      </c>
      <c r="B797" s="1">
        <v>38863</v>
      </c>
      <c r="C797" t="s">
        <v>826</v>
      </c>
      <c r="D797">
        <f t="shared" si="36"/>
        <v>8786.15</v>
      </c>
      <c r="E797">
        <f t="shared" si="37"/>
        <v>5</v>
      </c>
      <c r="F797" t="str">
        <f t="shared" si="38"/>
        <v>No</v>
      </c>
    </row>
    <row r="798" spans="1:6" x14ac:dyDescent="0.25">
      <c r="A798" t="s">
        <v>125</v>
      </c>
      <c r="B798" s="1">
        <v>39340</v>
      </c>
      <c r="C798">
        <v>6641.24</v>
      </c>
      <c r="D798">
        <f t="shared" si="36"/>
        <v>6641.24</v>
      </c>
      <c r="E798">
        <f t="shared" si="37"/>
        <v>9</v>
      </c>
      <c r="F798" t="str">
        <f t="shared" si="38"/>
        <v>No</v>
      </c>
    </row>
    <row r="799" spans="1:6" x14ac:dyDescent="0.25">
      <c r="A799" t="s">
        <v>827</v>
      </c>
      <c r="B799" s="1">
        <v>37993</v>
      </c>
      <c r="C799">
        <v>7701.08</v>
      </c>
      <c r="D799">
        <f t="shared" si="36"/>
        <v>7701.08</v>
      </c>
      <c r="E799">
        <f t="shared" si="37"/>
        <v>1</v>
      </c>
      <c r="F799" t="str">
        <f t="shared" si="38"/>
        <v>No</v>
      </c>
    </row>
    <row r="800" spans="1:6" x14ac:dyDescent="0.25">
      <c r="A800" t="s">
        <v>84</v>
      </c>
      <c r="B800" s="1">
        <v>41776</v>
      </c>
      <c r="C800" t="s">
        <v>828</v>
      </c>
      <c r="D800">
        <f t="shared" si="36"/>
        <v>7165.47</v>
      </c>
      <c r="E800">
        <f t="shared" si="37"/>
        <v>5</v>
      </c>
      <c r="F800" t="str">
        <f t="shared" si="38"/>
        <v>No</v>
      </c>
    </row>
    <row r="801" spans="1:6" x14ac:dyDescent="0.25">
      <c r="A801" t="s">
        <v>130</v>
      </c>
      <c r="B801" s="1">
        <v>39054</v>
      </c>
      <c r="C801" t="s">
        <v>829</v>
      </c>
      <c r="D801">
        <f t="shared" si="36"/>
        <v>8980.9699999999993</v>
      </c>
      <c r="E801">
        <f t="shared" si="37"/>
        <v>12</v>
      </c>
      <c r="F801" t="str">
        <f t="shared" si="38"/>
        <v>No</v>
      </c>
    </row>
    <row r="802" spans="1:6" x14ac:dyDescent="0.25">
      <c r="A802" t="s">
        <v>79</v>
      </c>
      <c r="B802" s="1">
        <v>37249</v>
      </c>
      <c r="C802" t="s">
        <v>830</v>
      </c>
      <c r="D802">
        <f t="shared" si="36"/>
        <v>9571.41</v>
      </c>
      <c r="E802">
        <f t="shared" si="37"/>
        <v>12</v>
      </c>
      <c r="F802" t="str">
        <f t="shared" si="38"/>
        <v>Yes</v>
      </c>
    </row>
    <row r="803" spans="1:6" x14ac:dyDescent="0.25">
      <c r="A803" t="s">
        <v>558</v>
      </c>
      <c r="B803" s="1">
        <v>39800</v>
      </c>
      <c r="C803">
        <v>6458.97</v>
      </c>
      <c r="D803">
        <f t="shared" si="36"/>
        <v>6458.97</v>
      </c>
      <c r="E803">
        <f t="shared" si="37"/>
        <v>12</v>
      </c>
      <c r="F803" t="str">
        <f t="shared" si="38"/>
        <v>No</v>
      </c>
    </row>
    <row r="804" spans="1:6" x14ac:dyDescent="0.25">
      <c r="A804" t="s">
        <v>831</v>
      </c>
      <c r="B804" s="1">
        <v>38699</v>
      </c>
      <c r="C804" t="s">
        <v>832</v>
      </c>
      <c r="D804">
        <f t="shared" si="36"/>
        <v>8013.07</v>
      </c>
      <c r="E804">
        <f t="shared" si="37"/>
        <v>12</v>
      </c>
      <c r="F804" t="str">
        <f t="shared" si="38"/>
        <v>No</v>
      </c>
    </row>
    <row r="805" spans="1:6" x14ac:dyDescent="0.25">
      <c r="A805" t="s">
        <v>491</v>
      </c>
      <c r="B805" s="1">
        <v>38631</v>
      </c>
      <c r="C805">
        <v>9449.94</v>
      </c>
      <c r="D805">
        <f t="shared" si="36"/>
        <v>9449.94</v>
      </c>
      <c r="E805">
        <f t="shared" si="37"/>
        <v>10</v>
      </c>
      <c r="F805" t="str">
        <f t="shared" si="38"/>
        <v>No</v>
      </c>
    </row>
    <row r="806" spans="1:6" x14ac:dyDescent="0.25">
      <c r="A806" t="s">
        <v>514</v>
      </c>
      <c r="B806" s="1">
        <v>39472</v>
      </c>
      <c r="C806">
        <v>6485.45</v>
      </c>
      <c r="D806">
        <f t="shared" si="36"/>
        <v>6485.45</v>
      </c>
      <c r="E806">
        <f t="shared" si="37"/>
        <v>1</v>
      </c>
      <c r="F806" t="str">
        <f t="shared" si="38"/>
        <v>No</v>
      </c>
    </row>
    <row r="807" spans="1:6" x14ac:dyDescent="0.25">
      <c r="A807" t="s">
        <v>98</v>
      </c>
      <c r="B807" s="1">
        <v>38017</v>
      </c>
      <c r="C807" t="s">
        <v>833</v>
      </c>
      <c r="D807">
        <f t="shared" si="36"/>
        <v>9403.1</v>
      </c>
      <c r="E807">
        <f t="shared" si="37"/>
        <v>1</v>
      </c>
      <c r="F807" t="str">
        <f t="shared" si="38"/>
        <v>No</v>
      </c>
    </row>
    <row r="808" spans="1:6" x14ac:dyDescent="0.25">
      <c r="A808" t="s">
        <v>739</v>
      </c>
      <c r="B808" s="1">
        <v>40489</v>
      </c>
      <c r="C808">
        <v>5069.8500000000004</v>
      </c>
      <c r="D808">
        <f t="shared" si="36"/>
        <v>5069.8500000000004</v>
      </c>
      <c r="E808">
        <f t="shared" si="37"/>
        <v>11</v>
      </c>
      <c r="F808" t="str">
        <f t="shared" si="38"/>
        <v>No</v>
      </c>
    </row>
    <row r="809" spans="1:6" x14ac:dyDescent="0.25">
      <c r="A809" t="s">
        <v>834</v>
      </c>
      <c r="B809" s="1">
        <v>41092</v>
      </c>
      <c r="C809">
        <v>5666.43</v>
      </c>
      <c r="D809">
        <f t="shared" si="36"/>
        <v>5666.43</v>
      </c>
      <c r="E809">
        <f t="shared" si="37"/>
        <v>7</v>
      </c>
      <c r="F809" t="str">
        <f t="shared" si="38"/>
        <v>No</v>
      </c>
    </row>
    <row r="810" spans="1:6" x14ac:dyDescent="0.25">
      <c r="A810" t="s">
        <v>670</v>
      </c>
      <c r="B810" s="1">
        <v>40326</v>
      </c>
      <c r="C810">
        <v>9733.58</v>
      </c>
      <c r="D810">
        <f t="shared" si="36"/>
        <v>9733.58</v>
      </c>
      <c r="E810">
        <f t="shared" si="37"/>
        <v>5</v>
      </c>
      <c r="F810" t="str">
        <f t="shared" si="38"/>
        <v>No</v>
      </c>
    </row>
    <row r="811" spans="1:6" x14ac:dyDescent="0.25">
      <c r="A811" t="s">
        <v>84</v>
      </c>
      <c r="B811" s="1">
        <v>40260</v>
      </c>
      <c r="C811">
        <v>8207.8799999999992</v>
      </c>
      <c r="D811">
        <f t="shared" si="36"/>
        <v>8207.8799999999992</v>
      </c>
      <c r="E811">
        <f t="shared" si="37"/>
        <v>3</v>
      </c>
      <c r="F811" t="str">
        <f t="shared" si="38"/>
        <v>No</v>
      </c>
    </row>
    <row r="812" spans="1:6" x14ac:dyDescent="0.25">
      <c r="A812" t="s">
        <v>619</v>
      </c>
      <c r="B812" s="1">
        <v>39630</v>
      </c>
      <c r="C812" t="s">
        <v>835</v>
      </c>
      <c r="D812">
        <f t="shared" si="36"/>
        <v>9694.33</v>
      </c>
      <c r="E812">
        <f t="shared" si="37"/>
        <v>7</v>
      </c>
      <c r="F812" t="str">
        <f t="shared" si="38"/>
        <v>No</v>
      </c>
    </row>
    <row r="813" spans="1:6" x14ac:dyDescent="0.25">
      <c r="A813" t="s">
        <v>202</v>
      </c>
      <c r="B813" s="1">
        <v>38645</v>
      </c>
      <c r="C813" t="s">
        <v>836</v>
      </c>
      <c r="D813">
        <f t="shared" si="36"/>
        <v>8616.4</v>
      </c>
      <c r="E813">
        <f t="shared" si="37"/>
        <v>10</v>
      </c>
      <c r="F813" t="str">
        <f t="shared" si="38"/>
        <v>No</v>
      </c>
    </row>
    <row r="814" spans="1:6" x14ac:dyDescent="0.25">
      <c r="A814" t="s">
        <v>322</v>
      </c>
      <c r="B814" s="1">
        <v>37223</v>
      </c>
      <c r="C814" t="s">
        <v>837</v>
      </c>
      <c r="D814">
        <f t="shared" si="36"/>
        <v>5490.61</v>
      </c>
      <c r="E814">
        <f t="shared" si="37"/>
        <v>11</v>
      </c>
      <c r="F814" t="str">
        <f t="shared" si="38"/>
        <v>No</v>
      </c>
    </row>
    <row r="815" spans="1:6" x14ac:dyDescent="0.25">
      <c r="A815" t="s">
        <v>838</v>
      </c>
      <c r="B815" s="1">
        <v>37617</v>
      </c>
      <c r="C815" t="s">
        <v>839</v>
      </c>
      <c r="D815">
        <f t="shared" si="36"/>
        <v>5589.83</v>
      </c>
      <c r="E815">
        <f t="shared" si="37"/>
        <v>12</v>
      </c>
      <c r="F815" t="str">
        <f t="shared" si="38"/>
        <v>No</v>
      </c>
    </row>
    <row r="816" spans="1:6" x14ac:dyDescent="0.25">
      <c r="A816" t="s">
        <v>670</v>
      </c>
      <c r="B816" s="1">
        <v>41139</v>
      </c>
      <c r="C816">
        <v>7443.74</v>
      </c>
      <c r="D816">
        <f t="shared" si="36"/>
        <v>7443.74</v>
      </c>
      <c r="E816">
        <f t="shared" si="37"/>
        <v>8</v>
      </c>
      <c r="F816" t="str">
        <f t="shared" si="38"/>
        <v>No</v>
      </c>
    </row>
    <row r="817" spans="1:6" x14ac:dyDescent="0.25">
      <c r="A817" t="s">
        <v>108</v>
      </c>
      <c r="B817" s="1">
        <v>37150</v>
      </c>
      <c r="C817">
        <v>8633.68</v>
      </c>
      <c r="D817">
        <f t="shared" si="36"/>
        <v>8633.68</v>
      </c>
      <c r="E817">
        <f t="shared" si="37"/>
        <v>9</v>
      </c>
      <c r="F817" t="str">
        <f t="shared" si="38"/>
        <v>No</v>
      </c>
    </row>
    <row r="818" spans="1:6" x14ac:dyDescent="0.25">
      <c r="A818" t="s">
        <v>452</v>
      </c>
      <c r="B818" s="1">
        <v>40142</v>
      </c>
      <c r="C818">
        <v>5044.58</v>
      </c>
      <c r="D818">
        <f t="shared" si="36"/>
        <v>5044.58</v>
      </c>
      <c r="E818">
        <f t="shared" si="37"/>
        <v>11</v>
      </c>
      <c r="F818" t="str">
        <f t="shared" si="38"/>
        <v>No</v>
      </c>
    </row>
    <row r="819" spans="1:6" x14ac:dyDescent="0.25">
      <c r="A819" t="s">
        <v>216</v>
      </c>
      <c r="B819" s="1">
        <v>39199</v>
      </c>
      <c r="C819">
        <v>7934.73</v>
      </c>
      <c r="D819">
        <f t="shared" si="36"/>
        <v>7934.73</v>
      </c>
      <c r="E819">
        <f t="shared" si="37"/>
        <v>4</v>
      </c>
      <c r="F819" t="str">
        <f t="shared" si="38"/>
        <v>No</v>
      </c>
    </row>
    <row r="820" spans="1:6" x14ac:dyDescent="0.25">
      <c r="A820" t="s">
        <v>151</v>
      </c>
      <c r="B820" s="1">
        <v>40753</v>
      </c>
      <c r="C820">
        <v>6411.54</v>
      </c>
      <c r="D820">
        <f t="shared" si="36"/>
        <v>6411.54</v>
      </c>
      <c r="E820">
        <f t="shared" si="37"/>
        <v>7</v>
      </c>
      <c r="F820" t="str">
        <f t="shared" si="38"/>
        <v>No</v>
      </c>
    </row>
    <row r="821" spans="1:6" x14ac:dyDescent="0.25">
      <c r="A821" t="s">
        <v>372</v>
      </c>
      <c r="B821" s="1">
        <v>41556</v>
      </c>
      <c r="C821">
        <v>7217.23</v>
      </c>
      <c r="D821">
        <f t="shared" si="36"/>
        <v>7217.23</v>
      </c>
      <c r="E821">
        <f t="shared" si="37"/>
        <v>10</v>
      </c>
      <c r="F821" t="str">
        <f t="shared" si="38"/>
        <v>No</v>
      </c>
    </row>
    <row r="822" spans="1:6" x14ac:dyDescent="0.25">
      <c r="A822" t="s">
        <v>101</v>
      </c>
      <c r="B822" s="1">
        <v>38800</v>
      </c>
      <c r="C822">
        <v>9571.93</v>
      </c>
      <c r="D822">
        <f t="shared" si="36"/>
        <v>9571.93</v>
      </c>
      <c r="E822">
        <f t="shared" si="37"/>
        <v>3</v>
      </c>
      <c r="F822" t="str">
        <f t="shared" si="38"/>
        <v>No</v>
      </c>
    </row>
    <row r="823" spans="1:6" x14ac:dyDescent="0.25">
      <c r="A823" t="s">
        <v>143</v>
      </c>
      <c r="B823" s="1">
        <v>41317</v>
      </c>
      <c r="C823" t="s">
        <v>840</v>
      </c>
      <c r="D823">
        <f t="shared" si="36"/>
        <v>7884.57</v>
      </c>
      <c r="E823">
        <f t="shared" si="37"/>
        <v>2</v>
      </c>
      <c r="F823" t="str">
        <f t="shared" si="38"/>
        <v>Yes</v>
      </c>
    </row>
    <row r="824" spans="1:6" x14ac:dyDescent="0.25">
      <c r="A824" t="s">
        <v>173</v>
      </c>
      <c r="B824" s="1">
        <v>39483</v>
      </c>
      <c r="C824" t="s">
        <v>841</v>
      </c>
      <c r="D824">
        <f t="shared" si="36"/>
        <v>8167.52</v>
      </c>
      <c r="E824">
        <f t="shared" si="37"/>
        <v>2</v>
      </c>
      <c r="F824" t="str">
        <f t="shared" si="38"/>
        <v>No</v>
      </c>
    </row>
    <row r="825" spans="1:6" x14ac:dyDescent="0.25">
      <c r="A825" t="s">
        <v>66</v>
      </c>
      <c r="B825" s="1">
        <v>38448</v>
      </c>
      <c r="C825">
        <v>5250.18</v>
      </c>
      <c r="D825">
        <f t="shared" si="36"/>
        <v>5250.18</v>
      </c>
      <c r="E825">
        <f t="shared" si="37"/>
        <v>4</v>
      </c>
      <c r="F825" t="str">
        <f t="shared" si="38"/>
        <v>No</v>
      </c>
    </row>
    <row r="826" spans="1:6" x14ac:dyDescent="0.25">
      <c r="A826" t="s">
        <v>71</v>
      </c>
      <c r="B826" s="1">
        <v>41740</v>
      </c>
      <c r="C826" t="s">
        <v>842</v>
      </c>
      <c r="D826">
        <f t="shared" si="36"/>
        <v>8040.07</v>
      </c>
      <c r="E826">
        <f t="shared" si="37"/>
        <v>4</v>
      </c>
      <c r="F826" t="str">
        <f t="shared" si="38"/>
        <v>No</v>
      </c>
    </row>
    <row r="827" spans="1:6" x14ac:dyDescent="0.25">
      <c r="A827" t="s">
        <v>610</v>
      </c>
      <c r="B827" s="1">
        <v>38283</v>
      </c>
      <c r="C827">
        <v>8814.0300000000007</v>
      </c>
      <c r="D827">
        <f t="shared" si="36"/>
        <v>8814.0300000000007</v>
      </c>
      <c r="E827">
        <f t="shared" si="37"/>
        <v>10</v>
      </c>
      <c r="F827" t="str">
        <f t="shared" si="38"/>
        <v>No</v>
      </c>
    </row>
    <row r="828" spans="1:6" x14ac:dyDescent="0.25">
      <c r="A828" t="s">
        <v>320</v>
      </c>
      <c r="B828" s="1">
        <v>41658</v>
      </c>
      <c r="C828">
        <v>8418.7000000000007</v>
      </c>
      <c r="D828">
        <f t="shared" si="36"/>
        <v>8418.7000000000007</v>
      </c>
      <c r="E828">
        <f t="shared" si="37"/>
        <v>1</v>
      </c>
      <c r="F828" t="str">
        <f t="shared" si="38"/>
        <v>Yes</v>
      </c>
    </row>
    <row r="829" spans="1:6" x14ac:dyDescent="0.25">
      <c r="A829" t="s">
        <v>843</v>
      </c>
      <c r="B829" s="1">
        <v>37113</v>
      </c>
      <c r="C829">
        <v>5293.34</v>
      </c>
      <c r="D829">
        <f t="shared" si="36"/>
        <v>5293.34</v>
      </c>
      <c r="E829">
        <f t="shared" si="37"/>
        <v>8</v>
      </c>
      <c r="F829" t="str">
        <f t="shared" si="38"/>
        <v>No</v>
      </c>
    </row>
    <row r="830" spans="1:6" x14ac:dyDescent="0.25">
      <c r="A830" t="s">
        <v>424</v>
      </c>
      <c r="B830" s="1">
        <v>37830</v>
      </c>
      <c r="C830">
        <v>9161.7199999999993</v>
      </c>
      <c r="D830">
        <f t="shared" si="36"/>
        <v>9161.7199999999993</v>
      </c>
      <c r="E830">
        <f t="shared" si="37"/>
        <v>7</v>
      </c>
      <c r="F830" t="str">
        <f t="shared" si="38"/>
        <v>No</v>
      </c>
    </row>
    <row r="831" spans="1:6" x14ac:dyDescent="0.25">
      <c r="A831" t="s">
        <v>84</v>
      </c>
      <c r="B831" s="1">
        <v>41544</v>
      </c>
      <c r="C831">
        <v>7241.18</v>
      </c>
      <c r="D831">
        <f t="shared" si="36"/>
        <v>7241.18</v>
      </c>
      <c r="E831">
        <f t="shared" si="37"/>
        <v>9</v>
      </c>
      <c r="F831" t="str">
        <f t="shared" si="38"/>
        <v>No</v>
      </c>
    </row>
    <row r="832" spans="1:6" x14ac:dyDescent="0.25">
      <c r="A832" t="s">
        <v>844</v>
      </c>
      <c r="B832" s="1">
        <v>41967</v>
      </c>
      <c r="C832" t="s">
        <v>845</v>
      </c>
      <c r="D832">
        <f t="shared" si="36"/>
        <v>7308.24</v>
      </c>
      <c r="E832">
        <f t="shared" si="37"/>
        <v>11</v>
      </c>
      <c r="F832" t="str">
        <f t="shared" si="38"/>
        <v>No</v>
      </c>
    </row>
    <row r="833" spans="1:6" x14ac:dyDescent="0.25">
      <c r="A833" t="s">
        <v>102</v>
      </c>
      <c r="B833" s="1">
        <v>38558</v>
      </c>
      <c r="C833" t="s">
        <v>846</v>
      </c>
      <c r="D833">
        <f t="shared" si="36"/>
        <v>7198.35</v>
      </c>
      <c r="E833">
        <f t="shared" si="37"/>
        <v>7</v>
      </c>
      <c r="F833" t="str">
        <f t="shared" si="38"/>
        <v>No</v>
      </c>
    </row>
    <row r="834" spans="1:6" x14ac:dyDescent="0.25">
      <c r="A834" t="s">
        <v>101</v>
      </c>
      <c r="B834" s="1">
        <v>37059</v>
      </c>
      <c r="C834">
        <v>8852.89</v>
      </c>
      <c r="D834">
        <f t="shared" si="36"/>
        <v>8852.89</v>
      </c>
      <c r="E834">
        <f t="shared" si="37"/>
        <v>6</v>
      </c>
      <c r="F834" t="str">
        <f t="shared" si="38"/>
        <v>No</v>
      </c>
    </row>
    <row r="835" spans="1:6" x14ac:dyDescent="0.25">
      <c r="A835" t="s">
        <v>523</v>
      </c>
      <c r="B835" s="1">
        <v>38998</v>
      </c>
      <c r="C835" t="s">
        <v>847</v>
      </c>
      <c r="D835">
        <f t="shared" ref="D835:D898" si="39">IF(LEFT(RIGHT(C835,3))=",",_xlfn.NUMBERVALUE(C835,",","."),C835)</f>
        <v>7978.07</v>
      </c>
      <c r="E835">
        <f t="shared" ref="E835:E898" si="40">MONTH(B835)</f>
        <v>10</v>
      </c>
      <c r="F835" t="str">
        <f t="shared" ref="F835:F898" si="41">IF(ISERROR(SEARCH("J*A*S*M",A835)),"No","Yes")</f>
        <v>No</v>
      </c>
    </row>
    <row r="836" spans="1:6" x14ac:dyDescent="0.25">
      <c r="A836" t="s">
        <v>88</v>
      </c>
      <c r="B836" s="1">
        <v>39417</v>
      </c>
      <c r="C836" t="s">
        <v>848</v>
      </c>
      <c r="D836">
        <f t="shared" si="39"/>
        <v>6518.89</v>
      </c>
      <c r="E836">
        <f t="shared" si="40"/>
        <v>12</v>
      </c>
      <c r="F836" t="str">
        <f t="shared" si="41"/>
        <v>No</v>
      </c>
    </row>
    <row r="837" spans="1:6" x14ac:dyDescent="0.25">
      <c r="A837" t="s">
        <v>656</v>
      </c>
      <c r="B837" s="1">
        <v>39115</v>
      </c>
      <c r="C837" t="s">
        <v>849</v>
      </c>
      <c r="D837">
        <f t="shared" si="39"/>
        <v>8453.36</v>
      </c>
      <c r="E837">
        <f t="shared" si="40"/>
        <v>2</v>
      </c>
      <c r="F837" t="str">
        <f t="shared" si="41"/>
        <v>No</v>
      </c>
    </row>
    <row r="838" spans="1:6" x14ac:dyDescent="0.25">
      <c r="A838" t="s">
        <v>752</v>
      </c>
      <c r="B838" s="1">
        <v>40680</v>
      </c>
      <c r="C838">
        <v>6436.5</v>
      </c>
      <c r="D838">
        <f t="shared" si="39"/>
        <v>6436.5</v>
      </c>
      <c r="E838">
        <f t="shared" si="40"/>
        <v>5</v>
      </c>
      <c r="F838" t="str">
        <f t="shared" si="41"/>
        <v>No</v>
      </c>
    </row>
    <row r="839" spans="1:6" x14ac:dyDescent="0.25">
      <c r="A839" t="s">
        <v>850</v>
      </c>
      <c r="B839" s="1">
        <v>39428</v>
      </c>
      <c r="C839">
        <v>6165.86</v>
      </c>
      <c r="D839">
        <f t="shared" si="39"/>
        <v>6165.86</v>
      </c>
      <c r="E839">
        <f t="shared" si="40"/>
        <v>12</v>
      </c>
      <c r="F839" t="str">
        <f t="shared" si="41"/>
        <v>No</v>
      </c>
    </row>
    <row r="840" spans="1:6" x14ac:dyDescent="0.25">
      <c r="A840" t="s">
        <v>372</v>
      </c>
      <c r="B840" s="1">
        <v>41209</v>
      </c>
      <c r="C840">
        <v>8614.02</v>
      </c>
      <c r="D840">
        <f t="shared" si="39"/>
        <v>8614.02</v>
      </c>
      <c r="E840">
        <f t="shared" si="40"/>
        <v>10</v>
      </c>
      <c r="F840" t="str">
        <f t="shared" si="41"/>
        <v>No</v>
      </c>
    </row>
    <row r="841" spans="1:6" x14ac:dyDescent="0.25">
      <c r="A841" t="s">
        <v>372</v>
      </c>
      <c r="B841" s="1">
        <v>37030</v>
      </c>
      <c r="C841">
        <v>7358.76</v>
      </c>
      <c r="D841">
        <f t="shared" si="39"/>
        <v>7358.76</v>
      </c>
      <c r="E841">
        <f t="shared" si="40"/>
        <v>5</v>
      </c>
      <c r="F841" t="str">
        <f t="shared" si="41"/>
        <v>No</v>
      </c>
    </row>
    <row r="842" spans="1:6" x14ac:dyDescent="0.25">
      <c r="A842" t="s">
        <v>851</v>
      </c>
      <c r="B842" s="1">
        <v>41837</v>
      </c>
      <c r="C842">
        <v>5622.19</v>
      </c>
      <c r="D842">
        <f t="shared" si="39"/>
        <v>5622.19</v>
      </c>
      <c r="E842">
        <f t="shared" si="40"/>
        <v>7</v>
      </c>
      <c r="F842" t="str">
        <f t="shared" si="41"/>
        <v>No</v>
      </c>
    </row>
    <row r="843" spans="1:6" x14ac:dyDescent="0.25">
      <c r="A843" t="s">
        <v>478</v>
      </c>
      <c r="B843" s="1">
        <v>40661</v>
      </c>
      <c r="C843">
        <v>6562.68</v>
      </c>
      <c r="D843">
        <f t="shared" si="39"/>
        <v>6562.68</v>
      </c>
      <c r="E843">
        <f t="shared" si="40"/>
        <v>4</v>
      </c>
      <c r="F843" t="str">
        <f t="shared" si="41"/>
        <v>No</v>
      </c>
    </row>
    <row r="844" spans="1:6" x14ac:dyDescent="0.25">
      <c r="A844" t="s">
        <v>132</v>
      </c>
      <c r="B844" s="1">
        <v>40573</v>
      </c>
      <c r="C844" t="s">
        <v>852</v>
      </c>
      <c r="D844">
        <f t="shared" si="39"/>
        <v>6914.85</v>
      </c>
      <c r="E844">
        <f t="shared" si="40"/>
        <v>1</v>
      </c>
      <c r="F844" t="str">
        <f t="shared" si="41"/>
        <v>No</v>
      </c>
    </row>
    <row r="845" spans="1:6" x14ac:dyDescent="0.25">
      <c r="A845" t="s">
        <v>853</v>
      </c>
      <c r="B845" s="1">
        <v>40814</v>
      </c>
      <c r="C845">
        <v>7514.45</v>
      </c>
      <c r="D845">
        <f t="shared" si="39"/>
        <v>7514.45</v>
      </c>
      <c r="E845">
        <f t="shared" si="40"/>
        <v>9</v>
      </c>
      <c r="F845" t="str">
        <f t="shared" si="41"/>
        <v>No</v>
      </c>
    </row>
    <row r="846" spans="1:6" x14ac:dyDescent="0.25">
      <c r="A846" t="s">
        <v>199</v>
      </c>
      <c r="B846" s="1">
        <v>41127</v>
      </c>
      <c r="C846">
        <v>5808.27</v>
      </c>
      <c r="D846">
        <f t="shared" si="39"/>
        <v>5808.27</v>
      </c>
      <c r="E846">
        <f t="shared" si="40"/>
        <v>8</v>
      </c>
      <c r="F846" t="str">
        <f t="shared" si="41"/>
        <v>No</v>
      </c>
    </row>
    <row r="847" spans="1:6" x14ac:dyDescent="0.25">
      <c r="A847" t="s">
        <v>854</v>
      </c>
      <c r="B847" s="1">
        <v>38742</v>
      </c>
      <c r="C847">
        <v>6809.89</v>
      </c>
      <c r="D847">
        <f t="shared" si="39"/>
        <v>6809.89</v>
      </c>
      <c r="E847">
        <f t="shared" si="40"/>
        <v>1</v>
      </c>
      <c r="F847" t="str">
        <f t="shared" si="41"/>
        <v>No</v>
      </c>
    </row>
    <row r="848" spans="1:6" x14ac:dyDescent="0.25">
      <c r="A848" t="s">
        <v>855</v>
      </c>
      <c r="B848" s="1">
        <v>40661</v>
      </c>
      <c r="C848" t="s">
        <v>856</v>
      </c>
      <c r="D848">
        <f t="shared" si="39"/>
        <v>6101.01</v>
      </c>
      <c r="E848">
        <f t="shared" si="40"/>
        <v>4</v>
      </c>
      <c r="F848" t="str">
        <f t="shared" si="41"/>
        <v>No</v>
      </c>
    </row>
    <row r="849" spans="1:6" x14ac:dyDescent="0.25">
      <c r="A849" t="s">
        <v>438</v>
      </c>
      <c r="B849" s="1">
        <v>38242</v>
      </c>
      <c r="C849">
        <v>5816.3</v>
      </c>
      <c r="D849">
        <f t="shared" si="39"/>
        <v>5816.3</v>
      </c>
      <c r="E849">
        <f t="shared" si="40"/>
        <v>9</v>
      </c>
      <c r="F849" t="str">
        <f t="shared" si="41"/>
        <v>No</v>
      </c>
    </row>
    <row r="850" spans="1:6" x14ac:dyDescent="0.25">
      <c r="A850" t="s">
        <v>857</v>
      </c>
      <c r="B850" s="1">
        <v>41163</v>
      </c>
      <c r="C850" t="s">
        <v>858</v>
      </c>
      <c r="D850">
        <f t="shared" si="39"/>
        <v>8517.26</v>
      </c>
      <c r="E850">
        <f t="shared" si="40"/>
        <v>9</v>
      </c>
      <c r="F850" t="str">
        <f t="shared" si="41"/>
        <v>No</v>
      </c>
    </row>
    <row r="851" spans="1:6" x14ac:dyDescent="0.25">
      <c r="A851" t="s">
        <v>721</v>
      </c>
      <c r="B851" s="1">
        <v>39230</v>
      </c>
      <c r="C851" t="s">
        <v>859</v>
      </c>
      <c r="D851">
        <f t="shared" si="39"/>
        <v>8197.6299999999992</v>
      </c>
      <c r="E851">
        <f t="shared" si="40"/>
        <v>5</v>
      </c>
      <c r="F851" t="str">
        <f t="shared" si="41"/>
        <v>No</v>
      </c>
    </row>
    <row r="852" spans="1:6" x14ac:dyDescent="0.25">
      <c r="A852" t="s">
        <v>348</v>
      </c>
      <c r="B852" s="1">
        <v>41684</v>
      </c>
      <c r="C852">
        <v>7833.63</v>
      </c>
      <c r="D852">
        <f t="shared" si="39"/>
        <v>7833.63</v>
      </c>
      <c r="E852">
        <f t="shared" si="40"/>
        <v>2</v>
      </c>
      <c r="F852" t="str">
        <f t="shared" si="41"/>
        <v>No</v>
      </c>
    </row>
    <row r="853" spans="1:6" x14ac:dyDescent="0.25">
      <c r="A853" t="s">
        <v>340</v>
      </c>
      <c r="B853" s="1">
        <v>38292</v>
      </c>
      <c r="C853">
        <v>5071.16</v>
      </c>
      <c r="D853">
        <f t="shared" si="39"/>
        <v>5071.16</v>
      </c>
      <c r="E853">
        <f t="shared" si="40"/>
        <v>11</v>
      </c>
      <c r="F853" t="str">
        <f t="shared" si="41"/>
        <v>No</v>
      </c>
    </row>
    <row r="854" spans="1:6" x14ac:dyDescent="0.25">
      <c r="A854" t="s">
        <v>860</v>
      </c>
      <c r="B854" s="1">
        <v>38331</v>
      </c>
      <c r="C854">
        <v>7144.27</v>
      </c>
      <c r="D854">
        <f t="shared" si="39"/>
        <v>7144.27</v>
      </c>
      <c r="E854">
        <f t="shared" si="40"/>
        <v>12</v>
      </c>
      <c r="F854" t="str">
        <f t="shared" si="41"/>
        <v>No</v>
      </c>
    </row>
    <row r="855" spans="1:6" x14ac:dyDescent="0.25">
      <c r="A855" t="s">
        <v>435</v>
      </c>
      <c r="B855" s="1">
        <v>41078</v>
      </c>
      <c r="C855">
        <v>7028.59</v>
      </c>
      <c r="D855">
        <f t="shared" si="39"/>
        <v>7028.59</v>
      </c>
      <c r="E855">
        <f t="shared" si="40"/>
        <v>6</v>
      </c>
      <c r="F855" t="str">
        <f t="shared" si="41"/>
        <v>No</v>
      </c>
    </row>
    <row r="856" spans="1:6" x14ac:dyDescent="0.25">
      <c r="A856" t="s">
        <v>252</v>
      </c>
      <c r="B856" s="1">
        <v>39522</v>
      </c>
      <c r="C856" t="s">
        <v>861</v>
      </c>
      <c r="D856">
        <f t="shared" si="39"/>
        <v>7231.49</v>
      </c>
      <c r="E856">
        <f t="shared" si="40"/>
        <v>3</v>
      </c>
      <c r="F856" t="str">
        <f t="shared" si="41"/>
        <v>No</v>
      </c>
    </row>
    <row r="857" spans="1:6" x14ac:dyDescent="0.25">
      <c r="A857" t="s">
        <v>116</v>
      </c>
      <c r="B857" s="1">
        <v>40594</v>
      </c>
      <c r="C857" t="s">
        <v>862</v>
      </c>
      <c r="D857">
        <f t="shared" si="39"/>
        <v>9169.6299999999992</v>
      </c>
      <c r="E857">
        <f t="shared" si="40"/>
        <v>2</v>
      </c>
      <c r="F857" t="str">
        <f t="shared" si="41"/>
        <v>No</v>
      </c>
    </row>
    <row r="858" spans="1:6" x14ac:dyDescent="0.25">
      <c r="A858" t="s">
        <v>413</v>
      </c>
      <c r="B858" s="1">
        <v>41071</v>
      </c>
      <c r="C858">
        <v>8198.01</v>
      </c>
      <c r="D858">
        <f t="shared" si="39"/>
        <v>8198.01</v>
      </c>
      <c r="E858">
        <f t="shared" si="40"/>
        <v>6</v>
      </c>
      <c r="F858" t="str">
        <f t="shared" si="41"/>
        <v>No</v>
      </c>
    </row>
    <row r="859" spans="1:6" x14ac:dyDescent="0.25">
      <c r="A859" t="s">
        <v>74</v>
      </c>
      <c r="B859" s="1">
        <v>38578</v>
      </c>
      <c r="C859" t="s">
        <v>863</v>
      </c>
      <c r="D859">
        <f t="shared" si="39"/>
        <v>6110.77</v>
      </c>
      <c r="E859">
        <f t="shared" si="40"/>
        <v>8</v>
      </c>
      <c r="F859" t="str">
        <f t="shared" si="41"/>
        <v>Yes</v>
      </c>
    </row>
    <row r="860" spans="1:6" x14ac:dyDescent="0.25">
      <c r="A860" t="s">
        <v>697</v>
      </c>
      <c r="B860" s="1">
        <v>39658</v>
      </c>
      <c r="C860">
        <v>8666.89</v>
      </c>
      <c r="D860">
        <f t="shared" si="39"/>
        <v>8666.89</v>
      </c>
      <c r="E860">
        <f t="shared" si="40"/>
        <v>7</v>
      </c>
      <c r="F860" t="str">
        <f t="shared" si="41"/>
        <v>No</v>
      </c>
    </row>
    <row r="861" spans="1:6" x14ac:dyDescent="0.25">
      <c r="A861" t="s">
        <v>514</v>
      </c>
      <c r="B861" s="1">
        <v>37753</v>
      </c>
      <c r="C861">
        <v>9242</v>
      </c>
      <c r="D861">
        <f t="shared" si="39"/>
        <v>9242</v>
      </c>
      <c r="E861">
        <f t="shared" si="40"/>
        <v>5</v>
      </c>
      <c r="F861" t="str">
        <f t="shared" si="41"/>
        <v>No</v>
      </c>
    </row>
    <row r="862" spans="1:6" x14ac:dyDescent="0.25">
      <c r="A862" t="s">
        <v>864</v>
      </c>
      <c r="B862" s="1">
        <v>40073</v>
      </c>
      <c r="C862" t="s">
        <v>865</v>
      </c>
      <c r="D862">
        <f t="shared" si="39"/>
        <v>6589.97</v>
      </c>
      <c r="E862">
        <f t="shared" si="40"/>
        <v>9</v>
      </c>
      <c r="F862" t="str">
        <f t="shared" si="41"/>
        <v>No</v>
      </c>
    </row>
    <row r="863" spans="1:6" x14ac:dyDescent="0.25">
      <c r="A863" t="s">
        <v>866</v>
      </c>
      <c r="B863" s="1">
        <v>40789</v>
      </c>
      <c r="C863" t="s">
        <v>867</v>
      </c>
      <c r="D863">
        <f t="shared" si="39"/>
        <v>5307.02</v>
      </c>
      <c r="E863">
        <f t="shared" si="40"/>
        <v>9</v>
      </c>
      <c r="F863" t="str">
        <f t="shared" si="41"/>
        <v>No</v>
      </c>
    </row>
    <row r="864" spans="1:6" x14ac:dyDescent="0.25">
      <c r="A864" t="s">
        <v>868</v>
      </c>
      <c r="B864" s="1">
        <v>38799</v>
      </c>
      <c r="C864" t="s">
        <v>869</v>
      </c>
      <c r="D864">
        <f t="shared" si="39"/>
        <v>7470.49</v>
      </c>
      <c r="E864">
        <f t="shared" si="40"/>
        <v>3</v>
      </c>
      <c r="F864" t="str">
        <f t="shared" si="41"/>
        <v>No</v>
      </c>
    </row>
    <row r="865" spans="1:6" x14ac:dyDescent="0.25">
      <c r="A865" t="s">
        <v>247</v>
      </c>
      <c r="B865" s="1">
        <v>39230</v>
      </c>
      <c r="C865" t="s">
        <v>870</v>
      </c>
      <c r="D865">
        <f t="shared" si="39"/>
        <v>5130.47</v>
      </c>
      <c r="E865">
        <f t="shared" si="40"/>
        <v>5</v>
      </c>
      <c r="F865" t="str">
        <f t="shared" si="41"/>
        <v>Yes</v>
      </c>
    </row>
    <row r="866" spans="1:6" x14ac:dyDescent="0.25">
      <c r="A866" t="s">
        <v>201</v>
      </c>
      <c r="B866" s="1">
        <v>37041</v>
      </c>
      <c r="C866">
        <v>7776.11</v>
      </c>
      <c r="D866">
        <f t="shared" si="39"/>
        <v>7776.11</v>
      </c>
      <c r="E866">
        <f t="shared" si="40"/>
        <v>5</v>
      </c>
      <c r="F866" t="str">
        <f t="shared" si="41"/>
        <v>No</v>
      </c>
    </row>
    <row r="867" spans="1:6" x14ac:dyDescent="0.25">
      <c r="A867" t="s">
        <v>824</v>
      </c>
      <c r="B867" s="1">
        <v>40189</v>
      </c>
      <c r="C867">
        <v>6132.6</v>
      </c>
      <c r="D867">
        <f t="shared" si="39"/>
        <v>6132.6</v>
      </c>
      <c r="E867">
        <f t="shared" si="40"/>
        <v>1</v>
      </c>
      <c r="F867" t="str">
        <f t="shared" si="41"/>
        <v>No</v>
      </c>
    </row>
    <row r="868" spans="1:6" x14ac:dyDescent="0.25">
      <c r="A868" t="s">
        <v>227</v>
      </c>
      <c r="B868" s="1">
        <v>38227</v>
      </c>
      <c r="C868" t="s">
        <v>871</v>
      </c>
      <c r="D868">
        <f t="shared" si="39"/>
        <v>7856.64</v>
      </c>
      <c r="E868">
        <f t="shared" si="40"/>
        <v>8</v>
      </c>
      <c r="F868" t="str">
        <f t="shared" si="41"/>
        <v>No</v>
      </c>
    </row>
    <row r="869" spans="1:6" x14ac:dyDescent="0.25">
      <c r="A869" t="s">
        <v>778</v>
      </c>
      <c r="B869" s="1">
        <v>40212</v>
      </c>
      <c r="C869" t="s">
        <v>872</v>
      </c>
      <c r="D869">
        <f t="shared" si="39"/>
        <v>5479.11</v>
      </c>
      <c r="E869">
        <f t="shared" si="40"/>
        <v>2</v>
      </c>
      <c r="F869" t="str">
        <f t="shared" si="41"/>
        <v>No</v>
      </c>
    </row>
    <row r="870" spans="1:6" x14ac:dyDescent="0.25">
      <c r="A870" t="s">
        <v>84</v>
      </c>
      <c r="B870" s="1">
        <v>40464</v>
      </c>
      <c r="C870">
        <v>5590.4</v>
      </c>
      <c r="D870">
        <f t="shared" si="39"/>
        <v>5590.4</v>
      </c>
      <c r="E870">
        <f t="shared" si="40"/>
        <v>10</v>
      </c>
      <c r="F870" t="str">
        <f t="shared" si="41"/>
        <v>No</v>
      </c>
    </row>
    <row r="871" spans="1:6" x14ac:dyDescent="0.25">
      <c r="A871" t="s">
        <v>84</v>
      </c>
      <c r="B871" s="1">
        <v>37062</v>
      </c>
      <c r="C871" t="s">
        <v>873</v>
      </c>
      <c r="D871">
        <f t="shared" si="39"/>
        <v>7766</v>
      </c>
      <c r="E871">
        <f t="shared" si="40"/>
        <v>6</v>
      </c>
      <c r="F871" t="str">
        <f t="shared" si="41"/>
        <v>No</v>
      </c>
    </row>
    <row r="872" spans="1:6" x14ac:dyDescent="0.25">
      <c r="A872" t="s">
        <v>298</v>
      </c>
      <c r="B872" s="1">
        <v>40855</v>
      </c>
      <c r="C872">
        <v>8133.16</v>
      </c>
      <c r="D872">
        <f t="shared" si="39"/>
        <v>8133.16</v>
      </c>
      <c r="E872">
        <f t="shared" si="40"/>
        <v>11</v>
      </c>
      <c r="F872" t="str">
        <f t="shared" si="41"/>
        <v>No</v>
      </c>
    </row>
    <row r="873" spans="1:6" x14ac:dyDescent="0.25">
      <c r="A873" t="s">
        <v>874</v>
      </c>
      <c r="B873" s="1">
        <v>39932</v>
      </c>
      <c r="C873">
        <v>9272.64</v>
      </c>
      <c r="D873">
        <f t="shared" si="39"/>
        <v>9272.64</v>
      </c>
      <c r="E873">
        <f t="shared" si="40"/>
        <v>4</v>
      </c>
      <c r="F873" t="str">
        <f t="shared" si="41"/>
        <v>No</v>
      </c>
    </row>
    <row r="874" spans="1:6" x14ac:dyDescent="0.25">
      <c r="A874" t="s">
        <v>238</v>
      </c>
      <c r="B874" s="1">
        <v>38537</v>
      </c>
      <c r="C874" t="s">
        <v>875</v>
      </c>
      <c r="D874">
        <f t="shared" si="39"/>
        <v>5720.68</v>
      </c>
      <c r="E874">
        <f t="shared" si="40"/>
        <v>7</v>
      </c>
      <c r="F874" t="str">
        <f t="shared" si="41"/>
        <v>No</v>
      </c>
    </row>
    <row r="875" spans="1:6" x14ac:dyDescent="0.25">
      <c r="A875" t="s">
        <v>434</v>
      </c>
      <c r="B875" s="1">
        <v>38013</v>
      </c>
      <c r="C875" t="s">
        <v>876</v>
      </c>
      <c r="D875">
        <f t="shared" si="39"/>
        <v>9370.59</v>
      </c>
      <c r="E875">
        <f t="shared" si="40"/>
        <v>1</v>
      </c>
      <c r="F875" t="str">
        <f t="shared" si="41"/>
        <v>No</v>
      </c>
    </row>
    <row r="876" spans="1:6" x14ac:dyDescent="0.25">
      <c r="A876" t="s">
        <v>855</v>
      </c>
      <c r="B876" s="1">
        <v>41756</v>
      </c>
      <c r="C876">
        <v>8638.5</v>
      </c>
      <c r="D876">
        <f t="shared" si="39"/>
        <v>8638.5</v>
      </c>
      <c r="E876">
        <f t="shared" si="40"/>
        <v>4</v>
      </c>
      <c r="F876" t="str">
        <f t="shared" si="41"/>
        <v>No</v>
      </c>
    </row>
    <row r="877" spans="1:6" x14ac:dyDescent="0.25">
      <c r="A877" t="s">
        <v>388</v>
      </c>
      <c r="B877" s="1">
        <v>41828</v>
      </c>
      <c r="C877" t="s">
        <v>877</v>
      </c>
      <c r="D877">
        <f t="shared" si="39"/>
        <v>5749.32</v>
      </c>
      <c r="E877">
        <f t="shared" si="40"/>
        <v>7</v>
      </c>
      <c r="F877" t="str">
        <f t="shared" si="41"/>
        <v>No</v>
      </c>
    </row>
    <row r="878" spans="1:6" x14ac:dyDescent="0.25">
      <c r="A878" t="s">
        <v>238</v>
      </c>
      <c r="B878" s="1">
        <v>38463</v>
      </c>
      <c r="C878" t="s">
        <v>878</v>
      </c>
      <c r="D878">
        <f t="shared" si="39"/>
        <v>9269.69</v>
      </c>
      <c r="E878">
        <f t="shared" si="40"/>
        <v>4</v>
      </c>
      <c r="F878" t="str">
        <f t="shared" si="41"/>
        <v>No</v>
      </c>
    </row>
    <row r="879" spans="1:6" x14ac:dyDescent="0.25">
      <c r="A879" t="s">
        <v>146</v>
      </c>
      <c r="B879" s="1">
        <v>40246</v>
      </c>
      <c r="C879">
        <v>8377.83</v>
      </c>
      <c r="D879">
        <f t="shared" si="39"/>
        <v>8377.83</v>
      </c>
      <c r="E879">
        <f t="shared" si="40"/>
        <v>3</v>
      </c>
      <c r="F879" t="str">
        <f t="shared" si="41"/>
        <v>No</v>
      </c>
    </row>
    <row r="880" spans="1:6" x14ac:dyDescent="0.25">
      <c r="A880" t="s">
        <v>879</v>
      </c>
      <c r="B880" s="1">
        <v>37964</v>
      </c>
      <c r="C880">
        <v>5268.15</v>
      </c>
      <c r="D880">
        <f t="shared" si="39"/>
        <v>5268.15</v>
      </c>
      <c r="E880">
        <f t="shared" si="40"/>
        <v>12</v>
      </c>
      <c r="F880" t="str">
        <f t="shared" si="41"/>
        <v>No</v>
      </c>
    </row>
    <row r="881" spans="1:6" x14ac:dyDescent="0.25">
      <c r="A881" t="s">
        <v>427</v>
      </c>
      <c r="B881" s="1">
        <v>38218</v>
      </c>
      <c r="C881" t="s">
        <v>880</v>
      </c>
      <c r="D881">
        <f t="shared" si="39"/>
        <v>6765.65</v>
      </c>
      <c r="E881">
        <f t="shared" si="40"/>
        <v>8</v>
      </c>
      <c r="F881" t="str">
        <f t="shared" si="41"/>
        <v>No</v>
      </c>
    </row>
    <row r="882" spans="1:6" x14ac:dyDescent="0.25">
      <c r="A882" t="s">
        <v>881</v>
      </c>
      <c r="B882" s="1">
        <v>41160</v>
      </c>
      <c r="C882" t="s">
        <v>882</v>
      </c>
      <c r="D882">
        <f t="shared" si="39"/>
        <v>5940.09</v>
      </c>
      <c r="E882">
        <f t="shared" si="40"/>
        <v>9</v>
      </c>
      <c r="F882" t="str">
        <f t="shared" si="41"/>
        <v>No</v>
      </c>
    </row>
    <row r="883" spans="1:6" x14ac:dyDescent="0.25">
      <c r="A883" t="s">
        <v>394</v>
      </c>
      <c r="B883" s="1">
        <v>39527</v>
      </c>
      <c r="C883">
        <v>6015.2</v>
      </c>
      <c r="D883">
        <f t="shared" si="39"/>
        <v>6015.2</v>
      </c>
      <c r="E883">
        <f t="shared" si="40"/>
        <v>3</v>
      </c>
      <c r="F883" t="str">
        <f t="shared" si="41"/>
        <v>No</v>
      </c>
    </row>
    <row r="884" spans="1:6" x14ac:dyDescent="0.25">
      <c r="A884" t="s">
        <v>334</v>
      </c>
      <c r="B884" s="1">
        <v>37713</v>
      </c>
      <c r="C884">
        <v>5165.25</v>
      </c>
      <c r="D884">
        <f t="shared" si="39"/>
        <v>5165.25</v>
      </c>
      <c r="E884">
        <f t="shared" si="40"/>
        <v>4</v>
      </c>
      <c r="F884" t="str">
        <f t="shared" si="41"/>
        <v>No</v>
      </c>
    </row>
    <row r="885" spans="1:6" x14ac:dyDescent="0.25">
      <c r="A885" t="s">
        <v>84</v>
      </c>
      <c r="B885" s="1">
        <v>37472</v>
      </c>
      <c r="C885">
        <v>9157.3799999999992</v>
      </c>
      <c r="D885">
        <f t="shared" si="39"/>
        <v>9157.3799999999992</v>
      </c>
      <c r="E885">
        <f t="shared" si="40"/>
        <v>8</v>
      </c>
      <c r="F885" t="str">
        <f t="shared" si="41"/>
        <v>No</v>
      </c>
    </row>
    <row r="886" spans="1:6" x14ac:dyDescent="0.25">
      <c r="A886" t="s">
        <v>154</v>
      </c>
      <c r="B886" s="1">
        <v>39732</v>
      </c>
      <c r="C886">
        <v>8262.25</v>
      </c>
      <c r="D886">
        <f t="shared" si="39"/>
        <v>8262.25</v>
      </c>
      <c r="E886">
        <f t="shared" si="40"/>
        <v>10</v>
      </c>
      <c r="F886" t="str">
        <f t="shared" si="41"/>
        <v>No</v>
      </c>
    </row>
    <row r="887" spans="1:6" x14ac:dyDescent="0.25">
      <c r="A887" t="s">
        <v>77</v>
      </c>
      <c r="B887" s="1">
        <v>39628</v>
      </c>
      <c r="C887">
        <v>5519.86</v>
      </c>
      <c r="D887">
        <f t="shared" si="39"/>
        <v>5519.86</v>
      </c>
      <c r="E887">
        <f t="shared" si="40"/>
        <v>6</v>
      </c>
      <c r="F887" t="str">
        <f t="shared" si="41"/>
        <v>No</v>
      </c>
    </row>
    <row r="888" spans="1:6" x14ac:dyDescent="0.25">
      <c r="A888" t="s">
        <v>162</v>
      </c>
      <c r="B888" s="1">
        <v>39689</v>
      </c>
      <c r="C888">
        <v>7442.97</v>
      </c>
      <c r="D888">
        <f t="shared" si="39"/>
        <v>7442.97</v>
      </c>
      <c r="E888">
        <f t="shared" si="40"/>
        <v>8</v>
      </c>
      <c r="F888" t="str">
        <f t="shared" si="41"/>
        <v>No</v>
      </c>
    </row>
    <row r="889" spans="1:6" x14ac:dyDescent="0.25">
      <c r="A889" t="s">
        <v>230</v>
      </c>
      <c r="B889" s="1">
        <v>40518</v>
      </c>
      <c r="C889" t="s">
        <v>883</v>
      </c>
      <c r="D889">
        <f t="shared" si="39"/>
        <v>7165.9</v>
      </c>
      <c r="E889">
        <f t="shared" si="40"/>
        <v>12</v>
      </c>
      <c r="F889" t="str">
        <f t="shared" si="41"/>
        <v>No</v>
      </c>
    </row>
    <row r="890" spans="1:6" x14ac:dyDescent="0.25">
      <c r="A890" t="s">
        <v>884</v>
      </c>
      <c r="B890" s="1">
        <v>37133</v>
      </c>
      <c r="C890" t="s">
        <v>885</v>
      </c>
      <c r="D890">
        <f t="shared" si="39"/>
        <v>6948.25</v>
      </c>
      <c r="E890">
        <f t="shared" si="40"/>
        <v>8</v>
      </c>
      <c r="F890" t="str">
        <f t="shared" si="41"/>
        <v>No</v>
      </c>
    </row>
    <row r="891" spans="1:6" x14ac:dyDescent="0.25">
      <c r="A891" t="s">
        <v>767</v>
      </c>
      <c r="B891" s="1">
        <v>40320</v>
      </c>
      <c r="C891">
        <v>5669.22</v>
      </c>
      <c r="D891">
        <f t="shared" si="39"/>
        <v>5669.22</v>
      </c>
      <c r="E891">
        <f t="shared" si="40"/>
        <v>5</v>
      </c>
      <c r="F891" t="str">
        <f t="shared" si="41"/>
        <v>No</v>
      </c>
    </row>
    <row r="892" spans="1:6" x14ac:dyDescent="0.25">
      <c r="A892" t="s">
        <v>96</v>
      </c>
      <c r="B892" s="1">
        <v>37425</v>
      </c>
      <c r="C892">
        <v>6394.2</v>
      </c>
      <c r="D892">
        <f t="shared" si="39"/>
        <v>6394.2</v>
      </c>
      <c r="E892">
        <f t="shared" si="40"/>
        <v>6</v>
      </c>
      <c r="F892" t="str">
        <f t="shared" si="41"/>
        <v>No</v>
      </c>
    </row>
    <row r="893" spans="1:6" x14ac:dyDescent="0.25">
      <c r="A893" t="s">
        <v>886</v>
      </c>
      <c r="B893" s="1">
        <v>40111</v>
      </c>
      <c r="C893" t="s">
        <v>887</v>
      </c>
      <c r="D893">
        <f t="shared" si="39"/>
        <v>9962.52</v>
      </c>
      <c r="E893">
        <f t="shared" si="40"/>
        <v>10</v>
      </c>
      <c r="F893" t="str">
        <f t="shared" si="41"/>
        <v>No</v>
      </c>
    </row>
    <row r="894" spans="1:6" x14ac:dyDescent="0.25">
      <c r="A894" t="s">
        <v>593</v>
      </c>
      <c r="B894" s="1">
        <v>41247</v>
      </c>
      <c r="C894">
        <v>6033.26</v>
      </c>
      <c r="D894">
        <f t="shared" si="39"/>
        <v>6033.26</v>
      </c>
      <c r="E894">
        <f t="shared" si="40"/>
        <v>12</v>
      </c>
      <c r="F894" t="str">
        <f t="shared" si="41"/>
        <v>No</v>
      </c>
    </row>
    <row r="895" spans="1:6" x14ac:dyDescent="0.25">
      <c r="A895" t="s">
        <v>888</v>
      </c>
      <c r="B895" s="1">
        <v>37884</v>
      </c>
      <c r="C895" t="s">
        <v>889</v>
      </c>
      <c r="D895">
        <f t="shared" si="39"/>
        <v>6611.88</v>
      </c>
      <c r="E895">
        <f t="shared" si="40"/>
        <v>9</v>
      </c>
      <c r="F895" t="str">
        <f t="shared" si="41"/>
        <v>No</v>
      </c>
    </row>
    <row r="896" spans="1:6" x14ac:dyDescent="0.25">
      <c r="A896" t="s">
        <v>890</v>
      </c>
      <c r="B896" s="1">
        <v>41405</v>
      </c>
      <c r="C896">
        <v>6915.85</v>
      </c>
      <c r="D896">
        <f t="shared" si="39"/>
        <v>6915.85</v>
      </c>
      <c r="E896">
        <f t="shared" si="40"/>
        <v>5</v>
      </c>
      <c r="F896" t="str">
        <f t="shared" si="41"/>
        <v>No</v>
      </c>
    </row>
    <row r="897" spans="1:6" x14ac:dyDescent="0.25">
      <c r="A897" t="s">
        <v>96</v>
      </c>
      <c r="B897" s="1">
        <v>40717</v>
      </c>
      <c r="C897" t="s">
        <v>891</v>
      </c>
      <c r="D897">
        <f t="shared" si="39"/>
        <v>8126.46</v>
      </c>
      <c r="E897">
        <f t="shared" si="40"/>
        <v>6</v>
      </c>
      <c r="F897" t="str">
        <f t="shared" si="41"/>
        <v>No</v>
      </c>
    </row>
    <row r="898" spans="1:6" x14ac:dyDescent="0.25">
      <c r="A898" t="s">
        <v>435</v>
      </c>
      <c r="B898" s="1">
        <v>37864</v>
      </c>
      <c r="C898" t="s">
        <v>892</v>
      </c>
      <c r="D898">
        <f t="shared" si="39"/>
        <v>8380.98</v>
      </c>
      <c r="E898">
        <f t="shared" si="40"/>
        <v>8</v>
      </c>
      <c r="F898" t="str">
        <f t="shared" si="41"/>
        <v>No</v>
      </c>
    </row>
    <row r="899" spans="1:6" x14ac:dyDescent="0.25">
      <c r="A899" t="s">
        <v>530</v>
      </c>
      <c r="B899" s="1">
        <v>38920</v>
      </c>
      <c r="C899">
        <v>7932.43</v>
      </c>
      <c r="D899">
        <f t="shared" ref="D899:D962" si="42">IF(LEFT(RIGHT(C899,3))=",",_xlfn.NUMBERVALUE(C899,",","."),C899)</f>
        <v>7932.43</v>
      </c>
      <c r="E899">
        <f t="shared" ref="E899:E962" si="43">MONTH(B899)</f>
        <v>7</v>
      </c>
      <c r="F899" t="str">
        <f t="shared" ref="F899:F962" si="44">IF(ISERROR(SEARCH("J*A*S*M",A899)),"No","Yes")</f>
        <v>No</v>
      </c>
    </row>
    <row r="900" spans="1:6" x14ac:dyDescent="0.25">
      <c r="A900" t="s">
        <v>258</v>
      </c>
      <c r="B900" s="1">
        <v>39585</v>
      </c>
      <c r="C900">
        <v>8399.83</v>
      </c>
      <c r="D900">
        <f t="shared" si="42"/>
        <v>8399.83</v>
      </c>
      <c r="E900">
        <f t="shared" si="43"/>
        <v>5</v>
      </c>
      <c r="F900" t="str">
        <f t="shared" si="44"/>
        <v>No</v>
      </c>
    </row>
    <row r="901" spans="1:6" x14ac:dyDescent="0.25">
      <c r="A901" t="s">
        <v>413</v>
      </c>
      <c r="B901" s="1">
        <v>41171</v>
      </c>
      <c r="C901">
        <v>9875.7800000000007</v>
      </c>
      <c r="D901">
        <f t="shared" si="42"/>
        <v>9875.7800000000007</v>
      </c>
      <c r="E901">
        <f t="shared" si="43"/>
        <v>9</v>
      </c>
      <c r="F901" t="str">
        <f t="shared" si="44"/>
        <v>No</v>
      </c>
    </row>
    <row r="902" spans="1:6" x14ac:dyDescent="0.25">
      <c r="A902" t="s">
        <v>434</v>
      </c>
      <c r="B902" s="1">
        <v>40371</v>
      </c>
      <c r="C902" t="s">
        <v>893</v>
      </c>
      <c r="D902">
        <f t="shared" si="42"/>
        <v>7039.34</v>
      </c>
      <c r="E902">
        <f t="shared" si="43"/>
        <v>7</v>
      </c>
      <c r="F902" t="str">
        <f t="shared" si="44"/>
        <v>No</v>
      </c>
    </row>
    <row r="903" spans="1:6" x14ac:dyDescent="0.25">
      <c r="A903" t="s">
        <v>894</v>
      </c>
      <c r="B903" s="1">
        <v>39416</v>
      </c>
      <c r="C903">
        <v>8480.9599999999991</v>
      </c>
      <c r="D903">
        <f t="shared" si="42"/>
        <v>8480.9599999999991</v>
      </c>
      <c r="E903">
        <f t="shared" si="43"/>
        <v>11</v>
      </c>
      <c r="F903" t="str">
        <f t="shared" si="44"/>
        <v>No</v>
      </c>
    </row>
    <row r="904" spans="1:6" x14ac:dyDescent="0.25">
      <c r="A904" t="s">
        <v>139</v>
      </c>
      <c r="B904" s="1">
        <v>39284</v>
      </c>
      <c r="C904" t="s">
        <v>895</v>
      </c>
      <c r="D904">
        <f t="shared" si="42"/>
        <v>5669.76</v>
      </c>
      <c r="E904">
        <f t="shared" si="43"/>
        <v>7</v>
      </c>
      <c r="F904" t="str">
        <f t="shared" si="44"/>
        <v>No</v>
      </c>
    </row>
    <row r="905" spans="1:6" x14ac:dyDescent="0.25">
      <c r="A905" t="s">
        <v>123</v>
      </c>
      <c r="B905" s="1">
        <v>40534</v>
      </c>
      <c r="C905" t="s">
        <v>896</v>
      </c>
      <c r="D905">
        <f t="shared" si="42"/>
        <v>7952.74</v>
      </c>
      <c r="E905">
        <f t="shared" si="43"/>
        <v>12</v>
      </c>
      <c r="F905" t="str">
        <f t="shared" si="44"/>
        <v>No</v>
      </c>
    </row>
    <row r="906" spans="1:6" x14ac:dyDescent="0.25">
      <c r="A906" t="s">
        <v>732</v>
      </c>
      <c r="B906" s="1">
        <v>40847</v>
      </c>
      <c r="C906" t="s">
        <v>897</v>
      </c>
      <c r="D906">
        <f t="shared" si="42"/>
        <v>8092.97</v>
      </c>
      <c r="E906">
        <f t="shared" si="43"/>
        <v>10</v>
      </c>
      <c r="F906" t="str">
        <f t="shared" si="44"/>
        <v>No</v>
      </c>
    </row>
    <row r="907" spans="1:6" x14ac:dyDescent="0.25">
      <c r="A907" t="s">
        <v>480</v>
      </c>
      <c r="B907" s="1">
        <v>38846</v>
      </c>
      <c r="C907">
        <v>7212.47</v>
      </c>
      <c r="D907">
        <f t="shared" si="42"/>
        <v>7212.47</v>
      </c>
      <c r="E907">
        <f t="shared" si="43"/>
        <v>5</v>
      </c>
      <c r="F907" t="str">
        <f t="shared" si="44"/>
        <v>No</v>
      </c>
    </row>
    <row r="908" spans="1:6" x14ac:dyDescent="0.25">
      <c r="A908" t="s">
        <v>898</v>
      </c>
      <c r="B908" s="1">
        <v>38405</v>
      </c>
      <c r="C908">
        <v>8203.0300000000007</v>
      </c>
      <c r="D908">
        <f t="shared" si="42"/>
        <v>8203.0300000000007</v>
      </c>
      <c r="E908">
        <f t="shared" si="43"/>
        <v>2</v>
      </c>
      <c r="F908" t="str">
        <f t="shared" si="44"/>
        <v>No</v>
      </c>
    </row>
    <row r="909" spans="1:6" x14ac:dyDescent="0.25">
      <c r="A909" t="s">
        <v>778</v>
      </c>
      <c r="B909" s="1">
        <v>37401</v>
      </c>
      <c r="C909">
        <v>6385.82</v>
      </c>
      <c r="D909">
        <f t="shared" si="42"/>
        <v>6385.82</v>
      </c>
      <c r="E909">
        <f t="shared" si="43"/>
        <v>5</v>
      </c>
      <c r="F909" t="str">
        <f t="shared" si="44"/>
        <v>No</v>
      </c>
    </row>
    <row r="910" spans="1:6" x14ac:dyDescent="0.25">
      <c r="A910" t="s">
        <v>656</v>
      </c>
      <c r="B910" s="1">
        <v>41221</v>
      </c>
      <c r="C910" t="s">
        <v>899</v>
      </c>
      <c r="D910">
        <f t="shared" si="42"/>
        <v>5598.9</v>
      </c>
      <c r="E910">
        <f t="shared" si="43"/>
        <v>11</v>
      </c>
      <c r="F910" t="str">
        <f t="shared" si="44"/>
        <v>No</v>
      </c>
    </row>
    <row r="911" spans="1:6" x14ac:dyDescent="0.25">
      <c r="A911" t="s">
        <v>66</v>
      </c>
      <c r="B911" s="1">
        <v>37013</v>
      </c>
      <c r="C911">
        <v>7409</v>
      </c>
      <c r="D911">
        <f t="shared" si="42"/>
        <v>7409</v>
      </c>
      <c r="E911">
        <f t="shared" si="43"/>
        <v>5</v>
      </c>
      <c r="F911" t="str">
        <f t="shared" si="44"/>
        <v>No</v>
      </c>
    </row>
    <row r="912" spans="1:6" x14ac:dyDescent="0.25">
      <c r="A912" t="s">
        <v>405</v>
      </c>
      <c r="B912" s="1">
        <v>38533</v>
      </c>
      <c r="C912">
        <v>5699.62</v>
      </c>
      <c r="D912">
        <f t="shared" si="42"/>
        <v>5699.62</v>
      </c>
      <c r="E912">
        <f t="shared" si="43"/>
        <v>6</v>
      </c>
      <c r="F912" t="str">
        <f t="shared" si="44"/>
        <v>No</v>
      </c>
    </row>
    <row r="913" spans="1:6" x14ac:dyDescent="0.25">
      <c r="A913" t="s">
        <v>119</v>
      </c>
      <c r="B913" s="1">
        <v>41203</v>
      </c>
      <c r="C913">
        <v>8697.5400000000009</v>
      </c>
      <c r="D913">
        <f t="shared" si="42"/>
        <v>8697.5400000000009</v>
      </c>
      <c r="E913">
        <f t="shared" si="43"/>
        <v>10</v>
      </c>
      <c r="F913" t="str">
        <f t="shared" si="44"/>
        <v>No</v>
      </c>
    </row>
    <row r="914" spans="1:6" x14ac:dyDescent="0.25">
      <c r="A914" t="s">
        <v>550</v>
      </c>
      <c r="B914" s="1">
        <v>37494</v>
      </c>
      <c r="C914" t="s">
        <v>900</v>
      </c>
      <c r="D914">
        <f t="shared" si="42"/>
        <v>9678.56</v>
      </c>
      <c r="E914">
        <f t="shared" si="43"/>
        <v>8</v>
      </c>
      <c r="F914" t="str">
        <f t="shared" si="44"/>
        <v>No</v>
      </c>
    </row>
    <row r="915" spans="1:6" x14ac:dyDescent="0.25">
      <c r="A915" t="s">
        <v>888</v>
      </c>
      <c r="B915" s="1">
        <v>39030</v>
      </c>
      <c r="C915">
        <v>8444.18</v>
      </c>
      <c r="D915">
        <f t="shared" si="42"/>
        <v>8444.18</v>
      </c>
      <c r="E915">
        <f t="shared" si="43"/>
        <v>11</v>
      </c>
      <c r="F915" t="str">
        <f t="shared" si="44"/>
        <v>No</v>
      </c>
    </row>
    <row r="916" spans="1:6" x14ac:dyDescent="0.25">
      <c r="A916" t="s">
        <v>886</v>
      </c>
      <c r="B916" s="1">
        <v>40497</v>
      </c>
      <c r="C916">
        <v>5326.91</v>
      </c>
      <c r="D916">
        <f t="shared" si="42"/>
        <v>5326.91</v>
      </c>
      <c r="E916">
        <f t="shared" si="43"/>
        <v>11</v>
      </c>
      <c r="F916" t="str">
        <f t="shared" si="44"/>
        <v>No</v>
      </c>
    </row>
    <row r="917" spans="1:6" x14ac:dyDescent="0.25">
      <c r="A917" t="s">
        <v>562</v>
      </c>
      <c r="B917" s="1">
        <v>41176</v>
      </c>
      <c r="C917">
        <v>8588.73</v>
      </c>
      <c r="D917">
        <f t="shared" si="42"/>
        <v>8588.73</v>
      </c>
      <c r="E917">
        <f t="shared" si="43"/>
        <v>9</v>
      </c>
      <c r="F917" t="str">
        <f t="shared" si="44"/>
        <v>No</v>
      </c>
    </row>
    <row r="918" spans="1:6" x14ac:dyDescent="0.25">
      <c r="A918" t="s">
        <v>216</v>
      </c>
      <c r="B918" s="1">
        <v>39059</v>
      </c>
      <c r="C918" t="s">
        <v>901</v>
      </c>
      <c r="D918">
        <f t="shared" si="42"/>
        <v>5260.69</v>
      </c>
      <c r="E918">
        <f t="shared" si="43"/>
        <v>12</v>
      </c>
      <c r="F918" t="str">
        <f t="shared" si="44"/>
        <v>No</v>
      </c>
    </row>
    <row r="919" spans="1:6" x14ac:dyDescent="0.25">
      <c r="A919" t="s">
        <v>102</v>
      </c>
      <c r="B919" s="1">
        <v>37082</v>
      </c>
      <c r="C919" t="s">
        <v>902</v>
      </c>
      <c r="D919">
        <f t="shared" si="42"/>
        <v>7836.12</v>
      </c>
      <c r="E919">
        <f t="shared" si="43"/>
        <v>7</v>
      </c>
      <c r="F919" t="str">
        <f t="shared" si="44"/>
        <v>No</v>
      </c>
    </row>
    <row r="920" spans="1:6" x14ac:dyDescent="0.25">
      <c r="A920" t="s">
        <v>405</v>
      </c>
      <c r="B920" s="1">
        <v>41007</v>
      </c>
      <c r="C920" t="s">
        <v>903</v>
      </c>
      <c r="D920">
        <f t="shared" si="42"/>
        <v>6147.58</v>
      </c>
      <c r="E920">
        <f t="shared" si="43"/>
        <v>4</v>
      </c>
      <c r="F920" t="str">
        <f t="shared" si="44"/>
        <v>No</v>
      </c>
    </row>
    <row r="921" spans="1:6" x14ac:dyDescent="0.25">
      <c r="A921" t="s">
        <v>247</v>
      </c>
      <c r="B921" s="1">
        <v>38445</v>
      </c>
      <c r="C921">
        <v>9799.57</v>
      </c>
      <c r="D921">
        <f t="shared" si="42"/>
        <v>9799.57</v>
      </c>
      <c r="E921">
        <f t="shared" si="43"/>
        <v>4</v>
      </c>
      <c r="F921" t="str">
        <f t="shared" si="44"/>
        <v>Yes</v>
      </c>
    </row>
    <row r="922" spans="1:6" x14ac:dyDescent="0.25">
      <c r="A922" t="s">
        <v>904</v>
      </c>
      <c r="B922" s="1">
        <v>37078</v>
      </c>
      <c r="C922" t="s">
        <v>905</v>
      </c>
      <c r="D922">
        <f t="shared" si="42"/>
        <v>6046.19</v>
      </c>
      <c r="E922">
        <f t="shared" si="43"/>
        <v>7</v>
      </c>
      <c r="F922" t="str">
        <f t="shared" si="44"/>
        <v>No</v>
      </c>
    </row>
    <row r="923" spans="1:6" x14ac:dyDescent="0.25">
      <c r="A923" t="s">
        <v>204</v>
      </c>
      <c r="B923" s="1">
        <v>41945</v>
      </c>
      <c r="C923">
        <v>5302.15</v>
      </c>
      <c r="D923">
        <f t="shared" si="42"/>
        <v>5302.15</v>
      </c>
      <c r="E923">
        <f t="shared" si="43"/>
        <v>11</v>
      </c>
      <c r="F923" t="str">
        <f t="shared" si="44"/>
        <v>No</v>
      </c>
    </row>
    <row r="924" spans="1:6" x14ac:dyDescent="0.25">
      <c r="A924" t="s">
        <v>709</v>
      </c>
      <c r="B924" s="1">
        <v>41010</v>
      </c>
      <c r="C924" t="s">
        <v>906</v>
      </c>
      <c r="D924">
        <f t="shared" si="42"/>
        <v>9990.6200000000008</v>
      </c>
      <c r="E924">
        <f t="shared" si="43"/>
        <v>4</v>
      </c>
      <c r="F924" t="str">
        <f t="shared" si="44"/>
        <v>No</v>
      </c>
    </row>
    <row r="925" spans="1:6" x14ac:dyDescent="0.25">
      <c r="A925" t="s">
        <v>890</v>
      </c>
      <c r="B925" s="1">
        <v>39711</v>
      </c>
      <c r="C925" t="s">
        <v>907</v>
      </c>
      <c r="D925">
        <f t="shared" si="42"/>
        <v>5280.91</v>
      </c>
      <c r="E925">
        <f t="shared" si="43"/>
        <v>9</v>
      </c>
      <c r="F925" t="str">
        <f t="shared" si="44"/>
        <v>No</v>
      </c>
    </row>
    <row r="926" spans="1:6" x14ac:dyDescent="0.25">
      <c r="A926" t="s">
        <v>190</v>
      </c>
      <c r="B926" s="1">
        <v>37577</v>
      </c>
      <c r="C926" t="s">
        <v>908</v>
      </c>
      <c r="D926">
        <f t="shared" si="42"/>
        <v>8937.89</v>
      </c>
      <c r="E926">
        <f t="shared" si="43"/>
        <v>11</v>
      </c>
      <c r="F926" t="str">
        <f t="shared" si="44"/>
        <v>No</v>
      </c>
    </row>
    <row r="927" spans="1:6" x14ac:dyDescent="0.25">
      <c r="A927" t="s">
        <v>74</v>
      </c>
      <c r="B927" s="1">
        <v>40615</v>
      </c>
      <c r="C927">
        <v>8770.3700000000008</v>
      </c>
      <c r="D927">
        <f t="shared" si="42"/>
        <v>8770.3700000000008</v>
      </c>
      <c r="E927">
        <f t="shared" si="43"/>
        <v>3</v>
      </c>
      <c r="F927" t="str">
        <f t="shared" si="44"/>
        <v>Yes</v>
      </c>
    </row>
    <row r="928" spans="1:6" x14ac:dyDescent="0.25">
      <c r="A928" t="s">
        <v>850</v>
      </c>
      <c r="B928" s="1">
        <v>41705</v>
      </c>
      <c r="C928">
        <v>5056.9399999999996</v>
      </c>
      <c r="D928">
        <f t="shared" si="42"/>
        <v>5056.9399999999996</v>
      </c>
      <c r="E928">
        <f t="shared" si="43"/>
        <v>3</v>
      </c>
      <c r="F928" t="str">
        <f t="shared" si="44"/>
        <v>No</v>
      </c>
    </row>
    <row r="929" spans="1:6" x14ac:dyDescent="0.25">
      <c r="A929" t="s">
        <v>909</v>
      </c>
      <c r="B929" s="1">
        <v>40430</v>
      </c>
      <c r="C929" t="s">
        <v>910</v>
      </c>
      <c r="D929">
        <f t="shared" si="42"/>
        <v>6700.87</v>
      </c>
      <c r="E929">
        <f t="shared" si="43"/>
        <v>9</v>
      </c>
      <c r="F929" t="str">
        <f t="shared" si="44"/>
        <v>No</v>
      </c>
    </row>
    <row r="930" spans="1:6" x14ac:dyDescent="0.25">
      <c r="A930" t="s">
        <v>746</v>
      </c>
      <c r="B930" s="1">
        <v>41565</v>
      </c>
      <c r="C930" t="s">
        <v>911</v>
      </c>
      <c r="D930">
        <f t="shared" si="42"/>
        <v>9974.3700000000008</v>
      </c>
      <c r="E930">
        <f t="shared" si="43"/>
        <v>10</v>
      </c>
      <c r="F930" t="str">
        <f t="shared" si="44"/>
        <v>No</v>
      </c>
    </row>
    <row r="931" spans="1:6" x14ac:dyDescent="0.25">
      <c r="A931" t="s">
        <v>868</v>
      </c>
      <c r="B931" s="1">
        <v>38386</v>
      </c>
      <c r="C931" t="s">
        <v>912</v>
      </c>
      <c r="D931">
        <f t="shared" si="42"/>
        <v>9755.32</v>
      </c>
      <c r="E931">
        <f t="shared" si="43"/>
        <v>2</v>
      </c>
      <c r="F931" t="str">
        <f t="shared" si="44"/>
        <v>No</v>
      </c>
    </row>
    <row r="932" spans="1:6" x14ac:dyDescent="0.25">
      <c r="A932" t="s">
        <v>751</v>
      </c>
      <c r="B932" s="1">
        <v>41890</v>
      </c>
      <c r="C932">
        <v>7255.91</v>
      </c>
      <c r="D932">
        <f t="shared" si="42"/>
        <v>7255.91</v>
      </c>
      <c r="E932">
        <f t="shared" si="43"/>
        <v>9</v>
      </c>
      <c r="F932" t="str">
        <f t="shared" si="44"/>
        <v>No</v>
      </c>
    </row>
    <row r="933" spans="1:6" x14ac:dyDescent="0.25">
      <c r="A933" t="s">
        <v>77</v>
      </c>
      <c r="B933" s="1">
        <v>41885</v>
      </c>
      <c r="C933" t="s">
        <v>913</v>
      </c>
      <c r="D933">
        <f t="shared" si="42"/>
        <v>9269.8700000000008</v>
      </c>
      <c r="E933">
        <f t="shared" si="43"/>
        <v>9</v>
      </c>
      <c r="F933" t="str">
        <f t="shared" si="44"/>
        <v>No</v>
      </c>
    </row>
    <row r="934" spans="1:6" x14ac:dyDescent="0.25">
      <c r="A934" t="s">
        <v>235</v>
      </c>
      <c r="B934" s="1">
        <v>40110</v>
      </c>
      <c r="C934">
        <v>5486.98</v>
      </c>
      <c r="D934">
        <f t="shared" si="42"/>
        <v>5486.98</v>
      </c>
      <c r="E934">
        <f t="shared" si="43"/>
        <v>10</v>
      </c>
      <c r="F934" t="str">
        <f t="shared" si="44"/>
        <v>No</v>
      </c>
    </row>
    <row r="935" spans="1:6" x14ac:dyDescent="0.25">
      <c r="A935" t="s">
        <v>914</v>
      </c>
      <c r="B935" s="1">
        <v>39211</v>
      </c>
      <c r="C935">
        <v>9669.1200000000008</v>
      </c>
      <c r="D935">
        <f t="shared" si="42"/>
        <v>9669.1200000000008</v>
      </c>
      <c r="E935">
        <f t="shared" si="43"/>
        <v>5</v>
      </c>
      <c r="F935" t="str">
        <f t="shared" si="44"/>
        <v>No</v>
      </c>
    </row>
    <row r="936" spans="1:6" x14ac:dyDescent="0.25">
      <c r="A936" t="s">
        <v>396</v>
      </c>
      <c r="B936" s="1">
        <v>37885</v>
      </c>
      <c r="C936">
        <v>7818.9</v>
      </c>
      <c r="D936">
        <f t="shared" si="42"/>
        <v>7818.9</v>
      </c>
      <c r="E936">
        <f t="shared" si="43"/>
        <v>9</v>
      </c>
      <c r="F936" t="str">
        <f t="shared" si="44"/>
        <v>Yes</v>
      </c>
    </row>
    <row r="937" spans="1:6" x14ac:dyDescent="0.25">
      <c r="A937" t="s">
        <v>915</v>
      </c>
      <c r="B937" s="1">
        <v>37284</v>
      </c>
      <c r="C937" t="s">
        <v>916</v>
      </c>
      <c r="D937">
        <f t="shared" si="42"/>
        <v>9032.8700000000008</v>
      </c>
      <c r="E937">
        <f t="shared" si="43"/>
        <v>1</v>
      </c>
      <c r="F937" t="str">
        <f t="shared" si="44"/>
        <v>No</v>
      </c>
    </row>
    <row r="938" spans="1:6" x14ac:dyDescent="0.25">
      <c r="A938" t="s">
        <v>917</v>
      </c>
      <c r="B938" s="1">
        <v>37160</v>
      </c>
      <c r="C938" t="s">
        <v>918</v>
      </c>
      <c r="D938">
        <f t="shared" si="42"/>
        <v>7252.28</v>
      </c>
      <c r="E938">
        <f t="shared" si="43"/>
        <v>9</v>
      </c>
      <c r="F938" t="str">
        <f t="shared" si="44"/>
        <v>No</v>
      </c>
    </row>
    <row r="939" spans="1:6" x14ac:dyDescent="0.25">
      <c r="A939" t="s">
        <v>334</v>
      </c>
      <c r="B939" s="1">
        <v>40512</v>
      </c>
      <c r="C939">
        <v>8787.6299999999992</v>
      </c>
      <c r="D939">
        <f t="shared" si="42"/>
        <v>8787.6299999999992</v>
      </c>
      <c r="E939">
        <f t="shared" si="43"/>
        <v>11</v>
      </c>
      <c r="F939" t="str">
        <f t="shared" si="44"/>
        <v>No</v>
      </c>
    </row>
    <row r="940" spans="1:6" x14ac:dyDescent="0.25">
      <c r="A940" t="s">
        <v>403</v>
      </c>
      <c r="B940" s="1">
        <v>39001</v>
      </c>
      <c r="C940">
        <v>9165.76</v>
      </c>
      <c r="D940">
        <f t="shared" si="42"/>
        <v>9165.76</v>
      </c>
      <c r="E940">
        <f t="shared" si="43"/>
        <v>10</v>
      </c>
      <c r="F940" t="str">
        <f t="shared" si="44"/>
        <v>No</v>
      </c>
    </row>
    <row r="941" spans="1:6" x14ac:dyDescent="0.25">
      <c r="A941" t="s">
        <v>340</v>
      </c>
      <c r="B941" s="1">
        <v>40991</v>
      </c>
      <c r="C941" t="s">
        <v>919</v>
      </c>
      <c r="D941">
        <f t="shared" si="42"/>
        <v>8147.41</v>
      </c>
      <c r="E941">
        <f t="shared" si="43"/>
        <v>3</v>
      </c>
      <c r="F941" t="str">
        <f t="shared" si="44"/>
        <v>No</v>
      </c>
    </row>
    <row r="942" spans="1:6" x14ac:dyDescent="0.25">
      <c r="A942" t="s">
        <v>497</v>
      </c>
      <c r="B942" s="1">
        <v>40127</v>
      </c>
      <c r="C942" t="s">
        <v>920</v>
      </c>
      <c r="D942">
        <f t="shared" si="42"/>
        <v>7635.09</v>
      </c>
      <c r="E942">
        <f t="shared" si="43"/>
        <v>11</v>
      </c>
      <c r="F942" t="str">
        <f t="shared" si="44"/>
        <v>No</v>
      </c>
    </row>
    <row r="943" spans="1:6" x14ac:dyDescent="0.25">
      <c r="A943" t="s">
        <v>153</v>
      </c>
      <c r="B943" s="1">
        <v>38064</v>
      </c>
      <c r="C943" t="s">
        <v>921</v>
      </c>
      <c r="D943">
        <f t="shared" si="42"/>
        <v>8577.65</v>
      </c>
      <c r="E943">
        <f t="shared" si="43"/>
        <v>3</v>
      </c>
      <c r="F943" t="str">
        <f t="shared" si="44"/>
        <v>No</v>
      </c>
    </row>
    <row r="944" spans="1:6" x14ac:dyDescent="0.25">
      <c r="A944" t="s">
        <v>120</v>
      </c>
      <c r="B944" s="1">
        <v>39716</v>
      </c>
      <c r="C944" t="s">
        <v>922</v>
      </c>
      <c r="D944">
        <f t="shared" si="42"/>
        <v>9924.85</v>
      </c>
      <c r="E944">
        <f t="shared" si="43"/>
        <v>9</v>
      </c>
      <c r="F944" t="str">
        <f t="shared" si="44"/>
        <v>No</v>
      </c>
    </row>
    <row r="945" spans="1:6" x14ac:dyDescent="0.25">
      <c r="A945" t="s">
        <v>923</v>
      </c>
      <c r="B945" s="1">
        <v>41407</v>
      </c>
      <c r="C945" t="s">
        <v>924</v>
      </c>
      <c r="D945">
        <f t="shared" si="42"/>
        <v>9715.9599999999991</v>
      </c>
      <c r="E945">
        <f t="shared" si="43"/>
        <v>5</v>
      </c>
      <c r="F945" t="str">
        <f t="shared" si="44"/>
        <v>No</v>
      </c>
    </row>
    <row r="946" spans="1:6" x14ac:dyDescent="0.25">
      <c r="A946" t="s">
        <v>102</v>
      </c>
      <c r="B946" s="1">
        <v>37600</v>
      </c>
      <c r="C946" t="s">
        <v>925</v>
      </c>
      <c r="D946">
        <f t="shared" si="42"/>
        <v>5136.3500000000004</v>
      </c>
      <c r="E946">
        <f t="shared" si="43"/>
        <v>12</v>
      </c>
      <c r="F946" t="str">
        <f t="shared" si="44"/>
        <v>No</v>
      </c>
    </row>
    <row r="947" spans="1:6" x14ac:dyDescent="0.25">
      <c r="A947" t="s">
        <v>126</v>
      </c>
      <c r="B947" s="1">
        <v>40957</v>
      </c>
      <c r="C947" t="s">
        <v>926</v>
      </c>
      <c r="D947">
        <f t="shared" si="42"/>
        <v>6788.04</v>
      </c>
      <c r="E947">
        <f t="shared" si="43"/>
        <v>2</v>
      </c>
      <c r="F947" t="str">
        <f t="shared" si="44"/>
        <v>No</v>
      </c>
    </row>
    <row r="948" spans="1:6" x14ac:dyDescent="0.25">
      <c r="A948" t="s">
        <v>874</v>
      </c>
      <c r="B948" s="1">
        <v>41296</v>
      </c>
      <c r="C948">
        <v>6673.99</v>
      </c>
      <c r="D948">
        <f t="shared" si="42"/>
        <v>6673.99</v>
      </c>
      <c r="E948">
        <f t="shared" si="43"/>
        <v>1</v>
      </c>
      <c r="F948" t="str">
        <f t="shared" si="44"/>
        <v>No</v>
      </c>
    </row>
    <row r="949" spans="1:6" x14ac:dyDescent="0.25">
      <c r="A949" t="s">
        <v>143</v>
      </c>
      <c r="B949" s="1">
        <v>38796</v>
      </c>
      <c r="C949" t="s">
        <v>927</v>
      </c>
      <c r="D949">
        <f t="shared" si="42"/>
        <v>5696.86</v>
      </c>
      <c r="E949">
        <f t="shared" si="43"/>
        <v>3</v>
      </c>
      <c r="F949" t="str">
        <f t="shared" si="44"/>
        <v>Yes</v>
      </c>
    </row>
    <row r="950" spans="1:6" x14ac:dyDescent="0.25">
      <c r="A950" t="s">
        <v>928</v>
      </c>
      <c r="B950" s="1">
        <v>37299</v>
      </c>
      <c r="C950" t="s">
        <v>929</v>
      </c>
      <c r="D950">
        <f t="shared" si="42"/>
        <v>6224.22</v>
      </c>
      <c r="E950">
        <f t="shared" si="43"/>
        <v>2</v>
      </c>
      <c r="F950" t="str">
        <f t="shared" si="44"/>
        <v>No</v>
      </c>
    </row>
    <row r="951" spans="1:6" x14ac:dyDescent="0.25">
      <c r="A951" t="s">
        <v>166</v>
      </c>
      <c r="B951" s="1">
        <v>39256</v>
      </c>
      <c r="C951" t="s">
        <v>930</v>
      </c>
      <c r="D951">
        <f t="shared" si="42"/>
        <v>9540.51</v>
      </c>
      <c r="E951">
        <f t="shared" si="43"/>
        <v>6</v>
      </c>
      <c r="F951" t="str">
        <f t="shared" si="44"/>
        <v>No</v>
      </c>
    </row>
    <row r="952" spans="1:6" x14ac:dyDescent="0.25">
      <c r="A952" t="s">
        <v>526</v>
      </c>
      <c r="B952" s="1">
        <v>40053</v>
      </c>
      <c r="C952" t="s">
        <v>931</v>
      </c>
      <c r="D952">
        <f t="shared" si="42"/>
        <v>5560.49</v>
      </c>
      <c r="E952">
        <f t="shared" si="43"/>
        <v>8</v>
      </c>
      <c r="F952" t="str">
        <f t="shared" si="44"/>
        <v>No</v>
      </c>
    </row>
    <row r="953" spans="1:6" x14ac:dyDescent="0.25">
      <c r="A953" t="s">
        <v>427</v>
      </c>
      <c r="B953" s="1">
        <v>40258</v>
      </c>
      <c r="C953">
        <v>7657.36</v>
      </c>
      <c r="D953">
        <f t="shared" si="42"/>
        <v>7657.36</v>
      </c>
      <c r="E953">
        <f t="shared" si="43"/>
        <v>3</v>
      </c>
      <c r="F953" t="str">
        <f t="shared" si="44"/>
        <v>No</v>
      </c>
    </row>
    <row r="954" spans="1:6" x14ac:dyDescent="0.25">
      <c r="A954" t="s">
        <v>932</v>
      </c>
      <c r="B954" s="1">
        <v>40596</v>
      </c>
      <c r="C954">
        <v>6210.42</v>
      </c>
      <c r="D954">
        <f t="shared" si="42"/>
        <v>6210.42</v>
      </c>
      <c r="E954">
        <f t="shared" si="43"/>
        <v>2</v>
      </c>
      <c r="F954" t="str">
        <f t="shared" si="44"/>
        <v>No</v>
      </c>
    </row>
    <row r="955" spans="1:6" x14ac:dyDescent="0.25">
      <c r="A955" t="s">
        <v>933</v>
      </c>
      <c r="B955" s="1">
        <v>37373</v>
      </c>
      <c r="C955" t="s">
        <v>934</v>
      </c>
      <c r="D955">
        <f t="shared" si="42"/>
        <v>8584.59</v>
      </c>
      <c r="E955">
        <f t="shared" si="43"/>
        <v>4</v>
      </c>
      <c r="F955" t="str">
        <f t="shared" si="44"/>
        <v>No</v>
      </c>
    </row>
    <row r="956" spans="1:6" x14ac:dyDescent="0.25">
      <c r="A956" t="s">
        <v>71</v>
      </c>
      <c r="B956" s="1">
        <v>40053</v>
      </c>
      <c r="C956">
        <v>9326.76</v>
      </c>
      <c r="D956">
        <f t="shared" si="42"/>
        <v>9326.76</v>
      </c>
      <c r="E956">
        <f t="shared" si="43"/>
        <v>8</v>
      </c>
      <c r="F956" t="str">
        <f t="shared" si="44"/>
        <v>No</v>
      </c>
    </row>
    <row r="957" spans="1:6" x14ac:dyDescent="0.25">
      <c r="A957" t="s">
        <v>600</v>
      </c>
      <c r="B957" s="1">
        <v>37392</v>
      </c>
      <c r="C957" t="s">
        <v>935</v>
      </c>
      <c r="D957">
        <f t="shared" si="42"/>
        <v>8601.25</v>
      </c>
      <c r="E957">
        <f t="shared" si="43"/>
        <v>5</v>
      </c>
      <c r="F957" t="str">
        <f t="shared" si="44"/>
        <v>No</v>
      </c>
    </row>
    <row r="958" spans="1:6" x14ac:dyDescent="0.25">
      <c r="A958" t="s">
        <v>77</v>
      </c>
      <c r="B958" s="1">
        <v>37182</v>
      </c>
      <c r="C958">
        <v>5771.33</v>
      </c>
      <c r="D958">
        <f t="shared" si="42"/>
        <v>5771.33</v>
      </c>
      <c r="E958">
        <f t="shared" si="43"/>
        <v>10</v>
      </c>
      <c r="F958" t="str">
        <f t="shared" si="44"/>
        <v>No</v>
      </c>
    </row>
    <row r="959" spans="1:6" x14ac:dyDescent="0.25">
      <c r="A959" t="s">
        <v>534</v>
      </c>
      <c r="B959" s="1">
        <v>38902</v>
      </c>
      <c r="C959" t="s">
        <v>936</v>
      </c>
      <c r="D959">
        <f t="shared" si="42"/>
        <v>9953.2000000000007</v>
      </c>
      <c r="E959">
        <f t="shared" si="43"/>
        <v>7</v>
      </c>
      <c r="F959" t="str">
        <f t="shared" si="44"/>
        <v>No</v>
      </c>
    </row>
    <row r="960" spans="1:6" x14ac:dyDescent="0.25">
      <c r="A960" t="s">
        <v>816</v>
      </c>
      <c r="B960" s="1">
        <v>38955</v>
      </c>
      <c r="C960" t="s">
        <v>937</v>
      </c>
      <c r="D960">
        <f t="shared" si="42"/>
        <v>5940.35</v>
      </c>
      <c r="E960">
        <f t="shared" si="43"/>
        <v>8</v>
      </c>
      <c r="F960" t="str">
        <f t="shared" si="44"/>
        <v>No</v>
      </c>
    </row>
    <row r="961" spans="1:6" x14ac:dyDescent="0.25">
      <c r="A961" t="s">
        <v>593</v>
      </c>
      <c r="B961" s="1">
        <v>41142</v>
      </c>
      <c r="C961">
        <v>9185.1299999999992</v>
      </c>
      <c r="D961">
        <f t="shared" si="42"/>
        <v>9185.1299999999992</v>
      </c>
      <c r="E961">
        <f t="shared" si="43"/>
        <v>8</v>
      </c>
      <c r="F961" t="str">
        <f t="shared" si="44"/>
        <v>No</v>
      </c>
    </row>
    <row r="962" spans="1:6" x14ac:dyDescent="0.25">
      <c r="A962" t="s">
        <v>155</v>
      </c>
      <c r="B962" s="1">
        <v>39772</v>
      </c>
      <c r="C962" t="s">
        <v>938</v>
      </c>
      <c r="D962">
        <f t="shared" si="42"/>
        <v>9376.64</v>
      </c>
      <c r="E962">
        <f t="shared" si="43"/>
        <v>11</v>
      </c>
      <c r="F962" t="str">
        <f t="shared" si="44"/>
        <v>No</v>
      </c>
    </row>
    <row r="963" spans="1:6" x14ac:dyDescent="0.25">
      <c r="A963" t="s">
        <v>407</v>
      </c>
      <c r="B963" s="1">
        <v>38872</v>
      </c>
      <c r="C963" t="s">
        <v>939</v>
      </c>
      <c r="D963">
        <f t="shared" ref="D963:D1026" si="45">IF(LEFT(RIGHT(C963,3))=",",_xlfn.NUMBERVALUE(C963,",","."),C963)</f>
        <v>8787.84</v>
      </c>
      <c r="E963">
        <f t="shared" ref="E963:E1026" si="46">MONTH(B963)</f>
        <v>6</v>
      </c>
      <c r="F963" t="str">
        <f t="shared" ref="F963:F1026" si="47">IF(ISERROR(SEARCH("J*A*S*M",A963)),"No","Yes")</f>
        <v>No</v>
      </c>
    </row>
    <row r="964" spans="1:6" x14ac:dyDescent="0.25">
      <c r="A964" t="s">
        <v>96</v>
      </c>
      <c r="B964" s="1">
        <v>40782</v>
      </c>
      <c r="C964">
        <v>9614.19</v>
      </c>
      <c r="D964">
        <f t="shared" si="45"/>
        <v>9614.19</v>
      </c>
      <c r="E964">
        <f t="shared" si="46"/>
        <v>8</v>
      </c>
      <c r="F964" t="str">
        <f t="shared" si="47"/>
        <v>No</v>
      </c>
    </row>
    <row r="965" spans="1:6" x14ac:dyDescent="0.25">
      <c r="A965" t="s">
        <v>173</v>
      </c>
      <c r="B965" s="1">
        <v>41364</v>
      </c>
      <c r="C965" t="s">
        <v>940</v>
      </c>
      <c r="D965">
        <f t="shared" si="45"/>
        <v>9407.0400000000009</v>
      </c>
      <c r="E965">
        <f t="shared" si="46"/>
        <v>3</v>
      </c>
      <c r="F965" t="str">
        <f t="shared" si="47"/>
        <v>No</v>
      </c>
    </row>
    <row r="966" spans="1:6" x14ac:dyDescent="0.25">
      <c r="A966" t="s">
        <v>941</v>
      </c>
      <c r="B966" s="1">
        <v>40837</v>
      </c>
      <c r="C966">
        <v>9404.61</v>
      </c>
      <c r="D966">
        <f t="shared" si="45"/>
        <v>9404.61</v>
      </c>
      <c r="E966">
        <f t="shared" si="46"/>
        <v>10</v>
      </c>
      <c r="F966" t="str">
        <f t="shared" si="47"/>
        <v>No</v>
      </c>
    </row>
    <row r="967" spans="1:6" x14ac:dyDescent="0.25">
      <c r="A967" t="s">
        <v>238</v>
      </c>
      <c r="B967" s="1">
        <v>41144</v>
      </c>
      <c r="C967" t="s">
        <v>942</v>
      </c>
      <c r="D967">
        <f t="shared" si="45"/>
        <v>7906.63</v>
      </c>
      <c r="E967">
        <f t="shared" si="46"/>
        <v>8</v>
      </c>
      <c r="F967" t="str">
        <f t="shared" si="47"/>
        <v>No</v>
      </c>
    </row>
    <row r="968" spans="1:6" x14ac:dyDescent="0.25">
      <c r="A968" t="s">
        <v>102</v>
      </c>
      <c r="B968" s="1">
        <v>41286</v>
      </c>
      <c r="C968">
        <v>8662.58</v>
      </c>
      <c r="D968">
        <f t="shared" si="45"/>
        <v>8662.58</v>
      </c>
      <c r="E968">
        <f t="shared" si="46"/>
        <v>1</v>
      </c>
      <c r="F968" t="str">
        <f t="shared" si="47"/>
        <v>No</v>
      </c>
    </row>
    <row r="969" spans="1:6" x14ac:dyDescent="0.25">
      <c r="A969" t="s">
        <v>216</v>
      </c>
      <c r="B969" s="1">
        <v>38066</v>
      </c>
      <c r="C969">
        <v>5069.28</v>
      </c>
      <c r="D969">
        <f t="shared" si="45"/>
        <v>5069.28</v>
      </c>
      <c r="E969">
        <f t="shared" si="46"/>
        <v>3</v>
      </c>
      <c r="F969" t="str">
        <f t="shared" si="47"/>
        <v>No</v>
      </c>
    </row>
    <row r="970" spans="1:6" x14ac:dyDescent="0.25">
      <c r="A970" t="s">
        <v>372</v>
      </c>
      <c r="B970" s="1">
        <v>38459</v>
      </c>
      <c r="C970">
        <v>8863.25</v>
      </c>
      <c r="D970">
        <f t="shared" si="45"/>
        <v>8863.25</v>
      </c>
      <c r="E970">
        <f t="shared" si="46"/>
        <v>4</v>
      </c>
      <c r="F970" t="str">
        <f t="shared" si="47"/>
        <v>No</v>
      </c>
    </row>
    <row r="971" spans="1:6" x14ac:dyDescent="0.25">
      <c r="A971" t="s">
        <v>134</v>
      </c>
      <c r="B971" s="1">
        <v>40245</v>
      </c>
      <c r="C971">
        <v>8422.86</v>
      </c>
      <c r="D971">
        <f t="shared" si="45"/>
        <v>8422.86</v>
      </c>
      <c r="E971">
        <f t="shared" si="46"/>
        <v>3</v>
      </c>
      <c r="F971" t="str">
        <f t="shared" si="47"/>
        <v>No</v>
      </c>
    </row>
    <row r="972" spans="1:6" x14ac:dyDescent="0.25">
      <c r="A972" t="s">
        <v>344</v>
      </c>
      <c r="B972" s="1">
        <v>40372</v>
      </c>
      <c r="C972">
        <v>6731.14</v>
      </c>
      <c r="D972">
        <f t="shared" si="45"/>
        <v>6731.14</v>
      </c>
      <c r="E972">
        <f t="shared" si="46"/>
        <v>7</v>
      </c>
      <c r="F972" t="str">
        <f t="shared" si="47"/>
        <v>No</v>
      </c>
    </row>
    <row r="973" spans="1:6" x14ac:dyDescent="0.25">
      <c r="A973" t="s">
        <v>697</v>
      </c>
      <c r="B973" s="1">
        <v>37481</v>
      </c>
      <c r="C973">
        <v>8314.4699999999993</v>
      </c>
      <c r="D973">
        <f t="shared" si="45"/>
        <v>8314.4699999999993</v>
      </c>
      <c r="E973">
        <f t="shared" si="46"/>
        <v>8</v>
      </c>
      <c r="F973" t="str">
        <f t="shared" si="47"/>
        <v>No</v>
      </c>
    </row>
    <row r="974" spans="1:6" x14ac:dyDescent="0.25">
      <c r="A974" t="s">
        <v>61</v>
      </c>
      <c r="B974" s="1">
        <v>40515</v>
      </c>
      <c r="C974" t="s">
        <v>943</v>
      </c>
      <c r="D974">
        <f t="shared" si="45"/>
        <v>6924.56</v>
      </c>
      <c r="E974">
        <f t="shared" si="46"/>
        <v>12</v>
      </c>
      <c r="F974" t="str">
        <f t="shared" si="47"/>
        <v>No</v>
      </c>
    </row>
    <row r="975" spans="1:6" x14ac:dyDescent="0.25">
      <c r="A975" t="s">
        <v>128</v>
      </c>
      <c r="B975" s="1">
        <v>37775</v>
      </c>
      <c r="C975" t="s">
        <v>944</v>
      </c>
      <c r="D975">
        <f t="shared" si="45"/>
        <v>6066.54</v>
      </c>
      <c r="E975">
        <f t="shared" si="46"/>
        <v>6</v>
      </c>
      <c r="F975" t="str">
        <f t="shared" si="47"/>
        <v>No</v>
      </c>
    </row>
    <row r="976" spans="1:6" x14ac:dyDescent="0.25">
      <c r="A976" t="s">
        <v>192</v>
      </c>
      <c r="B976" s="1">
        <v>40453</v>
      </c>
      <c r="C976" t="s">
        <v>945</v>
      </c>
      <c r="D976">
        <f t="shared" si="45"/>
        <v>5306.8</v>
      </c>
      <c r="E976">
        <f t="shared" si="46"/>
        <v>10</v>
      </c>
      <c r="F976" t="str">
        <f t="shared" si="47"/>
        <v>No</v>
      </c>
    </row>
    <row r="977" spans="1:6" x14ac:dyDescent="0.25">
      <c r="A977" t="s">
        <v>79</v>
      </c>
      <c r="B977" s="1">
        <v>39323</v>
      </c>
      <c r="C977" t="s">
        <v>946</v>
      </c>
      <c r="D977">
        <f t="shared" si="45"/>
        <v>8241.76</v>
      </c>
      <c r="E977">
        <f t="shared" si="46"/>
        <v>8</v>
      </c>
      <c r="F977" t="str">
        <f t="shared" si="47"/>
        <v>Yes</v>
      </c>
    </row>
    <row r="978" spans="1:6" x14ac:dyDescent="0.25">
      <c r="A978" t="s">
        <v>526</v>
      </c>
      <c r="B978" s="1">
        <v>41668</v>
      </c>
      <c r="C978" t="s">
        <v>947</v>
      </c>
      <c r="D978">
        <f t="shared" si="45"/>
        <v>6764.72</v>
      </c>
      <c r="E978">
        <f t="shared" si="46"/>
        <v>1</v>
      </c>
      <c r="F978" t="str">
        <f t="shared" si="47"/>
        <v>No</v>
      </c>
    </row>
    <row r="979" spans="1:6" x14ac:dyDescent="0.25">
      <c r="A979" t="s">
        <v>225</v>
      </c>
      <c r="B979" s="1">
        <v>37163</v>
      </c>
      <c r="C979">
        <v>7767.9</v>
      </c>
      <c r="D979">
        <f t="shared" si="45"/>
        <v>7767.9</v>
      </c>
      <c r="E979">
        <f t="shared" si="46"/>
        <v>9</v>
      </c>
      <c r="F979" t="str">
        <f t="shared" si="47"/>
        <v>No</v>
      </c>
    </row>
    <row r="980" spans="1:6" x14ac:dyDescent="0.25">
      <c r="A980" t="s">
        <v>697</v>
      </c>
      <c r="B980" s="1">
        <v>40075</v>
      </c>
      <c r="C980">
        <v>5681</v>
      </c>
      <c r="D980">
        <f t="shared" si="45"/>
        <v>5681</v>
      </c>
      <c r="E980">
        <f t="shared" si="46"/>
        <v>9</v>
      </c>
      <c r="F980" t="str">
        <f t="shared" si="47"/>
        <v>No</v>
      </c>
    </row>
    <row r="981" spans="1:6" x14ac:dyDescent="0.25">
      <c r="A981" t="s">
        <v>102</v>
      </c>
      <c r="B981" s="1">
        <v>39116</v>
      </c>
      <c r="C981">
        <v>5074.37</v>
      </c>
      <c r="D981">
        <f t="shared" si="45"/>
        <v>5074.37</v>
      </c>
      <c r="E981">
        <f t="shared" si="46"/>
        <v>2</v>
      </c>
      <c r="F981" t="str">
        <f t="shared" si="47"/>
        <v>No</v>
      </c>
    </row>
    <row r="982" spans="1:6" x14ac:dyDescent="0.25">
      <c r="A982" t="s">
        <v>573</v>
      </c>
      <c r="B982" s="1">
        <v>38530</v>
      </c>
      <c r="C982" t="s">
        <v>948</v>
      </c>
      <c r="D982">
        <f t="shared" si="45"/>
        <v>5363.05</v>
      </c>
      <c r="E982">
        <f t="shared" si="46"/>
        <v>6</v>
      </c>
      <c r="F982" t="str">
        <f t="shared" si="47"/>
        <v>No</v>
      </c>
    </row>
    <row r="983" spans="1:6" x14ac:dyDescent="0.25">
      <c r="A983" t="s">
        <v>949</v>
      </c>
      <c r="B983" s="1">
        <v>38437</v>
      </c>
      <c r="C983">
        <v>5221.0200000000004</v>
      </c>
      <c r="D983">
        <f t="shared" si="45"/>
        <v>5221.0200000000004</v>
      </c>
      <c r="E983">
        <f t="shared" si="46"/>
        <v>3</v>
      </c>
      <c r="F983" t="str">
        <f t="shared" si="47"/>
        <v>No</v>
      </c>
    </row>
    <row r="984" spans="1:6" x14ac:dyDescent="0.25">
      <c r="A984" t="s">
        <v>190</v>
      </c>
      <c r="B984" s="1">
        <v>40718</v>
      </c>
      <c r="C984">
        <v>9468.64</v>
      </c>
      <c r="D984">
        <f t="shared" si="45"/>
        <v>9468.64</v>
      </c>
      <c r="E984">
        <f t="shared" si="46"/>
        <v>6</v>
      </c>
      <c r="F984" t="str">
        <f t="shared" si="47"/>
        <v>No</v>
      </c>
    </row>
    <row r="985" spans="1:6" x14ac:dyDescent="0.25">
      <c r="A985" t="s">
        <v>372</v>
      </c>
      <c r="B985" s="1">
        <v>41256</v>
      </c>
      <c r="C985">
        <v>9585.89</v>
      </c>
      <c r="D985">
        <f t="shared" si="45"/>
        <v>9585.89</v>
      </c>
      <c r="E985">
        <f t="shared" si="46"/>
        <v>12</v>
      </c>
      <c r="F985" t="str">
        <f t="shared" si="47"/>
        <v>No</v>
      </c>
    </row>
    <row r="986" spans="1:6" x14ac:dyDescent="0.25">
      <c r="A986" t="s">
        <v>320</v>
      </c>
      <c r="B986" s="1">
        <v>37387</v>
      </c>
      <c r="C986">
        <v>9930.8799999999992</v>
      </c>
      <c r="D986">
        <f t="shared" si="45"/>
        <v>9930.8799999999992</v>
      </c>
      <c r="E986">
        <f t="shared" si="46"/>
        <v>5</v>
      </c>
      <c r="F986" t="str">
        <f t="shared" si="47"/>
        <v>Yes</v>
      </c>
    </row>
    <row r="987" spans="1:6" x14ac:dyDescent="0.25">
      <c r="A987" t="s">
        <v>751</v>
      </c>
      <c r="B987" s="1">
        <v>41585</v>
      </c>
      <c r="C987" t="s">
        <v>950</v>
      </c>
      <c r="D987">
        <f t="shared" si="45"/>
        <v>5540.23</v>
      </c>
      <c r="E987">
        <f t="shared" si="46"/>
        <v>11</v>
      </c>
      <c r="F987" t="str">
        <f t="shared" si="47"/>
        <v>No</v>
      </c>
    </row>
    <row r="988" spans="1:6" x14ac:dyDescent="0.25">
      <c r="A988" t="s">
        <v>345</v>
      </c>
      <c r="B988" s="1">
        <v>40789</v>
      </c>
      <c r="C988">
        <v>6788.83</v>
      </c>
      <c r="D988">
        <f t="shared" si="45"/>
        <v>6788.83</v>
      </c>
      <c r="E988">
        <f t="shared" si="46"/>
        <v>9</v>
      </c>
      <c r="F988" t="str">
        <f t="shared" si="47"/>
        <v>No</v>
      </c>
    </row>
    <row r="989" spans="1:6" x14ac:dyDescent="0.25">
      <c r="A989" t="s">
        <v>260</v>
      </c>
      <c r="B989" s="1">
        <v>38553</v>
      </c>
      <c r="C989">
        <v>8134.96</v>
      </c>
      <c r="D989">
        <f t="shared" si="45"/>
        <v>8134.96</v>
      </c>
      <c r="E989">
        <f t="shared" si="46"/>
        <v>7</v>
      </c>
      <c r="F989" t="str">
        <f t="shared" si="47"/>
        <v>No</v>
      </c>
    </row>
    <row r="990" spans="1:6" x14ac:dyDescent="0.25">
      <c r="A990" t="s">
        <v>782</v>
      </c>
      <c r="B990" s="1">
        <v>41694</v>
      </c>
      <c r="C990" t="s">
        <v>951</v>
      </c>
      <c r="D990">
        <f t="shared" si="45"/>
        <v>8095.57</v>
      </c>
      <c r="E990">
        <f t="shared" si="46"/>
        <v>2</v>
      </c>
      <c r="F990" t="str">
        <f t="shared" si="47"/>
        <v>No</v>
      </c>
    </row>
    <row r="991" spans="1:6" x14ac:dyDescent="0.25">
      <c r="A991" t="s">
        <v>393</v>
      </c>
      <c r="B991" s="1">
        <v>41906</v>
      </c>
      <c r="C991">
        <v>9005.2999999999993</v>
      </c>
      <c r="D991">
        <f t="shared" si="45"/>
        <v>9005.2999999999993</v>
      </c>
      <c r="E991">
        <f t="shared" si="46"/>
        <v>9</v>
      </c>
      <c r="F991" t="str">
        <f t="shared" si="47"/>
        <v>No</v>
      </c>
    </row>
    <row r="992" spans="1:6" x14ac:dyDescent="0.25">
      <c r="A992" t="s">
        <v>543</v>
      </c>
      <c r="B992" s="1">
        <v>37684</v>
      </c>
      <c r="C992" t="s">
        <v>952</v>
      </c>
      <c r="D992">
        <f t="shared" si="45"/>
        <v>5476.08</v>
      </c>
      <c r="E992">
        <f t="shared" si="46"/>
        <v>3</v>
      </c>
      <c r="F992" t="str">
        <f t="shared" si="47"/>
        <v>No</v>
      </c>
    </row>
    <row r="993" spans="1:6" x14ac:dyDescent="0.25">
      <c r="A993" t="s">
        <v>470</v>
      </c>
      <c r="B993" s="1">
        <v>37558</v>
      </c>
      <c r="C993">
        <v>7114</v>
      </c>
      <c r="D993">
        <f t="shared" si="45"/>
        <v>7114</v>
      </c>
      <c r="E993">
        <f t="shared" si="46"/>
        <v>10</v>
      </c>
      <c r="F993" t="str">
        <f t="shared" si="47"/>
        <v>No</v>
      </c>
    </row>
    <row r="994" spans="1:6" x14ac:dyDescent="0.25">
      <c r="A994" t="s">
        <v>148</v>
      </c>
      <c r="B994" s="1">
        <v>39146</v>
      </c>
      <c r="C994">
        <v>7217.65</v>
      </c>
      <c r="D994">
        <f t="shared" si="45"/>
        <v>7217.65</v>
      </c>
      <c r="E994">
        <f t="shared" si="46"/>
        <v>3</v>
      </c>
      <c r="F994" t="str">
        <f t="shared" si="47"/>
        <v>No</v>
      </c>
    </row>
    <row r="995" spans="1:6" x14ac:dyDescent="0.25">
      <c r="A995" t="s">
        <v>526</v>
      </c>
      <c r="B995" s="1">
        <v>39700</v>
      </c>
      <c r="C995" t="s">
        <v>953</v>
      </c>
      <c r="D995">
        <f t="shared" si="45"/>
        <v>9373.51</v>
      </c>
      <c r="E995">
        <f t="shared" si="46"/>
        <v>9</v>
      </c>
      <c r="F995" t="str">
        <f t="shared" si="47"/>
        <v>No</v>
      </c>
    </row>
    <row r="996" spans="1:6" x14ac:dyDescent="0.25">
      <c r="A996" t="s">
        <v>557</v>
      </c>
      <c r="B996" s="1">
        <v>39515</v>
      </c>
      <c r="C996">
        <v>6935.67</v>
      </c>
      <c r="D996">
        <f t="shared" si="45"/>
        <v>6935.67</v>
      </c>
      <c r="E996">
        <f t="shared" si="46"/>
        <v>3</v>
      </c>
      <c r="F996" t="str">
        <f t="shared" si="47"/>
        <v>No</v>
      </c>
    </row>
    <row r="997" spans="1:6" x14ac:dyDescent="0.25">
      <c r="A997" t="s">
        <v>368</v>
      </c>
      <c r="B997" s="1">
        <v>40144</v>
      </c>
      <c r="C997" t="s">
        <v>954</v>
      </c>
      <c r="D997">
        <f t="shared" si="45"/>
        <v>8552.5300000000007</v>
      </c>
      <c r="E997">
        <f t="shared" si="46"/>
        <v>11</v>
      </c>
      <c r="F997" t="str">
        <f t="shared" si="47"/>
        <v>No</v>
      </c>
    </row>
    <row r="998" spans="1:6" x14ac:dyDescent="0.25">
      <c r="A998" t="s">
        <v>318</v>
      </c>
      <c r="B998" s="1">
        <v>37930</v>
      </c>
      <c r="C998">
        <v>7461.39</v>
      </c>
      <c r="D998">
        <f t="shared" si="45"/>
        <v>7461.39</v>
      </c>
      <c r="E998">
        <f t="shared" si="46"/>
        <v>11</v>
      </c>
      <c r="F998" t="str">
        <f t="shared" si="47"/>
        <v>No</v>
      </c>
    </row>
    <row r="999" spans="1:6" x14ac:dyDescent="0.25">
      <c r="A999" t="s">
        <v>138</v>
      </c>
      <c r="B999" s="1">
        <v>40018</v>
      </c>
      <c r="C999">
        <v>5432.01</v>
      </c>
      <c r="D999">
        <f t="shared" si="45"/>
        <v>5432.01</v>
      </c>
      <c r="E999">
        <f t="shared" si="46"/>
        <v>7</v>
      </c>
      <c r="F999" t="str">
        <f t="shared" si="47"/>
        <v>Yes</v>
      </c>
    </row>
    <row r="1000" spans="1:6" x14ac:dyDescent="0.25">
      <c r="A1000" t="s">
        <v>955</v>
      </c>
      <c r="B1000" s="1">
        <v>37321</v>
      </c>
      <c r="C1000">
        <v>7650.75</v>
      </c>
      <c r="D1000">
        <f t="shared" si="45"/>
        <v>7650.75</v>
      </c>
      <c r="E1000">
        <f t="shared" si="46"/>
        <v>3</v>
      </c>
      <c r="F1000" t="str">
        <f t="shared" si="47"/>
        <v>No</v>
      </c>
    </row>
    <row r="1001" spans="1:6" x14ac:dyDescent="0.25">
      <c r="A1001" t="s">
        <v>151</v>
      </c>
      <c r="B1001" s="1">
        <v>38971</v>
      </c>
      <c r="C1001">
        <v>7162.92</v>
      </c>
      <c r="D1001">
        <f t="shared" si="45"/>
        <v>7162.92</v>
      </c>
      <c r="E1001">
        <f t="shared" si="46"/>
        <v>9</v>
      </c>
      <c r="F1001" t="str">
        <f t="shared" si="47"/>
        <v>No</v>
      </c>
    </row>
    <row r="1002" spans="1:6" x14ac:dyDescent="0.25">
      <c r="A1002" t="s">
        <v>739</v>
      </c>
      <c r="B1002" s="1">
        <v>40483</v>
      </c>
      <c r="C1002">
        <v>6110</v>
      </c>
      <c r="D1002">
        <f t="shared" si="45"/>
        <v>6110</v>
      </c>
      <c r="E1002">
        <f t="shared" si="46"/>
        <v>11</v>
      </c>
      <c r="F1002" t="str">
        <f t="shared" si="47"/>
        <v>No</v>
      </c>
    </row>
    <row r="1003" spans="1:6" x14ac:dyDescent="0.25">
      <c r="A1003" t="s">
        <v>372</v>
      </c>
      <c r="B1003" s="1">
        <v>38226</v>
      </c>
      <c r="C1003" t="s">
        <v>956</v>
      </c>
      <c r="D1003">
        <f t="shared" si="45"/>
        <v>8615.6200000000008</v>
      </c>
      <c r="E1003">
        <f t="shared" si="46"/>
        <v>8</v>
      </c>
      <c r="F1003" t="str">
        <f t="shared" si="47"/>
        <v>No</v>
      </c>
    </row>
    <row r="1004" spans="1:6" x14ac:dyDescent="0.25">
      <c r="A1004" t="s">
        <v>957</v>
      </c>
      <c r="B1004" s="1">
        <v>39629</v>
      </c>
      <c r="C1004">
        <v>8510.75</v>
      </c>
      <c r="D1004">
        <f t="shared" si="45"/>
        <v>8510.75</v>
      </c>
      <c r="E1004">
        <f t="shared" si="46"/>
        <v>6</v>
      </c>
      <c r="F1004" t="str">
        <f t="shared" si="47"/>
        <v>No</v>
      </c>
    </row>
    <row r="1005" spans="1:6" x14ac:dyDescent="0.25">
      <c r="A1005" t="s">
        <v>320</v>
      </c>
      <c r="B1005" s="1">
        <v>37191</v>
      </c>
      <c r="C1005" t="s">
        <v>958</v>
      </c>
      <c r="D1005">
        <f t="shared" si="45"/>
        <v>5412.86</v>
      </c>
      <c r="E1005">
        <f t="shared" si="46"/>
        <v>10</v>
      </c>
      <c r="F1005" t="str">
        <f t="shared" si="47"/>
        <v>Yes</v>
      </c>
    </row>
    <row r="1006" spans="1:6" x14ac:dyDescent="0.25">
      <c r="A1006" t="s">
        <v>248</v>
      </c>
      <c r="B1006" s="1">
        <v>37769</v>
      </c>
      <c r="C1006">
        <v>5181.3599999999997</v>
      </c>
      <c r="D1006">
        <f t="shared" si="45"/>
        <v>5181.3599999999997</v>
      </c>
      <c r="E1006">
        <f t="shared" si="46"/>
        <v>5</v>
      </c>
      <c r="F1006" t="str">
        <f t="shared" si="47"/>
        <v>No</v>
      </c>
    </row>
    <row r="1007" spans="1:6" x14ac:dyDescent="0.25">
      <c r="A1007" t="s">
        <v>504</v>
      </c>
      <c r="B1007" s="1">
        <v>39546</v>
      </c>
      <c r="C1007">
        <v>9099.9599999999991</v>
      </c>
      <c r="D1007">
        <f t="shared" si="45"/>
        <v>9099.9599999999991</v>
      </c>
      <c r="E1007">
        <f t="shared" si="46"/>
        <v>4</v>
      </c>
      <c r="F1007" t="str">
        <f t="shared" si="47"/>
        <v>No</v>
      </c>
    </row>
    <row r="1008" spans="1:6" x14ac:dyDescent="0.25">
      <c r="A1008" t="s">
        <v>544</v>
      </c>
      <c r="B1008" s="1">
        <v>41755</v>
      </c>
      <c r="C1008" t="s">
        <v>959</v>
      </c>
      <c r="D1008">
        <f t="shared" si="45"/>
        <v>9103.7800000000007</v>
      </c>
      <c r="E1008">
        <f t="shared" si="46"/>
        <v>4</v>
      </c>
      <c r="F1008" t="str">
        <f t="shared" si="47"/>
        <v>Yes</v>
      </c>
    </row>
    <row r="1009" spans="1:6" x14ac:dyDescent="0.25">
      <c r="A1009" t="s">
        <v>230</v>
      </c>
      <c r="B1009" s="1">
        <v>38007</v>
      </c>
      <c r="C1009">
        <v>9712.41</v>
      </c>
      <c r="D1009">
        <f t="shared" si="45"/>
        <v>9712.41</v>
      </c>
      <c r="E1009">
        <f t="shared" si="46"/>
        <v>1</v>
      </c>
      <c r="F1009" t="str">
        <f t="shared" si="47"/>
        <v>No</v>
      </c>
    </row>
    <row r="1010" spans="1:6" x14ac:dyDescent="0.25">
      <c r="A1010" t="s">
        <v>126</v>
      </c>
      <c r="B1010" s="1">
        <v>38000</v>
      </c>
      <c r="C1010">
        <v>7702.38</v>
      </c>
      <c r="D1010">
        <f t="shared" si="45"/>
        <v>7702.38</v>
      </c>
      <c r="E1010">
        <f t="shared" si="46"/>
        <v>1</v>
      </c>
      <c r="F1010" t="str">
        <f t="shared" si="47"/>
        <v>No</v>
      </c>
    </row>
    <row r="1011" spans="1:6" x14ac:dyDescent="0.25">
      <c r="A1011" t="s">
        <v>721</v>
      </c>
      <c r="B1011" s="1">
        <v>37985</v>
      </c>
      <c r="C1011">
        <v>8142.92</v>
      </c>
      <c r="D1011">
        <f t="shared" si="45"/>
        <v>8142.92</v>
      </c>
      <c r="E1011">
        <f t="shared" si="46"/>
        <v>12</v>
      </c>
      <c r="F1011" t="str">
        <f t="shared" si="47"/>
        <v>No</v>
      </c>
    </row>
    <row r="1012" spans="1:6" x14ac:dyDescent="0.25">
      <c r="A1012" t="s">
        <v>334</v>
      </c>
      <c r="B1012" s="1">
        <v>38017</v>
      </c>
      <c r="C1012" t="s">
        <v>960</v>
      </c>
      <c r="D1012">
        <f t="shared" si="45"/>
        <v>6806.06</v>
      </c>
      <c r="E1012">
        <f t="shared" si="46"/>
        <v>1</v>
      </c>
      <c r="F1012" t="str">
        <f t="shared" si="47"/>
        <v>No</v>
      </c>
    </row>
    <row r="1013" spans="1:6" x14ac:dyDescent="0.25">
      <c r="A1013" t="s">
        <v>686</v>
      </c>
      <c r="B1013" s="1">
        <v>41115</v>
      </c>
      <c r="C1013" t="s">
        <v>961</v>
      </c>
      <c r="D1013">
        <f t="shared" si="45"/>
        <v>7100.12</v>
      </c>
      <c r="E1013">
        <f t="shared" si="46"/>
        <v>7</v>
      </c>
      <c r="F1013" t="str">
        <f t="shared" si="47"/>
        <v>No</v>
      </c>
    </row>
    <row r="1014" spans="1:6" x14ac:dyDescent="0.25">
      <c r="A1014" t="s">
        <v>84</v>
      </c>
      <c r="B1014" s="1">
        <v>41443</v>
      </c>
      <c r="C1014">
        <v>5036.3900000000003</v>
      </c>
      <c r="D1014">
        <f t="shared" si="45"/>
        <v>5036.3900000000003</v>
      </c>
      <c r="E1014">
        <f t="shared" si="46"/>
        <v>6</v>
      </c>
      <c r="F1014" t="str">
        <f t="shared" si="47"/>
        <v>No</v>
      </c>
    </row>
    <row r="1015" spans="1:6" x14ac:dyDescent="0.25">
      <c r="A1015" t="s">
        <v>904</v>
      </c>
      <c r="B1015" s="1">
        <v>37159</v>
      </c>
      <c r="C1015">
        <v>8806.57</v>
      </c>
      <c r="D1015">
        <f t="shared" si="45"/>
        <v>8806.57</v>
      </c>
      <c r="E1015">
        <f t="shared" si="46"/>
        <v>9</v>
      </c>
      <c r="F1015" t="str">
        <f t="shared" si="47"/>
        <v>No</v>
      </c>
    </row>
    <row r="1016" spans="1:6" x14ac:dyDescent="0.25">
      <c r="A1016" t="s">
        <v>211</v>
      </c>
      <c r="B1016" s="1">
        <v>37005</v>
      </c>
      <c r="C1016">
        <v>5326.25</v>
      </c>
      <c r="D1016">
        <f t="shared" si="45"/>
        <v>5326.25</v>
      </c>
      <c r="E1016">
        <f t="shared" si="46"/>
        <v>4</v>
      </c>
      <c r="F1016" t="str">
        <f t="shared" si="47"/>
        <v>No</v>
      </c>
    </row>
    <row r="1017" spans="1:6" x14ac:dyDescent="0.25">
      <c r="A1017" t="s">
        <v>962</v>
      </c>
      <c r="B1017" s="1">
        <v>37132</v>
      </c>
      <c r="C1017">
        <v>5744.78</v>
      </c>
      <c r="D1017">
        <f t="shared" si="45"/>
        <v>5744.78</v>
      </c>
      <c r="E1017">
        <f t="shared" si="46"/>
        <v>8</v>
      </c>
      <c r="F1017" t="str">
        <f t="shared" si="47"/>
        <v>No</v>
      </c>
    </row>
    <row r="1018" spans="1:6" x14ac:dyDescent="0.25">
      <c r="A1018" t="s">
        <v>134</v>
      </c>
      <c r="B1018" s="1">
        <v>40441</v>
      </c>
      <c r="C1018">
        <v>8154.84</v>
      </c>
      <c r="D1018">
        <f t="shared" si="45"/>
        <v>8154.84</v>
      </c>
      <c r="E1018">
        <f t="shared" si="46"/>
        <v>9</v>
      </c>
      <c r="F1018" t="str">
        <f t="shared" si="47"/>
        <v>No</v>
      </c>
    </row>
    <row r="1019" spans="1:6" x14ac:dyDescent="0.25">
      <c r="A1019" t="s">
        <v>74</v>
      </c>
      <c r="B1019" s="1">
        <v>40541</v>
      </c>
      <c r="C1019" t="s">
        <v>963</v>
      </c>
      <c r="D1019">
        <f t="shared" si="45"/>
        <v>6644.33</v>
      </c>
      <c r="E1019">
        <f t="shared" si="46"/>
        <v>12</v>
      </c>
      <c r="F1019" t="str">
        <f t="shared" si="47"/>
        <v>Yes</v>
      </c>
    </row>
    <row r="1020" spans="1:6" x14ac:dyDescent="0.25">
      <c r="A1020" t="s">
        <v>119</v>
      </c>
      <c r="B1020" s="1">
        <v>37511</v>
      </c>
      <c r="C1020">
        <v>5101.21</v>
      </c>
      <c r="D1020">
        <f t="shared" si="45"/>
        <v>5101.21</v>
      </c>
      <c r="E1020">
        <f t="shared" si="46"/>
        <v>9</v>
      </c>
      <c r="F1020" t="str">
        <f t="shared" si="47"/>
        <v>No</v>
      </c>
    </row>
    <row r="1021" spans="1:6" x14ac:dyDescent="0.25">
      <c r="A1021" t="s">
        <v>473</v>
      </c>
      <c r="B1021" s="1">
        <v>40924</v>
      </c>
      <c r="C1021" t="s">
        <v>964</v>
      </c>
      <c r="D1021">
        <f t="shared" si="45"/>
        <v>9612.24</v>
      </c>
      <c r="E1021">
        <f t="shared" si="46"/>
        <v>1</v>
      </c>
      <c r="F1021" t="str">
        <f t="shared" si="47"/>
        <v>No</v>
      </c>
    </row>
    <row r="1022" spans="1:6" x14ac:dyDescent="0.25">
      <c r="A1022" t="s">
        <v>965</v>
      </c>
      <c r="B1022" s="1">
        <v>40016</v>
      </c>
      <c r="C1022" t="s">
        <v>966</v>
      </c>
      <c r="D1022">
        <f t="shared" si="45"/>
        <v>5760.54</v>
      </c>
      <c r="E1022">
        <f t="shared" si="46"/>
        <v>7</v>
      </c>
      <c r="F1022" t="str">
        <f t="shared" si="47"/>
        <v>No</v>
      </c>
    </row>
    <row r="1023" spans="1:6" x14ac:dyDescent="0.25">
      <c r="A1023" t="s">
        <v>141</v>
      </c>
      <c r="B1023" s="1">
        <v>41573</v>
      </c>
      <c r="C1023" t="s">
        <v>967</v>
      </c>
      <c r="D1023">
        <f t="shared" si="45"/>
        <v>9472.6</v>
      </c>
      <c r="E1023">
        <f t="shared" si="46"/>
        <v>10</v>
      </c>
      <c r="F1023" t="str">
        <f t="shared" si="47"/>
        <v>No</v>
      </c>
    </row>
    <row r="1024" spans="1:6" x14ac:dyDescent="0.25">
      <c r="A1024" t="s">
        <v>888</v>
      </c>
      <c r="B1024" s="1">
        <v>37725</v>
      </c>
      <c r="C1024">
        <v>8128.82</v>
      </c>
      <c r="D1024">
        <f t="shared" si="45"/>
        <v>8128.82</v>
      </c>
      <c r="E1024">
        <f t="shared" si="46"/>
        <v>4</v>
      </c>
      <c r="F1024" t="str">
        <f t="shared" si="47"/>
        <v>No</v>
      </c>
    </row>
    <row r="1025" spans="1:6" x14ac:dyDescent="0.25">
      <c r="A1025" t="s">
        <v>320</v>
      </c>
      <c r="B1025" s="1">
        <v>39682</v>
      </c>
      <c r="C1025">
        <v>7259.06</v>
      </c>
      <c r="D1025">
        <f t="shared" si="45"/>
        <v>7259.06</v>
      </c>
      <c r="E1025">
        <f t="shared" si="46"/>
        <v>8</v>
      </c>
      <c r="F1025" t="str">
        <f t="shared" si="47"/>
        <v>Yes</v>
      </c>
    </row>
    <row r="1026" spans="1:6" x14ac:dyDescent="0.25">
      <c r="A1026" t="s">
        <v>229</v>
      </c>
      <c r="B1026" s="1">
        <v>41908</v>
      </c>
      <c r="C1026" t="s">
        <v>968</v>
      </c>
      <c r="D1026">
        <f t="shared" si="45"/>
        <v>6171.87</v>
      </c>
      <c r="E1026">
        <f t="shared" si="46"/>
        <v>9</v>
      </c>
      <c r="F1026" t="str">
        <f t="shared" si="47"/>
        <v>No</v>
      </c>
    </row>
    <row r="1027" spans="1:6" x14ac:dyDescent="0.25">
      <c r="A1027" t="s">
        <v>84</v>
      </c>
      <c r="B1027" s="1">
        <v>41724</v>
      </c>
      <c r="C1027">
        <v>7031.94</v>
      </c>
      <c r="D1027">
        <f t="shared" ref="D1027:D1090" si="48">IF(LEFT(RIGHT(C1027,3))=",",_xlfn.NUMBERVALUE(C1027,",","."),C1027)</f>
        <v>7031.94</v>
      </c>
      <c r="E1027">
        <f t="shared" ref="E1027:E1090" si="49">MONTH(B1027)</f>
        <v>3</v>
      </c>
      <c r="F1027" t="str">
        <f t="shared" ref="F1027:F1090" si="50">IF(ISERROR(SEARCH("J*A*S*M",A1027)),"No","Yes")</f>
        <v>No</v>
      </c>
    </row>
    <row r="1028" spans="1:6" x14ac:dyDescent="0.25">
      <c r="A1028" t="s">
        <v>238</v>
      </c>
      <c r="B1028" s="1">
        <v>40609</v>
      </c>
      <c r="C1028" t="s">
        <v>969</v>
      </c>
      <c r="D1028">
        <f t="shared" si="48"/>
        <v>9449.83</v>
      </c>
      <c r="E1028">
        <f t="shared" si="49"/>
        <v>3</v>
      </c>
      <c r="F1028" t="str">
        <f t="shared" si="50"/>
        <v>No</v>
      </c>
    </row>
    <row r="1029" spans="1:6" x14ac:dyDescent="0.25">
      <c r="A1029" t="s">
        <v>489</v>
      </c>
      <c r="B1029" s="1">
        <v>41779</v>
      </c>
      <c r="C1029">
        <v>9002.14</v>
      </c>
      <c r="D1029">
        <f t="shared" si="48"/>
        <v>9002.14</v>
      </c>
      <c r="E1029">
        <f t="shared" si="49"/>
        <v>5</v>
      </c>
      <c r="F1029" t="str">
        <f t="shared" si="50"/>
        <v>No</v>
      </c>
    </row>
    <row r="1030" spans="1:6" x14ac:dyDescent="0.25">
      <c r="A1030" t="s">
        <v>84</v>
      </c>
      <c r="B1030" s="1">
        <v>39223</v>
      </c>
      <c r="C1030" t="s">
        <v>970</v>
      </c>
      <c r="D1030">
        <f t="shared" si="48"/>
        <v>9349.7199999999993</v>
      </c>
      <c r="E1030">
        <f t="shared" si="49"/>
        <v>5</v>
      </c>
      <c r="F1030" t="str">
        <f t="shared" si="50"/>
        <v>No</v>
      </c>
    </row>
    <row r="1031" spans="1:6" x14ac:dyDescent="0.25">
      <c r="A1031" t="s">
        <v>179</v>
      </c>
      <c r="B1031" s="1">
        <v>40679</v>
      </c>
      <c r="C1031" t="s">
        <v>971</v>
      </c>
      <c r="D1031">
        <f t="shared" si="48"/>
        <v>7463.25</v>
      </c>
      <c r="E1031">
        <f t="shared" si="49"/>
        <v>5</v>
      </c>
      <c r="F1031" t="str">
        <f t="shared" si="50"/>
        <v>No</v>
      </c>
    </row>
    <row r="1032" spans="1:6" x14ac:dyDescent="0.25">
      <c r="A1032" t="s">
        <v>272</v>
      </c>
      <c r="B1032" s="1">
        <v>37718</v>
      </c>
      <c r="C1032">
        <v>5142.3599999999997</v>
      </c>
      <c r="D1032">
        <f t="shared" si="48"/>
        <v>5142.3599999999997</v>
      </c>
      <c r="E1032">
        <f t="shared" si="49"/>
        <v>4</v>
      </c>
      <c r="F1032" t="str">
        <f t="shared" si="50"/>
        <v>No</v>
      </c>
    </row>
    <row r="1033" spans="1:6" x14ac:dyDescent="0.25">
      <c r="A1033" t="s">
        <v>933</v>
      </c>
      <c r="B1033" s="1">
        <v>40892</v>
      </c>
      <c r="C1033" t="s">
        <v>972</v>
      </c>
      <c r="D1033">
        <f t="shared" si="48"/>
        <v>7955.96</v>
      </c>
      <c r="E1033">
        <f t="shared" si="49"/>
        <v>12</v>
      </c>
      <c r="F1033" t="str">
        <f t="shared" si="50"/>
        <v>No</v>
      </c>
    </row>
    <row r="1034" spans="1:6" x14ac:dyDescent="0.25">
      <c r="A1034" t="s">
        <v>80</v>
      </c>
      <c r="B1034" s="1">
        <v>41423</v>
      </c>
      <c r="C1034">
        <v>8807.67</v>
      </c>
      <c r="D1034">
        <f t="shared" si="48"/>
        <v>8807.67</v>
      </c>
      <c r="E1034">
        <f t="shared" si="49"/>
        <v>5</v>
      </c>
      <c r="F1034" t="str">
        <f t="shared" si="50"/>
        <v>Yes</v>
      </c>
    </row>
    <row r="1035" spans="1:6" x14ac:dyDescent="0.25">
      <c r="A1035" t="s">
        <v>658</v>
      </c>
      <c r="B1035" s="1">
        <v>38909</v>
      </c>
      <c r="C1035">
        <v>5064.66</v>
      </c>
      <c r="D1035">
        <f t="shared" si="48"/>
        <v>5064.66</v>
      </c>
      <c r="E1035">
        <f t="shared" si="49"/>
        <v>7</v>
      </c>
      <c r="F1035" t="str">
        <f t="shared" si="50"/>
        <v>No</v>
      </c>
    </row>
    <row r="1036" spans="1:6" x14ac:dyDescent="0.25">
      <c r="A1036" t="s">
        <v>138</v>
      </c>
      <c r="B1036" s="1">
        <v>38280</v>
      </c>
      <c r="C1036">
        <v>7147.95</v>
      </c>
      <c r="D1036">
        <f t="shared" si="48"/>
        <v>7147.95</v>
      </c>
      <c r="E1036">
        <f t="shared" si="49"/>
        <v>10</v>
      </c>
      <c r="F1036" t="str">
        <f t="shared" si="50"/>
        <v>Yes</v>
      </c>
    </row>
    <row r="1037" spans="1:6" x14ac:dyDescent="0.25">
      <c r="A1037" t="s">
        <v>310</v>
      </c>
      <c r="B1037" s="1">
        <v>40929</v>
      </c>
      <c r="C1037">
        <v>7302.46</v>
      </c>
      <c r="D1037">
        <f t="shared" si="48"/>
        <v>7302.46</v>
      </c>
      <c r="E1037">
        <f t="shared" si="49"/>
        <v>1</v>
      </c>
      <c r="F1037" t="str">
        <f t="shared" si="50"/>
        <v>No</v>
      </c>
    </row>
    <row r="1038" spans="1:6" x14ac:dyDescent="0.25">
      <c r="A1038" t="s">
        <v>973</v>
      </c>
      <c r="B1038" s="1">
        <v>37706</v>
      </c>
      <c r="C1038">
        <v>8366.2099999999991</v>
      </c>
      <c r="D1038">
        <f t="shared" si="48"/>
        <v>8366.2099999999991</v>
      </c>
      <c r="E1038">
        <f t="shared" si="49"/>
        <v>3</v>
      </c>
      <c r="F1038" t="str">
        <f t="shared" si="50"/>
        <v>No</v>
      </c>
    </row>
    <row r="1039" spans="1:6" x14ac:dyDescent="0.25">
      <c r="A1039" t="s">
        <v>238</v>
      </c>
      <c r="B1039" s="1">
        <v>38895</v>
      </c>
      <c r="C1039" t="s">
        <v>974</v>
      </c>
      <c r="D1039">
        <f t="shared" si="48"/>
        <v>8510.39</v>
      </c>
      <c r="E1039">
        <f t="shared" si="49"/>
        <v>6</v>
      </c>
      <c r="F1039" t="str">
        <f t="shared" si="50"/>
        <v>No</v>
      </c>
    </row>
    <row r="1040" spans="1:6" x14ac:dyDescent="0.25">
      <c r="A1040" t="s">
        <v>80</v>
      </c>
      <c r="B1040" s="1">
        <v>41855</v>
      </c>
      <c r="C1040" t="s">
        <v>975</v>
      </c>
      <c r="D1040">
        <f t="shared" si="48"/>
        <v>7932.07</v>
      </c>
      <c r="E1040">
        <f t="shared" si="49"/>
        <v>8</v>
      </c>
      <c r="F1040" t="str">
        <f t="shared" si="50"/>
        <v>Yes</v>
      </c>
    </row>
    <row r="1041" spans="1:6" x14ac:dyDescent="0.25">
      <c r="A1041" t="s">
        <v>230</v>
      </c>
      <c r="B1041" s="1">
        <v>37329</v>
      </c>
      <c r="C1041" t="s">
        <v>976</v>
      </c>
      <c r="D1041">
        <f t="shared" si="48"/>
        <v>9339.76</v>
      </c>
      <c r="E1041">
        <f t="shared" si="49"/>
        <v>3</v>
      </c>
      <c r="F1041" t="str">
        <f t="shared" si="50"/>
        <v>No</v>
      </c>
    </row>
    <row r="1042" spans="1:6" x14ac:dyDescent="0.25">
      <c r="A1042" t="s">
        <v>204</v>
      </c>
      <c r="B1042" s="1">
        <v>38571</v>
      </c>
      <c r="C1042">
        <v>7285.57</v>
      </c>
      <c r="D1042">
        <f t="shared" si="48"/>
        <v>7285.57</v>
      </c>
      <c r="E1042">
        <f t="shared" si="49"/>
        <v>8</v>
      </c>
      <c r="F1042" t="str">
        <f t="shared" si="50"/>
        <v>No</v>
      </c>
    </row>
    <row r="1043" spans="1:6" x14ac:dyDescent="0.25">
      <c r="A1043" t="s">
        <v>777</v>
      </c>
      <c r="B1043" s="1">
        <v>40965</v>
      </c>
      <c r="C1043">
        <v>9929.11</v>
      </c>
      <c r="D1043">
        <f t="shared" si="48"/>
        <v>9929.11</v>
      </c>
      <c r="E1043">
        <f t="shared" si="49"/>
        <v>2</v>
      </c>
      <c r="F1043" t="str">
        <f t="shared" si="50"/>
        <v>No</v>
      </c>
    </row>
    <row r="1044" spans="1:6" x14ac:dyDescent="0.25">
      <c r="A1044" t="s">
        <v>194</v>
      </c>
      <c r="B1044" s="1">
        <v>37559</v>
      </c>
      <c r="C1044" t="s">
        <v>977</v>
      </c>
      <c r="D1044">
        <f t="shared" si="48"/>
        <v>9620.0400000000009</v>
      </c>
      <c r="E1044">
        <f t="shared" si="49"/>
        <v>10</v>
      </c>
      <c r="F1044" t="str">
        <f t="shared" si="50"/>
        <v>No</v>
      </c>
    </row>
    <row r="1045" spans="1:6" x14ac:dyDescent="0.25">
      <c r="A1045" t="s">
        <v>350</v>
      </c>
      <c r="B1045" s="1">
        <v>37684</v>
      </c>
      <c r="C1045">
        <v>5808.38</v>
      </c>
      <c r="D1045">
        <f t="shared" si="48"/>
        <v>5808.38</v>
      </c>
      <c r="E1045">
        <f t="shared" si="49"/>
        <v>3</v>
      </c>
      <c r="F1045" t="str">
        <f t="shared" si="50"/>
        <v>No</v>
      </c>
    </row>
    <row r="1046" spans="1:6" x14ac:dyDescent="0.25">
      <c r="A1046" t="s">
        <v>978</v>
      </c>
      <c r="B1046" s="1">
        <v>39968</v>
      </c>
      <c r="C1046">
        <v>6786.02</v>
      </c>
      <c r="D1046">
        <f t="shared" si="48"/>
        <v>6786.02</v>
      </c>
      <c r="E1046">
        <f t="shared" si="49"/>
        <v>6</v>
      </c>
      <c r="F1046" t="str">
        <f t="shared" si="50"/>
        <v>No</v>
      </c>
    </row>
    <row r="1047" spans="1:6" x14ac:dyDescent="0.25">
      <c r="A1047" t="s">
        <v>657</v>
      </c>
      <c r="B1047" s="1">
        <v>41761</v>
      </c>
      <c r="C1047">
        <v>5477.43</v>
      </c>
      <c r="D1047">
        <f t="shared" si="48"/>
        <v>5477.43</v>
      </c>
      <c r="E1047">
        <f t="shared" si="49"/>
        <v>5</v>
      </c>
      <c r="F1047" t="str">
        <f t="shared" si="50"/>
        <v>No</v>
      </c>
    </row>
    <row r="1048" spans="1:6" x14ac:dyDescent="0.25">
      <c r="A1048" t="s">
        <v>757</v>
      </c>
      <c r="B1048" s="1">
        <v>39509</v>
      </c>
      <c r="C1048" t="s">
        <v>979</v>
      </c>
      <c r="D1048">
        <f t="shared" si="48"/>
        <v>9053.7999999999993</v>
      </c>
      <c r="E1048">
        <f t="shared" si="49"/>
        <v>3</v>
      </c>
      <c r="F1048" t="str">
        <f t="shared" si="50"/>
        <v>No</v>
      </c>
    </row>
    <row r="1049" spans="1:6" x14ac:dyDescent="0.25">
      <c r="A1049" t="s">
        <v>396</v>
      </c>
      <c r="B1049" s="1">
        <v>41582</v>
      </c>
      <c r="C1049" t="s">
        <v>980</v>
      </c>
      <c r="D1049">
        <f t="shared" si="48"/>
        <v>9616.6</v>
      </c>
      <c r="E1049">
        <f t="shared" si="49"/>
        <v>11</v>
      </c>
      <c r="F1049" t="str">
        <f t="shared" si="50"/>
        <v>Yes</v>
      </c>
    </row>
    <row r="1050" spans="1:6" x14ac:dyDescent="0.25">
      <c r="A1050" t="s">
        <v>981</v>
      </c>
      <c r="B1050" s="1">
        <v>38493</v>
      </c>
      <c r="C1050" t="s">
        <v>982</v>
      </c>
      <c r="D1050">
        <f t="shared" si="48"/>
        <v>7504.78</v>
      </c>
      <c r="E1050">
        <f t="shared" si="49"/>
        <v>5</v>
      </c>
      <c r="F1050" t="str">
        <f t="shared" si="50"/>
        <v>No</v>
      </c>
    </row>
    <row r="1051" spans="1:6" x14ac:dyDescent="0.25">
      <c r="A1051" t="s">
        <v>101</v>
      </c>
      <c r="B1051" s="1">
        <v>37444</v>
      </c>
      <c r="C1051">
        <v>6963.84</v>
      </c>
      <c r="D1051">
        <f t="shared" si="48"/>
        <v>6963.84</v>
      </c>
      <c r="E1051">
        <f t="shared" si="49"/>
        <v>7</v>
      </c>
      <c r="F1051" t="str">
        <f t="shared" si="50"/>
        <v>No</v>
      </c>
    </row>
    <row r="1052" spans="1:6" x14ac:dyDescent="0.25">
      <c r="A1052" t="s">
        <v>238</v>
      </c>
      <c r="B1052" s="1">
        <v>38929</v>
      </c>
      <c r="C1052">
        <v>8386.77</v>
      </c>
      <c r="D1052">
        <f t="shared" si="48"/>
        <v>8386.77</v>
      </c>
      <c r="E1052">
        <f t="shared" si="49"/>
        <v>7</v>
      </c>
      <c r="F1052" t="str">
        <f t="shared" si="50"/>
        <v>No</v>
      </c>
    </row>
    <row r="1053" spans="1:6" x14ac:dyDescent="0.25">
      <c r="A1053" t="s">
        <v>396</v>
      </c>
      <c r="B1053" s="1">
        <v>37997</v>
      </c>
      <c r="C1053">
        <v>8530.15</v>
      </c>
      <c r="D1053">
        <f t="shared" si="48"/>
        <v>8530.15</v>
      </c>
      <c r="E1053">
        <f t="shared" si="49"/>
        <v>1</v>
      </c>
      <c r="F1053" t="str">
        <f t="shared" si="50"/>
        <v>Yes</v>
      </c>
    </row>
    <row r="1054" spans="1:6" x14ac:dyDescent="0.25">
      <c r="A1054" t="s">
        <v>74</v>
      </c>
      <c r="B1054" s="1">
        <v>41870</v>
      </c>
      <c r="C1054" t="s">
        <v>983</v>
      </c>
      <c r="D1054">
        <f t="shared" si="48"/>
        <v>5787.2</v>
      </c>
      <c r="E1054">
        <f t="shared" si="49"/>
        <v>8</v>
      </c>
      <c r="F1054" t="str">
        <f t="shared" si="50"/>
        <v>Yes</v>
      </c>
    </row>
    <row r="1055" spans="1:6" x14ac:dyDescent="0.25">
      <c r="A1055" t="s">
        <v>504</v>
      </c>
      <c r="B1055" s="1">
        <v>38682</v>
      </c>
      <c r="C1055" t="s">
        <v>984</v>
      </c>
      <c r="D1055">
        <f t="shared" si="48"/>
        <v>5111.72</v>
      </c>
      <c r="E1055">
        <f t="shared" si="49"/>
        <v>11</v>
      </c>
      <c r="F1055" t="str">
        <f t="shared" si="50"/>
        <v>No</v>
      </c>
    </row>
    <row r="1056" spans="1:6" x14ac:dyDescent="0.25">
      <c r="A1056" t="s">
        <v>985</v>
      </c>
      <c r="B1056" s="1">
        <v>41498</v>
      </c>
      <c r="C1056">
        <v>8078.89</v>
      </c>
      <c r="D1056">
        <f t="shared" si="48"/>
        <v>8078.89</v>
      </c>
      <c r="E1056">
        <f t="shared" si="49"/>
        <v>8</v>
      </c>
      <c r="F1056" t="str">
        <f t="shared" si="50"/>
        <v>No</v>
      </c>
    </row>
    <row r="1057" spans="1:6" x14ac:dyDescent="0.25">
      <c r="A1057" t="s">
        <v>544</v>
      </c>
      <c r="B1057" s="1">
        <v>37405</v>
      </c>
      <c r="C1057" t="s">
        <v>986</v>
      </c>
      <c r="D1057">
        <f t="shared" si="48"/>
        <v>8410.76</v>
      </c>
      <c r="E1057">
        <f t="shared" si="49"/>
        <v>5</v>
      </c>
      <c r="F1057" t="str">
        <f t="shared" si="50"/>
        <v>Yes</v>
      </c>
    </row>
    <row r="1058" spans="1:6" x14ac:dyDescent="0.25">
      <c r="A1058" t="s">
        <v>987</v>
      </c>
      <c r="B1058" s="1">
        <v>41715</v>
      </c>
      <c r="C1058">
        <v>8315.4500000000007</v>
      </c>
      <c r="D1058">
        <f t="shared" si="48"/>
        <v>8315.4500000000007</v>
      </c>
      <c r="E1058">
        <f t="shared" si="49"/>
        <v>3</v>
      </c>
      <c r="F1058" t="str">
        <f t="shared" si="50"/>
        <v>No</v>
      </c>
    </row>
    <row r="1059" spans="1:6" x14ac:dyDescent="0.25">
      <c r="A1059" t="s">
        <v>988</v>
      </c>
      <c r="B1059" s="1">
        <v>37798</v>
      </c>
      <c r="C1059">
        <v>9298.2099999999991</v>
      </c>
      <c r="D1059">
        <f t="shared" si="48"/>
        <v>9298.2099999999991</v>
      </c>
      <c r="E1059">
        <f t="shared" si="49"/>
        <v>6</v>
      </c>
      <c r="F1059" t="str">
        <f t="shared" si="50"/>
        <v>No</v>
      </c>
    </row>
    <row r="1060" spans="1:6" x14ac:dyDescent="0.25">
      <c r="A1060" t="s">
        <v>544</v>
      </c>
      <c r="B1060" s="1">
        <v>40241</v>
      </c>
      <c r="C1060">
        <v>6369.39</v>
      </c>
      <c r="D1060">
        <f t="shared" si="48"/>
        <v>6369.39</v>
      </c>
      <c r="E1060">
        <f t="shared" si="49"/>
        <v>3</v>
      </c>
      <c r="F1060" t="str">
        <f t="shared" si="50"/>
        <v>Yes</v>
      </c>
    </row>
    <row r="1061" spans="1:6" x14ac:dyDescent="0.25">
      <c r="A1061" t="s">
        <v>198</v>
      </c>
      <c r="B1061" s="1">
        <v>37025</v>
      </c>
      <c r="C1061">
        <v>8294.3799999999992</v>
      </c>
      <c r="D1061">
        <f t="shared" si="48"/>
        <v>8294.3799999999992</v>
      </c>
      <c r="E1061">
        <f t="shared" si="49"/>
        <v>5</v>
      </c>
      <c r="F1061" t="str">
        <f t="shared" si="50"/>
        <v>No</v>
      </c>
    </row>
    <row r="1062" spans="1:6" x14ac:dyDescent="0.25">
      <c r="A1062" t="s">
        <v>77</v>
      </c>
      <c r="B1062" s="1">
        <v>37927</v>
      </c>
      <c r="C1062" t="s">
        <v>989</v>
      </c>
      <c r="D1062">
        <f t="shared" si="48"/>
        <v>6369.45</v>
      </c>
      <c r="E1062">
        <f t="shared" si="49"/>
        <v>11</v>
      </c>
      <c r="F1062" t="str">
        <f t="shared" si="50"/>
        <v>No</v>
      </c>
    </row>
    <row r="1063" spans="1:6" x14ac:dyDescent="0.25">
      <c r="A1063" t="s">
        <v>805</v>
      </c>
      <c r="B1063" s="1">
        <v>38936</v>
      </c>
      <c r="C1063" t="s">
        <v>990</v>
      </c>
      <c r="D1063">
        <f t="shared" si="48"/>
        <v>7606.27</v>
      </c>
      <c r="E1063">
        <f t="shared" si="49"/>
        <v>8</v>
      </c>
      <c r="F1063" t="str">
        <f t="shared" si="50"/>
        <v>No</v>
      </c>
    </row>
    <row r="1064" spans="1:6" x14ac:dyDescent="0.25">
      <c r="A1064" t="s">
        <v>823</v>
      </c>
      <c r="B1064" s="1">
        <v>38259</v>
      </c>
      <c r="C1064" t="s">
        <v>991</v>
      </c>
      <c r="D1064">
        <f t="shared" si="48"/>
        <v>8959.15</v>
      </c>
      <c r="E1064">
        <f t="shared" si="49"/>
        <v>9</v>
      </c>
      <c r="F1064" t="str">
        <f t="shared" si="50"/>
        <v>No</v>
      </c>
    </row>
    <row r="1065" spans="1:6" x14ac:dyDescent="0.25">
      <c r="A1065" t="s">
        <v>239</v>
      </c>
      <c r="B1065" s="1">
        <v>39182</v>
      </c>
      <c r="C1065">
        <v>5567.52</v>
      </c>
      <c r="D1065">
        <f t="shared" si="48"/>
        <v>5567.52</v>
      </c>
      <c r="E1065">
        <f t="shared" si="49"/>
        <v>4</v>
      </c>
      <c r="F1065" t="str">
        <f t="shared" si="50"/>
        <v>No</v>
      </c>
    </row>
    <row r="1066" spans="1:6" x14ac:dyDescent="0.25">
      <c r="A1066" t="s">
        <v>843</v>
      </c>
      <c r="B1066" s="1">
        <v>39097</v>
      </c>
      <c r="C1066">
        <v>9760.82</v>
      </c>
      <c r="D1066">
        <f t="shared" si="48"/>
        <v>9760.82</v>
      </c>
      <c r="E1066">
        <f t="shared" si="49"/>
        <v>1</v>
      </c>
      <c r="F1066" t="str">
        <f t="shared" si="50"/>
        <v>No</v>
      </c>
    </row>
    <row r="1067" spans="1:6" x14ac:dyDescent="0.25">
      <c r="A1067" t="s">
        <v>992</v>
      </c>
      <c r="B1067" s="1">
        <v>37828</v>
      </c>
      <c r="C1067" t="s">
        <v>993</v>
      </c>
      <c r="D1067">
        <f t="shared" si="48"/>
        <v>9343.7199999999993</v>
      </c>
      <c r="E1067">
        <f t="shared" si="49"/>
        <v>7</v>
      </c>
      <c r="F1067" t="str">
        <f t="shared" si="50"/>
        <v>No</v>
      </c>
    </row>
    <row r="1068" spans="1:6" x14ac:dyDescent="0.25">
      <c r="A1068" t="s">
        <v>86</v>
      </c>
      <c r="B1068" s="1">
        <v>37995</v>
      </c>
      <c r="C1068">
        <v>8053.21</v>
      </c>
      <c r="D1068">
        <f t="shared" si="48"/>
        <v>8053.21</v>
      </c>
      <c r="E1068">
        <f t="shared" si="49"/>
        <v>1</v>
      </c>
      <c r="F1068" t="str">
        <f t="shared" si="50"/>
        <v>No</v>
      </c>
    </row>
    <row r="1069" spans="1:6" x14ac:dyDescent="0.25">
      <c r="A1069" t="s">
        <v>238</v>
      </c>
      <c r="B1069" s="1">
        <v>38802</v>
      </c>
      <c r="C1069" t="s">
        <v>994</v>
      </c>
      <c r="D1069">
        <f t="shared" si="48"/>
        <v>7884.42</v>
      </c>
      <c r="E1069">
        <f t="shared" si="49"/>
        <v>3</v>
      </c>
      <c r="F1069" t="str">
        <f t="shared" si="50"/>
        <v>No</v>
      </c>
    </row>
    <row r="1070" spans="1:6" x14ac:dyDescent="0.25">
      <c r="A1070" t="s">
        <v>218</v>
      </c>
      <c r="B1070" s="1">
        <v>37332</v>
      </c>
      <c r="C1070" t="s">
        <v>995</v>
      </c>
      <c r="D1070">
        <f t="shared" si="48"/>
        <v>9505.2900000000009</v>
      </c>
      <c r="E1070">
        <f t="shared" si="49"/>
        <v>3</v>
      </c>
      <c r="F1070" t="str">
        <f t="shared" si="50"/>
        <v>No</v>
      </c>
    </row>
    <row r="1071" spans="1:6" x14ac:dyDescent="0.25">
      <c r="A1071" t="s">
        <v>489</v>
      </c>
      <c r="B1071" s="1">
        <v>39231</v>
      </c>
      <c r="C1071">
        <v>6883.52</v>
      </c>
      <c r="D1071">
        <f t="shared" si="48"/>
        <v>6883.52</v>
      </c>
      <c r="E1071">
        <f t="shared" si="49"/>
        <v>5</v>
      </c>
      <c r="F1071" t="str">
        <f t="shared" si="50"/>
        <v>No</v>
      </c>
    </row>
    <row r="1072" spans="1:6" x14ac:dyDescent="0.25">
      <c r="A1072" t="s">
        <v>996</v>
      </c>
      <c r="B1072" s="1">
        <v>39020</v>
      </c>
      <c r="C1072" t="s">
        <v>997</v>
      </c>
      <c r="D1072">
        <f t="shared" si="48"/>
        <v>7131.85</v>
      </c>
      <c r="E1072">
        <f t="shared" si="49"/>
        <v>10</v>
      </c>
      <c r="F1072" t="str">
        <f t="shared" si="50"/>
        <v>No</v>
      </c>
    </row>
    <row r="1073" spans="1:6" x14ac:dyDescent="0.25">
      <c r="A1073" t="s">
        <v>327</v>
      </c>
      <c r="B1073" s="1">
        <v>41268</v>
      </c>
      <c r="C1073">
        <v>6312.72</v>
      </c>
      <c r="D1073">
        <f t="shared" si="48"/>
        <v>6312.72</v>
      </c>
      <c r="E1073">
        <f t="shared" si="49"/>
        <v>12</v>
      </c>
      <c r="F1073" t="str">
        <f t="shared" si="50"/>
        <v>No</v>
      </c>
    </row>
    <row r="1074" spans="1:6" x14ac:dyDescent="0.25">
      <c r="A1074" t="s">
        <v>334</v>
      </c>
      <c r="B1074" s="1">
        <v>38852</v>
      </c>
      <c r="C1074">
        <v>8438.2999999999993</v>
      </c>
      <c r="D1074">
        <f t="shared" si="48"/>
        <v>8438.2999999999993</v>
      </c>
      <c r="E1074">
        <f t="shared" si="49"/>
        <v>5</v>
      </c>
      <c r="F1074" t="str">
        <f t="shared" si="50"/>
        <v>No</v>
      </c>
    </row>
    <row r="1075" spans="1:6" x14ac:dyDescent="0.25">
      <c r="A1075" t="s">
        <v>407</v>
      </c>
      <c r="B1075" s="1">
        <v>38719</v>
      </c>
      <c r="C1075">
        <v>5567.1</v>
      </c>
      <c r="D1075">
        <f t="shared" si="48"/>
        <v>5567.1</v>
      </c>
      <c r="E1075">
        <f t="shared" si="49"/>
        <v>1</v>
      </c>
      <c r="F1075" t="str">
        <f t="shared" si="50"/>
        <v>No</v>
      </c>
    </row>
    <row r="1076" spans="1:6" x14ac:dyDescent="0.25">
      <c r="A1076" t="s">
        <v>337</v>
      </c>
      <c r="B1076" s="1">
        <v>37804</v>
      </c>
      <c r="C1076" t="s">
        <v>998</v>
      </c>
      <c r="D1076">
        <f t="shared" si="48"/>
        <v>7125.24</v>
      </c>
      <c r="E1076">
        <f t="shared" si="49"/>
        <v>7</v>
      </c>
      <c r="F1076" t="str">
        <f t="shared" si="50"/>
        <v>No</v>
      </c>
    </row>
    <row r="1077" spans="1:6" x14ac:dyDescent="0.25">
      <c r="A1077" t="s">
        <v>130</v>
      </c>
      <c r="B1077" s="1">
        <v>40010</v>
      </c>
      <c r="C1077">
        <v>6850.19</v>
      </c>
      <c r="D1077">
        <f t="shared" si="48"/>
        <v>6850.19</v>
      </c>
      <c r="E1077">
        <f t="shared" si="49"/>
        <v>7</v>
      </c>
      <c r="F1077" t="str">
        <f t="shared" si="50"/>
        <v>No</v>
      </c>
    </row>
    <row r="1078" spans="1:6" x14ac:dyDescent="0.25">
      <c r="A1078" t="s">
        <v>216</v>
      </c>
      <c r="B1078" s="1">
        <v>38422</v>
      </c>
      <c r="C1078" t="s">
        <v>999</v>
      </c>
      <c r="D1078">
        <f t="shared" si="48"/>
        <v>6549.76</v>
      </c>
      <c r="E1078">
        <f t="shared" si="49"/>
        <v>3</v>
      </c>
      <c r="F1078" t="str">
        <f t="shared" si="50"/>
        <v>No</v>
      </c>
    </row>
    <row r="1079" spans="1:6" x14ac:dyDescent="0.25">
      <c r="A1079" t="s">
        <v>312</v>
      </c>
      <c r="B1079" s="1">
        <v>40112</v>
      </c>
      <c r="C1079" t="s">
        <v>1000</v>
      </c>
      <c r="D1079">
        <f t="shared" si="48"/>
        <v>6886.24</v>
      </c>
      <c r="E1079">
        <f t="shared" si="49"/>
        <v>10</v>
      </c>
      <c r="F1079" t="str">
        <f t="shared" si="50"/>
        <v>No</v>
      </c>
    </row>
    <row r="1080" spans="1:6" x14ac:dyDescent="0.25">
      <c r="A1080" t="s">
        <v>96</v>
      </c>
      <c r="B1080" s="1">
        <v>39290</v>
      </c>
      <c r="C1080" t="s">
        <v>1001</v>
      </c>
      <c r="D1080">
        <f t="shared" si="48"/>
        <v>7942.33</v>
      </c>
      <c r="E1080">
        <f t="shared" si="49"/>
        <v>7</v>
      </c>
      <c r="F1080" t="str">
        <f t="shared" si="50"/>
        <v>No</v>
      </c>
    </row>
    <row r="1081" spans="1:6" x14ac:dyDescent="0.25">
      <c r="A1081" t="s">
        <v>396</v>
      </c>
      <c r="B1081" s="1">
        <v>37589</v>
      </c>
      <c r="C1081" t="s">
        <v>1002</v>
      </c>
      <c r="D1081">
        <f t="shared" si="48"/>
        <v>7485.73</v>
      </c>
      <c r="E1081">
        <f t="shared" si="49"/>
        <v>11</v>
      </c>
      <c r="F1081" t="str">
        <f t="shared" si="50"/>
        <v>Yes</v>
      </c>
    </row>
    <row r="1082" spans="1:6" x14ac:dyDescent="0.25">
      <c r="A1082" t="s">
        <v>134</v>
      </c>
      <c r="B1082" s="1">
        <v>41437</v>
      </c>
      <c r="C1082" t="s">
        <v>1003</v>
      </c>
      <c r="D1082">
        <f t="shared" si="48"/>
        <v>9365.36</v>
      </c>
      <c r="E1082">
        <f t="shared" si="49"/>
        <v>6</v>
      </c>
      <c r="F1082" t="str">
        <f t="shared" si="50"/>
        <v>No</v>
      </c>
    </row>
    <row r="1083" spans="1:6" x14ac:dyDescent="0.25">
      <c r="A1083" t="s">
        <v>550</v>
      </c>
      <c r="B1083" s="1">
        <v>40584</v>
      </c>
      <c r="C1083">
        <v>7999.57</v>
      </c>
      <c r="D1083">
        <f t="shared" si="48"/>
        <v>7999.57</v>
      </c>
      <c r="E1083">
        <f t="shared" si="49"/>
        <v>2</v>
      </c>
      <c r="F1083" t="str">
        <f t="shared" si="50"/>
        <v>No</v>
      </c>
    </row>
    <row r="1084" spans="1:6" x14ac:dyDescent="0.25">
      <c r="A1084" t="s">
        <v>1004</v>
      </c>
      <c r="B1084" s="1">
        <v>37226</v>
      </c>
      <c r="C1084" t="s">
        <v>1005</v>
      </c>
      <c r="D1084">
        <f t="shared" si="48"/>
        <v>9563.6</v>
      </c>
      <c r="E1084">
        <f t="shared" si="49"/>
        <v>12</v>
      </c>
      <c r="F1084" t="str">
        <f t="shared" si="50"/>
        <v>No</v>
      </c>
    </row>
    <row r="1085" spans="1:6" x14ac:dyDescent="0.25">
      <c r="A1085" t="s">
        <v>557</v>
      </c>
      <c r="B1085" s="1">
        <v>38304</v>
      </c>
      <c r="C1085">
        <v>7349.71</v>
      </c>
      <c r="D1085">
        <f t="shared" si="48"/>
        <v>7349.71</v>
      </c>
      <c r="E1085">
        <f t="shared" si="49"/>
        <v>11</v>
      </c>
      <c r="F1085" t="str">
        <f t="shared" si="50"/>
        <v>No</v>
      </c>
    </row>
    <row r="1086" spans="1:6" x14ac:dyDescent="0.25">
      <c r="A1086" t="s">
        <v>84</v>
      </c>
      <c r="B1086" s="1">
        <v>41614</v>
      </c>
      <c r="C1086">
        <v>5725.99</v>
      </c>
      <c r="D1086">
        <f t="shared" si="48"/>
        <v>5725.99</v>
      </c>
      <c r="E1086">
        <f t="shared" si="49"/>
        <v>12</v>
      </c>
      <c r="F1086" t="str">
        <f t="shared" si="50"/>
        <v>No</v>
      </c>
    </row>
    <row r="1087" spans="1:6" x14ac:dyDescent="0.25">
      <c r="A1087" t="s">
        <v>851</v>
      </c>
      <c r="B1087" s="1">
        <v>39697</v>
      </c>
      <c r="C1087" t="s">
        <v>1006</v>
      </c>
      <c r="D1087">
        <f t="shared" si="48"/>
        <v>8628.5499999999993</v>
      </c>
      <c r="E1087">
        <f t="shared" si="49"/>
        <v>9</v>
      </c>
      <c r="F1087" t="str">
        <f t="shared" si="50"/>
        <v>No</v>
      </c>
    </row>
    <row r="1088" spans="1:6" x14ac:dyDescent="0.25">
      <c r="A1088" t="s">
        <v>454</v>
      </c>
      <c r="B1088" s="1">
        <v>40935</v>
      </c>
      <c r="C1088">
        <v>8972.75</v>
      </c>
      <c r="D1088">
        <f t="shared" si="48"/>
        <v>8972.75</v>
      </c>
      <c r="E1088">
        <f t="shared" si="49"/>
        <v>1</v>
      </c>
      <c r="F1088" t="str">
        <f t="shared" si="50"/>
        <v>No</v>
      </c>
    </row>
    <row r="1089" spans="1:6" x14ac:dyDescent="0.25">
      <c r="A1089" t="s">
        <v>434</v>
      </c>
      <c r="B1089" s="1">
        <v>41581</v>
      </c>
      <c r="C1089">
        <v>6833.99</v>
      </c>
      <c r="D1089">
        <f t="shared" si="48"/>
        <v>6833.99</v>
      </c>
      <c r="E1089">
        <f t="shared" si="49"/>
        <v>11</v>
      </c>
      <c r="F1089" t="str">
        <f t="shared" si="50"/>
        <v>No</v>
      </c>
    </row>
    <row r="1090" spans="1:6" x14ac:dyDescent="0.25">
      <c r="A1090" t="s">
        <v>230</v>
      </c>
      <c r="B1090" s="1">
        <v>39402</v>
      </c>
      <c r="C1090" t="s">
        <v>1007</v>
      </c>
      <c r="D1090">
        <f t="shared" si="48"/>
        <v>9661.43</v>
      </c>
      <c r="E1090">
        <f t="shared" si="49"/>
        <v>11</v>
      </c>
      <c r="F1090" t="str">
        <f t="shared" si="50"/>
        <v>No</v>
      </c>
    </row>
    <row r="1091" spans="1:6" x14ac:dyDescent="0.25">
      <c r="A1091" t="s">
        <v>639</v>
      </c>
      <c r="B1091" s="1">
        <v>38964</v>
      </c>
      <c r="C1091" t="s">
        <v>1008</v>
      </c>
      <c r="D1091">
        <f t="shared" ref="D1091:D1154" si="51">IF(LEFT(RIGHT(C1091,3))=",",_xlfn.NUMBERVALUE(C1091,",","."),C1091)</f>
        <v>8363.42</v>
      </c>
      <c r="E1091">
        <f t="shared" ref="E1091:E1154" si="52">MONTH(B1091)</f>
        <v>9</v>
      </c>
      <c r="F1091" t="str">
        <f t="shared" ref="F1091:F1154" si="53">IF(ISERROR(SEARCH("J*A*S*M",A1091)),"No","Yes")</f>
        <v>No</v>
      </c>
    </row>
    <row r="1092" spans="1:6" x14ac:dyDescent="0.25">
      <c r="A1092" t="s">
        <v>164</v>
      </c>
      <c r="B1092" s="1">
        <v>39390</v>
      </c>
      <c r="C1092">
        <v>5504.56</v>
      </c>
      <c r="D1092">
        <f t="shared" si="51"/>
        <v>5504.56</v>
      </c>
      <c r="E1092">
        <f t="shared" si="52"/>
        <v>11</v>
      </c>
      <c r="F1092" t="str">
        <f t="shared" si="53"/>
        <v>No</v>
      </c>
    </row>
    <row r="1093" spans="1:6" x14ac:dyDescent="0.25">
      <c r="A1093" t="s">
        <v>79</v>
      </c>
      <c r="B1093" s="1">
        <v>40034</v>
      </c>
      <c r="C1093">
        <v>8302.4</v>
      </c>
      <c r="D1093">
        <f t="shared" si="51"/>
        <v>8302.4</v>
      </c>
      <c r="E1093">
        <f t="shared" si="52"/>
        <v>8</v>
      </c>
      <c r="F1093" t="str">
        <f t="shared" si="53"/>
        <v>Yes</v>
      </c>
    </row>
    <row r="1094" spans="1:6" x14ac:dyDescent="0.25">
      <c r="A1094" t="s">
        <v>368</v>
      </c>
      <c r="B1094" s="1">
        <v>38011</v>
      </c>
      <c r="C1094" t="s">
        <v>1009</v>
      </c>
      <c r="D1094">
        <f t="shared" si="51"/>
        <v>6222.99</v>
      </c>
      <c r="E1094">
        <f t="shared" si="52"/>
        <v>1</v>
      </c>
      <c r="F1094" t="str">
        <f t="shared" si="53"/>
        <v>No</v>
      </c>
    </row>
    <row r="1095" spans="1:6" x14ac:dyDescent="0.25">
      <c r="A1095" t="s">
        <v>314</v>
      </c>
      <c r="B1095" s="1">
        <v>37491</v>
      </c>
      <c r="C1095">
        <v>7019.07</v>
      </c>
      <c r="D1095">
        <f t="shared" si="51"/>
        <v>7019.07</v>
      </c>
      <c r="E1095">
        <f t="shared" si="52"/>
        <v>8</v>
      </c>
      <c r="F1095" t="str">
        <f t="shared" si="53"/>
        <v>No</v>
      </c>
    </row>
    <row r="1096" spans="1:6" x14ac:dyDescent="0.25">
      <c r="A1096" t="s">
        <v>451</v>
      </c>
      <c r="B1096" s="1">
        <v>38571</v>
      </c>
      <c r="C1096">
        <v>9959.93</v>
      </c>
      <c r="D1096">
        <f t="shared" si="51"/>
        <v>9959.93</v>
      </c>
      <c r="E1096">
        <f t="shared" si="52"/>
        <v>8</v>
      </c>
      <c r="F1096" t="str">
        <f t="shared" si="53"/>
        <v>No</v>
      </c>
    </row>
    <row r="1097" spans="1:6" x14ac:dyDescent="0.25">
      <c r="A1097" t="s">
        <v>413</v>
      </c>
      <c r="B1097" s="1">
        <v>37683</v>
      </c>
      <c r="C1097">
        <v>5922.71</v>
      </c>
      <c r="D1097">
        <f t="shared" si="51"/>
        <v>5922.71</v>
      </c>
      <c r="E1097">
        <f t="shared" si="52"/>
        <v>3</v>
      </c>
      <c r="F1097" t="str">
        <f t="shared" si="53"/>
        <v>No</v>
      </c>
    </row>
    <row r="1098" spans="1:6" x14ac:dyDescent="0.25">
      <c r="A1098" t="s">
        <v>1010</v>
      </c>
      <c r="B1098" s="1">
        <v>39818</v>
      </c>
      <c r="C1098">
        <v>6307.64</v>
      </c>
      <c r="D1098">
        <f t="shared" si="51"/>
        <v>6307.64</v>
      </c>
      <c r="E1098">
        <f t="shared" si="52"/>
        <v>1</v>
      </c>
      <c r="F1098" t="str">
        <f t="shared" si="53"/>
        <v>No</v>
      </c>
    </row>
    <row r="1099" spans="1:6" x14ac:dyDescent="0.25">
      <c r="A1099" t="s">
        <v>237</v>
      </c>
      <c r="B1099" s="1">
        <v>39650</v>
      </c>
      <c r="C1099" t="s">
        <v>1011</v>
      </c>
      <c r="D1099">
        <f t="shared" si="51"/>
        <v>5692.57</v>
      </c>
      <c r="E1099">
        <f t="shared" si="52"/>
        <v>7</v>
      </c>
      <c r="F1099" t="str">
        <f t="shared" si="53"/>
        <v>No</v>
      </c>
    </row>
    <row r="1100" spans="1:6" x14ac:dyDescent="0.25">
      <c r="A1100" t="s">
        <v>1012</v>
      </c>
      <c r="B1100" s="1">
        <v>38374</v>
      </c>
      <c r="C1100">
        <v>5606.74</v>
      </c>
      <c r="D1100">
        <f t="shared" si="51"/>
        <v>5606.74</v>
      </c>
      <c r="E1100">
        <f t="shared" si="52"/>
        <v>1</v>
      </c>
      <c r="F1100" t="str">
        <f t="shared" si="53"/>
        <v>No</v>
      </c>
    </row>
    <row r="1101" spans="1:6" x14ac:dyDescent="0.25">
      <c r="A1101" t="s">
        <v>1013</v>
      </c>
      <c r="B1101" s="1">
        <v>41684</v>
      </c>
      <c r="C1101">
        <v>9259.33</v>
      </c>
      <c r="D1101">
        <f t="shared" si="51"/>
        <v>9259.33</v>
      </c>
      <c r="E1101">
        <f t="shared" si="52"/>
        <v>2</v>
      </c>
      <c r="F1101" t="str">
        <f t="shared" si="53"/>
        <v>No</v>
      </c>
    </row>
    <row r="1102" spans="1:6" x14ac:dyDescent="0.25">
      <c r="A1102" t="s">
        <v>102</v>
      </c>
      <c r="B1102" s="1">
        <v>39196</v>
      </c>
      <c r="C1102">
        <v>7924.8</v>
      </c>
      <c r="D1102">
        <f t="shared" si="51"/>
        <v>7924.8</v>
      </c>
      <c r="E1102">
        <f t="shared" si="52"/>
        <v>4</v>
      </c>
      <c r="F1102" t="str">
        <f t="shared" si="53"/>
        <v>No</v>
      </c>
    </row>
    <row r="1103" spans="1:6" x14ac:dyDescent="0.25">
      <c r="A1103" t="s">
        <v>307</v>
      </c>
      <c r="B1103" s="1">
        <v>37145</v>
      </c>
      <c r="C1103" t="s">
        <v>1014</v>
      </c>
      <c r="D1103">
        <f t="shared" si="51"/>
        <v>6061.04</v>
      </c>
      <c r="E1103">
        <f t="shared" si="52"/>
        <v>9</v>
      </c>
      <c r="F1103" t="str">
        <f t="shared" si="53"/>
        <v>No</v>
      </c>
    </row>
    <row r="1104" spans="1:6" x14ac:dyDescent="0.25">
      <c r="A1104" t="s">
        <v>1015</v>
      </c>
      <c r="B1104" s="1">
        <v>39692</v>
      </c>
      <c r="C1104" t="s">
        <v>1016</v>
      </c>
      <c r="D1104">
        <f t="shared" si="51"/>
        <v>8776.08</v>
      </c>
      <c r="E1104">
        <f t="shared" si="52"/>
        <v>9</v>
      </c>
      <c r="F1104" t="str">
        <f t="shared" si="53"/>
        <v>No</v>
      </c>
    </row>
    <row r="1105" spans="1:6" x14ac:dyDescent="0.25">
      <c r="A1105" t="s">
        <v>1017</v>
      </c>
      <c r="B1105" s="1">
        <v>40074</v>
      </c>
      <c r="C1105" t="s">
        <v>1018</v>
      </c>
      <c r="D1105">
        <f t="shared" si="51"/>
        <v>8761.7800000000007</v>
      </c>
      <c r="E1105">
        <f t="shared" si="52"/>
        <v>9</v>
      </c>
      <c r="F1105" t="str">
        <f t="shared" si="53"/>
        <v>No</v>
      </c>
    </row>
    <row r="1106" spans="1:6" x14ac:dyDescent="0.25">
      <c r="A1106" t="s">
        <v>178</v>
      </c>
      <c r="B1106" s="1">
        <v>37556</v>
      </c>
      <c r="C1106">
        <v>9178.6</v>
      </c>
      <c r="D1106">
        <f t="shared" si="51"/>
        <v>9178.6</v>
      </c>
      <c r="E1106">
        <f t="shared" si="52"/>
        <v>10</v>
      </c>
      <c r="F1106" t="str">
        <f t="shared" si="53"/>
        <v>No</v>
      </c>
    </row>
    <row r="1107" spans="1:6" x14ac:dyDescent="0.25">
      <c r="A1107" t="s">
        <v>928</v>
      </c>
      <c r="B1107" s="1">
        <v>38314</v>
      </c>
      <c r="C1107">
        <v>6791.9</v>
      </c>
      <c r="D1107">
        <f t="shared" si="51"/>
        <v>6791.9</v>
      </c>
      <c r="E1107">
        <f t="shared" si="52"/>
        <v>11</v>
      </c>
      <c r="F1107" t="str">
        <f t="shared" si="53"/>
        <v>No</v>
      </c>
    </row>
    <row r="1108" spans="1:6" x14ac:dyDescent="0.25">
      <c r="A1108" t="s">
        <v>101</v>
      </c>
      <c r="B1108" s="1">
        <v>41972</v>
      </c>
      <c r="C1108" t="s">
        <v>1019</v>
      </c>
      <c r="D1108">
        <f t="shared" si="51"/>
        <v>8443.06</v>
      </c>
      <c r="E1108">
        <f t="shared" si="52"/>
        <v>11</v>
      </c>
      <c r="F1108" t="str">
        <f t="shared" si="53"/>
        <v>No</v>
      </c>
    </row>
    <row r="1109" spans="1:6" x14ac:dyDescent="0.25">
      <c r="A1109" t="s">
        <v>751</v>
      </c>
      <c r="B1109" s="1">
        <v>39079</v>
      </c>
      <c r="C1109">
        <v>8272.9599999999991</v>
      </c>
      <c r="D1109">
        <f t="shared" si="51"/>
        <v>8272.9599999999991</v>
      </c>
      <c r="E1109">
        <f t="shared" si="52"/>
        <v>12</v>
      </c>
      <c r="F1109" t="str">
        <f t="shared" si="53"/>
        <v>No</v>
      </c>
    </row>
    <row r="1110" spans="1:6" x14ac:dyDescent="0.25">
      <c r="A1110" t="s">
        <v>71</v>
      </c>
      <c r="B1110" s="1">
        <v>37045</v>
      </c>
      <c r="C1110">
        <v>6970.78</v>
      </c>
      <c r="D1110">
        <f t="shared" si="51"/>
        <v>6970.78</v>
      </c>
      <c r="E1110">
        <f t="shared" si="52"/>
        <v>6</v>
      </c>
      <c r="F1110" t="str">
        <f t="shared" si="53"/>
        <v>No</v>
      </c>
    </row>
    <row r="1111" spans="1:6" x14ac:dyDescent="0.25">
      <c r="A1111" t="s">
        <v>548</v>
      </c>
      <c r="B1111" s="1">
        <v>41195</v>
      </c>
      <c r="C1111" t="s">
        <v>1020</v>
      </c>
      <c r="D1111">
        <f t="shared" si="51"/>
        <v>8587.94</v>
      </c>
      <c r="E1111">
        <f t="shared" si="52"/>
        <v>10</v>
      </c>
      <c r="F1111" t="str">
        <f t="shared" si="53"/>
        <v>No</v>
      </c>
    </row>
    <row r="1112" spans="1:6" x14ac:dyDescent="0.25">
      <c r="A1112" t="s">
        <v>74</v>
      </c>
      <c r="B1112" s="1">
        <v>37707</v>
      </c>
      <c r="C1112">
        <v>7018.76</v>
      </c>
      <c r="D1112">
        <f t="shared" si="51"/>
        <v>7018.76</v>
      </c>
      <c r="E1112">
        <f t="shared" si="52"/>
        <v>3</v>
      </c>
      <c r="F1112" t="str">
        <f t="shared" si="53"/>
        <v>Yes</v>
      </c>
    </row>
    <row r="1113" spans="1:6" x14ac:dyDescent="0.25">
      <c r="A1113" t="s">
        <v>1021</v>
      </c>
      <c r="B1113" s="1">
        <v>39422</v>
      </c>
      <c r="C1113" t="s">
        <v>1022</v>
      </c>
      <c r="D1113">
        <f t="shared" si="51"/>
        <v>7841.15</v>
      </c>
      <c r="E1113">
        <f t="shared" si="52"/>
        <v>12</v>
      </c>
      <c r="F1113" t="str">
        <f t="shared" si="53"/>
        <v>No</v>
      </c>
    </row>
    <row r="1114" spans="1:6" x14ac:dyDescent="0.25">
      <c r="A1114" t="s">
        <v>544</v>
      </c>
      <c r="B1114" s="1">
        <v>41985</v>
      </c>
      <c r="C1114">
        <v>5954.9</v>
      </c>
      <c r="D1114">
        <f t="shared" si="51"/>
        <v>5954.9</v>
      </c>
      <c r="E1114">
        <f t="shared" si="52"/>
        <v>12</v>
      </c>
      <c r="F1114" t="str">
        <f t="shared" si="53"/>
        <v>Yes</v>
      </c>
    </row>
    <row r="1115" spans="1:6" x14ac:dyDescent="0.25">
      <c r="A1115" t="s">
        <v>77</v>
      </c>
      <c r="B1115" s="1">
        <v>40736</v>
      </c>
      <c r="C1115" t="s">
        <v>1023</v>
      </c>
      <c r="D1115">
        <f t="shared" si="51"/>
        <v>5472.71</v>
      </c>
      <c r="E1115">
        <f t="shared" si="52"/>
        <v>7</v>
      </c>
      <c r="F1115" t="str">
        <f t="shared" si="53"/>
        <v>No</v>
      </c>
    </row>
    <row r="1116" spans="1:6" x14ac:dyDescent="0.25">
      <c r="A1116" t="s">
        <v>216</v>
      </c>
      <c r="B1116" s="1">
        <v>39538</v>
      </c>
      <c r="C1116">
        <v>8925.8700000000008</v>
      </c>
      <c r="D1116">
        <f t="shared" si="51"/>
        <v>8925.8700000000008</v>
      </c>
      <c r="E1116">
        <f t="shared" si="52"/>
        <v>3</v>
      </c>
      <c r="F1116" t="str">
        <f t="shared" si="53"/>
        <v>No</v>
      </c>
    </row>
    <row r="1117" spans="1:6" x14ac:dyDescent="0.25">
      <c r="A1117" t="s">
        <v>320</v>
      </c>
      <c r="B1117" s="1">
        <v>40378</v>
      </c>
      <c r="C1117">
        <v>7625.14</v>
      </c>
      <c r="D1117">
        <f t="shared" si="51"/>
        <v>7625.14</v>
      </c>
      <c r="E1117">
        <f t="shared" si="52"/>
        <v>7</v>
      </c>
      <c r="F1117" t="str">
        <f t="shared" si="53"/>
        <v>Yes</v>
      </c>
    </row>
    <row r="1118" spans="1:6" x14ac:dyDescent="0.25">
      <c r="A1118" t="s">
        <v>98</v>
      </c>
      <c r="B1118" s="1">
        <v>41097</v>
      </c>
      <c r="C1118" t="s">
        <v>1024</v>
      </c>
      <c r="D1118">
        <f t="shared" si="51"/>
        <v>5845.95</v>
      </c>
      <c r="E1118">
        <f t="shared" si="52"/>
        <v>7</v>
      </c>
      <c r="F1118" t="str">
        <f t="shared" si="53"/>
        <v>No</v>
      </c>
    </row>
    <row r="1119" spans="1:6" x14ac:dyDescent="0.25">
      <c r="A1119" t="s">
        <v>217</v>
      </c>
      <c r="B1119" s="1">
        <v>40372</v>
      </c>
      <c r="C1119">
        <v>9102.4599999999991</v>
      </c>
      <c r="D1119">
        <f t="shared" si="51"/>
        <v>9102.4599999999991</v>
      </c>
      <c r="E1119">
        <f t="shared" si="52"/>
        <v>7</v>
      </c>
      <c r="F1119" t="str">
        <f t="shared" si="53"/>
        <v>No</v>
      </c>
    </row>
    <row r="1120" spans="1:6" x14ac:dyDescent="0.25">
      <c r="A1120" t="s">
        <v>61</v>
      </c>
      <c r="B1120" s="1">
        <v>39784</v>
      </c>
      <c r="C1120" t="s">
        <v>1025</v>
      </c>
      <c r="D1120">
        <f t="shared" si="51"/>
        <v>9212.57</v>
      </c>
      <c r="E1120">
        <f t="shared" si="52"/>
        <v>12</v>
      </c>
      <c r="F1120" t="str">
        <f t="shared" si="53"/>
        <v>No</v>
      </c>
    </row>
    <row r="1121" spans="1:6" x14ac:dyDescent="0.25">
      <c r="A1121" t="s">
        <v>318</v>
      </c>
      <c r="B1121" s="1">
        <v>37379</v>
      </c>
      <c r="C1121" t="s">
        <v>1026</v>
      </c>
      <c r="D1121">
        <f t="shared" si="51"/>
        <v>8617.31</v>
      </c>
      <c r="E1121">
        <f t="shared" si="52"/>
        <v>5</v>
      </c>
      <c r="F1121" t="str">
        <f t="shared" si="53"/>
        <v>No</v>
      </c>
    </row>
    <row r="1122" spans="1:6" x14ac:dyDescent="0.25">
      <c r="A1122" t="s">
        <v>98</v>
      </c>
      <c r="B1122" s="1">
        <v>40837</v>
      </c>
      <c r="C1122">
        <v>7494.55</v>
      </c>
      <c r="D1122">
        <f t="shared" si="51"/>
        <v>7494.55</v>
      </c>
      <c r="E1122">
        <f t="shared" si="52"/>
        <v>10</v>
      </c>
      <c r="F1122" t="str">
        <f t="shared" si="53"/>
        <v>No</v>
      </c>
    </row>
    <row r="1123" spans="1:6" x14ac:dyDescent="0.25">
      <c r="A1123" t="s">
        <v>331</v>
      </c>
      <c r="B1123" s="1">
        <v>37442</v>
      </c>
      <c r="C1123">
        <v>8824.4599999999991</v>
      </c>
      <c r="D1123">
        <f t="shared" si="51"/>
        <v>8824.4599999999991</v>
      </c>
      <c r="E1123">
        <f t="shared" si="52"/>
        <v>7</v>
      </c>
      <c r="F1123" t="str">
        <f t="shared" si="53"/>
        <v>No</v>
      </c>
    </row>
    <row r="1124" spans="1:6" x14ac:dyDescent="0.25">
      <c r="A1124" t="s">
        <v>159</v>
      </c>
      <c r="B1124" s="1">
        <v>41536</v>
      </c>
      <c r="C1124">
        <v>9326.59</v>
      </c>
      <c r="D1124">
        <f t="shared" si="51"/>
        <v>9326.59</v>
      </c>
      <c r="E1124">
        <f t="shared" si="52"/>
        <v>9</v>
      </c>
      <c r="F1124" t="str">
        <f t="shared" si="53"/>
        <v>No</v>
      </c>
    </row>
    <row r="1125" spans="1:6" x14ac:dyDescent="0.25">
      <c r="A1125" t="s">
        <v>238</v>
      </c>
      <c r="B1125" s="1">
        <v>39909</v>
      </c>
      <c r="C1125">
        <v>8294.27</v>
      </c>
      <c r="D1125">
        <f t="shared" si="51"/>
        <v>8294.27</v>
      </c>
      <c r="E1125">
        <f t="shared" si="52"/>
        <v>4</v>
      </c>
      <c r="F1125" t="str">
        <f t="shared" si="53"/>
        <v>No</v>
      </c>
    </row>
    <row r="1126" spans="1:6" x14ac:dyDescent="0.25">
      <c r="A1126" t="s">
        <v>396</v>
      </c>
      <c r="B1126" s="1">
        <v>37481</v>
      </c>
      <c r="C1126">
        <v>9417.31</v>
      </c>
      <c r="D1126">
        <f t="shared" si="51"/>
        <v>9417.31</v>
      </c>
      <c r="E1126">
        <f t="shared" si="52"/>
        <v>8</v>
      </c>
      <c r="F1126" t="str">
        <f t="shared" si="53"/>
        <v>Yes</v>
      </c>
    </row>
    <row r="1127" spans="1:6" x14ac:dyDescent="0.25">
      <c r="A1127" t="s">
        <v>1027</v>
      </c>
      <c r="B1127" s="1">
        <v>37140</v>
      </c>
      <c r="C1127">
        <v>6007.86</v>
      </c>
      <c r="D1127">
        <f t="shared" si="51"/>
        <v>6007.86</v>
      </c>
      <c r="E1127">
        <f t="shared" si="52"/>
        <v>9</v>
      </c>
      <c r="F1127" t="str">
        <f t="shared" si="53"/>
        <v>No</v>
      </c>
    </row>
    <row r="1128" spans="1:6" x14ac:dyDescent="0.25">
      <c r="A1128" t="s">
        <v>394</v>
      </c>
      <c r="B1128" s="1">
        <v>40029</v>
      </c>
      <c r="C1128">
        <v>5093.04</v>
      </c>
      <c r="D1128">
        <f t="shared" si="51"/>
        <v>5093.04</v>
      </c>
      <c r="E1128">
        <f t="shared" si="52"/>
        <v>8</v>
      </c>
      <c r="F1128" t="str">
        <f t="shared" si="53"/>
        <v>No</v>
      </c>
    </row>
    <row r="1129" spans="1:6" x14ac:dyDescent="0.25">
      <c r="A1129" t="s">
        <v>96</v>
      </c>
      <c r="B1129" s="1">
        <v>38273</v>
      </c>
      <c r="C1129" t="s">
        <v>1028</v>
      </c>
      <c r="D1129">
        <f t="shared" si="51"/>
        <v>5197.88</v>
      </c>
      <c r="E1129">
        <f t="shared" si="52"/>
        <v>10</v>
      </c>
      <c r="F1129" t="str">
        <f t="shared" si="53"/>
        <v>No</v>
      </c>
    </row>
    <row r="1130" spans="1:6" x14ac:dyDescent="0.25">
      <c r="A1130" t="s">
        <v>326</v>
      </c>
      <c r="B1130" s="1">
        <v>39930</v>
      </c>
      <c r="C1130" t="s">
        <v>1029</v>
      </c>
      <c r="D1130">
        <f t="shared" si="51"/>
        <v>8972.8799999999992</v>
      </c>
      <c r="E1130">
        <f t="shared" si="52"/>
        <v>4</v>
      </c>
      <c r="F1130" t="str">
        <f t="shared" si="53"/>
        <v>No</v>
      </c>
    </row>
    <row r="1131" spans="1:6" x14ac:dyDescent="0.25">
      <c r="A1131" t="s">
        <v>427</v>
      </c>
      <c r="B1131" s="1">
        <v>39615</v>
      </c>
      <c r="C1131">
        <v>7221.88</v>
      </c>
      <c r="D1131">
        <f t="shared" si="51"/>
        <v>7221.88</v>
      </c>
      <c r="E1131">
        <f t="shared" si="52"/>
        <v>6</v>
      </c>
      <c r="F1131" t="str">
        <f t="shared" si="53"/>
        <v>No</v>
      </c>
    </row>
    <row r="1132" spans="1:6" x14ac:dyDescent="0.25">
      <c r="A1132" t="s">
        <v>89</v>
      </c>
      <c r="B1132" s="1">
        <v>37052</v>
      </c>
      <c r="C1132" t="s">
        <v>1030</v>
      </c>
      <c r="D1132">
        <f t="shared" si="51"/>
        <v>5451.8</v>
      </c>
      <c r="E1132">
        <f t="shared" si="52"/>
        <v>6</v>
      </c>
      <c r="F1132" t="str">
        <f t="shared" si="53"/>
        <v>No</v>
      </c>
    </row>
    <row r="1133" spans="1:6" x14ac:dyDescent="0.25">
      <c r="A1133" t="s">
        <v>1031</v>
      </c>
      <c r="B1133" s="1">
        <v>39359</v>
      </c>
      <c r="C1133">
        <v>7218.38</v>
      </c>
      <c r="D1133">
        <f t="shared" si="51"/>
        <v>7218.38</v>
      </c>
      <c r="E1133">
        <f t="shared" si="52"/>
        <v>10</v>
      </c>
      <c r="F1133" t="str">
        <f t="shared" si="53"/>
        <v>No</v>
      </c>
    </row>
    <row r="1134" spans="1:6" x14ac:dyDescent="0.25">
      <c r="A1134" t="s">
        <v>79</v>
      </c>
      <c r="B1134" s="1">
        <v>38017</v>
      </c>
      <c r="C1134">
        <v>9273.32</v>
      </c>
      <c r="D1134">
        <f t="shared" si="51"/>
        <v>9273.32</v>
      </c>
      <c r="E1134">
        <f t="shared" si="52"/>
        <v>1</v>
      </c>
      <c r="F1134" t="str">
        <f t="shared" si="53"/>
        <v>Yes</v>
      </c>
    </row>
    <row r="1135" spans="1:6" x14ac:dyDescent="0.25">
      <c r="A1135" t="s">
        <v>728</v>
      </c>
      <c r="B1135" s="1">
        <v>41185</v>
      </c>
      <c r="C1135" t="s">
        <v>1032</v>
      </c>
      <c r="D1135">
        <f t="shared" si="51"/>
        <v>6682.93</v>
      </c>
      <c r="E1135">
        <f t="shared" si="52"/>
        <v>10</v>
      </c>
      <c r="F1135" t="str">
        <f t="shared" si="53"/>
        <v>No</v>
      </c>
    </row>
    <row r="1136" spans="1:6" x14ac:dyDescent="0.25">
      <c r="A1136" t="s">
        <v>1033</v>
      </c>
      <c r="B1136" s="1">
        <v>40853</v>
      </c>
      <c r="C1136">
        <v>8068.81</v>
      </c>
      <c r="D1136">
        <f t="shared" si="51"/>
        <v>8068.81</v>
      </c>
      <c r="E1136">
        <f t="shared" si="52"/>
        <v>11</v>
      </c>
      <c r="F1136" t="str">
        <f t="shared" si="53"/>
        <v>No</v>
      </c>
    </row>
    <row r="1137" spans="1:6" x14ac:dyDescent="0.25">
      <c r="A1137" t="s">
        <v>293</v>
      </c>
      <c r="B1137" s="1">
        <v>41997</v>
      </c>
      <c r="C1137">
        <v>7432.65</v>
      </c>
      <c r="D1137">
        <f t="shared" si="51"/>
        <v>7432.65</v>
      </c>
      <c r="E1137">
        <f t="shared" si="52"/>
        <v>12</v>
      </c>
      <c r="F1137" t="str">
        <f t="shared" si="53"/>
        <v>No</v>
      </c>
    </row>
    <row r="1138" spans="1:6" x14ac:dyDescent="0.25">
      <c r="A1138" t="s">
        <v>334</v>
      </c>
      <c r="B1138" s="1">
        <v>41571</v>
      </c>
      <c r="C1138" t="s">
        <v>1034</v>
      </c>
      <c r="D1138">
        <f t="shared" si="51"/>
        <v>5210.1099999999997</v>
      </c>
      <c r="E1138">
        <f t="shared" si="52"/>
        <v>10</v>
      </c>
      <c r="F1138" t="str">
        <f t="shared" si="53"/>
        <v>No</v>
      </c>
    </row>
    <row r="1139" spans="1:6" x14ac:dyDescent="0.25">
      <c r="A1139" t="s">
        <v>333</v>
      </c>
      <c r="B1139" s="1">
        <v>41986</v>
      </c>
      <c r="C1139" t="s">
        <v>1035</v>
      </c>
      <c r="D1139">
        <f t="shared" si="51"/>
        <v>9708.2000000000007</v>
      </c>
      <c r="E1139">
        <f t="shared" si="52"/>
        <v>12</v>
      </c>
      <c r="F1139" t="str">
        <f t="shared" si="53"/>
        <v>No</v>
      </c>
    </row>
    <row r="1140" spans="1:6" x14ac:dyDescent="0.25">
      <c r="A1140" t="s">
        <v>157</v>
      </c>
      <c r="B1140" s="1">
        <v>37915</v>
      </c>
      <c r="C1140">
        <v>7710.55</v>
      </c>
      <c r="D1140">
        <f t="shared" si="51"/>
        <v>7710.55</v>
      </c>
      <c r="E1140">
        <f t="shared" si="52"/>
        <v>10</v>
      </c>
      <c r="F1140" t="str">
        <f t="shared" si="53"/>
        <v>No</v>
      </c>
    </row>
    <row r="1141" spans="1:6" x14ac:dyDescent="0.25">
      <c r="A1141" t="s">
        <v>118</v>
      </c>
      <c r="B1141" s="1">
        <v>38134</v>
      </c>
      <c r="C1141">
        <v>8544.6299999999992</v>
      </c>
      <c r="D1141">
        <f t="shared" si="51"/>
        <v>8544.6299999999992</v>
      </c>
      <c r="E1141">
        <f t="shared" si="52"/>
        <v>5</v>
      </c>
      <c r="F1141" t="str">
        <f t="shared" si="53"/>
        <v>No</v>
      </c>
    </row>
    <row r="1142" spans="1:6" x14ac:dyDescent="0.25">
      <c r="A1142" t="s">
        <v>123</v>
      </c>
      <c r="B1142" s="1">
        <v>39354</v>
      </c>
      <c r="C1142">
        <v>7590.54</v>
      </c>
      <c r="D1142">
        <f t="shared" si="51"/>
        <v>7590.54</v>
      </c>
      <c r="E1142">
        <f t="shared" si="52"/>
        <v>9</v>
      </c>
      <c r="F1142" t="str">
        <f t="shared" si="53"/>
        <v>No</v>
      </c>
    </row>
    <row r="1143" spans="1:6" x14ac:dyDescent="0.25">
      <c r="A1143" t="s">
        <v>253</v>
      </c>
      <c r="B1143" s="1">
        <v>37720</v>
      </c>
      <c r="C1143" t="s">
        <v>1036</v>
      </c>
      <c r="D1143">
        <f t="shared" si="51"/>
        <v>9246.44</v>
      </c>
      <c r="E1143">
        <f t="shared" si="52"/>
        <v>4</v>
      </c>
      <c r="F1143" t="str">
        <f t="shared" si="53"/>
        <v>No</v>
      </c>
    </row>
    <row r="1144" spans="1:6" x14ac:dyDescent="0.25">
      <c r="A1144" t="s">
        <v>201</v>
      </c>
      <c r="B1144" s="1">
        <v>39427</v>
      </c>
      <c r="C1144">
        <v>8672.18</v>
      </c>
      <c r="D1144">
        <f t="shared" si="51"/>
        <v>8672.18</v>
      </c>
      <c r="E1144">
        <f t="shared" si="52"/>
        <v>12</v>
      </c>
      <c r="F1144" t="str">
        <f t="shared" si="53"/>
        <v>No</v>
      </c>
    </row>
    <row r="1145" spans="1:6" x14ac:dyDescent="0.25">
      <c r="A1145" t="s">
        <v>269</v>
      </c>
      <c r="B1145" s="1">
        <v>37374</v>
      </c>
      <c r="C1145" t="s">
        <v>1037</v>
      </c>
      <c r="D1145">
        <f t="shared" si="51"/>
        <v>5512.23</v>
      </c>
      <c r="E1145">
        <f t="shared" si="52"/>
        <v>4</v>
      </c>
      <c r="F1145" t="str">
        <f t="shared" si="53"/>
        <v>Yes</v>
      </c>
    </row>
    <row r="1146" spans="1:6" x14ac:dyDescent="0.25">
      <c r="A1146" t="s">
        <v>743</v>
      </c>
      <c r="B1146" s="1">
        <v>39413</v>
      </c>
      <c r="C1146">
        <v>9707.14</v>
      </c>
      <c r="D1146">
        <f t="shared" si="51"/>
        <v>9707.14</v>
      </c>
      <c r="E1146">
        <f t="shared" si="52"/>
        <v>11</v>
      </c>
      <c r="F1146" t="str">
        <f t="shared" si="53"/>
        <v>No</v>
      </c>
    </row>
    <row r="1147" spans="1:6" x14ac:dyDescent="0.25">
      <c r="A1147" t="s">
        <v>634</v>
      </c>
      <c r="B1147" s="1">
        <v>38272</v>
      </c>
      <c r="C1147" t="s">
        <v>1038</v>
      </c>
      <c r="D1147">
        <f t="shared" si="51"/>
        <v>7786.85</v>
      </c>
      <c r="E1147">
        <f t="shared" si="52"/>
        <v>10</v>
      </c>
      <c r="F1147" t="str">
        <f t="shared" si="53"/>
        <v>No</v>
      </c>
    </row>
    <row r="1148" spans="1:6" x14ac:dyDescent="0.25">
      <c r="A1148" t="s">
        <v>544</v>
      </c>
      <c r="B1148" s="1">
        <v>39888</v>
      </c>
      <c r="C1148">
        <v>8953.2000000000007</v>
      </c>
      <c r="D1148">
        <f t="shared" si="51"/>
        <v>8953.2000000000007</v>
      </c>
      <c r="E1148">
        <f t="shared" si="52"/>
        <v>3</v>
      </c>
      <c r="F1148" t="str">
        <f t="shared" si="53"/>
        <v>Yes</v>
      </c>
    </row>
    <row r="1149" spans="1:6" x14ac:dyDescent="0.25">
      <c r="A1149" t="s">
        <v>1039</v>
      </c>
      <c r="B1149" s="1">
        <v>37857</v>
      </c>
      <c r="C1149">
        <v>8659.74</v>
      </c>
      <c r="D1149">
        <f t="shared" si="51"/>
        <v>8659.74</v>
      </c>
      <c r="E1149">
        <f t="shared" si="52"/>
        <v>8</v>
      </c>
      <c r="F1149" t="str">
        <f t="shared" si="53"/>
        <v>No</v>
      </c>
    </row>
    <row r="1150" spans="1:6" x14ac:dyDescent="0.25">
      <c r="A1150" t="s">
        <v>230</v>
      </c>
      <c r="B1150" s="1">
        <v>38637</v>
      </c>
      <c r="C1150">
        <v>8231.6</v>
      </c>
      <c r="D1150">
        <f t="shared" si="51"/>
        <v>8231.6</v>
      </c>
      <c r="E1150">
        <f t="shared" si="52"/>
        <v>10</v>
      </c>
      <c r="F1150" t="str">
        <f t="shared" si="53"/>
        <v>No</v>
      </c>
    </row>
    <row r="1151" spans="1:6" x14ac:dyDescent="0.25">
      <c r="A1151" t="s">
        <v>1040</v>
      </c>
      <c r="B1151" s="1">
        <v>39553</v>
      </c>
      <c r="C1151" t="s">
        <v>1041</v>
      </c>
      <c r="D1151">
        <f t="shared" si="51"/>
        <v>7978.56</v>
      </c>
      <c r="E1151">
        <f t="shared" si="52"/>
        <v>4</v>
      </c>
      <c r="F1151" t="str">
        <f t="shared" si="53"/>
        <v>No</v>
      </c>
    </row>
    <row r="1152" spans="1:6" x14ac:dyDescent="0.25">
      <c r="A1152" t="s">
        <v>96</v>
      </c>
      <c r="B1152" s="1">
        <v>37942</v>
      </c>
      <c r="C1152" t="s">
        <v>1042</v>
      </c>
      <c r="D1152">
        <f t="shared" si="51"/>
        <v>7120.84</v>
      </c>
      <c r="E1152">
        <f t="shared" si="52"/>
        <v>11</v>
      </c>
      <c r="F1152" t="str">
        <f t="shared" si="53"/>
        <v>No</v>
      </c>
    </row>
    <row r="1153" spans="1:6" x14ac:dyDescent="0.25">
      <c r="A1153" t="s">
        <v>202</v>
      </c>
      <c r="B1153" s="1">
        <v>39807</v>
      </c>
      <c r="C1153">
        <v>6134.01</v>
      </c>
      <c r="D1153">
        <f t="shared" si="51"/>
        <v>6134.01</v>
      </c>
      <c r="E1153">
        <f t="shared" si="52"/>
        <v>12</v>
      </c>
      <c r="F1153" t="str">
        <f t="shared" si="53"/>
        <v>No</v>
      </c>
    </row>
    <row r="1154" spans="1:6" x14ac:dyDescent="0.25">
      <c r="A1154" t="s">
        <v>125</v>
      </c>
      <c r="B1154" s="1">
        <v>41759</v>
      </c>
      <c r="C1154" t="s">
        <v>1043</v>
      </c>
      <c r="D1154">
        <f t="shared" si="51"/>
        <v>7378.75</v>
      </c>
      <c r="E1154">
        <f t="shared" si="52"/>
        <v>4</v>
      </c>
      <c r="F1154" t="str">
        <f t="shared" si="53"/>
        <v>No</v>
      </c>
    </row>
    <row r="1155" spans="1:6" x14ac:dyDescent="0.25">
      <c r="A1155" t="s">
        <v>502</v>
      </c>
      <c r="B1155" s="1">
        <v>38471</v>
      </c>
      <c r="C1155" t="s">
        <v>1044</v>
      </c>
      <c r="D1155">
        <f t="shared" ref="D1155:D1218" si="54">IF(LEFT(RIGHT(C1155,3))=",",_xlfn.NUMBERVALUE(C1155,",","."),C1155)</f>
        <v>6040.47</v>
      </c>
      <c r="E1155">
        <f t="shared" ref="E1155:E1218" si="55">MONTH(B1155)</f>
        <v>4</v>
      </c>
      <c r="F1155" t="str">
        <f t="shared" ref="F1155:F1218" si="56">IF(ISERROR(SEARCH("J*A*S*M",A1155)),"No","Yes")</f>
        <v>No</v>
      </c>
    </row>
    <row r="1156" spans="1:6" x14ac:dyDescent="0.25">
      <c r="A1156" t="s">
        <v>996</v>
      </c>
      <c r="B1156" s="1">
        <v>40474</v>
      </c>
      <c r="C1156" t="s">
        <v>1045</v>
      </c>
      <c r="D1156">
        <f t="shared" si="54"/>
        <v>6042.64</v>
      </c>
      <c r="E1156">
        <f t="shared" si="55"/>
        <v>10</v>
      </c>
      <c r="F1156" t="str">
        <f t="shared" si="56"/>
        <v>No</v>
      </c>
    </row>
    <row r="1157" spans="1:6" x14ac:dyDescent="0.25">
      <c r="A1157" t="s">
        <v>388</v>
      </c>
      <c r="B1157" s="1">
        <v>38314</v>
      </c>
      <c r="C1157">
        <v>6597.11</v>
      </c>
      <c r="D1157">
        <f t="shared" si="54"/>
        <v>6597.11</v>
      </c>
      <c r="E1157">
        <f t="shared" si="55"/>
        <v>11</v>
      </c>
      <c r="F1157" t="str">
        <f t="shared" si="56"/>
        <v>No</v>
      </c>
    </row>
    <row r="1158" spans="1:6" x14ac:dyDescent="0.25">
      <c r="A1158" t="s">
        <v>101</v>
      </c>
      <c r="B1158" s="1">
        <v>37465</v>
      </c>
      <c r="C1158">
        <v>9094.16</v>
      </c>
      <c r="D1158">
        <f t="shared" si="54"/>
        <v>9094.16</v>
      </c>
      <c r="E1158">
        <f t="shared" si="55"/>
        <v>7</v>
      </c>
      <c r="F1158" t="str">
        <f t="shared" si="56"/>
        <v>No</v>
      </c>
    </row>
    <row r="1159" spans="1:6" x14ac:dyDescent="0.25">
      <c r="A1159" t="s">
        <v>159</v>
      </c>
      <c r="B1159" s="1">
        <v>40741</v>
      </c>
      <c r="C1159">
        <v>6670.32</v>
      </c>
      <c r="D1159">
        <f t="shared" si="54"/>
        <v>6670.32</v>
      </c>
      <c r="E1159">
        <f t="shared" si="55"/>
        <v>7</v>
      </c>
      <c r="F1159" t="str">
        <f t="shared" si="56"/>
        <v>No</v>
      </c>
    </row>
    <row r="1160" spans="1:6" x14ac:dyDescent="0.25">
      <c r="A1160" t="s">
        <v>888</v>
      </c>
      <c r="B1160" s="1">
        <v>38735</v>
      </c>
      <c r="C1160">
        <v>6575.29</v>
      </c>
      <c r="D1160">
        <f t="shared" si="54"/>
        <v>6575.29</v>
      </c>
      <c r="E1160">
        <f t="shared" si="55"/>
        <v>1</v>
      </c>
      <c r="F1160" t="str">
        <f t="shared" si="56"/>
        <v>No</v>
      </c>
    </row>
    <row r="1161" spans="1:6" x14ac:dyDescent="0.25">
      <c r="A1161" t="s">
        <v>159</v>
      </c>
      <c r="B1161" s="1">
        <v>37024</v>
      </c>
      <c r="C1161" t="s">
        <v>1046</v>
      </c>
      <c r="D1161">
        <f t="shared" si="54"/>
        <v>8054.14</v>
      </c>
      <c r="E1161">
        <f t="shared" si="55"/>
        <v>5</v>
      </c>
      <c r="F1161" t="str">
        <f t="shared" si="56"/>
        <v>No</v>
      </c>
    </row>
    <row r="1162" spans="1:6" x14ac:dyDescent="0.25">
      <c r="A1162" t="s">
        <v>372</v>
      </c>
      <c r="B1162" s="1">
        <v>37655</v>
      </c>
      <c r="C1162">
        <v>6879</v>
      </c>
      <c r="D1162">
        <f t="shared" si="54"/>
        <v>6879</v>
      </c>
      <c r="E1162">
        <f t="shared" si="55"/>
        <v>2</v>
      </c>
      <c r="F1162" t="str">
        <f t="shared" si="56"/>
        <v>No</v>
      </c>
    </row>
    <row r="1163" spans="1:6" x14ac:dyDescent="0.25">
      <c r="A1163" t="s">
        <v>1047</v>
      </c>
      <c r="B1163" s="1">
        <v>38793</v>
      </c>
      <c r="C1163">
        <v>5947.08</v>
      </c>
      <c r="D1163">
        <f t="shared" si="54"/>
        <v>5947.08</v>
      </c>
      <c r="E1163">
        <f t="shared" si="55"/>
        <v>3</v>
      </c>
      <c r="F1163" t="str">
        <f t="shared" si="56"/>
        <v>No</v>
      </c>
    </row>
    <row r="1164" spans="1:6" x14ac:dyDescent="0.25">
      <c r="A1164" t="s">
        <v>1048</v>
      </c>
      <c r="B1164" s="1">
        <v>37530</v>
      </c>
      <c r="C1164" t="s">
        <v>1049</v>
      </c>
      <c r="D1164">
        <f t="shared" si="54"/>
        <v>8023.13</v>
      </c>
      <c r="E1164">
        <f t="shared" si="55"/>
        <v>10</v>
      </c>
      <c r="F1164" t="str">
        <f t="shared" si="56"/>
        <v>No</v>
      </c>
    </row>
    <row r="1165" spans="1:6" x14ac:dyDescent="0.25">
      <c r="A1165" t="s">
        <v>866</v>
      </c>
      <c r="B1165" s="1">
        <v>37762</v>
      </c>
      <c r="C1165" t="s">
        <v>1050</v>
      </c>
      <c r="D1165">
        <f t="shared" si="54"/>
        <v>7693.34</v>
      </c>
      <c r="E1165">
        <f t="shared" si="55"/>
        <v>5</v>
      </c>
      <c r="F1165" t="str">
        <f t="shared" si="56"/>
        <v>No</v>
      </c>
    </row>
    <row r="1166" spans="1:6" x14ac:dyDescent="0.25">
      <c r="A1166" t="s">
        <v>90</v>
      </c>
      <c r="B1166" s="1">
        <v>41789</v>
      </c>
      <c r="C1166" t="s">
        <v>1051</v>
      </c>
      <c r="D1166">
        <f t="shared" si="54"/>
        <v>9197.7099999999991</v>
      </c>
      <c r="E1166">
        <f t="shared" si="55"/>
        <v>5</v>
      </c>
      <c r="F1166" t="str">
        <f t="shared" si="56"/>
        <v>No</v>
      </c>
    </row>
    <row r="1167" spans="1:6" x14ac:dyDescent="0.25">
      <c r="A1167" t="s">
        <v>1052</v>
      </c>
      <c r="B1167" s="1">
        <v>37750</v>
      </c>
      <c r="C1167">
        <v>7873.56</v>
      </c>
      <c r="D1167">
        <f t="shared" si="54"/>
        <v>7873.56</v>
      </c>
      <c r="E1167">
        <f t="shared" si="55"/>
        <v>5</v>
      </c>
      <c r="F1167" t="str">
        <f t="shared" si="56"/>
        <v>No</v>
      </c>
    </row>
    <row r="1168" spans="1:6" x14ac:dyDescent="0.25">
      <c r="A1168" t="s">
        <v>1053</v>
      </c>
      <c r="B1168" s="1">
        <v>38981</v>
      </c>
      <c r="C1168" t="s">
        <v>1054</v>
      </c>
      <c r="D1168">
        <f t="shared" si="54"/>
        <v>6489.32</v>
      </c>
      <c r="E1168">
        <f t="shared" si="55"/>
        <v>9</v>
      </c>
      <c r="F1168" t="str">
        <f t="shared" si="56"/>
        <v>No</v>
      </c>
    </row>
    <row r="1169" spans="1:6" x14ac:dyDescent="0.25">
      <c r="A1169" t="s">
        <v>484</v>
      </c>
      <c r="B1169" s="1">
        <v>40906</v>
      </c>
      <c r="C1169" t="s">
        <v>1055</v>
      </c>
      <c r="D1169">
        <f t="shared" si="54"/>
        <v>7581.21</v>
      </c>
      <c r="E1169">
        <f t="shared" si="55"/>
        <v>12</v>
      </c>
      <c r="F1169" t="str">
        <f t="shared" si="56"/>
        <v>No</v>
      </c>
    </row>
    <row r="1170" spans="1:6" x14ac:dyDescent="0.25">
      <c r="A1170" t="s">
        <v>868</v>
      </c>
      <c r="B1170" s="1">
        <v>40673</v>
      </c>
      <c r="C1170" t="s">
        <v>1056</v>
      </c>
      <c r="D1170">
        <f t="shared" si="54"/>
        <v>5421.65</v>
      </c>
      <c r="E1170">
        <f t="shared" si="55"/>
        <v>5</v>
      </c>
      <c r="F1170" t="str">
        <f t="shared" si="56"/>
        <v>No</v>
      </c>
    </row>
    <row r="1171" spans="1:6" x14ac:dyDescent="0.25">
      <c r="A1171" t="s">
        <v>472</v>
      </c>
      <c r="B1171" s="1">
        <v>37397</v>
      </c>
      <c r="C1171" t="s">
        <v>1057</v>
      </c>
      <c r="D1171">
        <f t="shared" si="54"/>
        <v>6306.48</v>
      </c>
      <c r="E1171">
        <f t="shared" si="55"/>
        <v>5</v>
      </c>
      <c r="F1171" t="str">
        <f t="shared" si="56"/>
        <v>No</v>
      </c>
    </row>
    <row r="1172" spans="1:6" x14ac:dyDescent="0.25">
      <c r="A1172" t="s">
        <v>760</v>
      </c>
      <c r="B1172" s="1">
        <v>40509</v>
      </c>
      <c r="C1172" t="s">
        <v>1058</v>
      </c>
      <c r="D1172">
        <f t="shared" si="54"/>
        <v>5196.45</v>
      </c>
      <c r="E1172">
        <f t="shared" si="55"/>
        <v>11</v>
      </c>
      <c r="F1172" t="str">
        <f t="shared" si="56"/>
        <v>No</v>
      </c>
    </row>
    <row r="1173" spans="1:6" x14ac:dyDescent="0.25">
      <c r="A1173" t="s">
        <v>743</v>
      </c>
      <c r="B1173" s="1">
        <v>38756</v>
      </c>
      <c r="C1173" t="s">
        <v>1059</v>
      </c>
      <c r="D1173">
        <f t="shared" si="54"/>
        <v>8580.51</v>
      </c>
      <c r="E1173">
        <f t="shared" si="55"/>
        <v>2</v>
      </c>
      <c r="F1173" t="str">
        <f t="shared" si="56"/>
        <v>No</v>
      </c>
    </row>
    <row r="1174" spans="1:6" x14ac:dyDescent="0.25">
      <c r="A1174" t="s">
        <v>84</v>
      </c>
      <c r="B1174" s="1">
        <v>38276</v>
      </c>
      <c r="C1174" t="s">
        <v>1060</v>
      </c>
      <c r="D1174">
        <f t="shared" si="54"/>
        <v>9255.16</v>
      </c>
      <c r="E1174">
        <f t="shared" si="55"/>
        <v>10</v>
      </c>
      <c r="F1174" t="str">
        <f t="shared" si="56"/>
        <v>No</v>
      </c>
    </row>
    <row r="1175" spans="1:6" x14ac:dyDescent="0.25">
      <c r="A1175" t="s">
        <v>949</v>
      </c>
      <c r="B1175" s="1">
        <v>37159</v>
      </c>
      <c r="C1175" t="s">
        <v>1061</v>
      </c>
      <c r="D1175">
        <f t="shared" si="54"/>
        <v>5470.39</v>
      </c>
      <c r="E1175">
        <f t="shared" si="55"/>
        <v>9</v>
      </c>
      <c r="F1175" t="str">
        <f t="shared" si="56"/>
        <v>No</v>
      </c>
    </row>
    <row r="1176" spans="1:6" x14ac:dyDescent="0.25">
      <c r="A1176" t="s">
        <v>452</v>
      </c>
      <c r="B1176" s="1">
        <v>41409</v>
      </c>
      <c r="C1176">
        <v>5388.13</v>
      </c>
      <c r="D1176">
        <f t="shared" si="54"/>
        <v>5388.13</v>
      </c>
      <c r="E1176">
        <f t="shared" si="55"/>
        <v>5</v>
      </c>
      <c r="F1176" t="str">
        <f t="shared" si="56"/>
        <v>No</v>
      </c>
    </row>
    <row r="1177" spans="1:6" x14ac:dyDescent="0.25">
      <c r="A1177" t="s">
        <v>1004</v>
      </c>
      <c r="B1177" s="1">
        <v>38103</v>
      </c>
      <c r="C1177">
        <v>6431.08</v>
      </c>
      <c r="D1177">
        <f t="shared" si="54"/>
        <v>6431.08</v>
      </c>
      <c r="E1177">
        <f t="shared" si="55"/>
        <v>4</v>
      </c>
      <c r="F1177" t="str">
        <f t="shared" si="56"/>
        <v>No</v>
      </c>
    </row>
    <row r="1178" spans="1:6" x14ac:dyDescent="0.25">
      <c r="A1178" t="s">
        <v>789</v>
      </c>
      <c r="B1178" s="1">
        <v>39484</v>
      </c>
      <c r="C1178" t="s">
        <v>1062</v>
      </c>
      <c r="D1178">
        <f t="shared" si="54"/>
        <v>5509.02</v>
      </c>
      <c r="E1178">
        <f t="shared" si="55"/>
        <v>2</v>
      </c>
      <c r="F1178" t="str">
        <f t="shared" si="56"/>
        <v>No</v>
      </c>
    </row>
    <row r="1179" spans="1:6" x14ac:dyDescent="0.25">
      <c r="A1179" t="s">
        <v>125</v>
      </c>
      <c r="B1179" s="1">
        <v>39918</v>
      </c>
      <c r="C1179">
        <v>9416.4</v>
      </c>
      <c r="D1179">
        <f t="shared" si="54"/>
        <v>9416.4</v>
      </c>
      <c r="E1179">
        <f t="shared" si="55"/>
        <v>4</v>
      </c>
      <c r="F1179" t="str">
        <f t="shared" si="56"/>
        <v>No</v>
      </c>
    </row>
    <row r="1180" spans="1:6" x14ac:dyDescent="0.25">
      <c r="A1180" t="s">
        <v>322</v>
      </c>
      <c r="B1180" s="1">
        <v>38465</v>
      </c>
      <c r="C1180">
        <v>9699.9599999999991</v>
      </c>
      <c r="D1180">
        <f t="shared" si="54"/>
        <v>9699.9599999999991</v>
      </c>
      <c r="E1180">
        <f t="shared" si="55"/>
        <v>4</v>
      </c>
      <c r="F1180" t="str">
        <f t="shared" si="56"/>
        <v>No</v>
      </c>
    </row>
    <row r="1181" spans="1:6" x14ac:dyDescent="0.25">
      <c r="A1181" t="s">
        <v>78</v>
      </c>
      <c r="B1181" s="1">
        <v>40999</v>
      </c>
      <c r="C1181" t="s">
        <v>1063</v>
      </c>
      <c r="D1181">
        <f t="shared" si="54"/>
        <v>7496.5</v>
      </c>
      <c r="E1181">
        <f t="shared" si="55"/>
        <v>3</v>
      </c>
      <c r="F1181" t="str">
        <f t="shared" si="56"/>
        <v>No</v>
      </c>
    </row>
    <row r="1182" spans="1:6" x14ac:dyDescent="0.25">
      <c r="A1182" t="s">
        <v>1064</v>
      </c>
      <c r="B1182" s="1">
        <v>39839</v>
      </c>
      <c r="C1182" t="s">
        <v>1065</v>
      </c>
      <c r="D1182">
        <f t="shared" si="54"/>
        <v>9118.8799999999992</v>
      </c>
      <c r="E1182">
        <f t="shared" si="55"/>
        <v>1</v>
      </c>
      <c r="F1182" t="str">
        <f t="shared" si="56"/>
        <v>No</v>
      </c>
    </row>
    <row r="1183" spans="1:6" x14ac:dyDescent="0.25">
      <c r="A1183" t="s">
        <v>102</v>
      </c>
      <c r="B1183" s="1">
        <v>40164</v>
      </c>
      <c r="C1183" t="s">
        <v>1066</v>
      </c>
      <c r="D1183">
        <f t="shared" si="54"/>
        <v>8446.0400000000009</v>
      </c>
      <c r="E1183">
        <f t="shared" si="55"/>
        <v>12</v>
      </c>
      <c r="F1183" t="str">
        <f t="shared" si="56"/>
        <v>No</v>
      </c>
    </row>
    <row r="1184" spans="1:6" x14ac:dyDescent="0.25">
      <c r="A1184" t="s">
        <v>80</v>
      </c>
      <c r="B1184" s="1">
        <v>37736</v>
      </c>
      <c r="C1184">
        <v>8165.24</v>
      </c>
      <c r="D1184">
        <f t="shared" si="54"/>
        <v>8165.24</v>
      </c>
      <c r="E1184">
        <f t="shared" si="55"/>
        <v>4</v>
      </c>
      <c r="F1184" t="str">
        <f t="shared" si="56"/>
        <v>Yes</v>
      </c>
    </row>
    <row r="1185" spans="1:6" x14ac:dyDescent="0.25">
      <c r="A1185" t="s">
        <v>78</v>
      </c>
      <c r="B1185" s="1">
        <v>37206</v>
      </c>
      <c r="C1185" t="s">
        <v>1067</v>
      </c>
      <c r="D1185">
        <f t="shared" si="54"/>
        <v>7108.89</v>
      </c>
      <c r="E1185">
        <f t="shared" si="55"/>
        <v>11</v>
      </c>
      <c r="F1185" t="str">
        <f t="shared" si="56"/>
        <v>No</v>
      </c>
    </row>
    <row r="1186" spans="1:6" x14ac:dyDescent="0.25">
      <c r="A1186" t="s">
        <v>143</v>
      </c>
      <c r="B1186" s="1">
        <v>38272</v>
      </c>
      <c r="C1186" t="s">
        <v>1068</v>
      </c>
      <c r="D1186">
        <f t="shared" si="54"/>
        <v>7392.95</v>
      </c>
      <c r="E1186">
        <f t="shared" si="55"/>
        <v>10</v>
      </c>
      <c r="F1186" t="str">
        <f t="shared" si="56"/>
        <v>Yes</v>
      </c>
    </row>
    <row r="1187" spans="1:6" x14ac:dyDescent="0.25">
      <c r="A1187" t="s">
        <v>1069</v>
      </c>
      <c r="B1187" s="1">
        <v>41945</v>
      </c>
      <c r="C1187">
        <v>6184.68</v>
      </c>
      <c r="D1187">
        <f t="shared" si="54"/>
        <v>6184.68</v>
      </c>
      <c r="E1187">
        <f t="shared" si="55"/>
        <v>11</v>
      </c>
      <c r="F1187" t="str">
        <f t="shared" si="56"/>
        <v>No</v>
      </c>
    </row>
    <row r="1188" spans="1:6" x14ac:dyDescent="0.25">
      <c r="A1188" t="s">
        <v>435</v>
      </c>
      <c r="B1188" s="1">
        <v>37912</v>
      </c>
      <c r="C1188" t="s">
        <v>1070</v>
      </c>
      <c r="D1188">
        <f t="shared" si="54"/>
        <v>9419.59</v>
      </c>
      <c r="E1188">
        <f t="shared" si="55"/>
        <v>10</v>
      </c>
      <c r="F1188" t="str">
        <f t="shared" si="56"/>
        <v>No</v>
      </c>
    </row>
    <row r="1189" spans="1:6" x14ac:dyDescent="0.25">
      <c r="A1189" t="s">
        <v>413</v>
      </c>
      <c r="B1189" s="1">
        <v>39927</v>
      </c>
      <c r="C1189" t="s">
        <v>1071</v>
      </c>
      <c r="D1189">
        <f t="shared" si="54"/>
        <v>9808.01</v>
      </c>
      <c r="E1189">
        <f t="shared" si="55"/>
        <v>4</v>
      </c>
      <c r="F1189" t="str">
        <f t="shared" si="56"/>
        <v>No</v>
      </c>
    </row>
    <row r="1190" spans="1:6" x14ac:dyDescent="0.25">
      <c r="A1190" t="s">
        <v>1072</v>
      </c>
      <c r="B1190" s="1">
        <v>40965</v>
      </c>
      <c r="C1190" t="s">
        <v>1073</v>
      </c>
      <c r="D1190">
        <f t="shared" si="54"/>
        <v>7460.31</v>
      </c>
      <c r="E1190">
        <f t="shared" si="55"/>
        <v>2</v>
      </c>
      <c r="F1190" t="str">
        <f t="shared" si="56"/>
        <v>No</v>
      </c>
    </row>
    <row r="1191" spans="1:6" x14ac:dyDescent="0.25">
      <c r="A1191" t="s">
        <v>84</v>
      </c>
      <c r="B1191" s="1">
        <v>38692</v>
      </c>
      <c r="C1191" t="s">
        <v>1074</v>
      </c>
      <c r="D1191">
        <f t="shared" si="54"/>
        <v>5218.33</v>
      </c>
      <c r="E1191">
        <f t="shared" si="55"/>
        <v>12</v>
      </c>
      <c r="F1191" t="str">
        <f t="shared" si="56"/>
        <v>No</v>
      </c>
    </row>
    <row r="1192" spans="1:6" x14ac:dyDescent="0.25">
      <c r="A1192" t="s">
        <v>985</v>
      </c>
      <c r="B1192" s="1">
        <v>41421</v>
      </c>
      <c r="C1192" t="s">
        <v>1075</v>
      </c>
      <c r="D1192">
        <f t="shared" si="54"/>
        <v>6235.39</v>
      </c>
      <c r="E1192">
        <f t="shared" si="55"/>
        <v>5</v>
      </c>
      <c r="F1192" t="str">
        <f t="shared" si="56"/>
        <v>No</v>
      </c>
    </row>
    <row r="1193" spans="1:6" x14ac:dyDescent="0.25">
      <c r="A1193" t="s">
        <v>1076</v>
      </c>
      <c r="B1193" s="1">
        <v>37836</v>
      </c>
      <c r="C1193">
        <v>9283.2099999999991</v>
      </c>
      <c r="D1193">
        <f t="shared" si="54"/>
        <v>9283.2099999999991</v>
      </c>
      <c r="E1193">
        <f t="shared" si="55"/>
        <v>8</v>
      </c>
      <c r="F1193" t="str">
        <f t="shared" si="56"/>
        <v>No</v>
      </c>
    </row>
    <row r="1194" spans="1:6" x14ac:dyDescent="0.25">
      <c r="A1194" t="s">
        <v>269</v>
      </c>
      <c r="B1194" s="1">
        <v>37333</v>
      </c>
      <c r="C1194">
        <v>9298.07</v>
      </c>
      <c r="D1194">
        <f t="shared" si="54"/>
        <v>9298.07</v>
      </c>
      <c r="E1194">
        <f t="shared" si="55"/>
        <v>3</v>
      </c>
      <c r="F1194" t="str">
        <f t="shared" si="56"/>
        <v>Yes</v>
      </c>
    </row>
    <row r="1195" spans="1:6" x14ac:dyDescent="0.25">
      <c r="A1195" t="s">
        <v>506</v>
      </c>
      <c r="B1195" s="1">
        <v>37178</v>
      </c>
      <c r="C1195" t="s">
        <v>1077</v>
      </c>
      <c r="D1195">
        <f t="shared" si="54"/>
        <v>5691.76</v>
      </c>
      <c r="E1195">
        <f t="shared" si="55"/>
        <v>10</v>
      </c>
      <c r="F1195" t="str">
        <f t="shared" si="56"/>
        <v>No</v>
      </c>
    </row>
    <row r="1196" spans="1:6" x14ac:dyDescent="0.25">
      <c r="A1196" t="s">
        <v>344</v>
      </c>
      <c r="B1196" s="1">
        <v>37219</v>
      </c>
      <c r="C1196" t="s">
        <v>1078</v>
      </c>
      <c r="D1196">
        <f t="shared" si="54"/>
        <v>8664.35</v>
      </c>
      <c r="E1196">
        <f t="shared" si="55"/>
        <v>11</v>
      </c>
      <c r="F1196" t="str">
        <f t="shared" si="56"/>
        <v>No</v>
      </c>
    </row>
    <row r="1197" spans="1:6" x14ac:dyDescent="0.25">
      <c r="A1197" t="s">
        <v>312</v>
      </c>
      <c r="B1197" s="1">
        <v>38904</v>
      </c>
      <c r="C1197">
        <v>5457.45</v>
      </c>
      <c r="D1197">
        <f t="shared" si="54"/>
        <v>5457.45</v>
      </c>
      <c r="E1197">
        <f t="shared" si="55"/>
        <v>7</v>
      </c>
      <c r="F1197" t="str">
        <f t="shared" si="56"/>
        <v>No</v>
      </c>
    </row>
    <row r="1198" spans="1:6" x14ac:dyDescent="0.25">
      <c r="A1198" t="s">
        <v>145</v>
      </c>
      <c r="B1198" s="1">
        <v>40456</v>
      </c>
      <c r="C1198" t="s">
        <v>1079</v>
      </c>
      <c r="D1198">
        <f t="shared" si="54"/>
        <v>6306.76</v>
      </c>
      <c r="E1198">
        <f t="shared" si="55"/>
        <v>10</v>
      </c>
      <c r="F1198" t="str">
        <f t="shared" si="56"/>
        <v>No</v>
      </c>
    </row>
    <row r="1199" spans="1:6" x14ac:dyDescent="0.25">
      <c r="A1199" t="s">
        <v>1080</v>
      </c>
      <c r="B1199" s="1">
        <v>39889</v>
      </c>
      <c r="C1199" t="s">
        <v>1081</v>
      </c>
      <c r="D1199">
        <f t="shared" si="54"/>
        <v>7195.73</v>
      </c>
      <c r="E1199">
        <f t="shared" si="55"/>
        <v>3</v>
      </c>
      <c r="F1199" t="str">
        <f t="shared" si="56"/>
        <v>No</v>
      </c>
    </row>
    <row r="1200" spans="1:6" x14ac:dyDescent="0.25">
      <c r="A1200" t="s">
        <v>466</v>
      </c>
      <c r="B1200" s="1">
        <v>38971</v>
      </c>
      <c r="C1200" t="s">
        <v>1082</v>
      </c>
      <c r="D1200">
        <f t="shared" si="54"/>
        <v>6581.39</v>
      </c>
      <c r="E1200">
        <f t="shared" si="55"/>
        <v>9</v>
      </c>
      <c r="F1200" t="str">
        <f t="shared" si="56"/>
        <v>No</v>
      </c>
    </row>
    <row r="1201" spans="1:6" x14ac:dyDescent="0.25">
      <c r="A1201" t="s">
        <v>202</v>
      </c>
      <c r="B1201" s="1">
        <v>38145</v>
      </c>
      <c r="C1201">
        <v>7224.44</v>
      </c>
      <c r="D1201">
        <f t="shared" si="54"/>
        <v>7224.44</v>
      </c>
      <c r="E1201">
        <f t="shared" si="55"/>
        <v>6</v>
      </c>
      <c r="F1201" t="str">
        <f t="shared" si="56"/>
        <v>No</v>
      </c>
    </row>
    <row r="1202" spans="1:6" x14ac:dyDescent="0.25">
      <c r="A1202" t="s">
        <v>915</v>
      </c>
      <c r="B1202" s="1">
        <v>40065</v>
      </c>
      <c r="C1202">
        <v>7166.37</v>
      </c>
      <c r="D1202">
        <f t="shared" si="54"/>
        <v>7166.37</v>
      </c>
      <c r="E1202">
        <f t="shared" si="55"/>
        <v>9</v>
      </c>
      <c r="F1202" t="str">
        <f t="shared" si="56"/>
        <v>No</v>
      </c>
    </row>
    <row r="1203" spans="1:6" x14ac:dyDescent="0.25">
      <c r="A1203" t="s">
        <v>928</v>
      </c>
      <c r="B1203" s="1">
        <v>37848</v>
      </c>
      <c r="C1203" t="s">
        <v>1083</v>
      </c>
      <c r="D1203">
        <f t="shared" si="54"/>
        <v>8796.92</v>
      </c>
      <c r="E1203">
        <f t="shared" si="55"/>
        <v>8</v>
      </c>
      <c r="F1203" t="str">
        <f t="shared" si="56"/>
        <v>No</v>
      </c>
    </row>
    <row r="1204" spans="1:6" x14ac:dyDescent="0.25">
      <c r="A1204" t="s">
        <v>134</v>
      </c>
      <c r="B1204" s="1">
        <v>40332</v>
      </c>
      <c r="C1204" t="s">
        <v>1084</v>
      </c>
      <c r="D1204">
        <f t="shared" si="54"/>
        <v>5579.57</v>
      </c>
      <c r="E1204">
        <f t="shared" si="55"/>
        <v>6</v>
      </c>
      <c r="F1204" t="str">
        <f t="shared" si="56"/>
        <v>No</v>
      </c>
    </row>
    <row r="1205" spans="1:6" x14ac:dyDescent="0.25">
      <c r="A1205" t="s">
        <v>1085</v>
      </c>
      <c r="B1205" s="1">
        <v>39081</v>
      </c>
      <c r="C1205">
        <v>6613.48</v>
      </c>
      <c r="D1205">
        <f t="shared" si="54"/>
        <v>6613.48</v>
      </c>
      <c r="E1205">
        <f t="shared" si="55"/>
        <v>12</v>
      </c>
      <c r="F1205" t="str">
        <f t="shared" si="56"/>
        <v>No</v>
      </c>
    </row>
    <row r="1206" spans="1:6" x14ac:dyDescent="0.25">
      <c r="A1206" t="s">
        <v>84</v>
      </c>
      <c r="B1206" s="1">
        <v>37597</v>
      </c>
      <c r="C1206">
        <v>8928.26</v>
      </c>
      <c r="D1206">
        <f t="shared" si="54"/>
        <v>8928.26</v>
      </c>
      <c r="E1206">
        <f t="shared" si="55"/>
        <v>12</v>
      </c>
      <c r="F1206" t="str">
        <f t="shared" si="56"/>
        <v>No</v>
      </c>
    </row>
    <row r="1207" spans="1:6" x14ac:dyDescent="0.25">
      <c r="A1207" t="s">
        <v>1072</v>
      </c>
      <c r="B1207" s="1">
        <v>39187</v>
      </c>
      <c r="C1207">
        <v>5326.8</v>
      </c>
      <c r="D1207">
        <f t="shared" si="54"/>
        <v>5326.8</v>
      </c>
      <c r="E1207">
        <f t="shared" si="55"/>
        <v>4</v>
      </c>
      <c r="F1207" t="str">
        <f t="shared" si="56"/>
        <v>No</v>
      </c>
    </row>
    <row r="1208" spans="1:6" x14ac:dyDescent="0.25">
      <c r="A1208" t="s">
        <v>376</v>
      </c>
      <c r="B1208" s="1">
        <v>38730</v>
      </c>
      <c r="C1208" t="s">
        <v>1086</v>
      </c>
      <c r="D1208">
        <f t="shared" si="54"/>
        <v>6072.01</v>
      </c>
      <c r="E1208">
        <f t="shared" si="55"/>
        <v>1</v>
      </c>
      <c r="F1208" t="str">
        <f t="shared" si="56"/>
        <v>No</v>
      </c>
    </row>
    <row r="1209" spans="1:6" x14ac:dyDescent="0.25">
      <c r="A1209" t="s">
        <v>1087</v>
      </c>
      <c r="B1209" s="1">
        <v>39927</v>
      </c>
      <c r="C1209">
        <v>5566.91</v>
      </c>
      <c r="D1209">
        <f t="shared" si="54"/>
        <v>5566.91</v>
      </c>
      <c r="E1209">
        <f t="shared" si="55"/>
        <v>4</v>
      </c>
      <c r="F1209" t="str">
        <f t="shared" si="56"/>
        <v>No</v>
      </c>
    </row>
    <row r="1210" spans="1:6" x14ac:dyDescent="0.25">
      <c r="A1210" t="s">
        <v>119</v>
      </c>
      <c r="B1210" s="1">
        <v>40910</v>
      </c>
      <c r="C1210">
        <v>7019.08</v>
      </c>
      <c r="D1210">
        <f t="shared" si="54"/>
        <v>7019.08</v>
      </c>
      <c r="E1210">
        <f t="shared" si="55"/>
        <v>1</v>
      </c>
      <c r="F1210" t="str">
        <f t="shared" si="56"/>
        <v>No</v>
      </c>
    </row>
    <row r="1211" spans="1:6" x14ac:dyDescent="0.25">
      <c r="A1211" t="s">
        <v>170</v>
      </c>
      <c r="B1211" s="1">
        <v>40253</v>
      </c>
      <c r="C1211">
        <v>7574.4</v>
      </c>
      <c r="D1211">
        <f t="shared" si="54"/>
        <v>7574.4</v>
      </c>
      <c r="E1211">
        <f t="shared" si="55"/>
        <v>3</v>
      </c>
      <c r="F1211" t="str">
        <f t="shared" si="56"/>
        <v>No</v>
      </c>
    </row>
    <row r="1212" spans="1:6" x14ac:dyDescent="0.25">
      <c r="A1212" t="s">
        <v>244</v>
      </c>
      <c r="B1212" s="1">
        <v>41592</v>
      </c>
      <c r="C1212">
        <v>9610.23</v>
      </c>
      <c r="D1212">
        <f t="shared" si="54"/>
        <v>9610.23</v>
      </c>
      <c r="E1212">
        <f t="shared" si="55"/>
        <v>11</v>
      </c>
      <c r="F1212" t="str">
        <f t="shared" si="56"/>
        <v>No</v>
      </c>
    </row>
    <row r="1213" spans="1:6" x14ac:dyDescent="0.25">
      <c r="A1213" t="s">
        <v>416</v>
      </c>
      <c r="B1213" s="1">
        <v>41466</v>
      </c>
      <c r="C1213" t="s">
        <v>1088</v>
      </c>
      <c r="D1213">
        <f t="shared" si="54"/>
        <v>9307.56</v>
      </c>
      <c r="E1213">
        <f t="shared" si="55"/>
        <v>7</v>
      </c>
      <c r="F1213" t="str">
        <f t="shared" si="56"/>
        <v>No</v>
      </c>
    </row>
    <row r="1214" spans="1:6" x14ac:dyDescent="0.25">
      <c r="A1214" t="s">
        <v>320</v>
      </c>
      <c r="B1214" s="1">
        <v>39101</v>
      </c>
      <c r="C1214" t="s">
        <v>1089</v>
      </c>
      <c r="D1214">
        <f t="shared" si="54"/>
        <v>7006.38</v>
      </c>
      <c r="E1214">
        <f t="shared" si="55"/>
        <v>1</v>
      </c>
      <c r="F1214" t="str">
        <f t="shared" si="56"/>
        <v>Yes</v>
      </c>
    </row>
    <row r="1215" spans="1:6" x14ac:dyDescent="0.25">
      <c r="A1215" t="s">
        <v>340</v>
      </c>
      <c r="B1215" s="1">
        <v>40953</v>
      </c>
      <c r="C1215" t="s">
        <v>1090</v>
      </c>
      <c r="D1215">
        <f t="shared" si="54"/>
        <v>7631.29</v>
      </c>
      <c r="E1215">
        <f t="shared" si="55"/>
        <v>2</v>
      </c>
      <c r="F1215" t="str">
        <f t="shared" si="56"/>
        <v>No</v>
      </c>
    </row>
    <row r="1216" spans="1:6" x14ac:dyDescent="0.25">
      <c r="A1216" t="s">
        <v>743</v>
      </c>
      <c r="B1216" s="1">
        <v>40689</v>
      </c>
      <c r="C1216" t="s">
        <v>1091</v>
      </c>
      <c r="D1216">
        <f t="shared" si="54"/>
        <v>7058.52</v>
      </c>
      <c r="E1216">
        <f t="shared" si="55"/>
        <v>5</v>
      </c>
      <c r="F1216" t="str">
        <f t="shared" si="56"/>
        <v>No</v>
      </c>
    </row>
    <row r="1217" spans="1:6" x14ac:dyDescent="0.25">
      <c r="A1217" t="s">
        <v>508</v>
      </c>
      <c r="B1217" s="1">
        <v>37611</v>
      </c>
      <c r="C1217" t="s">
        <v>1092</v>
      </c>
      <c r="D1217">
        <f t="shared" si="54"/>
        <v>8213.98</v>
      </c>
      <c r="E1217">
        <f t="shared" si="55"/>
        <v>12</v>
      </c>
      <c r="F1217" t="str">
        <f t="shared" si="56"/>
        <v>No</v>
      </c>
    </row>
    <row r="1218" spans="1:6" x14ac:dyDescent="0.25">
      <c r="A1218" t="s">
        <v>843</v>
      </c>
      <c r="B1218" s="1">
        <v>39065</v>
      </c>
      <c r="C1218" t="s">
        <v>1093</v>
      </c>
      <c r="D1218">
        <f t="shared" si="54"/>
        <v>7154.96</v>
      </c>
      <c r="E1218">
        <f t="shared" si="55"/>
        <v>12</v>
      </c>
      <c r="F1218" t="str">
        <f t="shared" si="56"/>
        <v>No</v>
      </c>
    </row>
    <row r="1219" spans="1:6" x14ac:dyDescent="0.25">
      <c r="A1219" t="s">
        <v>650</v>
      </c>
      <c r="B1219" s="1">
        <v>39055</v>
      </c>
      <c r="C1219" t="s">
        <v>1094</v>
      </c>
      <c r="D1219">
        <f t="shared" ref="D1219:D1282" si="57">IF(LEFT(RIGHT(C1219,3))=",",_xlfn.NUMBERVALUE(C1219,",","."),C1219)</f>
        <v>5801.65</v>
      </c>
      <c r="E1219">
        <f t="shared" ref="E1219:E1282" si="58">MONTH(B1219)</f>
        <v>12</v>
      </c>
      <c r="F1219" t="str">
        <f t="shared" ref="F1219:F1282" si="59">IF(ISERROR(SEARCH("J*A*S*M",A1219)),"No","Yes")</f>
        <v>No</v>
      </c>
    </row>
    <row r="1220" spans="1:6" x14ac:dyDescent="0.25">
      <c r="A1220" t="s">
        <v>597</v>
      </c>
      <c r="B1220" s="1">
        <v>38415</v>
      </c>
      <c r="C1220">
        <v>6193.88</v>
      </c>
      <c r="D1220">
        <f t="shared" si="57"/>
        <v>6193.88</v>
      </c>
      <c r="E1220">
        <f t="shared" si="58"/>
        <v>3</v>
      </c>
      <c r="F1220" t="str">
        <f t="shared" si="59"/>
        <v>No</v>
      </c>
    </row>
    <row r="1221" spans="1:6" x14ac:dyDescent="0.25">
      <c r="A1221" t="s">
        <v>454</v>
      </c>
      <c r="B1221" s="1">
        <v>38603</v>
      </c>
      <c r="C1221" t="s">
        <v>1095</v>
      </c>
      <c r="D1221">
        <f t="shared" si="57"/>
        <v>7342.02</v>
      </c>
      <c r="E1221">
        <f t="shared" si="58"/>
        <v>9</v>
      </c>
      <c r="F1221" t="str">
        <f t="shared" si="59"/>
        <v>No</v>
      </c>
    </row>
    <row r="1222" spans="1:6" x14ac:dyDescent="0.25">
      <c r="A1222" t="s">
        <v>388</v>
      </c>
      <c r="B1222" s="1">
        <v>39201</v>
      </c>
      <c r="C1222">
        <v>9160.44</v>
      </c>
      <c r="D1222">
        <f t="shared" si="57"/>
        <v>9160.44</v>
      </c>
      <c r="E1222">
        <f t="shared" si="58"/>
        <v>4</v>
      </c>
      <c r="F1222" t="str">
        <f t="shared" si="59"/>
        <v>No</v>
      </c>
    </row>
    <row r="1223" spans="1:6" x14ac:dyDescent="0.25">
      <c r="A1223" t="s">
        <v>312</v>
      </c>
      <c r="B1223" s="1">
        <v>40657</v>
      </c>
      <c r="C1223" t="s">
        <v>1096</v>
      </c>
      <c r="D1223">
        <f t="shared" si="57"/>
        <v>9971.43</v>
      </c>
      <c r="E1223">
        <f t="shared" si="58"/>
        <v>4</v>
      </c>
      <c r="F1223" t="str">
        <f t="shared" si="59"/>
        <v>No</v>
      </c>
    </row>
    <row r="1224" spans="1:6" x14ac:dyDescent="0.25">
      <c r="A1224" t="s">
        <v>247</v>
      </c>
      <c r="B1224" s="1">
        <v>37092</v>
      </c>
      <c r="C1224" t="s">
        <v>1097</v>
      </c>
      <c r="D1224">
        <f t="shared" si="57"/>
        <v>5767.78</v>
      </c>
      <c r="E1224">
        <f t="shared" si="58"/>
        <v>7</v>
      </c>
      <c r="F1224" t="str">
        <f t="shared" si="59"/>
        <v>Yes</v>
      </c>
    </row>
    <row r="1225" spans="1:6" x14ac:dyDescent="0.25">
      <c r="A1225" t="s">
        <v>146</v>
      </c>
      <c r="B1225" s="1">
        <v>39267</v>
      </c>
      <c r="C1225">
        <v>6068.57</v>
      </c>
      <c r="D1225">
        <f t="shared" si="57"/>
        <v>6068.57</v>
      </c>
      <c r="E1225">
        <f t="shared" si="58"/>
        <v>7</v>
      </c>
      <c r="F1225" t="str">
        <f t="shared" si="59"/>
        <v>No</v>
      </c>
    </row>
    <row r="1226" spans="1:6" x14ac:dyDescent="0.25">
      <c r="A1226" t="s">
        <v>61</v>
      </c>
      <c r="B1226" s="1">
        <v>37502</v>
      </c>
      <c r="C1226" t="s">
        <v>1098</v>
      </c>
      <c r="D1226">
        <f t="shared" si="57"/>
        <v>9320.9699999999993</v>
      </c>
      <c r="E1226">
        <f t="shared" si="58"/>
        <v>9</v>
      </c>
      <c r="F1226" t="str">
        <f t="shared" si="59"/>
        <v>No</v>
      </c>
    </row>
    <row r="1227" spans="1:6" x14ac:dyDescent="0.25">
      <c r="A1227" t="s">
        <v>74</v>
      </c>
      <c r="B1227" s="1">
        <v>39939</v>
      </c>
      <c r="C1227">
        <v>6566.42</v>
      </c>
      <c r="D1227">
        <f t="shared" si="57"/>
        <v>6566.42</v>
      </c>
      <c r="E1227">
        <f t="shared" si="58"/>
        <v>5</v>
      </c>
      <c r="F1227" t="str">
        <f t="shared" si="59"/>
        <v>Yes</v>
      </c>
    </row>
    <row r="1228" spans="1:6" x14ac:dyDescent="0.25">
      <c r="A1228" t="s">
        <v>1047</v>
      </c>
      <c r="B1228" s="1">
        <v>37245</v>
      </c>
      <c r="C1228" t="s">
        <v>1099</v>
      </c>
      <c r="D1228">
        <f t="shared" si="57"/>
        <v>8766.8799999999992</v>
      </c>
      <c r="E1228">
        <f t="shared" si="58"/>
        <v>12</v>
      </c>
      <c r="F1228" t="str">
        <f t="shared" si="59"/>
        <v>No</v>
      </c>
    </row>
    <row r="1229" spans="1:6" x14ac:dyDescent="0.25">
      <c r="A1229" t="s">
        <v>1100</v>
      </c>
      <c r="B1229" s="1">
        <v>39543</v>
      </c>
      <c r="C1229">
        <v>9085.9599999999991</v>
      </c>
      <c r="D1229">
        <f t="shared" si="57"/>
        <v>9085.9599999999991</v>
      </c>
      <c r="E1229">
        <f t="shared" si="58"/>
        <v>4</v>
      </c>
      <c r="F1229" t="str">
        <f t="shared" si="59"/>
        <v>No</v>
      </c>
    </row>
    <row r="1230" spans="1:6" x14ac:dyDescent="0.25">
      <c r="A1230" t="s">
        <v>658</v>
      </c>
      <c r="B1230" s="1">
        <v>41939</v>
      </c>
      <c r="C1230" t="s">
        <v>1101</v>
      </c>
      <c r="D1230">
        <f t="shared" si="57"/>
        <v>8927.17</v>
      </c>
      <c r="E1230">
        <f t="shared" si="58"/>
        <v>10</v>
      </c>
      <c r="F1230" t="str">
        <f t="shared" si="59"/>
        <v>No</v>
      </c>
    </row>
    <row r="1231" spans="1:6" x14ac:dyDescent="0.25">
      <c r="A1231" t="s">
        <v>898</v>
      </c>
      <c r="B1231" s="1">
        <v>38619</v>
      </c>
      <c r="C1231" t="s">
        <v>1102</v>
      </c>
      <c r="D1231">
        <f t="shared" si="57"/>
        <v>5508.3</v>
      </c>
      <c r="E1231">
        <f t="shared" si="58"/>
        <v>9</v>
      </c>
      <c r="F1231" t="str">
        <f t="shared" si="59"/>
        <v>No</v>
      </c>
    </row>
    <row r="1232" spans="1:6" x14ac:dyDescent="0.25">
      <c r="A1232" t="s">
        <v>751</v>
      </c>
      <c r="B1232" s="1">
        <v>41103</v>
      </c>
      <c r="C1232" t="s">
        <v>1103</v>
      </c>
      <c r="D1232">
        <f t="shared" si="57"/>
        <v>6651.77</v>
      </c>
      <c r="E1232">
        <f t="shared" si="58"/>
        <v>7</v>
      </c>
      <c r="F1232" t="str">
        <f t="shared" si="59"/>
        <v>No</v>
      </c>
    </row>
    <row r="1233" spans="1:6" x14ac:dyDescent="0.25">
      <c r="A1233" t="s">
        <v>1015</v>
      </c>
      <c r="B1233" s="1">
        <v>40645</v>
      </c>
      <c r="C1233" t="s">
        <v>1104</v>
      </c>
      <c r="D1233">
        <f t="shared" si="57"/>
        <v>9563.86</v>
      </c>
      <c r="E1233">
        <f t="shared" si="58"/>
        <v>4</v>
      </c>
      <c r="F1233" t="str">
        <f t="shared" si="59"/>
        <v>No</v>
      </c>
    </row>
    <row r="1234" spans="1:6" x14ac:dyDescent="0.25">
      <c r="A1234" t="s">
        <v>253</v>
      </c>
      <c r="B1234" s="1">
        <v>38562</v>
      </c>
      <c r="C1234">
        <v>7775.57</v>
      </c>
      <c r="D1234">
        <f t="shared" si="57"/>
        <v>7775.57</v>
      </c>
      <c r="E1234">
        <f t="shared" si="58"/>
        <v>7</v>
      </c>
      <c r="F1234" t="str">
        <f t="shared" si="59"/>
        <v>No</v>
      </c>
    </row>
    <row r="1235" spans="1:6" x14ac:dyDescent="0.25">
      <c r="A1235" t="s">
        <v>413</v>
      </c>
      <c r="B1235" s="1">
        <v>39449</v>
      </c>
      <c r="C1235">
        <v>9851.91</v>
      </c>
      <c r="D1235">
        <f t="shared" si="57"/>
        <v>9851.91</v>
      </c>
      <c r="E1235">
        <f t="shared" si="58"/>
        <v>1</v>
      </c>
      <c r="F1235" t="str">
        <f t="shared" si="59"/>
        <v>No</v>
      </c>
    </row>
    <row r="1236" spans="1:6" x14ac:dyDescent="0.25">
      <c r="A1236" t="s">
        <v>101</v>
      </c>
      <c r="B1236" s="1">
        <v>38918</v>
      </c>
      <c r="C1236">
        <v>9954.01</v>
      </c>
      <c r="D1236">
        <f t="shared" si="57"/>
        <v>9954.01</v>
      </c>
      <c r="E1236">
        <f t="shared" si="58"/>
        <v>7</v>
      </c>
      <c r="F1236" t="str">
        <f t="shared" si="59"/>
        <v>No</v>
      </c>
    </row>
    <row r="1237" spans="1:6" x14ac:dyDescent="0.25">
      <c r="A1237" t="s">
        <v>216</v>
      </c>
      <c r="B1237" s="1">
        <v>40759</v>
      </c>
      <c r="C1237">
        <v>5244.94</v>
      </c>
      <c r="D1237">
        <f t="shared" si="57"/>
        <v>5244.94</v>
      </c>
      <c r="E1237">
        <f t="shared" si="58"/>
        <v>8</v>
      </c>
      <c r="F1237" t="str">
        <f t="shared" si="59"/>
        <v>No</v>
      </c>
    </row>
    <row r="1238" spans="1:6" x14ac:dyDescent="0.25">
      <c r="A1238" t="s">
        <v>1105</v>
      </c>
      <c r="B1238" s="1">
        <v>38555</v>
      </c>
      <c r="C1238" t="s">
        <v>1106</v>
      </c>
      <c r="D1238">
        <f t="shared" si="57"/>
        <v>5326.3</v>
      </c>
      <c r="E1238">
        <f t="shared" si="58"/>
        <v>7</v>
      </c>
      <c r="F1238" t="str">
        <f t="shared" si="59"/>
        <v>No</v>
      </c>
    </row>
    <row r="1239" spans="1:6" x14ac:dyDescent="0.25">
      <c r="A1239" t="s">
        <v>134</v>
      </c>
      <c r="B1239" s="1">
        <v>39283</v>
      </c>
      <c r="C1239">
        <v>7644.4</v>
      </c>
      <c r="D1239">
        <f t="shared" si="57"/>
        <v>7644.4</v>
      </c>
      <c r="E1239">
        <f t="shared" si="58"/>
        <v>7</v>
      </c>
      <c r="F1239" t="str">
        <f t="shared" si="59"/>
        <v>No</v>
      </c>
    </row>
    <row r="1240" spans="1:6" x14ac:dyDescent="0.25">
      <c r="A1240" t="s">
        <v>96</v>
      </c>
      <c r="B1240" s="1">
        <v>41293</v>
      </c>
      <c r="C1240" t="s">
        <v>1107</v>
      </c>
      <c r="D1240">
        <f t="shared" si="57"/>
        <v>8991.65</v>
      </c>
      <c r="E1240">
        <f t="shared" si="58"/>
        <v>1</v>
      </c>
      <c r="F1240" t="str">
        <f t="shared" si="59"/>
        <v>No</v>
      </c>
    </row>
    <row r="1241" spans="1:6" x14ac:dyDescent="0.25">
      <c r="A1241" t="s">
        <v>1015</v>
      </c>
      <c r="B1241" s="1">
        <v>41013</v>
      </c>
      <c r="C1241" t="s">
        <v>1108</v>
      </c>
      <c r="D1241">
        <f t="shared" si="57"/>
        <v>8716.34</v>
      </c>
      <c r="E1241">
        <f t="shared" si="58"/>
        <v>4</v>
      </c>
      <c r="F1241" t="str">
        <f t="shared" si="59"/>
        <v>No</v>
      </c>
    </row>
    <row r="1242" spans="1:6" x14ac:dyDescent="0.25">
      <c r="A1242" t="s">
        <v>767</v>
      </c>
      <c r="B1242" s="1">
        <v>41883</v>
      </c>
      <c r="C1242" t="s">
        <v>1109</v>
      </c>
      <c r="D1242">
        <f t="shared" si="57"/>
        <v>9841.83</v>
      </c>
      <c r="E1242">
        <f t="shared" si="58"/>
        <v>9</v>
      </c>
      <c r="F1242" t="str">
        <f t="shared" si="59"/>
        <v>No</v>
      </c>
    </row>
    <row r="1243" spans="1:6" x14ac:dyDescent="0.25">
      <c r="A1243" t="s">
        <v>247</v>
      </c>
      <c r="B1243" s="1">
        <v>40063</v>
      </c>
      <c r="C1243" t="s">
        <v>1110</v>
      </c>
      <c r="D1243">
        <f t="shared" si="57"/>
        <v>9272.83</v>
      </c>
      <c r="E1243">
        <f t="shared" si="58"/>
        <v>9</v>
      </c>
      <c r="F1243" t="str">
        <f t="shared" si="59"/>
        <v>Yes</v>
      </c>
    </row>
    <row r="1244" spans="1:6" x14ac:dyDescent="0.25">
      <c r="A1244" t="s">
        <v>1111</v>
      </c>
      <c r="B1244" s="1">
        <v>40683</v>
      </c>
      <c r="C1244">
        <v>6053.43</v>
      </c>
      <c r="D1244">
        <f t="shared" si="57"/>
        <v>6053.43</v>
      </c>
      <c r="E1244">
        <f t="shared" si="58"/>
        <v>5</v>
      </c>
      <c r="F1244" t="str">
        <f t="shared" si="59"/>
        <v>No</v>
      </c>
    </row>
    <row r="1245" spans="1:6" x14ac:dyDescent="0.25">
      <c r="A1245" t="s">
        <v>101</v>
      </c>
      <c r="B1245" s="1">
        <v>41387</v>
      </c>
      <c r="C1245" t="s">
        <v>1112</v>
      </c>
      <c r="D1245">
        <f t="shared" si="57"/>
        <v>9088.94</v>
      </c>
      <c r="E1245">
        <f t="shared" si="58"/>
        <v>4</v>
      </c>
      <c r="F1245" t="str">
        <f t="shared" si="59"/>
        <v>No</v>
      </c>
    </row>
    <row r="1246" spans="1:6" x14ac:dyDescent="0.25">
      <c r="A1246" t="s">
        <v>857</v>
      </c>
      <c r="B1246" s="1">
        <v>40781</v>
      </c>
      <c r="C1246">
        <v>9405.81</v>
      </c>
      <c r="D1246">
        <f t="shared" si="57"/>
        <v>9405.81</v>
      </c>
      <c r="E1246">
        <f t="shared" si="58"/>
        <v>8</v>
      </c>
      <c r="F1246" t="str">
        <f t="shared" si="59"/>
        <v>No</v>
      </c>
    </row>
    <row r="1247" spans="1:6" x14ac:dyDescent="0.25">
      <c r="A1247" t="s">
        <v>466</v>
      </c>
      <c r="B1247" s="1">
        <v>37036</v>
      </c>
      <c r="C1247" t="s">
        <v>1113</v>
      </c>
      <c r="D1247">
        <f t="shared" si="57"/>
        <v>9061.68</v>
      </c>
      <c r="E1247">
        <f t="shared" si="58"/>
        <v>5</v>
      </c>
      <c r="F1247" t="str">
        <f t="shared" si="59"/>
        <v>No</v>
      </c>
    </row>
    <row r="1248" spans="1:6" x14ac:dyDescent="0.25">
      <c r="A1248" t="s">
        <v>229</v>
      </c>
      <c r="B1248" s="1">
        <v>38883</v>
      </c>
      <c r="C1248">
        <v>8339.09</v>
      </c>
      <c r="D1248">
        <f t="shared" si="57"/>
        <v>8339.09</v>
      </c>
      <c r="E1248">
        <f t="shared" si="58"/>
        <v>6</v>
      </c>
      <c r="F1248" t="str">
        <f t="shared" si="59"/>
        <v>No</v>
      </c>
    </row>
    <row r="1249" spans="1:6" x14ac:dyDescent="0.25">
      <c r="A1249" t="s">
        <v>331</v>
      </c>
      <c r="B1249" s="1">
        <v>41353</v>
      </c>
      <c r="C1249" t="s">
        <v>1114</v>
      </c>
      <c r="D1249">
        <f t="shared" si="57"/>
        <v>6847.59</v>
      </c>
      <c r="E1249">
        <f t="shared" si="58"/>
        <v>3</v>
      </c>
      <c r="F1249" t="str">
        <f t="shared" si="59"/>
        <v>No</v>
      </c>
    </row>
    <row r="1250" spans="1:6" x14ac:dyDescent="0.25">
      <c r="A1250" t="s">
        <v>615</v>
      </c>
      <c r="B1250" s="1">
        <v>39443</v>
      </c>
      <c r="C1250" t="s">
        <v>1115</v>
      </c>
      <c r="D1250">
        <f t="shared" si="57"/>
        <v>7344.24</v>
      </c>
      <c r="E1250">
        <f t="shared" si="58"/>
        <v>12</v>
      </c>
      <c r="F1250" t="str">
        <f t="shared" si="59"/>
        <v>No</v>
      </c>
    </row>
    <row r="1251" spans="1:6" x14ac:dyDescent="0.25">
      <c r="A1251" t="s">
        <v>1116</v>
      </c>
      <c r="B1251" s="1">
        <v>40661</v>
      </c>
      <c r="C1251">
        <v>6671.17</v>
      </c>
      <c r="D1251">
        <f t="shared" si="57"/>
        <v>6671.17</v>
      </c>
      <c r="E1251">
        <f t="shared" si="58"/>
        <v>4</v>
      </c>
      <c r="F1251" t="str">
        <f t="shared" si="59"/>
        <v>No</v>
      </c>
    </row>
    <row r="1252" spans="1:6" x14ac:dyDescent="0.25">
      <c r="A1252" t="s">
        <v>739</v>
      </c>
      <c r="B1252" s="1">
        <v>39163</v>
      </c>
      <c r="C1252">
        <v>8718.74</v>
      </c>
      <c r="D1252">
        <f t="shared" si="57"/>
        <v>8718.74</v>
      </c>
      <c r="E1252">
        <f t="shared" si="58"/>
        <v>3</v>
      </c>
      <c r="F1252" t="str">
        <f t="shared" si="59"/>
        <v>No</v>
      </c>
    </row>
    <row r="1253" spans="1:6" x14ac:dyDescent="0.25">
      <c r="A1253" t="s">
        <v>346</v>
      </c>
      <c r="B1253" s="1">
        <v>37701</v>
      </c>
      <c r="C1253" t="s">
        <v>1117</v>
      </c>
      <c r="D1253">
        <f t="shared" si="57"/>
        <v>8860.36</v>
      </c>
      <c r="E1253">
        <f t="shared" si="58"/>
        <v>3</v>
      </c>
      <c r="F1253" t="str">
        <f t="shared" si="59"/>
        <v>No</v>
      </c>
    </row>
    <row r="1254" spans="1:6" x14ac:dyDescent="0.25">
      <c r="A1254" t="s">
        <v>543</v>
      </c>
      <c r="B1254" s="1">
        <v>41135</v>
      </c>
      <c r="C1254">
        <v>7535.83</v>
      </c>
      <c r="D1254">
        <f t="shared" si="57"/>
        <v>7535.83</v>
      </c>
      <c r="E1254">
        <f t="shared" si="58"/>
        <v>8</v>
      </c>
      <c r="F1254" t="str">
        <f t="shared" si="59"/>
        <v>No</v>
      </c>
    </row>
    <row r="1255" spans="1:6" x14ac:dyDescent="0.25">
      <c r="A1255" t="s">
        <v>1118</v>
      </c>
      <c r="B1255" s="1">
        <v>39446</v>
      </c>
      <c r="C1255" t="s">
        <v>1119</v>
      </c>
      <c r="D1255">
        <f t="shared" si="57"/>
        <v>9402.9500000000007</v>
      </c>
      <c r="E1255">
        <f t="shared" si="58"/>
        <v>12</v>
      </c>
      <c r="F1255" t="str">
        <f t="shared" si="59"/>
        <v>No</v>
      </c>
    </row>
    <row r="1256" spans="1:6" x14ac:dyDescent="0.25">
      <c r="A1256" t="s">
        <v>320</v>
      </c>
      <c r="B1256" s="1">
        <v>38624</v>
      </c>
      <c r="C1256">
        <v>9686.91</v>
      </c>
      <c r="D1256">
        <f t="shared" si="57"/>
        <v>9686.91</v>
      </c>
      <c r="E1256">
        <f t="shared" si="58"/>
        <v>9</v>
      </c>
      <c r="F1256" t="str">
        <f t="shared" si="59"/>
        <v>Yes</v>
      </c>
    </row>
    <row r="1257" spans="1:6" x14ac:dyDescent="0.25">
      <c r="A1257" t="s">
        <v>558</v>
      </c>
      <c r="B1257" s="1">
        <v>40696</v>
      </c>
      <c r="C1257" t="s">
        <v>1120</v>
      </c>
      <c r="D1257">
        <f t="shared" si="57"/>
        <v>6452.16</v>
      </c>
      <c r="E1257">
        <f t="shared" si="58"/>
        <v>6</v>
      </c>
      <c r="F1257" t="str">
        <f t="shared" si="59"/>
        <v>No</v>
      </c>
    </row>
    <row r="1258" spans="1:6" x14ac:dyDescent="0.25">
      <c r="A1258" t="s">
        <v>225</v>
      </c>
      <c r="B1258" s="1">
        <v>40422</v>
      </c>
      <c r="C1258" t="s">
        <v>1121</v>
      </c>
      <c r="D1258">
        <f t="shared" si="57"/>
        <v>8207.5400000000009</v>
      </c>
      <c r="E1258">
        <f t="shared" si="58"/>
        <v>9</v>
      </c>
      <c r="F1258" t="str">
        <f t="shared" si="59"/>
        <v>No</v>
      </c>
    </row>
    <row r="1259" spans="1:6" x14ac:dyDescent="0.25">
      <c r="A1259" t="s">
        <v>933</v>
      </c>
      <c r="B1259" s="1">
        <v>39309</v>
      </c>
      <c r="C1259">
        <v>9215.2800000000007</v>
      </c>
      <c r="D1259">
        <f t="shared" si="57"/>
        <v>9215.2800000000007</v>
      </c>
      <c r="E1259">
        <f t="shared" si="58"/>
        <v>8</v>
      </c>
      <c r="F1259" t="str">
        <f t="shared" si="59"/>
        <v>No</v>
      </c>
    </row>
    <row r="1260" spans="1:6" x14ac:dyDescent="0.25">
      <c r="A1260" t="s">
        <v>1122</v>
      </c>
      <c r="B1260" s="1">
        <v>39631</v>
      </c>
      <c r="C1260" t="s">
        <v>1123</v>
      </c>
      <c r="D1260">
        <f t="shared" si="57"/>
        <v>9911.82</v>
      </c>
      <c r="E1260">
        <f t="shared" si="58"/>
        <v>7</v>
      </c>
      <c r="F1260" t="str">
        <f t="shared" si="59"/>
        <v>No</v>
      </c>
    </row>
    <row r="1261" spans="1:6" x14ac:dyDescent="0.25">
      <c r="A1261" t="s">
        <v>238</v>
      </c>
      <c r="B1261" s="1">
        <v>39498</v>
      </c>
      <c r="C1261" t="s">
        <v>1124</v>
      </c>
      <c r="D1261">
        <f t="shared" si="57"/>
        <v>5514</v>
      </c>
      <c r="E1261">
        <f t="shared" si="58"/>
        <v>2</v>
      </c>
      <c r="F1261" t="str">
        <f t="shared" si="59"/>
        <v>No</v>
      </c>
    </row>
    <row r="1262" spans="1:6" x14ac:dyDescent="0.25">
      <c r="A1262" t="s">
        <v>656</v>
      </c>
      <c r="B1262" s="1">
        <v>37792</v>
      </c>
      <c r="C1262">
        <v>5361.45</v>
      </c>
      <c r="D1262">
        <f t="shared" si="57"/>
        <v>5361.45</v>
      </c>
      <c r="E1262">
        <f t="shared" si="58"/>
        <v>6</v>
      </c>
      <c r="F1262" t="str">
        <f t="shared" si="59"/>
        <v>No</v>
      </c>
    </row>
    <row r="1263" spans="1:6" x14ac:dyDescent="0.25">
      <c r="A1263" t="s">
        <v>1125</v>
      </c>
      <c r="B1263" s="1">
        <v>40465</v>
      </c>
      <c r="C1263">
        <v>5192.97</v>
      </c>
      <c r="D1263">
        <f t="shared" si="57"/>
        <v>5192.97</v>
      </c>
      <c r="E1263">
        <f t="shared" si="58"/>
        <v>10</v>
      </c>
      <c r="F1263" t="str">
        <f t="shared" si="59"/>
        <v>No</v>
      </c>
    </row>
    <row r="1264" spans="1:6" x14ac:dyDescent="0.25">
      <c r="A1264" t="s">
        <v>474</v>
      </c>
      <c r="B1264" s="1">
        <v>40152</v>
      </c>
      <c r="C1264">
        <v>8428.23</v>
      </c>
      <c r="D1264">
        <f t="shared" si="57"/>
        <v>8428.23</v>
      </c>
      <c r="E1264">
        <f t="shared" si="58"/>
        <v>12</v>
      </c>
      <c r="F1264" t="str">
        <f t="shared" si="59"/>
        <v>No</v>
      </c>
    </row>
    <row r="1265" spans="1:6" x14ac:dyDescent="0.25">
      <c r="A1265" t="s">
        <v>1105</v>
      </c>
      <c r="B1265" s="1">
        <v>41016</v>
      </c>
      <c r="C1265" t="s">
        <v>1126</v>
      </c>
      <c r="D1265">
        <f t="shared" si="57"/>
        <v>6908.05</v>
      </c>
      <c r="E1265">
        <f t="shared" si="58"/>
        <v>4</v>
      </c>
      <c r="F1265" t="str">
        <f t="shared" si="59"/>
        <v>No</v>
      </c>
    </row>
    <row r="1266" spans="1:6" x14ac:dyDescent="0.25">
      <c r="A1266" t="s">
        <v>84</v>
      </c>
      <c r="B1266" s="1">
        <v>38204</v>
      </c>
      <c r="C1266">
        <v>8945.24</v>
      </c>
      <c r="D1266">
        <f t="shared" si="57"/>
        <v>8945.24</v>
      </c>
      <c r="E1266">
        <f t="shared" si="58"/>
        <v>8</v>
      </c>
      <c r="F1266" t="str">
        <f t="shared" si="59"/>
        <v>No</v>
      </c>
    </row>
    <row r="1267" spans="1:6" x14ac:dyDescent="0.25">
      <c r="A1267" t="s">
        <v>504</v>
      </c>
      <c r="B1267" s="1">
        <v>37273</v>
      </c>
      <c r="C1267">
        <v>9897.57</v>
      </c>
      <c r="D1267">
        <f t="shared" si="57"/>
        <v>9897.57</v>
      </c>
      <c r="E1267">
        <f t="shared" si="58"/>
        <v>1</v>
      </c>
      <c r="F1267" t="str">
        <f t="shared" si="59"/>
        <v>No</v>
      </c>
    </row>
    <row r="1268" spans="1:6" x14ac:dyDescent="0.25">
      <c r="A1268" t="s">
        <v>1004</v>
      </c>
      <c r="B1268" s="1">
        <v>39750</v>
      </c>
      <c r="C1268" t="s">
        <v>1127</v>
      </c>
      <c r="D1268">
        <f t="shared" si="57"/>
        <v>5478.14</v>
      </c>
      <c r="E1268">
        <f t="shared" si="58"/>
        <v>10</v>
      </c>
      <c r="F1268" t="str">
        <f t="shared" si="59"/>
        <v>No</v>
      </c>
    </row>
    <row r="1269" spans="1:6" x14ac:dyDescent="0.25">
      <c r="A1269" t="s">
        <v>674</v>
      </c>
      <c r="B1269" s="1">
        <v>40441</v>
      </c>
      <c r="C1269">
        <v>9322.9500000000007</v>
      </c>
      <c r="D1269">
        <f t="shared" si="57"/>
        <v>9322.9500000000007</v>
      </c>
      <c r="E1269">
        <f t="shared" si="58"/>
        <v>9</v>
      </c>
      <c r="F1269" t="str">
        <f t="shared" si="59"/>
        <v>No</v>
      </c>
    </row>
    <row r="1270" spans="1:6" x14ac:dyDescent="0.25">
      <c r="A1270" t="s">
        <v>247</v>
      </c>
      <c r="B1270" s="1">
        <v>41738</v>
      </c>
      <c r="C1270" t="s">
        <v>1128</v>
      </c>
      <c r="D1270">
        <f t="shared" si="57"/>
        <v>7688.15</v>
      </c>
      <c r="E1270">
        <f t="shared" si="58"/>
        <v>4</v>
      </c>
      <c r="F1270" t="str">
        <f t="shared" si="59"/>
        <v>Yes</v>
      </c>
    </row>
    <row r="1271" spans="1:6" x14ac:dyDescent="0.25">
      <c r="A1271" t="s">
        <v>478</v>
      </c>
      <c r="B1271" s="1">
        <v>39993</v>
      </c>
      <c r="C1271" t="s">
        <v>1129</v>
      </c>
      <c r="D1271">
        <f t="shared" si="57"/>
        <v>9537.08</v>
      </c>
      <c r="E1271">
        <f t="shared" si="58"/>
        <v>6</v>
      </c>
      <c r="F1271" t="str">
        <f t="shared" si="59"/>
        <v>No</v>
      </c>
    </row>
    <row r="1272" spans="1:6" x14ac:dyDescent="0.25">
      <c r="A1272" t="s">
        <v>143</v>
      </c>
      <c r="B1272" s="1">
        <v>37092</v>
      </c>
      <c r="C1272">
        <v>6527.95</v>
      </c>
      <c r="D1272">
        <f t="shared" si="57"/>
        <v>6527.95</v>
      </c>
      <c r="E1272">
        <f t="shared" si="58"/>
        <v>7</v>
      </c>
      <c r="F1272" t="str">
        <f t="shared" si="59"/>
        <v>Yes</v>
      </c>
    </row>
    <row r="1273" spans="1:6" x14ac:dyDescent="0.25">
      <c r="A1273" t="s">
        <v>1130</v>
      </c>
      <c r="B1273" s="1">
        <v>38792</v>
      </c>
      <c r="C1273">
        <v>8067.73</v>
      </c>
      <c r="D1273">
        <f t="shared" si="57"/>
        <v>8067.73</v>
      </c>
      <c r="E1273">
        <f t="shared" si="58"/>
        <v>3</v>
      </c>
      <c r="F1273" t="str">
        <f t="shared" si="59"/>
        <v>No</v>
      </c>
    </row>
    <row r="1274" spans="1:6" x14ac:dyDescent="0.25">
      <c r="A1274" t="s">
        <v>1131</v>
      </c>
      <c r="B1274" s="1">
        <v>38916</v>
      </c>
      <c r="C1274" t="s">
        <v>1132</v>
      </c>
      <c r="D1274">
        <f t="shared" si="57"/>
        <v>5343.84</v>
      </c>
      <c r="E1274">
        <f t="shared" si="58"/>
        <v>7</v>
      </c>
      <c r="F1274" t="str">
        <f t="shared" si="59"/>
        <v>No</v>
      </c>
    </row>
    <row r="1275" spans="1:6" x14ac:dyDescent="0.25">
      <c r="A1275" t="s">
        <v>751</v>
      </c>
      <c r="B1275" s="1">
        <v>40833</v>
      </c>
      <c r="C1275">
        <v>9763.25</v>
      </c>
      <c r="D1275">
        <f t="shared" si="57"/>
        <v>9763.25</v>
      </c>
      <c r="E1275">
        <f t="shared" si="58"/>
        <v>10</v>
      </c>
      <c r="F1275" t="str">
        <f t="shared" si="59"/>
        <v>No</v>
      </c>
    </row>
    <row r="1276" spans="1:6" x14ac:dyDescent="0.25">
      <c r="A1276" t="s">
        <v>247</v>
      </c>
      <c r="B1276" s="1">
        <v>39206</v>
      </c>
      <c r="C1276">
        <v>8901.69</v>
      </c>
      <c r="D1276">
        <f t="shared" si="57"/>
        <v>8901.69</v>
      </c>
      <c r="E1276">
        <f t="shared" si="58"/>
        <v>5</v>
      </c>
      <c r="F1276" t="str">
        <f t="shared" si="59"/>
        <v>Yes</v>
      </c>
    </row>
    <row r="1277" spans="1:6" x14ac:dyDescent="0.25">
      <c r="A1277" t="s">
        <v>1133</v>
      </c>
      <c r="B1277" s="1">
        <v>39309</v>
      </c>
      <c r="C1277">
        <v>7001.24</v>
      </c>
      <c r="D1277">
        <f t="shared" si="57"/>
        <v>7001.24</v>
      </c>
      <c r="E1277">
        <f t="shared" si="58"/>
        <v>8</v>
      </c>
      <c r="F1277" t="str">
        <f t="shared" si="59"/>
        <v>No</v>
      </c>
    </row>
    <row r="1278" spans="1:6" x14ac:dyDescent="0.25">
      <c r="A1278" t="s">
        <v>229</v>
      </c>
      <c r="B1278" s="1">
        <v>37739</v>
      </c>
      <c r="C1278">
        <v>7961.81</v>
      </c>
      <c r="D1278">
        <f t="shared" si="57"/>
        <v>7961.81</v>
      </c>
      <c r="E1278">
        <f t="shared" si="58"/>
        <v>4</v>
      </c>
      <c r="F1278" t="str">
        <f t="shared" si="59"/>
        <v>No</v>
      </c>
    </row>
    <row r="1279" spans="1:6" x14ac:dyDescent="0.25">
      <c r="A1279" t="s">
        <v>126</v>
      </c>
      <c r="B1279" s="1">
        <v>38888</v>
      </c>
      <c r="C1279" t="s">
        <v>1134</v>
      </c>
      <c r="D1279">
        <f t="shared" si="57"/>
        <v>6495.08</v>
      </c>
      <c r="E1279">
        <f t="shared" si="58"/>
        <v>6</v>
      </c>
      <c r="F1279" t="str">
        <f t="shared" si="59"/>
        <v>No</v>
      </c>
    </row>
    <row r="1280" spans="1:6" x14ac:dyDescent="0.25">
      <c r="A1280" t="s">
        <v>293</v>
      </c>
      <c r="B1280" s="1">
        <v>39767</v>
      </c>
      <c r="C1280">
        <v>5078.97</v>
      </c>
      <c r="D1280">
        <f t="shared" si="57"/>
        <v>5078.97</v>
      </c>
      <c r="E1280">
        <f t="shared" si="58"/>
        <v>11</v>
      </c>
      <c r="F1280" t="str">
        <f t="shared" si="59"/>
        <v>No</v>
      </c>
    </row>
    <row r="1281" spans="1:6" x14ac:dyDescent="0.25">
      <c r="A1281" t="s">
        <v>202</v>
      </c>
      <c r="B1281" s="1">
        <v>37275</v>
      </c>
      <c r="C1281">
        <v>7773.2</v>
      </c>
      <c r="D1281">
        <f t="shared" si="57"/>
        <v>7773.2</v>
      </c>
      <c r="E1281">
        <f t="shared" si="58"/>
        <v>1</v>
      </c>
      <c r="F1281" t="str">
        <f t="shared" si="59"/>
        <v>No</v>
      </c>
    </row>
    <row r="1282" spans="1:6" x14ac:dyDescent="0.25">
      <c r="A1282" t="s">
        <v>914</v>
      </c>
      <c r="B1282" s="1">
        <v>39276</v>
      </c>
      <c r="C1282">
        <v>6512.22</v>
      </c>
      <c r="D1282">
        <f t="shared" si="57"/>
        <v>6512.22</v>
      </c>
      <c r="E1282">
        <f t="shared" si="58"/>
        <v>7</v>
      </c>
      <c r="F1282" t="str">
        <f t="shared" si="59"/>
        <v>No</v>
      </c>
    </row>
    <row r="1283" spans="1:6" x14ac:dyDescent="0.25">
      <c r="A1283" t="s">
        <v>827</v>
      </c>
      <c r="B1283" s="1">
        <v>37917</v>
      </c>
      <c r="C1283" t="s">
        <v>1135</v>
      </c>
      <c r="D1283">
        <f t="shared" ref="D1283:D1346" si="60">IF(LEFT(RIGHT(C1283,3))=",",_xlfn.NUMBERVALUE(C1283,",","."),C1283)</f>
        <v>9482.81</v>
      </c>
      <c r="E1283">
        <f t="shared" ref="E1283:E1346" si="61">MONTH(B1283)</f>
        <v>10</v>
      </c>
      <c r="F1283" t="str">
        <f t="shared" ref="F1283:F1346" si="62">IF(ISERROR(SEARCH("J*A*S*M",A1283)),"No","Yes")</f>
        <v>No</v>
      </c>
    </row>
    <row r="1284" spans="1:6" x14ac:dyDescent="0.25">
      <c r="A1284" t="s">
        <v>709</v>
      </c>
      <c r="B1284" s="1">
        <v>41699</v>
      </c>
      <c r="C1284" t="s">
        <v>1136</v>
      </c>
      <c r="D1284">
        <f t="shared" si="60"/>
        <v>7559.67</v>
      </c>
      <c r="E1284">
        <f t="shared" si="61"/>
        <v>3</v>
      </c>
      <c r="F1284" t="str">
        <f t="shared" si="62"/>
        <v>No</v>
      </c>
    </row>
    <row r="1285" spans="1:6" x14ac:dyDescent="0.25">
      <c r="A1285" t="s">
        <v>988</v>
      </c>
      <c r="B1285" s="1">
        <v>39601</v>
      </c>
      <c r="C1285">
        <v>7059.46</v>
      </c>
      <c r="D1285">
        <f t="shared" si="60"/>
        <v>7059.46</v>
      </c>
      <c r="E1285">
        <f t="shared" si="61"/>
        <v>6</v>
      </c>
      <c r="F1285" t="str">
        <f t="shared" si="62"/>
        <v>No</v>
      </c>
    </row>
    <row r="1286" spans="1:6" x14ac:dyDescent="0.25">
      <c r="A1286" t="s">
        <v>173</v>
      </c>
      <c r="B1286" s="1">
        <v>41248</v>
      </c>
      <c r="C1286" t="s">
        <v>1137</v>
      </c>
      <c r="D1286">
        <f t="shared" si="60"/>
        <v>6700.44</v>
      </c>
      <c r="E1286">
        <f t="shared" si="61"/>
        <v>12</v>
      </c>
      <c r="F1286" t="str">
        <f t="shared" si="62"/>
        <v>No</v>
      </c>
    </row>
    <row r="1287" spans="1:6" x14ac:dyDescent="0.25">
      <c r="A1287" t="s">
        <v>247</v>
      </c>
      <c r="B1287" s="1">
        <v>38763</v>
      </c>
      <c r="C1287">
        <v>7720.59</v>
      </c>
      <c r="D1287">
        <f t="shared" si="60"/>
        <v>7720.59</v>
      </c>
      <c r="E1287">
        <f t="shared" si="61"/>
        <v>2</v>
      </c>
      <c r="F1287" t="str">
        <f t="shared" si="62"/>
        <v>Yes</v>
      </c>
    </row>
    <row r="1288" spans="1:6" x14ac:dyDescent="0.25">
      <c r="A1288" t="s">
        <v>985</v>
      </c>
      <c r="B1288" s="1">
        <v>37444</v>
      </c>
      <c r="C1288" t="s">
        <v>1138</v>
      </c>
      <c r="D1288">
        <f t="shared" si="60"/>
        <v>7178</v>
      </c>
      <c r="E1288">
        <f t="shared" si="61"/>
        <v>7</v>
      </c>
      <c r="F1288" t="str">
        <f t="shared" si="62"/>
        <v>No</v>
      </c>
    </row>
    <row r="1289" spans="1:6" x14ac:dyDescent="0.25">
      <c r="A1289" t="s">
        <v>125</v>
      </c>
      <c r="B1289" s="1">
        <v>37511</v>
      </c>
      <c r="C1289">
        <v>9910.07</v>
      </c>
      <c r="D1289">
        <f t="shared" si="60"/>
        <v>9910.07</v>
      </c>
      <c r="E1289">
        <f t="shared" si="61"/>
        <v>9</v>
      </c>
      <c r="F1289" t="str">
        <f t="shared" si="62"/>
        <v>No</v>
      </c>
    </row>
    <row r="1290" spans="1:6" x14ac:dyDescent="0.25">
      <c r="A1290" t="s">
        <v>510</v>
      </c>
      <c r="B1290" s="1">
        <v>37456</v>
      </c>
      <c r="C1290" t="s">
        <v>1139</v>
      </c>
      <c r="D1290">
        <f t="shared" si="60"/>
        <v>7061.5</v>
      </c>
      <c r="E1290">
        <f t="shared" si="61"/>
        <v>7</v>
      </c>
      <c r="F1290" t="str">
        <f t="shared" si="62"/>
        <v>No</v>
      </c>
    </row>
    <row r="1291" spans="1:6" x14ac:dyDescent="0.25">
      <c r="A1291" t="s">
        <v>909</v>
      </c>
      <c r="B1291" s="1">
        <v>41455</v>
      </c>
      <c r="C1291" t="s">
        <v>1140</v>
      </c>
      <c r="D1291">
        <f t="shared" si="60"/>
        <v>7250.8</v>
      </c>
      <c r="E1291">
        <f t="shared" si="61"/>
        <v>6</v>
      </c>
      <c r="F1291" t="str">
        <f t="shared" si="62"/>
        <v>No</v>
      </c>
    </row>
    <row r="1292" spans="1:6" x14ac:dyDescent="0.25">
      <c r="A1292" t="s">
        <v>682</v>
      </c>
      <c r="B1292" s="1">
        <v>41305</v>
      </c>
      <c r="C1292" t="s">
        <v>1141</v>
      </c>
      <c r="D1292">
        <f t="shared" si="60"/>
        <v>8392.85</v>
      </c>
      <c r="E1292">
        <f t="shared" si="61"/>
        <v>1</v>
      </c>
      <c r="F1292" t="str">
        <f t="shared" si="62"/>
        <v>No</v>
      </c>
    </row>
    <row r="1293" spans="1:6" x14ac:dyDescent="0.25">
      <c r="A1293" t="s">
        <v>339</v>
      </c>
      <c r="B1293" s="1">
        <v>38916</v>
      </c>
      <c r="C1293" t="s">
        <v>1142</v>
      </c>
      <c r="D1293">
        <f t="shared" si="60"/>
        <v>9636.34</v>
      </c>
      <c r="E1293">
        <f t="shared" si="61"/>
        <v>7</v>
      </c>
      <c r="F1293" t="str">
        <f t="shared" si="62"/>
        <v>No</v>
      </c>
    </row>
    <row r="1294" spans="1:6" x14ac:dyDescent="0.25">
      <c r="A1294" t="s">
        <v>116</v>
      </c>
      <c r="B1294" s="1">
        <v>39884</v>
      </c>
      <c r="C1294" t="s">
        <v>1143</v>
      </c>
      <c r="D1294">
        <f t="shared" si="60"/>
        <v>5690.05</v>
      </c>
      <c r="E1294">
        <f t="shared" si="61"/>
        <v>3</v>
      </c>
      <c r="F1294" t="str">
        <f t="shared" si="62"/>
        <v>No</v>
      </c>
    </row>
    <row r="1295" spans="1:6" x14ac:dyDescent="0.25">
      <c r="A1295" t="s">
        <v>544</v>
      </c>
      <c r="B1295" s="1">
        <v>39268</v>
      </c>
      <c r="C1295" t="s">
        <v>1144</v>
      </c>
      <c r="D1295">
        <f t="shared" si="60"/>
        <v>5781.57</v>
      </c>
      <c r="E1295">
        <f t="shared" si="61"/>
        <v>7</v>
      </c>
      <c r="F1295" t="str">
        <f t="shared" si="62"/>
        <v>Yes</v>
      </c>
    </row>
    <row r="1296" spans="1:6" x14ac:dyDescent="0.25">
      <c r="A1296" t="s">
        <v>269</v>
      </c>
      <c r="B1296" s="1">
        <v>40257</v>
      </c>
      <c r="C1296">
        <v>9143.93</v>
      </c>
      <c r="D1296">
        <f t="shared" si="60"/>
        <v>9143.93</v>
      </c>
      <c r="E1296">
        <f t="shared" si="61"/>
        <v>3</v>
      </c>
      <c r="F1296" t="str">
        <f t="shared" si="62"/>
        <v>Yes</v>
      </c>
    </row>
    <row r="1297" spans="1:6" x14ac:dyDescent="0.25">
      <c r="A1297" t="s">
        <v>79</v>
      </c>
      <c r="B1297" s="1">
        <v>37733</v>
      </c>
      <c r="C1297">
        <v>9430.84</v>
      </c>
      <c r="D1297">
        <f t="shared" si="60"/>
        <v>9430.84</v>
      </c>
      <c r="E1297">
        <f t="shared" si="61"/>
        <v>4</v>
      </c>
      <c r="F1297" t="str">
        <f t="shared" si="62"/>
        <v>Yes</v>
      </c>
    </row>
    <row r="1298" spans="1:6" x14ac:dyDescent="0.25">
      <c r="A1298" t="s">
        <v>372</v>
      </c>
      <c r="B1298" s="1">
        <v>39851</v>
      </c>
      <c r="C1298" t="s">
        <v>1145</v>
      </c>
      <c r="D1298">
        <f t="shared" si="60"/>
        <v>8112.38</v>
      </c>
      <c r="E1298">
        <f t="shared" si="61"/>
        <v>2</v>
      </c>
      <c r="F1298" t="str">
        <f t="shared" si="62"/>
        <v>No</v>
      </c>
    </row>
    <row r="1299" spans="1:6" x14ac:dyDescent="0.25">
      <c r="A1299" t="s">
        <v>1146</v>
      </c>
      <c r="B1299" s="1">
        <v>40861</v>
      </c>
      <c r="C1299">
        <v>8804.6299999999992</v>
      </c>
      <c r="D1299">
        <f t="shared" si="60"/>
        <v>8804.6299999999992</v>
      </c>
      <c r="E1299">
        <f t="shared" si="61"/>
        <v>11</v>
      </c>
      <c r="F1299" t="str">
        <f t="shared" si="62"/>
        <v>No</v>
      </c>
    </row>
    <row r="1300" spans="1:6" x14ac:dyDescent="0.25">
      <c r="A1300" t="s">
        <v>217</v>
      </c>
      <c r="B1300" s="1">
        <v>40974</v>
      </c>
      <c r="C1300">
        <v>8643.02</v>
      </c>
      <c r="D1300">
        <f t="shared" si="60"/>
        <v>8643.02</v>
      </c>
      <c r="E1300">
        <f t="shared" si="61"/>
        <v>3</v>
      </c>
      <c r="F1300" t="str">
        <f t="shared" si="62"/>
        <v>No</v>
      </c>
    </row>
    <row r="1301" spans="1:6" x14ac:dyDescent="0.25">
      <c r="A1301" t="s">
        <v>769</v>
      </c>
      <c r="B1301" s="1">
        <v>39369</v>
      </c>
      <c r="C1301">
        <v>7700.88</v>
      </c>
      <c r="D1301">
        <f t="shared" si="60"/>
        <v>7700.88</v>
      </c>
      <c r="E1301">
        <f t="shared" si="61"/>
        <v>10</v>
      </c>
      <c r="F1301" t="str">
        <f t="shared" si="62"/>
        <v>No</v>
      </c>
    </row>
    <row r="1302" spans="1:6" x14ac:dyDescent="0.25">
      <c r="A1302" t="s">
        <v>451</v>
      </c>
      <c r="B1302" s="1">
        <v>39134</v>
      </c>
      <c r="C1302">
        <v>9242.2199999999993</v>
      </c>
      <c r="D1302">
        <f t="shared" si="60"/>
        <v>9242.2199999999993</v>
      </c>
      <c r="E1302">
        <f t="shared" si="61"/>
        <v>2</v>
      </c>
      <c r="F1302" t="str">
        <f t="shared" si="62"/>
        <v>No</v>
      </c>
    </row>
    <row r="1303" spans="1:6" x14ac:dyDescent="0.25">
      <c r="A1303" t="s">
        <v>79</v>
      </c>
      <c r="B1303" s="1">
        <v>38409</v>
      </c>
      <c r="C1303">
        <v>8960.49</v>
      </c>
      <c r="D1303">
        <f t="shared" si="60"/>
        <v>8960.49</v>
      </c>
      <c r="E1303">
        <f t="shared" si="61"/>
        <v>2</v>
      </c>
      <c r="F1303" t="str">
        <f t="shared" si="62"/>
        <v>Yes</v>
      </c>
    </row>
    <row r="1304" spans="1:6" x14ac:dyDescent="0.25">
      <c r="A1304" t="s">
        <v>1147</v>
      </c>
      <c r="B1304" s="1">
        <v>37296</v>
      </c>
      <c r="C1304">
        <v>8528.08</v>
      </c>
      <c r="D1304">
        <f t="shared" si="60"/>
        <v>8528.08</v>
      </c>
      <c r="E1304">
        <f t="shared" si="61"/>
        <v>2</v>
      </c>
      <c r="F1304" t="str">
        <f t="shared" si="62"/>
        <v>No</v>
      </c>
    </row>
    <row r="1305" spans="1:6" x14ac:dyDescent="0.25">
      <c r="A1305" t="s">
        <v>250</v>
      </c>
      <c r="B1305" s="1">
        <v>40728</v>
      </c>
      <c r="C1305">
        <v>5317.79</v>
      </c>
      <c r="D1305">
        <f t="shared" si="60"/>
        <v>5317.79</v>
      </c>
      <c r="E1305">
        <f t="shared" si="61"/>
        <v>7</v>
      </c>
      <c r="F1305" t="str">
        <f t="shared" si="62"/>
        <v>No</v>
      </c>
    </row>
    <row r="1306" spans="1:6" x14ac:dyDescent="0.25">
      <c r="A1306" t="s">
        <v>172</v>
      </c>
      <c r="B1306" s="1">
        <v>38729</v>
      </c>
      <c r="C1306" t="s">
        <v>1148</v>
      </c>
      <c r="D1306">
        <f t="shared" si="60"/>
        <v>6187.68</v>
      </c>
      <c r="E1306">
        <f t="shared" si="61"/>
        <v>1</v>
      </c>
      <c r="F1306" t="str">
        <f t="shared" si="62"/>
        <v>No</v>
      </c>
    </row>
    <row r="1307" spans="1:6" x14ac:dyDescent="0.25">
      <c r="A1307" t="s">
        <v>1072</v>
      </c>
      <c r="B1307" s="1">
        <v>37254</v>
      </c>
      <c r="C1307">
        <v>9291.18</v>
      </c>
      <c r="D1307">
        <f t="shared" si="60"/>
        <v>9291.18</v>
      </c>
      <c r="E1307">
        <f t="shared" si="61"/>
        <v>12</v>
      </c>
      <c r="F1307" t="str">
        <f t="shared" si="62"/>
        <v>No</v>
      </c>
    </row>
    <row r="1308" spans="1:6" x14ac:dyDescent="0.25">
      <c r="A1308" t="s">
        <v>269</v>
      </c>
      <c r="B1308" s="1">
        <v>39646</v>
      </c>
      <c r="C1308" t="s">
        <v>1149</v>
      </c>
      <c r="D1308">
        <f t="shared" si="60"/>
        <v>8545.24</v>
      </c>
      <c r="E1308">
        <f t="shared" si="61"/>
        <v>7</v>
      </c>
      <c r="F1308" t="str">
        <f t="shared" si="62"/>
        <v>Yes</v>
      </c>
    </row>
    <row r="1309" spans="1:6" x14ac:dyDescent="0.25">
      <c r="A1309" t="s">
        <v>372</v>
      </c>
      <c r="B1309" s="1">
        <v>40364</v>
      </c>
      <c r="C1309" t="s">
        <v>1150</v>
      </c>
      <c r="D1309">
        <f t="shared" si="60"/>
        <v>5238.04</v>
      </c>
      <c r="E1309">
        <f t="shared" si="61"/>
        <v>7</v>
      </c>
      <c r="F1309" t="str">
        <f t="shared" si="62"/>
        <v>No</v>
      </c>
    </row>
    <row r="1310" spans="1:6" x14ac:dyDescent="0.25">
      <c r="A1310" t="s">
        <v>125</v>
      </c>
      <c r="B1310" s="1">
        <v>40861</v>
      </c>
      <c r="C1310" t="s">
        <v>1151</v>
      </c>
      <c r="D1310">
        <f t="shared" si="60"/>
        <v>6579.09</v>
      </c>
      <c r="E1310">
        <f t="shared" si="61"/>
        <v>11</v>
      </c>
      <c r="F1310" t="str">
        <f t="shared" si="62"/>
        <v>No</v>
      </c>
    </row>
    <row r="1311" spans="1:6" x14ac:dyDescent="0.25">
      <c r="A1311" t="s">
        <v>188</v>
      </c>
      <c r="B1311" s="1">
        <v>38732</v>
      </c>
      <c r="C1311">
        <v>8366.34</v>
      </c>
      <c r="D1311">
        <f t="shared" si="60"/>
        <v>8366.34</v>
      </c>
      <c r="E1311">
        <f t="shared" si="61"/>
        <v>1</v>
      </c>
      <c r="F1311" t="str">
        <f t="shared" si="62"/>
        <v>No</v>
      </c>
    </row>
    <row r="1312" spans="1:6" x14ac:dyDescent="0.25">
      <c r="A1312" t="s">
        <v>186</v>
      </c>
      <c r="B1312" s="1">
        <v>39638</v>
      </c>
      <c r="C1312" t="s">
        <v>1152</v>
      </c>
      <c r="D1312">
        <f t="shared" si="60"/>
        <v>8417.7800000000007</v>
      </c>
      <c r="E1312">
        <f t="shared" si="61"/>
        <v>7</v>
      </c>
      <c r="F1312" t="str">
        <f t="shared" si="62"/>
        <v>No</v>
      </c>
    </row>
    <row r="1313" spans="1:6" x14ac:dyDescent="0.25">
      <c r="A1313" t="s">
        <v>326</v>
      </c>
      <c r="B1313" s="1">
        <v>41908</v>
      </c>
      <c r="C1313" t="s">
        <v>1153</v>
      </c>
      <c r="D1313">
        <f t="shared" si="60"/>
        <v>7849.43</v>
      </c>
      <c r="E1313">
        <f t="shared" si="61"/>
        <v>9</v>
      </c>
      <c r="F1313" t="str">
        <f t="shared" si="62"/>
        <v>No</v>
      </c>
    </row>
    <row r="1314" spans="1:6" x14ac:dyDescent="0.25">
      <c r="A1314" t="s">
        <v>101</v>
      </c>
      <c r="B1314" s="1">
        <v>39634</v>
      </c>
      <c r="C1314">
        <v>7697.22</v>
      </c>
      <c r="D1314">
        <f t="shared" si="60"/>
        <v>7697.22</v>
      </c>
      <c r="E1314">
        <f t="shared" si="61"/>
        <v>7</v>
      </c>
      <c r="F1314" t="str">
        <f t="shared" si="62"/>
        <v>No</v>
      </c>
    </row>
    <row r="1315" spans="1:6" x14ac:dyDescent="0.25">
      <c r="A1315" t="s">
        <v>77</v>
      </c>
      <c r="B1315" s="1">
        <v>38337</v>
      </c>
      <c r="C1315">
        <v>7098.8</v>
      </c>
      <c r="D1315">
        <f t="shared" si="60"/>
        <v>7098.8</v>
      </c>
      <c r="E1315">
        <f t="shared" si="61"/>
        <v>12</v>
      </c>
      <c r="F1315" t="str">
        <f t="shared" si="62"/>
        <v>No</v>
      </c>
    </row>
    <row r="1316" spans="1:6" x14ac:dyDescent="0.25">
      <c r="A1316" t="s">
        <v>708</v>
      </c>
      <c r="B1316" s="1">
        <v>41285</v>
      </c>
      <c r="C1316" t="s">
        <v>1154</v>
      </c>
      <c r="D1316">
        <f t="shared" si="60"/>
        <v>7555.32</v>
      </c>
      <c r="E1316">
        <f t="shared" si="61"/>
        <v>1</v>
      </c>
      <c r="F1316" t="str">
        <f t="shared" si="62"/>
        <v>No</v>
      </c>
    </row>
    <row r="1317" spans="1:6" x14ac:dyDescent="0.25">
      <c r="A1317" t="s">
        <v>475</v>
      </c>
      <c r="B1317" s="1">
        <v>37803</v>
      </c>
      <c r="C1317">
        <v>8743.31</v>
      </c>
      <c r="D1317">
        <f t="shared" si="60"/>
        <v>8743.31</v>
      </c>
      <c r="E1317">
        <f t="shared" si="61"/>
        <v>7</v>
      </c>
      <c r="F1317" t="str">
        <f t="shared" si="62"/>
        <v>No</v>
      </c>
    </row>
    <row r="1318" spans="1:6" x14ac:dyDescent="0.25">
      <c r="A1318" t="s">
        <v>1048</v>
      </c>
      <c r="B1318" s="1">
        <v>38710</v>
      </c>
      <c r="C1318">
        <v>7267.44</v>
      </c>
      <c r="D1318">
        <f t="shared" si="60"/>
        <v>7267.44</v>
      </c>
      <c r="E1318">
        <f t="shared" si="61"/>
        <v>12</v>
      </c>
      <c r="F1318" t="str">
        <f t="shared" si="62"/>
        <v>No</v>
      </c>
    </row>
    <row r="1319" spans="1:6" x14ac:dyDescent="0.25">
      <c r="A1319" t="s">
        <v>238</v>
      </c>
      <c r="B1319" s="1">
        <v>41754</v>
      </c>
      <c r="C1319" t="s">
        <v>1155</v>
      </c>
      <c r="D1319">
        <f t="shared" si="60"/>
        <v>7401.42</v>
      </c>
      <c r="E1319">
        <f t="shared" si="61"/>
        <v>4</v>
      </c>
      <c r="F1319" t="str">
        <f t="shared" si="62"/>
        <v>No</v>
      </c>
    </row>
    <row r="1320" spans="1:6" x14ac:dyDescent="0.25">
      <c r="A1320" t="s">
        <v>101</v>
      </c>
      <c r="B1320" s="1">
        <v>40464</v>
      </c>
      <c r="C1320" t="s">
        <v>1156</v>
      </c>
      <c r="D1320">
        <f t="shared" si="60"/>
        <v>8465.26</v>
      </c>
      <c r="E1320">
        <f t="shared" si="61"/>
        <v>10</v>
      </c>
      <c r="F1320" t="str">
        <f t="shared" si="62"/>
        <v>No</v>
      </c>
    </row>
    <row r="1321" spans="1:6" x14ac:dyDescent="0.25">
      <c r="A1321" t="s">
        <v>340</v>
      </c>
      <c r="B1321" s="1">
        <v>41423</v>
      </c>
      <c r="C1321" t="s">
        <v>1157</v>
      </c>
      <c r="D1321">
        <f t="shared" si="60"/>
        <v>8554.49</v>
      </c>
      <c r="E1321">
        <f t="shared" si="61"/>
        <v>5</v>
      </c>
      <c r="F1321" t="str">
        <f t="shared" si="62"/>
        <v>No</v>
      </c>
    </row>
    <row r="1322" spans="1:6" x14ac:dyDescent="0.25">
      <c r="A1322" t="s">
        <v>844</v>
      </c>
      <c r="B1322" s="1">
        <v>39065</v>
      </c>
      <c r="C1322" t="s">
        <v>1158</v>
      </c>
      <c r="D1322">
        <f t="shared" si="60"/>
        <v>7268.26</v>
      </c>
      <c r="E1322">
        <f t="shared" si="61"/>
        <v>12</v>
      </c>
      <c r="F1322" t="str">
        <f t="shared" si="62"/>
        <v>No</v>
      </c>
    </row>
    <row r="1323" spans="1:6" x14ac:dyDescent="0.25">
      <c r="A1323" t="s">
        <v>230</v>
      </c>
      <c r="B1323" s="1">
        <v>37936</v>
      </c>
      <c r="C1323" t="s">
        <v>1159</v>
      </c>
      <c r="D1323">
        <f t="shared" si="60"/>
        <v>8163.87</v>
      </c>
      <c r="E1323">
        <f t="shared" si="61"/>
        <v>11</v>
      </c>
      <c r="F1323" t="str">
        <f t="shared" si="62"/>
        <v>No</v>
      </c>
    </row>
    <row r="1324" spans="1:6" x14ac:dyDescent="0.25">
      <c r="A1324" t="s">
        <v>71</v>
      </c>
      <c r="B1324" s="1">
        <v>41855</v>
      </c>
      <c r="C1324">
        <v>7818.58</v>
      </c>
      <c r="D1324">
        <f t="shared" si="60"/>
        <v>7818.58</v>
      </c>
      <c r="E1324">
        <f t="shared" si="61"/>
        <v>8</v>
      </c>
      <c r="F1324" t="str">
        <f t="shared" si="62"/>
        <v>No</v>
      </c>
    </row>
    <row r="1325" spans="1:6" x14ac:dyDescent="0.25">
      <c r="A1325" t="s">
        <v>643</v>
      </c>
      <c r="B1325" s="1">
        <v>41352</v>
      </c>
      <c r="C1325" t="s">
        <v>1160</v>
      </c>
      <c r="D1325">
        <f t="shared" si="60"/>
        <v>8088.45</v>
      </c>
      <c r="E1325">
        <f t="shared" si="61"/>
        <v>3</v>
      </c>
      <c r="F1325" t="str">
        <f t="shared" si="62"/>
        <v>No</v>
      </c>
    </row>
    <row r="1326" spans="1:6" x14ac:dyDescent="0.25">
      <c r="A1326" t="s">
        <v>252</v>
      </c>
      <c r="B1326" s="1">
        <v>40866</v>
      </c>
      <c r="C1326">
        <v>7946.01</v>
      </c>
      <c r="D1326">
        <f t="shared" si="60"/>
        <v>7946.01</v>
      </c>
      <c r="E1326">
        <f t="shared" si="61"/>
        <v>11</v>
      </c>
      <c r="F1326" t="str">
        <f t="shared" si="62"/>
        <v>No</v>
      </c>
    </row>
    <row r="1327" spans="1:6" x14ac:dyDescent="0.25">
      <c r="A1327" t="s">
        <v>318</v>
      </c>
      <c r="B1327" s="1">
        <v>37541</v>
      </c>
      <c r="C1327" t="s">
        <v>1161</v>
      </c>
      <c r="D1327">
        <f t="shared" si="60"/>
        <v>7719.08</v>
      </c>
      <c r="E1327">
        <f t="shared" si="61"/>
        <v>10</v>
      </c>
      <c r="F1327" t="str">
        <f t="shared" si="62"/>
        <v>No</v>
      </c>
    </row>
    <row r="1328" spans="1:6" x14ac:dyDescent="0.25">
      <c r="A1328" t="s">
        <v>247</v>
      </c>
      <c r="B1328" s="1">
        <v>39040</v>
      </c>
      <c r="C1328" t="s">
        <v>1162</v>
      </c>
      <c r="D1328">
        <f t="shared" si="60"/>
        <v>5323.49</v>
      </c>
      <c r="E1328">
        <f t="shared" si="61"/>
        <v>11</v>
      </c>
      <c r="F1328" t="str">
        <f t="shared" si="62"/>
        <v>Yes</v>
      </c>
    </row>
    <row r="1329" spans="1:6" x14ac:dyDescent="0.25">
      <c r="A1329" t="s">
        <v>238</v>
      </c>
      <c r="B1329" s="1">
        <v>39296</v>
      </c>
      <c r="C1329">
        <v>7763.45</v>
      </c>
      <c r="D1329">
        <f t="shared" si="60"/>
        <v>7763.45</v>
      </c>
      <c r="E1329">
        <f t="shared" si="61"/>
        <v>8</v>
      </c>
      <c r="F1329" t="str">
        <f t="shared" si="62"/>
        <v>No</v>
      </c>
    </row>
    <row r="1330" spans="1:6" x14ac:dyDescent="0.25">
      <c r="A1330" t="s">
        <v>217</v>
      </c>
      <c r="B1330" s="1">
        <v>38541</v>
      </c>
      <c r="C1330">
        <v>6824</v>
      </c>
      <c r="D1330">
        <f t="shared" si="60"/>
        <v>6824</v>
      </c>
      <c r="E1330">
        <f t="shared" si="61"/>
        <v>7</v>
      </c>
      <c r="F1330" t="str">
        <f t="shared" si="62"/>
        <v>No</v>
      </c>
    </row>
    <row r="1331" spans="1:6" x14ac:dyDescent="0.25">
      <c r="A1331" t="s">
        <v>84</v>
      </c>
      <c r="B1331" s="1">
        <v>41785</v>
      </c>
      <c r="C1331">
        <v>5263.04</v>
      </c>
      <c r="D1331">
        <f t="shared" si="60"/>
        <v>5263.04</v>
      </c>
      <c r="E1331">
        <f t="shared" si="61"/>
        <v>5</v>
      </c>
      <c r="F1331" t="str">
        <f t="shared" si="62"/>
        <v>No</v>
      </c>
    </row>
    <row r="1332" spans="1:6" x14ac:dyDescent="0.25">
      <c r="A1332" t="s">
        <v>217</v>
      </c>
      <c r="B1332" s="1">
        <v>38842</v>
      </c>
      <c r="C1332">
        <v>5687.3</v>
      </c>
      <c r="D1332">
        <f t="shared" si="60"/>
        <v>5687.3</v>
      </c>
      <c r="E1332">
        <f t="shared" si="61"/>
        <v>5</v>
      </c>
      <c r="F1332" t="str">
        <f t="shared" si="62"/>
        <v>No</v>
      </c>
    </row>
    <row r="1333" spans="1:6" x14ac:dyDescent="0.25">
      <c r="A1333" t="s">
        <v>210</v>
      </c>
      <c r="B1333" s="1">
        <v>40995</v>
      </c>
      <c r="C1333" t="s">
        <v>1163</v>
      </c>
      <c r="D1333">
        <f t="shared" si="60"/>
        <v>6051.07</v>
      </c>
      <c r="E1333">
        <f t="shared" si="61"/>
        <v>3</v>
      </c>
      <c r="F1333" t="str">
        <f t="shared" si="62"/>
        <v>No</v>
      </c>
    </row>
    <row r="1334" spans="1:6" x14ac:dyDescent="0.25">
      <c r="A1334" t="s">
        <v>71</v>
      </c>
      <c r="B1334" s="1">
        <v>41883</v>
      </c>
      <c r="C1334">
        <v>7762.12</v>
      </c>
      <c r="D1334">
        <f t="shared" si="60"/>
        <v>7762.12</v>
      </c>
      <c r="E1334">
        <f t="shared" si="61"/>
        <v>9</v>
      </c>
      <c r="F1334" t="str">
        <f t="shared" si="62"/>
        <v>No</v>
      </c>
    </row>
    <row r="1335" spans="1:6" x14ac:dyDescent="0.25">
      <c r="A1335" t="s">
        <v>119</v>
      </c>
      <c r="B1335" s="1">
        <v>40197</v>
      </c>
      <c r="C1335" t="s">
        <v>1164</v>
      </c>
      <c r="D1335">
        <f t="shared" si="60"/>
        <v>7955.3</v>
      </c>
      <c r="E1335">
        <f t="shared" si="61"/>
        <v>1</v>
      </c>
      <c r="F1335" t="str">
        <f t="shared" si="62"/>
        <v>No</v>
      </c>
    </row>
    <row r="1336" spans="1:6" x14ac:dyDescent="0.25">
      <c r="A1336" t="s">
        <v>658</v>
      </c>
      <c r="B1336" s="1">
        <v>37826</v>
      </c>
      <c r="C1336">
        <v>8772.91</v>
      </c>
      <c r="D1336">
        <f t="shared" si="60"/>
        <v>8772.91</v>
      </c>
      <c r="E1336">
        <f t="shared" si="61"/>
        <v>7</v>
      </c>
      <c r="F1336" t="str">
        <f t="shared" si="62"/>
        <v>No</v>
      </c>
    </row>
    <row r="1337" spans="1:6" x14ac:dyDescent="0.25">
      <c r="A1337" t="s">
        <v>182</v>
      </c>
      <c r="B1337" s="1">
        <v>38282</v>
      </c>
      <c r="C1337" t="s">
        <v>1165</v>
      </c>
      <c r="D1337">
        <f t="shared" si="60"/>
        <v>6790.53</v>
      </c>
      <c r="E1337">
        <f t="shared" si="61"/>
        <v>10</v>
      </c>
      <c r="F1337" t="str">
        <f t="shared" si="62"/>
        <v>No</v>
      </c>
    </row>
    <row r="1338" spans="1:6" x14ac:dyDescent="0.25">
      <c r="A1338" t="s">
        <v>526</v>
      </c>
      <c r="B1338" s="1">
        <v>39160</v>
      </c>
      <c r="C1338" t="s">
        <v>1166</v>
      </c>
      <c r="D1338">
        <f t="shared" si="60"/>
        <v>7336.15</v>
      </c>
      <c r="E1338">
        <f t="shared" si="61"/>
        <v>3</v>
      </c>
      <c r="F1338" t="str">
        <f t="shared" si="62"/>
        <v>No</v>
      </c>
    </row>
    <row r="1339" spans="1:6" x14ac:dyDescent="0.25">
      <c r="A1339" t="s">
        <v>84</v>
      </c>
      <c r="B1339" s="1">
        <v>41001</v>
      </c>
      <c r="C1339" t="s">
        <v>1167</v>
      </c>
      <c r="D1339">
        <f t="shared" si="60"/>
        <v>8186.62</v>
      </c>
      <c r="E1339">
        <f t="shared" si="61"/>
        <v>4</v>
      </c>
      <c r="F1339" t="str">
        <f t="shared" si="62"/>
        <v>No</v>
      </c>
    </row>
    <row r="1340" spans="1:6" x14ac:dyDescent="0.25">
      <c r="A1340" t="s">
        <v>697</v>
      </c>
      <c r="B1340" s="1">
        <v>41737</v>
      </c>
      <c r="C1340">
        <v>7995.69</v>
      </c>
      <c r="D1340">
        <f t="shared" si="60"/>
        <v>7995.69</v>
      </c>
      <c r="E1340">
        <f t="shared" si="61"/>
        <v>4</v>
      </c>
      <c r="F1340" t="str">
        <f t="shared" si="62"/>
        <v>No</v>
      </c>
    </row>
    <row r="1341" spans="1:6" x14ac:dyDescent="0.25">
      <c r="A1341" t="s">
        <v>1168</v>
      </c>
      <c r="B1341" s="1">
        <v>41260</v>
      </c>
      <c r="C1341">
        <v>9361.9699999999993</v>
      </c>
      <c r="D1341">
        <f t="shared" si="60"/>
        <v>9361.9699999999993</v>
      </c>
      <c r="E1341">
        <f t="shared" si="61"/>
        <v>12</v>
      </c>
      <c r="F1341" t="str">
        <f t="shared" si="62"/>
        <v>No</v>
      </c>
    </row>
    <row r="1342" spans="1:6" x14ac:dyDescent="0.25">
      <c r="A1342" t="s">
        <v>1021</v>
      </c>
      <c r="B1342" s="1">
        <v>37763</v>
      </c>
      <c r="C1342" t="s">
        <v>1169</v>
      </c>
      <c r="D1342">
        <f t="shared" si="60"/>
        <v>5318.65</v>
      </c>
      <c r="E1342">
        <f t="shared" si="61"/>
        <v>5</v>
      </c>
      <c r="F1342" t="str">
        <f t="shared" si="62"/>
        <v>No</v>
      </c>
    </row>
    <row r="1343" spans="1:6" x14ac:dyDescent="0.25">
      <c r="A1343" t="s">
        <v>170</v>
      </c>
      <c r="B1343" s="1">
        <v>37325</v>
      </c>
      <c r="C1343">
        <v>6309.35</v>
      </c>
      <c r="D1343">
        <f t="shared" si="60"/>
        <v>6309.35</v>
      </c>
      <c r="E1343">
        <f t="shared" si="61"/>
        <v>3</v>
      </c>
      <c r="F1343" t="str">
        <f t="shared" si="62"/>
        <v>No</v>
      </c>
    </row>
    <row r="1344" spans="1:6" x14ac:dyDescent="0.25">
      <c r="A1344" t="s">
        <v>1170</v>
      </c>
      <c r="B1344" s="1">
        <v>37720</v>
      </c>
      <c r="C1344">
        <v>6432.78</v>
      </c>
      <c r="D1344">
        <f t="shared" si="60"/>
        <v>6432.78</v>
      </c>
      <c r="E1344">
        <f t="shared" si="61"/>
        <v>4</v>
      </c>
      <c r="F1344" t="str">
        <f t="shared" si="62"/>
        <v>No</v>
      </c>
    </row>
    <row r="1345" spans="1:6" x14ac:dyDescent="0.25">
      <c r="A1345" t="s">
        <v>74</v>
      </c>
      <c r="B1345" s="1">
        <v>40386</v>
      </c>
      <c r="C1345" t="s">
        <v>1171</v>
      </c>
      <c r="D1345">
        <f t="shared" si="60"/>
        <v>7161.13</v>
      </c>
      <c r="E1345">
        <f t="shared" si="61"/>
        <v>7</v>
      </c>
      <c r="F1345" t="str">
        <f t="shared" si="62"/>
        <v>Yes</v>
      </c>
    </row>
    <row r="1346" spans="1:6" x14ac:dyDescent="0.25">
      <c r="A1346" t="s">
        <v>619</v>
      </c>
      <c r="B1346" s="1">
        <v>39903</v>
      </c>
      <c r="C1346">
        <v>5225.87</v>
      </c>
      <c r="D1346">
        <f t="shared" si="60"/>
        <v>5225.87</v>
      </c>
      <c r="E1346">
        <f t="shared" si="61"/>
        <v>3</v>
      </c>
      <c r="F1346" t="str">
        <f t="shared" si="62"/>
        <v>No</v>
      </c>
    </row>
    <row r="1347" spans="1:6" x14ac:dyDescent="0.25">
      <c r="A1347" t="s">
        <v>106</v>
      </c>
      <c r="B1347" s="1">
        <v>40917</v>
      </c>
      <c r="C1347">
        <v>7906.87</v>
      </c>
      <c r="D1347">
        <f t="shared" ref="D1347:D1410" si="63">IF(LEFT(RIGHT(C1347,3))=",",_xlfn.NUMBERVALUE(C1347,",","."),C1347)</f>
        <v>7906.87</v>
      </c>
      <c r="E1347">
        <f t="shared" ref="E1347:E1410" si="64">MONTH(B1347)</f>
        <v>1</v>
      </c>
      <c r="F1347" t="str">
        <f t="shared" ref="F1347:F1410" si="65">IF(ISERROR(SEARCH("J*A*S*M",A1347)),"No","Yes")</f>
        <v>No</v>
      </c>
    </row>
    <row r="1348" spans="1:6" x14ac:dyDescent="0.25">
      <c r="A1348" t="s">
        <v>118</v>
      </c>
      <c r="B1348" s="1">
        <v>37183</v>
      </c>
      <c r="C1348" t="s">
        <v>1172</v>
      </c>
      <c r="D1348">
        <f t="shared" si="63"/>
        <v>5886.34</v>
      </c>
      <c r="E1348">
        <f t="shared" si="64"/>
        <v>10</v>
      </c>
      <c r="F1348" t="str">
        <f t="shared" si="65"/>
        <v>No</v>
      </c>
    </row>
    <row r="1349" spans="1:6" x14ac:dyDescent="0.25">
      <c r="A1349" t="s">
        <v>129</v>
      </c>
      <c r="B1349" s="1">
        <v>37749</v>
      </c>
      <c r="C1349" t="s">
        <v>1173</v>
      </c>
      <c r="D1349">
        <f t="shared" si="63"/>
        <v>9670.93</v>
      </c>
      <c r="E1349">
        <f t="shared" si="64"/>
        <v>5</v>
      </c>
      <c r="F1349" t="str">
        <f t="shared" si="65"/>
        <v>No</v>
      </c>
    </row>
    <row r="1350" spans="1:6" x14ac:dyDescent="0.25">
      <c r="A1350" t="s">
        <v>92</v>
      </c>
      <c r="B1350" s="1">
        <v>39257</v>
      </c>
      <c r="C1350">
        <v>6153.51</v>
      </c>
      <c r="D1350">
        <f t="shared" si="63"/>
        <v>6153.51</v>
      </c>
      <c r="E1350">
        <f t="shared" si="64"/>
        <v>6</v>
      </c>
      <c r="F1350" t="str">
        <f t="shared" si="65"/>
        <v>No</v>
      </c>
    </row>
    <row r="1351" spans="1:6" x14ac:dyDescent="0.25">
      <c r="A1351" t="s">
        <v>334</v>
      </c>
      <c r="B1351" s="1">
        <v>37692</v>
      </c>
      <c r="C1351" t="s">
        <v>1174</v>
      </c>
      <c r="D1351">
        <f t="shared" si="63"/>
        <v>5917.7</v>
      </c>
      <c r="E1351">
        <f t="shared" si="64"/>
        <v>3</v>
      </c>
      <c r="F1351" t="str">
        <f t="shared" si="65"/>
        <v>No</v>
      </c>
    </row>
    <row r="1352" spans="1:6" x14ac:dyDescent="0.25">
      <c r="A1352" t="s">
        <v>61</v>
      </c>
      <c r="B1352" s="1">
        <v>40047</v>
      </c>
      <c r="C1352">
        <v>7533.87</v>
      </c>
      <c r="D1352">
        <f t="shared" si="63"/>
        <v>7533.87</v>
      </c>
      <c r="E1352">
        <f t="shared" si="64"/>
        <v>8</v>
      </c>
      <c r="F1352" t="str">
        <f t="shared" si="65"/>
        <v>No</v>
      </c>
    </row>
    <row r="1353" spans="1:6" x14ac:dyDescent="0.25">
      <c r="A1353" t="s">
        <v>99</v>
      </c>
      <c r="B1353" s="1">
        <v>39081</v>
      </c>
      <c r="C1353">
        <v>6096.07</v>
      </c>
      <c r="D1353">
        <f t="shared" si="63"/>
        <v>6096.07</v>
      </c>
      <c r="E1353">
        <f t="shared" si="64"/>
        <v>12</v>
      </c>
      <c r="F1353" t="str">
        <f t="shared" si="65"/>
        <v>No</v>
      </c>
    </row>
    <row r="1354" spans="1:6" x14ac:dyDescent="0.25">
      <c r="A1354" t="s">
        <v>447</v>
      </c>
      <c r="B1354" s="1">
        <v>38785</v>
      </c>
      <c r="C1354">
        <v>5465.07</v>
      </c>
      <c r="D1354">
        <f t="shared" si="63"/>
        <v>5465.07</v>
      </c>
      <c r="E1354">
        <f t="shared" si="64"/>
        <v>3</v>
      </c>
      <c r="F1354" t="str">
        <f t="shared" si="65"/>
        <v>No</v>
      </c>
    </row>
    <row r="1355" spans="1:6" x14ac:dyDescent="0.25">
      <c r="A1355" t="s">
        <v>86</v>
      </c>
      <c r="B1355" s="1">
        <v>41720</v>
      </c>
      <c r="C1355" t="s">
        <v>1175</v>
      </c>
      <c r="D1355">
        <f t="shared" si="63"/>
        <v>5000.92</v>
      </c>
      <c r="E1355">
        <f t="shared" si="64"/>
        <v>3</v>
      </c>
      <c r="F1355" t="str">
        <f t="shared" si="65"/>
        <v>No</v>
      </c>
    </row>
    <row r="1356" spans="1:6" x14ac:dyDescent="0.25">
      <c r="A1356" t="s">
        <v>675</v>
      </c>
      <c r="B1356" s="1">
        <v>40224</v>
      </c>
      <c r="C1356">
        <v>6344.65</v>
      </c>
      <c r="D1356">
        <f t="shared" si="63"/>
        <v>6344.65</v>
      </c>
      <c r="E1356">
        <f t="shared" si="64"/>
        <v>2</v>
      </c>
      <c r="F1356" t="str">
        <f t="shared" si="65"/>
        <v>No</v>
      </c>
    </row>
    <row r="1357" spans="1:6" x14ac:dyDescent="0.25">
      <c r="A1357" t="s">
        <v>857</v>
      </c>
      <c r="B1357" s="1">
        <v>39784</v>
      </c>
      <c r="C1357" t="s">
        <v>1176</v>
      </c>
      <c r="D1357">
        <f t="shared" si="63"/>
        <v>9115.16</v>
      </c>
      <c r="E1357">
        <f t="shared" si="64"/>
        <v>12</v>
      </c>
      <c r="F1357" t="str">
        <f t="shared" si="65"/>
        <v>No</v>
      </c>
    </row>
    <row r="1358" spans="1:6" x14ac:dyDescent="0.25">
      <c r="A1358" t="s">
        <v>179</v>
      </c>
      <c r="B1358" s="1">
        <v>40585</v>
      </c>
      <c r="C1358">
        <v>6291.7</v>
      </c>
      <c r="D1358">
        <f t="shared" si="63"/>
        <v>6291.7</v>
      </c>
      <c r="E1358">
        <f t="shared" si="64"/>
        <v>2</v>
      </c>
      <c r="F1358" t="str">
        <f t="shared" si="65"/>
        <v>No</v>
      </c>
    </row>
    <row r="1359" spans="1:6" x14ac:dyDescent="0.25">
      <c r="A1359" t="s">
        <v>71</v>
      </c>
      <c r="B1359" s="1">
        <v>41564</v>
      </c>
      <c r="C1359">
        <v>7843.66</v>
      </c>
      <c r="D1359">
        <f t="shared" si="63"/>
        <v>7843.66</v>
      </c>
      <c r="E1359">
        <f t="shared" si="64"/>
        <v>10</v>
      </c>
      <c r="F1359" t="str">
        <f t="shared" si="65"/>
        <v>No</v>
      </c>
    </row>
    <row r="1360" spans="1:6" x14ac:dyDescent="0.25">
      <c r="A1360" t="s">
        <v>396</v>
      </c>
      <c r="B1360" s="1">
        <v>41380</v>
      </c>
      <c r="C1360">
        <v>5730.96</v>
      </c>
      <c r="D1360">
        <f t="shared" si="63"/>
        <v>5730.96</v>
      </c>
      <c r="E1360">
        <f t="shared" si="64"/>
        <v>4</v>
      </c>
      <c r="F1360" t="str">
        <f t="shared" si="65"/>
        <v>Yes</v>
      </c>
    </row>
    <row r="1361" spans="1:6" x14ac:dyDescent="0.25">
      <c r="A1361" t="s">
        <v>1177</v>
      </c>
      <c r="B1361" s="1">
        <v>38975</v>
      </c>
      <c r="C1361" t="s">
        <v>1178</v>
      </c>
      <c r="D1361">
        <f t="shared" si="63"/>
        <v>6223.79</v>
      </c>
      <c r="E1361">
        <f t="shared" si="64"/>
        <v>9</v>
      </c>
      <c r="F1361" t="str">
        <f t="shared" si="65"/>
        <v>No</v>
      </c>
    </row>
    <row r="1362" spans="1:6" x14ac:dyDescent="0.25">
      <c r="A1362" t="s">
        <v>1179</v>
      </c>
      <c r="B1362" s="1">
        <v>41606</v>
      </c>
      <c r="C1362" t="s">
        <v>1180</v>
      </c>
      <c r="D1362">
        <f t="shared" si="63"/>
        <v>7154.14</v>
      </c>
      <c r="E1362">
        <f t="shared" si="64"/>
        <v>11</v>
      </c>
      <c r="F1362" t="str">
        <f t="shared" si="65"/>
        <v>No</v>
      </c>
    </row>
    <row r="1363" spans="1:6" x14ac:dyDescent="0.25">
      <c r="A1363" t="s">
        <v>1105</v>
      </c>
      <c r="B1363" s="1">
        <v>41231</v>
      </c>
      <c r="C1363">
        <v>9576.74</v>
      </c>
      <c r="D1363">
        <f t="shared" si="63"/>
        <v>9576.74</v>
      </c>
      <c r="E1363">
        <f t="shared" si="64"/>
        <v>11</v>
      </c>
      <c r="F1363" t="str">
        <f t="shared" si="65"/>
        <v>No</v>
      </c>
    </row>
    <row r="1364" spans="1:6" x14ac:dyDescent="0.25">
      <c r="A1364" t="s">
        <v>396</v>
      </c>
      <c r="B1364" s="1">
        <v>40516</v>
      </c>
      <c r="C1364">
        <v>5260.44</v>
      </c>
      <c r="D1364">
        <f t="shared" si="63"/>
        <v>5260.44</v>
      </c>
      <c r="E1364">
        <f t="shared" si="64"/>
        <v>12</v>
      </c>
      <c r="F1364" t="str">
        <f t="shared" si="65"/>
        <v>Yes</v>
      </c>
    </row>
    <row r="1365" spans="1:6" x14ac:dyDescent="0.25">
      <c r="A1365" t="s">
        <v>96</v>
      </c>
      <c r="B1365" s="1">
        <v>38539</v>
      </c>
      <c r="C1365" t="s">
        <v>1181</v>
      </c>
      <c r="D1365">
        <f t="shared" si="63"/>
        <v>7864.43</v>
      </c>
      <c r="E1365">
        <f t="shared" si="64"/>
        <v>7</v>
      </c>
      <c r="F1365" t="str">
        <f t="shared" si="65"/>
        <v>No</v>
      </c>
    </row>
    <row r="1366" spans="1:6" x14ac:dyDescent="0.25">
      <c r="A1366" t="s">
        <v>199</v>
      </c>
      <c r="B1366" s="1">
        <v>40946</v>
      </c>
      <c r="C1366" t="s">
        <v>1182</v>
      </c>
      <c r="D1366">
        <f t="shared" si="63"/>
        <v>9957.9500000000007</v>
      </c>
      <c r="E1366">
        <f t="shared" si="64"/>
        <v>2</v>
      </c>
      <c r="F1366" t="str">
        <f t="shared" si="65"/>
        <v>No</v>
      </c>
    </row>
    <row r="1367" spans="1:6" x14ac:dyDescent="0.25">
      <c r="A1367" t="s">
        <v>479</v>
      </c>
      <c r="B1367" s="1">
        <v>38297</v>
      </c>
      <c r="C1367" t="s">
        <v>1183</v>
      </c>
      <c r="D1367">
        <f t="shared" si="63"/>
        <v>5913.9</v>
      </c>
      <c r="E1367">
        <f t="shared" si="64"/>
        <v>11</v>
      </c>
      <c r="F1367" t="str">
        <f t="shared" si="65"/>
        <v>No</v>
      </c>
    </row>
    <row r="1368" spans="1:6" x14ac:dyDescent="0.25">
      <c r="A1368" t="s">
        <v>339</v>
      </c>
      <c r="B1368" s="1">
        <v>38879</v>
      </c>
      <c r="C1368">
        <v>9850.2000000000007</v>
      </c>
      <c r="D1368">
        <f t="shared" si="63"/>
        <v>9850.2000000000007</v>
      </c>
      <c r="E1368">
        <f t="shared" si="64"/>
        <v>6</v>
      </c>
      <c r="F1368" t="str">
        <f t="shared" si="65"/>
        <v>No</v>
      </c>
    </row>
    <row r="1369" spans="1:6" x14ac:dyDescent="0.25">
      <c r="A1369" t="s">
        <v>557</v>
      </c>
      <c r="B1369" s="1">
        <v>37106</v>
      </c>
      <c r="C1369" t="s">
        <v>1184</v>
      </c>
      <c r="D1369">
        <f t="shared" si="63"/>
        <v>5599.83</v>
      </c>
      <c r="E1369">
        <f t="shared" si="64"/>
        <v>8</v>
      </c>
      <c r="F1369" t="str">
        <f t="shared" si="65"/>
        <v>No</v>
      </c>
    </row>
    <row r="1370" spans="1:6" x14ac:dyDescent="0.25">
      <c r="A1370" t="s">
        <v>732</v>
      </c>
      <c r="B1370" s="1">
        <v>41989</v>
      </c>
      <c r="C1370" t="s">
        <v>1185</v>
      </c>
      <c r="D1370">
        <f t="shared" si="63"/>
        <v>8079.66</v>
      </c>
      <c r="E1370">
        <f t="shared" si="64"/>
        <v>12</v>
      </c>
      <c r="F1370" t="str">
        <f t="shared" si="65"/>
        <v>No</v>
      </c>
    </row>
    <row r="1371" spans="1:6" x14ac:dyDescent="0.25">
      <c r="A1371" t="s">
        <v>416</v>
      </c>
      <c r="B1371" s="1">
        <v>38978</v>
      </c>
      <c r="C1371">
        <v>5495.68</v>
      </c>
      <c r="D1371">
        <f t="shared" si="63"/>
        <v>5495.68</v>
      </c>
      <c r="E1371">
        <f t="shared" si="64"/>
        <v>9</v>
      </c>
      <c r="F1371" t="str">
        <f t="shared" si="65"/>
        <v>No</v>
      </c>
    </row>
    <row r="1372" spans="1:6" x14ac:dyDescent="0.25">
      <c r="A1372" t="s">
        <v>173</v>
      </c>
      <c r="B1372" s="1">
        <v>41787</v>
      </c>
      <c r="C1372" t="s">
        <v>1186</v>
      </c>
      <c r="D1372">
        <f t="shared" si="63"/>
        <v>8302.91</v>
      </c>
      <c r="E1372">
        <f t="shared" si="64"/>
        <v>5</v>
      </c>
      <c r="F1372" t="str">
        <f t="shared" si="65"/>
        <v>No</v>
      </c>
    </row>
    <row r="1373" spans="1:6" x14ac:dyDescent="0.25">
      <c r="A1373" t="s">
        <v>61</v>
      </c>
      <c r="B1373" s="1">
        <v>38355</v>
      </c>
      <c r="C1373">
        <v>5952.97</v>
      </c>
      <c r="D1373">
        <f t="shared" si="63"/>
        <v>5952.97</v>
      </c>
      <c r="E1373">
        <f t="shared" si="64"/>
        <v>1</v>
      </c>
      <c r="F1373" t="str">
        <f t="shared" si="65"/>
        <v>No</v>
      </c>
    </row>
    <row r="1374" spans="1:6" x14ac:dyDescent="0.25">
      <c r="A1374" t="s">
        <v>864</v>
      </c>
      <c r="B1374" s="1">
        <v>40332</v>
      </c>
      <c r="C1374" t="s">
        <v>1187</v>
      </c>
      <c r="D1374">
        <f t="shared" si="63"/>
        <v>8966.06</v>
      </c>
      <c r="E1374">
        <f t="shared" si="64"/>
        <v>6</v>
      </c>
      <c r="F1374" t="str">
        <f t="shared" si="65"/>
        <v>No</v>
      </c>
    </row>
    <row r="1375" spans="1:6" x14ac:dyDescent="0.25">
      <c r="A1375" t="s">
        <v>274</v>
      </c>
      <c r="B1375" s="1">
        <v>40180</v>
      </c>
      <c r="C1375">
        <v>9165.36</v>
      </c>
      <c r="D1375">
        <f t="shared" si="63"/>
        <v>9165.36</v>
      </c>
      <c r="E1375">
        <f t="shared" si="64"/>
        <v>1</v>
      </c>
      <c r="F1375" t="str">
        <f t="shared" si="65"/>
        <v>No</v>
      </c>
    </row>
    <row r="1376" spans="1:6" x14ac:dyDescent="0.25">
      <c r="A1376" t="s">
        <v>1188</v>
      </c>
      <c r="B1376" s="1">
        <v>41844</v>
      </c>
      <c r="C1376" t="s">
        <v>1189</v>
      </c>
      <c r="D1376">
        <f t="shared" si="63"/>
        <v>9773</v>
      </c>
      <c r="E1376">
        <f t="shared" si="64"/>
        <v>7</v>
      </c>
      <c r="F1376" t="str">
        <f t="shared" si="65"/>
        <v>No</v>
      </c>
    </row>
    <row r="1377" spans="1:6" x14ac:dyDescent="0.25">
      <c r="A1377" t="s">
        <v>334</v>
      </c>
      <c r="B1377" s="1">
        <v>41164</v>
      </c>
      <c r="C1377" t="s">
        <v>1190</v>
      </c>
      <c r="D1377">
        <f t="shared" si="63"/>
        <v>5564.82</v>
      </c>
      <c r="E1377">
        <f t="shared" si="64"/>
        <v>9</v>
      </c>
      <c r="F1377" t="str">
        <f t="shared" si="65"/>
        <v>No</v>
      </c>
    </row>
    <row r="1378" spans="1:6" x14ac:dyDescent="0.25">
      <c r="A1378" t="s">
        <v>1191</v>
      </c>
      <c r="B1378" s="1">
        <v>39146</v>
      </c>
      <c r="C1378">
        <v>8889.6</v>
      </c>
      <c r="D1378">
        <f t="shared" si="63"/>
        <v>8889.6</v>
      </c>
      <c r="E1378">
        <f t="shared" si="64"/>
        <v>3</v>
      </c>
      <c r="F1378" t="str">
        <f t="shared" si="65"/>
        <v>No</v>
      </c>
    </row>
    <row r="1379" spans="1:6" x14ac:dyDescent="0.25">
      <c r="A1379" t="s">
        <v>1192</v>
      </c>
      <c r="B1379" s="1">
        <v>41942</v>
      </c>
      <c r="C1379" t="s">
        <v>1193</v>
      </c>
      <c r="D1379">
        <f t="shared" si="63"/>
        <v>9042.9699999999993</v>
      </c>
      <c r="E1379">
        <f t="shared" si="64"/>
        <v>10</v>
      </c>
      <c r="F1379" t="str">
        <f t="shared" si="65"/>
        <v>No</v>
      </c>
    </row>
    <row r="1380" spans="1:6" x14ac:dyDescent="0.25">
      <c r="A1380" t="s">
        <v>534</v>
      </c>
      <c r="B1380" s="1">
        <v>40793</v>
      </c>
      <c r="C1380">
        <v>8411.93</v>
      </c>
      <c r="D1380">
        <f t="shared" si="63"/>
        <v>8411.93</v>
      </c>
      <c r="E1380">
        <f t="shared" si="64"/>
        <v>9</v>
      </c>
      <c r="F1380" t="str">
        <f t="shared" si="65"/>
        <v>No</v>
      </c>
    </row>
    <row r="1381" spans="1:6" x14ac:dyDescent="0.25">
      <c r="A1381" t="s">
        <v>772</v>
      </c>
      <c r="B1381" s="1">
        <v>38614</v>
      </c>
      <c r="C1381" t="s">
        <v>1194</v>
      </c>
      <c r="D1381">
        <f t="shared" si="63"/>
        <v>6665.6</v>
      </c>
      <c r="E1381">
        <f t="shared" si="64"/>
        <v>9</v>
      </c>
      <c r="F1381" t="str">
        <f t="shared" si="65"/>
        <v>No</v>
      </c>
    </row>
    <row r="1382" spans="1:6" x14ac:dyDescent="0.25">
      <c r="A1382" t="s">
        <v>80</v>
      </c>
      <c r="B1382" s="1">
        <v>37585</v>
      </c>
      <c r="C1382" t="s">
        <v>1195</v>
      </c>
      <c r="D1382">
        <f t="shared" si="63"/>
        <v>7238.84</v>
      </c>
      <c r="E1382">
        <f t="shared" si="64"/>
        <v>11</v>
      </c>
      <c r="F1382" t="str">
        <f t="shared" si="65"/>
        <v>Yes</v>
      </c>
    </row>
    <row r="1383" spans="1:6" x14ac:dyDescent="0.25">
      <c r="A1383" t="s">
        <v>728</v>
      </c>
      <c r="B1383" s="1">
        <v>37982</v>
      </c>
      <c r="C1383">
        <v>5678.54</v>
      </c>
      <c r="D1383">
        <f t="shared" si="63"/>
        <v>5678.54</v>
      </c>
      <c r="E1383">
        <f t="shared" si="64"/>
        <v>12</v>
      </c>
      <c r="F1383" t="str">
        <f t="shared" si="65"/>
        <v>No</v>
      </c>
    </row>
    <row r="1384" spans="1:6" x14ac:dyDescent="0.25">
      <c r="A1384" t="s">
        <v>236</v>
      </c>
      <c r="B1384" s="1">
        <v>39256</v>
      </c>
      <c r="C1384">
        <v>9358.9500000000007</v>
      </c>
      <c r="D1384">
        <f t="shared" si="63"/>
        <v>9358.9500000000007</v>
      </c>
      <c r="E1384">
        <f t="shared" si="64"/>
        <v>6</v>
      </c>
      <c r="F1384" t="str">
        <f t="shared" si="65"/>
        <v>No</v>
      </c>
    </row>
    <row r="1385" spans="1:6" x14ac:dyDescent="0.25">
      <c r="A1385" t="s">
        <v>441</v>
      </c>
      <c r="B1385" s="1">
        <v>40632</v>
      </c>
      <c r="C1385">
        <v>8137.28</v>
      </c>
      <c r="D1385">
        <f t="shared" si="63"/>
        <v>8137.28</v>
      </c>
      <c r="E1385">
        <f t="shared" si="64"/>
        <v>3</v>
      </c>
      <c r="F1385" t="str">
        <f t="shared" si="65"/>
        <v>No</v>
      </c>
    </row>
    <row r="1386" spans="1:6" x14ac:dyDescent="0.25">
      <c r="A1386" t="s">
        <v>652</v>
      </c>
      <c r="B1386" s="1">
        <v>38366</v>
      </c>
      <c r="C1386" t="s">
        <v>1196</v>
      </c>
      <c r="D1386">
        <f t="shared" si="63"/>
        <v>7767.76</v>
      </c>
      <c r="E1386">
        <f t="shared" si="64"/>
        <v>1</v>
      </c>
      <c r="F1386" t="str">
        <f t="shared" si="65"/>
        <v>No</v>
      </c>
    </row>
    <row r="1387" spans="1:6" x14ac:dyDescent="0.25">
      <c r="A1387" t="s">
        <v>1197</v>
      </c>
      <c r="B1387" s="1">
        <v>40642</v>
      </c>
      <c r="C1387">
        <v>9695.66</v>
      </c>
      <c r="D1387">
        <f t="shared" si="63"/>
        <v>9695.66</v>
      </c>
      <c r="E1387">
        <f t="shared" si="64"/>
        <v>4</v>
      </c>
      <c r="F1387" t="str">
        <f t="shared" si="65"/>
        <v>No</v>
      </c>
    </row>
    <row r="1388" spans="1:6" x14ac:dyDescent="0.25">
      <c r="A1388" t="s">
        <v>854</v>
      </c>
      <c r="B1388" s="1">
        <v>38687</v>
      </c>
      <c r="C1388" t="s">
        <v>1198</v>
      </c>
      <c r="D1388">
        <f t="shared" si="63"/>
        <v>8271.6</v>
      </c>
      <c r="E1388">
        <f t="shared" si="64"/>
        <v>12</v>
      </c>
      <c r="F1388" t="str">
        <f t="shared" si="65"/>
        <v>No</v>
      </c>
    </row>
    <row r="1389" spans="1:6" x14ac:dyDescent="0.25">
      <c r="A1389" t="s">
        <v>320</v>
      </c>
      <c r="B1389" s="1">
        <v>40926</v>
      </c>
      <c r="C1389" t="s">
        <v>1199</v>
      </c>
      <c r="D1389">
        <f t="shared" si="63"/>
        <v>6430.63</v>
      </c>
      <c r="E1389">
        <f t="shared" si="64"/>
        <v>1</v>
      </c>
      <c r="F1389" t="str">
        <f t="shared" si="65"/>
        <v>Yes</v>
      </c>
    </row>
    <row r="1390" spans="1:6" x14ac:dyDescent="0.25">
      <c r="A1390" t="s">
        <v>326</v>
      </c>
      <c r="B1390" s="1">
        <v>39380</v>
      </c>
      <c r="C1390" t="s">
        <v>1200</v>
      </c>
      <c r="D1390">
        <f t="shared" si="63"/>
        <v>9628.5</v>
      </c>
      <c r="E1390">
        <f t="shared" si="64"/>
        <v>10</v>
      </c>
      <c r="F1390" t="str">
        <f t="shared" si="65"/>
        <v>No</v>
      </c>
    </row>
    <row r="1391" spans="1:6" x14ac:dyDescent="0.25">
      <c r="A1391" t="s">
        <v>84</v>
      </c>
      <c r="B1391" s="1">
        <v>41109</v>
      </c>
      <c r="C1391" t="s">
        <v>1201</v>
      </c>
      <c r="D1391">
        <f t="shared" si="63"/>
        <v>5223.28</v>
      </c>
      <c r="E1391">
        <f t="shared" si="64"/>
        <v>7</v>
      </c>
      <c r="F1391" t="str">
        <f t="shared" si="65"/>
        <v>No</v>
      </c>
    </row>
    <row r="1392" spans="1:6" x14ac:dyDescent="0.25">
      <c r="A1392" t="s">
        <v>101</v>
      </c>
      <c r="B1392" s="1">
        <v>39436</v>
      </c>
      <c r="C1392">
        <v>5866.92</v>
      </c>
      <c r="D1392">
        <f t="shared" si="63"/>
        <v>5866.92</v>
      </c>
      <c r="E1392">
        <f t="shared" si="64"/>
        <v>12</v>
      </c>
      <c r="F1392" t="str">
        <f t="shared" si="65"/>
        <v>No</v>
      </c>
    </row>
    <row r="1393" spans="1:6" x14ac:dyDescent="0.25">
      <c r="A1393" t="s">
        <v>686</v>
      </c>
      <c r="B1393" s="1">
        <v>38092</v>
      </c>
      <c r="C1393">
        <v>6327.14</v>
      </c>
      <c r="D1393">
        <f t="shared" si="63"/>
        <v>6327.14</v>
      </c>
      <c r="E1393">
        <f t="shared" si="64"/>
        <v>4</v>
      </c>
      <c r="F1393" t="str">
        <f t="shared" si="65"/>
        <v>No</v>
      </c>
    </row>
    <row r="1394" spans="1:6" x14ac:dyDescent="0.25">
      <c r="A1394" t="s">
        <v>489</v>
      </c>
      <c r="B1394" s="1">
        <v>39718</v>
      </c>
      <c r="C1394" t="s">
        <v>1202</v>
      </c>
      <c r="D1394">
        <f t="shared" si="63"/>
        <v>7185.68</v>
      </c>
      <c r="E1394">
        <f t="shared" si="64"/>
        <v>9</v>
      </c>
      <c r="F1394" t="str">
        <f t="shared" si="65"/>
        <v>No</v>
      </c>
    </row>
    <row r="1395" spans="1:6" x14ac:dyDescent="0.25">
      <c r="A1395" t="s">
        <v>84</v>
      </c>
      <c r="B1395" s="1">
        <v>40884</v>
      </c>
      <c r="C1395">
        <v>6694.35</v>
      </c>
      <c r="D1395">
        <f t="shared" si="63"/>
        <v>6694.35</v>
      </c>
      <c r="E1395">
        <f t="shared" si="64"/>
        <v>12</v>
      </c>
      <c r="F1395" t="str">
        <f t="shared" si="65"/>
        <v>No</v>
      </c>
    </row>
    <row r="1396" spans="1:6" x14ac:dyDescent="0.25">
      <c r="A1396" t="s">
        <v>181</v>
      </c>
      <c r="B1396" s="1">
        <v>37098</v>
      </c>
      <c r="C1396">
        <v>9885.42</v>
      </c>
      <c r="D1396">
        <f t="shared" si="63"/>
        <v>9885.42</v>
      </c>
      <c r="E1396">
        <f t="shared" si="64"/>
        <v>7</v>
      </c>
      <c r="F1396" t="str">
        <f t="shared" si="65"/>
        <v>No</v>
      </c>
    </row>
    <row r="1397" spans="1:6" x14ac:dyDescent="0.25">
      <c r="A1397" t="s">
        <v>351</v>
      </c>
      <c r="B1397" s="1">
        <v>39649</v>
      </c>
      <c r="C1397">
        <v>5175.12</v>
      </c>
      <c r="D1397">
        <f t="shared" si="63"/>
        <v>5175.12</v>
      </c>
      <c r="E1397">
        <f t="shared" si="64"/>
        <v>7</v>
      </c>
      <c r="F1397" t="str">
        <f t="shared" si="65"/>
        <v>No</v>
      </c>
    </row>
    <row r="1398" spans="1:6" x14ac:dyDescent="0.25">
      <c r="A1398" t="s">
        <v>256</v>
      </c>
      <c r="B1398" s="1">
        <v>41082</v>
      </c>
      <c r="C1398" t="s">
        <v>1203</v>
      </c>
      <c r="D1398">
        <f t="shared" si="63"/>
        <v>5650.24</v>
      </c>
      <c r="E1398">
        <f t="shared" si="64"/>
        <v>6</v>
      </c>
      <c r="F1398" t="str">
        <f t="shared" si="65"/>
        <v>No</v>
      </c>
    </row>
    <row r="1399" spans="1:6" x14ac:dyDescent="0.25">
      <c r="A1399" t="s">
        <v>855</v>
      </c>
      <c r="B1399" s="1">
        <v>41887</v>
      </c>
      <c r="C1399">
        <v>5971.13</v>
      </c>
      <c r="D1399">
        <f t="shared" si="63"/>
        <v>5971.13</v>
      </c>
      <c r="E1399">
        <f t="shared" si="64"/>
        <v>9</v>
      </c>
      <c r="F1399" t="str">
        <f t="shared" si="65"/>
        <v>No</v>
      </c>
    </row>
    <row r="1400" spans="1:6" x14ac:dyDescent="0.25">
      <c r="A1400" t="s">
        <v>358</v>
      </c>
      <c r="B1400" s="1">
        <v>37526</v>
      </c>
      <c r="C1400" t="s">
        <v>1204</v>
      </c>
      <c r="D1400">
        <f t="shared" si="63"/>
        <v>7130.56</v>
      </c>
      <c r="E1400">
        <f t="shared" si="64"/>
        <v>9</v>
      </c>
      <c r="F1400" t="str">
        <f t="shared" si="65"/>
        <v>No</v>
      </c>
    </row>
    <row r="1401" spans="1:6" x14ac:dyDescent="0.25">
      <c r="A1401" t="s">
        <v>118</v>
      </c>
      <c r="B1401" s="1">
        <v>41963</v>
      </c>
      <c r="C1401" t="s">
        <v>1205</v>
      </c>
      <c r="D1401">
        <f t="shared" si="63"/>
        <v>9818.74</v>
      </c>
      <c r="E1401">
        <f t="shared" si="64"/>
        <v>11</v>
      </c>
      <c r="F1401" t="str">
        <f t="shared" si="65"/>
        <v>No</v>
      </c>
    </row>
    <row r="1402" spans="1:6" x14ac:dyDescent="0.25">
      <c r="A1402" t="s">
        <v>252</v>
      </c>
      <c r="B1402" s="1">
        <v>40057</v>
      </c>
      <c r="C1402" t="s">
        <v>1206</v>
      </c>
      <c r="D1402">
        <f t="shared" si="63"/>
        <v>5865.87</v>
      </c>
      <c r="E1402">
        <f t="shared" si="64"/>
        <v>9</v>
      </c>
      <c r="F1402" t="str">
        <f t="shared" si="65"/>
        <v>No</v>
      </c>
    </row>
    <row r="1403" spans="1:6" x14ac:dyDescent="0.25">
      <c r="A1403" t="s">
        <v>962</v>
      </c>
      <c r="B1403" s="1">
        <v>41311</v>
      </c>
      <c r="C1403">
        <v>6335.51</v>
      </c>
      <c r="D1403">
        <f t="shared" si="63"/>
        <v>6335.51</v>
      </c>
      <c r="E1403">
        <f t="shared" si="64"/>
        <v>2</v>
      </c>
      <c r="F1403" t="str">
        <f t="shared" si="65"/>
        <v>No</v>
      </c>
    </row>
    <row r="1404" spans="1:6" x14ac:dyDescent="0.25">
      <c r="A1404" t="s">
        <v>157</v>
      </c>
      <c r="B1404" s="1">
        <v>40609</v>
      </c>
      <c r="C1404">
        <v>7289.17</v>
      </c>
      <c r="D1404">
        <f t="shared" si="63"/>
        <v>7289.17</v>
      </c>
      <c r="E1404">
        <f t="shared" si="64"/>
        <v>3</v>
      </c>
      <c r="F1404" t="str">
        <f t="shared" si="65"/>
        <v>No</v>
      </c>
    </row>
    <row r="1405" spans="1:6" x14ac:dyDescent="0.25">
      <c r="A1405" t="s">
        <v>134</v>
      </c>
      <c r="B1405" s="1">
        <v>40237</v>
      </c>
      <c r="C1405">
        <v>7425.31</v>
      </c>
      <c r="D1405">
        <f t="shared" si="63"/>
        <v>7425.31</v>
      </c>
      <c r="E1405">
        <f t="shared" si="64"/>
        <v>2</v>
      </c>
      <c r="F1405" t="str">
        <f t="shared" si="65"/>
        <v>No</v>
      </c>
    </row>
    <row r="1406" spans="1:6" x14ac:dyDescent="0.25">
      <c r="A1406" t="s">
        <v>368</v>
      </c>
      <c r="B1406" s="1">
        <v>40101</v>
      </c>
      <c r="C1406">
        <v>8318.81</v>
      </c>
      <c r="D1406">
        <f t="shared" si="63"/>
        <v>8318.81</v>
      </c>
      <c r="E1406">
        <f t="shared" si="64"/>
        <v>10</v>
      </c>
      <c r="F1406" t="str">
        <f t="shared" si="65"/>
        <v>No</v>
      </c>
    </row>
    <row r="1407" spans="1:6" x14ac:dyDescent="0.25">
      <c r="A1407" t="s">
        <v>79</v>
      </c>
      <c r="B1407" s="1">
        <v>37182</v>
      </c>
      <c r="C1407">
        <v>5426.5</v>
      </c>
      <c r="D1407">
        <f t="shared" si="63"/>
        <v>5426.5</v>
      </c>
      <c r="E1407">
        <f t="shared" si="64"/>
        <v>10</v>
      </c>
      <c r="F1407" t="str">
        <f t="shared" si="65"/>
        <v>Yes</v>
      </c>
    </row>
    <row r="1408" spans="1:6" x14ac:dyDescent="0.25">
      <c r="A1408" t="s">
        <v>92</v>
      </c>
      <c r="B1408" s="1">
        <v>41560</v>
      </c>
      <c r="C1408">
        <v>9273.1</v>
      </c>
      <c r="D1408">
        <f t="shared" si="63"/>
        <v>9273.1</v>
      </c>
      <c r="E1408">
        <f t="shared" si="64"/>
        <v>10</v>
      </c>
      <c r="F1408" t="str">
        <f t="shared" si="65"/>
        <v>No</v>
      </c>
    </row>
    <row r="1409" spans="1:6" x14ac:dyDescent="0.25">
      <c r="A1409" t="s">
        <v>860</v>
      </c>
      <c r="B1409" s="1">
        <v>39796</v>
      </c>
      <c r="C1409">
        <v>5443.5</v>
      </c>
      <c r="D1409">
        <f t="shared" si="63"/>
        <v>5443.5</v>
      </c>
      <c r="E1409">
        <f t="shared" si="64"/>
        <v>12</v>
      </c>
      <c r="F1409" t="str">
        <f t="shared" si="65"/>
        <v>No</v>
      </c>
    </row>
    <row r="1410" spans="1:6" x14ac:dyDescent="0.25">
      <c r="A1410" t="s">
        <v>413</v>
      </c>
      <c r="B1410" s="1">
        <v>37913</v>
      </c>
      <c r="C1410">
        <v>7979.8</v>
      </c>
      <c r="D1410">
        <f t="shared" si="63"/>
        <v>7979.8</v>
      </c>
      <c r="E1410">
        <f t="shared" si="64"/>
        <v>10</v>
      </c>
      <c r="F1410" t="str">
        <f t="shared" si="65"/>
        <v>No</v>
      </c>
    </row>
    <row r="1411" spans="1:6" x14ac:dyDescent="0.25">
      <c r="A1411" t="s">
        <v>568</v>
      </c>
      <c r="B1411" s="1">
        <v>41202</v>
      </c>
      <c r="C1411" t="s">
        <v>1207</v>
      </c>
      <c r="D1411">
        <f t="shared" ref="D1411:D1474" si="66">IF(LEFT(RIGHT(C1411,3))=",",_xlfn.NUMBERVALUE(C1411,",","."),C1411)</f>
        <v>7068.3</v>
      </c>
      <c r="E1411">
        <f t="shared" ref="E1411:E1474" si="67">MONTH(B1411)</f>
        <v>10</v>
      </c>
      <c r="F1411" t="str">
        <f t="shared" ref="F1411:F1474" si="68">IF(ISERROR(SEARCH("J*A*S*M",A1411)),"No","Yes")</f>
        <v>No</v>
      </c>
    </row>
    <row r="1412" spans="1:6" x14ac:dyDescent="0.25">
      <c r="A1412" t="s">
        <v>1208</v>
      </c>
      <c r="B1412" s="1">
        <v>38582</v>
      </c>
      <c r="C1412" t="s">
        <v>1209</v>
      </c>
      <c r="D1412">
        <f t="shared" si="66"/>
        <v>5214.8900000000003</v>
      </c>
      <c r="E1412">
        <f t="shared" si="67"/>
        <v>8</v>
      </c>
      <c r="F1412" t="str">
        <f t="shared" si="68"/>
        <v>No</v>
      </c>
    </row>
    <row r="1413" spans="1:6" x14ac:dyDescent="0.25">
      <c r="A1413" t="s">
        <v>441</v>
      </c>
      <c r="B1413" s="1">
        <v>37024</v>
      </c>
      <c r="C1413" t="s">
        <v>1210</v>
      </c>
      <c r="D1413">
        <f t="shared" si="66"/>
        <v>7638.41</v>
      </c>
      <c r="E1413">
        <f t="shared" si="67"/>
        <v>5</v>
      </c>
      <c r="F1413" t="str">
        <f t="shared" si="68"/>
        <v>No</v>
      </c>
    </row>
    <row r="1414" spans="1:6" x14ac:dyDescent="0.25">
      <c r="A1414" t="s">
        <v>470</v>
      </c>
      <c r="B1414" s="1">
        <v>41212</v>
      </c>
      <c r="C1414">
        <v>8895.6200000000008</v>
      </c>
      <c r="D1414">
        <f t="shared" si="66"/>
        <v>8895.6200000000008</v>
      </c>
      <c r="E1414">
        <f t="shared" si="67"/>
        <v>10</v>
      </c>
      <c r="F1414" t="str">
        <f t="shared" si="68"/>
        <v>No</v>
      </c>
    </row>
    <row r="1415" spans="1:6" x14ac:dyDescent="0.25">
      <c r="A1415" t="s">
        <v>874</v>
      </c>
      <c r="B1415" s="1">
        <v>41152</v>
      </c>
      <c r="C1415" t="s">
        <v>1211</v>
      </c>
      <c r="D1415">
        <f t="shared" si="66"/>
        <v>6693.3</v>
      </c>
      <c r="E1415">
        <f t="shared" si="67"/>
        <v>8</v>
      </c>
      <c r="F1415" t="str">
        <f t="shared" si="68"/>
        <v>No</v>
      </c>
    </row>
    <row r="1416" spans="1:6" x14ac:dyDescent="0.25">
      <c r="A1416" t="s">
        <v>413</v>
      </c>
      <c r="B1416" s="1">
        <v>38738</v>
      </c>
      <c r="C1416">
        <v>7005.22</v>
      </c>
      <c r="D1416">
        <f t="shared" si="66"/>
        <v>7005.22</v>
      </c>
      <c r="E1416">
        <f t="shared" si="67"/>
        <v>1</v>
      </c>
      <c r="F1416" t="str">
        <f t="shared" si="68"/>
        <v>No</v>
      </c>
    </row>
    <row r="1417" spans="1:6" x14ac:dyDescent="0.25">
      <c r="A1417" t="s">
        <v>428</v>
      </c>
      <c r="B1417" s="1">
        <v>38961</v>
      </c>
      <c r="C1417">
        <v>7839.63</v>
      </c>
      <c r="D1417">
        <f t="shared" si="66"/>
        <v>7839.63</v>
      </c>
      <c r="E1417">
        <f t="shared" si="67"/>
        <v>9</v>
      </c>
      <c r="F1417" t="str">
        <f t="shared" si="68"/>
        <v>No</v>
      </c>
    </row>
    <row r="1418" spans="1:6" x14ac:dyDescent="0.25">
      <c r="A1418" t="s">
        <v>749</v>
      </c>
      <c r="B1418" s="1">
        <v>39581</v>
      </c>
      <c r="C1418" t="s">
        <v>1212</v>
      </c>
      <c r="D1418">
        <f t="shared" si="66"/>
        <v>5858.94</v>
      </c>
      <c r="E1418">
        <f t="shared" si="67"/>
        <v>5</v>
      </c>
      <c r="F1418" t="str">
        <f t="shared" si="68"/>
        <v>No</v>
      </c>
    </row>
    <row r="1419" spans="1:6" x14ac:dyDescent="0.25">
      <c r="A1419" t="s">
        <v>96</v>
      </c>
      <c r="B1419" s="1">
        <v>38120</v>
      </c>
      <c r="C1419">
        <v>8973.93</v>
      </c>
      <c r="D1419">
        <f t="shared" si="66"/>
        <v>8973.93</v>
      </c>
      <c r="E1419">
        <f t="shared" si="67"/>
        <v>5</v>
      </c>
      <c r="F1419" t="str">
        <f t="shared" si="68"/>
        <v>No</v>
      </c>
    </row>
    <row r="1420" spans="1:6" x14ac:dyDescent="0.25">
      <c r="A1420" t="s">
        <v>405</v>
      </c>
      <c r="B1420" s="1">
        <v>39999</v>
      </c>
      <c r="C1420">
        <v>8874.25</v>
      </c>
      <c r="D1420">
        <f t="shared" si="66"/>
        <v>8874.25</v>
      </c>
      <c r="E1420">
        <f t="shared" si="67"/>
        <v>7</v>
      </c>
      <c r="F1420" t="str">
        <f t="shared" si="68"/>
        <v>No</v>
      </c>
    </row>
    <row r="1421" spans="1:6" x14ac:dyDescent="0.25">
      <c r="A1421" t="s">
        <v>1213</v>
      </c>
      <c r="B1421" s="1">
        <v>37731</v>
      </c>
      <c r="C1421">
        <v>9874.08</v>
      </c>
      <c r="D1421">
        <f t="shared" si="66"/>
        <v>9874.08</v>
      </c>
      <c r="E1421">
        <f t="shared" si="67"/>
        <v>4</v>
      </c>
      <c r="F1421" t="str">
        <f t="shared" si="68"/>
        <v>No</v>
      </c>
    </row>
    <row r="1422" spans="1:6" x14ac:dyDescent="0.25">
      <c r="A1422" t="s">
        <v>860</v>
      </c>
      <c r="B1422" s="1">
        <v>38571</v>
      </c>
      <c r="C1422">
        <v>6822.81</v>
      </c>
      <c r="D1422">
        <f t="shared" si="66"/>
        <v>6822.81</v>
      </c>
      <c r="E1422">
        <f t="shared" si="67"/>
        <v>8</v>
      </c>
      <c r="F1422" t="str">
        <f t="shared" si="68"/>
        <v>No</v>
      </c>
    </row>
    <row r="1423" spans="1:6" x14ac:dyDescent="0.25">
      <c r="A1423" t="s">
        <v>732</v>
      </c>
      <c r="B1423" s="1">
        <v>39403</v>
      </c>
      <c r="C1423">
        <v>8652.41</v>
      </c>
      <c r="D1423">
        <f t="shared" si="66"/>
        <v>8652.41</v>
      </c>
      <c r="E1423">
        <f t="shared" si="67"/>
        <v>11</v>
      </c>
      <c r="F1423" t="str">
        <f t="shared" si="68"/>
        <v>No</v>
      </c>
    </row>
    <row r="1424" spans="1:6" x14ac:dyDescent="0.25">
      <c r="A1424" t="s">
        <v>159</v>
      </c>
      <c r="B1424" s="1">
        <v>41713</v>
      </c>
      <c r="C1424">
        <v>6803.25</v>
      </c>
      <c r="D1424">
        <f t="shared" si="66"/>
        <v>6803.25</v>
      </c>
      <c r="E1424">
        <f t="shared" si="67"/>
        <v>3</v>
      </c>
      <c r="F1424" t="str">
        <f t="shared" si="68"/>
        <v>No</v>
      </c>
    </row>
    <row r="1425" spans="1:6" x14ac:dyDescent="0.25">
      <c r="A1425" t="s">
        <v>854</v>
      </c>
      <c r="B1425" s="1">
        <v>41468</v>
      </c>
      <c r="C1425" t="s">
        <v>1214</v>
      </c>
      <c r="D1425">
        <f t="shared" si="66"/>
        <v>5842.84</v>
      </c>
      <c r="E1425">
        <f t="shared" si="67"/>
        <v>7</v>
      </c>
      <c r="F1425" t="str">
        <f t="shared" si="68"/>
        <v>No</v>
      </c>
    </row>
    <row r="1426" spans="1:6" x14ac:dyDescent="0.25">
      <c r="A1426" t="s">
        <v>229</v>
      </c>
      <c r="B1426" s="1">
        <v>40568</v>
      </c>
      <c r="C1426" t="s">
        <v>1215</v>
      </c>
      <c r="D1426">
        <f t="shared" si="66"/>
        <v>8537.85</v>
      </c>
      <c r="E1426">
        <f t="shared" si="67"/>
        <v>1</v>
      </c>
      <c r="F1426" t="str">
        <f t="shared" si="68"/>
        <v>No</v>
      </c>
    </row>
    <row r="1427" spans="1:6" x14ac:dyDescent="0.25">
      <c r="A1427" t="s">
        <v>101</v>
      </c>
      <c r="B1427" s="1">
        <v>40370</v>
      </c>
      <c r="C1427" t="s">
        <v>1216</v>
      </c>
      <c r="D1427">
        <f t="shared" si="66"/>
        <v>9181.99</v>
      </c>
      <c r="E1427">
        <f t="shared" si="67"/>
        <v>7</v>
      </c>
      <c r="F1427" t="str">
        <f t="shared" si="68"/>
        <v>No</v>
      </c>
    </row>
    <row r="1428" spans="1:6" x14ac:dyDescent="0.25">
      <c r="A1428" t="s">
        <v>396</v>
      </c>
      <c r="B1428" s="1">
        <v>37595</v>
      </c>
      <c r="C1428">
        <v>5482.01</v>
      </c>
      <c r="D1428">
        <f t="shared" si="66"/>
        <v>5482.01</v>
      </c>
      <c r="E1428">
        <f t="shared" si="67"/>
        <v>12</v>
      </c>
      <c r="F1428" t="str">
        <f t="shared" si="68"/>
        <v>Yes</v>
      </c>
    </row>
    <row r="1429" spans="1:6" x14ac:dyDescent="0.25">
      <c r="A1429" t="s">
        <v>84</v>
      </c>
      <c r="B1429" s="1">
        <v>37283</v>
      </c>
      <c r="C1429" t="s">
        <v>1217</v>
      </c>
      <c r="D1429">
        <f t="shared" si="66"/>
        <v>6185.52</v>
      </c>
      <c r="E1429">
        <f t="shared" si="67"/>
        <v>1</v>
      </c>
      <c r="F1429" t="str">
        <f t="shared" si="68"/>
        <v>No</v>
      </c>
    </row>
    <row r="1430" spans="1:6" x14ac:dyDescent="0.25">
      <c r="A1430" t="s">
        <v>216</v>
      </c>
      <c r="B1430" s="1">
        <v>40193</v>
      </c>
      <c r="C1430" t="s">
        <v>1218</v>
      </c>
      <c r="D1430">
        <f t="shared" si="66"/>
        <v>8507.2999999999993</v>
      </c>
      <c r="E1430">
        <f t="shared" si="67"/>
        <v>1</v>
      </c>
      <c r="F1430" t="str">
        <f t="shared" si="68"/>
        <v>No</v>
      </c>
    </row>
    <row r="1431" spans="1:6" x14ac:dyDescent="0.25">
      <c r="A1431" t="s">
        <v>134</v>
      </c>
      <c r="B1431" s="1">
        <v>41551</v>
      </c>
      <c r="C1431" t="s">
        <v>1219</v>
      </c>
      <c r="D1431">
        <f t="shared" si="66"/>
        <v>9763.02</v>
      </c>
      <c r="E1431">
        <f t="shared" si="67"/>
        <v>10</v>
      </c>
      <c r="F1431" t="str">
        <f t="shared" si="68"/>
        <v>No</v>
      </c>
    </row>
    <row r="1432" spans="1:6" x14ac:dyDescent="0.25">
      <c r="A1432" t="s">
        <v>884</v>
      </c>
      <c r="B1432" s="1">
        <v>40969</v>
      </c>
      <c r="C1432">
        <v>8375.33</v>
      </c>
      <c r="D1432">
        <f t="shared" si="66"/>
        <v>8375.33</v>
      </c>
      <c r="E1432">
        <f t="shared" si="67"/>
        <v>3</v>
      </c>
      <c r="F1432" t="str">
        <f t="shared" si="68"/>
        <v>No</v>
      </c>
    </row>
    <row r="1433" spans="1:6" x14ac:dyDescent="0.25">
      <c r="A1433" t="s">
        <v>274</v>
      </c>
      <c r="B1433" s="1">
        <v>40189</v>
      </c>
      <c r="C1433">
        <v>5586.58</v>
      </c>
      <c r="D1433">
        <f t="shared" si="66"/>
        <v>5586.58</v>
      </c>
      <c r="E1433">
        <f t="shared" si="67"/>
        <v>1</v>
      </c>
      <c r="F1433" t="str">
        <f t="shared" si="68"/>
        <v>No</v>
      </c>
    </row>
    <row r="1434" spans="1:6" x14ac:dyDescent="0.25">
      <c r="A1434" t="s">
        <v>1220</v>
      </c>
      <c r="B1434" s="1">
        <v>39172</v>
      </c>
      <c r="C1434">
        <v>8564.9500000000007</v>
      </c>
      <c r="D1434">
        <f t="shared" si="66"/>
        <v>8564.9500000000007</v>
      </c>
      <c r="E1434">
        <f t="shared" si="67"/>
        <v>3</v>
      </c>
      <c r="F1434" t="str">
        <f t="shared" si="68"/>
        <v>No</v>
      </c>
    </row>
    <row r="1435" spans="1:6" x14ac:dyDescent="0.25">
      <c r="A1435" t="s">
        <v>1221</v>
      </c>
      <c r="B1435" s="1">
        <v>38519</v>
      </c>
      <c r="C1435">
        <v>9335.4</v>
      </c>
      <c r="D1435">
        <f t="shared" si="66"/>
        <v>9335.4</v>
      </c>
      <c r="E1435">
        <f t="shared" si="67"/>
        <v>6</v>
      </c>
      <c r="F1435" t="str">
        <f t="shared" si="68"/>
        <v>No</v>
      </c>
    </row>
    <row r="1436" spans="1:6" x14ac:dyDescent="0.25">
      <c r="A1436" t="s">
        <v>675</v>
      </c>
      <c r="B1436" s="1">
        <v>41935</v>
      </c>
      <c r="C1436">
        <v>9086.7199999999993</v>
      </c>
      <c r="D1436">
        <f t="shared" si="66"/>
        <v>9086.7199999999993</v>
      </c>
      <c r="E1436">
        <f t="shared" si="67"/>
        <v>10</v>
      </c>
      <c r="F1436" t="str">
        <f t="shared" si="68"/>
        <v>No</v>
      </c>
    </row>
    <row r="1437" spans="1:6" x14ac:dyDescent="0.25">
      <c r="A1437" t="s">
        <v>1021</v>
      </c>
      <c r="B1437" s="1">
        <v>39857</v>
      </c>
      <c r="C1437">
        <v>7528.15</v>
      </c>
      <c r="D1437">
        <f t="shared" si="66"/>
        <v>7528.15</v>
      </c>
      <c r="E1437">
        <f t="shared" si="67"/>
        <v>2</v>
      </c>
      <c r="F1437" t="str">
        <f t="shared" si="68"/>
        <v>No</v>
      </c>
    </row>
    <row r="1438" spans="1:6" x14ac:dyDescent="0.25">
      <c r="A1438" t="s">
        <v>1131</v>
      </c>
      <c r="B1438" s="1">
        <v>40004</v>
      </c>
      <c r="C1438">
        <v>5977.43</v>
      </c>
      <c r="D1438">
        <f t="shared" si="66"/>
        <v>5977.43</v>
      </c>
      <c r="E1438">
        <f t="shared" si="67"/>
        <v>7</v>
      </c>
      <c r="F1438" t="str">
        <f t="shared" si="68"/>
        <v>No</v>
      </c>
    </row>
    <row r="1439" spans="1:6" x14ac:dyDescent="0.25">
      <c r="A1439" t="s">
        <v>242</v>
      </c>
      <c r="B1439" s="1">
        <v>40347</v>
      </c>
      <c r="C1439" t="s">
        <v>1222</v>
      </c>
      <c r="D1439">
        <f t="shared" si="66"/>
        <v>5578.74</v>
      </c>
      <c r="E1439">
        <f t="shared" si="67"/>
        <v>6</v>
      </c>
      <c r="F1439" t="str">
        <f t="shared" si="68"/>
        <v>No</v>
      </c>
    </row>
    <row r="1440" spans="1:6" x14ac:dyDescent="0.25">
      <c r="A1440" t="s">
        <v>452</v>
      </c>
      <c r="B1440" s="1">
        <v>39749</v>
      </c>
      <c r="C1440">
        <v>9833.08</v>
      </c>
      <c r="D1440">
        <f t="shared" si="66"/>
        <v>9833.08</v>
      </c>
      <c r="E1440">
        <f t="shared" si="67"/>
        <v>10</v>
      </c>
      <c r="F1440" t="str">
        <f t="shared" si="68"/>
        <v>No</v>
      </c>
    </row>
    <row r="1441" spans="1:6" x14ac:dyDescent="0.25">
      <c r="A1441" t="s">
        <v>701</v>
      </c>
      <c r="B1441" s="1">
        <v>37994</v>
      </c>
      <c r="C1441" t="s">
        <v>1223</v>
      </c>
      <c r="D1441">
        <f t="shared" si="66"/>
        <v>8176.87</v>
      </c>
      <c r="E1441">
        <f t="shared" si="67"/>
        <v>1</v>
      </c>
      <c r="F1441" t="str">
        <f t="shared" si="68"/>
        <v>No</v>
      </c>
    </row>
    <row r="1442" spans="1:6" x14ac:dyDescent="0.25">
      <c r="A1442" t="s">
        <v>1224</v>
      </c>
      <c r="B1442" s="1">
        <v>37055</v>
      </c>
      <c r="C1442">
        <v>9051.06</v>
      </c>
      <c r="D1442">
        <f t="shared" si="66"/>
        <v>9051.06</v>
      </c>
      <c r="E1442">
        <f t="shared" si="67"/>
        <v>6</v>
      </c>
      <c r="F1442" t="str">
        <f t="shared" si="68"/>
        <v>No</v>
      </c>
    </row>
    <row r="1443" spans="1:6" x14ac:dyDescent="0.25">
      <c r="A1443" t="s">
        <v>202</v>
      </c>
      <c r="B1443" s="1">
        <v>40477</v>
      </c>
      <c r="C1443">
        <v>9668.16</v>
      </c>
      <c r="D1443">
        <f t="shared" si="66"/>
        <v>9668.16</v>
      </c>
      <c r="E1443">
        <f t="shared" si="67"/>
        <v>10</v>
      </c>
      <c r="F1443" t="str">
        <f t="shared" si="68"/>
        <v>No</v>
      </c>
    </row>
    <row r="1444" spans="1:6" x14ac:dyDescent="0.25">
      <c r="A1444" t="s">
        <v>92</v>
      </c>
      <c r="B1444" s="1">
        <v>41266</v>
      </c>
      <c r="C1444" t="s">
        <v>1225</v>
      </c>
      <c r="D1444">
        <f t="shared" si="66"/>
        <v>9663.8799999999992</v>
      </c>
      <c r="E1444">
        <f t="shared" si="67"/>
        <v>12</v>
      </c>
      <c r="F1444" t="str">
        <f t="shared" si="68"/>
        <v>No</v>
      </c>
    </row>
    <row r="1445" spans="1:6" x14ac:dyDescent="0.25">
      <c r="A1445" t="s">
        <v>1226</v>
      </c>
      <c r="B1445" s="1">
        <v>40277</v>
      </c>
      <c r="C1445" t="s">
        <v>1227</v>
      </c>
      <c r="D1445">
        <f t="shared" si="66"/>
        <v>7801.79</v>
      </c>
      <c r="E1445">
        <f t="shared" si="67"/>
        <v>4</v>
      </c>
      <c r="F1445" t="str">
        <f t="shared" si="68"/>
        <v>No</v>
      </c>
    </row>
    <row r="1446" spans="1:6" x14ac:dyDescent="0.25">
      <c r="A1446" t="s">
        <v>949</v>
      </c>
      <c r="B1446" s="1">
        <v>37477</v>
      </c>
      <c r="C1446">
        <v>5644.06</v>
      </c>
      <c r="D1446">
        <f t="shared" si="66"/>
        <v>5644.06</v>
      </c>
      <c r="E1446">
        <f t="shared" si="67"/>
        <v>8</v>
      </c>
      <c r="F1446" t="str">
        <f t="shared" si="68"/>
        <v>No</v>
      </c>
    </row>
    <row r="1447" spans="1:6" x14ac:dyDescent="0.25">
      <c r="A1447" t="s">
        <v>519</v>
      </c>
      <c r="B1447" s="1">
        <v>37379</v>
      </c>
      <c r="C1447" t="s">
        <v>1228</v>
      </c>
      <c r="D1447">
        <f t="shared" si="66"/>
        <v>6196.51</v>
      </c>
      <c r="E1447">
        <f t="shared" si="67"/>
        <v>5</v>
      </c>
      <c r="F1447" t="str">
        <f t="shared" si="68"/>
        <v>No</v>
      </c>
    </row>
    <row r="1448" spans="1:6" x14ac:dyDescent="0.25">
      <c r="A1448" t="s">
        <v>215</v>
      </c>
      <c r="B1448" s="1">
        <v>37949</v>
      </c>
      <c r="C1448">
        <v>7345.41</v>
      </c>
      <c r="D1448">
        <f t="shared" si="66"/>
        <v>7345.41</v>
      </c>
      <c r="E1448">
        <f t="shared" si="67"/>
        <v>11</v>
      </c>
      <c r="F1448" t="str">
        <f t="shared" si="68"/>
        <v>No</v>
      </c>
    </row>
    <row r="1449" spans="1:6" x14ac:dyDescent="0.25">
      <c r="A1449" t="s">
        <v>372</v>
      </c>
      <c r="B1449" s="1">
        <v>40911</v>
      </c>
      <c r="C1449">
        <v>7726.82</v>
      </c>
      <c r="D1449">
        <f t="shared" si="66"/>
        <v>7726.82</v>
      </c>
      <c r="E1449">
        <f t="shared" si="67"/>
        <v>1</v>
      </c>
      <c r="F1449" t="str">
        <f t="shared" si="68"/>
        <v>No</v>
      </c>
    </row>
    <row r="1450" spans="1:6" x14ac:dyDescent="0.25">
      <c r="A1450" t="s">
        <v>143</v>
      </c>
      <c r="B1450" s="1">
        <v>38717</v>
      </c>
      <c r="C1450" t="s">
        <v>1229</v>
      </c>
      <c r="D1450">
        <f t="shared" si="66"/>
        <v>8337.42</v>
      </c>
      <c r="E1450">
        <f t="shared" si="67"/>
        <v>12</v>
      </c>
      <c r="F1450" t="str">
        <f t="shared" si="68"/>
        <v>Yes</v>
      </c>
    </row>
    <row r="1451" spans="1:6" x14ac:dyDescent="0.25">
      <c r="A1451" t="s">
        <v>179</v>
      </c>
      <c r="B1451" s="1">
        <v>39116</v>
      </c>
      <c r="C1451" t="s">
        <v>1230</v>
      </c>
      <c r="D1451">
        <f t="shared" si="66"/>
        <v>6144.43</v>
      </c>
      <c r="E1451">
        <f t="shared" si="67"/>
        <v>2</v>
      </c>
      <c r="F1451" t="str">
        <f t="shared" si="68"/>
        <v>No</v>
      </c>
    </row>
    <row r="1452" spans="1:6" x14ac:dyDescent="0.25">
      <c r="A1452" t="s">
        <v>310</v>
      </c>
      <c r="B1452" s="1">
        <v>37525</v>
      </c>
      <c r="C1452">
        <v>9856</v>
      </c>
      <c r="D1452">
        <f t="shared" si="66"/>
        <v>9856</v>
      </c>
      <c r="E1452">
        <f t="shared" si="67"/>
        <v>9</v>
      </c>
      <c r="F1452" t="str">
        <f t="shared" si="68"/>
        <v>No</v>
      </c>
    </row>
    <row r="1453" spans="1:6" x14ac:dyDescent="0.25">
      <c r="A1453" t="s">
        <v>689</v>
      </c>
      <c r="B1453" s="1">
        <v>38391</v>
      </c>
      <c r="C1453" t="s">
        <v>1231</v>
      </c>
      <c r="D1453">
        <f t="shared" si="66"/>
        <v>5398.91</v>
      </c>
      <c r="E1453">
        <f t="shared" si="67"/>
        <v>2</v>
      </c>
      <c r="F1453" t="str">
        <f t="shared" si="68"/>
        <v>No</v>
      </c>
    </row>
    <row r="1454" spans="1:6" x14ac:dyDescent="0.25">
      <c r="A1454" t="s">
        <v>708</v>
      </c>
      <c r="B1454" s="1">
        <v>40277</v>
      </c>
      <c r="C1454">
        <v>8806.1</v>
      </c>
      <c r="D1454">
        <f t="shared" si="66"/>
        <v>8806.1</v>
      </c>
      <c r="E1454">
        <f t="shared" si="67"/>
        <v>4</v>
      </c>
      <c r="F1454" t="str">
        <f t="shared" si="68"/>
        <v>No</v>
      </c>
    </row>
    <row r="1455" spans="1:6" x14ac:dyDescent="0.25">
      <c r="A1455" t="s">
        <v>955</v>
      </c>
      <c r="B1455" s="1">
        <v>37693</v>
      </c>
      <c r="C1455" t="s">
        <v>1232</v>
      </c>
      <c r="D1455">
        <f t="shared" si="66"/>
        <v>9941.5499999999993</v>
      </c>
      <c r="E1455">
        <f t="shared" si="67"/>
        <v>3</v>
      </c>
      <c r="F1455" t="str">
        <f t="shared" si="68"/>
        <v>No</v>
      </c>
    </row>
    <row r="1456" spans="1:6" x14ac:dyDescent="0.25">
      <c r="A1456" t="s">
        <v>238</v>
      </c>
      <c r="B1456" s="1">
        <v>41787</v>
      </c>
      <c r="C1456">
        <v>9797.42</v>
      </c>
      <c r="D1456">
        <f t="shared" si="66"/>
        <v>9797.42</v>
      </c>
      <c r="E1456">
        <f t="shared" si="67"/>
        <v>5</v>
      </c>
      <c r="F1456" t="str">
        <f t="shared" si="68"/>
        <v>No</v>
      </c>
    </row>
    <row r="1457" spans="1:6" x14ac:dyDescent="0.25">
      <c r="A1457" t="s">
        <v>82</v>
      </c>
      <c r="B1457" s="1">
        <v>41823</v>
      </c>
      <c r="C1457" t="s">
        <v>1233</v>
      </c>
      <c r="D1457">
        <f t="shared" si="66"/>
        <v>6282.14</v>
      </c>
      <c r="E1457">
        <f t="shared" si="67"/>
        <v>7</v>
      </c>
      <c r="F1457" t="str">
        <f t="shared" si="68"/>
        <v>No</v>
      </c>
    </row>
    <row r="1458" spans="1:6" x14ac:dyDescent="0.25">
      <c r="A1458" t="s">
        <v>334</v>
      </c>
      <c r="B1458" s="1">
        <v>40797</v>
      </c>
      <c r="C1458" t="s">
        <v>1234</v>
      </c>
      <c r="D1458">
        <f t="shared" si="66"/>
        <v>7159.2</v>
      </c>
      <c r="E1458">
        <f t="shared" si="67"/>
        <v>9</v>
      </c>
      <c r="F1458" t="str">
        <f t="shared" si="68"/>
        <v>No</v>
      </c>
    </row>
    <row r="1459" spans="1:6" x14ac:dyDescent="0.25">
      <c r="A1459" t="s">
        <v>339</v>
      </c>
      <c r="B1459" s="1">
        <v>39180</v>
      </c>
      <c r="C1459" t="s">
        <v>1235</v>
      </c>
      <c r="D1459">
        <f t="shared" si="66"/>
        <v>9650.7000000000007</v>
      </c>
      <c r="E1459">
        <f t="shared" si="67"/>
        <v>4</v>
      </c>
      <c r="F1459" t="str">
        <f t="shared" si="68"/>
        <v>No</v>
      </c>
    </row>
    <row r="1460" spans="1:6" x14ac:dyDescent="0.25">
      <c r="A1460" t="s">
        <v>125</v>
      </c>
      <c r="B1460" s="1">
        <v>39552</v>
      </c>
      <c r="C1460" t="s">
        <v>1236</v>
      </c>
      <c r="D1460">
        <f t="shared" si="66"/>
        <v>6069.45</v>
      </c>
      <c r="E1460">
        <f t="shared" si="67"/>
        <v>4</v>
      </c>
      <c r="F1460" t="str">
        <f t="shared" si="68"/>
        <v>No</v>
      </c>
    </row>
    <row r="1461" spans="1:6" x14ac:dyDescent="0.25">
      <c r="A1461" t="s">
        <v>320</v>
      </c>
      <c r="B1461" s="1">
        <v>39471</v>
      </c>
      <c r="C1461">
        <v>9034.4599999999991</v>
      </c>
      <c r="D1461">
        <f t="shared" si="66"/>
        <v>9034.4599999999991</v>
      </c>
      <c r="E1461">
        <f t="shared" si="67"/>
        <v>1</v>
      </c>
      <c r="F1461" t="str">
        <f t="shared" si="68"/>
        <v>Yes</v>
      </c>
    </row>
    <row r="1462" spans="1:6" x14ac:dyDescent="0.25">
      <c r="A1462" t="s">
        <v>247</v>
      </c>
      <c r="B1462" s="1">
        <v>39546</v>
      </c>
      <c r="C1462">
        <v>7958.29</v>
      </c>
      <c r="D1462">
        <f t="shared" si="66"/>
        <v>7958.29</v>
      </c>
      <c r="E1462">
        <f t="shared" si="67"/>
        <v>4</v>
      </c>
      <c r="F1462" t="str">
        <f t="shared" si="68"/>
        <v>Yes</v>
      </c>
    </row>
    <row r="1463" spans="1:6" x14ac:dyDescent="0.25">
      <c r="A1463" t="s">
        <v>376</v>
      </c>
      <c r="B1463" s="1">
        <v>37192</v>
      </c>
      <c r="C1463" t="s">
        <v>1237</v>
      </c>
      <c r="D1463">
        <f t="shared" si="66"/>
        <v>9914.4</v>
      </c>
      <c r="E1463">
        <f t="shared" si="67"/>
        <v>10</v>
      </c>
      <c r="F1463" t="str">
        <f t="shared" si="68"/>
        <v>No</v>
      </c>
    </row>
    <row r="1464" spans="1:6" x14ac:dyDescent="0.25">
      <c r="A1464" t="s">
        <v>1238</v>
      </c>
      <c r="B1464" s="1">
        <v>38988</v>
      </c>
      <c r="C1464">
        <v>9041.11</v>
      </c>
      <c r="D1464">
        <f t="shared" si="66"/>
        <v>9041.11</v>
      </c>
      <c r="E1464">
        <f t="shared" si="67"/>
        <v>9</v>
      </c>
      <c r="F1464" t="str">
        <f t="shared" si="68"/>
        <v>No</v>
      </c>
    </row>
    <row r="1465" spans="1:6" x14ac:dyDescent="0.25">
      <c r="A1465" t="s">
        <v>170</v>
      </c>
      <c r="B1465" s="1">
        <v>41562</v>
      </c>
      <c r="C1465" t="s">
        <v>1239</v>
      </c>
      <c r="D1465">
        <f t="shared" si="66"/>
        <v>9006.89</v>
      </c>
      <c r="E1465">
        <f t="shared" si="67"/>
        <v>10</v>
      </c>
      <c r="F1465" t="str">
        <f t="shared" si="68"/>
        <v>No</v>
      </c>
    </row>
    <row r="1466" spans="1:6" x14ac:dyDescent="0.25">
      <c r="A1466" t="s">
        <v>610</v>
      </c>
      <c r="B1466" s="1">
        <v>38762</v>
      </c>
      <c r="C1466">
        <v>9325.48</v>
      </c>
      <c r="D1466">
        <f t="shared" si="66"/>
        <v>9325.48</v>
      </c>
      <c r="E1466">
        <f t="shared" si="67"/>
        <v>2</v>
      </c>
      <c r="F1466" t="str">
        <f t="shared" si="68"/>
        <v>No</v>
      </c>
    </row>
    <row r="1467" spans="1:6" x14ac:dyDescent="0.25">
      <c r="A1467" t="s">
        <v>125</v>
      </c>
      <c r="B1467" s="1">
        <v>37383</v>
      </c>
      <c r="C1467" t="s">
        <v>1240</v>
      </c>
      <c r="D1467">
        <f t="shared" si="66"/>
        <v>6526.85</v>
      </c>
      <c r="E1467">
        <f t="shared" si="67"/>
        <v>5</v>
      </c>
      <c r="F1467" t="str">
        <f t="shared" si="68"/>
        <v>No</v>
      </c>
    </row>
    <row r="1468" spans="1:6" x14ac:dyDescent="0.25">
      <c r="A1468" t="s">
        <v>143</v>
      </c>
      <c r="B1468" s="1">
        <v>41947</v>
      </c>
      <c r="C1468" t="s">
        <v>1241</v>
      </c>
      <c r="D1468">
        <f t="shared" si="66"/>
        <v>5162.84</v>
      </c>
      <c r="E1468">
        <f t="shared" si="67"/>
        <v>11</v>
      </c>
      <c r="F1468" t="str">
        <f t="shared" si="68"/>
        <v>Yes</v>
      </c>
    </row>
    <row r="1469" spans="1:6" x14ac:dyDescent="0.25">
      <c r="A1469" t="s">
        <v>238</v>
      </c>
      <c r="B1469" s="1">
        <v>39094</v>
      </c>
      <c r="C1469">
        <v>6662.7</v>
      </c>
      <c r="D1469">
        <f t="shared" si="66"/>
        <v>6662.7</v>
      </c>
      <c r="E1469">
        <f t="shared" si="67"/>
        <v>1</v>
      </c>
      <c r="F1469" t="str">
        <f t="shared" si="68"/>
        <v>No</v>
      </c>
    </row>
    <row r="1470" spans="1:6" x14ac:dyDescent="0.25">
      <c r="A1470" t="s">
        <v>132</v>
      </c>
      <c r="B1470" s="1">
        <v>37315</v>
      </c>
      <c r="C1470">
        <v>6569.93</v>
      </c>
      <c r="D1470">
        <f t="shared" si="66"/>
        <v>6569.93</v>
      </c>
      <c r="E1470">
        <f t="shared" si="67"/>
        <v>2</v>
      </c>
      <c r="F1470" t="str">
        <f t="shared" si="68"/>
        <v>No</v>
      </c>
    </row>
    <row r="1471" spans="1:6" x14ac:dyDescent="0.25">
      <c r="A1471" t="s">
        <v>985</v>
      </c>
      <c r="B1471" s="1">
        <v>38337</v>
      </c>
      <c r="C1471" t="s">
        <v>1242</v>
      </c>
      <c r="D1471">
        <f t="shared" si="66"/>
        <v>7887.21</v>
      </c>
      <c r="E1471">
        <f t="shared" si="67"/>
        <v>12</v>
      </c>
      <c r="F1471" t="str">
        <f t="shared" si="68"/>
        <v>No</v>
      </c>
    </row>
    <row r="1472" spans="1:6" x14ac:dyDescent="0.25">
      <c r="A1472" t="s">
        <v>99</v>
      </c>
      <c r="B1472" s="1">
        <v>39306</v>
      </c>
      <c r="C1472">
        <v>7783.83</v>
      </c>
      <c r="D1472">
        <f t="shared" si="66"/>
        <v>7783.83</v>
      </c>
      <c r="E1472">
        <f t="shared" si="67"/>
        <v>8</v>
      </c>
      <c r="F1472" t="str">
        <f t="shared" si="68"/>
        <v>No</v>
      </c>
    </row>
    <row r="1473" spans="1:6" x14ac:dyDescent="0.25">
      <c r="A1473" t="s">
        <v>610</v>
      </c>
      <c r="B1473" s="1">
        <v>39051</v>
      </c>
      <c r="C1473">
        <v>6498.59</v>
      </c>
      <c r="D1473">
        <f t="shared" si="66"/>
        <v>6498.59</v>
      </c>
      <c r="E1473">
        <f t="shared" si="67"/>
        <v>11</v>
      </c>
      <c r="F1473" t="str">
        <f t="shared" si="68"/>
        <v>No</v>
      </c>
    </row>
    <row r="1474" spans="1:6" x14ac:dyDescent="0.25">
      <c r="A1474" t="s">
        <v>1243</v>
      </c>
      <c r="B1474" s="1">
        <v>38038</v>
      </c>
      <c r="C1474">
        <v>8708.43</v>
      </c>
      <c r="D1474">
        <f t="shared" si="66"/>
        <v>8708.43</v>
      </c>
      <c r="E1474">
        <f t="shared" si="67"/>
        <v>2</v>
      </c>
      <c r="F1474" t="str">
        <f t="shared" si="68"/>
        <v>No</v>
      </c>
    </row>
    <row r="1475" spans="1:6" x14ac:dyDescent="0.25">
      <c r="A1475" t="s">
        <v>973</v>
      </c>
      <c r="B1475" s="1">
        <v>37122</v>
      </c>
      <c r="C1475" t="s">
        <v>1244</v>
      </c>
      <c r="D1475">
        <f t="shared" ref="D1475:D1538" si="69">IF(LEFT(RIGHT(C1475,3))=",",_xlfn.NUMBERVALUE(C1475,",","."),C1475)</f>
        <v>5842.91</v>
      </c>
      <c r="E1475">
        <f t="shared" ref="E1475:E1538" si="70">MONTH(B1475)</f>
        <v>8</v>
      </c>
      <c r="F1475" t="str">
        <f t="shared" ref="F1475:F1538" si="71">IF(ISERROR(SEARCH("J*A*S*M",A1475)),"No","Yes")</f>
        <v>No</v>
      </c>
    </row>
    <row r="1476" spans="1:6" x14ac:dyDescent="0.25">
      <c r="A1476" t="s">
        <v>484</v>
      </c>
      <c r="B1476" s="1">
        <v>40295</v>
      </c>
      <c r="C1476">
        <v>5795.08</v>
      </c>
      <c r="D1476">
        <f t="shared" si="69"/>
        <v>5795.08</v>
      </c>
      <c r="E1476">
        <f t="shared" si="70"/>
        <v>4</v>
      </c>
      <c r="F1476" t="str">
        <f t="shared" si="71"/>
        <v>No</v>
      </c>
    </row>
    <row r="1477" spans="1:6" x14ac:dyDescent="0.25">
      <c r="A1477" t="s">
        <v>489</v>
      </c>
      <c r="B1477" s="1">
        <v>38288</v>
      </c>
      <c r="C1477" t="s">
        <v>1245</v>
      </c>
      <c r="D1477">
        <f t="shared" si="69"/>
        <v>9477.57</v>
      </c>
      <c r="E1477">
        <f t="shared" si="70"/>
        <v>10</v>
      </c>
      <c r="F1477" t="str">
        <f t="shared" si="71"/>
        <v>No</v>
      </c>
    </row>
    <row r="1478" spans="1:6" x14ac:dyDescent="0.25">
      <c r="A1478" t="s">
        <v>1246</v>
      </c>
      <c r="B1478" s="1">
        <v>38572</v>
      </c>
      <c r="C1478" t="s">
        <v>1247</v>
      </c>
      <c r="D1478">
        <f t="shared" si="69"/>
        <v>6483.66</v>
      </c>
      <c r="E1478">
        <f t="shared" si="70"/>
        <v>8</v>
      </c>
      <c r="F1478" t="str">
        <f t="shared" si="71"/>
        <v>No</v>
      </c>
    </row>
    <row r="1479" spans="1:6" x14ac:dyDescent="0.25">
      <c r="A1479" t="s">
        <v>182</v>
      </c>
      <c r="B1479" s="1">
        <v>39773</v>
      </c>
      <c r="C1479">
        <v>8895.7199999999993</v>
      </c>
      <c r="D1479">
        <f t="shared" si="69"/>
        <v>8895.7199999999993</v>
      </c>
      <c r="E1479">
        <f t="shared" si="70"/>
        <v>11</v>
      </c>
      <c r="F1479" t="str">
        <f t="shared" si="71"/>
        <v>No</v>
      </c>
    </row>
    <row r="1480" spans="1:6" x14ac:dyDescent="0.25">
      <c r="A1480" t="s">
        <v>478</v>
      </c>
      <c r="B1480" s="1">
        <v>40693</v>
      </c>
      <c r="C1480" t="s">
        <v>1248</v>
      </c>
      <c r="D1480">
        <f t="shared" si="69"/>
        <v>6652.44</v>
      </c>
      <c r="E1480">
        <f t="shared" si="70"/>
        <v>5</v>
      </c>
      <c r="F1480" t="str">
        <f t="shared" si="71"/>
        <v>No</v>
      </c>
    </row>
    <row r="1481" spans="1:6" x14ac:dyDescent="0.25">
      <c r="A1481" t="s">
        <v>843</v>
      </c>
      <c r="B1481" s="1">
        <v>41371</v>
      </c>
      <c r="C1481" t="s">
        <v>1249</v>
      </c>
      <c r="D1481">
        <f t="shared" si="69"/>
        <v>5327.49</v>
      </c>
      <c r="E1481">
        <f t="shared" si="70"/>
        <v>4</v>
      </c>
      <c r="F1481" t="str">
        <f t="shared" si="71"/>
        <v>No</v>
      </c>
    </row>
    <row r="1482" spans="1:6" x14ac:dyDescent="0.25">
      <c r="A1482" t="s">
        <v>217</v>
      </c>
      <c r="B1482" s="1">
        <v>39520</v>
      </c>
      <c r="C1482" t="s">
        <v>1250</v>
      </c>
      <c r="D1482">
        <f t="shared" si="69"/>
        <v>8300.2900000000009</v>
      </c>
      <c r="E1482">
        <f t="shared" si="70"/>
        <v>3</v>
      </c>
      <c r="F1482" t="str">
        <f t="shared" si="71"/>
        <v>No</v>
      </c>
    </row>
    <row r="1483" spans="1:6" x14ac:dyDescent="0.25">
      <c r="A1483" t="s">
        <v>192</v>
      </c>
      <c r="B1483" s="1">
        <v>39032</v>
      </c>
      <c r="C1483" t="s">
        <v>1251</v>
      </c>
      <c r="D1483">
        <f t="shared" si="69"/>
        <v>9268.35</v>
      </c>
      <c r="E1483">
        <f t="shared" si="70"/>
        <v>11</v>
      </c>
      <c r="F1483" t="str">
        <f t="shared" si="71"/>
        <v>No</v>
      </c>
    </row>
    <row r="1484" spans="1:6" x14ac:dyDescent="0.25">
      <c r="A1484" t="s">
        <v>312</v>
      </c>
      <c r="B1484" s="1">
        <v>41769</v>
      </c>
      <c r="C1484" t="s">
        <v>1252</v>
      </c>
      <c r="D1484">
        <f t="shared" si="69"/>
        <v>6613.55</v>
      </c>
      <c r="E1484">
        <f t="shared" si="70"/>
        <v>5</v>
      </c>
      <c r="F1484" t="str">
        <f t="shared" si="71"/>
        <v>No</v>
      </c>
    </row>
    <row r="1485" spans="1:6" x14ac:dyDescent="0.25">
      <c r="A1485" t="s">
        <v>334</v>
      </c>
      <c r="B1485" s="1">
        <v>41655</v>
      </c>
      <c r="C1485" t="s">
        <v>1253</v>
      </c>
      <c r="D1485">
        <f t="shared" si="69"/>
        <v>7979.23</v>
      </c>
      <c r="E1485">
        <f t="shared" si="70"/>
        <v>1</v>
      </c>
      <c r="F1485" t="str">
        <f t="shared" si="71"/>
        <v>No</v>
      </c>
    </row>
    <row r="1486" spans="1:6" x14ac:dyDescent="0.25">
      <c r="A1486" t="s">
        <v>272</v>
      </c>
      <c r="B1486" s="1">
        <v>38861</v>
      </c>
      <c r="C1486">
        <v>5273.41</v>
      </c>
      <c r="D1486">
        <f t="shared" si="69"/>
        <v>5273.41</v>
      </c>
      <c r="E1486">
        <f t="shared" si="70"/>
        <v>5</v>
      </c>
      <c r="F1486" t="str">
        <f t="shared" si="71"/>
        <v>No</v>
      </c>
    </row>
    <row r="1487" spans="1:6" x14ac:dyDescent="0.25">
      <c r="A1487" t="s">
        <v>265</v>
      </c>
      <c r="B1487" s="1">
        <v>38067</v>
      </c>
      <c r="C1487" t="s">
        <v>1254</v>
      </c>
      <c r="D1487">
        <f t="shared" si="69"/>
        <v>7299.04</v>
      </c>
      <c r="E1487">
        <f t="shared" si="70"/>
        <v>3</v>
      </c>
      <c r="F1487" t="str">
        <f t="shared" si="71"/>
        <v>No</v>
      </c>
    </row>
    <row r="1488" spans="1:6" x14ac:dyDescent="0.25">
      <c r="A1488" t="s">
        <v>844</v>
      </c>
      <c r="B1488" s="1">
        <v>40555</v>
      </c>
      <c r="C1488" t="s">
        <v>1255</v>
      </c>
      <c r="D1488">
        <f t="shared" si="69"/>
        <v>7182.83</v>
      </c>
      <c r="E1488">
        <f t="shared" si="70"/>
        <v>1</v>
      </c>
      <c r="F1488" t="str">
        <f t="shared" si="71"/>
        <v>No</v>
      </c>
    </row>
    <row r="1489" spans="1:6" x14ac:dyDescent="0.25">
      <c r="A1489" t="s">
        <v>125</v>
      </c>
      <c r="B1489" s="1">
        <v>37935</v>
      </c>
      <c r="C1489" t="s">
        <v>1256</v>
      </c>
      <c r="D1489">
        <f t="shared" si="69"/>
        <v>5026.1899999999996</v>
      </c>
      <c r="E1489">
        <f t="shared" si="70"/>
        <v>11</v>
      </c>
      <c r="F1489" t="str">
        <f t="shared" si="71"/>
        <v>No</v>
      </c>
    </row>
    <row r="1490" spans="1:6" x14ac:dyDescent="0.25">
      <c r="A1490" t="s">
        <v>244</v>
      </c>
      <c r="B1490" s="1">
        <v>38814</v>
      </c>
      <c r="C1490" t="s">
        <v>1257</v>
      </c>
      <c r="D1490">
        <f t="shared" si="69"/>
        <v>8458.86</v>
      </c>
      <c r="E1490">
        <f t="shared" si="70"/>
        <v>4</v>
      </c>
      <c r="F1490" t="str">
        <f t="shared" si="71"/>
        <v>No</v>
      </c>
    </row>
    <row r="1491" spans="1:6" x14ac:dyDescent="0.25">
      <c r="A1491" t="s">
        <v>128</v>
      </c>
      <c r="B1491" s="1">
        <v>39174</v>
      </c>
      <c r="C1491">
        <v>8064.44</v>
      </c>
      <c r="D1491">
        <f t="shared" si="69"/>
        <v>8064.44</v>
      </c>
      <c r="E1491">
        <f t="shared" si="70"/>
        <v>4</v>
      </c>
      <c r="F1491" t="str">
        <f t="shared" si="71"/>
        <v>No</v>
      </c>
    </row>
    <row r="1492" spans="1:6" x14ac:dyDescent="0.25">
      <c r="A1492" t="s">
        <v>1072</v>
      </c>
      <c r="B1492" s="1">
        <v>40019</v>
      </c>
      <c r="C1492" t="s">
        <v>1258</v>
      </c>
      <c r="D1492">
        <f t="shared" si="69"/>
        <v>6019.02</v>
      </c>
      <c r="E1492">
        <f t="shared" si="70"/>
        <v>7</v>
      </c>
      <c r="F1492" t="str">
        <f t="shared" si="71"/>
        <v>No</v>
      </c>
    </row>
    <row r="1493" spans="1:6" x14ac:dyDescent="0.25">
      <c r="A1493" t="s">
        <v>1259</v>
      </c>
      <c r="B1493" s="1">
        <v>39912</v>
      </c>
      <c r="C1493" t="s">
        <v>1260</v>
      </c>
      <c r="D1493">
        <f t="shared" si="69"/>
        <v>7864.07</v>
      </c>
      <c r="E1493">
        <f t="shared" si="70"/>
        <v>4</v>
      </c>
      <c r="F1493" t="str">
        <f t="shared" si="71"/>
        <v>No</v>
      </c>
    </row>
    <row r="1494" spans="1:6" x14ac:dyDescent="0.25">
      <c r="A1494" t="s">
        <v>508</v>
      </c>
      <c r="B1494" s="1">
        <v>41065</v>
      </c>
      <c r="C1494" t="s">
        <v>1261</v>
      </c>
      <c r="D1494">
        <f t="shared" si="69"/>
        <v>7771.63</v>
      </c>
      <c r="E1494">
        <f t="shared" si="70"/>
        <v>6</v>
      </c>
      <c r="F1494" t="str">
        <f t="shared" si="71"/>
        <v>No</v>
      </c>
    </row>
    <row r="1495" spans="1:6" x14ac:dyDescent="0.25">
      <c r="A1495" t="s">
        <v>831</v>
      </c>
      <c r="B1495" s="1">
        <v>39111</v>
      </c>
      <c r="C1495" t="s">
        <v>1262</v>
      </c>
      <c r="D1495">
        <f t="shared" si="69"/>
        <v>5808.81</v>
      </c>
      <c r="E1495">
        <f t="shared" si="70"/>
        <v>1</v>
      </c>
      <c r="F1495" t="str">
        <f t="shared" si="71"/>
        <v>No</v>
      </c>
    </row>
    <row r="1496" spans="1:6" x14ac:dyDescent="0.25">
      <c r="A1496" t="s">
        <v>1170</v>
      </c>
      <c r="B1496" s="1">
        <v>37004</v>
      </c>
      <c r="C1496" t="s">
        <v>1263</v>
      </c>
      <c r="D1496">
        <f t="shared" si="69"/>
        <v>9821.57</v>
      </c>
      <c r="E1496">
        <f t="shared" si="70"/>
        <v>4</v>
      </c>
      <c r="F1496" t="str">
        <f t="shared" si="71"/>
        <v>No</v>
      </c>
    </row>
    <row r="1497" spans="1:6" x14ac:dyDescent="0.25">
      <c r="A1497" t="s">
        <v>454</v>
      </c>
      <c r="B1497" s="1">
        <v>37785</v>
      </c>
      <c r="C1497" t="s">
        <v>1264</v>
      </c>
      <c r="D1497">
        <f t="shared" si="69"/>
        <v>5056</v>
      </c>
      <c r="E1497">
        <f t="shared" si="70"/>
        <v>6</v>
      </c>
      <c r="F1497" t="str">
        <f t="shared" si="71"/>
        <v>No</v>
      </c>
    </row>
    <row r="1498" spans="1:6" x14ac:dyDescent="0.25">
      <c r="A1498" t="s">
        <v>181</v>
      </c>
      <c r="B1498" s="1">
        <v>40020</v>
      </c>
      <c r="C1498" t="s">
        <v>1265</v>
      </c>
      <c r="D1498">
        <f t="shared" si="69"/>
        <v>6544.35</v>
      </c>
      <c r="E1498">
        <f t="shared" si="70"/>
        <v>7</v>
      </c>
      <c r="F1498" t="str">
        <f t="shared" si="71"/>
        <v>No</v>
      </c>
    </row>
    <row r="1499" spans="1:6" x14ac:dyDescent="0.25">
      <c r="A1499" t="s">
        <v>558</v>
      </c>
      <c r="B1499" s="1">
        <v>39061</v>
      </c>
      <c r="C1499" t="s">
        <v>1266</v>
      </c>
      <c r="D1499">
        <f t="shared" si="69"/>
        <v>7536.1</v>
      </c>
      <c r="E1499">
        <f t="shared" si="70"/>
        <v>12</v>
      </c>
      <c r="F1499" t="str">
        <f t="shared" si="71"/>
        <v>No</v>
      </c>
    </row>
    <row r="1500" spans="1:6" x14ac:dyDescent="0.25">
      <c r="A1500" t="s">
        <v>474</v>
      </c>
      <c r="B1500" s="1">
        <v>37475</v>
      </c>
      <c r="C1500" t="s">
        <v>1267</v>
      </c>
      <c r="D1500">
        <f t="shared" si="69"/>
        <v>5786.27</v>
      </c>
      <c r="E1500">
        <f t="shared" si="70"/>
        <v>8</v>
      </c>
      <c r="F1500" t="str">
        <f t="shared" si="71"/>
        <v>No</v>
      </c>
    </row>
    <row r="1501" spans="1:6" x14ac:dyDescent="0.25">
      <c r="A1501" t="s">
        <v>101</v>
      </c>
      <c r="B1501" s="1">
        <v>39793</v>
      </c>
      <c r="C1501">
        <v>9427.06</v>
      </c>
      <c r="D1501">
        <f t="shared" si="69"/>
        <v>9427.06</v>
      </c>
      <c r="E1501">
        <f t="shared" si="70"/>
        <v>12</v>
      </c>
      <c r="F1501" t="str">
        <f t="shared" si="71"/>
        <v>No</v>
      </c>
    </row>
    <row r="1502" spans="1:6" x14ac:dyDescent="0.25">
      <c r="A1502" t="s">
        <v>269</v>
      </c>
      <c r="B1502" s="1">
        <v>37539</v>
      </c>
      <c r="C1502">
        <v>9874.42</v>
      </c>
      <c r="D1502">
        <f t="shared" si="69"/>
        <v>9874.42</v>
      </c>
      <c r="E1502">
        <f t="shared" si="70"/>
        <v>10</v>
      </c>
      <c r="F1502" t="str">
        <f t="shared" si="71"/>
        <v>Yes</v>
      </c>
    </row>
    <row r="1503" spans="1:6" x14ac:dyDescent="0.25">
      <c r="A1503" t="s">
        <v>1246</v>
      </c>
      <c r="B1503" s="1">
        <v>37754</v>
      </c>
      <c r="C1503">
        <v>9935.6</v>
      </c>
      <c r="D1503">
        <f t="shared" si="69"/>
        <v>9935.6</v>
      </c>
      <c r="E1503">
        <f t="shared" si="70"/>
        <v>5</v>
      </c>
      <c r="F1503" t="str">
        <f t="shared" si="71"/>
        <v>No</v>
      </c>
    </row>
    <row r="1504" spans="1:6" x14ac:dyDescent="0.25">
      <c r="A1504" t="s">
        <v>230</v>
      </c>
      <c r="B1504" s="1">
        <v>37609</v>
      </c>
      <c r="C1504" t="s">
        <v>1268</v>
      </c>
      <c r="D1504">
        <f t="shared" si="69"/>
        <v>8076.34</v>
      </c>
      <c r="E1504">
        <f t="shared" si="70"/>
        <v>12</v>
      </c>
      <c r="F1504" t="str">
        <f t="shared" si="71"/>
        <v>No</v>
      </c>
    </row>
    <row r="1505" spans="1:6" x14ac:dyDescent="0.25">
      <c r="A1505" t="s">
        <v>600</v>
      </c>
      <c r="B1505" s="1">
        <v>38066</v>
      </c>
      <c r="C1505" t="s">
        <v>922</v>
      </c>
      <c r="D1505">
        <f t="shared" si="69"/>
        <v>9924.85</v>
      </c>
      <c r="E1505">
        <f t="shared" si="70"/>
        <v>3</v>
      </c>
      <c r="F1505" t="str">
        <f t="shared" si="71"/>
        <v>No</v>
      </c>
    </row>
    <row r="1506" spans="1:6" x14ac:dyDescent="0.25">
      <c r="A1506" t="s">
        <v>86</v>
      </c>
      <c r="B1506" s="1">
        <v>40443</v>
      </c>
      <c r="C1506">
        <v>8616.59</v>
      </c>
      <c r="D1506">
        <f t="shared" si="69"/>
        <v>8616.59</v>
      </c>
      <c r="E1506">
        <f t="shared" si="70"/>
        <v>9</v>
      </c>
      <c r="F1506" t="str">
        <f t="shared" si="71"/>
        <v>No</v>
      </c>
    </row>
    <row r="1507" spans="1:6" x14ac:dyDescent="0.25">
      <c r="A1507" t="s">
        <v>96</v>
      </c>
      <c r="B1507" s="1">
        <v>37446</v>
      </c>
      <c r="C1507">
        <v>8694.58</v>
      </c>
      <c r="D1507">
        <f t="shared" si="69"/>
        <v>8694.58</v>
      </c>
      <c r="E1507">
        <f t="shared" si="70"/>
        <v>7</v>
      </c>
      <c r="F1507" t="str">
        <f t="shared" si="71"/>
        <v>No</v>
      </c>
    </row>
    <row r="1508" spans="1:6" x14ac:dyDescent="0.25">
      <c r="A1508" t="s">
        <v>494</v>
      </c>
      <c r="B1508" s="1">
        <v>41072</v>
      </c>
      <c r="C1508" t="s">
        <v>1269</v>
      </c>
      <c r="D1508">
        <f t="shared" si="69"/>
        <v>5308.93</v>
      </c>
      <c r="E1508">
        <f t="shared" si="70"/>
        <v>6</v>
      </c>
      <c r="F1508" t="str">
        <f t="shared" si="71"/>
        <v>No</v>
      </c>
    </row>
    <row r="1509" spans="1:6" x14ac:dyDescent="0.25">
      <c r="A1509" t="s">
        <v>1017</v>
      </c>
      <c r="B1509" s="1">
        <v>37229</v>
      </c>
      <c r="C1509">
        <v>9399.64</v>
      </c>
      <c r="D1509">
        <f t="shared" si="69"/>
        <v>9399.64</v>
      </c>
      <c r="E1509">
        <f t="shared" si="70"/>
        <v>12</v>
      </c>
      <c r="F1509" t="str">
        <f t="shared" si="71"/>
        <v>No</v>
      </c>
    </row>
    <row r="1510" spans="1:6" x14ac:dyDescent="0.25">
      <c r="A1510" t="s">
        <v>163</v>
      </c>
      <c r="B1510" s="1">
        <v>41688</v>
      </c>
      <c r="C1510">
        <v>8370.0300000000007</v>
      </c>
      <c r="D1510">
        <f t="shared" si="69"/>
        <v>8370.0300000000007</v>
      </c>
      <c r="E1510">
        <f t="shared" si="70"/>
        <v>2</v>
      </c>
      <c r="F1510" t="str">
        <f t="shared" si="71"/>
        <v>No</v>
      </c>
    </row>
    <row r="1511" spans="1:6" x14ac:dyDescent="0.25">
      <c r="A1511" t="s">
        <v>106</v>
      </c>
      <c r="B1511" s="1">
        <v>39045</v>
      </c>
      <c r="C1511" t="s">
        <v>1270</v>
      </c>
      <c r="D1511">
        <f t="shared" si="69"/>
        <v>8546.44</v>
      </c>
      <c r="E1511">
        <f t="shared" si="70"/>
        <v>11</v>
      </c>
      <c r="F1511" t="str">
        <f t="shared" si="71"/>
        <v>No</v>
      </c>
    </row>
    <row r="1512" spans="1:6" x14ac:dyDescent="0.25">
      <c r="A1512" t="s">
        <v>451</v>
      </c>
      <c r="B1512" s="1">
        <v>39130</v>
      </c>
      <c r="C1512">
        <v>5972.55</v>
      </c>
      <c r="D1512">
        <f t="shared" si="69"/>
        <v>5972.55</v>
      </c>
      <c r="E1512">
        <f t="shared" si="70"/>
        <v>2</v>
      </c>
      <c r="F1512" t="str">
        <f t="shared" si="71"/>
        <v>No</v>
      </c>
    </row>
    <row r="1513" spans="1:6" x14ac:dyDescent="0.25">
      <c r="A1513" t="s">
        <v>519</v>
      </c>
      <c r="B1513" s="1">
        <v>38128</v>
      </c>
      <c r="C1513">
        <v>7186.87</v>
      </c>
      <c r="D1513">
        <f t="shared" si="69"/>
        <v>7186.87</v>
      </c>
      <c r="E1513">
        <f t="shared" si="70"/>
        <v>5</v>
      </c>
      <c r="F1513" t="str">
        <f t="shared" si="71"/>
        <v>No</v>
      </c>
    </row>
    <row r="1514" spans="1:6" x14ac:dyDescent="0.25">
      <c r="A1514" t="s">
        <v>736</v>
      </c>
      <c r="B1514" s="1">
        <v>37106</v>
      </c>
      <c r="C1514" t="s">
        <v>1271</v>
      </c>
      <c r="D1514">
        <f t="shared" si="69"/>
        <v>9597.4699999999993</v>
      </c>
      <c r="E1514">
        <f t="shared" si="70"/>
        <v>8</v>
      </c>
      <c r="F1514" t="str">
        <f t="shared" si="71"/>
        <v>No</v>
      </c>
    </row>
    <row r="1515" spans="1:6" x14ac:dyDescent="0.25">
      <c r="A1515" t="s">
        <v>372</v>
      </c>
      <c r="B1515" s="1">
        <v>40344</v>
      </c>
      <c r="C1515" t="s">
        <v>1272</v>
      </c>
      <c r="D1515">
        <f t="shared" si="69"/>
        <v>9659.2999999999993</v>
      </c>
      <c r="E1515">
        <f t="shared" si="70"/>
        <v>6</v>
      </c>
      <c r="F1515" t="str">
        <f t="shared" si="71"/>
        <v>No</v>
      </c>
    </row>
    <row r="1516" spans="1:6" x14ac:dyDescent="0.25">
      <c r="A1516" t="s">
        <v>816</v>
      </c>
      <c r="B1516" s="1">
        <v>40342</v>
      </c>
      <c r="C1516">
        <v>5621.58</v>
      </c>
      <c r="D1516">
        <f t="shared" si="69"/>
        <v>5621.58</v>
      </c>
      <c r="E1516">
        <f t="shared" si="70"/>
        <v>6</v>
      </c>
      <c r="F1516" t="str">
        <f t="shared" si="71"/>
        <v>No</v>
      </c>
    </row>
    <row r="1517" spans="1:6" x14ac:dyDescent="0.25">
      <c r="A1517" t="s">
        <v>941</v>
      </c>
      <c r="B1517" s="1">
        <v>40500</v>
      </c>
      <c r="C1517" t="s">
        <v>1273</v>
      </c>
      <c r="D1517">
        <f t="shared" si="69"/>
        <v>7010.49</v>
      </c>
      <c r="E1517">
        <f t="shared" si="70"/>
        <v>11</v>
      </c>
      <c r="F1517" t="str">
        <f t="shared" si="71"/>
        <v>No</v>
      </c>
    </row>
    <row r="1518" spans="1:6" x14ac:dyDescent="0.25">
      <c r="A1518" t="s">
        <v>586</v>
      </c>
      <c r="B1518" s="1">
        <v>39968</v>
      </c>
      <c r="C1518">
        <v>7594.23</v>
      </c>
      <c r="D1518">
        <f t="shared" si="69"/>
        <v>7594.23</v>
      </c>
      <c r="E1518">
        <f t="shared" si="70"/>
        <v>6</v>
      </c>
      <c r="F1518" t="str">
        <f t="shared" si="71"/>
        <v>No</v>
      </c>
    </row>
    <row r="1519" spans="1:6" x14ac:dyDescent="0.25">
      <c r="A1519" t="s">
        <v>77</v>
      </c>
      <c r="B1519" s="1">
        <v>39186</v>
      </c>
      <c r="C1519" t="s">
        <v>1274</v>
      </c>
      <c r="D1519">
        <f t="shared" si="69"/>
        <v>6890.79</v>
      </c>
      <c r="E1519">
        <f t="shared" si="70"/>
        <v>4</v>
      </c>
      <c r="F1519" t="str">
        <f t="shared" si="71"/>
        <v>No</v>
      </c>
    </row>
    <row r="1520" spans="1:6" x14ac:dyDescent="0.25">
      <c r="A1520" t="s">
        <v>247</v>
      </c>
      <c r="B1520" s="1">
        <v>40427</v>
      </c>
      <c r="C1520">
        <v>5225.5600000000004</v>
      </c>
      <c r="D1520">
        <f t="shared" si="69"/>
        <v>5225.5600000000004</v>
      </c>
      <c r="E1520">
        <f t="shared" si="70"/>
        <v>9</v>
      </c>
      <c r="F1520" t="str">
        <f t="shared" si="71"/>
        <v>Yes</v>
      </c>
    </row>
    <row r="1521" spans="1:6" x14ac:dyDescent="0.25">
      <c r="A1521" t="s">
        <v>340</v>
      </c>
      <c r="B1521" s="1">
        <v>39087</v>
      </c>
      <c r="C1521" t="s">
        <v>1275</v>
      </c>
      <c r="D1521">
        <f t="shared" si="69"/>
        <v>5756.82</v>
      </c>
      <c r="E1521">
        <f t="shared" si="70"/>
        <v>1</v>
      </c>
      <c r="F1521" t="str">
        <f t="shared" si="71"/>
        <v>No</v>
      </c>
    </row>
    <row r="1522" spans="1:6" x14ac:dyDescent="0.25">
      <c r="A1522" t="s">
        <v>637</v>
      </c>
      <c r="B1522" s="1">
        <v>37420</v>
      </c>
      <c r="C1522" t="s">
        <v>1276</v>
      </c>
      <c r="D1522">
        <f t="shared" si="69"/>
        <v>5247.1</v>
      </c>
      <c r="E1522">
        <f t="shared" si="70"/>
        <v>6</v>
      </c>
      <c r="F1522" t="str">
        <f t="shared" si="71"/>
        <v>No</v>
      </c>
    </row>
    <row r="1523" spans="1:6" x14ac:dyDescent="0.25">
      <c r="A1523" t="s">
        <v>151</v>
      </c>
      <c r="B1523" s="1">
        <v>38064</v>
      </c>
      <c r="C1523">
        <v>8417.31</v>
      </c>
      <c r="D1523">
        <f t="shared" si="69"/>
        <v>8417.31</v>
      </c>
      <c r="E1523">
        <f t="shared" si="70"/>
        <v>3</v>
      </c>
      <c r="F1523" t="str">
        <f t="shared" si="71"/>
        <v>No</v>
      </c>
    </row>
    <row r="1524" spans="1:6" x14ac:dyDescent="0.25">
      <c r="A1524" t="s">
        <v>334</v>
      </c>
      <c r="B1524" s="1">
        <v>40265</v>
      </c>
      <c r="C1524">
        <v>7497.74</v>
      </c>
      <c r="D1524">
        <f t="shared" si="69"/>
        <v>7497.74</v>
      </c>
      <c r="E1524">
        <f t="shared" si="70"/>
        <v>3</v>
      </c>
      <c r="F1524" t="str">
        <f t="shared" si="71"/>
        <v>No</v>
      </c>
    </row>
    <row r="1525" spans="1:6" x14ac:dyDescent="0.25">
      <c r="A1525" t="s">
        <v>64</v>
      </c>
      <c r="B1525" s="1">
        <v>38356</v>
      </c>
      <c r="C1525">
        <v>8913.5400000000009</v>
      </c>
      <c r="D1525">
        <f t="shared" si="69"/>
        <v>8913.5400000000009</v>
      </c>
      <c r="E1525">
        <f t="shared" si="70"/>
        <v>1</v>
      </c>
      <c r="F1525" t="str">
        <f t="shared" si="71"/>
        <v>No</v>
      </c>
    </row>
    <row r="1526" spans="1:6" x14ac:dyDescent="0.25">
      <c r="A1526" t="s">
        <v>322</v>
      </c>
      <c r="B1526" s="1">
        <v>39035</v>
      </c>
      <c r="C1526" t="s">
        <v>1277</v>
      </c>
      <c r="D1526">
        <f t="shared" si="69"/>
        <v>6690.86</v>
      </c>
      <c r="E1526">
        <f t="shared" si="70"/>
        <v>11</v>
      </c>
      <c r="F1526" t="str">
        <f t="shared" si="71"/>
        <v>No</v>
      </c>
    </row>
    <row r="1527" spans="1:6" x14ac:dyDescent="0.25">
      <c r="A1527" t="s">
        <v>79</v>
      </c>
      <c r="B1527" s="1">
        <v>40960</v>
      </c>
      <c r="C1527" t="s">
        <v>1278</v>
      </c>
      <c r="D1527">
        <f t="shared" si="69"/>
        <v>5491.78</v>
      </c>
      <c r="E1527">
        <f t="shared" si="70"/>
        <v>2</v>
      </c>
      <c r="F1527" t="str">
        <f t="shared" si="71"/>
        <v>Yes</v>
      </c>
    </row>
    <row r="1528" spans="1:6" x14ac:dyDescent="0.25">
      <c r="A1528" t="s">
        <v>251</v>
      </c>
      <c r="B1528" s="1">
        <v>41818</v>
      </c>
      <c r="C1528">
        <v>9080.93</v>
      </c>
      <c r="D1528">
        <f t="shared" si="69"/>
        <v>9080.93</v>
      </c>
      <c r="E1528">
        <f t="shared" si="70"/>
        <v>6</v>
      </c>
      <c r="F1528" t="str">
        <f t="shared" si="71"/>
        <v>No</v>
      </c>
    </row>
    <row r="1529" spans="1:6" x14ac:dyDescent="0.25">
      <c r="A1529" t="s">
        <v>448</v>
      </c>
      <c r="B1529" s="1">
        <v>38651</v>
      </c>
      <c r="C1529">
        <v>7463.87</v>
      </c>
      <c r="D1529">
        <f t="shared" si="69"/>
        <v>7463.87</v>
      </c>
      <c r="E1529">
        <f t="shared" si="70"/>
        <v>10</v>
      </c>
      <c r="F1529" t="str">
        <f t="shared" si="71"/>
        <v>No</v>
      </c>
    </row>
    <row r="1530" spans="1:6" x14ac:dyDescent="0.25">
      <c r="A1530" t="s">
        <v>102</v>
      </c>
      <c r="B1530" s="1">
        <v>37338</v>
      </c>
      <c r="C1530" t="s">
        <v>1279</v>
      </c>
      <c r="D1530">
        <f t="shared" si="69"/>
        <v>5095.71</v>
      </c>
      <c r="E1530">
        <f t="shared" si="70"/>
        <v>3</v>
      </c>
      <c r="F1530" t="str">
        <f t="shared" si="71"/>
        <v>No</v>
      </c>
    </row>
    <row r="1531" spans="1:6" x14ac:dyDescent="0.25">
      <c r="A1531" t="s">
        <v>607</v>
      </c>
      <c r="B1531" s="1">
        <v>37849</v>
      </c>
      <c r="C1531" t="s">
        <v>1280</v>
      </c>
      <c r="D1531">
        <f t="shared" si="69"/>
        <v>6728.96</v>
      </c>
      <c r="E1531">
        <f t="shared" si="70"/>
        <v>8</v>
      </c>
      <c r="F1531" t="str">
        <f t="shared" si="71"/>
        <v>No</v>
      </c>
    </row>
    <row r="1532" spans="1:6" x14ac:dyDescent="0.25">
      <c r="A1532" t="s">
        <v>320</v>
      </c>
      <c r="B1532" s="1">
        <v>41435</v>
      </c>
      <c r="C1532">
        <v>7477.08</v>
      </c>
      <c r="D1532">
        <f t="shared" si="69"/>
        <v>7477.08</v>
      </c>
      <c r="E1532">
        <f t="shared" si="70"/>
        <v>6</v>
      </c>
      <c r="F1532" t="str">
        <f t="shared" si="71"/>
        <v>Yes</v>
      </c>
    </row>
    <row r="1533" spans="1:6" x14ac:dyDescent="0.25">
      <c r="A1533" t="s">
        <v>108</v>
      </c>
      <c r="B1533" s="1">
        <v>39224</v>
      </c>
      <c r="C1533">
        <v>5246.12</v>
      </c>
      <c r="D1533">
        <f t="shared" si="69"/>
        <v>5246.12</v>
      </c>
      <c r="E1533">
        <f t="shared" si="70"/>
        <v>5</v>
      </c>
      <c r="F1533" t="str">
        <f t="shared" si="71"/>
        <v>No</v>
      </c>
    </row>
    <row r="1534" spans="1:6" x14ac:dyDescent="0.25">
      <c r="A1534" t="s">
        <v>101</v>
      </c>
      <c r="B1534" s="1">
        <v>38187</v>
      </c>
      <c r="C1534" t="s">
        <v>1281</v>
      </c>
      <c r="D1534">
        <f t="shared" si="69"/>
        <v>7683.55</v>
      </c>
      <c r="E1534">
        <f t="shared" si="70"/>
        <v>7</v>
      </c>
      <c r="F1534" t="str">
        <f t="shared" si="71"/>
        <v>No</v>
      </c>
    </row>
    <row r="1535" spans="1:6" x14ac:dyDescent="0.25">
      <c r="A1535" t="s">
        <v>789</v>
      </c>
      <c r="B1535" s="1">
        <v>37681</v>
      </c>
      <c r="C1535" t="s">
        <v>1282</v>
      </c>
      <c r="D1535">
        <f t="shared" si="69"/>
        <v>5534.15</v>
      </c>
      <c r="E1535">
        <f t="shared" si="70"/>
        <v>3</v>
      </c>
      <c r="F1535" t="str">
        <f t="shared" si="71"/>
        <v>No</v>
      </c>
    </row>
    <row r="1536" spans="1:6" x14ac:dyDescent="0.25">
      <c r="A1536" t="s">
        <v>303</v>
      </c>
      <c r="B1536" s="1">
        <v>38956</v>
      </c>
      <c r="C1536" t="s">
        <v>1283</v>
      </c>
      <c r="D1536">
        <f t="shared" si="69"/>
        <v>8081.44</v>
      </c>
      <c r="E1536">
        <f t="shared" si="70"/>
        <v>8</v>
      </c>
      <c r="F1536" t="str">
        <f t="shared" si="71"/>
        <v>No</v>
      </c>
    </row>
    <row r="1537" spans="1:6" x14ac:dyDescent="0.25">
      <c r="A1537" t="s">
        <v>204</v>
      </c>
      <c r="B1537" s="1">
        <v>39591</v>
      </c>
      <c r="C1537" t="s">
        <v>1284</v>
      </c>
      <c r="D1537">
        <f t="shared" si="69"/>
        <v>6894.12</v>
      </c>
      <c r="E1537">
        <f t="shared" si="70"/>
        <v>5</v>
      </c>
      <c r="F1537" t="str">
        <f t="shared" si="71"/>
        <v>No</v>
      </c>
    </row>
    <row r="1538" spans="1:6" x14ac:dyDescent="0.25">
      <c r="A1538" t="s">
        <v>575</v>
      </c>
      <c r="B1538" s="1">
        <v>38514</v>
      </c>
      <c r="C1538">
        <v>5141.0200000000004</v>
      </c>
      <c r="D1538">
        <f t="shared" si="69"/>
        <v>5141.0200000000004</v>
      </c>
      <c r="E1538">
        <f t="shared" si="70"/>
        <v>6</v>
      </c>
      <c r="F1538" t="str">
        <f t="shared" si="71"/>
        <v>No</v>
      </c>
    </row>
    <row r="1539" spans="1:6" x14ac:dyDescent="0.25">
      <c r="A1539" t="s">
        <v>134</v>
      </c>
      <c r="B1539" s="1">
        <v>38309</v>
      </c>
      <c r="C1539" t="s">
        <v>1285</v>
      </c>
      <c r="D1539">
        <f t="shared" ref="D1539:D1602" si="72">IF(LEFT(RIGHT(C1539,3))=",",_xlfn.NUMBERVALUE(C1539,",","."),C1539)</f>
        <v>7269.58</v>
      </c>
      <c r="E1539">
        <f t="shared" ref="E1539:E1602" si="73">MONTH(B1539)</f>
        <v>11</v>
      </c>
      <c r="F1539" t="str">
        <f t="shared" ref="F1539:F1602" si="74">IF(ISERROR(SEARCH("J*A*S*M",A1539)),"No","Yes")</f>
        <v>No</v>
      </c>
    </row>
    <row r="1540" spans="1:6" x14ac:dyDescent="0.25">
      <c r="A1540" t="s">
        <v>550</v>
      </c>
      <c r="B1540" s="1">
        <v>37283</v>
      </c>
      <c r="C1540">
        <v>8618.0300000000007</v>
      </c>
      <c r="D1540">
        <f t="shared" si="72"/>
        <v>8618.0300000000007</v>
      </c>
      <c r="E1540">
        <f t="shared" si="73"/>
        <v>1</v>
      </c>
      <c r="F1540" t="str">
        <f t="shared" si="74"/>
        <v>No</v>
      </c>
    </row>
    <row r="1541" spans="1:6" x14ac:dyDescent="0.25">
      <c r="A1541" t="s">
        <v>429</v>
      </c>
      <c r="B1541" s="1">
        <v>39707</v>
      </c>
      <c r="C1541">
        <v>9271.16</v>
      </c>
      <c r="D1541">
        <f t="shared" si="72"/>
        <v>9271.16</v>
      </c>
      <c r="E1541">
        <f t="shared" si="73"/>
        <v>9</v>
      </c>
      <c r="F1541" t="str">
        <f t="shared" si="74"/>
        <v>No</v>
      </c>
    </row>
    <row r="1542" spans="1:6" x14ac:dyDescent="0.25">
      <c r="A1542" t="s">
        <v>1087</v>
      </c>
      <c r="B1542" s="1">
        <v>38736</v>
      </c>
      <c r="C1542">
        <v>7740.05</v>
      </c>
      <c r="D1542">
        <f t="shared" si="72"/>
        <v>7740.05</v>
      </c>
      <c r="E1542">
        <f t="shared" si="73"/>
        <v>1</v>
      </c>
      <c r="F1542" t="str">
        <f t="shared" si="74"/>
        <v>No</v>
      </c>
    </row>
    <row r="1543" spans="1:6" x14ac:dyDescent="0.25">
      <c r="A1543" t="s">
        <v>1047</v>
      </c>
      <c r="B1543" s="1">
        <v>39243</v>
      </c>
      <c r="C1543">
        <v>5173.4799999999996</v>
      </c>
      <c r="D1543">
        <f t="shared" si="72"/>
        <v>5173.4799999999996</v>
      </c>
      <c r="E1543">
        <f t="shared" si="73"/>
        <v>6</v>
      </c>
      <c r="F1543" t="str">
        <f t="shared" si="74"/>
        <v>No</v>
      </c>
    </row>
    <row r="1544" spans="1:6" x14ac:dyDescent="0.25">
      <c r="A1544" t="s">
        <v>909</v>
      </c>
      <c r="B1544" s="1">
        <v>38759</v>
      </c>
      <c r="C1544" t="s">
        <v>1286</v>
      </c>
      <c r="D1544">
        <f t="shared" si="72"/>
        <v>9303.35</v>
      </c>
      <c r="E1544">
        <f t="shared" si="73"/>
        <v>2</v>
      </c>
      <c r="F1544" t="str">
        <f t="shared" si="74"/>
        <v>No</v>
      </c>
    </row>
    <row r="1545" spans="1:6" x14ac:dyDescent="0.25">
      <c r="A1545" t="s">
        <v>256</v>
      </c>
      <c r="B1545" s="1">
        <v>39682</v>
      </c>
      <c r="C1545" t="s">
        <v>1287</v>
      </c>
      <c r="D1545">
        <f t="shared" si="72"/>
        <v>6547.69</v>
      </c>
      <c r="E1545">
        <f t="shared" si="73"/>
        <v>8</v>
      </c>
      <c r="F1545" t="str">
        <f t="shared" si="74"/>
        <v>No</v>
      </c>
    </row>
    <row r="1546" spans="1:6" x14ac:dyDescent="0.25">
      <c r="A1546" t="s">
        <v>508</v>
      </c>
      <c r="B1546" s="1">
        <v>38812</v>
      </c>
      <c r="C1546">
        <v>5983.78</v>
      </c>
      <c r="D1546">
        <f t="shared" si="72"/>
        <v>5983.78</v>
      </c>
      <c r="E1546">
        <f t="shared" si="73"/>
        <v>4</v>
      </c>
      <c r="F1546" t="str">
        <f t="shared" si="74"/>
        <v>No</v>
      </c>
    </row>
    <row r="1547" spans="1:6" x14ac:dyDescent="0.25">
      <c r="A1547" t="s">
        <v>101</v>
      </c>
      <c r="B1547" s="1">
        <v>40459</v>
      </c>
      <c r="C1547">
        <v>8116.62</v>
      </c>
      <c r="D1547">
        <f t="shared" si="72"/>
        <v>8116.62</v>
      </c>
      <c r="E1547">
        <f t="shared" si="73"/>
        <v>10</v>
      </c>
      <c r="F1547" t="str">
        <f t="shared" si="74"/>
        <v>No</v>
      </c>
    </row>
    <row r="1548" spans="1:6" x14ac:dyDescent="0.25">
      <c r="A1548" t="s">
        <v>413</v>
      </c>
      <c r="B1548" s="1">
        <v>39410</v>
      </c>
      <c r="C1548">
        <v>7702.91</v>
      </c>
      <c r="D1548">
        <f t="shared" si="72"/>
        <v>7702.91</v>
      </c>
      <c r="E1548">
        <f t="shared" si="73"/>
        <v>11</v>
      </c>
      <c r="F1548" t="str">
        <f t="shared" si="74"/>
        <v>No</v>
      </c>
    </row>
    <row r="1549" spans="1:6" x14ac:dyDescent="0.25">
      <c r="A1549" t="s">
        <v>216</v>
      </c>
      <c r="B1549" s="1">
        <v>39564</v>
      </c>
      <c r="C1549" t="s">
        <v>1288</v>
      </c>
      <c r="D1549">
        <f t="shared" si="72"/>
        <v>8325.2800000000007</v>
      </c>
      <c r="E1549">
        <f t="shared" si="73"/>
        <v>4</v>
      </c>
      <c r="F1549" t="str">
        <f t="shared" si="74"/>
        <v>No</v>
      </c>
    </row>
    <row r="1550" spans="1:6" x14ac:dyDescent="0.25">
      <c r="A1550" t="s">
        <v>235</v>
      </c>
      <c r="B1550" s="1">
        <v>37685</v>
      </c>
      <c r="C1550">
        <v>9475.6299999999992</v>
      </c>
      <c r="D1550">
        <f t="shared" si="72"/>
        <v>9475.6299999999992</v>
      </c>
      <c r="E1550">
        <f t="shared" si="73"/>
        <v>3</v>
      </c>
      <c r="F1550" t="str">
        <f t="shared" si="74"/>
        <v>No</v>
      </c>
    </row>
    <row r="1551" spans="1:6" x14ac:dyDescent="0.25">
      <c r="A1551" t="s">
        <v>1226</v>
      </c>
      <c r="B1551" s="1">
        <v>37475</v>
      </c>
      <c r="C1551" t="s">
        <v>1289</v>
      </c>
      <c r="D1551">
        <f t="shared" si="72"/>
        <v>7982.18</v>
      </c>
      <c r="E1551">
        <f t="shared" si="73"/>
        <v>8</v>
      </c>
      <c r="F1551" t="str">
        <f t="shared" si="74"/>
        <v>No</v>
      </c>
    </row>
    <row r="1552" spans="1:6" x14ac:dyDescent="0.25">
      <c r="A1552" t="s">
        <v>291</v>
      </c>
      <c r="B1552" s="1">
        <v>38549</v>
      </c>
      <c r="C1552" t="s">
        <v>1290</v>
      </c>
      <c r="D1552">
        <f t="shared" si="72"/>
        <v>6518.99</v>
      </c>
      <c r="E1552">
        <f t="shared" si="73"/>
        <v>7</v>
      </c>
      <c r="F1552" t="str">
        <f t="shared" si="74"/>
        <v>No</v>
      </c>
    </row>
    <row r="1553" spans="1:6" x14ac:dyDescent="0.25">
      <c r="A1553" t="s">
        <v>202</v>
      </c>
      <c r="B1553" s="1">
        <v>41066</v>
      </c>
      <c r="C1553">
        <v>6176.56</v>
      </c>
      <c r="D1553">
        <f t="shared" si="72"/>
        <v>6176.56</v>
      </c>
      <c r="E1553">
        <f t="shared" si="73"/>
        <v>6</v>
      </c>
      <c r="F1553" t="str">
        <f t="shared" si="74"/>
        <v>No</v>
      </c>
    </row>
    <row r="1554" spans="1:6" x14ac:dyDescent="0.25">
      <c r="A1554" t="s">
        <v>851</v>
      </c>
      <c r="B1554" s="1">
        <v>40639</v>
      </c>
      <c r="C1554">
        <v>5045.42</v>
      </c>
      <c r="D1554">
        <f t="shared" si="72"/>
        <v>5045.42</v>
      </c>
      <c r="E1554">
        <f t="shared" si="73"/>
        <v>4</v>
      </c>
      <c r="F1554" t="str">
        <f t="shared" si="74"/>
        <v>No</v>
      </c>
    </row>
    <row r="1555" spans="1:6" x14ac:dyDescent="0.25">
      <c r="A1555" t="s">
        <v>61</v>
      </c>
      <c r="B1555" s="1">
        <v>39114</v>
      </c>
      <c r="C1555">
        <v>5558.6</v>
      </c>
      <c r="D1555">
        <f t="shared" si="72"/>
        <v>5558.6</v>
      </c>
      <c r="E1555">
        <f t="shared" si="73"/>
        <v>2</v>
      </c>
      <c r="F1555" t="str">
        <f t="shared" si="74"/>
        <v>No</v>
      </c>
    </row>
    <row r="1556" spans="1:6" x14ac:dyDescent="0.25">
      <c r="A1556" t="s">
        <v>250</v>
      </c>
      <c r="B1556" s="1">
        <v>41216</v>
      </c>
      <c r="C1556" t="s">
        <v>1291</v>
      </c>
      <c r="D1556">
        <f t="shared" si="72"/>
        <v>7780.06</v>
      </c>
      <c r="E1556">
        <f t="shared" si="73"/>
        <v>11</v>
      </c>
      <c r="F1556" t="str">
        <f t="shared" si="74"/>
        <v>No</v>
      </c>
    </row>
    <row r="1557" spans="1:6" x14ac:dyDescent="0.25">
      <c r="A1557" t="s">
        <v>134</v>
      </c>
      <c r="B1557" s="1">
        <v>39017</v>
      </c>
      <c r="C1557">
        <v>6877</v>
      </c>
      <c r="D1557">
        <f t="shared" si="72"/>
        <v>6877</v>
      </c>
      <c r="E1557">
        <f t="shared" si="73"/>
        <v>10</v>
      </c>
      <c r="F1557" t="str">
        <f t="shared" si="74"/>
        <v>No</v>
      </c>
    </row>
    <row r="1558" spans="1:6" x14ac:dyDescent="0.25">
      <c r="A1558" t="s">
        <v>71</v>
      </c>
      <c r="B1558" s="1">
        <v>41722</v>
      </c>
      <c r="C1558" t="s">
        <v>1292</v>
      </c>
      <c r="D1558">
        <f t="shared" si="72"/>
        <v>6464.14</v>
      </c>
      <c r="E1558">
        <f t="shared" si="73"/>
        <v>3</v>
      </c>
      <c r="F1558" t="str">
        <f t="shared" si="74"/>
        <v>No</v>
      </c>
    </row>
    <row r="1559" spans="1:6" x14ac:dyDescent="0.25">
      <c r="A1559" t="s">
        <v>74</v>
      </c>
      <c r="B1559" s="1">
        <v>41189</v>
      </c>
      <c r="C1559" t="s">
        <v>1293</v>
      </c>
      <c r="D1559">
        <f t="shared" si="72"/>
        <v>6033.86</v>
      </c>
      <c r="E1559">
        <f t="shared" si="73"/>
        <v>10</v>
      </c>
      <c r="F1559" t="str">
        <f t="shared" si="74"/>
        <v>Yes</v>
      </c>
    </row>
    <row r="1560" spans="1:6" x14ac:dyDescent="0.25">
      <c r="A1560" t="s">
        <v>125</v>
      </c>
      <c r="B1560" s="1">
        <v>37023</v>
      </c>
      <c r="C1560" t="s">
        <v>1294</v>
      </c>
      <c r="D1560">
        <f t="shared" si="72"/>
        <v>6453.79</v>
      </c>
      <c r="E1560">
        <f t="shared" si="73"/>
        <v>5</v>
      </c>
      <c r="F1560" t="str">
        <f t="shared" si="74"/>
        <v>No</v>
      </c>
    </row>
    <row r="1561" spans="1:6" x14ac:dyDescent="0.25">
      <c r="A1561" t="s">
        <v>221</v>
      </c>
      <c r="B1561" s="1">
        <v>38023</v>
      </c>
      <c r="C1561">
        <v>5167.1000000000004</v>
      </c>
      <c r="D1561">
        <f t="shared" si="72"/>
        <v>5167.1000000000004</v>
      </c>
      <c r="E1561">
        <f t="shared" si="73"/>
        <v>2</v>
      </c>
      <c r="F1561" t="str">
        <f t="shared" si="74"/>
        <v>No</v>
      </c>
    </row>
    <row r="1562" spans="1:6" x14ac:dyDescent="0.25">
      <c r="A1562" t="s">
        <v>1017</v>
      </c>
      <c r="B1562" s="1">
        <v>40923</v>
      </c>
      <c r="C1562">
        <v>6367.01</v>
      </c>
      <c r="D1562">
        <f t="shared" si="72"/>
        <v>6367.01</v>
      </c>
      <c r="E1562">
        <f t="shared" si="73"/>
        <v>1</v>
      </c>
      <c r="F1562" t="str">
        <f t="shared" si="74"/>
        <v>No</v>
      </c>
    </row>
    <row r="1563" spans="1:6" x14ac:dyDescent="0.25">
      <c r="A1563" t="s">
        <v>543</v>
      </c>
      <c r="B1563" s="1">
        <v>41346</v>
      </c>
      <c r="C1563">
        <v>8714.5400000000009</v>
      </c>
      <c r="D1563">
        <f t="shared" si="72"/>
        <v>8714.5400000000009</v>
      </c>
      <c r="E1563">
        <f t="shared" si="73"/>
        <v>3</v>
      </c>
      <c r="F1563" t="str">
        <f t="shared" si="74"/>
        <v>No</v>
      </c>
    </row>
    <row r="1564" spans="1:6" x14ac:dyDescent="0.25">
      <c r="A1564" t="s">
        <v>307</v>
      </c>
      <c r="B1564" s="1">
        <v>37637</v>
      </c>
      <c r="C1564">
        <v>8854.82</v>
      </c>
      <c r="D1564">
        <f t="shared" si="72"/>
        <v>8854.82</v>
      </c>
      <c r="E1564">
        <f t="shared" si="73"/>
        <v>1</v>
      </c>
      <c r="F1564" t="str">
        <f t="shared" si="74"/>
        <v>No</v>
      </c>
    </row>
    <row r="1565" spans="1:6" x14ac:dyDescent="0.25">
      <c r="A1565" t="s">
        <v>915</v>
      </c>
      <c r="B1565" s="1">
        <v>40858</v>
      </c>
      <c r="C1565" t="s">
        <v>1295</v>
      </c>
      <c r="D1565">
        <f t="shared" si="72"/>
        <v>7262.7</v>
      </c>
      <c r="E1565">
        <f t="shared" si="73"/>
        <v>11</v>
      </c>
      <c r="F1565" t="str">
        <f t="shared" si="74"/>
        <v>No</v>
      </c>
    </row>
    <row r="1566" spans="1:6" x14ac:dyDescent="0.25">
      <c r="A1566" t="s">
        <v>600</v>
      </c>
      <c r="B1566" s="1">
        <v>37400</v>
      </c>
      <c r="C1566">
        <v>7603.29</v>
      </c>
      <c r="D1566">
        <f t="shared" si="72"/>
        <v>7603.29</v>
      </c>
      <c r="E1566">
        <f t="shared" si="73"/>
        <v>5</v>
      </c>
      <c r="F1566" t="str">
        <f t="shared" si="74"/>
        <v>No</v>
      </c>
    </row>
    <row r="1567" spans="1:6" x14ac:dyDescent="0.25">
      <c r="A1567" t="s">
        <v>1021</v>
      </c>
      <c r="B1567" s="1">
        <v>40829</v>
      </c>
      <c r="C1567" t="s">
        <v>1296</v>
      </c>
      <c r="D1567">
        <f t="shared" si="72"/>
        <v>7882.65</v>
      </c>
      <c r="E1567">
        <f t="shared" si="73"/>
        <v>10</v>
      </c>
      <c r="F1567" t="str">
        <f t="shared" si="74"/>
        <v>No</v>
      </c>
    </row>
    <row r="1568" spans="1:6" x14ac:dyDescent="0.25">
      <c r="A1568" t="s">
        <v>1297</v>
      </c>
      <c r="B1568" s="1">
        <v>38458</v>
      </c>
      <c r="C1568" t="s">
        <v>1298</v>
      </c>
      <c r="D1568">
        <f t="shared" si="72"/>
        <v>6478.4</v>
      </c>
      <c r="E1568">
        <f t="shared" si="73"/>
        <v>4</v>
      </c>
      <c r="F1568" t="str">
        <f t="shared" si="74"/>
        <v>No</v>
      </c>
    </row>
    <row r="1569" spans="1:6" x14ac:dyDescent="0.25">
      <c r="A1569" t="s">
        <v>1299</v>
      </c>
      <c r="B1569" s="1">
        <v>39331</v>
      </c>
      <c r="C1569">
        <v>5673.72</v>
      </c>
      <c r="D1569">
        <f t="shared" si="72"/>
        <v>5673.72</v>
      </c>
      <c r="E1569">
        <f t="shared" si="73"/>
        <v>9</v>
      </c>
      <c r="F1569" t="str">
        <f t="shared" si="74"/>
        <v>No</v>
      </c>
    </row>
    <row r="1570" spans="1:6" x14ac:dyDescent="0.25">
      <c r="A1570" t="s">
        <v>474</v>
      </c>
      <c r="B1570" s="1">
        <v>40545</v>
      </c>
      <c r="C1570">
        <v>9691.5400000000009</v>
      </c>
      <c r="D1570">
        <f t="shared" si="72"/>
        <v>9691.5400000000009</v>
      </c>
      <c r="E1570">
        <f t="shared" si="73"/>
        <v>1</v>
      </c>
      <c r="F1570" t="str">
        <f t="shared" si="74"/>
        <v>No</v>
      </c>
    </row>
    <row r="1571" spans="1:6" x14ac:dyDescent="0.25">
      <c r="A1571" t="s">
        <v>182</v>
      </c>
      <c r="B1571" s="1">
        <v>40597</v>
      </c>
      <c r="C1571">
        <v>7177.15</v>
      </c>
      <c r="D1571">
        <f t="shared" si="72"/>
        <v>7177.15</v>
      </c>
      <c r="E1571">
        <f t="shared" si="73"/>
        <v>2</v>
      </c>
      <c r="F1571" t="str">
        <f t="shared" si="74"/>
        <v>No</v>
      </c>
    </row>
    <row r="1572" spans="1:6" x14ac:dyDescent="0.25">
      <c r="A1572" t="s">
        <v>593</v>
      </c>
      <c r="B1572" s="1">
        <v>39744</v>
      </c>
      <c r="C1572">
        <v>7916.2</v>
      </c>
      <c r="D1572">
        <f t="shared" si="72"/>
        <v>7916.2</v>
      </c>
      <c r="E1572">
        <f t="shared" si="73"/>
        <v>10</v>
      </c>
      <c r="F1572" t="str">
        <f t="shared" si="74"/>
        <v>No</v>
      </c>
    </row>
    <row r="1573" spans="1:6" x14ac:dyDescent="0.25">
      <c r="A1573" t="s">
        <v>275</v>
      </c>
      <c r="B1573" s="1">
        <v>40691</v>
      </c>
      <c r="C1573">
        <v>7942.75</v>
      </c>
      <c r="D1573">
        <f t="shared" si="72"/>
        <v>7942.75</v>
      </c>
      <c r="E1573">
        <f t="shared" si="73"/>
        <v>5</v>
      </c>
      <c r="F1573" t="str">
        <f t="shared" si="74"/>
        <v>No</v>
      </c>
    </row>
    <row r="1574" spans="1:6" x14ac:dyDescent="0.25">
      <c r="A1574" t="s">
        <v>1300</v>
      </c>
      <c r="B1574" s="1">
        <v>40823</v>
      </c>
      <c r="C1574">
        <v>7557.36</v>
      </c>
      <c r="D1574">
        <f t="shared" si="72"/>
        <v>7557.36</v>
      </c>
      <c r="E1574">
        <f t="shared" si="73"/>
        <v>10</v>
      </c>
      <c r="F1574" t="str">
        <f t="shared" si="74"/>
        <v>No</v>
      </c>
    </row>
    <row r="1575" spans="1:6" x14ac:dyDescent="0.25">
      <c r="A1575" t="s">
        <v>102</v>
      </c>
      <c r="B1575" s="1">
        <v>38874</v>
      </c>
      <c r="C1575" t="s">
        <v>1301</v>
      </c>
      <c r="D1575">
        <f t="shared" si="72"/>
        <v>6003.32</v>
      </c>
      <c r="E1575">
        <f t="shared" si="73"/>
        <v>6</v>
      </c>
      <c r="F1575" t="str">
        <f t="shared" si="74"/>
        <v>No</v>
      </c>
    </row>
    <row r="1576" spans="1:6" x14ac:dyDescent="0.25">
      <c r="A1576" t="s">
        <v>242</v>
      </c>
      <c r="B1576" s="1">
        <v>40974</v>
      </c>
      <c r="C1576">
        <v>9759.08</v>
      </c>
      <c r="D1576">
        <f t="shared" si="72"/>
        <v>9759.08</v>
      </c>
      <c r="E1576">
        <f t="shared" si="73"/>
        <v>3</v>
      </c>
      <c r="F1576" t="str">
        <f t="shared" si="74"/>
        <v>No</v>
      </c>
    </row>
    <row r="1577" spans="1:6" x14ac:dyDescent="0.25">
      <c r="A1577" t="s">
        <v>981</v>
      </c>
      <c r="B1577" s="1">
        <v>39114</v>
      </c>
      <c r="C1577">
        <v>6272</v>
      </c>
      <c r="D1577">
        <f t="shared" si="72"/>
        <v>6272</v>
      </c>
      <c r="E1577">
        <f t="shared" si="73"/>
        <v>2</v>
      </c>
      <c r="F1577" t="str">
        <f t="shared" si="74"/>
        <v>No</v>
      </c>
    </row>
    <row r="1578" spans="1:6" x14ac:dyDescent="0.25">
      <c r="A1578" t="s">
        <v>288</v>
      </c>
      <c r="B1578" s="1">
        <v>38774</v>
      </c>
      <c r="C1578" t="s">
        <v>1302</v>
      </c>
      <c r="D1578">
        <f t="shared" si="72"/>
        <v>9975.35</v>
      </c>
      <c r="E1578">
        <f t="shared" si="73"/>
        <v>2</v>
      </c>
      <c r="F1578" t="str">
        <f t="shared" si="74"/>
        <v>No</v>
      </c>
    </row>
    <row r="1579" spans="1:6" x14ac:dyDescent="0.25">
      <c r="A1579" t="s">
        <v>697</v>
      </c>
      <c r="B1579" s="1">
        <v>39798</v>
      </c>
      <c r="C1579">
        <v>6768.51</v>
      </c>
      <c r="D1579">
        <f t="shared" si="72"/>
        <v>6768.51</v>
      </c>
      <c r="E1579">
        <f t="shared" si="73"/>
        <v>12</v>
      </c>
      <c r="F1579" t="str">
        <f t="shared" si="74"/>
        <v>No</v>
      </c>
    </row>
    <row r="1580" spans="1:6" x14ac:dyDescent="0.25">
      <c r="A1580" t="s">
        <v>396</v>
      </c>
      <c r="B1580" s="1">
        <v>41712</v>
      </c>
      <c r="C1580">
        <v>5610.97</v>
      </c>
      <c r="D1580">
        <f t="shared" si="72"/>
        <v>5610.97</v>
      </c>
      <c r="E1580">
        <f t="shared" si="73"/>
        <v>3</v>
      </c>
      <c r="F1580" t="str">
        <f t="shared" si="74"/>
        <v>Yes</v>
      </c>
    </row>
    <row r="1581" spans="1:6" x14ac:dyDescent="0.25">
      <c r="A1581" t="s">
        <v>166</v>
      </c>
      <c r="B1581" s="1">
        <v>40292</v>
      </c>
      <c r="C1581">
        <v>7014.39</v>
      </c>
      <c r="D1581">
        <f t="shared" si="72"/>
        <v>7014.39</v>
      </c>
      <c r="E1581">
        <f t="shared" si="73"/>
        <v>4</v>
      </c>
      <c r="F1581" t="str">
        <f t="shared" si="74"/>
        <v>No</v>
      </c>
    </row>
    <row r="1582" spans="1:6" x14ac:dyDescent="0.25">
      <c r="A1582" t="s">
        <v>76</v>
      </c>
      <c r="B1582" s="1">
        <v>39147</v>
      </c>
      <c r="C1582">
        <v>9468.3700000000008</v>
      </c>
      <c r="D1582">
        <f t="shared" si="72"/>
        <v>9468.3700000000008</v>
      </c>
      <c r="E1582">
        <f t="shared" si="73"/>
        <v>3</v>
      </c>
      <c r="F1582" t="str">
        <f t="shared" si="74"/>
        <v>No</v>
      </c>
    </row>
    <row r="1583" spans="1:6" x14ac:dyDescent="0.25">
      <c r="A1583" t="s">
        <v>114</v>
      </c>
      <c r="B1583" s="1">
        <v>39222</v>
      </c>
      <c r="C1583" t="s">
        <v>1303</v>
      </c>
      <c r="D1583">
        <f t="shared" si="72"/>
        <v>5135.6899999999996</v>
      </c>
      <c r="E1583">
        <f t="shared" si="73"/>
        <v>5</v>
      </c>
      <c r="F1583" t="str">
        <f t="shared" si="74"/>
        <v>No</v>
      </c>
    </row>
    <row r="1584" spans="1:6" x14ac:dyDescent="0.25">
      <c r="A1584" t="s">
        <v>239</v>
      </c>
      <c r="B1584" s="1">
        <v>40655</v>
      </c>
      <c r="C1584" t="s">
        <v>1304</v>
      </c>
      <c r="D1584">
        <f t="shared" si="72"/>
        <v>9891.14</v>
      </c>
      <c r="E1584">
        <f t="shared" si="73"/>
        <v>4</v>
      </c>
      <c r="F1584" t="str">
        <f t="shared" si="74"/>
        <v>No</v>
      </c>
    </row>
    <row r="1585" spans="1:6" x14ac:dyDescent="0.25">
      <c r="A1585" t="s">
        <v>408</v>
      </c>
      <c r="B1585" s="1">
        <v>37642</v>
      </c>
      <c r="C1585" t="s">
        <v>1305</v>
      </c>
      <c r="D1585">
        <f t="shared" si="72"/>
        <v>8081.28</v>
      </c>
      <c r="E1585">
        <f t="shared" si="73"/>
        <v>1</v>
      </c>
      <c r="F1585" t="str">
        <f t="shared" si="74"/>
        <v>No</v>
      </c>
    </row>
    <row r="1586" spans="1:6" x14ac:dyDescent="0.25">
      <c r="A1586" t="s">
        <v>186</v>
      </c>
      <c r="B1586" s="1">
        <v>39379</v>
      </c>
      <c r="C1586" t="s">
        <v>1306</v>
      </c>
      <c r="D1586">
        <f t="shared" si="72"/>
        <v>8278.01</v>
      </c>
      <c r="E1586">
        <f t="shared" si="73"/>
        <v>10</v>
      </c>
      <c r="F1586" t="str">
        <f t="shared" si="74"/>
        <v>No</v>
      </c>
    </row>
    <row r="1587" spans="1:6" x14ac:dyDescent="0.25">
      <c r="A1587" t="s">
        <v>827</v>
      </c>
      <c r="B1587" s="1">
        <v>40028</v>
      </c>
      <c r="C1587" t="s">
        <v>1307</v>
      </c>
      <c r="D1587">
        <f t="shared" si="72"/>
        <v>9742.57</v>
      </c>
      <c r="E1587">
        <f t="shared" si="73"/>
        <v>8</v>
      </c>
      <c r="F1587" t="str">
        <f t="shared" si="74"/>
        <v>No</v>
      </c>
    </row>
    <row r="1588" spans="1:6" x14ac:dyDescent="0.25">
      <c r="A1588" t="s">
        <v>74</v>
      </c>
      <c r="B1588" s="1">
        <v>40992</v>
      </c>
      <c r="C1588">
        <v>5271.39</v>
      </c>
      <c r="D1588">
        <f t="shared" si="72"/>
        <v>5271.39</v>
      </c>
      <c r="E1588">
        <f t="shared" si="73"/>
        <v>3</v>
      </c>
      <c r="F1588" t="str">
        <f t="shared" si="74"/>
        <v>Yes</v>
      </c>
    </row>
    <row r="1589" spans="1:6" x14ac:dyDescent="0.25">
      <c r="A1589" t="s">
        <v>247</v>
      </c>
      <c r="B1589" s="1">
        <v>40534</v>
      </c>
      <c r="C1589" t="s">
        <v>1308</v>
      </c>
      <c r="D1589">
        <f t="shared" si="72"/>
        <v>5029.8599999999997</v>
      </c>
      <c r="E1589">
        <f t="shared" si="73"/>
        <v>12</v>
      </c>
      <c r="F1589" t="str">
        <f t="shared" si="74"/>
        <v>Yes</v>
      </c>
    </row>
    <row r="1590" spans="1:6" x14ac:dyDescent="0.25">
      <c r="A1590" t="s">
        <v>857</v>
      </c>
      <c r="B1590" s="1">
        <v>38333</v>
      </c>
      <c r="C1590" t="s">
        <v>1309</v>
      </c>
      <c r="D1590">
        <f t="shared" si="72"/>
        <v>6797.49</v>
      </c>
      <c r="E1590">
        <f t="shared" si="73"/>
        <v>12</v>
      </c>
      <c r="F1590" t="str">
        <f t="shared" si="74"/>
        <v>No</v>
      </c>
    </row>
    <row r="1591" spans="1:6" x14ac:dyDescent="0.25">
      <c r="A1591" t="s">
        <v>74</v>
      </c>
      <c r="B1591" s="1">
        <v>40601</v>
      </c>
      <c r="C1591">
        <v>9159.07</v>
      </c>
      <c r="D1591">
        <f t="shared" si="72"/>
        <v>9159.07</v>
      </c>
      <c r="E1591">
        <f t="shared" si="73"/>
        <v>2</v>
      </c>
      <c r="F1591" t="str">
        <f t="shared" si="74"/>
        <v>Yes</v>
      </c>
    </row>
    <row r="1592" spans="1:6" x14ac:dyDescent="0.25">
      <c r="A1592" t="s">
        <v>132</v>
      </c>
      <c r="B1592" s="1">
        <v>41394</v>
      </c>
      <c r="C1592" t="s">
        <v>1310</v>
      </c>
      <c r="D1592">
        <f t="shared" si="72"/>
        <v>6087.84</v>
      </c>
      <c r="E1592">
        <f t="shared" si="73"/>
        <v>4</v>
      </c>
      <c r="F1592" t="str">
        <f t="shared" si="74"/>
        <v>No</v>
      </c>
    </row>
    <row r="1593" spans="1:6" x14ac:dyDescent="0.25">
      <c r="A1593" t="s">
        <v>1311</v>
      </c>
      <c r="B1593" s="1">
        <v>40969</v>
      </c>
      <c r="C1593">
        <v>7467.82</v>
      </c>
      <c r="D1593">
        <f t="shared" si="72"/>
        <v>7467.82</v>
      </c>
      <c r="E1593">
        <f t="shared" si="73"/>
        <v>3</v>
      </c>
      <c r="F1593" t="str">
        <f t="shared" si="74"/>
        <v>No</v>
      </c>
    </row>
    <row r="1594" spans="1:6" x14ac:dyDescent="0.25">
      <c r="A1594" t="s">
        <v>170</v>
      </c>
      <c r="B1594" s="1">
        <v>40482</v>
      </c>
      <c r="C1594" t="s">
        <v>1312</v>
      </c>
      <c r="D1594">
        <f t="shared" si="72"/>
        <v>9019.99</v>
      </c>
      <c r="E1594">
        <f t="shared" si="73"/>
        <v>10</v>
      </c>
      <c r="F1594" t="str">
        <f t="shared" si="74"/>
        <v>No</v>
      </c>
    </row>
    <row r="1595" spans="1:6" x14ac:dyDescent="0.25">
      <c r="A1595" t="s">
        <v>134</v>
      </c>
      <c r="B1595" s="1">
        <v>38160</v>
      </c>
      <c r="C1595">
        <v>7851.16</v>
      </c>
      <c r="D1595">
        <f t="shared" si="72"/>
        <v>7851.16</v>
      </c>
      <c r="E1595">
        <f t="shared" si="73"/>
        <v>6</v>
      </c>
      <c r="F1595" t="str">
        <f t="shared" si="74"/>
        <v>No</v>
      </c>
    </row>
    <row r="1596" spans="1:6" x14ac:dyDescent="0.25">
      <c r="A1596" t="s">
        <v>1087</v>
      </c>
      <c r="B1596" s="1">
        <v>37306</v>
      </c>
      <c r="C1596" t="s">
        <v>1313</v>
      </c>
      <c r="D1596">
        <f t="shared" si="72"/>
        <v>7389.53</v>
      </c>
      <c r="E1596">
        <f t="shared" si="73"/>
        <v>2</v>
      </c>
      <c r="F1596" t="str">
        <f t="shared" si="74"/>
        <v>No</v>
      </c>
    </row>
    <row r="1597" spans="1:6" x14ac:dyDescent="0.25">
      <c r="A1597" t="s">
        <v>291</v>
      </c>
      <c r="B1597" s="1">
        <v>38152</v>
      </c>
      <c r="C1597">
        <v>6444.05</v>
      </c>
      <c r="D1597">
        <f t="shared" si="72"/>
        <v>6444.05</v>
      </c>
      <c r="E1597">
        <f t="shared" si="73"/>
        <v>6</v>
      </c>
      <c r="F1597" t="str">
        <f t="shared" si="74"/>
        <v>No</v>
      </c>
    </row>
    <row r="1598" spans="1:6" x14ac:dyDescent="0.25">
      <c r="A1598" t="s">
        <v>767</v>
      </c>
      <c r="B1598" s="1">
        <v>38696</v>
      </c>
      <c r="C1598">
        <v>7123.64</v>
      </c>
      <c r="D1598">
        <f t="shared" si="72"/>
        <v>7123.64</v>
      </c>
      <c r="E1598">
        <f t="shared" si="73"/>
        <v>12</v>
      </c>
      <c r="F1598" t="str">
        <f t="shared" si="74"/>
        <v>No</v>
      </c>
    </row>
    <row r="1599" spans="1:6" x14ac:dyDescent="0.25">
      <c r="A1599" t="s">
        <v>941</v>
      </c>
      <c r="B1599" s="1">
        <v>38539</v>
      </c>
      <c r="C1599">
        <v>5265.42</v>
      </c>
      <c r="D1599">
        <f t="shared" si="72"/>
        <v>5265.42</v>
      </c>
      <c r="E1599">
        <f t="shared" si="73"/>
        <v>7</v>
      </c>
      <c r="F1599" t="str">
        <f t="shared" si="74"/>
        <v>No</v>
      </c>
    </row>
    <row r="1600" spans="1:6" x14ac:dyDescent="0.25">
      <c r="A1600" t="s">
        <v>1314</v>
      </c>
      <c r="B1600" s="1">
        <v>37456</v>
      </c>
      <c r="C1600">
        <v>7250.26</v>
      </c>
      <c r="D1600">
        <f t="shared" si="72"/>
        <v>7250.26</v>
      </c>
      <c r="E1600">
        <f t="shared" si="73"/>
        <v>7</v>
      </c>
      <c r="F1600" t="str">
        <f t="shared" si="74"/>
        <v>No</v>
      </c>
    </row>
    <row r="1601" spans="1:6" x14ac:dyDescent="0.25">
      <c r="A1601" t="s">
        <v>413</v>
      </c>
      <c r="B1601" s="1">
        <v>38161</v>
      </c>
      <c r="C1601" t="s">
        <v>1315</v>
      </c>
      <c r="D1601">
        <f t="shared" si="72"/>
        <v>8786.07</v>
      </c>
      <c r="E1601">
        <f t="shared" si="73"/>
        <v>6</v>
      </c>
      <c r="F1601" t="str">
        <f t="shared" si="74"/>
        <v>No</v>
      </c>
    </row>
    <row r="1602" spans="1:6" x14ac:dyDescent="0.25">
      <c r="A1602" t="s">
        <v>504</v>
      </c>
      <c r="B1602" s="1">
        <v>38274</v>
      </c>
      <c r="C1602">
        <v>8868.52</v>
      </c>
      <c r="D1602">
        <f t="shared" si="72"/>
        <v>8868.52</v>
      </c>
      <c r="E1602">
        <f t="shared" si="73"/>
        <v>10</v>
      </c>
      <c r="F1602" t="str">
        <f t="shared" si="74"/>
        <v>No</v>
      </c>
    </row>
    <row r="1603" spans="1:6" x14ac:dyDescent="0.25">
      <c r="A1603" t="s">
        <v>125</v>
      </c>
      <c r="B1603" s="1">
        <v>39957</v>
      </c>
      <c r="C1603">
        <v>6666.93</v>
      </c>
      <c r="D1603">
        <f t="shared" ref="D1603:D1666" si="75">IF(LEFT(RIGHT(C1603,3))=",",_xlfn.NUMBERVALUE(C1603,",","."),C1603)</f>
        <v>6666.93</v>
      </c>
      <c r="E1603">
        <f t="shared" ref="E1603:E1666" si="76">MONTH(B1603)</f>
        <v>5</v>
      </c>
      <c r="F1603" t="str">
        <f t="shared" ref="F1603:F1666" si="77">IF(ISERROR(SEARCH("J*A*S*M",A1603)),"No","Yes")</f>
        <v>No</v>
      </c>
    </row>
    <row r="1604" spans="1:6" x14ac:dyDescent="0.25">
      <c r="A1604" t="s">
        <v>308</v>
      </c>
      <c r="B1604" s="1">
        <v>38715</v>
      </c>
      <c r="C1604" t="s">
        <v>1316</v>
      </c>
      <c r="D1604">
        <f t="shared" si="75"/>
        <v>6824.72</v>
      </c>
      <c r="E1604">
        <f t="shared" si="76"/>
        <v>12</v>
      </c>
      <c r="F1604" t="str">
        <f t="shared" si="77"/>
        <v>No</v>
      </c>
    </row>
    <row r="1605" spans="1:6" x14ac:dyDescent="0.25">
      <c r="A1605" t="s">
        <v>508</v>
      </c>
      <c r="B1605" s="1">
        <v>37464</v>
      </c>
      <c r="C1605">
        <v>6384.92</v>
      </c>
      <c r="D1605">
        <f t="shared" si="75"/>
        <v>6384.92</v>
      </c>
      <c r="E1605">
        <f t="shared" si="76"/>
        <v>7</v>
      </c>
      <c r="F1605" t="str">
        <f t="shared" si="77"/>
        <v>No</v>
      </c>
    </row>
    <row r="1606" spans="1:6" x14ac:dyDescent="0.25">
      <c r="A1606" t="s">
        <v>74</v>
      </c>
      <c r="B1606" s="1">
        <v>40071</v>
      </c>
      <c r="C1606">
        <v>5642.95</v>
      </c>
      <c r="D1606">
        <f t="shared" si="75"/>
        <v>5642.95</v>
      </c>
      <c r="E1606">
        <f t="shared" si="76"/>
        <v>9</v>
      </c>
      <c r="F1606" t="str">
        <f t="shared" si="77"/>
        <v>Yes</v>
      </c>
    </row>
    <row r="1607" spans="1:6" x14ac:dyDescent="0.25">
      <c r="A1607" t="s">
        <v>77</v>
      </c>
      <c r="B1607" s="1">
        <v>37047</v>
      </c>
      <c r="C1607" t="s">
        <v>1317</v>
      </c>
      <c r="D1607">
        <f t="shared" si="75"/>
        <v>7686.99</v>
      </c>
      <c r="E1607">
        <f t="shared" si="76"/>
        <v>6</v>
      </c>
      <c r="F1607" t="str">
        <f t="shared" si="77"/>
        <v>No</v>
      </c>
    </row>
    <row r="1608" spans="1:6" x14ac:dyDescent="0.25">
      <c r="A1608" t="s">
        <v>125</v>
      </c>
      <c r="B1608" s="1">
        <v>39067</v>
      </c>
      <c r="C1608">
        <v>9763.48</v>
      </c>
      <c r="D1608">
        <f t="shared" si="75"/>
        <v>9763.48</v>
      </c>
      <c r="E1608">
        <f t="shared" si="76"/>
        <v>12</v>
      </c>
      <c r="F1608" t="str">
        <f t="shared" si="77"/>
        <v>No</v>
      </c>
    </row>
    <row r="1609" spans="1:6" x14ac:dyDescent="0.25">
      <c r="A1609" t="s">
        <v>1318</v>
      </c>
      <c r="B1609" s="1">
        <v>37512</v>
      </c>
      <c r="C1609">
        <v>9911.59</v>
      </c>
      <c r="D1609">
        <f t="shared" si="75"/>
        <v>9911.59</v>
      </c>
      <c r="E1609">
        <f t="shared" si="76"/>
        <v>9</v>
      </c>
      <c r="F1609" t="str">
        <f t="shared" si="77"/>
        <v>No</v>
      </c>
    </row>
    <row r="1610" spans="1:6" x14ac:dyDescent="0.25">
      <c r="A1610" t="s">
        <v>320</v>
      </c>
      <c r="B1610" s="1">
        <v>39052</v>
      </c>
      <c r="C1610">
        <v>7786.5</v>
      </c>
      <c r="D1610">
        <f t="shared" si="75"/>
        <v>7786.5</v>
      </c>
      <c r="E1610">
        <f t="shared" si="76"/>
        <v>12</v>
      </c>
      <c r="F1610" t="str">
        <f t="shared" si="77"/>
        <v>Yes</v>
      </c>
    </row>
    <row r="1611" spans="1:6" x14ac:dyDescent="0.25">
      <c r="A1611" t="s">
        <v>141</v>
      </c>
      <c r="B1611" s="1">
        <v>41840</v>
      </c>
      <c r="C1611" t="s">
        <v>1319</v>
      </c>
      <c r="D1611">
        <f t="shared" si="75"/>
        <v>9949.83</v>
      </c>
      <c r="E1611">
        <f t="shared" si="76"/>
        <v>7</v>
      </c>
      <c r="F1611" t="str">
        <f t="shared" si="77"/>
        <v>No</v>
      </c>
    </row>
    <row r="1612" spans="1:6" x14ac:dyDescent="0.25">
      <c r="A1612" t="s">
        <v>230</v>
      </c>
      <c r="B1612" s="1">
        <v>40696</v>
      </c>
      <c r="C1612">
        <v>7086.17</v>
      </c>
      <c r="D1612">
        <f t="shared" si="75"/>
        <v>7086.17</v>
      </c>
      <c r="E1612">
        <f t="shared" si="76"/>
        <v>6</v>
      </c>
      <c r="F1612" t="str">
        <f t="shared" si="77"/>
        <v>No</v>
      </c>
    </row>
    <row r="1613" spans="1:6" x14ac:dyDescent="0.25">
      <c r="A1613" t="s">
        <v>408</v>
      </c>
      <c r="B1613" s="1">
        <v>41648</v>
      </c>
      <c r="C1613">
        <v>8125.78</v>
      </c>
      <c r="D1613">
        <f t="shared" si="75"/>
        <v>8125.78</v>
      </c>
      <c r="E1613">
        <f t="shared" si="76"/>
        <v>1</v>
      </c>
      <c r="F1613" t="str">
        <f t="shared" si="77"/>
        <v>No</v>
      </c>
    </row>
    <row r="1614" spans="1:6" x14ac:dyDescent="0.25">
      <c r="A1614" t="s">
        <v>80</v>
      </c>
      <c r="B1614" s="1">
        <v>38356</v>
      </c>
      <c r="C1614" t="s">
        <v>1320</v>
      </c>
      <c r="D1614">
        <f t="shared" si="75"/>
        <v>8030.64</v>
      </c>
      <c r="E1614">
        <f t="shared" si="76"/>
        <v>1</v>
      </c>
      <c r="F1614" t="str">
        <f t="shared" si="77"/>
        <v>Yes</v>
      </c>
    </row>
    <row r="1615" spans="1:6" x14ac:dyDescent="0.25">
      <c r="A1615" t="s">
        <v>1010</v>
      </c>
      <c r="B1615" s="1">
        <v>40230</v>
      </c>
      <c r="C1615">
        <v>7545.4</v>
      </c>
      <c r="D1615">
        <f t="shared" si="75"/>
        <v>7545.4</v>
      </c>
      <c r="E1615">
        <f t="shared" si="76"/>
        <v>2</v>
      </c>
      <c r="F1615" t="str">
        <f t="shared" si="77"/>
        <v>No</v>
      </c>
    </row>
    <row r="1616" spans="1:6" x14ac:dyDescent="0.25">
      <c r="A1616" t="s">
        <v>71</v>
      </c>
      <c r="B1616" s="1">
        <v>38351</v>
      </c>
      <c r="C1616" t="s">
        <v>1321</v>
      </c>
      <c r="D1616">
        <f t="shared" si="75"/>
        <v>5892.03</v>
      </c>
      <c r="E1616">
        <f t="shared" si="76"/>
        <v>12</v>
      </c>
      <c r="F1616" t="str">
        <f t="shared" si="77"/>
        <v>No</v>
      </c>
    </row>
    <row r="1617" spans="1:6" x14ac:dyDescent="0.25">
      <c r="A1617" t="s">
        <v>1322</v>
      </c>
      <c r="B1617" s="1">
        <v>37362</v>
      </c>
      <c r="C1617">
        <v>5420.36</v>
      </c>
      <c r="D1617">
        <f t="shared" si="75"/>
        <v>5420.36</v>
      </c>
      <c r="E1617">
        <f t="shared" si="76"/>
        <v>4</v>
      </c>
      <c r="F1617" t="str">
        <f t="shared" si="77"/>
        <v>No</v>
      </c>
    </row>
    <row r="1618" spans="1:6" x14ac:dyDescent="0.25">
      <c r="A1618" t="s">
        <v>216</v>
      </c>
      <c r="B1618" s="1">
        <v>38288</v>
      </c>
      <c r="C1618">
        <v>8422.83</v>
      </c>
      <c r="D1618">
        <f t="shared" si="75"/>
        <v>8422.83</v>
      </c>
      <c r="E1618">
        <f t="shared" si="76"/>
        <v>10</v>
      </c>
      <c r="F1618" t="str">
        <f t="shared" si="77"/>
        <v>No</v>
      </c>
    </row>
    <row r="1619" spans="1:6" x14ac:dyDescent="0.25">
      <c r="A1619" t="s">
        <v>114</v>
      </c>
      <c r="B1619" s="1">
        <v>38414</v>
      </c>
      <c r="C1619" t="s">
        <v>1323</v>
      </c>
      <c r="D1619">
        <f t="shared" si="75"/>
        <v>8034.95</v>
      </c>
      <c r="E1619">
        <f t="shared" si="76"/>
        <v>3</v>
      </c>
      <c r="F1619" t="str">
        <f t="shared" si="77"/>
        <v>No</v>
      </c>
    </row>
    <row r="1620" spans="1:6" x14ac:dyDescent="0.25">
      <c r="A1620" t="s">
        <v>674</v>
      </c>
      <c r="B1620" s="1">
        <v>37871</v>
      </c>
      <c r="C1620">
        <v>8990.94</v>
      </c>
      <c r="D1620">
        <f t="shared" si="75"/>
        <v>8990.94</v>
      </c>
      <c r="E1620">
        <f t="shared" si="76"/>
        <v>9</v>
      </c>
      <c r="F1620" t="str">
        <f t="shared" si="77"/>
        <v>No</v>
      </c>
    </row>
    <row r="1621" spans="1:6" x14ac:dyDescent="0.25">
      <c r="A1621" t="s">
        <v>303</v>
      </c>
      <c r="B1621" s="1">
        <v>39634</v>
      </c>
      <c r="C1621">
        <v>6372.06</v>
      </c>
      <c r="D1621">
        <f t="shared" si="75"/>
        <v>6372.06</v>
      </c>
      <c r="E1621">
        <f t="shared" si="76"/>
        <v>7</v>
      </c>
      <c r="F1621" t="str">
        <f t="shared" si="77"/>
        <v>No</v>
      </c>
    </row>
    <row r="1622" spans="1:6" x14ac:dyDescent="0.25">
      <c r="A1622" t="s">
        <v>780</v>
      </c>
      <c r="B1622" s="1">
        <v>38993</v>
      </c>
      <c r="C1622" t="s">
        <v>1324</v>
      </c>
      <c r="D1622">
        <f t="shared" si="75"/>
        <v>7530.86</v>
      </c>
      <c r="E1622">
        <f t="shared" si="76"/>
        <v>10</v>
      </c>
      <c r="F1622" t="str">
        <f t="shared" si="77"/>
        <v>No</v>
      </c>
    </row>
    <row r="1623" spans="1:6" x14ac:dyDescent="0.25">
      <c r="A1623" t="s">
        <v>181</v>
      </c>
      <c r="B1623" s="1">
        <v>39454</v>
      </c>
      <c r="C1623" t="s">
        <v>1325</v>
      </c>
      <c r="D1623">
        <f t="shared" si="75"/>
        <v>9065.34</v>
      </c>
      <c r="E1623">
        <f t="shared" si="76"/>
        <v>1</v>
      </c>
      <c r="F1623" t="str">
        <f t="shared" si="77"/>
        <v>No</v>
      </c>
    </row>
    <row r="1624" spans="1:6" x14ac:dyDescent="0.25">
      <c r="A1624" t="s">
        <v>320</v>
      </c>
      <c r="B1624" s="1">
        <v>41086</v>
      </c>
      <c r="C1624">
        <v>8104.6</v>
      </c>
      <c r="D1624">
        <f t="shared" si="75"/>
        <v>8104.6</v>
      </c>
      <c r="E1624">
        <f t="shared" si="76"/>
        <v>6</v>
      </c>
      <c r="F1624" t="str">
        <f t="shared" si="77"/>
        <v>Yes</v>
      </c>
    </row>
    <row r="1625" spans="1:6" x14ac:dyDescent="0.25">
      <c r="A1625" t="s">
        <v>242</v>
      </c>
      <c r="B1625" s="1">
        <v>39519</v>
      </c>
      <c r="C1625">
        <v>7297.19</v>
      </c>
      <c r="D1625">
        <f t="shared" si="75"/>
        <v>7297.19</v>
      </c>
      <c r="E1625">
        <f t="shared" si="76"/>
        <v>3</v>
      </c>
      <c r="F1625" t="str">
        <f t="shared" si="77"/>
        <v>No</v>
      </c>
    </row>
    <row r="1626" spans="1:6" x14ac:dyDescent="0.25">
      <c r="A1626" t="s">
        <v>809</v>
      </c>
      <c r="B1626" s="1">
        <v>39150</v>
      </c>
      <c r="C1626">
        <v>9750.7900000000009</v>
      </c>
      <c r="D1626">
        <f t="shared" si="75"/>
        <v>9750.7900000000009</v>
      </c>
      <c r="E1626">
        <f t="shared" si="76"/>
        <v>3</v>
      </c>
      <c r="F1626" t="str">
        <f t="shared" si="77"/>
        <v>No</v>
      </c>
    </row>
    <row r="1627" spans="1:6" x14ac:dyDescent="0.25">
      <c r="A1627" t="s">
        <v>109</v>
      </c>
      <c r="B1627" s="1">
        <v>41877</v>
      </c>
      <c r="C1627">
        <v>8835.26</v>
      </c>
      <c r="D1627">
        <f t="shared" si="75"/>
        <v>8835.26</v>
      </c>
      <c r="E1627">
        <f t="shared" si="76"/>
        <v>8</v>
      </c>
      <c r="F1627" t="str">
        <f t="shared" si="77"/>
        <v>No</v>
      </c>
    </row>
    <row r="1628" spans="1:6" x14ac:dyDescent="0.25">
      <c r="A1628" t="s">
        <v>248</v>
      </c>
      <c r="B1628" s="1">
        <v>40701</v>
      </c>
      <c r="C1628" t="s">
        <v>1326</v>
      </c>
      <c r="D1628">
        <f t="shared" si="75"/>
        <v>7019.43</v>
      </c>
      <c r="E1628">
        <f t="shared" si="76"/>
        <v>6</v>
      </c>
      <c r="F1628" t="str">
        <f t="shared" si="77"/>
        <v>No</v>
      </c>
    </row>
    <row r="1629" spans="1:6" x14ac:dyDescent="0.25">
      <c r="A1629" t="s">
        <v>123</v>
      </c>
      <c r="B1629" s="1">
        <v>40221</v>
      </c>
      <c r="C1629">
        <v>9060.1</v>
      </c>
      <c r="D1629">
        <f t="shared" si="75"/>
        <v>9060.1</v>
      </c>
      <c r="E1629">
        <f t="shared" si="76"/>
        <v>2</v>
      </c>
      <c r="F1629" t="str">
        <f t="shared" si="77"/>
        <v>No</v>
      </c>
    </row>
    <row r="1630" spans="1:6" x14ac:dyDescent="0.25">
      <c r="A1630" t="s">
        <v>416</v>
      </c>
      <c r="B1630" s="1">
        <v>39246</v>
      </c>
      <c r="C1630">
        <v>6780.76</v>
      </c>
      <c r="D1630">
        <f t="shared" si="75"/>
        <v>6780.76</v>
      </c>
      <c r="E1630">
        <f t="shared" si="76"/>
        <v>6</v>
      </c>
      <c r="F1630" t="str">
        <f t="shared" si="77"/>
        <v>No</v>
      </c>
    </row>
    <row r="1631" spans="1:6" x14ac:dyDescent="0.25">
      <c r="A1631" t="s">
        <v>544</v>
      </c>
      <c r="B1631" s="1">
        <v>40069</v>
      </c>
      <c r="C1631">
        <v>9219.52</v>
      </c>
      <c r="D1631">
        <f t="shared" si="75"/>
        <v>9219.52</v>
      </c>
      <c r="E1631">
        <f t="shared" si="76"/>
        <v>9</v>
      </c>
      <c r="F1631" t="str">
        <f t="shared" si="77"/>
        <v>Yes</v>
      </c>
    </row>
    <row r="1632" spans="1:6" x14ac:dyDescent="0.25">
      <c r="A1632" t="s">
        <v>59</v>
      </c>
      <c r="B1632" s="1">
        <v>39633</v>
      </c>
      <c r="C1632">
        <v>9596.07</v>
      </c>
      <c r="D1632">
        <f t="shared" si="75"/>
        <v>9596.07</v>
      </c>
      <c r="E1632">
        <f t="shared" si="76"/>
        <v>7</v>
      </c>
      <c r="F1632" t="str">
        <f t="shared" si="77"/>
        <v>No</v>
      </c>
    </row>
    <row r="1633" spans="1:6" x14ac:dyDescent="0.25">
      <c r="A1633" t="s">
        <v>230</v>
      </c>
      <c r="B1633" s="1">
        <v>39343</v>
      </c>
      <c r="C1633" t="s">
        <v>1327</v>
      </c>
      <c r="D1633">
        <f t="shared" si="75"/>
        <v>8524.14</v>
      </c>
      <c r="E1633">
        <f t="shared" si="76"/>
        <v>9</v>
      </c>
      <c r="F1633" t="str">
        <f t="shared" si="77"/>
        <v>No</v>
      </c>
    </row>
    <row r="1634" spans="1:6" x14ac:dyDescent="0.25">
      <c r="A1634" t="s">
        <v>320</v>
      </c>
      <c r="B1634" s="1">
        <v>40599</v>
      </c>
      <c r="C1634">
        <v>8252.17</v>
      </c>
      <c r="D1634">
        <f t="shared" si="75"/>
        <v>8252.17</v>
      </c>
      <c r="E1634">
        <f t="shared" si="76"/>
        <v>2</v>
      </c>
      <c r="F1634" t="str">
        <f t="shared" si="77"/>
        <v>Yes</v>
      </c>
    </row>
    <row r="1635" spans="1:6" x14ac:dyDescent="0.25">
      <c r="A1635" t="s">
        <v>843</v>
      </c>
      <c r="B1635" s="1">
        <v>37328</v>
      </c>
      <c r="C1635">
        <v>9287.59</v>
      </c>
      <c r="D1635">
        <f t="shared" si="75"/>
        <v>9287.59</v>
      </c>
      <c r="E1635">
        <f t="shared" si="76"/>
        <v>3</v>
      </c>
      <c r="F1635" t="str">
        <f t="shared" si="77"/>
        <v>No</v>
      </c>
    </row>
    <row r="1636" spans="1:6" x14ac:dyDescent="0.25">
      <c r="A1636" t="s">
        <v>1328</v>
      </c>
      <c r="B1636" s="1">
        <v>37435</v>
      </c>
      <c r="C1636" t="s">
        <v>1329</v>
      </c>
      <c r="D1636">
        <f t="shared" si="75"/>
        <v>8250.9699999999993</v>
      </c>
      <c r="E1636">
        <f t="shared" si="76"/>
        <v>6</v>
      </c>
      <c r="F1636" t="str">
        <f t="shared" si="77"/>
        <v>No</v>
      </c>
    </row>
    <row r="1637" spans="1:6" x14ac:dyDescent="0.25">
      <c r="A1637" t="s">
        <v>281</v>
      </c>
      <c r="B1637" s="1">
        <v>40996</v>
      </c>
      <c r="C1637" t="s">
        <v>1330</v>
      </c>
      <c r="D1637">
        <f t="shared" si="75"/>
        <v>6637.46</v>
      </c>
      <c r="E1637">
        <f t="shared" si="76"/>
        <v>3</v>
      </c>
      <c r="F1637" t="str">
        <f t="shared" si="77"/>
        <v>No</v>
      </c>
    </row>
    <row r="1638" spans="1:6" x14ac:dyDescent="0.25">
      <c r="A1638" t="s">
        <v>201</v>
      </c>
      <c r="B1638" s="1">
        <v>38880</v>
      </c>
      <c r="C1638">
        <v>9762.52</v>
      </c>
      <c r="D1638">
        <f t="shared" si="75"/>
        <v>9762.52</v>
      </c>
      <c r="E1638">
        <f t="shared" si="76"/>
        <v>6</v>
      </c>
      <c r="F1638" t="str">
        <f t="shared" si="77"/>
        <v>No</v>
      </c>
    </row>
    <row r="1639" spans="1:6" x14ac:dyDescent="0.25">
      <c r="A1639" t="s">
        <v>96</v>
      </c>
      <c r="B1639" s="1">
        <v>37993</v>
      </c>
      <c r="C1639">
        <v>9583.15</v>
      </c>
      <c r="D1639">
        <f t="shared" si="75"/>
        <v>9583.15</v>
      </c>
      <c r="E1639">
        <f t="shared" si="76"/>
        <v>1</v>
      </c>
      <c r="F1639" t="str">
        <f t="shared" si="77"/>
        <v>No</v>
      </c>
    </row>
    <row r="1640" spans="1:6" x14ac:dyDescent="0.25">
      <c r="A1640" t="s">
        <v>413</v>
      </c>
      <c r="B1640" s="1">
        <v>41961</v>
      </c>
      <c r="C1640" t="s">
        <v>1331</v>
      </c>
      <c r="D1640">
        <f t="shared" si="75"/>
        <v>8557.33</v>
      </c>
      <c r="E1640">
        <f t="shared" si="76"/>
        <v>11</v>
      </c>
      <c r="F1640" t="str">
        <f t="shared" si="77"/>
        <v>No</v>
      </c>
    </row>
    <row r="1641" spans="1:6" x14ac:dyDescent="0.25">
      <c r="A1641" t="s">
        <v>84</v>
      </c>
      <c r="B1641" s="1">
        <v>39595</v>
      </c>
      <c r="C1641">
        <v>9241.36</v>
      </c>
      <c r="D1641">
        <f t="shared" si="75"/>
        <v>9241.36</v>
      </c>
      <c r="E1641">
        <f t="shared" si="76"/>
        <v>5</v>
      </c>
      <c r="F1641" t="str">
        <f t="shared" si="77"/>
        <v>No</v>
      </c>
    </row>
    <row r="1642" spans="1:6" x14ac:dyDescent="0.25">
      <c r="A1642" t="s">
        <v>80</v>
      </c>
      <c r="B1642" s="1">
        <v>40258</v>
      </c>
      <c r="C1642">
        <v>8439.32</v>
      </c>
      <c r="D1642">
        <f t="shared" si="75"/>
        <v>8439.32</v>
      </c>
      <c r="E1642">
        <f t="shared" si="76"/>
        <v>3</v>
      </c>
      <c r="F1642" t="str">
        <f t="shared" si="77"/>
        <v>Yes</v>
      </c>
    </row>
    <row r="1643" spans="1:6" x14ac:dyDescent="0.25">
      <c r="A1643" t="s">
        <v>413</v>
      </c>
      <c r="B1643" s="1">
        <v>40570</v>
      </c>
      <c r="C1643" t="s">
        <v>1332</v>
      </c>
      <c r="D1643">
        <f t="shared" si="75"/>
        <v>9940.8799999999992</v>
      </c>
      <c r="E1643">
        <f t="shared" si="76"/>
        <v>1</v>
      </c>
      <c r="F1643" t="str">
        <f t="shared" si="77"/>
        <v>No</v>
      </c>
    </row>
    <row r="1644" spans="1:6" x14ac:dyDescent="0.25">
      <c r="A1644" t="s">
        <v>126</v>
      </c>
      <c r="B1644" s="1">
        <v>40094</v>
      </c>
      <c r="C1644" t="s">
        <v>1333</v>
      </c>
      <c r="D1644">
        <f t="shared" si="75"/>
        <v>6278.36</v>
      </c>
      <c r="E1644">
        <f t="shared" si="76"/>
        <v>10</v>
      </c>
      <c r="F1644" t="str">
        <f t="shared" si="77"/>
        <v>No</v>
      </c>
    </row>
    <row r="1645" spans="1:6" x14ac:dyDescent="0.25">
      <c r="A1645" t="s">
        <v>281</v>
      </c>
      <c r="B1645" s="1">
        <v>37448</v>
      </c>
      <c r="C1645" t="s">
        <v>1334</v>
      </c>
      <c r="D1645">
        <f t="shared" si="75"/>
        <v>6793.57</v>
      </c>
      <c r="E1645">
        <f t="shared" si="76"/>
        <v>7</v>
      </c>
      <c r="F1645" t="str">
        <f t="shared" si="77"/>
        <v>No</v>
      </c>
    </row>
    <row r="1646" spans="1:6" x14ac:dyDescent="0.25">
      <c r="A1646" t="s">
        <v>143</v>
      </c>
      <c r="B1646" s="1">
        <v>40374</v>
      </c>
      <c r="C1646">
        <v>9075.7199999999993</v>
      </c>
      <c r="D1646">
        <f t="shared" si="75"/>
        <v>9075.7199999999993</v>
      </c>
      <c r="E1646">
        <f t="shared" si="76"/>
        <v>7</v>
      </c>
      <c r="F1646" t="str">
        <f t="shared" si="77"/>
        <v>Yes</v>
      </c>
    </row>
    <row r="1647" spans="1:6" x14ac:dyDescent="0.25">
      <c r="A1647" t="s">
        <v>827</v>
      </c>
      <c r="B1647" s="1">
        <v>37920</v>
      </c>
      <c r="C1647" t="s">
        <v>1335</v>
      </c>
      <c r="D1647">
        <f t="shared" si="75"/>
        <v>5320.86</v>
      </c>
      <c r="E1647">
        <f t="shared" si="76"/>
        <v>10</v>
      </c>
      <c r="F1647" t="str">
        <f t="shared" si="77"/>
        <v>No</v>
      </c>
    </row>
    <row r="1648" spans="1:6" x14ac:dyDescent="0.25">
      <c r="A1648" t="s">
        <v>77</v>
      </c>
      <c r="B1648" s="1">
        <v>38045</v>
      </c>
      <c r="C1648" t="s">
        <v>1336</v>
      </c>
      <c r="D1648">
        <f t="shared" si="75"/>
        <v>6665.85</v>
      </c>
      <c r="E1648">
        <f t="shared" si="76"/>
        <v>2</v>
      </c>
      <c r="F1648" t="str">
        <f t="shared" si="77"/>
        <v>No</v>
      </c>
    </row>
    <row r="1649" spans="1:6" x14ac:dyDescent="0.25">
      <c r="A1649" t="s">
        <v>396</v>
      </c>
      <c r="B1649" s="1">
        <v>37035</v>
      </c>
      <c r="C1649">
        <v>6470.85</v>
      </c>
      <c r="D1649">
        <f t="shared" si="75"/>
        <v>6470.85</v>
      </c>
      <c r="E1649">
        <f t="shared" si="76"/>
        <v>5</v>
      </c>
      <c r="F1649" t="str">
        <f t="shared" si="77"/>
        <v>Yes</v>
      </c>
    </row>
    <row r="1650" spans="1:6" x14ac:dyDescent="0.25">
      <c r="A1650" t="s">
        <v>424</v>
      </c>
      <c r="B1650" s="1">
        <v>41962</v>
      </c>
      <c r="C1650" t="s">
        <v>1337</v>
      </c>
      <c r="D1650">
        <f t="shared" si="75"/>
        <v>6623.76</v>
      </c>
      <c r="E1650">
        <f t="shared" si="76"/>
        <v>11</v>
      </c>
      <c r="F1650" t="str">
        <f t="shared" si="77"/>
        <v>No</v>
      </c>
    </row>
    <row r="1651" spans="1:6" x14ac:dyDescent="0.25">
      <c r="A1651" t="s">
        <v>320</v>
      </c>
      <c r="B1651" s="1">
        <v>40782</v>
      </c>
      <c r="C1651">
        <v>8953.64</v>
      </c>
      <c r="D1651">
        <f t="shared" si="75"/>
        <v>8953.64</v>
      </c>
      <c r="E1651">
        <f t="shared" si="76"/>
        <v>8</v>
      </c>
      <c r="F1651" t="str">
        <f t="shared" si="77"/>
        <v>Yes</v>
      </c>
    </row>
    <row r="1652" spans="1:6" x14ac:dyDescent="0.25">
      <c r="A1652" t="s">
        <v>238</v>
      </c>
      <c r="B1652" s="1">
        <v>38061</v>
      </c>
      <c r="C1652">
        <v>7660.99</v>
      </c>
      <c r="D1652">
        <f t="shared" si="75"/>
        <v>7660.99</v>
      </c>
      <c r="E1652">
        <f t="shared" si="76"/>
        <v>3</v>
      </c>
      <c r="F1652" t="str">
        <f t="shared" si="77"/>
        <v>No</v>
      </c>
    </row>
    <row r="1653" spans="1:6" x14ac:dyDescent="0.25">
      <c r="A1653" t="s">
        <v>408</v>
      </c>
      <c r="B1653" s="1">
        <v>41193</v>
      </c>
      <c r="C1653">
        <v>9968.73</v>
      </c>
      <c r="D1653">
        <f t="shared" si="75"/>
        <v>9968.73</v>
      </c>
      <c r="E1653">
        <f t="shared" si="76"/>
        <v>10</v>
      </c>
      <c r="F1653" t="str">
        <f t="shared" si="77"/>
        <v>No</v>
      </c>
    </row>
    <row r="1654" spans="1:6" x14ac:dyDescent="0.25">
      <c r="A1654" t="s">
        <v>676</v>
      </c>
      <c r="B1654" s="1">
        <v>40757</v>
      </c>
      <c r="C1654">
        <v>8305.35</v>
      </c>
      <c r="D1654">
        <f t="shared" si="75"/>
        <v>8305.35</v>
      </c>
      <c r="E1654">
        <f t="shared" si="76"/>
        <v>8</v>
      </c>
      <c r="F1654" t="str">
        <f t="shared" si="77"/>
        <v>No</v>
      </c>
    </row>
    <row r="1655" spans="1:6" x14ac:dyDescent="0.25">
      <c r="A1655" t="s">
        <v>823</v>
      </c>
      <c r="B1655" s="1">
        <v>37473</v>
      </c>
      <c r="C1655">
        <v>9827.7099999999991</v>
      </c>
      <c r="D1655">
        <f t="shared" si="75"/>
        <v>9827.7099999999991</v>
      </c>
      <c r="E1655">
        <f t="shared" si="76"/>
        <v>8</v>
      </c>
      <c r="F1655" t="str">
        <f t="shared" si="77"/>
        <v>No</v>
      </c>
    </row>
    <row r="1656" spans="1:6" x14ac:dyDescent="0.25">
      <c r="A1656" t="s">
        <v>981</v>
      </c>
      <c r="B1656" s="1">
        <v>38345</v>
      </c>
      <c r="C1656">
        <v>7625.49</v>
      </c>
      <c r="D1656">
        <f t="shared" si="75"/>
        <v>7625.49</v>
      </c>
      <c r="E1656">
        <f t="shared" si="76"/>
        <v>12</v>
      </c>
      <c r="F1656" t="str">
        <f t="shared" si="77"/>
        <v>No</v>
      </c>
    </row>
    <row r="1657" spans="1:6" x14ac:dyDescent="0.25">
      <c r="A1657" t="s">
        <v>251</v>
      </c>
      <c r="B1657" s="1">
        <v>39350</v>
      </c>
      <c r="C1657" t="s">
        <v>1338</v>
      </c>
      <c r="D1657">
        <f t="shared" si="75"/>
        <v>8850</v>
      </c>
      <c r="E1657">
        <f t="shared" si="76"/>
        <v>9</v>
      </c>
      <c r="F1657" t="str">
        <f t="shared" si="77"/>
        <v>No</v>
      </c>
    </row>
    <row r="1658" spans="1:6" x14ac:dyDescent="0.25">
      <c r="A1658" t="s">
        <v>99</v>
      </c>
      <c r="B1658" s="1">
        <v>38680</v>
      </c>
      <c r="C1658" t="s">
        <v>1339</v>
      </c>
      <c r="D1658">
        <f t="shared" si="75"/>
        <v>6897.5</v>
      </c>
      <c r="E1658">
        <f t="shared" si="76"/>
        <v>11</v>
      </c>
      <c r="F1658" t="str">
        <f t="shared" si="77"/>
        <v>No</v>
      </c>
    </row>
    <row r="1659" spans="1:6" x14ac:dyDescent="0.25">
      <c r="A1659" t="s">
        <v>84</v>
      </c>
      <c r="B1659" s="1">
        <v>38950</v>
      </c>
      <c r="C1659">
        <v>8733.2199999999993</v>
      </c>
      <c r="D1659">
        <f t="shared" si="75"/>
        <v>8733.2199999999993</v>
      </c>
      <c r="E1659">
        <f t="shared" si="76"/>
        <v>8</v>
      </c>
      <c r="F1659" t="str">
        <f t="shared" si="77"/>
        <v>No</v>
      </c>
    </row>
    <row r="1660" spans="1:6" x14ac:dyDescent="0.25">
      <c r="A1660" t="s">
        <v>275</v>
      </c>
      <c r="B1660" s="1">
        <v>39488</v>
      </c>
      <c r="C1660" t="s">
        <v>1340</v>
      </c>
      <c r="D1660">
        <f t="shared" si="75"/>
        <v>9667.27</v>
      </c>
      <c r="E1660">
        <f t="shared" si="76"/>
        <v>2</v>
      </c>
      <c r="F1660" t="str">
        <f t="shared" si="77"/>
        <v>No</v>
      </c>
    </row>
    <row r="1661" spans="1:6" x14ac:dyDescent="0.25">
      <c r="A1661" t="s">
        <v>66</v>
      </c>
      <c r="B1661" s="1">
        <v>38830</v>
      </c>
      <c r="C1661">
        <v>5268.08</v>
      </c>
      <c r="D1661">
        <f t="shared" si="75"/>
        <v>5268.08</v>
      </c>
      <c r="E1661">
        <f t="shared" si="76"/>
        <v>4</v>
      </c>
      <c r="F1661" t="str">
        <f t="shared" si="77"/>
        <v>No</v>
      </c>
    </row>
    <row r="1662" spans="1:6" x14ac:dyDescent="0.25">
      <c r="A1662" t="s">
        <v>96</v>
      </c>
      <c r="B1662" s="1">
        <v>37761</v>
      </c>
      <c r="C1662" t="s">
        <v>1341</v>
      </c>
      <c r="D1662">
        <f t="shared" si="75"/>
        <v>7454.52</v>
      </c>
      <c r="E1662">
        <f t="shared" si="76"/>
        <v>5</v>
      </c>
      <c r="F1662" t="str">
        <f t="shared" si="77"/>
        <v>No</v>
      </c>
    </row>
    <row r="1663" spans="1:6" x14ac:dyDescent="0.25">
      <c r="A1663" t="s">
        <v>102</v>
      </c>
      <c r="B1663" s="1">
        <v>39453</v>
      </c>
      <c r="C1663" t="s">
        <v>1342</v>
      </c>
      <c r="D1663">
        <f t="shared" si="75"/>
        <v>9193.98</v>
      </c>
      <c r="E1663">
        <f t="shared" si="76"/>
        <v>1</v>
      </c>
      <c r="F1663" t="str">
        <f t="shared" si="77"/>
        <v>No</v>
      </c>
    </row>
    <row r="1664" spans="1:6" x14ac:dyDescent="0.25">
      <c r="A1664" t="s">
        <v>717</v>
      </c>
      <c r="B1664" s="1">
        <v>41538</v>
      </c>
      <c r="C1664" t="s">
        <v>1343</v>
      </c>
      <c r="D1664">
        <f t="shared" si="75"/>
        <v>6965.34</v>
      </c>
      <c r="E1664">
        <f t="shared" si="76"/>
        <v>9</v>
      </c>
      <c r="F1664" t="str">
        <f t="shared" si="77"/>
        <v>No</v>
      </c>
    </row>
    <row r="1665" spans="1:6" x14ac:dyDescent="0.25">
      <c r="A1665" t="s">
        <v>217</v>
      </c>
      <c r="B1665" s="1">
        <v>37680</v>
      </c>
      <c r="C1665" t="s">
        <v>1344</v>
      </c>
      <c r="D1665">
        <f t="shared" si="75"/>
        <v>9286.4599999999991</v>
      </c>
      <c r="E1665">
        <f t="shared" si="76"/>
        <v>2</v>
      </c>
      <c r="F1665" t="str">
        <f t="shared" si="77"/>
        <v>No</v>
      </c>
    </row>
    <row r="1666" spans="1:6" x14ac:dyDescent="0.25">
      <c r="A1666" t="s">
        <v>134</v>
      </c>
      <c r="B1666" s="1">
        <v>41988</v>
      </c>
      <c r="C1666">
        <v>6343.15</v>
      </c>
      <c r="D1666">
        <f t="shared" si="75"/>
        <v>6343.15</v>
      </c>
      <c r="E1666">
        <f t="shared" si="76"/>
        <v>12</v>
      </c>
      <c r="F1666" t="str">
        <f t="shared" si="77"/>
        <v>No</v>
      </c>
    </row>
    <row r="1667" spans="1:6" x14ac:dyDescent="0.25">
      <c r="A1667" t="s">
        <v>955</v>
      </c>
      <c r="B1667" s="1">
        <v>41348</v>
      </c>
      <c r="C1667">
        <v>5648.29</v>
      </c>
      <c r="D1667">
        <f t="shared" ref="D1667:D1730" si="78">IF(LEFT(RIGHT(C1667,3))=",",_xlfn.NUMBERVALUE(C1667,",","."),C1667)</f>
        <v>5648.29</v>
      </c>
      <c r="E1667">
        <f t="shared" ref="E1667:E1730" si="79">MONTH(B1667)</f>
        <v>3</v>
      </c>
      <c r="F1667" t="str">
        <f t="shared" ref="F1667:F1730" si="80">IF(ISERROR(SEARCH("J*A*S*M",A1667)),"No","Yes")</f>
        <v>No</v>
      </c>
    </row>
    <row r="1668" spans="1:6" x14ac:dyDescent="0.25">
      <c r="A1668" t="s">
        <v>148</v>
      </c>
      <c r="B1668" s="1">
        <v>40211</v>
      </c>
      <c r="C1668">
        <v>7893.55</v>
      </c>
      <c r="D1668">
        <f t="shared" si="78"/>
        <v>7893.55</v>
      </c>
      <c r="E1668">
        <f t="shared" si="79"/>
        <v>2</v>
      </c>
      <c r="F1668" t="str">
        <f t="shared" si="80"/>
        <v>No</v>
      </c>
    </row>
    <row r="1669" spans="1:6" x14ac:dyDescent="0.25">
      <c r="A1669" t="s">
        <v>1072</v>
      </c>
      <c r="B1669" s="1">
        <v>41453</v>
      </c>
      <c r="C1669" t="s">
        <v>1345</v>
      </c>
      <c r="D1669">
        <f t="shared" si="78"/>
        <v>7552.41</v>
      </c>
      <c r="E1669">
        <f t="shared" si="79"/>
        <v>6</v>
      </c>
      <c r="F1669" t="str">
        <f t="shared" si="80"/>
        <v>No</v>
      </c>
    </row>
    <row r="1670" spans="1:6" x14ac:dyDescent="0.25">
      <c r="A1670" t="s">
        <v>475</v>
      </c>
      <c r="B1670" s="1">
        <v>38093</v>
      </c>
      <c r="C1670">
        <v>9427.8799999999992</v>
      </c>
      <c r="D1670">
        <f t="shared" si="78"/>
        <v>9427.8799999999992</v>
      </c>
      <c r="E1670">
        <f t="shared" si="79"/>
        <v>4</v>
      </c>
      <c r="F1670" t="str">
        <f t="shared" si="80"/>
        <v>No</v>
      </c>
    </row>
    <row r="1671" spans="1:6" x14ac:dyDescent="0.25">
      <c r="A1671" t="s">
        <v>709</v>
      </c>
      <c r="B1671" s="1">
        <v>40938</v>
      </c>
      <c r="C1671">
        <v>9452.6299999999992</v>
      </c>
      <c r="D1671">
        <f t="shared" si="78"/>
        <v>9452.6299999999992</v>
      </c>
      <c r="E1671">
        <f t="shared" si="79"/>
        <v>1</v>
      </c>
      <c r="F1671" t="str">
        <f t="shared" si="80"/>
        <v>No</v>
      </c>
    </row>
    <row r="1672" spans="1:6" x14ac:dyDescent="0.25">
      <c r="A1672" t="s">
        <v>1328</v>
      </c>
      <c r="B1672" s="1">
        <v>41827</v>
      </c>
      <c r="C1672">
        <v>6890.28</v>
      </c>
      <c r="D1672">
        <f t="shared" si="78"/>
        <v>6890.28</v>
      </c>
      <c r="E1672">
        <f t="shared" si="79"/>
        <v>7</v>
      </c>
      <c r="F1672" t="str">
        <f t="shared" si="80"/>
        <v>No</v>
      </c>
    </row>
    <row r="1673" spans="1:6" x14ac:dyDescent="0.25">
      <c r="A1673" t="s">
        <v>838</v>
      </c>
      <c r="B1673" s="1">
        <v>40303</v>
      </c>
      <c r="C1673" t="s">
        <v>1346</v>
      </c>
      <c r="D1673">
        <f t="shared" si="78"/>
        <v>6426.63</v>
      </c>
      <c r="E1673">
        <f t="shared" si="79"/>
        <v>5</v>
      </c>
      <c r="F1673" t="str">
        <f t="shared" si="80"/>
        <v>No</v>
      </c>
    </row>
    <row r="1674" spans="1:6" x14ac:dyDescent="0.25">
      <c r="A1674" t="s">
        <v>80</v>
      </c>
      <c r="B1674" s="1">
        <v>37341</v>
      </c>
      <c r="C1674">
        <v>5663.58</v>
      </c>
      <c r="D1674">
        <f t="shared" si="78"/>
        <v>5663.58</v>
      </c>
      <c r="E1674">
        <f t="shared" si="79"/>
        <v>3</v>
      </c>
      <c r="F1674" t="str">
        <f t="shared" si="80"/>
        <v>Yes</v>
      </c>
    </row>
    <row r="1675" spans="1:6" x14ac:dyDescent="0.25">
      <c r="A1675" t="s">
        <v>451</v>
      </c>
      <c r="B1675" s="1">
        <v>39459</v>
      </c>
      <c r="C1675">
        <v>8528.69</v>
      </c>
      <c r="D1675">
        <f t="shared" si="78"/>
        <v>8528.69</v>
      </c>
      <c r="E1675">
        <f t="shared" si="79"/>
        <v>1</v>
      </c>
      <c r="F1675" t="str">
        <f t="shared" si="80"/>
        <v>No</v>
      </c>
    </row>
    <row r="1676" spans="1:6" x14ac:dyDescent="0.25">
      <c r="A1676" t="s">
        <v>66</v>
      </c>
      <c r="B1676" s="1">
        <v>39089</v>
      </c>
      <c r="C1676" t="s">
        <v>1347</v>
      </c>
      <c r="D1676">
        <f t="shared" si="78"/>
        <v>8912.2800000000007</v>
      </c>
      <c r="E1676">
        <f t="shared" si="79"/>
        <v>1</v>
      </c>
      <c r="F1676" t="str">
        <f t="shared" si="80"/>
        <v>No</v>
      </c>
    </row>
    <row r="1677" spans="1:6" x14ac:dyDescent="0.25">
      <c r="A1677" t="s">
        <v>1021</v>
      </c>
      <c r="B1677" s="1">
        <v>41832</v>
      </c>
      <c r="C1677" t="s">
        <v>1348</v>
      </c>
      <c r="D1677">
        <f t="shared" si="78"/>
        <v>8980.4599999999991</v>
      </c>
      <c r="E1677">
        <f t="shared" si="79"/>
        <v>7</v>
      </c>
      <c r="F1677" t="str">
        <f t="shared" si="80"/>
        <v>No</v>
      </c>
    </row>
    <row r="1678" spans="1:6" x14ac:dyDescent="0.25">
      <c r="A1678" t="s">
        <v>746</v>
      </c>
      <c r="B1678" s="1">
        <v>37343</v>
      </c>
      <c r="C1678" t="s">
        <v>1349</v>
      </c>
      <c r="D1678">
        <f t="shared" si="78"/>
        <v>9986.4500000000007</v>
      </c>
      <c r="E1678">
        <f t="shared" si="79"/>
        <v>3</v>
      </c>
      <c r="F1678" t="str">
        <f t="shared" si="80"/>
        <v>No</v>
      </c>
    </row>
    <row r="1679" spans="1:6" x14ac:dyDescent="0.25">
      <c r="A1679" t="s">
        <v>413</v>
      </c>
      <c r="B1679" s="1">
        <v>37805</v>
      </c>
      <c r="C1679">
        <v>8124.59</v>
      </c>
      <c r="D1679">
        <f t="shared" si="78"/>
        <v>8124.59</v>
      </c>
      <c r="E1679">
        <f t="shared" si="79"/>
        <v>7</v>
      </c>
      <c r="F1679" t="str">
        <f t="shared" si="80"/>
        <v>No</v>
      </c>
    </row>
    <row r="1680" spans="1:6" x14ac:dyDescent="0.25">
      <c r="A1680" t="s">
        <v>102</v>
      </c>
      <c r="B1680" s="1">
        <v>37687</v>
      </c>
      <c r="C1680">
        <v>5404.08</v>
      </c>
      <c r="D1680">
        <f t="shared" si="78"/>
        <v>5404.08</v>
      </c>
      <c r="E1680">
        <f t="shared" si="79"/>
        <v>3</v>
      </c>
      <c r="F1680" t="str">
        <f t="shared" si="80"/>
        <v>No</v>
      </c>
    </row>
    <row r="1681" spans="1:6" x14ac:dyDescent="0.25">
      <c r="A1681" t="s">
        <v>320</v>
      </c>
      <c r="B1681" s="1">
        <v>41810</v>
      </c>
      <c r="C1681" t="s">
        <v>1350</v>
      </c>
      <c r="D1681">
        <f t="shared" si="78"/>
        <v>9118.4500000000007</v>
      </c>
      <c r="E1681">
        <f t="shared" si="79"/>
        <v>6</v>
      </c>
      <c r="F1681" t="str">
        <f t="shared" si="80"/>
        <v>Yes</v>
      </c>
    </row>
    <row r="1682" spans="1:6" x14ac:dyDescent="0.25">
      <c r="A1682" t="s">
        <v>238</v>
      </c>
      <c r="B1682" s="1">
        <v>41168</v>
      </c>
      <c r="C1682">
        <v>5219.5</v>
      </c>
      <c r="D1682">
        <f t="shared" si="78"/>
        <v>5219.5</v>
      </c>
      <c r="E1682">
        <f t="shared" si="79"/>
        <v>9</v>
      </c>
      <c r="F1682" t="str">
        <f t="shared" si="80"/>
        <v>No</v>
      </c>
    </row>
    <row r="1683" spans="1:6" x14ac:dyDescent="0.25">
      <c r="A1683" t="s">
        <v>881</v>
      </c>
      <c r="B1683" s="1">
        <v>38456</v>
      </c>
      <c r="C1683" t="s">
        <v>1351</v>
      </c>
      <c r="D1683">
        <f t="shared" si="78"/>
        <v>6663.36</v>
      </c>
      <c r="E1683">
        <f t="shared" si="79"/>
        <v>4</v>
      </c>
      <c r="F1683" t="str">
        <f t="shared" si="80"/>
        <v>No</v>
      </c>
    </row>
    <row r="1684" spans="1:6" x14ac:dyDescent="0.25">
      <c r="A1684" t="s">
        <v>416</v>
      </c>
      <c r="B1684" s="1">
        <v>39006</v>
      </c>
      <c r="C1684" t="s">
        <v>1352</v>
      </c>
      <c r="D1684">
        <f t="shared" si="78"/>
        <v>6230.29</v>
      </c>
      <c r="E1684">
        <f t="shared" si="79"/>
        <v>10</v>
      </c>
      <c r="F1684" t="str">
        <f t="shared" si="80"/>
        <v>No</v>
      </c>
    </row>
    <row r="1685" spans="1:6" x14ac:dyDescent="0.25">
      <c r="A1685" t="s">
        <v>1100</v>
      </c>
      <c r="B1685" s="1">
        <v>38507</v>
      </c>
      <c r="C1685" t="s">
        <v>1353</v>
      </c>
      <c r="D1685">
        <f t="shared" si="78"/>
        <v>8257.0400000000009</v>
      </c>
      <c r="E1685">
        <f t="shared" si="79"/>
        <v>6</v>
      </c>
      <c r="F1685" t="str">
        <f t="shared" si="80"/>
        <v>No</v>
      </c>
    </row>
    <row r="1686" spans="1:6" x14ac:dyDescent="0.25">
      <c r="A1686" t="s">
        <v>752</v>
      </c>
      <c r="B1686" s="1">
        <v>38914</v>
      </c>
      <c r="C1686" t="s">
        <v>1354</v>
      </c>
      <c r="D1686">
        <f t="shared" si="78"/>
        <v>8728.3700000000008</v>
      </c>
      <c r="E1686">
        <f t="shared" si="79"/>
        <v>7</v>
      </c>
      <c r="F1686" t="str">
        <f t="shared" si="80"/>
        <v>No</v>
      </c>
    </row>
    <row r="1687" spans="1:6" x14ac:dyDescent="0.25">
      <c r="A1687" t="s">
        <v>573</v>
      </c>
      <c r="B1687" s="1">
        <v>38575</v>
      </c>
      <c r="C1687" t="s">
        <v>1355</v>
      </c>
      <c r="D1687">
        <f t="shared" si="78"/>
        <v>8997.4</v>
      </c>
      <c r="E1687">
        <f t="shared" si="79"/>
        <v>8</v>
      </c>
      <c r="F1687" t="str">
        <f t="shared" si="80"/>
        <v>No</v>
      </c>
    </row>
    <row r="1688" spans="1:6" x14ac:dyDescent="0.25">
      <c r="A1688" t="s">
        <v>851</v>
      </c>
      <c r="B1688" s="1">
        <v>41560</v>
      </c>
      <c r="C1688">
        <v>8552.49</v>
      </c>
      <c r="D1688">
        <f t="shared" si="78"/>
        <v>8552.49</v>
      </c>
      <c r="E1688">
        <f t="shared" si="79"/>
        <v>10</v>
      </c>
      <c r="F1688" t="str">
        <f t="shared" si="80"/>
        <v>No</v>
      </c>
    </row>
    <row r="1689" spans="1:6" x14ac:dyDescent="0.25">
      <c r="A1689" t="s">
        <v>182</v>
      </c>
      <c r="B1689" s="1">
        <v>41472</v>
      </c>
      <c r="C1689" t="s">
        <v>1356</v>
      </c>
      <c r="D1689">
        <f t="shared" si="78"/>
        <v>9919.0300000000007</v>
      </c>
      <c r="E1689">
        <f t="shared" si="79"/>
        <v>7</v>
      </c>
      <c r="F1689" t="str">
        <f t="shared" si="80"/>
        <v>No</v>
      </c>
    </row>
    <row r="1690" spans="1:6" x14ac:dyDescent="0.25">
      <c r="A1690" t="s">
        <v>248</v>
      </c>
      <c r="B1690" s="1">
        <v>39427</v>
      </c>
      <c r="C1690" t="s">
        <v>1357</v>
      </c>
      <c r="D1690">
        <f t="shared" si="78"/>
        <v>9934.9599999999991</v>
      </c>
      <c r="E1690">
        <f t="shared" si="79"/>
        <v>12</v>
      </c>
      <c r="F1690" t="str">
        <f t="shared" si="80"/>
        <v>No</v>
      </c>
    </row>
    <row r="1691" spans="1:6" x14ac:dyDescent="0.25">
      <c r="A1691" t="s">
        <v>101</v>
      </c>
      <c r="B1691" s="1">
        <v>39509</v>
      </c>
      <c r="C1691">
        <v>7412.13</v>
      </c>
      <c r="D1691">
        <f t="shared" si="78"/>
        <v>7412.13</v>
      </c>
      <c r="E1691">
        <f t="shared" si="79"/>
        <v>3</v>
      </c>
      <c r="F1691" t="str">
        <f t="shared" si="80"/>
        <v>No</v>
      </c>
    </row>
    <row r="1692" spans="1:6" x14ac:dyDescent="0.25">
      <c r="A1692" t="s">
        <v>1111</v>
      </c>
      <c r="B1692" s="1">
        <v>37139</v>
      </c>
      <c r="C1692">
        <v>6013.85</v>
      </c>
      <c r="D1692">
        <f t="shared" si="78"/>
        <v>6013.85</v>
      </c>
      <c r="E1692">
        <f t="shared" si="79"/>
        <v>9</v>
      </c>
      <c r="F1692" t="str">
        <f t="shared" si="80"/>
        <v>No</v>
      </c>
    </row>
    <row r="1693" spans="1:6" x14ac:dyDescent="0.25">
      <c r="A1693" t="s">
        <v>640</v>
      </c>
      <c r="B1693" s="1">
        <v>39407</v>
      </c>
      <c r="C1693">
        <v>8078.67</v>
      </c>
      <c r="D1693">
        <f t="shared" si="78"/>
        <v>8078.67</v>
      </c>
      <c r="E1693">
        <f t="shared" si="79"/>
        <v>11</v>
      </c>
      <c r="F1693" t="str">
        <f t="shared" si="80"/>
        <v>No</v>
      </c>
    </row>
    <row r="1694" spans="1:6" x14ac:dyDescent="0.25">
      <c r="A1694" t="s">
        <v>276</v>
      </c>
      <c r="B1694" s="1">
        <v>38660</v>
      </c>
      <c r="C1694">
        <v>7117.99</v>
      </c>
      <c r="D1694">
        <f t="shared" si="78"/>
        <v>7117.99</v>
      </c>
      <c r="E1694">
        <f t="shared" si="79"/>
        <v>11</v>
      </c>
      <c r="F1694" t="str">
        <f t="shared" si="80"/>
        <v>No</v>
      </c>
    </row>
    <row r="1695" spans="1:6" x14ac:dyDescent="0.25">
      <c r="A1695" t="s">
        <v>394</v>
      </c>
      <c r="B1695" s="1">
        <v>38740</v>
      </c>
      <c r="C1695" t="s">
        <v>1358</v>
      </c>
      <c r="D1695">
        <f t="shared" si="78"/>
        <v>9646.58</v>
      </c>
      <c r="E1695">
        <f t="shared" si="79"/>
        <v>1</v>
      </c>
      <c r="F1695" t="str">
        <f t="shared" si="80"/>
        <v>No</v>
      </c>
    </row>
    <row r="1696" spans="1:6" x14ac:dyDescent="0.25">
      <c r="A1696" t="s">
        <v>396</v>
      </c>
      <c r="B1696" s="1">
        <v>37512</v>
      </c>
      <c r="C1696" t="s">
        <v>1359</v>
      </c>
      <c r="D1696">
        <f t="shared" si="78"/>
        <v>9850.56</v>
      </c>
      <c r="E1696">
        <f t="shared" si="79"/>
        <v>9</v>
      </c>
      <c r="F1696" t="str">
        <f t="shared" si="80"/>
        <v>Yes</v>
      </c>
    </row>
    <row r="1697" spans="1:6" x14ac:dyDescent="0.25">
      <c r="A1697" t="s">
        <v>362</v>
      </c>
      <c r="B1697" s="1">
        <v>37592</v>
      </c>
      <c r="C1697" t="s">
        <v>1360</v>
      </c>
      <c r="D1697">
        <f t="shared" si="78"/>
        <v>9622.64</v>
      </c>
      <c r="E1697">
        <f t="shared" si="79"/>
        <v>12</v>
      </c>
      <c r="F1697" t="str">
        <f t="shared" si="80"/>
        <v>No</v>
      </c>
    </row>
    <row r="1698" spans="1:6" x14ac:dyDescent="0.25">
      <c r="A1698" t="s">
        <v>1361</v>
      </c>
      <c r="B1698" s="1">
        <v>40520</v>
      </c>
      <c r="C1698" t="s">
        <v>1362</v>
      </c>
      <c r="D1698">
        <f t="shared" si="78"/>
        <v>8689.4599999999991</v>
      </c>
      <c r="E1698">
        <f t="shared" si="79"/>
        <v>12</v>
      </c>
      <c r="F1698" t="str">
        <f t="shared" si="80"/>
        <v>No</v>
      </c>
    </row>
    <row r="1699" spans="1:6" x14ac:dyDescent="0.25">
      <c r="A1699" t="s">
        <v>185</v>
      </c>
      <c r="B1699" s="1">
        <v>37444</v>
      </c>
      <c r="C1699" t="s">
        <v>1363</v>
      </c>
      <c r="D1699">
        <f t="shared" si="78"/>
        <v>7127.52</v>
      </c>
      <c r="E1699">
        <f t="shared" si="79"/>
        <v>7</v>
      </c>
      <c r="F1699" t="str">
        <f t="shared" si="80"/>
        <v>No</v>
      </c>
    </row>
    <row r="1700" spans="1:6" x14ac:dyDescent="0.25">
      <c r="A1700" t="s">
        <v>96</v>
      </c>
      <c r="B1700" s="1">
        <v>39680</v>
      </c>
      <c r="C1700">
        <v>6512.88</v>
      </c>
      <c r="D1700">
        <f t="shared" si="78"/>
        <v>6512.88</v>
      </c>
      <c r="E1700">
        <f t="shared" si="79"/>
        <v>8</v>
      </c>
      <c r="F1700" t="str">
        <f t="shared" si="80"/>
        <v>No</v>
      </c>
    </row>
    <row r="1701" spans="1:6" x14ac:dyDescent="0.25">
      <c r="A1701" t="s">
        <v>844</v>
      </c>
      <c r="B1701" s="1">
        <v>41318</v>
      </c>
      <c r="C1701" t="s">
        <v>1364</v>
      </c>
      <c r="D1701">
        <f t="shared" si="78"/>
        <v>9488.2800000000007</v>
      </c>
      <c r="E1701">
        <f t="shared" si="79"/>
        <v>2</v>
      </c>
      <c r="F1701" t="str">
        <f t="shared" si="80"/>
        <v>No</v>
      </c>
    </row>
    <row r="1702" spans="1:6" x14ac:dyDescent="0.25">
      <c r="A1702" t="s">
        <v>394</v>
      </c>
      <c r="B1702" s="1">
        <v>39623</v>
      </c>
      <c r="C1702" t="s">
        <v>1365</v>
      </c>
      <c r="D1702">
        <f t="shared" si="78"/>
        <v>9048.7900000000009</v>
      </c>
      <c r="E1702">
        <f t="shared" si="79"/>
        <v>6</v>
      </c>
      <c r="F1702" t="str">
        <f t="shared" si="80"/>
        <v>No</v>
      </c>
    </row>
    <row r="1703" spans="1:6" x14ac:dyDescent="0.25">
      <c r="A1703" t="s">
        <v>1366</v>
      </c>
      <c r="B1703" s="1">
        <v>40083</v>
      </c>
      <c r="C1703">
        <v>9723.99</v>
      </c>
      <c r="D1703">
        <f t="shared" si="78"/>
        <v>9723.99</v>
      </c>
      <c r="E1703">
        <f t="shared" si="79"/>
        <v>9</v>
      </c>
      <c r="F1703" t="str">
        <f t="shared" si="80"/>
        <v>No</v>
      </c>
    </row>
    <row r="1704" spans="1:6" x14ac:dyDescent="0.25">
      <c r="A1704" t="s">
        <v>1021</v>
      </c>
      <c r="B1704" s="1">
        <v>38264</v>
      </c>
      <c r="C1704">
        <v>6683.5</v>
      </c>
      <c r="D1704">
        <f t="shared" si="78"/>
        <v>6683.5</v>
      </c>
      <c r="E1704">
        <f t="shared" si="79"/>
        <v>10</v>
      </c>
      <c r="F1704" t="str">
        <f t="shared" si="80"/>
        <v>No</v>
      </c>
    </row>
    <row r="1705" spans="1:6" x14ac:dyDescent="0.25">
      <c r="A1705" t="s">
        <v>77</v>
      </c>
      <c r="B1705" s="1">
        <v>41324</v>
      </c>
      <c r="C1705">
        <v>5411.95</v>
      </c>
      <c r="D1705">
        <f t="shared" si="78"/>
        <v>5411.95</v>
      </c>
      <c r="E1705">
        <f t="shared" si="79"/>
        <v>2</v>
      </c>
      <c r="F1705" t="str">
        <f t="shared" si="80"/>
        <v>No</v>
      </c>
    </row>
    <row r="1706" spans="1:6" x14ac:dyDescent="0.25">
      <c r="A1706" t="s">
        <v>238</v>
      </c>
      <c r="B1706" s="1">
        <v>39682</v>
      </c>
      <c r="C1706">
        <v>7289.52</v>
      </c>
      <c r="D1706">
        <f t="shared" si="78"/>
        <v>7289.52</v>
      </c>
      <c r="E1706">
        <f t="shared" si="79"/>
        <v>8</v>
      </c>
      <c r="F1706" t="str">
        <f t="shared" si="80"/>
        <v>No</v>
      </c>
    </row>
    <row r="1707" spans="1:6" x14ac:dyDescent="0.25">
      <c r="A1707" t="s">
        <v>443</v>
      </c>
      <c r="B1707" s="1">
        <v>38121</v>
      </c>
      <c r="C1707" t="s">
        <v>1367</v>
      </c>
      <c r="D1707">
        <f t="shared" si="78"/>
        <v>9676.4599999999991</v>
      </c>
      <c r="E1707">
        <f t="shared" si="79"/>
        <v>5</v>
      </c>
      <c r="F1707" t="str">
        <f t="shared" si="80"/>
        <v>No</v>
      </c>
    </row>
    <row r="1708" spans="1:6" x14ac:dyDescent="0.25">
      <c r="A1708" t="s">
        <v>118</v>
      </c>
      <c r="B1708" s="1">
        <v>40138</v>
      </c>
      <c r="C1708" t="s">
        <v>1368</v>
      </c>
      <c r="D1708">
        <f t="shared" si="78"/>
        <v>6486.58</v>
      </c>
      <c r="E1708">
        <f t="shared" si="79"/>
        <v>11</v>
      </c>
      <c r="F1708" t="str">
        <f t="shared" si="80"/>
        <v>No</v>
      </c>
    </row>
    <row r="1709" spans="1:6" x14ac:dyDescent="0.25">
      <c r="A1709" t="s">
        <v>660</v>
      </c>
      <c r="B1709" s="1">
        <v>40759</v>
      </c>
      <c r="C1709" t="s">
        <v>1369</v>
      </c>
      <c r="D1709">
        <f t="shared" si="78"/>
        <v>9665.69</v>
      </c>
      <c r="E1709">
        <f t="shared" si="79"/>
        <v>8</v>
      </c>
      <c r="F1709" t="str">
        <f t="shared" si="80"/>
        <v>No</v>
      </c>
    </row>
    <row r="1710" spans="1:6" x14ac:dyDescent="0.25">
      <c r="A1710" t="s">
        <v>126</v>
      </c>
      <c r="B1710" s="1">
        <v>38546</v>
      </c>
      <c r="C1710">
        <v>5447.82</v>
      </c>
      <c r="D1710">
        <f t="shared" si="78"/>
        <v>5447.82</v>
      </c>
      <c r="E1710">
        <f t="shared" si="79"/>
        <v>7</v>
      </c>
      <c r="F1710" t="str">
        <f t="shared" si="80"/>
        <v>No</v>
      </c>
    </row>
    <row r="1711" spans="1:6" x14ac:dyDescent="0.25">
      <c r="A1711" t="s">
        <v>230</v>
      </c>
      <c r="B1711" s="1">
        <v>41748</v>
      </c>
      <c r="C1711">
        <v>5638.54</v>
      </c>
      <c r="D1711">
        <f t="shared" si="78"/>
        <v>5638.54</v>
      </c>
      <c r="E1711">
        <f t="shared" si="79"/>
        <v>4</v>
      </c>
      <c r="F1711" t="str">
        <f t="shared" si="80"/>
        <v>No</v>
      </c>
    </row>
    <row r="1712" spans="1:6" x14ac:dyDescent="0.25">
      <c r="A1712" t="s">
        <v>159</v>
      </c>
      <c r="B1712" s="1">
        <v>38724</v>
      </c>
      <c r="C1712">
        <v>8951.8799999999992</v>
      </c>
      <c r="D1712">
        <f t="shared" si="78"/>
        <v>8951.8799999999992</v>
      </c>
      <c r="E1712">
        <f t="shared" si="79"/>
        <v>1</v>
      </c>
      <c r="F1712" t="str">
        <f t="shared" si="80"/>
        <v>No</v>
      </c>
    </row>
    <row r="1713" spans="1:6" x14ac:dyDescent="0.25">
      <c r="A1713" t="s">
        <v>372</v>
      </c>
      <c r="B1713" s="1">
        <v>37337</v>
      </c>
      <c r="C1713">
        <v>6581.25</v>
      </c>
      <c r="D1713">
        <f t="shared" si="78"/>
        <v>6581.25</v>
      </c>
      <c r="E1713">
        <f t="shared" si="79"/>
        <v>3</v>
      </c>
      <c r="F1713" t="str">
        <f t="shared" si="80"/>
        <v>No</v>
      </c>
    </row>
    <row r="1714" spans="1:6" x14ac:dyDescent="0.25">
      <c r="A1714" t="s">
        <v>71</v>
      </c>
      <c r="B1714" s="1">
        <v>41215</v>
      </c>
      <c r="C1714" t="s">
        <v>1370</v>
      </c>
      <c r="D1714">
        <f t="shared" si="78"/>
        <v>9250.08</v>
      </c>
      <c r="E1714">
        <f t="shared" si="79"/>
        <v>11</v>
      </c>
      <c r="F1714" t="str">
        <f t="shared" si="80"/>
        <v>No</v>
      </c>
    </row>
    <row r="1715" spans="1:6" x14ac:dyDescent="0.25">
      <c r="A1715" t="s">
        <v>794</v>
      </c>
      <c r="B1715" s="1">
        <v>37971</v>
      </c>
      <c r="C1715">
        <v>6358.92</v>
      </c>
      <c r="D1715">
        <f t="shared" si="78"/>
        <v>6358.92</v>
      </c>
      <c r="E1715">
        <f t="shared" si="79"/>
        <v>12</v>
      </c>
      <c r="F1715" t="str">
        <f t="shared" si="80"/>
        <v>No</v>
      </c>
    </row>
    <row r="1716" spans="1:6" x14ac:dyDescent="0.25">
      <c r="A1716" t="s">
        <v>77</v>
      </c>
      <c r="B1716" s="1">
        <v>39800</v>
      </c>
      <c r="C1716" t="s">
        <v>1371</v>
      </c>
      <c r="D1716">
        <f t="shared" si="78"/>
        <v>9039.15</v>
      </c>
      <c r="E1716">
        <f t="shared" si="79"/>
        <v>12</v>
      </c>
      <c r="F1716" t="str">
        <f t="shared" si="80"/>
        <v>No</v>
      </c>
    </row>
    <row r="1717" spans="1:6" x14ac:dyDescent="0.25">
      <c r="A1717" t="s">
        <v>269</v>
      </c>
      <c r="B1717" s="1">
        <v>38169</v>
      </c>
      <c r="C1717" t="s">
        <v>1372</v>
      </c>
      <c r="D1717">
        <f t="shared" si="78"/>
        <v>6000.26</v>
      </c>
      <c r="E1717">
        <f t="shared" si="79"/>
        <v>7</v>
      </c>
      <c r="F1717" t="str">
        <f t="shared" si="80"/>
        <v>Yes</v>
      </c>
    </row>
    <row r="1718" spans="1:6" x14ac:dyDescent="0.25">
      <c r="A1718" t="s">
        <v>992</v>
      </c>
      <c r="B1718" s="1">
        <v>38668</v>
      </c>
      <c r="C1718" t="s">
        <v>1373</v>
      </c>
      <c r="D1718">
        <f t="shared" si="78"/>
        <v>9213.27</v>
      </c>
      <c r="E1718">
        <f t="shared" si="79"/>
        <v>11</v>
      </c>
      <c r="F1718" t="str">
        <f t="shared" si="80"/>
        <v>No</v>
      </c>
    </row>
    <row r="1719" spans="1:6" x14ac:dyDescent="0.25">
      <c r="A1719" t="s">
        <v>506</v>
      </c>
      <c r="B1719" s="1">
        <v>41849</v>
      </c>
      <c r="C1719">
        <v>7289.45</v>
      </c>
      <c r="D1719">
        <f t="shared" si="78"/>
        <v>7289.45</v>
      </c>
      <c r="E1719">
        <f t="shared" si="79"/>
        <v>7</v>
      </c>
      <c r="F1719" t="str">
        <f t="shared" si="80"/>
        <v>No</v>
      </c>
    </row>
    <row r="1720" spans="1:6" x14ac:dyDescent="0.25">
      <c r="A1720" t="s">
        <v>866</v>
      </c>
      <c r="B1720" s="1">
        <v>40545</v>
      </c>
      <c r="C1720">
        <v>8076.05</v>
      </c>
      <c r="D1720">
        <f t="shared" si="78"/>
        <v>8076.05</v>
      </c>
      <c r="E1720">
        <f t="shared" si="79"/>
        <v>1</v>
      </c>
      <c r="F1720" t="str">
        <f t="shared" si="80"/>
        <v>No</v>
      </c>
    </row>
    <row r="1721" spans="1:6" x14ac:dyDescent="0.25">
      <c r="A1721" t="s">
        <v>77</v>
      </c>
      <c r="B1721" s="1">
        <v>41284</v>
      </c>
      <c r="C1721">
        <v>6317.69</v>
      </c>
      <c r="D1721">
        <f t="shared" si="78"/>
        <v>6317.69</v>
      </c>
      <c r="E1721">
        <f t="shared" si="79"/>
        <v>1</v>
      </c>
      <c r="F1721" t="str">
        <f t="shared" si="80"/>
        <v>No</v>
      </c>
    </row>
    <row r="1722" spans="1:6" x14ac:dyDescent="0.25">
      <c r="A1722" t="s">
        <v>74</v>
      </c>
      <c r="B1722" s="1">
        <v>40839</v>
      </c>
      <c r="C1722" t="s">
        <v>1374</v>
      </c>
      <c r="D1722">
        <f t="shared" si="78"/>
        <v>5279.76</v>
      </c>
      <c r="E1722">
        <f t="shared" si="79"/>
        <v>10</v>
      </c>
      <c r="F1722" t="str">
        <f t="shared" si="80"/>
        <v>Yes</v>
      </c>
    </row>
    <row r="1723" spans="1:6" x14ac:dyDescent="0.25">
      <c r="A1723" t="s">
        <v>1375</v>
      </c>
      <c r="B1723" s="1">
        <v>41650</v>
      </c>
      <c r="C1723">
        <v>8397.33</v>
      </c>
      <c r="D1723">
        <f t="shared" si="78"/>
        <v>8397.33</v>
      </c>
      <c r="E1723">
        <f t="shared" si="79"/>
        <v>1</v>
      </c>
      <c r="F1723" t="str">
        <f t="shared" si="80"/>
        <v>No</v>
      </c>
    </row>
    <row r="1724" spans="1:6" x14ac:dyDescent="0.25">
      <c r="A1724" t="s">
        <v>1376</v>
      </c>
      <c r="B1724" s="1">
        <v>41538</v>
      </c>
      <c r="C1724">
        <v>6659.13</v>
      </c>
      <c r="D1724">
        <f t="shared" si="78"/>
        <v>6659.13</v>
      </c>
      <c r="E1724">
        <f t="shared" si="79"/>
        <v>9</v>
      </c>
      <c r="F1724" t="str">
        <f t="shared" si="80"/>
        <v>No</v>
      </c>
    </row>
    <row r="1725" spans="1:6" x14ac:dyDescent="0.25">
      <c r="A1725" t="s">
        <v>178</v>
      </c>
      <c r="B1725" s="1">
        <v>41326</v>
      </c>
      <c r="C1725">
        <v>6531.57</v>
      </c>
      <c r="D1725">
        <f t="shared" si="78"/>
        <v>6531.57</v>
      </c>
      <c r="E1725">
        <f t="shared" si="79"/>
        <v>2</v>
      </c>
      <c r="F1725" t="str">
        <f t="shared" si="80"/>
        <v>No</v>
      </c>
    </row>
    <row r="1726" spans="1:6" x14ac:dyDescent="0.25">
      <c r="A1726" t="s">
        <v>125</v>
      </c>
      <c r="B1726" s="1">
        <v>41619</v>
      </c>
      <c r="C1726">
        <v>9713.1200000000008</v>
      </c>
      <c r="D1726">
        <f t="shared" si="78"/>
        <v>9713.1200000000008</v>
      </c>
      <c r="E1726">
        <f t="shared" si="79"/>
        <v>12</v>
      </c>
      <c r="F1726" t="str">
        <f t="shared" si="80"/>
        <v>No</v>
      </c>
    </row>
    <row r="1727" spans="1:6" x14ac:dyDescent="0.25">
      <c r="A1727" t="s">
        <v>285</v>
      </c>
      <c r="B1727" s="1">
        <v>39075</v>
      </c>
      <c r="C1727">
        <v>9545.52</v>
      </c>
      <c r="D1727">
        <f t="shared" si="78"/>
        <v>9545.52</v>
      </c>
      <c r="E1727">
        <f t="shared" si="79"/>
        <v>12</v>
      </c>
      <c r="F1727" t="str">
        <f t="shared" si="80"/>
        <v>No</v>
      </c>
    </row>
    <row r="1728" spans="1:6" x14ac:dyDescent="0.25">
      <c r="A1728" t="s">
        <v>1377</v>
      </c>
      <c r="B1728" s="1">
        <v>38607</v>
      </c>
      <c r="C1728" t="s">
        <v>1378</v>
      </c>
      <c r="D1728">
        <f t="shared" si="78"/>
        <v>5550.79</v>
      </c>
      <c r="E1728">
        <f t="shared" si="79"/>
        <v>9</v>
      </c>
      <c r="F1728" t="str">
        <f t="shared" si="80"/>
        <v>No</v>
      </c>
    </row>
    <row r="1729" spans="1:6" x14ac:dyDescent="0.25">
      <c r="A1729" t="s">
        <v>217</v>
      </c>
      <c r="B1729" s="1">
        <v>38147</v>
      </c>
      <c r="C1729" t="s">
        <v>1379</v>
      </c>
      <c r="D1729">
        <f t="shared" si="78"/>
        <v>7215.89</v>
      </c>
      <c r="E1729">
        <f t="shared" si="79"/>
        <v>6</v>
      </c>
      <c r="F1729" t="str">
        <f t="shared" si="80"/>
        <v>No</v>
      </c>
    </row>
    <row r="1730" spans="1:6" x14ac:dyDescent="0.25">
      <c r="A1730" t="s">
        <v>1015</v>
      </c>
      <c r="B1730" s="1">
        <v>40802</v>
      </c>
      <c r="C1730" t="s">
        <v>1380</v>
      </c>
      <c r="D1730">
        <f t="shared" si="78"/>
        <v>5583.99</v>
      </c>
      <c r="E1730">
        <f t="shared" si="79"/>
        <v>9</v>
      </c>
      <c r="F1730" t="str">
        <f t="shared" si="80"/>
        <v>No</v>
      </c>
    </row>
    <row r="1731" spans="1:6" x14ac:dyDescent="0.25">
      <c r="A1731" t="s">
        <v>1069</v>
      </c>
      <c r="B1731" s="1">
        <v>38596</v>
      </c>
      <c r="C1731" t="s">
        <v>1381</v>
      </c>
      <c r="D1731">
        <f t="shared" ref="D1731:D1794" si="81">IF(LEFT(RIGHT(C1731,3))=",",_xlfn.NUMBERVALUE(C1731,",","."),C1731)</f>
        <v>6977.89</v>
      </c>
      <c r="E1731">
        <f t="shared" ref="E1731:E1794" si="82">MONTH(B1731)</f>
        <v>9</v>
      </c>
      <c r="F1731" t="str">
        <f t="shared" ref="F1731:F1794" si="83">IF(ISERROR(SEARCH("J*A*S*M",A1731)),"No","Yes")</f>
        <v>No</v>
      </c>
    </row>
    <row r="1732" spans="1:6" x14ac:dyDescent="0.25">
      <c r="A1732" t="s">
        <v>1382</v>
      </c>
      <c r="B1732" s="1">
        <v>40550</v>
      </c>
      <c r="C1732" t="s">
        <v>1383</v>
      </c>
      <c r="D1732">
        <f t="shared" si="81"/>
        <v>5152.51</v>
      </c>
      <c r="E1732">
        <f t="shared" si="82"/>
        <v>1</v>
      </c>
      <c r="F1732" t="str">
        <f t="shared" si="83"/>
        <v>No</v>
      </c>
    </row>
    <row r="1733" spans="1:6" x14ac:dyDescent="0.25">
      <c r="A1733" t="s">
        <v>202</v>
      </c>
      <c r="B1733" s="1">
        <v>41394</v>
      </c>
      <c r="C1733">
        <v>9258.4599999999991</v>
      </c>
      <c r="D1733">
        <f t="shared" si="81"/>
        <v>9258.4599999999991</v>
      </c>
      <c r="E1733">
        <f t="shared" si="82"/>
        <v>4</v>
      </c>
      <c r="F1733" t="str">
        <f t="shared" si="83"/>
        <v>No</v>
      </c>
    </row>
    <row r="1734" spans="1:6" x14ac:dyDescent="0.25">
      <c r="A1734" t="s">
        <v>1033</v>
      </c>
      <c r="B1734" s="1">
        <v>40117</v>
      </c>
      <c r="C1734" t="s">
        <v>1384</v>
      </c>
      <c r="D1734">
        <f t="shared" si="81"/>
        <v>8445.19</v>
      </c>
      <c r="E1734">
        <f t="shared" si="82"/>
        <v>10</v>
      </c>
      <c r="F1734" t="str">
        <f t="shared" si="83"/>
        <v>No</v>
      </c>
    </row>
    <row r="1735" spans="1:6" x14ac:dyDescent="0.25">
      <c r="A1735" t="s">
        <v>238</v>
      </c>
      <c r="B1735" s="1">
        <v>38372</v>
      </c>
      <c r="C1735">
        <v>5628.44</v>
      </c>
      <c r="D1735">
        <f t="shared" si="81"/>
        <v>5628.44</v>
      </c>
      <c r="E1735">
        <f t="shared" si="82"/>
        <v>1</v>
      </c>
      <c r="F1735" t="str">
        <f t="shared" si="83"/>
        <v>No</v>
      </c>
    </row>
    <row r="1736" spans="1:6" x14ac:dyDescent="0.25">
      <c r="A1736" t="s">
        <v>508</v>
      </c>
      <c r="B1736" s="1">
        <v>39870</v>
      </c>
      <c r="C1736">
        <v>9886.6200000000008</v>
      </c>
      <c r="D1736">
        <f t="shared" si="81"/>
        <v>9886.6200000000008</v>
      </c>
      <c r="E1736">
        <f t="shared" si="82"/>
        <v>2</v>
      </c>
      <c r="F1736" t="str">
        <f t="shared" si="83"/>
        <v>No</v>
      </c>
    </row>
    <row r="1737" spans="1:6" x14ac:dyDescent="0.25">
      <c r="A1737" t="s">
        <v>652</v>
      </c>
      <c r="B1737" s="1">
        <v>40330</v>
      </c>
      <c r="C1737">
        <v>9258.98</v>
      </c>
      <c r="D1737">
        <f t="shared" si="81"/>
        <v>9258.98</v>
      </c>
      <c r="E1737">
        <f t="shared" si="82"/>
        <v>6</v>
      </c>
      <c r="F1737" t="str">
        <f t="shared" si="83"/>
        <v>No</v>
      </c>
    </row>
    <row r="1738" spans="1:6" x14ac:dyDescent="0.25">
      <c r="A1738" t="s">
        <v>405</v>
      </c>
      <c r="B1738" s="1">
        <v>38432</v>
      </c>
      <c r="C1738" t="s">
        <v>1385</v>
      </c>
      <c r="D1738">
        <f t="shared" si="81"/>
        <v>5889.74</v>
      </c>
      <c r="E1738">
        <f t="shared" si="82"/>
        <v>3</v>
      </c>
      <c r="F1738" t="str">
        <f t="shared" si="83"/>
        <v>No</v>
      </c>
    </row>
    <row r="1739" spans="1:6" x14ac:dyDescent="0.25">
      <c r="A1739" t="s">
        <v>543</v>
      </c>
      <c r="B1739" s="1">
        <v>37884</v>
      </c>
      <c r="C1739" t="s">
        <v>1386</v>
      </c>
      <c r="D1739">
        <f t="shared" si="81"/>
        <v>6054.57</v>
      </c>
      <c r="E1739">
        <f t="shared" si="82"/>
        <v>9</v>
      </c>
      <c r="F1739" t="str">
        <f t="shared" si="83"/>
        <v>No</v>
      </c>
    </row>
    <row r="1740" spans="1:6" x14ac:dyDescent="0.25">
      <c r="A1740" t="s">
        <v>1387</v>
      </c>
      <c r="B1740" s="1">
        <v>38644</v>
      </c>
      <c r="C1740">
        <v>8376.68</v>
      </c>
      <c r="D1740">
        <f t="shared" si="81"/>
        <v>8376.68</v>
      </c>
      <c r="E1740">
        <f t="shared" si="82"/>
        <v>10</v>
      </c>
      <c r="F1740" t="str">
        <f t="shared" si="83"/>
        <v>No</v>
      </c>
    </row>
    <row r="1741" spans="1:6" x14ac:dyDescent="0.25">
      <c r="A1741" t="s">
        <v>202</v>
      </c>
      <c r="B1741" s="1">
        <v>41185</v>
      </c>
      <c r="C1741">
        <v>6703.71</v>
      </c>
      <c r="D1741">
        <f t="shared" si="81"/>
        <v>6703.71</v>
      </c>
      <c r="E1741">
        <f t="shared" si="82"/>
        <v>10</v>
      </c>
      <c r="F1741" t="str">
        <f t="shared" si="83"/>
        <v>No</v>
      </c>
    </row>
    <row r="1742" spans="1:6" x14ac:dyDescent="0.25">
      <c r="A1742" t="s">
        <v>206</v>
      </c>
      <c r="B1742" s="1">
        <v>38147</v>
      </c>
      <c r="C1742">
        <v>5876.96</v>
      </c>
      <c r="D1742">
        <f t="shared" si="81"/>
        <v>5876.96</v>
      </c>
      <c r="E1742">
        <f t="shared" si="82"/>
        <v>6</v>
      </c>
      <c r="F1742" t="str">
        <f t="shared" si="83"/>
        <v>No</v>
      </c>
    </row>
    <row r="1743" spans="1:6" x14ac:dyDescent="0.25">
      <c r="A1743" t="s">
        <v>134</v>
      </c>
      <c r="B1743" s="1">
        <v>39227</v>
      </c>
      <c r="C1743">
        <v>9188.32</v>
      </c>
      <c r="D1743">
        <f t="shared" si="81"/>
        <v>9188.32</v>
      </c>
      <c r="E1743">
        <f t="shared" si="82"/>
        <v>5</v>
      </c>
      <c r="F1743" t="str">
        <f t="shared" si="83"/>
        <v>No</v>
      </c>
    </row>
    <row r="1744" spans="1:6" x14ac:dyDescent="0.25">
      <c r="A1744" t="s">
        <v>80</v>
      </c>
      <c r="B1744" s="1">
        <v>39257</v>
      </c>
      <c r="C1744">
        <v>7927.21</v>
      </c>
      <c r="D1744">
        <f t="shared" si="81"/>
        <v>7927.21</v>
      </c>
      <c r="E1744">
        <f t="shared" si="82"/>
        <v>6</v>
      </c>
      <c r="F1744" t="str">
        <f t="shared" si="83"/>
        <v>Yes</v>
      </c>
    </row>
    <row r="1745" spans="1:6" x14ac:dyDescent="0.25">
      <c r="A1745" t="s">
        <v>168</v>
      </c>
      <c r="B1745" s="1">
        <v>39928</v>
      </c>
      <c r="C1745">
        <v>5681.47</v>
      </c>
      <c r="D1745">
        <f t="shared" si="81"/>
        <v>5681.47</v>
      </c>
      <c r="E1745">
        <f t="shared" si="82"/>
        <v>4</v>
      </c>
      <c r="F1745" t="str">
        <f t="shared" si="83"/>
        <v>No</v>
      </c>
    </row>
    <row r="1746" spans="1:6" x14ac:dyDescent="0.25">
      <c r="A1746" t="s">
        <v>543</v>
      </c>
      <c r="B1746" s="1">
        <v>37654</v>
      </c>
      <c r="C1746">
        <v>8648.39</v>
      </c>
      <c r="D1746">
        <f t="shared" si="81"/>
        <v>8648.39</v>
      </c>
      <c r="E1746">
        <f t="shared" si="82"/>
        <v>2</v>
      </c>
      <c r="F1746" t="str">
        <f t="shared" si="83"/>
        <v>No</v>
      </c>
    </row>
    <row r="1747" spans="1:6" x14ac:dyDescent="0.25">
      <c r="A1747" t="s">
        <v>125</v>
      </c>
      <c r="B1747" s="1">
        <v>40168</v>
      </c>
      <c r="C1747" t="s">
        <v>1388</v>
      </c>
      <c r="D1747">
        <f t="shared" si="81"/>
        <v>8622.94</v>
      </c>
      <c r="E1747">
        <f t="shared" si="82"/>
        <v>12</v>
      </c>
      <c r="F1747" t="str">
        <f t="shared" si="83"/>
        <v>No</v>
      </c>
    </row>
    <row r="1748" spans="1:6" x14ac:dyDescent="0.25">
      <c r="A1748" t="s">
        <v>260</v>
      </c>
      <c r="B1748" s="1">
        <v>37949</v>
      </c>
      <c r="C1748" t="s">
        <v>1389</v>
      </c>
      <c r="D1748">
        <f t="shared" si="81"/>
        <v>6560.13</v>
      </c>
      <c r="E1748">
        <f t="shared" si="82"/>
        <v>11</v>
      </c>
      <c r="F1748" t="str">
        <f t="shared" si="83"/>
        <v>No</v>
      </c>
    </row>
    <row r="1749" spans="1:6" x14ac:dyDescent="0.25">
      <c r="A1749" t="s">
        <v>1085</v>
      </c>
      <c r="B1749" s="1">
        <v>38747</v>
      </c>
      <c r="C1749">
        <v>8680.7000000000007</v>
      </c>
      <c r="D1749">
        <f t="shared" si="81"/>
        <v>8680.7000000000007</v>
      </c>
      <c r="E1749">
        <f t="shared" si="82"/>
        <v>1</v>
      </c>
      <c r="F1749" t="str">
        <f t="shared" si="83"/>
        <v>No</v>
      </c>
    </row>
    <row r="1750" spans="1:6" x14ac:dyDescent="0.25">
      <c r="A1750" t="s">
        <v>143</v>
      </c>
      <c r="B1750" s="1">
        <v>37374</v>
      </c>
      <c r="C1750">
        <v>6481.76</v>
      </c>
      <c r="D1750">
        <f t="shared" si="81"/>
        <v>6481.76</v>
      </c>
      <c r="E1750">
        <f t="shared" si="82"/>
        <v>4</v>
      </c>
      <c r="F1750" t="str">
        <f t="shared" si="83"/>
        <v>Yes</v>
      </c>
    </row>
    <row r="1751" spans="1:6" x14ac:dyDescent="0.25">
      <c r="A1751" t="s">
        <v>178</v>
      </c>
      <c r="B1751" s="1">
        <v>38258</v>
      </c>
      <c r="C1751">
        <v>7797.16</v>
      </c>
      <c r="D1751">
        <f t="shared" si="81"/>
        <v>7797.16</v>
      </c>
      <c r="E1751">
        <f t="shared" si="82"/>
        <v>9</v>
      </c>
      <c r="F1751" t="str">
        <f t="shared" si="83"/>
        <v>No</v>
      </c>
    </row>
    <row r="1752" spans="1:6" x14ac:dyDescent="0.25">
      <c r="A1752" t="s">
        <v>778</v>
      </c>
      <c r="B1752" s="1">
        <v>40972</v>
      </c>
      <c r="C1752" t="s">
        <v>1390</v>
      </c>
      <c r="D1752">
        <f t="shared" si="81"/>
        <v>7679.59</v>
      </c>
      <c r="E1752">
        <f t="shared" si="82"/>
        <v>3</v>
      </c>
      <c r="F1752" t="str">
        <f t="shared" si="83"/>
        <v>No</v>
      </c>
    </row>
    <row r="1753" spans="1:6" x14ac:dyDescent="0.25">
      <c r="A1753" t="s">
        <v>1085</v>
      </c>
      <c r="B1753" s="1">
        <v>39555</v>
      </c>
      <c r="C1753" t="s">
        <v>1391</v>
      </c>
      <c r="D1753">
        <f t="shared" si="81"/>
        <v>7723.41</v>
      </c>
      <c r="E1753">
        <f t="shared" si="82"/>
        <v>4</v>
      </c>
      <c r="F1753" t="str">
        <f t="shared" si="83"/>
        <v>No</v>
      </c>
    </row>
    <row r="1754" spans="1:6" x14ac:dyDescent="0.25">
      <c r="A1754" t="s">
        <v>96</v>
      </c>
      <c r="B1754" s="1">
        <v>41786</v>
      </c>
      <c r="C1754" t="s">
        <v>1392</v>
      </c>
      <c r="D1754">
        <f t="shared" si="81"/>
        <v>8831.4699999999993</v>
      </c>
      <c r="E1754">
        <f t="shared" si="82"/>
        <v>5</v>
      </c>
      <c r="F1754" t="str">
        <f t="shared" si="83"/>
        <v>No</v>
      </c>
    </row>
    <row r="1755" spans="1:6" x14ac:dyDescent="0.25">
      <c r="A1755" t="s">
        <v>79</v>
      </c>
      <c r="B1755" s="1">
        <v>41373</v>
      </c>
      <c r="C1755" t="s">
        <v>1393</v>
      </c>
      <c r="D1755">
        <f t="shared" si="81"/>
        <v>7454.08</v>
      </c>
      <c r="E1755">
        <f t="shared" si="82"/>
        <v>4</v>
      </c>
      <c r="F1755" t="str">
        <f t="shared" si="83"/>
        <v>Yes</v>
      </c>
    </row>
    <row r="1756" spans="1:6" x14ac:dyDescent="0.25">
      <c r="A1756" t="s">
        <v>134</v>
      </c>
      <c r="B1756" s="1">
        <v>40945</v>
      </c>
      <c r="C1756">
        <v>5420.83</v>
      </c>
      <c r="D1756">
        <f t="shared" si="81"/>
        <v>5420.83</v>
      </c>
      <c r="E1756">
        <f t="shared" si="82"/>
        <v>2</v>
      </c>
      <c r="F1756" t="str">
        <f t="shared" si="83"/>
        <v>No</v>
      </c>
    </row>
    <row r="1757" spans="1:6" x14ac:dyDescent="0.25">
      <c r="A1757" t="s">
        <v>283</v>
      </c>
      <c r="B1757" s="1">
        <v>37438</v>
      </c>
      <c r="C1757">
        <v>8075.74</v>
      </c>
      <c r="D1757">
        <f t="shared" si="81"/>
        <v>8075.74</v>
      </c>
      <c r="E1757">
        <f t="shared" si="82"/>
        <v>7</v>
      </c>
      <c r="F1757" t="str">
        <f t="shared" si="83"/>
        <v>No</v>
      </c>
    </row>
    <row r="1758" spans="1:6" x14ac:dyDescent="0.25">
      <c r="A1758" t="s">
        <v>61</v>
      </c>
      <c r="B1758" s="1">
        <v>39964</v>
      </c>
      <c r="C1758">
        <v>6874.69</v>
      </c>
      <c r="D1758">
        <f t="shared" si="81"/>
        <v>6874.69</v>
      </c>
      <c r="E1758">
        <f t="shared" si="82"/>
        <v>5</v>
      </c>
      <c r="F1758" t="str">
        <f t="shared" si="83"/>
        <v>No</v>
      </c>
    </row>
    <row r="1759" spans="1:6" x14ac:dyDescent="0.25">
      <c r="A1759" t="s">
        <v>923</v>
      </c>
      <c r="B1759" s="1">
        <v>38482</v>
      </c>
      <c r="C1759">
        <v>9430.61</v>
      </c>
      <c r="D1759">
        <f t="shared" si="81"/>
        <v>9430.61</v>
      </c>
      <c r="E1759">
        <f t="shared" si="82"/>
        <v>5</v>
      </c>
      <c r="F1759" t="str">
        <f t="shared" si="83"/>
        <v>No</v>
      </c>
    </row>
    <row r="1760" spans="1:6" x14ac:dyDescent="0.25">
      <c r="A1760" t="s">
        <v>1394</v>
      </c>
      <c r="B1760" s="1">
        <v>39156</v>
      </c>
      <c r="C1760">
        <v>7811.92</v>
      </c>
      <c r="D1760">
        <f t="shared" si="81"/>
        <v>7811.92</v>
      </c>
      <c r="E1760">
        <f t="shared" si="82"/>
        <v>3</v>
      </c>
      <c r="F1760" t="str">
        <f t="shared" si="83"/>
        <v>No</v>
      </c>
    </row>
    <row r="1761" spans="1:6" x14ac:dyDescent="0.25">
      <c r="A1761" t="s">
        <v>429</v>
      </c>
      <c r="B1761" s="1">
        <v>39466</v>
      </c>
      <c r="C1761">
        <v>8500.56</v>
      </c>
      <c r="D1761">
        <f t="shared" si="81"/>
        <v>8500.56</v>
      </c>
      <c r="E1761">
        <f t="shared" si="82"/>
        <v>1</v>
      </c>
      <c r="F1761" t="str">
        <f t="shared" si="83"/>
        <v>No</v>
      </c>
    </row>
    <row r="1762" spans="1:6" x14ac:dyDescent="0.25">
      <c r="A1762" t="s">
        <v>206</v>
      </c>
      <c r="B1762" s="1">
        <v>38589</v>
      </c>
      <c r="C1762" t="s">
        <v>1395</v>
      </c>
      <c r="D1762">
        <f t="shared" si="81"/>
        <v>5074.26</v>
      </c>
      <c r="E1762">
        <f t="shared" si="82"/>
        <v>8</v>
      </c>
      <c r="F1762" t="str">
        <f t="shared" si="83"/>
        <v>No</v>
      </c>
    </row>
    <row r="1763" spans="1:6" x14ac:dyDescent="0.25">
      <c r="A1763" t="s">
        <v>553</v>
      </c>
      <c r="B1763" s="1">
        <v>39537</v>
      </c>
      <c r="C1763">
        <v>7711.53</v>
      </c>
      <c r="D1763">
        <f t="shared" si="81"/>
        <v>7711.53</v>
      </c>
      <c r="E1763">
        <f t="shared" si="82"/>
        <v>3</v>
      </c>
      <c r="F1763" t="str">
        <f t="shared" si="83"/>
        <v>No</v>
      </c>
    </row>
    <row r="1764" spans="1:6" x14ac:dyDescent="0.25">
      <c r="A1764" t="s">
        <v>238</v>
      </c>
      <c r="B1764" s="1">
        <v>39177</v>
      </c>
      <c r="C1764" t="s">
        <v>1396</v>
      </c>
      <c r="D1764">
        <f t="shared" si="81"/>
        <v>7521.28</v>
      </c>
      <c r="E1764">
        <f t="shared" si="82"/>
        <v>4</v>
      </c>
      <c r="F1764" t="str">
        <f t="shared" si="83"/>
        <v>No</v>
      </c>
    </row>
    <row r="1765" spans="1:6" x14ac:dyDescent="0.25">
      <c r="A1765" t="s">
        <v>1397</v>
      </c>
      <c r="B1765" s="1">
        <v>41408</v>
      </c>
      <c r="C1765" t="s">
        <v>1398</v>
      </c>
      <c r="D1765">
        <f t="shared" si="81"/>
        <v>5311.41</v>
      </c>
      <c r="E1765">
        <f t="shared" si="82"/>
        <v>5</v>
      </c>
      <c r="F1765" t="str">
        <f t="shared" si="83"/>
        <v>No</v>
      </c>
    </row>
    <row r="1766" spans="1:6" x14ac:dyDescent="0.25">
      <c r="A1766" t="s">
        <v>223</v>
      </c>
      <c r="B1766" s="1">
        <v>38385</v>
      </c>
      <c r="C1766" t="s">
        <v>1399</v>
      </c>
      <c r="D1766">
        <f t="shared" si="81"/>
        <v>5250.11</v>
      </c>
      <c r="E1766">
        <f t="shared" si="82"/>
        <v>2</v>
      </c>
      <c r="F1766" t="str">
        <f t="shared" si="83"/>
        <v>No</v>
      </c>
    </row>
    <row r="1767" spans="1:6" x14ac:dyDescent="0.25">
      <c r="A1767" t="s">
        <v>96</v>
      </c>
      <c r="B1767" s="1">
        <v>38744</v>
      </c>
      <c r="C1767" t="s">
        <v>1400</v>
      </c>
      <c r="D1767">
        <f t="shared" si="81"/>
        <v>7473.85</v>
      </c>
      <c r="E1767">
        <f t="shared" si="82"/>
        <v>1</v>
      </c>
      <c r="F1767" t="str">
        <f t="shared" si="83"/>
        <v>No</v>
      </c>
    </row>
    <row r="1768" spans="1:6" x14ac:dyDescent="0.25">
      <c r="A1768" t="s">
        <v>71</v>
      </c>
      <c r="B1768" s="1">
        <v>38598</v>
      </c>
      <c r="C1768" t="s">
        <v>1401</v>
      </c>
      <c r="D1768">
        <f t="shared" si="81"/>
        <v>8703.16</v>
      </c>
      <c r="E1768">
        <f t="shared" si="82"/>
        <v>9</v>
      </c>
      <c r="F1768" t="str">
        <f t="shared" si="83"/>
        <v>No</v>
      </c>
    </row>
    <row r="1769" spans="1:6" x14ac:dyDescent="0.25">
      <c r="A1769" t="s">
        <v>145</v>
      </c>
      <c r="B1769" s="1">
        <v>37866</v>
      </c>
      <c r="C1769">
        <v>8682.6</v>
      </c>
      <c r="D1769">
        <f t="shared" si="81"/>
        <v>8682.6</v>
      </c>
      <c r="E1769">
        <f t="shared" si="82"/>
        <v>9</v>
      </c>
      <c r="F1769" t="str">
        <f t="shared" si="83"/>
        <v>No</v>
      </c>
    </row>
    <row r="1770" spans="1:6" x14ac:dyDescent="0.25">
      <c r="A1770" t="s">
        <v>868</v>
      </c>
      <c r="B1770" s="1">
        <v>38736</v>
      </c>
      <c r="C1770" t="s">
        <v>1402</v>
      </c>
      <c r="D1770">
        <f t="shared" si="81"/>
        <v>9231.59</v>
      </c>
      <c r="E1770">
        <f t="shared" si="82"/>
        <v>1</v>
      </c>
      <c r="F1770" t="str">
        <f t="shared" si="83"/>
        <v>No</v>
      </c>
    </row>
    <row r="1771" spans="1:6" x14ac:dyDescent="0.25">
      <c r="A1771" t="s">
        <v>962</v>
      </c>
      <c r="B1771" s="1">
        <v>38281</v>
      </c>
      <c r="C1771">
        <v>8384.98</v>
      </c>
      <c r="D1771">
        <f t="shared" si="81"/>
        <v>8384.98</v>
      </c>
      <c r="E1771">
        <f t="shared" si="82"/>
        <v>10</v>
      </c>
      <c r="F1771" t="str">
        <f t="shared" si="83"/>
        <v>No</v>
      </c>
    </row>
    <row r="1772" spans="1:6" x14ac:dyDescent="0.25">
      <c r="A1772" t="s">
        <v>689</v>
      </c>
      <c r="B1772" s="1">
        <v>41654</v>
      </c>
      <c r="C1772" t="s">
        <v>1403</v>
      </c>
      <c r="D1772">
        <f t="shared" si="81"/>
        <v>7850.52</v>
      </c>
      <c r="E1772">
        <f t="shared" si="82"/>
        <v>1</v>
      </c>
      <c r="F1772" t="str">
        <f t="shared" si="83"/>
        <v>No</v>
      </c>
    </row>
    <row r="1773" spans="1:6" x14ac:dyDescent="0.25">
      <c r="A1773" t="s">
        <v>374</v>
      </c>
      <c r="B1773" s="1">
        <v>39226</v>
      </c>
      <c r="C1773" t="s">
        <v>1404</v>
      </c>
      <c r="D1773">
        <f t="shared" si="81"/>
        <v>9225.61</v>
      </c>
      <c r="E1773">
        <f t="shared" si="82"/>
        <v>5</v>
      </c>
      <c r="F1773" t="str">
        <f t="shared" si="83"/>
        <v>No</v>
      </c>
    </row>
    <row r="1774" spans="1:6" x14ac:dyDescent="0.25">
      <c r="A1774" t="s">
        <v>79</v>
      </c>
      <c r="B1774" s="1">
        <v>41581</v>
      </c>
      <c r="C1774">
        <v>6273.56</v>
      </c>
      <c r="D1774">
        <f t="shared" si="81"/>
        <v>6273.56</v>
      </c>
      <c r="E1774">
        <f t="shared" si="82"/>
        <v>11</v>
      </c>
      <c r="F1774" t="str">
        <f t="shared" si="83"/>
        <v>Yes</v>
      </c>
    </row>
    <row r="1775" spans="1:6" x14ac:dyDescent="0.25">
      <c r="A1775" t="s">
        <v>915</v>
      </c>
      <c r="B1775" s="1">
        <v>39243</v>
      </c>
      <c r="C1775">
        <v>6355.5</v>
      </c>
      <c r="D1775">
        <f t="shared" si="81"/>
        <v>6355.5</v>
      </c>
      <c r="E1775">
        <f t="shared" si="82"/>
        <v>6</v>
      </c>
      <c r="F1775" t="str">
        <f t="shared" si="83"/>
        <v>No</v>
      </c>
    </row>
    <row r="1776" spans="1:6" x14ac:dyDescent="0.25">
      <c r="A1776" t="s">
        <v>320</v>
      </c>
      <c r="B1776" s="1">
        <v>39113</v>
      </c>
      <c r="C1776">
        <v>8837.83</v>
      </c>
      <c r="D1776">
        <f t="shared" si="81"/>
        <v>8837.83</v>
      </c>
      <c r="E1776">
        <f t="shared" si="82"/>
        <v>1</v>
      </c>
      <c r="F1776" t="str">
        <f t="shared" si="83"/>
        <v>Yes</v>
      </c>
    </row>
    <row r="1777" spans="1:6" x14ac:dyDescent="0.25">
      <c r="A1777" t="s">
        <v>1405</v>
      </c>
      <c r="B1777" s="1">
        <v>41424</v>
      </c>
      <c r="C1777" t="s">
        <v>1406</v>
      </c>
      <c r="D1777">
        <f t="shared" si="81"/>
        <v>5339.81</v>
      </c>
      <c r="E1777">
        <f t="shared" si="82"/>
        <v>5</v>
      </c>
      <c r="F1777" t="str">
        <f t="shared" si="83"/>
        <v>No</v>
      </c>
    </row>
    <row r="1778" spans="1:6" x14ac:dyDescent="0.25">
      <c r="A1778" t="s">
        <v>230</v>
      </c>
      <c r="B1778" s="1">
        <v>39378</v>
      </c>
      <c r="C1778" t="s">
        <v>1407</v>
      </c>
      <c r="D1778">
        <f t="shared" si="81"/>
        <v>7904.34</v>
      </c>
      <c r="E1778">
        <f t="shared" si="82"/>
        <v>10</v>
      </c>
      <c r="F1778" t="str">
        <f t="shared" si="83"/>
        <v>No</v>
      </c>
    </row>
    <row r="1779" spans="1:6" x14ac:dyDescent="0.25">
      <c r="A1779" t="s">
        <v>348</v>
      </c>
      <c r="B1779" s="1">
        <v>37025</v>
      </c>
      <c r="C1779" t="s">
        <v>1408</v>
      </c>
      <c r="D1779">
        <f t="shared" si="81"/>
        <v>8988.5</v>
      </c>
      <c r="E1779">
        <f t="shared" si="82"/>
        <v>5</v>
      </c>
      <c r="F1779" t="str">
        <f t="shared" si="83"/>
        <v>No</v>
      </c>
    </row>
    <row r="1780" spans="1:6" x14ac:dyDescent="0.25">
      <c r="A1780" t="s">
        <v>1409</v>
      </c>
      <c r="B1780" s="1">
        <v>37660</v>
      </c>
      <c r="C1780">
        <v>7360.74</v>
      </c>
      <c r="D1780">
        <f t="shared" si="81"/>
        <v>7360.74</v>
      </c>
      <c r="E1780">
        <f t="shared" si="82"/>
        <v>2</v>
      </c>
      <c r="F1780" t="str">
        <f t="shared" si="83"/>
        <v>No</v>
      </c>
    </row>
    <row r="1781" spans="1:6" x14ac:dyDescent="0.25">
      <c r="A1781" t="s">
        <v>728</v>
      </c>
      <c r="B1781" s="1">
        <v>38870</v>
      </c>
      <c r="C1781">
        <v>6999.95</v>
      </c>
      <c r="D1781">
        <f t="shared" si="81"/>
        <v>6999.95</v>
      </c>
      <c r="E1781">
        <f t="shared" si="82"/>
        <v>6</v>
      </c>
      <c r="F1781" t="str">
        <f t="shared" si="83"/>
        <v>No</v>
      </c>
    </row>
    <row r="1782" spans="1:6" x14ac:dyDescent="0.25">
      <c r="A1782" t="s">
        <v>71</v>
      </c>
      <c r="B1782" s="1">
        <v>41303</v>
      </c>
      <c r="C1782" t="s">
        <v>1410</v>
      </c>
      <c r="D1782">
        <f t="shared" si="81"/>
        <v>7256.93</v>
      </c>
      <c r="E1782">
        <f t="shared" si="82"/>
        <v>1</v>
      </c>
      <c r="F1782" t="str">
        <f t="shared" si="83"/>
        <v>No</v>
      </c>
    </row>
    <row r="1783" spans="1:6" x14ac:dyDescent="0.25">
      <c r="A1783" t="s">
        <v>489</v>
      </c>
      <c r="B1783" s="1">
        <v>40882</v>
      </c>
      <c r="C1783" t="s">
        <v>1411</v>
      </c>
      <c r="D1783">
        <f t="shared" si="81"/>
        <v>7341.69</v>
      </c>
      <c r="E1783">
        <f t="shared" si="82"/>
        <v>12</v>
      </c>
      <c r="F1783" t="str">
        <f t="shared" si="83"/>
        <v>No</v>
      </c>
    </row>
    <row r="1784" spans="1:6" x14ac:dyDescent="0.25">
      <c r="A1784" t="s">
        <v>84</v>
      </c>
      <c r="B1784" s="1">
        <v>38222</v>
      </c>
      <c r="C1784" t="s">
        <v>1412</v>
      </c>
      <c r="D1784">
        <f t="shared" si="81"/>
        <v>6974.54</v>
      </c>
      <c r="E1784">
        <f t="shared" si="82"/>
        <v>8</v>
      </c>
      <c r="F1784" t="str">
        <f t="shared" si="83"/>
        <v>No</v>
      </c>
    </row>
    <row r="1785" spans="1:6" x14ac:dyDescent="0.25">
      <c r="A1785" t="s">
        <v>689</v>
      </c>
      <c r="B1785" s="1">
        <v>40856</v>
      </c>
      <c r="C1785" t="s">
        <v>1413</v>
      </c>
      <c r="D1785">
        <f t="shared" si="81"/>
        <v>7853.85</v>
      </c>
      <c r="E1785">
        <f t="shared" si="82"/>
        <v>11</v>
      </c>
      <c r="F1785" t="str">
        <f t="shared" si="83"/>
        <v>No</v>
      </c>
    </row>
    <row r="1786" spans="1:6" x14ac:dyDescent="0.25">
      <c r="A1786" t="s">
        <v>348</v>
      </c>
      <c r="B1786" s="1">
        <v>40305</v>
      </c>
      <c r="C1786">
        <v>8424.8700000000008</v>
      </c>
      <c r="D1786">
        <f t="shared" si="81"/>
        <v>8424.8700000000008</v>
      </c>
      <c r="E1786">
        <f t="shared" si="82"/>
        <v>5</v>
      </c>
      <c r="F1786" t="str">
        <f t="shared" si="83"/>
        <v>No</v>
      </c>
    </row>
    <row r="1787" spans="1:6" x14ac:dyDescent="0.25">
      <c r="A1787" t="s">
        <v>513</v>
      </c>
      <c r="B1787" s="1">
        <v>37655</v>
      </c>
      <c r="C1787" t="s">
        <v>1414</v>
      </c>
      <c r="D1787">
        <f t="shared" si="81"/>
        <v>5321.07</v>
      </c>
      <c r="E1787">
        <f t="shared" si="82"/>
        <v>2</v>
      </c>
      <c r="F1787" t="str">
        <f t="shared" si="83"/>
        <v>No</v>
      </c>
    </row>
    <row r="1788" spans="1:6" x14ac:dyDescent="0.25">
      <c r="A1788" t="s">
        <v>202</v>
      </c>
      <c r="B1788" s="1">
        <v>37447</v>
      </c>
      <c r="C1788">
        <v>9841.89</v>
      </c>
      <c r="D1788">
        <f t="shared" si="81"/>
        <v>9841.89</v>
      </c>
      <c r="E1788">
        <f t="shared" si="82"/>
        <v>7</v>
      </c>
      <c r="F1788" t="str">
        <f t="shared" si="83"/>
        <v>No</v>
      </c>
    </row>
    <row r="1789" spans="1:6" x14ac:dyDescent="0.25">
      <c r="A1789" t="s">
        <v>230</v>
      </c>
      <c r="B1789" s="1">
        <v>39662</v>
      </c>
      <c r="C1789">
        <v>6249.64</v>
      </c>
      <c r="D1789">
        <f t="shared" si="81"/>
        <v>6249.64</v>
      </c>
      <c r="E1789">
        <f t="shared" si="82"/>
        <v>8</v>
      </c>
      <c r="F1789" t="str">
        <f t="shared" si="83"/>
        <v>No</v>
      </c>
    </row>
    <row r="1790" spans="1:6" x14ac:dyDescent="0.25">
      <c r="A1790" t="s">
        <v>102</v>
      </c>
      <c r="B1790" s="1">
        <v>39180</v>
      </c>
      <c r="C1790" t="s">
        <v>1415</v>
      </c>
      <c r="D1790">
        <f t="shared" si="81"/>
        <v>6449.8</v>
      </c>
      <c r="E1790">
        <f t="shared" si="82"/>
        <v>4</v>
      </c>
      <c r="F1790" t="str">
        <f t="shared" si="83"/>
        <v>No</v>
      </c>
    </row>
    <row r="1791" spans="1:6" x14ac:dyDescent="0.25">
      <c r="A1791" t="s">
        <v>372</v>
      </c>
      <c r="B1791" s="1">
        <v>38272</v>
      </c>
      <c r="C1791">
        <v>7442.99</v>
      </c>
      <c r="D1791">
        <f t="shared" si="81"/>
        <v>7442.99</v>
      </c>
      <c r="E1791">
        <f t="shared" si="82"/>
        <v>10</v>
      </c>
      <c r="F1791" t="str">
        <f t="shared" si="83"/>
        <v>No</v>
      </c>
    </row>
    <row r="1792" spans="1:6" x14ac:dyDescent="0.25">
      <c r="A1792" t="s">
        <v>221</v>
      </c>
      <c r="B1792" s="1">
        <v>37989</v>
      </c>
      <c r="C1792" t="s">
        <v>1416</v>
      </c>
      <c r="D1792">
        <f t="shared" si="81"/>
        <v>7478.04</v>
      </c>
      <c r="E1792">
        <f t="shared" si="82"/>
        <v>1</v>
      </c>
      <c r="F1792" t="str">
        <f t="shared" si="83"/>
        <v>No</v>
      </c>
    </row>
    <row r="1793" spans="1:6" x14ac:dyDescent="0.25">
      <c r="A1793" t="s">
        <v>216</v>
      </c>
      <c r="B1793" s="1">
        <v>41711</v>
      </c>
      <c r="C1793" t="s">
        <v>1417</v>
      </c>
      <c r="D1793">
        <f t="shared" si="81"/>
        <v>6751.74</v>
      </c>
      <c r="E1793">
        <f t="shared" si="82"/>
        <v>3</v>
      </c>
      <c r="F1793" t="str">
        <f t="shared" si="83"/>
        <v>No</v>
      </c>
    </row>
    <row r="1794" spans="1:6" x14ac:dyDescent="0.25">
      <c r="A1794" t="s">
        <v>172</v>
      </c>
      <c r="B1794" s="1">
        <v>38584</v>
      </c>
      <c r="C1794" t="s">
        <v>1418</v>
      </c>
      <c r="D1794">
        <f t="shared" si="81"/>
        <v>7249.6</v>
      </c>
      <c r="E1794">
        <f t="shared" si="82"/>
        <v>8</v>
      </c>
      <c r="F1794" t="str">
        <f t="shared" si="83"/>
        <v>No</v>
      </c>
    </row>
    <row r="1795" spans="1:6" x14ac:dyDescent="0.25">
      <c r="A1795" t="s">
        <v>217</v>
      </c>
      <c r="B1795" s="1">
        <v>38648</v>
      </c>
      <c r="C1795">
        <v>8398.2999999999993</v>
      </c>
      <c r="D1795">
        <f t="shared" ref="D1795:D1858" si="84">IF(LEFT(RIGHT(C1795,3))=",",_xlfn.NUMBERVALUE(C1795,",","."),C1795)</f>
        <v>8398.2999999999993</v>
      </c>
      <c r="E1795">
        <f t="shared" ref="E1795:E1858" si="85">MONTH(B1795)</f>
        <v>10</v>
      </c>
      <c r="F1795" t="str">
        <f t="shared" ref="F1795:F1858" si="86">IF(ISERROR(SEARCH("J*A*S*M",A1795)),"No","Yes")</f>
        <v>No</v>
      </c>
    </row>
    <row r="1796" spans="1:6" x14ac:dyDescent="0.25">
      <c r="A1796" t="s">
        <v>789</v>
      </c>
      <c r="B1796" s="1">
        <v>41955</v>
      </c>
      <c r="C1796">
        <v>8482.86</v>
      </c>
      <c r="D1796">
        <f t="shared" si="84"/>
        <v>8482.86</v>
      </c>
      <c r="E1796">
        <f t="shared" si="85"/>
        <v>11</v>
      </c>
      <c r="F1796" t="str">
        <f t="shared" si="86"/>
        <v>No</v>
      </c>
    </row>
    <row r="1797" spans="1:6" x14ac:dyDescent="0.25">
      <c r="A1797" t="s">
        <v>1021</v>
      </c>
      <c r="B1797" s="1">
        <v>40577</v>
      </c>
      <c r="C1797">
        <v>7228.45</v>
      </c>
      <c r="D1797">
        <f t="shared" si="84"/>
        <v>7228.45</v>
      </c>
      <c r="E1797">
        <f t="shared" si="85"/>
        <v>2</v>
      </c>
      <c r="F1797" t="str">
        <f t="shared" si="86"/>
        <v>No</v>
      </c>
    </row>
    <row r="1798" spans="1:6" x14ac:dyDescent="0.25">
      <c r="A1798" t="s">
        <v>84</v>
      </c>
      <c r="B1798" s="1">
        <v>40131</v>
      </c>
      <c r="C1798" t="s">
        <v>1419</v>
      </c>
      <c r="D1798">
        <f t="shared" si="84"/>
        <v>7487.2</v>
      </c>
      <c r="E1798">
        <f t="shared" si="85"/>
        <v>11</v>
      </c>
      <c r="F1798" t="str">
        <f t="shared" si="86"/>
        <v>No</v>
      </c>
    </row>
    <row r="1799" spans="1:6" x14ac:dyDescent="0.25">
      <c r="A1799" t="s">
        <v>548</v>
      </c>
      <c r="B1799" s="1">
        <v>37157</v>
      </c>
      <c r="C1799">
        <v>5702.15</v>
      </c>
      <c r="D1799">
        <f t="shared" si="84"/>
        <v>5702.15</v>
      </c>
      <c r="E1799">
        <f t="shared" si="85"/>
        <v>9</v>
      </c>
      <c r="F1799" t="str">
        <f t="shared" si="86"/>
        <v>No</v>
      </c>
    </row>
    <row r="1800" spans="1:6" x14ac:dyDescent="0.25">
      <c r="A1800" t="s">
        <v>1130</v>
      </c>
      <c r="B1800" s="1">
        <v>38223</v>
      </c>
      <c r="C1800">
        <v>5967.54</v>
      </c>
      <c r="D1800">
        <f t="shared" si="84"/>
        <v>5967.54</v>
      </c>
      <c r="E1800">
        <f t="shared" si="85"/>
        <v>8</v>
      </c>
      <c r="F1800" t="str">
        <f t="shared" si="86"/>
        <v>No</v>
      </c>
    </row>
    <row r="1801" spans="1:6" x14ac:dyDescent="0.25">
      <c r="A1801" t="s">
        <v>186</v>
      </c>
      <c r="B1801" s="1">
        <v>37729</v>
      </c>
      <c r="C1801">
        <v>8920.3799999999992</v>
      </c>
      <c r="D1801">
        <f t="shared" si="84"/>
        <v>8920.3799999999992</v>
      </c>
      <c r="E1801">
        <f t="shared" si="85"/>
        <v>4</v>
      </c>
      <c r="F1801" t="str">
        <f t="shared" si="86"/>
        <v>No</v>
      </c>
    </row>
    <row r="1802" spans="1:6" x14ac:dyDescent="0.25">
      <c r="A1802" t="s">
        <v>77</v>
      </c>
      <c r="B1802" s="1">
        <v>38242</v>
      </c>
      <c r="C1802" t="s">
        <v>1420</v>
      </c>
      <c r="D1802">
        <f t="shared" si="84"/>
        <v>7638.9</v>
      </c>
      <c r="E1802">
        <f t="shared" si="85"/>
        <v>9</v>
      </c>
      <c r="F1802" t="str">
        <f t="shared" si="86"/>
        <v>No</v>
      </c>
    </row>
    <row r="1803" spans="1:6" x14ac:dyDescent="0.25">
      <c r="A1803" t="s">
        <v>96</v>
      </c>
      <c r="B1803" s="1">
        <v>41234</v>
      </c>
      <c r="C1803">
        <v>8442.69</v>
      </c>
      <c r="D1803">
        <f t="shared" si="84"/>
        <v>8442.69</v>
      </c>
      <c r="E1803">
        <f t="shared" si="85"/>
        <v>11</v>
      </c>
      <c r="F1803" t="str">
        <f t="shared" si="86"/>
        <v>No</v>
      </c>
    </row>
    <row r="1804" spans="1:6" x14ac:dyDescent="0.25">
      <c r="A1804" t="s">
        <v>269</v>
      </c>
      <c r="B1804" s="1">
        <v>41220</v>
      </c>
      <c r="C1804">
        <v>7212.79</v>
      </c>
      <c r="D1804">
        <f t="shared" si="84"/>
        <v>7212.79</v>
      </c>
      <c r="E1804">
        <f t="shared" si="85"/>
        <v>11</v>
      </c>
      <c r="F1804" t="str">
        <f t="shared" si="86"/>
        <v>Yes</v>
      </c>
    </row>
    <row r="1805" spans="1:6" x14ac:dyDescent="0.25">
      <c r="A1805" t="s">
        <v>706</v>
      </c>
      <c r="B1805" s="1">
        <v>41531</v>
      </c>
      <c r="C1805">
        <v>6064.34</v>
      </c>
      <c r="D1805">
        <f t="shared" si="84"/>
        <v>6064.34</v>
      </c>
      <c r="E1805">
        <f t="shared" si="85"/>
        <v>9</v>
      </c>
      <c r="F1805" t="str">
        <f t="shared" si="86"/>
        <v>No</v>
      </c>
    </row>
    <row r="1806" spans="1:6" x14ac:dyDescent="0.25">
      <c r="A1806" t="s">
        <v>1421</v>
      </c>
      <c r="B1806" s="1">
        <v>39902</v>
      </c>
      <c r="C1806" t="s">
        <v>1422</v>
      </c>
      <c r="D1806">
        <f t="shared" si="84"/>
        <v>5435.8</v>
      </c>
      <c r="E1806">
        <f t="shared" si="85"/>
        <v>3</v>
      </c>
      <c r="F1806" t="str">
        <f t="shared" si="86"/>
        <v>No</v>
      </c>
    </row>
    <row r="1807" spans="1:6" x14ac:dyDescent="0.25">
      <c r="A1807" t="s">
        <v>1423</v>
      </c>
      <c r="B1807" s="1">
        <v>37063</v>
      </c>
      <c r="C1807" t="s">
        <v>1424</v>
      </c>
      <c r="D1807">
        <f t="shared" si="84"/>
        <v>9163.07</v>
      </c>
      <c r="E1807">
        <f t="shared" si="85"/>
        <v>6</v>
      </c>
      <c r="F1807" t="str">
        <f t="shared" si="86"/>
        <v>No</v>
      </c>
    </row>
    <row r="1808" spans="1:6" x14ac:dyDescent="0.25">
      <c r="A1808" t="s">
        <v>313</v>
      </c>
      <c r="B1808" s="1">
        <v>38281</v>
      </c>
      <c r="C1808" t="s">
        <v>1425</v>
      </c>
      <c r="D1808">
        <f t="shared" si="84"/>
        <v>7970.39</v>
      </c>
      <c r="E1808">
        <f t="shared" si="85"/>
        <v>10</v>
      </c>
      <c r="F1808" t="str">
        <f t="shared" si="86"/>
        <v>No</v>
      </c>
    </row>
    <row r="1809" spans="1:6" x14ac:dyDescent="0.25">
      <c r="A1809" t="s">
        <v>881</v>
      </c>
      <c r="B1809" s="1">
        <v>41784</v>
      </c>
      <c r="C1809" t="s">
        <v>1426</v>
      </c>
      <c r="D1809">
        <f t="shared" si="84"/>
        <v>8105.54</v>
      </c>
      <c r="E1809">
        <f t="shared" si="85"/>
        <v>5</v>
      </c>
      <c r="F1809" t="str">
        <f t="shared" si="86"/>
        <v>No</v>
      </c>
    </row>
    <row r="1810" spans="1:6" x14ac:dyDescent="0.25">
      <c r="A1810" t="s">
        <v>1238</v>
      </c>
      <c r="B1810" s="1">
        <v>39862</v>
      </c>
      <c r="C1810">
        <v>9532.7800000000007</v>
      </c>
      <c r="D1810">
        <f t="shared" si="84"/>
        <v>9532.7800000000007</v>
      </c>
      <c r="E1810">
        <f t="shared" si="85"/>
        <v>2</v>
      </c>
      <c r="F1810" t="str">
        <f t="shared" si="86"/>
        <v>No</v>
      </c>
    </row>
    <row r="1811" spans="1:6" x14ac:dyDescent="0.25">
      <c r="A1811" t="s">
        <v>548</v>
      </c>
      <c r="B1811" s="1">
        <v>41609</v>
      </c>
      <c r="C1811">
        <v>6856.52</v>
      </c>
      <c r="D1811">
        <f t="shared" si="84"/>
        <v>6856.52</v>
      </c>
      <c r="E1811">
        <f t="shared" si="85"/>
        <v>12</v>
      </c>
      <c r="F1811" t="str">
        <f t="shared" si="86"/>
        <v>No</v>
      </c>
    </row>
    <row r="1812" spans="1:6" x14ac:dyDescent="0.25">
      <c r="A1812" t="s">
        <v>143</v>
      </c>
      <c r="B1812" s="1">
        <v>39914</v>
      </c>
      <c r="C1812">
        <v>5715.19</v>
      </c>
      <c r="D1812">
        <f t="shared" si="84"/>
        <v>5715.19</v>
      </c>
      <c r="E1812">
        <f t="shared" si="85"/>
        <v>4</v>
      </c>
      <c r="F1812" t="str">
        <f t="shared" si="86"/>
        <v>Yes</v>
      </c>
    </row>
    <row r="1813" spans="1:6" x14ac:dyDescent="0.25">
      <c r="A1813" t="s">
        <v>134</v>
      </c>
      <c r="B1813" s="1">
        <v>37203</v>
      </c>
      <c r="C1813" t="s">
        <v>1427</v>
      </c>
      <c r="D1813">
        <f t="shared" si="84"/>
        <v>9655.75</v>
      </c>
      <c r="E1813">
        <f t="shared" si="85"/>
        <v>11</v>
      </c>
      <c r="F1813" t="str">
        <f t="shared" si="86"/>
        <v>No</v>
      </c>
    </row>
    <row r="1814" spans="1:6" x14ac:dyDescent="0.25">
      <c r="A1814" t="s">
        <v>1069</v>
      </c>
      <c r="B1814" s="1">
        <v>39744</v>
      </c>
      <c r="C1814" t="s">
        <v>1428</v>
      </c>
      <c r="D1814">
        <f t="shared" si="84"/>
        <v>7959.24</v>
      </c>
      <c r="E1814">
        <f t="shared" si="85"/>
        <v>10</v>
      </c>
      <c r="F1814" t="str">
        <f t="shared" si="86"/>
        <v>No</v>
      </c>
    </row>
    <row r="1815" spans="1:6" x14ac:dyDescent="0.25">
      <c r="A1815" t="s">
        <v>238</v>
      </c>
      <c r="B1815" s="1">
        <v>41556</v>
      </c>
      <c r="C1815" t="s">
        <v>1429</v>
      </c>
      <c r="D1815">
        <f t="shared" si="84"/>
        <v>9666.76</v>
      </c>
      <c r="E1815">
        <f t="shared" si="85"/>
        <v>10</v>
      </c>
      <c r="F1815" t="str">
        <f t="shared" si="86"/>
        <v>No</v>
      </c>
    </row>
    <row r="1816" spans="1:6" x14ac:dyDescent="0.25">
      <c r="A1816" t="s">
        <v>760</v>
      </c>
      <c r="B1816" s="1">
        <v>39269</v>
      </c>
      <c r="C1816" t="s">
        <v>1430</v>
      </c>
      <c r="D1816">
        <f t="shared" si="84"/>
        <v>9410.9</v>
      </c>
      <c r="E1816">
        <f t="shared" si="85"/>
        <v>7</v>
      </c>
      <c r="F1816" t="str">
        <f t="shared" si="86"/>
        <v>No</v>
      </c>
    </row>
    <row r="1817" spans="1:6" x14ac:dyDescent="0.25">
      <c r="A1817" t="s">
        <v>216</v>
      </c>
      <c r="B1817" s="1">
        <v>37892</v>
      </c>
      <c r="C1817" t="s">
        <v>1431</v>
      </c>
      <c r="D1817">
        <f t="shared" si="84"/>
        <v>7072.32</v>
      </c>
      <c r="E1817">
        <f t="shared" si="85"/>
        <v>9</v>
      </c>
      <c r="F1817" t="str">
        <f t="shared" si="86"/>
        <v>No</v>
      </c>
    </row>
    <row r="1818" spans="1:6" x14ac:dyDescent="0.25">
      <c r="A1818" t="s">
        <v>162</v>
      </c>
      <c r="B1818" s="1">
        <v>37797</v>
      </c>
      <c r="C1818" t="s">
        <v>1432</v>
      </c>
      <c r="D1818">
        <f t="shared" si="84"/>
        <v>5161.83</v>
      </c>
      <c r="E1818">
        <f t="shared" si="85"/>
        <v>6</v>
      </c>
      <c r="F1818" t="str">
        <f t="shared" si="86"/>
        <v>No</v>
      </c>
    </row>
    <row r="1819" spans="1:6" x14ac:dyDescent="0.25">
      <c r="A1819" t="s">
        <v>1192</v>
      </c>
      <c r="B1819" s="1">
        <v>40166</v>
      </c>
      <c r="C1819">
        <v>9583.81</v>
      </c>
      <c r="D1819">
        <f t="shared" si="84"/>
        <v>9583.81</v>
      </c>
      <c r="E1819">
        <f t="shared" si="85"/>
        <v>12</v>
      </c>
      <c r="F1819" t="str">
        <f t="shared" si="86"/>
        <v>No</v>
      </c>
    </row>
    <row r="1820" spans="1:6" x14ac:dyDescent="0.25">
      <c r="A1820" t="s">
        <v>1376</v>
      </c>
      <c r="B1820" s="1">
        <v>40257</v>
      </c>
      <c r="C1820" t="s">
        <v>1433</v>
      </c>
      <c r="D1820">
        <f t="shared" si="84"/>
        <v>7472.08</v>
      </c>
      <c r="E1820">
        <f t="shared" si="85"/>
        <v>3</v>
      </c>
      <c r="F1820" t="str">
        <f t="shared" si="86"/>
        <v>No</v>
      </c>
    </row>
    <row r="1821" spans="1:6" x14ac:dyDescent="0.25">
      <c r="A1821" t="s">
        <v>247</v>
      </c>
      <c r="B1821" s="1">
        <v>40129</v>
      </c>
      <c r="C1821">
        <v>8954.85</v>
      </c>
      <c r="D1821">
        <f t="shared" si="84"/>
        <v>8954.85</v>
      </c>
      <c r="E1821">
        <f t="shared" si="85"/>
        <v>11</v>
      </c>
      <c r="F1821" t="str">
        <f t="shared" si="86"/>
        <v>Yes</v>
      </c>
    </row>
    <row r="1822" spans="1:6" x14ac:dyDescent="0.25">
      <c r="A1822" t="s">
        <v>713</v>
      </c>
      <c r="B1822" s="1">
        <v>40593</v>
      </c>
      <c r="C1822" t="s">
        <v>1434</v>
      </c>
      <c r="D1822">
        <f t="shared" si="84"/>
        <v>8366.76</v>
      </c>
      <c r="E1822">
        <f t="shared" si="85"/>
        <v>2</v>
      </c>
      <c r="F1822" t="str">
        <f t="shared" si="86"/>
        <v>No</v>
      </c>
    </row>
    <row r="1823" spans="1:6" x14ac:dyDescent="0.25">
      <c r="A1823" t="s">
        <v>84</v>
      </c>
      <c r="B1823" s="1">
        <v>41310</v>
      </c>
      <c r="C1823">
        <v>7393.42</v>
      </c>
      <c r="D1823">
        <f t="shared" si="84"/>
        <v>7393.42</v>
      </c>
      <c r="E1823">
        <f t="shared" si="85"/>
        <v>2</v>
      </c>
      <c r="F1823" t="str">
        <f t="shared" si="86"/>
        <v>No</v>
      </c>
    </row>
    <row r="1824" spans="1:6" x14ac:dyDescent="0.25">
      <c r="A1824" t="s">
        <v>247</v>
      </c>
      <c r="B1824" s="1">
        <v>41676</v>
      </c>
      <c r="C1824" t="s">
        <v>1435</v>
      </c>
      <c r="D1824">
        <f t="shared" si="84"/>
        <v>7959.55</v>
      </c>
      <c r="E1824">
        <f t="shared" si="85"/>
        <v>2</v>
      </c>
      <c r="F1824" t="str">
        <f t="shared" si="86"/>
        <v>Yes</v>
      </c>
    </row>
    <row r="1825" spans="1:6" x14ac:dyDescent="0.25">
      <c r="A1825" t="s">
        <v>188</v>
      </c>
      <c r="B1825" s="1">
        <v>39622</v>
      </c>
      <c r="C1825" t="s">
        <v>1436</v>
      </c>
      <c r="D1825">
        <f t="shared" si="84"/>
        <v>9983.49</v>
      </c>
      <c r="E1825">
        <f t="shared" si="85"/>
        <v>6</v>
      </c>
      <c r="F1825" t="str">
        <f t="shared" si="86"/>
        <v>No</v>
      </c>
    </row>
    <row r="1826" spans="1:6" x14ac:dyDescent="0.25">
      <c r="A1826" t="s">
        <v>479</v>
      </c>
      <c r="B1826" s="1">
        <v>38255</v>
      </c>
      <c r="C1826" t="s">
        <v>1437</v>
      </c>
      <c r="D1826">
        <f t="shared" si="84"/>
        <v>6575.49</v>
      </c>
      <c r="E1826">
        <f t="shared" si="85"/>
        <v>9</v>
      </c>
      <c r="F1826" t="str">
        <f t="shared" si="86"/>
        <v>No</v>
      </c>
    </row>
    <row r="1827" spans="1:6" x14ac:dyDescent="0.25">
      <c r="A1827" t="s">
        <v>281</v>
      </c>
      <c r="B1827" s="1">
        <v>37180</v>
      </c>
      <c r="C1827">
        <v>7264.47</v>
      </c>
      <c r="D1827">
        <f t="shared" si="84"/>
        <v>7264.47</v>
      </c>
      <c r="E1827">
        <f t="shared" si="85"/>
        <v>10</v>
      </c>
      <c r="F1827" t="str">
        <f t="shared" si="86"/>
        <v>No</v>
      </c>
    </row>
    <row r="1828" spans="1:6" x14ac:dyDescent="0.25">
      <c r="A1828" t="s">
        <v>933</v>
      </c>
      <c r="B1828" s="1">
        <v>37012</v>
      </c>
      <c r="C1828" t="s">
        <v>1438</v>
      </c>
      <c r="D1828">
        <f t="shared" si="84"/>
        <v>9456.9500000000007</v>
      </c>
      <c r="E1828">
        <f t="shared" si="85"/>
        <v>5</v>
      </c>
      <c r="F1828" t="str">
        <f t="shared" si="86"/>
        <v>No</v>
      </c>
    </row>
    <row r="1829" spans="1:6" x14ac:dyDescent="0.25">
      <c r="A1829" t="s">
        <v>61</v>
      </c>
      <c r="B1829" s="1">
        <v>41183</v>
      </c>
      <c r="C1829" t="s">
        <v>1439</v>
      </c>
      <c r="D1829">
        <f t="shared" si="84"/>
        <v>9944.24</v>
      </c>
      <c r="E1829">
        <f t="shared" si="85"/>
        <v>10</v>
      </c>
      <c r="F1829" t="str">
        <f t="shared" si="86"/>
        <v>No</v>
      </c>
    </row>
    <row r="1830" spans="1:6" x14ac:dyDescent="0.25">
      <c r="A1830" t="s">
        <v>154</v>
      </c>
      <c r="B1830" s="1">
        <v>37782</v>
      </c>
      <c r="C1830" t="s">
        <v>1440</v>
      </c>
      <c r="D1830">
        <f t="shared" si="84"/>
        <v>6491.33</v>
      </c>
      <c r="E1830">
        <f t="shared" si="85"/>
        <v>6</v>
      </c>
      <c r="F1830" t="str">
        <f t="shared" si="86"/>
        <v>No</v>
      </c>
    </row>
    <row r="1831" spans="1:6" x14ac:dyDescent="0.25">
      <c r="A1831" t="s">
        <v>66</v>
      </c>
      <c r="B1831" s="1">
        <v>37870</v>
      </c>
      <c r="C1831" t="s">
        <v>1441</v>
      </c>
      <c r="D1831">
        <f t="shared" si="84"/>
        <v>5695.48</v>
      </c>
      <c r="E1831">
        <f t="shared" si="85"/>
        <v>9</v>
      </c>
      <c r="F1831" t="str">
        <f t="shared" si="86"/>
        <v>No</v>
      </c>
    </row>
    <row r="1832" spans="1:6" x14ac:dyDescent="0.25">
      <c r="A1832" t="s">
        <v>138</v>
      </c>
      <c r="B1832" s="1">
        <v>37889</v>
      </c>
      <c r="C1832" t="s">
        <v>1442</v>
      </c>
      <c r="D1832">
        <f t="shared" si="84"/>
        <v>7595.66</v>
      </c>
      <c r="E1832">
        <f t="shared" si="85"/>
        <v>9</v>
      </c>
      <c r="F1832" t="str">
        <f t="shared" si="86"/>
        <v>Yes</v>
      </c>
    </row>
    <row r="1833" spans="1:6" x14ac:dyDescent="0.25">
      <c r="A1833" t="s">
        <v>204</v>
      </c>
      <c r="B1833" s="1">
        <v>40827</v>
      </c>
      <c r="C1833">
        <v>8950.81</v>
      </c>
      <c r="D1833">
        <f t="shared" si="84"/>
        <v>8950.81</v>
      </c>
      <c r="E1833">
        <f t="shared" si="85"/>
        <v>10</v>
      </c>
      <c r="F1833" t="str">
        <f t="shared" si="86"/>
        <v>No</v>
      </c>
    </row>
    <row r="1834" spans="1:6" x14ac:dyDescent="0.25">
      <c r="A1834" t="s">
        <v>844</v>
      </c>
      <c r="B1834" s="1">
        <v>38889</v>
      </c>
      <c r="C1834">
        <v>7097.85</v>
      </c>
      <c r="D1834">
        <f t="shared" si="84"/>
        <v>7097.85</v>
      </c>
      <c r="E1834">
        <f t="shared" si="85"/>
        <v>6</v>
      </c>
      <c r="F1834" t="str">
        <f t="shared" si="86"/>
        <v>No</v>
      </c>
    </row>
    <row r="1835" spans="1:6" x14ac:dyDescent="0.25">
      <c r="A1835" t="s">
        <v>1443</v>
      </c>
      <c r="B1835" s="1">
        <v>41517</v>
      </c>
      <c r="C1835">
        <v>9190.59</v>
      </c>
      <c r="D1835">
        <f t="shared" si="84"/>
        <v>9190.59</v>
      </c>
      <c r="E1835">
        <f t="shared" si="85"/>
        <v>8</v>
      </c>
      <c r="F1835" t="str">
        <f t="shared" si="86"/>
        <v>No</v>
      </c>
    </row>
    <row r="1836" spans="1:6" x14ac:dyDescent="0.25">
      <c r="A1836" t="s">
        <v>703</v>
      </c>
      <c r="B1836" s="1">
        <v>38441</v>
      </c>
      <c r="C1836">
        <v>8427.5</v>
      </c>
      <c r="D1836">
        <f t="shared" si="84"/>
        <v>8427.5</v>
      </c>
      <c r="E1836">
        <f t="shared" si="85"/>
        <v>3</v>
      </c>
      <c r="F1836" t="str">
        <f t="shared" si="86"/>
        <v>No</v>
      </c>
    </row>
    <row r="1837" spans="1:6" x14ac:dyDescent="0.25">
      <c r="A1837" t="s">
        <v>334</v>
      </c>
      <c r="B1837" s="1">
        <v>39263</v>
      </c>
      <c r="C1837" t="s">
        <v>1444</v>
      </c>
      <c r="D1837">
        <f t="shared" si="84"/>
        <v>5389.43</v>
      </c>
      <c r="E1837">
        <f t="shared" si="85"/>
        <v>6</v>
      </c>
      <c r="F1837" t="str">
        <f t="shared" si="86"/>
        <v>No</v>
      </c>
    </row>
    <row r="1838" spans="1:6" x14ac:dyDescent="0.25">
      <c r="A1838" t="s">
        <v>181</v>
      </c>
      <c r="B1838" s="1">
        <v>40492</v>
      </c>
      <c r="C1838">
        <v>9023.76</v>
      </c>
      <c r="D1838">
        <f t="shared" si="84"/>
        <v>9023.76</v>
      </c>
      <c r="E1838">
        <f t="shared" si="85"/>
        <v>11</v>
      </c>
      <c r="F1838" t="str">
        <f t="shared" si="86"/>
        <v>No</v>
      </c>
    </row>
    <row r="1839" spans="1:6" x14ac:dyDescent="0.25">
      <c r="A1839" t="s">
        <v>141</v>
      </c>
      <c r="B1839" s="1">
        <v>41144</v>
      </c>
      <c r="C1839" t="s">
        <v>1445</v>
      </c>
      <c r="D1839">
        <f t="shared" si="84"/>
        <v>6738.73</v>
      </c>
      <c r="E1839">
        <f t="shared" si="85"/>
        <v>8</v>
      </c>
      <c r="F1839" t="str">
        <f t="shared" si="86"/>
        <v>No</v>
      </c>
    </row>
    <row r="1840" spans="1:6" x14ac:dyDescent="0.25">
      <c r="A1840" t="s">
        <v>553</v>
      </c>
      <c r="B1840" s="1">
        <v>37913</v>
      </c>
      <c r="C1840">
        <v>6853.87</v>
      </c>
      <c r="D1840">
        <f t="shared" si="84"/>
        <v>6853.87</v>
      </c>
      <c r="E1840">
        <f t="shared" si="85"/>
        <v>10</v>
      </c>
      <c r="F1840" t="str">
        <f t="shared" si="86"/>
        <v>No</v>
      </c>
    </row>
    <row r="1841" spans="1:6" x14ac:dyDescent="0.25">
      <c r="A1841" t="s">
        <v>506</v>
      </c>
      <c r="B1841" s="1">
        <v>39938</v>
      </c>
      <c r="C1841" t="s">
        <v>1446</v>
      </c>
      <c r="D1841">
        <f t="shared" si="84"/>
        <v>7700.44</v>
      </c>
      <c r="E1841">
        <f t="shared" si="85"/>
        <v>5</v>
      </c>
      <c r="F1841" t="str">
        <f t="shared" si="86"/>
        <v>No</v>
      </c>
    </row>
    <row r="1842" spans="1:6" x14ac:dyDescent="0.25">
      <c r="A1842" t="s">
        <v>1191</v>
      </c>
      <c r="B1842" s="1">
        <v>41187</v>
      </c>
      <c r="C1842" t="s">
        <v>1447</v>
      </c>
      <c r="D1842">
        <f t="shared" si="84"/>
        <v>9225.48</v>
      </c>
      <c r="E1842">
        <f t="shared" si="85"/>
        <v>10</v>
      </c>
      <c r="F1842" t="str">
        <f t="shared" si="86"/>
        <v>No</v>
      </c>
    </row>
    <row r="1843" spans="1:6" x14ac:dyDescent="0.25">
      <c r="A1843" t="s">
        <v>151</v>
      </c>
      <c r="B1843" s="1">
        <v>37525</v>
      </c>
      <c r="C1843" t="s">
        <v>1448</v>
      </c>
      <c r="D1843">
        <f t="shared" si="84"/>
        <v>6152.72</v>
      </c>
      <c r="E1843">
        <f t="shared" si="85"/>
        <v>9</v>
      </c>
      <c r="F1843" t="str">
        <f t="shared" si="86"/>
        <v>No</v>
      </c>
    </row>
    <row r="1844" spans="1:6" x14ac:dyDescent="0.25">
      <c r="A1844" t="s">
        <v>218</v>
      </c>
      <c r="B1844" s="1">
        <v>37267</v>
      </c>
      <c r="C1844">
        <v>9935.07</v>
      </c>
      <c r="D1844">
        <f t="shared" si="84"/>
        <v>9935.07</v>
      </c>
      <c r="E1844">
        <f t="shared" si="85"/>
        <v>1</v>
      </c>
      <c r="F1844" t="str">
        <f t="shared" si="86"/>
        <v>No</v>
      </c>
    </row>
    <row r="1845" spans="1:6" x14ac:dyDescent="0.25">
      <c r="A1845" t="s">
        <v>1040</v>
      </c>
      <c r="B1845" s="1">
        <v>39167</v>
      </c>
      <c r="C1845" t="s">
        <v>1449</v>
      </c>
      <c r="D1845">
        <f t="shared" si="84"/>
        <v>6589.02</v>
      </c>
      <c r="E1845">
        <f t="shared" si="85"/>
        <v>3</v>
      </c>
      <c r="F1845" t="str">
        <f t="shared" si="86"/>
        <v>No</v>
      </c>
    </row>
    <row r="1846" spans="1:6" x14ac:dyDescent="0.25">
      <c r="A1846" t="s">
        <v>637</v>
      </c>
      <c r="B1846" s="1">
        <v>39626</v>
      </c>
      <c r="C1846" t="s">
        <v>1450</v>
      </c>
      <c r="D1846">
        <f t="shared" si="84"/>
        <v>7197.3</v>
      </c>
      <c r="E1846">
        <f t="shared" si="85"/>
        <v>6</v>
      </c>
      <c r="F1846" t="str">
        <f t="shared" si="86"/>
        <v>No</v>
      </c>
    </row>
    <row r="1847" spans="1:6" x14ac:dyDescent="0.25">
      <c r="A1847" t="s">
        <v>334</v>
      </c>
      <c r="B1847" s="1">
        <v>40562</v>
      </c>
      <c r="C1847" t="s">
        <v>1451</v>
      </c>
      <c r="D1847">
        <f t="shared" si="84"/>
        <v>9793.5300000000007</v>
      </c>
      <c r="E1847">
        <f t="shared" si="85"/>
        <v>1</v>
      </c>
      <c r="F1847" t="str">
        <f t="shared" si="86"/>
        <v>No</v>
      </c>
    </row>
    <row r="1848" spans="1:6" x14ac:dyDescent="0.25">
      <c r="A1848" t="s">
        <v>126</v>
      </c>
      <c r="B1848" s="1">
        <v>38405</v>
      </c>
      <c r="C1848">
        <v>5138.92</v>
      </c>
      <c r="D1848">
        <f t="shared" si="84"/>
        <v>5138.92</v>
      </c>
      <c r="E1848">
        <f t="shared" si="85"/>
        <v>2</v>
      </c>
      <c r="F1848" t="str">
        <f t="shared" si="86"/>
        <v>No</v>
      </c>
    </row>
    <row r="1849" spans="1:6" x14ac:dyDescent="0.25">
      <c r="A1849" t="s">
        <v>208</v>
      </c>
      <c r="B1849" s="1">
        <v>39183</v>
      </c>
      <c r="C1849" t="s">
        <v>1452</v>
      </c>
      <c r="D1849">
        <f t="shared" si="84"/>
        <v>5163.3</v>
      </c>
      <c r="E1849">
        <f t="shared" si="85"/>
        <v>4</v>
      </c>
      <c r="F1849" t="str">
        <f t="shared" si="86"/>
        <v>No</v>
      </c>
    </row>
    <row r="1850" spans="1:6" x14ac:dyDescent="0.25">
      <c r="A1850" t="s">
        <v>985</v>
      </c>
      <c r="B1850" s="1">
        <v>39883</v>
      </c>
      <c r="C1850" t="s">
        <v>1453</v>
      </c>
      <c r="D1850">
        <f t="shared" si="84"/>
        <v>6255.24</v>
      </c>
      <c r="E1850">
        <f t="shared" si="85"/>
        <v>3</v>
      </c>
      <c r="F1850" t="str">
        <f t="shared" si="86"/>
        <v>No</v>
      </c>
    </row>
    <row r="1851" spans="1:6" x14ac:dyDescent="0.25">
      <c r="A1851" t="s">
        <v>374</v>
      </c>
      <c r="B1851" s="1">
        <v>41613</v>
      </c>
      <c r="C1851">
        <v>6126.24</v>
      </c>
      <c r="D1851">
        <f t="shared" si="84"/>
        <v>6126.24</v>
      </c>
      <c r="E1851">
        <f t="shared" si="85"/>
        <v>12</v>
      </c>
      <c r="F1851" t="str">
        <f t="shared" si="86"/>
        <v>No</v>
      </c>
    </row>
    <row r="1852" spans="1:6" x14ac:dyDescent="0.25">
      <c r="A1852" t="s">
        <v>665</v>
      </c>
      <c r="B1852" s="1">
        <v>41413</v>
      </c>
      <c r="C1852">
        <v>5143.29</v>
      </c>
      <c r="D1852">
        <f t="shared" si="84"/>
        <v>5143.29</v>
      </c>
      <c r="E1852">
        <f t="shared" si="85"/>
        <v>5</v>
      </c>
      <c r="F1852" t="str">
        <f t="shared" si="86"/>
        <v>No</v>
      </c>
    </row>
    <row r="1853" spans="1:6" x14ac:dyDescent="0.25">
      <c r="A1853" t="s">
        <v>238</v>
      </c>
      <c r="B1853" s="1">
        <v>37682</v>
      </c>
      <c r="C1853">
        <v>5789.8</v>
      </c>
      <c r="D1853">
        <f t="shared" si="84"/>
        <v>5789.8</v>
      </c>
      <c r="E1853">
        <f t="shared" si="85"/>
        <v>3</v>
      </c>
      <c r="F1853" t="str">
        <f t="shared" si="86"/>
        <v>No</v>
      </c>
    </row>
    <row r="1854" spans="1:6" x14ac:dyDescent="0.25">
      <c r="A1854" t="s">
        <v>125</v>
      </c>
      <c r="B1854" s="1">
        <v>37831</v>
      </c>
      <c r="C1854">
        <v>5387.43</v>
      </c>
      <c r="D1854">
        <f t="shared" si="84"/>
        <v>5387.43</v>
      </c>
      <c r="E1854">
        <f t="shared" si="85"/>
        <v>7</v>
      </c>
      <c r="F1854" t="str">
        <f t="shared" si="86"/>
        <v>No</v>
      </c>
    </row>
    <row r="1855" spans="1:6" x14ac:dyDescent="0.25">
      <c r="A1855" t="s">
        <v>308</v>
      </c>
      <c r="B1855" s="1">
        <v>37880</v>
      </c>
      <c r="C1855">
        <v>9850.41</v>
      </c>
      <c r="D1855">
        <f t="shared" si="84"/>
        <v>9850.41</v>
      </c>
      <c r="E1855">
        <f t="shared" si="85"/>
        <v>9</v>
      </c>
      <c r="F1855" t="str">
        <f t="shared" si="86"/>
        <v>No</v>
      </c>
    </row>
    <row r="1856" spans="1:6" x14ac:dyDescent="0.25">
      <c r="A1856" t="s">
        <v>230</v>
      </c>
      <c r="B1856" s="1">
        <v>38160</v>
      </c>
      <c r="C1856">
        <v>5094.0600000000004</v>
      </c>
      <c r="D1856">
        <f t="shared" si="84"/>
        <v>5094.0600000000004</v>
      </c>
      <c r="E1856">
        <f t="shared" si="85"/>
        <v>6</v>
      </c>
      <c r="F1856" t="str">
        <f t="shared" si="86"/>
        <v>No</v>
      </c>
    </row>
    <row r="1857" spans="1:6" x14ac:dyDescent="0.25">
      <c r="A1857" t="s">
        <v>489</v>
      </c>
      <c r="B1857" s="1">
        <v>38471</v>
      </c>
      <c r="C1857" t="s">
        <v>1454</v>
      </c>
      <c r="D1857">
        <f t="shared" si="84"/>
        <v>7519.18</v>
      </c>
      <c r="E1857">
        <f t="shared" si="85"/>
        <v>4</v>
      </c>
      <c r="F1857" t="str">
        <f t="shared" si="86"/>
        <v>No</v>
      </c>
    </row>
    <row r="1858" spans="1:6" x14ac:dyDescent="0.25">
      <c r="A1858" t="s">
        <v>84</v>
      </c>
      <c r="B1858" s="1">
        <v>40936</v>
      </c>
      <c r="C1858" t="s">
        <v>1455</v>
      </c>
      <c r="D1858">
        <f t="shared" si="84"/>
        <v>7777.04</v>
      </c>
      <c r="E1858">
        <f t="shared" si="85"/>
        <v>1</v>
      </c>
      <c r="F1858" t="str">
        <f t="shared" si="86"/>
        <v>No</v>
      </c>
    </row>
    <row r="1859" spans="1:6" x14ac:dyDescent="0.25">
      <c r="A1859" t="s">
        <v>372</v>
      </c>
      <c r="B1859" s="1">
        <v>40512</v>
      </c>
      <c r="C1859" t="s">
        <v>1456</v>
      </c>
      <c r="D1859">
        <f t="shared" ref="D1859:D1922" si="87">IF(LEFT(RIGHT(C1859,3))=",",_xlfn.NUMBERVALUE(C1859,",","."),C1859)</f>
        <v>9985.0300000000007</v>
      </c>
      <c r="E1859">
        <f t="shared" ref="E1859:E1922" si="88">MONTH(B1859)</f>
        <v>11</v>
      </c>
      <c r="F1859" t="str">
        <f t="shared" ref="F1859:F1922" si="89">IF(ISERROR(SEARCH("J*A*S*M",A1859)),"No","Yes")</f>
        <v>No</v>
      </c>
    </row>
    <row r="1860" spans="1:6" x14ac:dyDescent="0.25">
      <c r="A1860" t="s">
        <v>665</v>
      </c>
      <c r="B1860" s="1">
        <v>37212</v>
      </c>
      <c r="C1860" t="s">
        <v>1457</v>
      </c>
      <c r="D1860">
        <f t="shared" si="87"/>
        <v>8984.7099999999991</v>
      </c>
      <c r="E1860">
        <f t="shared" si="88"/>
        <v>11</v>
      </c>
      <c r="F1860" t="str">
        <f t="shared" si="89"/>
        <v>No</v>
      </c>
    </row>
    <row r="1861" spans="1:6" x14ac:dyDescent="0.25">
      <c r="A1861" t="s">
        <v>244</v>
      </c>
      <c r="B1861" s="1">
        <v>40875</v>
      </c>
      <c r="C1861" t="s">
        <v>1458</v>
      </c>
      <c r="D1861">
        <f t="shared" si="87"/>
        <v>6482.35</v>
      </c>
      <c r="E1861">
        <f t="shared" si="88"/>
        <v>11</v>
      </c>
      <c r="F1861" t="str">
        <f t="shared" si="89"/>
        <v>No</v>
      </c>
    </row>
    <row r="1862" spans="1:6" x14ac:dyDescent="0.25">
      <c r="A1862" t="s">
        <v>543</v>
      </c>
      <c r="B1862" s="1">
        <v>41060</v>
      </c>
      <c r="C1862">
        <v>9381.7199999999993</v>
      </c>
      <c r="D1862">
        <f t="shared" si="87"/>
        <v>9381.7199999999993</v>
      </c>
      <c r="E1862">
        <f t="shared" si="88"/>
        <v>5</v>
      </c>
      <c r="F1862" t="str">
        <f t="shared" si="89"/>
        <v>No</v>
      </c>
    </row>
    <row r="1863" spans="1:6" x14ac:dyDescent="0.25">
      <c r="A1863" t="s">
        <v>459</v>
      </c>
      <c r="B1863" s="1">
        <v>38326</v>
      </c>
      <c r="C1863" t="s">
        <v>1459</v>
      </c>
      <c r="D1863">
        <f t="shared" si="87"/>
        <v>8996.93</v>
      </c>
      <c r="E1863">
        <f t="shared" si="88"/>
        <v>12</v>
      </c>
      <c r="F1863" t="str">
        <f t="shared" si="89"/>
        <v>No</v>
      </c>
    </row>
    <row r="1864" spans="1:6" x14ac:dyDescent="0.25">
      <c r="A1864" t="s">
        <v>670</v>
      </c>
      <c r="B1864" s="1">
        <v>41028</v>
      </c>
      <c r="C1864" t="s">
        <v>1460</v>
      </c>
      <c r="D1864">
        <f t="shared" si="87"/>
        <v>8284.7099999999991</v>
      </c>
      <c r="E1864">
        <f t="shared" si="88"/>
        <v>4</v>
      </c>
      <c r="F1864" t="str">
        <f t="shared" si="89"/>
        <v>No</v>
      </c>
    </row>
    <row r="1865" spans="1:6" x14ac:dyDescent="0.25">
      <c r="A1865" t="s">
        <v>1461</v>
      </c>
      <c r="B1865" s="1">
        <v>38079</v>
      </c>
      <c r="C1865" t="s">
        <v>1462</v>
      </c>
      <c r="D1865">
        <f t="shared" si="87"/>
        <v>8832.6</v>
      </c>
      <c r="E1865">
        <f t="shared" si="88"/>
        <v>4</v>
      </c>
      <c r="F1865" t="str">
        <f t="shared" si="89"/>
        <v>No</v>
      </c>
    </row>
    <row r="1866" spans="1:6" x14ac:dyDescent="0.25">
      <c r="A1866" t="s">
        <v>405</v>
      </c>
      <c r="B1866" s="1">
        <v>39439</v>
      </c>
      <c r="C1866" t="s">
        <v>1463</v>
      </c>
      <c r="D1866">
        <f t="shared" si="87"/>
        <v>9633.1299999999992</v>
      </c>
      <c r="E1866">
        <f t="shared" si="88"/>
        <v>12</v>
      </c>
      <c r="F1866" t="str">
        <f t="shared" si="89"/>
        <v>No</v>
      </c>
    </row>
    <row r="1867" spans="1:6" x14ac:dyDescent="0.25">
      <c r="A1867" t="s">
        <v>855</v>
      </c>
      <c r="B1867" s="1">
        <v>39054</v>
      </c>
      <c r="C1867" t="s">
        <v>1464</v>
      </c>
      <c r="D1867">
        <f t="shared" si="87"/>
        <v>6221.3</v>
      </c>
      <c r="E1867">
        <f t="shared" si="88"/>
        <v>12</v>
      </c>
      <c r="F1867" t="str">
        <f t="shared" si="89"/>
        <v>No</v>
      </c>
    </row>
    <row r="1868" spans="1:6" x14ac:dyDescent="0.25">
      <c r="A1868" t="s">
        <v>247</v>
      </c>
      <c r="B1868" s="1">
        <v>39982</v>
      </c>
      <c r="C1868">
        <v>9055.33</v>
      </c>
      <c r="D1868">
        <f t="shared" si="87"/>
        <v>9055.33</v>
      </c>
      <c r="E1868">
        <f t="shared" si="88"/>
        <v>6</v>
      </c>
      <c r="F1868" t="str">
        <f t="shared" si="89"/>
        <v>Yes</v>
      </c>
    </row>
    <row r="1869" spans="1:6" x14ac:dyDescent="0.25">
      <c r="A1869" t="s">
        <v>250</v>
      </c>
      <c r="B1869" s="1">
        <v>37725</v>
      </c>
      <c r="C1869" t="s">
        <v>1465</v>
      </c>
      <c r="D1869">
        <f t="shared" si="87"/>
        <v>6179.04</v>
      </c>
      <c r="E1869">
        <f t="shared" si="88"/>
        <v>4</v>
      </c>
      <c r="F1869" t="str">
        <f t="shared" si="89"/>
        <v>No</v>
      </c>
    </row>
    <row r="1870" spans="1:6" x14ac:dyDescent="0.25">
      <c r="A1870" t="s">
        <v>199</v>
      </c>
      <c r="B1870" s="1">
        <v>41951</v>
      </c>
      <c r="C1870" t="s">
        <v>1466</v>
      </c>
      <c r="D1870">
        <f t="shared" si="87"/>
        <v>6762.38</v>
      </c>
      <c r="E1870">
        <f t="shared" si="88"/>
        <v>11</v>
      </c>
      <c r="F1870" t="str">
        <f t="shared" si="89"/>
        <v>No</v>
      </c>
    </row>
    <row r="1871" spans="1:6" x14ac:dyDescent="0.25">
      <c r="A1871" t="s">
        <v>498</v>
      </c>
      <c r="B1871" s="1">
        <v>38742</v>
      </c>
      <c r="C1871" t="s">
        <v>1467</v>
      </c>
      <c r="D1871">
        <f t="shared" si="87"/>
        <v>9449.11</v>
      </c>
      <c r="E1871">
        <f t="shared" si="88"/>
        <v>1</v>
      </c>
      <c r="F1871" t="str">
        <f t="shared" si="89"/>
        <v>No</v>
      </c>
    </row>
    <row r="1872" spans="1:6" x14ac:dyDescent="0.25">
      <c r="A1872" t="s">
        <v>216</v>
      </c>
      <c r="B1872" s="1">
        <v>37332</v>
      </c>
      <c r="C1872">
        <v>6454.05</v>
      </c>
      <c r="D1872">
        <f t="shared" si="87"/>
        <v>6454.05</v>
      </c>
      <c r="E1872">
        <f t="shared" si="88"/>
        <v>3</v>
      </c>
      <c r="F1872" t="str">
        <f t="shared" si="89"/>
        <v>No</v>
      </c>
    </row>
    <row r="1873" spans="1:6" x14ac:dyDescent="0.25">
      <c r="A1873" t="s">
        <v>772</v>
      </c>
      <c r="B1873" s="1">
        <v>41813</v>
      </c>
      <c r="C1873">
        <v>9108.09</v>
      </c>
      <c r="D1873">
        <f t="shared" si="87"/>
        <v>9108.09</v>
      </c>
      <c r="E1873">
        <f t="shared" si="88"/>
        <v>6</v>
      </c>
      <c r="F1873" t="str">
        <f t="shared" si="89"/>
        <v>No</v>
      </c>
    </row>
    <row r="1874" spans="1:6" x14ac:dyDescent="0.25">
      <c r="A1874" t="s">
        <v>823</v>
      </c>
      <c r="B1874" s="1">
        <v>40958</v>
      </c>
      <c r="C1874" t="s">
        <v>1468</v>
      </c>
      <c r="D1874">
        <f t="shared" si="87"/>
        <v>8171.19</v>
      </c>
      <c r="E1874">
        <f t="shared" si="88"/>
        <v>2</v>
      </c>
      <c r="F1874" t="str">
        <f t="shared" si="89"/>
        <v>No</v>
      </c>
    </row>
    <row r="1875" spans="1:6" x14ac:dyDescent="0.25">
      <c r="A1875" t="s">
        <v>703</v>
      </c>
      <c r="B1875" s="1">
        <v>37482</v>
      </c>
      <c r="C1875">
        <v>8996.3799999999992</v>
      </c>
      <c r="D1875">
        <f t="shared" si="87"/>
        <v>8996.3799999999992</v>
      </c>
      <c r="E1875">
        <f t="shared" si="88"/>
        <v>8</v>
      </c>
      <c r="F1875" t="str">
        <f t="shared" si="89"/>
        <v>No</v>
      </c>
    </row>
    <row r="1876" spans="1:6" x14ac:dyDescent="0.25">
      <c r="A1876" t="s">
        <v>610</v>
      </c>
      <c r="B1876" s="1">
        <v>41212</v>
      </c>
      <c r="C1876">
        <v>6528.26</v>
      </c>
      <c r="D1876">
        <f t="shared" si="87"/>
        <v>6528.26</v>
      </c>
      <c r="E1876">
        <f t="shared" si="88"/>
        <v>10</v>
      </c>
      <c r="F1876" t="str">
        <f t="shared" si="89"/>
        <v>No</v>
      </c>
    </row>
    <row r="1877" spans="1:6" x14ac:dyDescent="0.25">
      <c r="A1877" t="s">
        <v>125</v>
      </c>
      <c r="B1877" s="1">
        <v>39315</v>
      </c>
      <c r="C1877" t="s">
        <v>1469</v>
      </c>
      <c r="D1877">
        <f t="shared" si="87"/>
        <v>6322.75</v>
      </c>
      <c r="E1877">
        <f t="shared" si="88"/>
        <v>8</v>
      </c>
      <c r="F1877" t="str">
        <f t="shared" si="89"/>
        <v>No</v>
      </c>
    </row>
    <row r="1878" spans="1:6" x14ac:dyDescent="0.25">
      <c r="A1878" t="s">
        <v>438</v>
      </c>
      <c r="B1878" s="1">
        <v>41632</v>
      </c>
      <c r="C1878" t="s">
        <v>1470</v>
      </c>
      <c r="D1878">
        <f t="shared" si="87"/>
        <v>6058.11</v>
      </c>
      <c r="E1878">
        <f t="shared" si="88"/>
        <v>12</v>
      </c>
      <c r="F1878" t="str">
        <f t="shared" si="89"/>
        <v>No</v>
      </c>
    </row>
    <row r="1879" spans="1:6" x14ac:dyDescent="0.25">
      <c r="A1879" t="s">
        <v>600</v>
      </c>
      <c r="B1879" s="1">
        <v>38133</v>
      </c>
      <c r="C1879">
        <v>6133.9</v>
      </c>
      <c r="D1879">
        <f t="shared" si="87"/>
        <v>6133.9</v>
      </c>
      <c r="E1879">
        <f t="shared" si="88"/>
        <v>5</v>
      </c>
      <c r="F1879" t="str">
        <f t="shared" si="89"/>
        <v>No</v>
      </c>
    </row>
    <row r="1880" spans="1:6" x14ac:dyDescent="0.25">
      <c r="A1880" t="s">
        <v>79</v>
      </c>
      <c r="B1880" s="1">
        <v>40735</v>
      </c>
      <c r="C1880">
        <v>5748.28</v>
      </c>
      <c r="D1880">
        <f t="shared" si="87"/>
        <v>5748.28</v>
      </c>
      <c r="E1880">
        <f t="shared" si="88"/>
        <v>7</v>
      </c>
      <c r="F1880" t="str">
        <f t="shared" si="89"/>
        <v>Yes</v>
      </c>
    </row>
    <row r="1881" spans="1:6" x14ac:dyDescent="0.25">
      <c r="A1881" t="s">
        <v>206</v>
      </c>
      <c r="B1881" s="1">
        <v>38848</v>
      </c>
      <c r="C1881" t="s">
        <v>1471</v>
      </c>
      <c r="D1881">
        <f t="shared" si="87"/>
        <v>6058.07</v>
      </c>
      <c r="E1881">
        <f t="shared" si="88"/>
        <v>5</v>
      </c>
      <c r="F1881" t="str">
        <f t="shared" si="89"/>
        <v>No</v>
      </c>
    </row>
    <row r="1882" spans="1:6" x14ac:dyDescent="0.25">
      <c r="A1882" t="s">
        <v>71</v>
      </c>
      <c r="B1882" s="1">
        <v>39871</v>
      </c>
      <c r="C1882" t="s">
        <v>1472</v>
      </c>
      <c r="D1882">
        <f t="shared" si="87"/>
        <v>6376.04</v>
      </c>
      <c r="E1882">
        <f t="shared" si="88"/>
        <v>2</v>
      </c>
      <c r="F1882" t="str">
        <f t="shared" si="89"/>
        <v>No</v>
      </c>
    </row>
    <row r="1883" spans="1:6" x14ac:dyDescent="0.25">
      <c r="A1883" t="s">
        <v>71</v>
      </c>
      <c r="B1883" s="1">
        <v>38776</v>
      </c>
      <c r="C1883">
        <v>5383.53</v>
      </c>
      <c r="D1883">
        <f t="shared" si="87"/>
        <v>5383.53</v>
      </c>
      <c r="E1883">
        <f t="shared" si="88"/>
        <v>2</v>
      </c>
      <c r="F1883" t="str">
        <f t="shared" si="89"/>
        <v>No</v>
      </c>
    </row>
    <row r="1884" spans="1:6" x14ac:dyDescent="0.25">
      <c r="A1884" t="s">
        <v>1027</v>
      </c>
      <c r="B1884" s="1">
        <v>37541</v>
      </c>
      <c r="C1884">
        <v>8933.98</v>
      </c>
      <c r="D1884">
        <f t="shared" si="87"/>
        <v>8933.98</v>
      </c>
      <c r="E1884">
        <f t="shared" si="88"/>
        <v>10</v>
      </c>
      <c r="F1884" t="str">
        <f t="shared" si="89"/>
        <v>No</v>
      </c>
    </row>
    <row r="1885" spans="1:6" x14ac:dyDescent="0.25">
      <c r="A1885" t="s">
        <v>79</v>
      </c>
      <c r="B1885" s="1">
        <v>41891</v>
      </c>
      <c r="C1885">
        <v>8120.88</v>
      </c>
      <c r="D1885">
        <f t="shared" si="87"/>
        <v>8120.88</v>
      </c>
      <c r="E1885">
        <f t="shared" si="88"/>
        <v>9</v>
      </c>
      <c r="F1885" t="str">
        <f t="shared" si="89"/>
        <v>Yes</v>
      </c>
    </row>
    <row r="1886" spans="1:6" x14ac:dyDescent="0.25">
      <c r="A1886" t="s">
        <v>844</v>
      </c>
      <c r="B1886" s="1">
        <v>37365</v>
      </c>
      <c r="C1886" t="s">
        <v>1473</v>
      </c>
      <c r="D1886">
        <f t="shared" si="87"/>
        <v>5718.05</v>
      </c>
      <c r="E1886">
        <f t="shared" si="88"/>
        <v>4</v>
      </c>
      <c r="F1886" t="str">
        <f t="shared" si="89"/>
        <v>No</v>
      </c>
    </row>
    <row r="1887" spans="1:6" x14ac:dyDescent="0.25">
      <c r="A1887" t="s">
        <v>151</v>
      </c>
      <c r="B1887" s="1">
        <v>41154</v>
      </c>
      <c r="C1887">
        <v>9349.31</v>
      </c>
      <c r="D1887">
        <f t="shared" si="87"/>
        <v>9349.31</v>
      </c>
      <c r="E1887">
        <f t="shared" si="88"/>
        <v>9</v>
      </c>
      <c r="F1887" t="str">
        <f t="shared" si="89"/>
        <v>No</v>
      </c>
    </row>
    <row r="1888" spans="1:6" x14ac:dyDescent="0.25">
      <c r="A1888" t="s">
        <v>114</v>
      </c>
      <c r="B1888" s="1">
        <v>41867</v>
      </c>
      <c r="C1888" t="s">
        <v>1474</v>
      </c>
      <c r="D1888">
        <f t="shared" si="87"/>
        <v>5480.46</v>
      </c>
      <c r="E1888">
        <f t="shared" si="88"/>
        <v>8</v>
      </c>
      <c r="F1888" t="str">
        <f t="shared" si="89"/>
        <v>No</v>
      </c>
    </row>
    <row r="1889" spans="1:6" x14ac:dyDescent="0.25">
      <c r="A1889" t="s">
        <v>1087</v>
      </c>
      <c r="B1889" s="1">
        <v>38997</v>
      </c>
      <c r="C1889">
        <v>6787.61</v>
      </c>
      <c r="D1889">
        <f t="shared" si="87"/>
        <v>6787.61</v>
      </c>
      <c r="E1889">
        <f t="shared" si="88"/>
        <v>10</v>
      </c>
      <c r="F1889" t="str">
        <f t="shared" si="89"/>
        <v>No</v>
      </c>
    </row>
    <row r="1890" spans="1:6" x14ac:dyDescent="0.25">
      <c r="A1890" t="s">
        <v>1226</v>
      </c>
      <c r="B1890" s="1">
        <v>37256</v>
      </c>
      <c r="C1890" t="s">
        <v>1475</v>
      </c>
      <c r="D1890">
        <f t="shared" si="87"/>
        <v>6217.37</v>
      </c>
      <c r="E1890">
        <f t="shared" si="88"/>
        <v>12</v>
      </c>
      <c r="F1890" t="str">
        <f t="shared" si="89"/>
        <v>No</v>
      </c>
    </row>
    <row r="1891" spans="1:6" x14ac:dyDescent="0.25">
      <c r="A1891" t="s">
        <v>217</v>
      </c>
      <c r="B1891" s="1">
        <v>38922</v>
      </c>
      <c r="C1891" t="s">
        <v>1476</v>
      </c>
      <c r="D1891">
        <f t="shared" si="87"/>
        <v>5870.35</v>
      </c>
      <c r="E1891">
        <f t="shared" si="88"/>
        <v>7</v>
      </c>
      <c r="F1891" t="str">
        <f t="shared" si="89"/>
        <v>No</v>
      </c>
    </row>
    <row r="1892" spans="1:6" x14ac:dyDescent="0.25">
      <c r="A1892" t="s">
        <v>238</v>
      </c>
      <c r="B1892" s="1">
        <v>38329</v>
      </c>
      <c r="C1892" t="s">
        <v>1477</v>
      </c>
      <c r="D1892">
        <f t="shared" si="87"/>
        <v>6934.44</v>
      </c>
      <c r="E1892">
        <f t="shared" si="88"/>
        <v>12</v>
      </c>
      <c r="F1892" t="str">
        <f t="shared" si="89"/>
        <v>No</v>
      </c>
    </row>
    <row r="1893" spans="1:6" x14ac:dyDescent="0.25">
      <c r="A1893" t="s">
        <v>604</v>
      </c>
      <c r="B1893" s="1">
        <v>39469</v>
      </c>
      <c r="C1893" t="s">
        <v>1478</v>
      </c>
      <c r="D1893">
        <f t="shared" si="87"/>
        <v>5496.15</v>
      </c>
      <c r="E1893">
        <f t="shared" si="88"/>
        <v>1</v>
      </c>
      <c r="F1893" t="str">
        <f t="shared" si="89"/>
        <v>No</v>
      </c>
    </row>
    <row r="1894" spans="1:6" x14ac:dyDescent="0.25">
      <c r="A1894" t="s">
        <v>949</v>
      </c>
      <c r="B1894" s="1">
        <v>37822</v>
      </c>
      <c r="C1894">
        <v>9914.6299999999992</v>
      </c>
      <c r="D1894">
        <f t="shared" si="87"/>
        <v>9914.6299999999992</v>
      </c>
      <c r="E1894">
        <f t="shared" si="88"/>
        <v>7</v>
      </c>
      <c r="F1894" t="str">
        <f t="shared" si="89"/>
        <v>No</v>
      </c>
    </row>
    <row r="1895" spans="1:6" x14ac:dyDescent="0.25">
      <c r="A1895" t="s">
        <v>855</v>
      </c>
      <c r="B1895" s="1">
        <v>39941</v>
      </c>
      <c r="C1895" t="s">
        <v>1479</v>
      </c>
      <c r="D1895">
        <f t="shared" si="87"/>
        <v>7630.82</v>
      </c>
      <c r="E1895">
        <f t="shared" si="88"/>
        <v>5</v>
      </c>
      <c r="F1895" t="str">
        <f t="shared" si="89"/>
        <v>No</v>
      </c>
    </row>
    <row r="1896" spans="1:6" x14ac:dyDescent="0.25">
      <c r="A1896" t="s">
        <v>853</v>
      </c>
      <c r="B1896" s="1">
        <v>38732</v>
      </c>
      <c r="C1896" t="s">
        <v>1480</v>
      </c>
      <c r="D1896">
        <f t="shared" si="87"/>
        <v>6939.43</v>
      </c>
      <c r="E1896">
        <f t="shared" si="88"/>
        <v>1</v>
      </c>
      <c r="F1896" t="str">
        <f t="shared" si="89"/>
        <v>No</v>
      </c>
    </row>
    <row r="1897" spans="1:6" x14ac:dyDescent="0.25">
      <c r="A1897" t="s">
        <v>101</v>
      </c>
      <c r="B1897" s="1">
        <v>41263</v>
      </c>
      <c r="C1897">
        <v>9046.0400000000009</v>
      </c>
      <c r="D1897">
        <f t="shared" si="87"/>
        <v>9046.0400000000009</v>
      </c>
      <c r="E1897">
        <f t="shared" si="88"/>
        <v>12</v>
      </c>
      <c r="F1897" t="str">
        <f t="shared" si="89"/>
        <v>No</v>
      </c>
    </row>
    <row r="1898" spans="1:6" x14ac:dyDescent="0.25">
      <c r="A1898" t="s">
        <v>372</v>
      </c>
      <c r="B1898" s="1">
        <v>37390</v>
      </c>
      <c r="C1898">
        <v>7264.08</v>
      </c>
      <c r="D1898">
        <f t="shared" si="87"/>
        <v>7264.08</v>
      </c>
      <c r="E1898">
        <f t="shared" si="88"/>
        <v>5</v>
      </c>
      <c r="F1898" t="str">
        <f t="shared" si="89"/>
        <v>No</v>
      </c>
    </row>
    <row r="1899" spans="1:6" x14ac:dyDescent="0.25">
      <c r="A1899" t="s">
        <v>230</v>
      </c>
      <c r="B1899" s="1">
        <v>38629</v>
      </c>
      <c r="C1899">
        <v>6736.09</v>
      </c>
      <c r="D1899">
        <f t="shared" si="87"/>
        <v>6736.09</v>
      </c>
      <c r="E1899">
        <f t="shared" si="88"/>
        <v>10</v>
      </c>
      <c r="F1899" t="str">
        <f t="shared" si="89"/>
        <v>No</v>
      </c>
    </row>
    <row r="1900" spans="1:6" x14ac:dyDescent="0.25">
      <c r="A1900" t="s">
        <v>74</v>
      </c>
      <c r="B1900" s="1">
        <v>41525</v>
      </c>
      <c r="C1900">
        <v>6020.64</v>
      </c>
      <c r="D1900">
        <f t="shared" si="87"/>
        <v>6020.64</v>
      </c>
      <c r="E1900">
        <f t="shared" si="88"/>
        <v>9</v>
      </c>
      <c r="F1900" t="str">
        <f t="shared" si="89"/>
        <v>Yes</v>
      </c>
    </row>
    <row r="1901" spans="1:6" x14ac:dyDescent="0.25">
      <c r="A1901" t="s">
        <v>1481</v>
      </c>
      <c r="B1901" s="1">
        <v>40514</v>
      </c>
      <c r="C1901">
        <v>6044.44</v>
      </c>
      <c r="D1901">
        <f t="shared" si="87"/>
        <v>6044.44</v>
      </c>
      <c r="E1901">
        <f t="shared" si="88"/>
        <v>12</v>
      </c>
      <c r="F1901" t="str">
        <f t="shared" si="89"/>
        <v>No</v>
      </c>
    </row>
    <row r="1902" spans="1:6" x14ac:dyDescent="0.25">
      <c r="A1902" t="s">
        <v>957</v>
      </c>
      <c r="B1902" s="1">
        <v>38351</v>
      </c>
      <c r="C1902" t="s">
        <v>1482</v>
      </c>
      <c r="D1902">
        <f t="shared" si="87"/>
        <v>6196.88</v>
      </c>
      <c r="E1902">
        <f t="shared" si="88"/>
        <v>12</v>
      </c>
      <c r="F1902" t="str">
        <f t="shared" si="89"/>
        <v>No</v>
      </c>
    </row>
    <row r="1903" spans="1:6" x14ac:dyDescent="0.25">
      <c r="A1903" t="s">
        <v>749</v>
      </c>
      <c r="B1903" s="1">
        <v>38001</v>
      </c>
      <c r="C1903">
        <v>5010.1000000000004</v>
      </c>
      <c r="D1903">
        <f t="shared" si="87"/>
        <v>5010.1000000000004</v>
      </c>
      <c r="E1903">
        <f t="shared" si="88"/>
        <v>1</v>
      </c>
      <c r="F1903" t="str">
        <f t="shared" si="89"/>
        <v>No</v>
      </c>
    </row>
    <row r="1904" spans="1:6" x14ac:dyDescent="0.25">
      <c r="A1904" t="s">
        <v>149</v>
      </c>
      <c r="B1904" s="1">
        <v>38396</v>
      </c>
      <c r="C1904">
        <v>6758.05</v>
      </c>
      <c r="D1904">
        <f t="shared" si="87"/>
        <v>6758.05</v>
      </c>
      <c r="E1904">
        <f t="shared" si="88"/>
        <v>2</v>
      </c>
      <c r="F1904" t="str">
        <f t="shared" si="89"/>
        <v>No</v>
      </c>
    </row>
    <row r="1905" spans="1:6" x14ac:dyDescent="0.25">
      <c r="A1905" t="s">
        <v>61</v>
      </c>
      <c r="B1905" s="1">
        <v>40370</v>
      </c>
      <c r="C1905" t="s">
        <v>1483</v>
      </c>
      <c r="D1905">
        <f t="shared" si="87"/>
        <v>5490.93</v>
      </c>
      <c r="E1905">
        <f t="shared" si="88"/>
        <v>7</v>
      </c>
      <c r="F1905" t="str">
        <f t="shared" si="89"/>
        <v>No</v>
      </c>
    </row>
    <row r="1906" spans="1:6" x14ac:dyDescent="0.25">
      <c r="A1906" t="s">
        <v>247</v>
      </c>
      <c r="B1906" s="1">
        <v>40955</v>
      </c>
      <c r="C1906">
        <v>6693.81</v>
      </c>
      <c r="D1906">
        <f t="shared" si="87"/>
        <v>6693.81</v>
      </c>
      <c r="E1906">
        <f t="shared" si="88"/>
        <v>2</v>
      </c>
      <c r="F1906" t="str">
        <f t="shared" si="89"/>
        <v>Yes</v>
      </c>
    </row>
    <row r="1907" spans="1:6" x14ac:dyDescent="0.25">
      <c r="A1907" t="s">
        <v>159</v>
      </c>
      <c r="B1907" s="1">
        <v>39916</v>
      </c>
      <c r="C1907" t="s">
        <v>1484</v>
      </c>
      <c r="D1907">
        <f t="shared" si="87"/>
        <v>6089.28</v>
      </c>
      <c r="E1907">
        <f t="shared" si="88"/>
        <v>4</v>
      </c>
      <c r="F1907" t="str">
        <f t="shared" si="89"/>
        <v>No</v>
      </c>
    </row>
    <row r="1908" spans="1:6" x14ac:dyDescent="0.25">
      <c r="A1908" t="s">
        <v>298</v>
      </c>
      <c r="B1908" s="1">
        <v>41927</v>
      </c>
      <c r="C1908" t="s">
        <v>1485</v>
      </c>
      <c r="D1908">
        <f t="shared" si="87"/>
        <v>8683.34</v>
      </c>
      <c r="E1908">
        <f t="shared" si="88"/>
        <v>10</v>
      </c>
      <c r="F1908" t="str">
        <f t="shared" si="89"/>
        <v>No</v>
      </c>
    </row>
    <row r="1909" spans="1:6" x14ac:dyDescent="0.25">
      <c r="A1909" t="s">
        <v>269</v>
      </c>
      <c r="B1909" s="1">
        <v>37971</v>
      </c>
      <c r="C1909">
        <v>6742.98</v>
      </c>
      <c r="D1909">
        <f t="shared" si="87"/>
        <v>6742.98</v>
      </c>
      <c r="E1909">
        <f t="shared" si="88"/>
        <v>12</v>
      </c>
      <c r="F1909" t="str">
        <f t="shared" si="89"/>
        <v>Yes</v>
      </c>
    </row>
    <row r="1910" spans="1:6" x14ac:dyDescent="0.25">
      <c r="A1910" t="s">
        <v>1125</v>
      </c>
      <c r="B1910" s="1">
        <v>38839</v>
      </c>
      <c r="C1910" t="s">
        <v>1486</v>
      </c>
      <c r="D1910">
        <f t="shared" si="87"/>
        <v>5994.07</v>
      </c>
      <c r="E1910">
        <f t="shared" si="88"/>
        <v>5</v>
      </c>
      <c r="F1910" t="str">
        <f t="shared" si="89"/>
        <v>No</v>
      </c>
    </row>
    <row r="1911" spans="1:6" x14ac:dyDescent="0.25">
      <c r="A1911" t="s">
        <v>96</v>
      </c>
      <c r="B1911" s="1">
        <v>38811</v>
      </c>
      <c r="C1911">
        <v>8734.67</v>
      </c>
      <c r="D1911">
        <f t="shared" si="87"/>
        <v>8734.67</v>
      </c>
      <c r="E1911">
        <f t="shared" si="88"/>
        <v>4</v>
      </c>
      <c r="F1911" t="str">
        <f t="shared" si="89"/>
        <v>No</v>
      </c>
    </row>
    <row r="1912" spans="1:6" x14ac:dyDescent="0.25">
      <c r="A1912" t="s">
        <v>80</v>
      </c>
      <c r="B1912" s="1">
        <v>39839</v>
      </c>
      <c r="C1912" t="s">
        <v>1487</v>
      </c>
      <c r="D1912">
        <f t="shared" si="87"/>
        <v>8597.0499999999993</v>
      </c>
      <c r="E1912">
        <f t="shared" si="88"/>
        <v>1</v>
      </c>
      <c r="F1912" t="str">
        <f t="shared" si="89"/>
        <v>Yes</v>
      </c>
    </row>
    <row r="1913" spans="1:6" x14ac:dyDescent="0.25">
      <c r="A1913" t="s">
        <v>874</v>
      </c>
      <c r="B1913" s="1">
        <v>38526</v>
      </c>
      <c r="C1913">
        <v>9582.1</v>
      </c>
      <c r="D1913">
        <f t="shared" si="87"/>
        <v>9582.1</v>
      </c>
      <c r="E1913">
        <f t="shared" si="88"/>
        <v>6</v>
      </c>
      <c r="F1913" t="str">
        <f t="shared" si="89"/>
        <v>No</v>
      </c>
    </row>
    <row r="1914" spans="1:6" x14ac:dyDescent="0.25">
      <c r="A1914" t="s">
        <v>223</v>
      </c>
      <c r="B1914" s="1">
        <v>38298</v>
      </c>
      <c r="C1914">
        <v>6813.95</v>
      </c>
      <c r="D1914">
        <f t="shared" si="87"/>
        <v>6813.95</v>
      </c>
      <c r="E1914">
        <f t="shared" si="88"/>
        <v>11</v>
      </c>
      <c r="F1914" t="str">
        <f t="shared" si="89"/>
        <v>No</v>
      </c>
    </row>
    <row r="1915" spans="1:6" x14ac:dyDescent="0.25">
      <c r="A1915" t="s">
        <v>80</v>
      </c>
      <c r="B1915" s="1">
        <v>37572</v>
      </c>
      <c r="C1915">
        <v>5264.69</v>
      </c>
      <c r="D1915">
        <f t="shared" si="87"/>
        <v>5264.69</v>
      </c>
      <c r="E1915">
        <f t="shared" si="88"/>
        <v>11</v>
      </c>
      <c r="F1915" t="str">
        <f t="shared" si="89"/>
        <v>Yes</v>
      </c>
    </row>
    <row r="1916" spans="1:6" x14ac:dyDescent="0.25">
      <c r="A1916" t="s">
        <v>640</v>
      </c>
      <c r="B1916" s="1">
        <v>37370</v>
      </c>
      <c r="C1916">
        <v>8072.11</v>
      </c>
      <c r="D1916">
        <f t="shared" si="87"/>
        <v>8072.11</v>
      </c>
      <c r="E1916">
        <f t="shared" si="88"/>
        <v>4</v>
      </c>
      <c r="F1916" t="str">
        <f t="shared" si="89"/>
        <v>No</v>
      </c>
    </row>
    <row r="1917" spans="1:6" x14ac:dyDescent="0.25">
      <c r="A1917" t="s">
        <v>957</v>
      </c>
      <c r="B1917" s="1">
        <v>41269</v>
      </c>
      <c r="C1917">
        <v>8233.19</v>
      </c>
      <c r="D1917">
        <f t="shared" si="87"/>
        <v>8233.19</v>
      </c>
      <c r="E1917">
        <f t="shared" si="88"/>
        <v>12</v>
      </c>
      <c r="F1917" t="str">
        <f t="shared" si="89"/>
        <v>No</v>
      </c>
    </row>
    <row r="1918" spans="1:6" x14ac:dyDescent="0.25">
      <c r="A1918" t="s">
        <v>1328</v>
      </c>
      <c r="B1918" s="1">
        <v>41479</v>
      </c>
      <c r="C1918">
        <v>7906.33</v>
      </c>
      <c r="D1918">
        <f t="shared" si="87"/>
        <v>7906.33</v>
      </c>
      <c r="E1918">
        <f t="shared" si="88"/>
        <v>7</v>
      </c>
      <c r="F1918" t="str">
        <f t="shared" si="89"/>
        <v>No</v>
      </c>
    </row>
    <row r="1919" spans="1:6" x14ac:dyDescent="0.25">
      <c r="A1919" t="s">
        <v>1243</v>
      </c>
      <c r="B1919" s="1">
        <v>40242</v>
      </c>
      <c r="C1919">
        <v>6654.99</v>
      </c>
      <c r="D1919">
        <f t="shared" si="87"/>
        <v>6654.99</v>
      </c>
      <c r="E1919">
        <f t="shared" si="88"/>
        <v>3</v>
      </c>
      <c r="F1919" t="str">
        <f t="shared" si="89"/>
        <v>No</v>
      </c>
    </row>
    <row r="1920" spans="1:6" x14ac:dyDescent="0.25">
      <c r="A1920" t="s">
        <v>1192</v>
      </c>
      <c r="B1920" s="1">
        <v>40815</v>
      </c>
      <c r="C1920">
        <v>8902.0400000000009</v>
      </c>
      <c r="D1920">
        <f t="shared" si="87"/>
        <v>8902.0400000000009</v>
      </c>
      <c r="E1920">
        <f t="shared" si="88"/>
        <v>9</v>
      </c>
      <c r="F1920" t="str">
        <f t="shared" si="89"/>
        <v>No</v>
      </c>
    </row>
    <row r="1921" spans="1:6" x14ac:dyDescent="0.25">
      <c r="A1921" t="s">
        <v>514</v>
      </c>
      <c r="B1921" s="1">
        <v>39294</v>
      </c>
      <c r="C1921" t="s">
        <v>1488</v>
      </c>
      <c r="D1921">
        <f t="shared" si="87"/>
        <v>8117.52</v>
      </c>
      <c r="E1921">
        <f t="shared" si="88"/>
        <v>7</v>
      </c>
      <c r="F1921" t="str">
        <f t="shared" si="89"/>
        <v>No</v>
      </c>
    </row>
    <row r="1922" spans="1:6" x14ac:dyDescent="0.25">
      <c r="A1922" t="s">
        <v>1397</v>
      </c>
      <c r="B1922" s="1">
        <v>39160</v>
      </c>
      <c r="C1922" t="s">
        <v>1489</v>
      </c>
      <c r="D1922">
        <f t="shared" si="87"/>
        <v>8425.34</v>
      </c>
      <c r="E1922">
        <f t="shared" si="88"/>
        <v>3</v>
      </c>
      <c r="F1922" t="str">
        <f t="shared" si="89"/>
        <v>No</v>
      </c>
    </row>
    <row r="1923" spans="1:6" x14ac:dyDescent="0.25">
      <c r="A1923" t="s">
        <v>364</v>
      </c>
      <c r="B1923" s="1">
        <v>40481</v>
      </c>
      <c r="C1923" t="s">
        <v>1490</v>
      </c>
      <c r="D1923">
        <f t="shared" ref="D1923:D1986" si="90">IF(LEFT(RIGHT(C1923,3))=",",_xlfn.NUMBERVALUE(C1923,",","."),C1923)</f>
        <v>8272.17</v>
      </c>
      <c r="E1923">
        <f t="shared" ref="E1923:E1986" si="91">MONTH(B1923)</f>
        <v>10</v>
      </c>
      <c r="F1923" t="str">
        <f t="shared" ref="F1923:F1986" si="92">IF(ISERROR(SEARCH("J*A*S*M",A1923)),"No","Yes")</f>
        <v>No</v>
      </c>
    </row>
    <row r="1924" spans="1:6" x14ac:dyDescent="0.25">
      <c r="A1924" t="s">
        <v>61</v>
      </c>
      <c r="B1924" s="1">
        <v>40117</v>
      </c>
      <c r="C1924" t="s">
        <v>1491</v>
      </c>
      <c r="D1924">
        <f t="shared" si="90"/>
        <v>7358.25</v>
      </c>
      <c r="E1924">
        <f t="shared" si="91"/>
        <v>10</v>
      </c>
      <c r="F1924" t="str">
        <f t="shared" si="92"/>
        <v>No</v>
      </c>
    </row>
    <row r="1925" spans="1:6" x14ac:dyDescent="0.25">
      <c r="A1925" t="s">
        <v>1492</v>
      </c>
      <c r="B1925" s="1">
        <v>41885</v>
      </c>
      <c r="C1925" t="s">
        <v>1493</v>
      </c>
      <c r="D1925">
        <f t="shared" si="90"/>
        <v>6468.13</v>
      </c>
      <c r="E1925">
        <f t="shared" si="91"/>
        <v>9</v>
      </c>
      <c r="F1925" t="str">
        <f t="shared" si="92"/>
        <v>No</v>
      </c>
    </row>
    <row r="1926" spans="1:6" x14ac:dyDescent="0.25">
      <c r="A1926" t="s">
        <v>372</v>
      </c>
      <c r="B1926" s="1">
        <v>40760</v>
      </c>
      <c r="C1926" t="s">
        <v>1494</v>
      </c>
      <c r="D1926">
        <f t="shared" si="90"/>
        <v>6086.49</v>
      </c>
      <c r="E1926">
        <f t="shared" si="91"/>
        <v>8</v>
      </c>
      <c r="F1926" t="str">
        <f t="shared" si="92"/>
        <v>No</v>
      </c>
    </row>
    <row r="1927" spans="1:6" x14ac:dyDescent="0.25">
      <c r="A1927" t="s">
        <v>1039</v>
      </c>
      <c r="B1927" s="1">
        <v>39545</v>
      </c>
      <c r="C1927" t="s">
        <v>1495</v>
      </c>
      <c r="D1927">
        <f t="shared" si="90"/>
        <v>9484.42</v>
      </c>
      <c r="E1927">
        <f t="shared" si="91"/>
        <v>4</v>
      </c>
      <c r="F1927" t="str">
        <f t="shared" si="92"/>
        <v>No</v>
      </c>
    </row>
    <row r="1928" spans="1:6" x14ac:dyDescent="0.25">
      <c r="A1928" t="s">
        <v>1243</v>
      </c>
      <c r="B1928" s="1">
        <v>40787</v>
      </c>
      <c r="C1928" t="s">
        <v>1496</v>
      </c>
      <c r="D1928">
        <f t="shared" si="90"/>
        <v>9434.2900000000009</v>
      </c>
      <c r="E1928">
        <f t="shared" si="91"/>
        <v>9</v>
      </c>
      <c r="F1928" t="str">
        <f t="shared" si="92"/>
        <v>No</v>
      </c>
    </row>
    <row r="1929" spans="1:6" x14ac:dyDescent="0.25">
      <c r="A1929" t="s">
        <v>413</v>
      </c>
      <c r="B1929" s="1">
        <v>39904</v>
      </c>
      <c r="C1929" t="s">
        <v>1497</v>
      </c>
      <c r="D1929">
        <f t="shared" si="90"/>
        <v>5177.54</v>
      </c>
      <c r="E1929">
        <f t="shared" si="91"/>
        <v>4</v>
      </c>
      <c r="F1929" t="str">
        <f t="shared" si="92"/>
        <v>No</v>
      </c>
    </row>
    <row r="1930" spans="1:6" x14ac:dyDescent="0.25">
      <c r="A1930" t="s">
        <v>1105</v>
      </c>
      <c r="B1930" s="1">
        <v>41568</v>
      </c>
      <c r="C1930" t="s">
        <v>1498</v>
      </c>
      <c r="D1930">
        <f t="shared" si="90"/>
        <v>6141.33</v>
      </c>
      <c r="E1930">
        <f t="shared" si="91"/>
        <v>10</v>
      </c>
      <c r="F1930" t="str">
        <f t="shared" si="92"/>
        <v>No</v>
      </c>
    </row>
    <row r="1931" spans="1:6" x14ac:dyDescent="0.25">
      <c r="A1931" t="s">
        <v>120</v>
      </c>
      <c r="B1931" s="1">
        <v>41321</v>
      </c>
      <c r="C1931">
        <v>7592.65</v>
      </c>
      <c r="D1931">
        <f t="shared" si="90"/>
        <v>7592.65</v>
      </c>
      <c r="E1931">
        <f t="shared" si="91"/>
        <v>2</v>
      </c>
      <c r="F1931" t="str">
        <f t="shared" si="92"/>
        <v>No</v>
      </c>
    </row>
    <row r="1932" spans="1:6" x14ac:dyDescent="0.25">
      <c r="A1932" t="s">
        <v>136</v>
      </c>
      <c r="B1932" s="1">
        <v>38252</v>
      </c>
      <c r="C1932">
        <v>7500.89</v>
      </c>
      <c r="D1932">
        <f t="shared" si="90"/>
        <v>7500.89</v>
      </c>
      <c r="E1932">
        <f t="shared" si="91"/>
        <v>9</v>
      </c>
      <c r="F1932" t="str">
        <f t="shared" si="92"/>
        <v>No</v>
      </c>
    </row>
    <row r="1933" spans="1:6" x14ac:dyDescent="0.25">
      <c r="A1933" t="s">
        <v>129</v>
      </c>
      <c r="B1933" s="1">
        <v>37986</v>
      </c>
      <c r="C1933" t="s">
        <v>1499</v>
      </c>
      <c r="D1933">
        <f t="shared" si="90"/>
        <v>9971.57</v>
      </c>
      <c r="E1933">
        <f t="shared" si="91"/>
        <v>12</v>
      </c>
      <c r="F1933" t="str">
        <f t="shared" si="92"/>
        <v>No</v>
      </c>
    </row>
    <row r="1934" spans="1:6" x14ac:dyDescent="0.25">
      <c r="A1934" t="s">
        <v>448</v>
      </c>
      <c r="B1934" s="1">
        <v>41411</v>
      </c>
      <c r="C1934">
        <v>9360.7000000000007</v>
      </c>
      <c r="D1934">
        <f t="shared" si="90"/>
        <v>9360.7000000000007</v>
      </c>
      <c r="E1934">
        <f t="shared" si="91"/>
        <v>5</v>
      </c>
      <c r="F1934" t="str">
        <f t="shared" si="92"/>
        <v>No</v>
      </c>
    </row>
    <row r="1935" spans="1:6" x14ac:dyDescent="0.25">
      <c r="A1935" t="s">
        <v>168</v>
      </c>
      <c r="B1935" s="1">
        <v>41767</v>
      </c>
      <c r="C1935" t="s">
        <v>1500</v>
      </c>
      <c r="D1935">
        <f t="shared" si="90"/>
        <v>5318.34</v>
      </c>
      <c r="E1935">
        <f t="shared" si="91"/>
        <v>5</v>
      </c>
      <c r="F1935" t="str">
        <f t="shared" si="92"/>
        <v>No</v>
      </c>
    </row>
    <row r="1936" spans="1:6" x14ac:dyDescent="0.25">
      <c r="A1936" t="s">
        <v>178</v>
      </c>
      <c r="B1936" s="1">
        <v>37332</v>
      </c>
      <c r="C1936" t="s">
        <v>1501</v>
      </c>
      <c r="D1936">
        <f t="shared" si="90"/>
        <v>8112.04</v>
      </c>
      <c r="E1936">
        <f t="shared" si="91"/>
        <v>3</v>
      </c>
      <c r="F1936" t="str">
        <f t="shared" si="92"/>
        <v>No</v>
      </c>
    </row>
    <row r="1937" spans="1:6" x14ac:dyDescent="0.25">
      <c r="A1937" t="s">
        <v>1125</v>
      </c>
      <c r="B1937" s="1">
        <v>39167</v>
      </c>
      <c r="C1937" t="s">
        <v>1502</v>
      </c>
      <c r="D1937">
        <f t="shared" si="90"/>
        <v>6708.19</v>
      </c>
      <c r="E1937">
        <f t="shared" si="91"/>
        <v>3</v>
      </c>
      <c r="F1937" t="str">
        <f t="shared" si="92"/>
        <v>No</v>
      </c>
    </row>
    <row r="1938" spans="1:6" x14ac:dyDescent="0.25">
      <c r="A1938" t="s">
        <v>173</v>
      </c>
      <c r="B1938" s="1">
        <v>39825</v>
      </c>
      <c r="C1938" t="s">
        <v>1503</v>
      </c>
      <c r="D1938">
        <f t="shared" si="90"/>
        <v>8616.4500000000007</v>
      </c>
      <c r="E1938">
        <f t="shared" si="91"/>
        <v>1</v>
      </c>
      <c r="F1938" t="str">
        <f t="shared" si="92"/>
        <v>No</v>
      </c>
    </row>
    <row r="1939" spans="1:6" x14ac:dyDescent="0.25">
      <c r="A1939" t="s">
        <v>125</v>
      </c>
      <c r="B1939" s="1">
        <v>39380</v>
      </c>
      <c r="C1939" t="s">
        <v>1504</v>
      </c>
      <c r="D1939">
        <f t="shared" si="90"/>
        <v>6951.61</v>
      </c>
      <c r="E1939">
        <f t="shared" si="91"/>
        <v>10</v>
      </c>
      <c r="F1939" t="str">
        <f t="shared" si="92"/>
        <v>No</v>
      </c>
    </row>
    <row r="1940" spans="1:6" x14ac:dyDescent="0.25">
      <c r="A1940" t="s">
        <v>238</v>
      </c>
      <c r="B1940" s="1">
        <v>37336</v>
      </c>
      <c r="C1940">
        <v>7181.17</v>
      </c>
      <c r="D1940">
        <f t="shared" si="90"/>
        <v>7181.17</v>
      </c>
      <c r="E1940">
        <f t="shared" si="91"/>
        <v>3</v>
      </c>
      <c r="F1940" t="str">
        <f t="shared" si="92"/>
        <v>No</v>
      </c>
    </row>
    <row r="1941" spans="1:6" x14ac:dyDescent="0.25">
      <c r="A1941" t="s">
        <v>143</v>
      </c>
      <c r="B1941" s="1">
        <v>39473</v>
      </c>
      <c r="C1941" t="s">
        <v>1505</v>
      </c>
      <c r="D1941">
        <f t="shared" si="90"/>
        <v>6664.51</v>
      </c>
      <c r="E1941">
        <f t="shared" si="91"/>
        <v>1</v>
      </c>
      <c r="F1941" t="str">
        <f t="shared" si="92"/>
        <v>Yes</v>
      </c>
    </row>
    <row r="1942" spans="1:6" x14ac:dyDescent="0.25">
      <c r="A1942" t="s">
        <v>143</v>
      </c>
      <c r="B1942" s="1">
        <v>41461</v>
      </c>
      <c r="C1942" t="s">
        <v>1506</v>
      </c>
      <c r="D1942">
        <f t="shared" si="90"/>
        <v>7414.73</v>
      </c>
      <c r="E1942">
        <f t="shared" si="91"/>
        <v>7</v>
      </c>
      <c r="F1942" t="str">
        <f t="shared" si="92"/>
        <v>Yes</v>
      </c>
    </row>
    <row r="1943" spans="1:6" x14ac:dyDescent="0.25">
      <c r="A1943" t="s">
        <v>301</v>
      </c>
      <c r="B1943" s="1">
        <v>40730</v>
      </c>
      <c r="C1943" t="s">
        <v>1507</v>
      </c>
      <c r="D1943">
        <f t="shared" si="90"/>
        <v>6181.27</v>
      </c>
      <c r="E1943">
        <f t="shared" si="91"/>
        <v>7</v>
      </c>
      <c r="F1943" t="str">
        <f t="shared" si="92"/>
        <v>No</v>
      </c>
    </row>
    <row r="1944" spans="1:6" x14ac:dyDescent="0.25">
      <c r="A1944" t="s">
        <v>242</v>
      </c>
      <c r="B1944" s="1">
        <v>40990</v>
      </c>
      <c r="C1944" t="s">
        <v>1508</v>
      </c>
      <c r="D1944">
        <f t="shared" si="90"/>
        <v>8997.84</v>
      </c>
      <c r="E1944">
        <f t="shared" si="91"/>
        <v>3</v>
      </c>
      <c r="F1944" t="str">
        <f t="shared" si="92"/>
        <v>No</v>
      </c>
    </row>
    <row r="1945" spans="1:6" x14ac:dyDescent="0.25">
      <c r="A1945" t="s">
        <v>101</v>
      </c>
      <c r="B1945" s="1">
        <v>41270</v>
      </c>
      <c r="C1945" t="s">
        <v>1509</v>
      </c>
      <c r="D1945">
        <f t="shared" si="90"/>
        <v>6585.76</v>
      </c>
      <c r="E1945">
        <f t="shared" si="91"/>
        <v>12</v>
      </c>
      <c r="F1945" t="str">
        <f t="shared" si="92"/>
        <v>No</v>
      </c>
    </row>
    <row r="1946" spans="1:6" x14ac:dyDescent="0.25">
      <c r="A1946" t="s">
        <v>216</v>
      </c>
      <c r="B1946" s="1">
        <v>41728</v>
      </c>
      <c r="C1946">
        <v>9117.94</v>
      </c>
      <c r="D1946">
        <f t="shared" si="90"/>
        <v>9117.94</v>
      </c>
      <c r="E1946">
        <f t="shared" si="91"/>
        <v>3</v>
      </c>
      <c r="F1946" t="str">
        <f t="shared" si="92"/>
        <v>No</v>
      </c>
    </row>
    <row r="1947" spans="1:6" x14ac:dyDescent="0.25">
      <c r="A1947" t="s">
        <v>74</v>
      </c>
      <c r="B1947" s="1">
        <v>40959</v>
      </c>
      <c r="C1947">
        <v>7807.43</v>
      </c>
      <c r="D1947">
        <f t="shared" si="90"/>
        <v>7807.43</v>
      </c>
      <c r="E1947">
        <f t="shared" si="91"/>
        <v>2</v>
      </c>
      <c r="F1947" t="str">
        <f t="shared" si="92"/>
        <v>Yes</v>
      </c>
    </row>
    <row r="1948" spans="1:6" x14ac:dyDescent="0.25">
      <c r="A1948" t="s">
        <v>285</v>
      </c>
      <c r="B1948" s="1">
        <v>39133</v>
      </c>
      <c r="C1948">
        <v>5488.05</v>
      </c>
      <c r="D1948">
        <f t="shared" si="90"/>
        <v>5488.05</v>
      </c>
      <c r="E1948">
        <f t="shared" si="91"/>
        <v>2</v>
      </c>
      <c r="F1948" t="str">
        <f t="shared" si="92"/>
        <v>No</v>
      </c>
    </row>
    <row r="1949" spans="1:6" x14ac:dyDescent="0.25">
      <c r="A1949" t="s">
        <v>96</v>
      </c>
      <c r="B1949" s="1">
        <v>41282</v>
      </c>
      <c r="C1949" t="s">
        <v>1510</v>
      </c>
      <c r="D1949">
        <f t="shared" si="90"/>
        <v>6833.24</v>
      </c>
      <c r="E1949">
        <f t="shared" si="91"/>
        <v>1</v>
      </c>
      <c r="F1949" t="str">
        <f t="shared" si="92"/>
        <v>No</v>
      </c>
    </row>
    <row r="1950" spans="1:6" x14ac:dyDescent="0.25">
      <c r="A1950" t="s">
        <v>422</v>
      </c>
      <c r="B1950" s="1">
        <v>40287</v>
      </c>
      <c r="C1950" t="s">
        <v>1511</v>
      </c>
      <c r="D1950">
        <f t="shared" si="90"/>
        <v>9076.06</v>
      </c>
      <c r="E1950">
        <f t="shared" si="91"/>
        <v>4</v>
      </c>
      <c r="F1950" t="str">
        <f t="shared" si="92"/>
        <v>No</v>
      </c>
    </row>
    <row r="1951" spans="1:6" x14ac:dyDescent="0.25">
      <c r="A1951" t="s">
        <v>562</v>
      </c>
      <c r="B1951" s="1">
        <v>41142</v>
      </c>
      <c r="C1951" t="s">
        <v>1512</v>
      </c>
      <c r="D1951">
        <f t="shared" si="90"/>
        <v>9068.9599999999991</v>
      </c>
      <c r="E1951">
        <f t="shared" si="91"/>
        <v>8</v>
      </c>
      <c r="F1951" t="str">
        <f t="shared" si="92"/>
        <v>No</v>
      </c>
    </row>
    <row r="1952" spans="1:6" x14ac:dyDescent="0.25">
      <c r="A1952" t="s">
        <v>622</v>
      </c>
      <c r="B1952" s="1">
        <v>38946</v>
      </c>
      <c r="C1952">
        <v>5374.81</v>
      </c>
      <c r="D1952">
        <f t="shared" si="90"/>
        <v>5374.81</v>
      </c>
      <c r="E1952">
        <f t="shared" si="91"/>
        <v>8</v>
      </c>
      <c r="F1952" t="str">
        <f t="shared" si="92"/>
        <v>No</v>
      </c>
    </row>
    <row r="1953" spans="1:6" x14ac:dyDescent="0.25">
      <c r="A1953" t="s">
        <v>84</v>
      </c>
      <c r="B1953" s="1">
        <v>40621</v>
      </c>
      <c r="C1953">
        <v>5988.56</v>
      </c>
      <c r="D1953">
        <f t="shared" si="90"/>
        <v>5988.56</v>
      </c>
      <c r="E1953">
        <f t="shared" si="91"/>
        <v>3</v>
      </c>
      <c r="F1953" t="str">
        <f t="shared" si="92"/>
        <v>No</v>
      </c>
    </row>
    <row r="1954" spans="1:6" x14ac:dyDescent="0.25">
      <c r="A1954" t="s">
        <v>175</v>
      </c>
      <c r="B1954" s="1">
        <v>40262</v>
      </c>
      <c r="C1954">
        <v>6296.1</v>
      </c>
      <c r="D1954">
        <f t="shared" si="90"/>
        <v>6296.1</v>
      </c>
      <c r="E1954">
        <f t="shared" si="91"/>
        <v>3</v>
      </c>
      <c r="F1954" t="str">
        <f t="shared" si="92"/>
        <v>No</v>
      </c>
    </row>
    <row r="1955" spans="1:6" x14ac:dyDescent="0.25">
      <c r="A1955" t="s">
        <v>211</v>
      </c>
      <c r="B1955" s="1">
        <v>40423</v>
      </c>
      <c r="C1955">
        <v>6974.62</v>
      </c>
      <c r="D1955">
        <f t="shared" si="90"/>
        <v>6974.62</v>
      </c>
      <c r="E1955">
        <f t="shared" si="91"/>
        <v>9</v>
      </c>
      <c r="F1955" t="str">
        <f t="shared" si="92"/>
        <v>No</v>
      </c>
    </row>
    <row r="1956" spans="1:6" x14ac:dyDescent="0.25">
      <c r="A1956" t="s">
        <v>101</v>
      </c>
      <c r="B1956" s="1">
        <v>40832</v>
      </c>
      <c r="C1956">
        <v>9098.1200000000008</v>
      </c>
      <c r="D1956">
        <f t="shared" si="90"/>
        <v>9098.1200000000008</v>
      </c>
      <c r="E1956">
        <f t="shared" si="91"/>
        <v>10</v>
      </c>
      <c r="F1956" t="str">
        <f t="shared" si="92"/>
        <v>No</v>
      </c>
    </row>
    <row r="1957" spans="1:6" x14ac:dyDescent="0.25">
      <c r="A1957" t="s">
        <v>84</v>
      </c>
      <c r="B1957" s="1">
        <v>39730</v>
      </c>
      <c r="C1957">
        <v>5889.92</v>
      </c>
      <c r="D1957">
        <f t="shared" si="90"/>
        <v>5889.92</v>
      </c>
      <c r="E1957">
        <f t="shared" si="91"/>
        <v>10</v>
      </c>
      <c r="F1957" t="str">
        <f t="shared" si="92"/>
        <v>No</v>
      </c>
    </row>
    <row r="1958" spans="1:6" x14ac:dyDescent="0.25">
      <c r="A1958" t="s">
        <v>987</v>
      </c>
      <c r="B1958" s="1">
        <v>37001</v>
      </c>
      <c r="C1958" t="s">
        <v>1513</v>
      </c>
      <c r="D1958">
        <f t="shared" si="90"/>
        <v>8573.76</v>
      </c>
      <c r="E1958">
        <f t="shared" si="91"/>
        <v>4</v>
      </c>
      <c r="F1958" t="str">
        <f t="shared" si="92"/>
        <v>No</v>
      </c>
    </row>
    <row r="1959" spans="1:6" x14ac:dyDescent="0.25">
      <c r="A1959" t="s">
        <v>413</v>
      </c>
      <c r="B1959" s="1">
        <v>41218</v>
      </c>
      <c r="C1959">
        <v>8322.2999999999993</v>
      </c>
      <c r="D1959">
        <f t="shared" si="90"/>
        <v>8322.2999999999993</v>
      </c>
      <c r="E1959">
        <f t="shared" si="91"/>
        <v>11</v>
      </c>
      <c r="F1959" t="str">
        <f t="shared" si="92"/>
        <v>No</v>
      </c>
    </row>
    <row r="1960" spans="1:6" x14ac:dyDescent="0.25">
      <c r="A1960" t="s">
        <v>102</v>
      </c>
      <c r="B1960" s="1">
        <v>38225</v>
      </c>
      <c r="C1960">
        <v>9395.9</v>
      </c>
      <c r="D1960">
        <f t="shared" si="90"/>
        <v>9395.9</v>
      </c>
      <c r="E1960">
        <f t="shared" si="91"/>
        <v>8</v>
      </c>
      <c r="F1960" t="str">
        <f t="shared" si="92"/>
        <v>No</v>
      </c>
    </row>
    <row r="1961" spans="1:6" x14ac:dyDescent="0.25">
      <c r="A1961" t="s">
        <v>413</v>
      </c>
      <c r="B1961" s="1">
        <v>40819</v>
      </c>
      <c r="C1961" t="s">
        <v>1514</v>
      </c>
      <c r="D1961">
        <f t="shared" si="90"/>
        <v>6179.38</v>
      </c>
      <c r="E1961">
        <f t="shared" si="91"/>
        <v>10</v>
      </c>
      <c r="F1961" t="str">
        <f t="shared" si="92"/>
        <v>No</v>
      </c>
    </row>
    <row r="1962" spans="1:6" x14ac:dyDescent="0.25">
      <c r="A1962" t="s">
        <v>223</v>
      </c>
      <c r="B1962" s="1">
        <v>40860</v>
      </c>
      <c r="C1962" t="s">
        <v>1515</v>
      </c>
      <c r="D1962">
        <f t="shared" si="90"/>
        <v>9791.4599999999991</v>
      </c>
      <c r="E1962">
        <f t="shared" si="91"/>
        <v>11</v>
      </c>
      <c r="F1962" t="str">
        <f t="shared" si="92"/>
        <v>No</v>
      </c>
    </row>
    <row r="1963" spans="1:6" x14ac:dyDescent="0.25">
      <c r="A1963" t="s">
        <v>101</v>
      </c>
      <c r="B1963" s="1">
        <v>40376</v>
      </c>
      <c r="C1963">
        <v>5584.09</v>
      </c>
      <c r="D1963">
        <f t="shared" si="90"/>
        <v>5584.09</v>
      </c>
      <c r="E1963">
        <f t="shared" si="91"/>
        <v>7</v>
      </c>
      <c r="F1963" t="str">
        <f t="shared" si="92"/>
        <v>No</v>
      </c>
    </row>
    <row r="1964" spans="1:6" x14ac:dyDescent="0.25">
      <c r="A1964" t="s">
        <v>1516</v>
      </c>
      <c r="B1964" s="1">
        <v>37157</v>
      </c>
      <c r="C1964" t="s">
        <v>1517</v>
      </c>
      <c r="D1964">
        <f t="shared" si="90"/>
        <v>8130.8</v>
      </c>
      <c r="E1964">
        <f t="shared" si="91"/>
        <v>9</v>
      </c>
      <c r="F1964" t="str">
        <f t="shared" si="92"/>
        <v>No</v>
      </c>
    </row>
    <row r="1965" spans="1:6" x14ac:dyDescent="0.25">
      <c r="A1965" t="s">
        <v>1125</v>
      </c>
      <c r="B1965" s="1">
        <v>41310</v>
      </c>
      <c r="C1965">
        <v>9622.8700000000008</v>
      </c>
      <c r="D1965">
        <f t="shared" si="90"/>
        <v>9622.8700000000008</v>
      </c>
      <c r="E1965">
        <f t="shared" si="91"/>
        <v>2</v>
      </c>
      <c r="F1965" t="str">
        <f t="shared" si="92"/>
        <v>No</v>
      </c>
    </row>
    <row r="1966" spans="1:6" x14ac:dyDescent="0.25">
      <c r="A1966" t="s">
        <v>670</v>
      </c>
      <c r="B1966" s="1">
        <v>40517</v>
      </c>
      <c r="C1966">
        <v>6528.15</v>
      </c>
      <c r="D1966">
        <f t="shared" si="90"/>
        <v>6528.15</v>
      </c>
      <c r="E1966">
        <f t="shared" si="91"/>
        <v>12</v>
      </c>
      <c r="F1966" t="str">
        <f t="shared" si="92"/>
        <v>No</v>
      </c>
    </row>
    <row r="1967" spans="1:6" x14ac:dyDescent="0.25">
      <c r="A1967" t="s">
        <v>181</v>
      </c>
      <c r="B1967" s="1">
        <v>39400</v>
      </c>
      <c r="C1967" t="s">
        <v>1518</v>
      </c>
      <c r="D1967">
        <f t="shared" si="90"/>
        <v>9782.67</v>
      </c>
      <c r="E1967">
        <f t="shared" si="91"/>
        <v>11</v>
      </c>
      <c r="F1967" t="str">
        <f t="shared" si="92"/>
        <v>No</v>
      </c>
    </row>
    <row r="1968" spans="1:6" x14ac:dyDescent="0.25">
      <c r="A1968" t="s">
        <v>146</v>
      </c>
      <c r="B1968" s="1">
        <v>37733</v>
      </c>
      <c r="C1968">
        <v>9515.66</v>
      </c>
      <c r="D1968">
        <f t="shared" si="90"/>
        <v>9515.66</v>
      </c>
      <c r="E1968">
        <f t="shared" si="91"/>
        <v>4</v>
      </c>
      <c r="F1968" t="str">
        <f t="shared" si="92"/>
        <v>No</v>
      </c>
    </row>
    <row r="1969" spans="1:6" x14ac:dyDescent="0.25">
      <c r="A1969" t="s">
        <v>337</v>
      </c>
      <c r="B1969" s="1">
        <v>37210</v>
      </c>
      <c r="C1969" t="s">
        <v>1519</v>
      </c>
      <c r="D1969">
        <f t="shared" si="90"/>
        <v>6976.21</v>
      </c>
      <c r="E1969">
        <f t="shared" si="91"/>
        <v>11</v>
      </c>
      <c r="F1969" t="str">
        <f t="shared" si="92"/>
        <v>No</v>
      </c>
    </row>
    <row r="1970" spans="1:6" x14ac:dyDescent="0.25">
      <c r="A1970" t="s">
        <v>1520</v>
      </c>
      <c r="B1970" s="1">
        <v>41621</v>
      </c>
      <c r="C1970">
        <v>8025.2</v>
      </c>
      <c r="D1970">
        <f t="shared" si="90"/>
        <v>8025.2</v>
      </c>
      <c r="E1970">
        <f t="shared" si="91"/>
        <v>12</v>
      </c>
      <c r="F1970" t="str">
        <f t="shared" si="92"/>
        <v>No</v>
      </c>
    </row>
    <row r="1971" spans="1:6" x14ac:dyDescent="0.25">
      <c r="A1971" t="s">
        <v>84</v>
      </c>
      <c r="B1971" s="1">
        <v>39949</v>
      </c>
      <c r="C1971" t="s">
        <v>1521</v>
      </c>
      <c r="D1971">
        <f t="shared" si="90"/>
        <v>9624.92</v>
      </c>
      <c r="E1971">
        <f t="shared" si="91"/>
        <v>5</v>
      </c>
      <c r="F1971" t="str">
        <f t="shared" si="92"/>
        <v>No</v>
      </c>
    </row>
    <row r="1972" spans="1:6" x14ac:dyDescent="0.25">
      <c r="A1972" t="s">
        <v>1522</v>
      </c>
      <c r="B1972" s="1">
        <v>40739</v>
      </c>
      <c r="C1972" t="s">
        <v>1523</v>
      </c>
      <c r="D1972">
        <f t="shared" si="90"/>
        <v>9351.5499999999993</v>
      </c>
      <c r="E1972">
        <f t="shared" si="91"/>
        <v>7</v>
      </c>
      <c r="F1972" t="str">
        <f t="shared" si="92"/>
        <v>No</v>
      </c>
    </row>
    <row r="1973" spans="1:6" x14ac:dyDescent="0.25">
      <c r="A1973" t="s">
        <v>1013</v>
      </c>
      <c r="B1973" s="1">
        <v>41115</v>
      </c>
      <c r="C1973">
        <v>9938.09</v>
      </c>
      <c r="D1973">
        <f t="shared" si="90"/>
        <v>9938.09</v>
      </c>
      <c r="E1973">
        <f t="shared" si="91"/>
        <v>7</v>
      </c>
      <c r="F1973" t="str">
        <f t="shared" si="92"/>
        <v>No</v>
      </c>
    </row>
    <row r="1974" spans="1:6" x14ac:dyDescent="0.25">
      <c r="A1974" t="s">
        <v>84</v>
      </c>
      <c r="B1974" s="1">
        <v>38593</v>
      </c>
      <c r="C1974" t="s">
        <v>1524</v>
      </c>
      <c r="D1974">
        <f t="shared" si="90"/>
        <v>9617.11</v>
      </c>
      <c r="E1974">
        <f t="shared" si="91"/>
        <v>8</v>
      </c>
      <c r="F1974" t="str">
        <f t="shared" si="92"/>
        <v>No</v>
      </c>
    </row>
    <row r="1975" spans="1:6" x14ac:dyDescent="0.25">
      <c r="A1975" t="s">
        <v>454</v>
      </c>
      <c r="B1975" s="1">
        <v>40809</v>
      </c>
      <c r="C1975">
        <v>7128.67</v>
      </c>
      <c r="D1975">
        <f t="shared" si="90"/>
        <v>7128.67</v>
      </c>
      <c r="E1975">
        <f t="shared" si="91"/>
        <v>9</v>
      </c>
      <c r="F1975" t="str">
        <f t="shared" si="92"/>
        <v>No</v>
      </c>
    </row>
    <row r="1976" spans="1:6" x14ac:dyDescent="0.25">
      <c r="A1976" t="s">
        <v>394</v>
      </c>
      <c r="B1976" s="1">
        <v>39268</v>
      </c>
      <c r="C1976" t="s">
        <v>1525</v>
      </c>
      <c r="D1976">
        <f t="shared" si="90"/>
        <v>7063.12</v>
      </c>
      <c r="E1976">
        <f t="shared" si="91"/>
        <v>7</v>
      </c>
      <c r="F1976" t="str">
        <f t="shared" si="92"/>
        <v>No</v>
      </c>
    </row>
    <row r="1977" spans="1:6" x14ac:dyDescent="0.25">
      <c r="A1977" t="s">
        <v>1191</v>
      </c>
      <c r="B1977" s="1">
        <v>37777</v>
      </c>
      <c r="C1977" t="s">
        <v>1526</v>
      </c>
      <c r="D1977">
        <f t="shared" si="90"/>
        <v>6591.72</v>
      </c>
      <c r="E1977">
        <f t="shared" si="91"/>
        <v>6</v>
      </c>
      <c r="F1977" t="str">
        <f t="shared" si="92"/>
        <v>No</v>
      </c>
    </row>
    <row r="1978" spans="1:6" x14ac:dyDescent="0.25">
      <c r="A1978" t="s">
        <v>435</v>
      </c>
      <c r="B1978" s="1">
        <v>39165</v>
      </c>
      <c r="C1978">
        <v>6451.86</v>
      </c>
      <c r="D1978">
        <f t="shared" si="90"/>
        <v>6451.86</v>
      </c>
      <c r="E1978">
        <f t="shared" si="91"/>
        <v>3</v>
      </c>
      <c r="F1978" t="str">
        <f t="shared" si="92"/>
        <v>No</v>
      </c>
    </row>
    <row r="1979" spans="1:6" x14ac:dyDescent="0.25">
      <c r="A1979" t="s">
        <v>586</v>
      </c>
      <c r="B1979" s="1">
        <v>37322</v>
      </c>
      <c r="C1979" t="s">
        <v>1527</v>
      </c>
      <c r="D1979">
        <f t="shared" si="90"/>
        <v>5987.83</v>
      </c>
      <c r="E1979">
        <f t="shared" si="91"/>
        <v>3</v>
      </c>
      <c r="F1979" t="str">
        <f t="shared" si="92"/>
        <v>No</v>
      </c>
    </row>
    <row r="1980" spans="1:6" x14ac:dyDescent="0.25">
      <c r="A1980" t="s">
        <v>514</v>
      </c>
      <c r="B1980" s="1">
        <v>40014</v>
      </c>
      <c r="C1980" t="s">
        <v>1528</v>
      </c>
      <c r="D1980">
        <f t="shared" si="90"/>
        <v>6739.31</v>
      </c>
      <c r="E1980">
        <f t="shared" si="91"/>
        <v>7</v>
      </c>
      <c r="F1980" t="str">
        <f t="shared" si="92"/>
        <v>No</v>
      </c>
    </row>
    <row r="1981" spans="1:6" x14ac:dyDescent="0.25">
      <c r="A1981" t="s">
        <v>1087</v>
      </c>
      <c r="B1981" s="1">
        <v>39364</v>
      </c>
      <c r="C1981">
        <v>5847.04</v>
      </c>
      <c r="D1981">
        <f t="shared" si="90"/>
        <v>5847.04</v>
      </c>
      <c r="E1981">
        <f t="shared" si="91"/>
        <v>10</v>
      </c>
      <c r="F1981" t="str">
        <f t="shared" si="92"/>
        <v>No</v>
      </c>
    </row>
    <row r="1982" spans="1:6" x14ac:dyDescent="0.25">
      <c r="A1982" t="s">
        <v>1299</v>
      </c>
      <c r="B1982" s="1">
        <v>37379</v>
      </c>
      <c r="C1982" t="s">
        <v>1529</v>
      </c>
      <c r="D1982">
        <f t="shared" si="90"/>
        <v>7455.99</v>
      </c>
      <c r="E1982">
        <f t="shared" si="91"/>
        <v>5</v>
      </c>
      <c r="F1982" t="str">
        <f t="shared" si="92"/>
        <v>No</v>
      </c>
    </row>
    <row r="1983" spans="1:6" x14ac:dyDescent="0.25">
      <c r="A1983" t="s">
        <v>747</v>
      </c>
      <c r="B1983" s="1">
        <v>40203</v>
      </c>
      <c r="C1983" t="s">
        <v>1530</v>
      </c>
      <c r="D1983">
        <f t="shared" si="90"/>
        <v>5749.57</v>
      </c>
      <c r="E1983">
        <f t="shared" si="91"/>
        <v>1</v>
      </c>
      <c r="F1983" t="str">
        <f t="shared" si="92"/>
        <v>No</v>
      </c>
    </row>
    <row r="1984" spans="1:6" x14ac:dyDescent="0.25">
      <c r="A1984" t="s">
        <v>230</v>
      </c>
      <c r="B1984" s="1">
        <v>37345</v>
      </c>
      <c r="C1984">
        <v>8420.08</v>
      </c>
      <c r="D1984">
        <f t="shared" si="90"/>
        <v>8420.08</v>
      </c>
      <c r="E1984">
        <f t="shared" si="91"/>
        <v>3</v>
      </c>
      <c r="F1984" t="str">
        <f t="shared" si="92"/>
        <v>No</v>
      </c>
    </row>
    <row r="1985" spans="1:6" x14ac:dyDescent="0.25">
      <c r="A1985" t="s">
        <v>238</v>
      </c>
      <c r="B1985" s="1">
        <v>37572</v>
      </c>
      <c r="C1985">
        <v>6048.29</v>
      </c>
      <c r="D1985">
        <f t="shared" si="90"/>
        <v>6048.29</v>
      </c>
      <c r="E1985">
        <f t="shared" si="91"/>
        <v>11</v>
      </c>
      <c r="F1985" t="str">
        <f t="shared" si="92"/>
        <v>No</v>
      </c>
    </row>
    <row r="1986" spans="1:6" x14ac:dyDescent="0.25">
      <c r="A1986" t="s">
        <v>96</v>
      </c>
      <c r="B1986" s="1">
        <v>40869</v>
      </c>
      <c r="C1986">
        <v>5537.92</v>
      </c>
      <c r="D1986">
        <f t="shared" si="90"/>
        <v>5537.92</v>
      </c>
      <c r="E1986">
        <f t="shared" si="91"/>
        <v>11</v>
      </c>
      <c r="F1986" t="str">
        <f t="shared" si="92"/>
        <v>No</v>
      </c>
    </row>
    <row r="1987" spans="1:6" x14ac:dyDescent="0.25">
      <c r="A1987" t="s">
        <v>1531</v>
      </c>
      <c r="B1987" s="1">
        <v>38499</v>
      </c>
      <c r="C1987" t="s">
        <v>1532</v>
      </c>
      <c r="D1987">
        <f t="shared" ref="D1987:D2050" si="93">IF(LEFT(RIGHT(C1987,3))=",",_xlfn.NUMBERVALUE(C1987,",","."),C1987)</f>
        <v>8542.9599999999991</v>
      </c>
      <c r="E1987">
        <f t="shared" ref="E1987:E2050" si="94">MONTH(B1987)</f>
        <v>5</v>
      </c>
      <c r="F1987" t="str">
        <f t="shared" ref="F1987:F2050" si="95">IF(ISERROR(SEARCH("J*A*S*M",A1987)),"No","Yes")</f>
        <v>No</v>
      </c>
    </row>
    <row r="1988" spans="1:6" x14ac:dyDescent="0.25">
      <c r="A1988" t="s">
        <v>407</v>
      </c>
      <c r="B1988" s="1">
        <v>38210</v>
      </c>
      <c r="C1988" t="s">
        <v>1533</v>
      </c>
      <c r="D1988">
        <f t="shared" si="93"/>
        <v>6656.02</v>
      </c>
      <c r="E1988">
        <f t="shared" si="94"/>
        <v>8</v>
      </c>
      <c r="F1988" t="str">
        <f t="shared" si="95"/>
        <v>No</v>
      </c>
    </row>
    <row r="1989" spans="1:6" x14ac:dyDescent="0.25">
      <c r="A1989" t="s">
        <v>933</v>
      </c>
      <c r="B1989" s="1">
        <v>39773</v>
      </c>
      <c r="C1989" t="s">
        <v>1534</v>
      </c>
      <c r="D1989">
        <f t="shared" si="93"/>
        <v>6518.97</v>
      </c>
      <c r="E1989">
        <f t="shared" si="94"/>
        <v>11</v>
      </c>
      <c r="F1989" t="str">
        <f t="shared" si="95"/>
        <v>No</v>
      </c>
    </row>
    <row r="1990" spans="1:6" x14ac:dyDescent="0.25">
      <c r="A1990" t="s">
        <v>320</v>
      </c>
      <c r="B1990" s="1">
        <v>38836</v>
      </c>
      <c r="C1990">
        <v>5495.36</v>
      </c>
      <c r="D1990">
        <f t="shared" si="93"/>
        <v>5495.36</v>
      </c>
      <c r="E1990">
        <f t="shared" si="94"/>
        <v>4</v>
      </c>
      <c r="F1990" t="str">
        <f t="shared" si="95"/>
        <v>Yes</v>
      </c>
    </row>
    <row r="1991" spans="1:6" x14ac:dyDescent="0.25">
      <c r="A1991" t="s">
        <v>101</v>
      </c>
      <c r="B1991" s="1">
        <v>40868</v>
      </c>
      <c r="C1991" t="s">
        <v>1535</v>
      </c>
      <c r="D1991">
        <f t="shared" si="93"/>
        <v>9792.6299999999992</v>
      </c>
      <c r="E1991">
        <f t="shared" si="94"/>
        <v>11</v>
      </c>
      <c r="F1991" t="str">
        <f t="shared" si="95"/>
        <v>No</v>
      </c>
    </row>
    <row r="1992" spans="1:6" x14ac:dyDescent="0.25">
      <c r="A1992" t="s">
        <v>1522</v>
      </c>
      <c r="B1992" s="1">
        <v>40232</v>
      </c>
      <c r="C1992">
        <v>8723.7800000000007</v>
      </c>
      <c r="D1992">
        <f t="shared" si="93"/>
        <v>8723.7800000000007</v>
      </c>
      <c r="E1992">
        <f t="shared" si="94"/>
        <v>2</v>
      </c>
      <c r="F1992" t="str">
        <f t="shared" si="95"/>
        <v>No</v>
      </c>
    </row>
    <row r="1993" spans="1:6" x14ac:dyDescent="0.25">
      <c r="A1993" t="s">
        <v>138</v>
      </c>
      <c r="B1993" s="1">
        <v>41708</v>
      </c>
      <c r="C1993">
        <v>6877.32</v>
      </c>
      <c r="D1993">
        <f t="shared" si="93"/>
        <v>6877.32</v>
      </c>
      <c r="E1993">
        <f t="shared" si="94"/>
        <v>3</v>
      </c>
      <c r="F1993" t="str">
        <f t="shared" si="95"/>
        <v>Yes</v>
      </c>
    </row>
    <row r="1994" spans="1:6" x14ac:dyDescent="0.25">
      <c r="A1994" t="s">
        <v>1536</v>
      </c>
      <c r="B1994" s="1">
        <v>38101</v>
      </c>
      <c r="C1994" t="s">
        <v>1537</v>
      </c>
      <c r="D1994">
        <f t="shared" si="93"/>
        <v>8624.7199999999993</v>
      </c>
      <c r="E1994">
        <f t="shared" si="94"/>
        <v>4</v>
      </c>
      <c r="F1994" t="str">
        <f t="shared" si="95"/>
        <v>No</v>
      </c>
    </row>
    <row r="1995" spans="1:6" x14ac:dyDescent="0.25">
      <c r="A1995" t="s">
        <v>510</v>
      </c>
      <c r="B1995" s="1">
        <v>40725</v>
      </c>
      <c r="C1995" t="s">
        <v>1538</v>
      </c>
      <c r="D1995">
        <f t="shared" si="93"/>
        <v>5738.09</v>
      </c>
      <c r="E1995">
        <f t="shared" si="94"/>
        <v>7</v>
      </c>
      <c r="F1995" t="str">
        <f t="shared" si="95"/>
        <v>No</v>
      </c>
    </row>
    <row r="1996" spans="1:6" x14ac:dyDescent="0.25">
      <c r="A1996" t="s">
        <v>1004</v>
      </c>
      <c r="B1996" s="1">
        <v>40286</v>
      </c>
      <c r="C1996">
        <v>5540.04</v>
      </c>
      <c r="D1996">
        <f t="shared" si="93"/>
        <v>5540.04</v>
      </c>
      <c r="E1996">
        <f t="shared" si="94"/>
        <v>4</v>
      </c>
      <c r="F1996" t="str">
        <f t="shared" si="95"/>
        <v>No</v>
      </c>
    </row>
    <row r="1997" spans="1:6" x14ac:dyDescent="0.25">
      <c r="A1997" t="s">
        <v>909</v>
      </c>
      <c r="B1997" s="1">
        <v>38902</v>
      </c>
      <c r="C1997">
        <v>8101.32</v>
      </c>
      <c r="D1997">
        <f t="shared" si="93"/>
        <v>8101.32</v>
      </c>
      <c r="E1997">
        <f t="shared" si="94"/>
        <v>7</v>
      </c>
      <c r="F1997" t="str">
        <f t="shared" si="95"/>
        <v>No</v>
      </c>
    </row>
    <row r="1998" spans="1:6" x14ac:dyDescent="0.25">
      <c r="A1998" t="s">
        <v>162</v>
      </c>
      <c r="B1998" s="1">
        <v>38930</v>
      </c>
      <c r="C1998" t="s">
        <v>1539</v>
      </c>
      <c r="D1998">
        <f t="shared" si="93"/>
        <v>9982.3700000000008</v>
      </c>
      <c r="E1998">
        <f t="shared" si="94"/>
        <v>8</v>
      </c>
      <c r="F1998" t="str">
        <f t="shared" si="95"/>
        <v>No</v>
      </c>
    </row>
    <row r="1999" spans="1:6" x14ac:dyDescent="0.25">
      <c r="A1999" t="s">
        <v>155</v>
      </c>
      <c r="B1999" s="1">
        <v>41075</v>
      </c>
      <c r="C1999" t="s">
        <v>1540</v>
      </c>
      <c r="D1999">
        <f t="shared" si="93"/>
        <v>5644.03</v>
      </c>
      <c r="E1999">
        <f t="shared" si="94"/>
        <v>6</v>
      </c>
      <c r="F1999" t="str">
        <f t="shared" si="95"/>
        <v>No</v>
      </c>
    </row>
    <row r="2000" spans="1:6" x14ac:dyDescent="0.25">
      <c r="A2000" t="s">
        <v>1072</v>
      </c>
      <c r="B2000" s="1">
        <v>39914</v>
      </c>
      <c r="C2000" t="s">
        <v>1541</v>
      </c>
      <c r="D2000">
        <f t="shared" si="93"/>
        <v>7502.16</v>
      </c>
      <c r="E2000">
        <f t="shared" si="94"/>
        <v>4</v>
      </c>
      <c r="F2000" t="str">
        <f t="shared" si="95"/>
        <v>No</v>
      </c>
    </row>
    <row r="2001" spans="1:6" x14ac:dyDescent="0.25">
      <c r="A2001" t="s">
        <v>71</v>
      </c>
      <c r="B2001" s="1">
        <v>40510</v>
      </c>
      <c r="C2001">
        <v>8878.9699999999993</v>
      </c>
      <c r="D2001">
        <f t="shared" si="93"/>
        <v>8878.9699999999993</v>
      </c>
      <c r="E2001">
        <f t="shared" si="94"/>
        <v>11</v>
      </c>
      <c r="F2001" t="str">
        <f t="shared" si="95"/>
        <v>No</v>
      </c>
    </row>
    <row r="2002" spans="1:6" x14ac:dyDescent="0.25">
      <c r="A2002" t="s">
        <v>396</v>
      </c>
      <c r="B2002" s="1">
        <v>38479</v>
      </c>
      <c r="C2002" t="s">
        <v>1542</v>
      </c>
      <c r="D2002">
        <f t="shared" si="93"/>
        <v>5538.83</v>
      </c>
      <c r="E2002">
        <f t="shared" si="94"/>
        <v>5</v>
      </c>
      <c r="F2002" t="str">
        <f t="shared" si="95"/>
        <v>Yes</v>
      </c>
    </row>
    <row r="2003" spans="1:6" x14ac:dyDescent="0.25">
      <c r="A2003" t="s">
        <v>898</v>
      </c>
      <c r="B2003" s="1">
        <v>38771</v>
      </c>
      <c r="C2003" t="s">
        <v>1543</v>
      </c>
      <c r="D2003">
        <f t="shared" si="93"/>
        <v>9853.01</v>
      </c>
      <c r="E2003">
        <f t="shared" si="94"/>
        <v>2</v>
      </c>
      <c r="F2003" t="str">
        <f t="shared" si="95"/>
        <v>No</v>
      </c>
    </row>
    <row r="2004" spans="1:6" x14ac:dyDescent="0.25">
      <c r="A2004" t="s">
        <v>1322</v>
      </c>
      <c r="B2004" s="1">
        <v>37606</v>
      </c>
      <c r="C2004" t="s">
        <v>1544</v>
      </c>
      <c r="D2004">
        <f t="shared" si="93"/>
        <v>8453.08</v>
      </c>
      <c r="E2004">
        <f t="shared" si="94"/>
        <v>12</v>
      </c>
      <c r="F2004" t="str">
        <f t="shared" si="95"/>
        <v>No</v>
      </c>
    </row>
    <row r="2005" spans="1:6" x14ac:dyDescent="0.25">
      <c r="A2005" t="s">
        <v>291</v>
      </c>
      <c r="B2005" s="1">
        <v>37371</v>
      </c>
      <c r="C2005">
        <v>6465.93</v>
      </c>
      <c r="D2005">
        <f t="shared" si="93"/>
        <v>6465.93</v>
      </c>
      <c r="E2005">
        <f t="shared" si="94"/>
        <v>4</v>
      </c>
      <c r="F2005" t="str">
        <f t="shared" si="95"/>
        <v>No</v>
      </c>
    </row>
    <row r="2006" spans="1:6" x14ac:dyDescent="0.25">
      <c r="A2006" t="s">
        <v>524</v>
      </c>
      <c r="B2006" s="1">
        <v>41957</v>
      </c>
      <c r="C2006">
        <v>5466.98</v>
      </c>
      <c r="D2006">
        <f t="shared" si="93"/>
        <v>5466.98</v>
      </c>
      <c r="E2006">
        <f t="shared" si="94"/>
        <v>11</v>
      </c>
      <c r="F2006" t="str">
        <f t="shared" si="95"/>
        <v>No</v>
      </c>
    </row>
    <row r="2007" spans="1:6" x14ac:dyDescent="0.25">
      <c r="A2007" t="s">
        <v>251</v>
      </c>
      <c r="B2007" s="1">
        <v>41856</v>
      </c>
      <c r="C2007" t="s">
        <v>1545</v>
      </c>
      <c r="D2007">
        <f t="shared" si="93"/>
        <v>7775.5</v>
      </c>
      <c r="E2007">
        <f t="shared" si="94"/>
        <v>8</v>
      </c>
      <c r="F2007" t="str">
        <f t="shared" si="95"/>
        <v>No</v>
      </c>
    </row>
    <row r="2008" spans="1:6" x14ac:dyDescent="0.25">
      <c r="A2008" t="s">
        <v>1328</v>
      </c>
      <c r="B2008" s="1">
        <v>41311</v>
      </c>
      <c r="C2008" t="s">
        <v>1546</v>
      </c>
      <c r="D2008">
        <f t="shared" si="93"/>
        <v>6182.7</v>
      </c>
      <c r="E2008">
        <f t="shared" si="94"/>
        <v>2</v>
      </c>
      <c r="F2008" t="str">
        <f t="shared" si="95"/>
        <v>No</v>
      </c>
    </row>
    <row r="2009" spans="1:6" x14ac:dyDescent="0.25">
      <c r="A2009" t="s">
        <v>853</v>
      </c>
      <c r="B2009" s="1">
        <v>39282</v>
      </c>
      <c r="C2009" t="s">
        <v>1547</v>
      </c>
      <c r="D2009">
        <f t="shared" si="93"/>
        <v>7157.46</v>
      </c>
      <c r="E2009">
        <f t="shared" si="94"/>
        <v>7</v>
      </c>
      <c r="F2009" t="str">
        <f t="shared" si="95"/>
        <v>No</v>
      </c>
    </row>
    <row r="2010" spans="1:6" x14ac:dyDescent="0.25">
      <c r="A2010" t="s">
        <v>548</v>
      </c>
      <c r="B2010" s="1">
        <v>41313</v>
      </c>
      <c r="C2010">
        <v>6316.72</v>
      </c>
      <c r="D2010">
        <f t="shared" si="93"/>
        <v>6316.72</v>
      </c>
      <c r="E2010">
        <f t="shared" si="94"/>
        <v>2</v>
      </c>
      <c r="F2010" t="str">
        <f t="shared" si="95"/>
        <v>No</v>
      </c>
    </row>
    <row r="2011" spans="1:6" x14ac:dyDescent="0.25">
      <c r="A2011" t="s">
        <v>1224</v>
      </c>
      <c r="B2011" s="1">
        <v>40907</v>
      </c>
      <c r="C2011" t="s">
        <v>1548</v>
      </c>
      <c r="D2011">
        <f t="shared" si="93"/>
        <v>7599.45</v>
      </c>
      <c r="E2011">
        <f t="shared" si="94"/>
        <v>12</v>
      </c>
      <c r="F2011" t="str">
        <f t="shared" si="95"/>
        <v>No</v>
      </c>
    </row>
    <row r="2012" spans="1:6" x14ac:dyDescent="0.25">
      <c r="A2012" t="s">
        <v>252</v>
      </c>
      <c r="B2012" s="1">
        <v>39985</v>
      </c>
      <c r="C2012" t="s">
        <v>1549</v>
      </c>
      <c r="D2012">
        <f t="shared" si="93"/>
        <v>7993.07</v>
      </c>
      <c r="E2012">
        <f t="shared" si="94"/>
        <v>6</v>
      </c>
      <c r="F2012" t="str">
        <f t="shared" si="95"/>
        <v>No</v>
      </c>
    </row>
    <row r="2013" spans="1:6" x14ac:dyDescent="0.25">
      <c r="A2013" t="s">
        <v>827</v>
      </c>
      <c r="B2013" s="1">
        <v>41258</v>
      </c>
      <c r="C2013">
        <v>9661.26</v>
      </c>
      <c r="D2013">
        <f t="shared" si="93"/>
        <v>9661.26</v>
      </c>
      <c r="E2013">
        <f t="shared" si="94"/>
        <v>12</v>
      </c>
      <c r="F2013" t="str">
        <f t="shared" si="95"/>
        <v>No</v>
      </c>
    </row>
    <row r="2014" spans="1:6" x14ac:dyDescent="0.25">
      <c r="A2014" t="s">
        <v>326</v>
      </c>
      <c r="B2014" s="1">
        <v>38530</v>
      </c>
      <c r="C2014">
        <v>5509.24</v>
      </c>
      <c r="D2014">
        <f t="shared" si="93"/>
        <v>5509.24</v>
      </c>
      <c r="E2014">
        <f t="shared" si="94"/>
        <v>6</v>
      </c>
      <c r="F2014" t="str">
        <f t="shared" si="95"/>
        <v>No</v>
      </c>
    </row>
    <row r="2015" spans="1:6" x14ac:dyDescent="0.25">
      <c r="A2015" t="s">
        <v>80</v>
      </c>
      <c r="B2015" s="1">
        <v>37774</v>
      </c>
      <c r="C2015">
        <v>8983.92</v>
      </c>
      <c r="D2015">
        <f t="shared" si="93"/>
        <v>8983.92</v>
      </c>
      <c r="E2015">
        <f t="shared" si="94"/>
        <v>6</v>
      </c>
      <c r="F2015" t="str">
        <f t="shared" si="95"/>
        <v>Yes</v>
      </c>
    </row>
    <row r="2016" spans="1:6" x14ac:dyDescent="0.25">
      <c r="A2016" t="s">
        <v>230</v>
      </c>
      <c r="B2016" s="1">
        <v>41446</v>
      </c>
      <c r="C2016">
        <v>8112.56</v>
      </c>
      <c r="D2016">
        <f t="shared" si="93"/>
        <v>8112.56</v>
      </c>
      <c r="E2016">
        <f t="shared" si="94"/>
        <v>6</v>
      </c>
      <c r="F2016" t="str">
        <f t="shared" si="95"/>
        <v>No</v>
      </c>
    </row>
    <row r="2017" spans="1:6" x14ac:dyDescent="0.25">
      <c r="A2017" t="s">
        <v>151</v>
      </c>
      <c r="B2017" s="1">
        <v>38781</v>
      </c>
      <c r="C2017">
        <v>6639.83</v>
      </c>
      <c r="D2017">
        <f t="shared" si="93"/>
        <v>6639.83</v>
      </c>
      <c r="E2017">
        <f t="shared" si="94"/>
        <v>3</v>
      </c>
      <c r="F2017" t="str">
        <f t="shared" si="95"/>
        <v>No</v>
      </c>
    </row>
    <row r="2018" spans="1:6" x14ac:dyDescent="0.25">
      <c r="A2018" t="s">
        <v>1550</v>
      </c>
      <c r="B2018" s="1">
        <v>40896</v>
      </c>
      <c r="C2018">
        <v>6098.49</v>
      </c>
      <c r="D2018">
        <f t="shared" si="93"/>
        <v>6098.49</v>
      </c>
      <c r="E2018">
        <f t="shared" si="94"/>
        <v>12</v>
      </c>
      <c r="F2018" t="str">
        <f t="shared" si="95"/>
        <v>No</v>
      </c>
    </row>
    <row r="2019" spans="1:6" x14ac:dyDescent="0.25">
      <c r="A2019" t="s">
        <v>648</v>
      </c>
      <c r="B2019" s="1">
        <v>38804</v>
      </c>
      <c r="C2019">
        <v>9795.99</v>
      </c>
      <c r="D2019">
        <f t="shared" si="93"/>
        <v>9795.99</v>
      </c>
      <c r="E2019">
        <f t="shared" si="94"/>
        <v>3</v>
      </c>
      <c r="F2019" t="str">
        <f t="shared" si="95"/>
        <v>No</v>
      </c>
    </row>
    <row r="2020" spans="1:6" x14ac:dyDescent="0.25">
      <c r="A2020" t="s">
        <v>138</v>
      </c>
      <c r="B2020" s="1">
        <v>39623</v>
      </c>
      <c r="C2020" t="s">
        <v>1551</v>
      </c>
      <c r="D2020">
        <f t="shared" si="93"/>
        <v>9565.3700000000008</v>
      </c>
      <c r="E2020">
        <f t="shared" si="94"/>
        <v>6</v>
      </c>
      <c r="F2020" t="str">
        <f t="shared" si="95"/>
        <v>Yes</v>
      </c>
    </row>
    <row r="2021" spans="1:6" x14ac:dyDescent="0.25">
      <c r="A2021" t="s">
        <v>230</v>
      </c>
      <c r="B2021" s="1">
        <v>39849</v>
      </c>
      <c r="C2021" t="s">
        <v>1552</v>
      </c>
      <c r="D2021">
        <f t="shared" si="93"/>
        <v>6269.61</v>
      </c>
      <c r="E2021">
        <f t="shared" si="94"/>
        <v>2</v>
      </c>
      <c r="F2021" t="str">
        <f t="shared" si="95"/>
        <v>No</v>
      </c>
    </row>
    <row r="2022" spans="1:6" x14ac:dyDescent="0.25">
      <c r="A2022" t="s">
        <v>350</v>
      </c>
      <c r="B2022" s="1">
        <v>40543</v>
      </c>
      <c r="C2022" t="s">
        <v>1553</v>
      </c>
      <c r="D2022">
        <f t="shared" si="93"/>
        <v>6958.94</v>
      </c>
      <c r="E2022">
        <f t="shared" si="94"/>
        <v>12</v>
      </c>
      <c r="F2022" t="str">
        <f t="shared" si="95"/>
        <v>No</v>
      </c>
    </row>
    <row r="2023" spans="1:6" x14ac:dyDescent="0.25">
      <c r="A2023" t="s">
        <v>210</v>
      </c>
      <c r="B2023" s="1">
        <v>38795</v>
      </c>
      <c r="C2023" t="s">
        <v>1554</v>
      </c>
      <c r="D2023">
        <f t="shared" si="93"/>
        <v>5025.3100000000004</v>
      </c>
      <c r="E2023">
        <f t="shared" si="94"/>
        <v>3</v>
      </c>
      <c r="F2023" t="str">
        <f t="shared" si="95"/>
        <v>No</v>
      </c>
    </row>
    <row r="2024" spans="1:6" x14ac:dyDescent="0.25">
      <c r="A2024" t="s">
        <v>68</v>
      </c>
      <c r="B2024" s="1">
        <v>37740</v>
      </c>
      <c r="C2024" t="s">
        <v>1555</v>
      </c>
      <c r="D2024">
        <f t="shared" si="93"/>
        <v>8054.92</v>
      </c>
      <c r="E2024">
        <f t="shared" si="94"/>
        <v>4</v>
      </c>
      <c r="F2024" t="str">
        <f t="shared" si="95"/>
        <v>No</v>
      </c>
    </row>
    <row r="2025" spans="1:6" x14ac:dyDescent="0.25">
      <c r="A2025" t="s">
        <v>451</v>
      </c>
      <c r="B2025" s="1">
        <v>40592</v>
      </c>
      <c r="C2025">
        <v>8788.69</v>
      </c>
      <c r="D2025">
        <f t="shared" si="93"/>
        <v>8788.69</v>
      </c>
      <c r="E2025">
        <f t="shared" si="94"/>
        <v>2</v>
      </c>
      <c r="F2025" t="str">
        <f t="shared" si="95"/>
        <v>No</v>
      </c>
    </row>
    <row r="2026" spans="1:6" x14ac:dyDescent="0.25">
      <c r="A2026" t="s">
        <v>1556</v>
      </c>
      <c r="B2026" s="1">
        <v>40209</v>
      </c>
      <c r="C2026">
        <v>7662.88</v>
      </c>
      <c r="D2026">
        <f t="shared" si="93"/>
        <v>7662.88</v>
      </c>
      <c r="E2026">
        <f t="shared" si="94"/>
        <v>1</v>
      </c>
      <c r="F2026" t="str">
        <f t="shared" si="95"/>
        <v>No</v>
      </c>
    </row>
    <row r="2027" spans="1:6" x14ac:dyDescent="0.25">
      <c r="A2027" t="s">
        <v>116</v>
      </c>
      <c r="B2027" s="1">
        <v>39522</v>
      </c>
      <c r="C2027">
        <v>9959.0499999999993</v>
      </c>
      <c r="D2027">
        <f t="shared" si="93"/>
        <v>9959.0499999999993</v>
      </c>
      <c r="E2027">
        <f t="shared" si="94"/>
        <v>3</v>
      </c>
      <c r="F2027" t="str">
        <f t="shared" si="95"/>
        <v>No</v>
      </c>
    </row>
    <row r="2028" spans="1:6" x14ac:dyDescent="0.25">
      <c r="A2028" t="s">
        <v>88</v>
      </c>
      <c r="B2028" s="1">
        <v>37423</v>
      </c>
      <c r="C2028" t="s">
        <v>1557</v>
      </c>
      <c r="D2028">
        <f t="shared" si="93"/>
        <v>7698.83</v>
      </c>
      <c r="E2028">
        <f t="shared" si="94"/>
        <v>6</v>
      </c>
      <c r="F2028" t="str">
        <f t="shared" si="95"/>
        <v>No</v>
      </c>
    </row>
    <row r="2029" spans="1:6" x14ac:dyDescent="0.25">
      <c r="A2029" t="s">
        <v>204</v>
      </c>
      <c r="B2029" s="1">
        <v>40620</v>
      </c>
      <c r="C2029" t="s">
        <v>1558</v>
      </c>
      <c r="D2029">
        <f t="shared" si="93"/>
        <v>9193.3700000000008</v>
      </c>
      <c r="E2029">
        <f t="shared" si="94"/>
        <v>3</v>
      </c>
      <c r="F2029" t="str">
        <f t="shared" si="95"/>
        <v>No</v>
      </c>
    </row>
    <row r="2030" spans="1:6" x14ac:dyDescent="0.25">
      <c r="A2030" t="s">
        <v>562</v>
      </c>
      <c r="B2030" s="1">
        <v>39156</v>
      </c>
      <c r="C2030" t="s">
        <v>1559</v>
      </c>
      <c r="D2030">
        <f t="shared" si="93"/>
        <v>8121.21</v>
      </c>
      <c r="E2030">
        <f t="shared" si="94"/>
        <v>3</v>
      </c>
      <c r="F2030" t="str">
        <f t="shared" si="95"/>
        <v>No</v>
      </c>
    </row>
    <row r="2031" spans="1:6" x14ac:dyDescent="0.25">
      <c r="A2031" t="s">
        <v>434</v>
      </c>
      <c r="B2031" s="1">
        <v>39351</v>
      </c>
      <c r="C2031" t="s">
        <v>1560</v>
      </c>
      <c r="D2031">
        <f t="shared" si="93"/>
        <v>7236.33</v>
      </c>
      <c r="E2031">
        <f t="shared" si="94"/>
        <v>9</v>
      </c>
      <c r="F2031" t="str">
        <f t="shared" si="95"/>
        <v>No</v>
      </c>
    </row>
    <row r="2032" spans="1:6" x14ac:dyDescent="0.25">
      <c r="A2032" t="s">
        <v>526</v>
      </c>
      <c r="B2032" s="1">
        <v>41228</v>
      </c>
      <c r="C2032" t="s">
        <v>1561</v>
      </c>
      <c r="D2032">
        <f t="shared" si="93"/>
        <v>9754.25</v>
      </c>
      <c r="E2032">
        <f t="shared" si="94"/>
        <v>11</v>
      </c>
      <c r="F2032" t="str">
        <f t="shared" si="95"/>
        <v>No</v>
      </c>
    </row>
    <row r="2033" spans="1:6" x14ac:dyDescent="0.25">
      <c r="A2033" t="s">
        <v>247</v>
      </c>
      <c r="B2033" s="1">
        <v>37697</v>
      </c>
      <c r="C2033" t="s">
        <v>1562</v>
      </c>
      <c r="D2033">
        <f t="shared" si="93"/>
        <v>8697.9599999999991</v>
      </c>
      <c r="E2033">
        <f t="shared" si="94"/>
        <v>3</v>
      </c>
      <c r="F2033" t="str">
        <f t="shared" si="95"/>
        <v>Yes</v>
      </c>
    </row>
    <row r="2034" spans="1:6" x14ac:dyDescent="0.25">
      <c r="A2034" t="s">
        <v>648</v>
      </c>
      <c r="B2034" s="1">
        <v>41509</v>
      </c>
      <c r="C2034" t="s">
        <v>1563</v>
      </c>
      <c r="D2034">
        <f t="shared" si="93"/>
        <v>8277.81</v>
      </c>
      <c r="E2034">
        <f t="shared" si="94"/>
        <v>8</v>
      </c>
      <c r="F2034" t="str">
        <f t="shared" si="95"/>
        <v>No</v>
      </c>
    </row>
    <row r="2035" spans="1:6" x14ac:dyDescent="0.25">
      <c r="A2035" t="s">
        <v>80</v>
      </c>
      <c r="B2035" s="1">
        <v>38718</v>
      </c>
      <c r="C2035" t="s">
        <v>1564</v>
      </c>
      <c r="D2035">
        <f t="shared" si="93"/>
        <v>5735.51</v>
      </c>
      <c r="E2035">
        <f t="shared" si="94"/>
        <v>1</v>
      </c>
      <c r="F2035" t="str">
        <f t="shared" si="95"/>
        <v>Yes</v>
      </c>
    </row>
    <row r="2036" spans="1:6" x14ac:dyDescent="0.25">
      <c r="A2036" t="s">
        <v>513</v>
      </c>
      <c r="B2036" s="1">
        <v>39871</v>
      </c>
      <c r="C2036">
        <v>7562.73</v>
      </c>
      <c r="D2036">
        <f t="shared" si="93"/>
        <v>7562.73</v>
      </c>
      <c r="E2036">
        <f t="shared" si="94"/>
        <v>2</v>
      </c>
      <c r="F2036" t="str">
        <f t="shared" si="95"/>
        <v>No</v>
      </c>
    </row>
    <row r="2037" spans="1:6" x14ac:dyDescent="0.25">
      <c r="A2037" t="s">
        <v>96</v>
      </c>
      <c r="B2037" s="1">
        <v>40220</v>
      </c>
      <c r="C2037" t="s">
        <v>1565</v>
      </c>
      <c r="D2037">
        <f t="shared" si="93"/>
        <v>9970.31</v>
      </c>
      <c r="E2037">
        <f t="shared" si="94"/>
        <v>2</v>
      </c>
      <c r="F2037" t="str">
        <f t="shared" si="95"/>
        <v>No</v>
      </c>
    </row>
    <row r="2038" spans="1:6" x14ac:dyDescent="0.25">
      <c r="A2038" t="s">
        <v>202</v>
      </c>
      <c r="B2038" s="1">
        <v>37908</v>
      </c>
      <c r="C2038" t="s">
        <v>1566</v>
      </c>
      <c r="D2038">
        <f t="shared" si="93"/>
        <v>5613.12</v>
      </c>
      <c r="E2038">
        <f t="shared" si="94"/>
        <v>10</v>
      </c>
      <c r="F2038" t="str">
        <f t="shared" si="95"/>
        <v>No</v>
      </c>
    </row>
    <row r="2039" spans="1:6" x14ac:dyDescent="0.25">
      <c r="A2039" t="s">
        <v>1188</v>
      </c>
      <c r="B2039" s="1">
        <v>37130</v>
      </c>
      <c r="C2039">
        <v>7814</v>
      </c>
      <c r="D2039">
        <f t="shared" si="93"/>
        <v>7814</v>
      </c>
      <c r="E2039">
        <f t="shared" si="94"/>
        <v>8</v>
      </c>
      <c r="F2039" t="str">
        <f t="shared" si="95"/>
        <v>No</v>
      </c>
    </row>
    <row r="2040" spans="1:6" x14ac:dyDescent="0.25">
      <c r="A2040" t="s">
        <v>138</v>
      </c>
      <c r="B2040" s="1">
        <v>40133</v>
      </c>
      <c r="C2040" t="s">
        <v>1567</v>
      </c>
      <c r="D2040">
        <f t="shared" si="93"/>
        <v>9853.5</v>
      </c>
      <c r="E2040">
        <f t="shared" si="94"/>
        <v>11</v>
      </c>
      <c r="F2040" t="str">
        <f t="shared" si="95"/>
        <v>Yes</v>
      </c>
    </row>
    <row r="2041" spans="1:6" x14ac:dyDescent="0.25">
      <c r="A2041" t="s">
        <v>1394</v>
      </c>
      <c r="B2041" s="1">
        <v>37102</v>
      </c>
      <c r="C2041" t="s">
        <v>1568</v>
      </c>
      <c r="D2041">
        <f t="shared" si="93"/>
        <v>9810.42</v>
      </c>
      <c r="E2041">
        <f t="shared" si="94"/>
        <v>7</v>
      </c>
      <c r="F2041" t="str">
        <f t="shared" si="95"/>
        <v>No</v>
      </c>
    </row>
    <row r="2042" spans="1:6" x14ac:dyDescent="0.25">
      <c r="A2042" t="s">
        <v>143</v>
      </c>
      <c r="B2042" s="1">
        <v>41522</v>
      </c>
      <c r="C2042">
        <v>8295.92</v>
      </c>
      <c r="D2042">
        <f t="shared" si="93"/>
        <v>8295.92</v>
      </c>
      <c r="E2042">
        <f t="shared" si="94"/>
        <v>9</v>
      </c>
      <c r="F2042" t="str">
        <f t="shared" si="95"/>
        <v>Yes</v>
      </c>
    </row>
    <row r="2043" spans="1:6" x14ac:dyDescent="0.25">
      <c r="A2043" t="s">
        <v>320</v>
      </c>
      <c r="B2043" s="1">
        <v>39431</v>
      </c>
      <c r="C2043" t="s">
        <v>1569</v>
      </c>
      <c r="D2043">
        <f t="shared" si="93"/>
        <v>8373.44</v>
      </c>
      <c r="E2043">
        <f t="shared" si="94"/>
        <v>12</v>
      </c>
      <c r="F2043" t="str">
        <f t="shared" si="95"/>
        <v>Yes</v>
      </c>
    </row>
    <row r="2044" spans="1:6" x14ac:dyDescent="0.25">
      <c r="A2044" t="s">
        <v>202</v>
      </c>
      <c r="B2044" s="1">
        <v>41232</v>
      </c>
      <c r="C2044" t="s">
        <v>1570</v>
      </c>
      <c r="D2044">
        <f t="shared" si="93"/>
        <v>5179.62</v>
      </c>
      <c r="E2044">
        <f t="shared" si="94"/>
        <v>11</v>
      </c>
      <c r="F2044" t="str">
        <f t="shared" si="95"/>
        <v>No</v>
      </c>
    </row>
    <row r="2045" spans="1:6" x14ac:dyDescent="0.25">
      <c r="A2045" t="s">
        <v>263</v>
      </c>
      <c r="B2045" s="1">
        <v>38459</v>
      </c>
      <c r="C2045" t="s">
        <v>1571</v>
      </c>
      <c r="D2045">
        <f t="shared" si="93"/>
        <v>7679.63</v>
      </c>
      <c r="E2045">
        <f t="shared" si="94"/>
        <v>4</v>
      </c>
      <c r="F2045" t="str">
        <f t="shared" si="95"/>
        <v>No</v>
      </c>
    </row>
    <row r="2046" spans="1:6" x14ac:dyDescent="0.25">
      <c r="A2046" t="s">
        <v>61</v>
      </c>
      <c r="B2046" s="1">
        <v>41551</v>
      </c>
      <c r="C2046" t="s">
        <v>1572</v>
      </c>
      <c r="D2046">
        <f t="shared" si="93"/>
        <v>6339.56</v>
      </c>
      <c r="E2046">
        <f t="shared" si="94"/>
        <v>10</v>
      </c>
      <c r="F2046" t="str">
        <f t="shared" si="95"/>
        <v>No</v>
      </c>
    </row>
    <row r="2047" spans="1:6" x14ac:dyDescent="0.25">
      <c r="A2047" t="s">
        <v>743</v>
      </c>
      <c r="B2047" s="1">
        <v>39689</v>
      </c>
      <c r="C2047">
        <v>8196.9</v>
      </c>
      <c r="D2047">
        <f t="shared" si="93"/>
        <v>8196.9</v>
      </c>
      <c r="E2047">
        <f t="shared" si="94"/>
        <v>8</v>
      </c>
      <c r="F2047" t="str">
        <f t="shared" si="95"/>
        <v>No</v>
      </c>
    </row>
    <row r="2048" spans="1:6" x14ac:dyDescent="0.25">
      <c r="A2048" t="s">
        <v>247</v>
      </c>
      <c r="B2048" s="1">
        <v>40454</v>
      </c>
      <c r="C2048">
        <v>8774.42</v>
      </c>
      <c r="D2048">
        <f t="shared" si="93"/>
        <v>8774.42</v>
      </c>
      <c r="E2048">
        <f t="shared" si="94"/>
        <v>10</v>
      </c>
      <c r="F2048" t="str">
        <f t="shared" si="95"/>
        <v>Yes</v>
      </c>
    </row>
    <row r="2049" spans="1:6" x14ac:dyDescent="0.25">
      <c r="A2049" t="s">
        <v>179</v>
      </c>
      <c r="B2049" s="1">
        <v>37287</v>
      </c>
      <c r="C2049" t="s">
        <v>1573</v>
      </c>
      <c r="D2049">
        <f t="shared" si="93"/>
        <v>7948.03</v>
      </c>
      <c r="E2049">
        <f t="shared" si="94"/>
        <v>1</v>
      </c>
      <c r="F2049" t="str">
        <f t="shared" si="95"/>
        <v>No</v>
      </c>
    </row>
    <row r="2050" spans="1:6" x14ac:dyDescent="0.25">
      <c r="A2050" t="s">
        <v>1574</v>
      </c>
      <c r="B2050" s="1">
        <v>37115</v>
      </c>
      <c r="C2050">
        <v>7579.73</v>
      </c>
      <c r="D2050">
        <f t="shared" si="93"/>
        <v>7579.73</v>
      </c>
      <c r="E2050">
        <f t="shared" si="94"/>
        <v>8</v>
      </c>
      <c r="F2050" t="str">
        <f t="shared" si="95"/>
        <v>No</v>
      </c>
    </row>
    <row r="2051" spans="1:6" x14ac:dyDescent="0.25">
      <c r="A2051" t="s">
        <v>854</v>
      </c>
      <c r="B2051" s="1">
        <v>37267</v>
      </c>
      <c r="C2051" t="s">
        <v>1575</v>
      </c>
      <c r="D2051">
        <f t="shared" ref="D2051:D2114" si="96">IF(LEFT(RIGHT(C2051,3))=",",_xlfn.NUMBERVALUE(C2051,",","."),C2051)</f>
        <v>7671.54</v>
      </c>
      <c r="E2051">
        <f t="shared" ref="E2051:E2114" si="97">MONTH(B2051)</f>
        <v>1</v>
      </c>
      <c r="F2051" t="str">
        <f t="shared" ref="F2051:F2114" si="98">IF(ISERROR(SEARCH("J*A*S*M",A2051)),"No","Yes")</f>
        <v>No</v>
      </c>
    </row>
    <row r="2052" spans="1:6" x14ac:dyDescent="0.25">
      <c r="A2052" t="s">
        <v>61</v>
      </c>
      <c r="B2052" s="1">
        <v>37908</v>
      </c>
      <c r="C2052" t="s">
        <v>1576</v>
      </c>
      <c r="D2052">
        <f t="shared" si="96"/>
        <v>5610.2</v>
      </c>
      <c r="E2052">
        <f t="shared" si="97"/>
        <v>10</v>
      </c>
      <c r="F2052" t="str">
        <f t="shared" si="98"/>
        <v>No</v>
      </c>
    </row>
    <row r="2053" spans="1:6" x14ac:dyDescent="0.25">
      <c r="A2053" t="s">
        <v>713</v>
      </c>
      <c r="B2053" s="1">
        <v>40894</v>
      </c>
      <c r="C2053" t="s">
        <v>1577</v>
      </c>
      <c r="D2053">
        <f t="shared" si="96"/>
        <v>8281.41</v>
      </c>
      <c r="E2053">
        <f t="shared" si="97"/>
        <v>12</v>
      </c>
      <c r="F2053" t="str">
        <f t="shared" si="98"/>
        <v>No</v>
      </c>
    </row>
    <row r="2054" spans="1:6" x14ac:dyDescent="0.25">
      <c r="A2054" t="s">
        <v>217</v>
      </c>
      <c r="B2054" s="1">
        <v>39513</v>
      </c>
      <c r="C2054" t="s">
        <v>1578</v>
      </c>
      <c r="D2054">
        <f t="shared" si="96"/>
        <v>9460.34</v>
      </c>
      <c r="E2054">
        <f t="shared" si="97"/>
        <v>3</v>
      </c>
      <c r="F2054" t="str">
        <f t="shared" si="98"/>
        <v>No</v>
      </c>
    </row>
    <row r="2055" spans="1:6" x14ac:dyDescent="0.25">
      <c r="A2055" t="s">
        <v>126</v>
      </c>
      <c r="B2055" s="1">
        <v>41157</v>
      </c>
      <c r="C2055">
        <v>9415.2099999999991</v>
      </c>
      <c r="D2055">
        <f t="shared" si="96"/>
        <v>9415.2099999999991</v>
      </c>
      <c r="E2055">
        <f t="shared" si="97"/>
        <v>9</v>
      </c>
      <c r="F2055" t="str">
        <f t="shared" si="98"/>
        <v>No</v>
      </c>
    </row>
    <row r="2056" spans="1:6" x14ac:dyDescent="0.25">
      <c r="A2056" t="s">
        <v>843</v>
      </c>
      <c r="B2056" s="1">
        <v>39118</v>
      </c>
      <c r="C2056" t="s">
        <v>1579</v>
      </c>
      <c r="D2056">
        <f t="shared" si="96"/>
        <v>6420.67</v>
      </c>
      <c r="E2056">
        <f t="shared" si="97"/>
        <v>2</v>
      </c>
      <c r="F2056" t="str">
        <f t="shared" si="98"/>
        <v>No</v>
      </c>
    </row>
    <row r="2057" spans="1:6" x14ac:dyDescent="0.25">
      <c r="A2057" t="s">
        <v>1122</v>
      </c>
      <c r="B2057" s="1">
        <v>39104</v>
      </c>
      <c r="C2057" t="s">
        <v>1580</v>
      </c>
      <c r="D2057">
        <f t="shared" si="96"/>
        <v>9527.8799999999992</v>
      </c>
      <c r="E2057">
        <f t="shared" si="97"/>
        <v>1</v>
      </c>
      <c r="F2057" t="str">
        <f t="shared" si="98"/>
        <v>No</v>
      </c>
    </row>
    <row r="2058" spans="1:6" x14ac:dyDescent="0.25">
      <c r="A2058" t="s">
        <v>879</v>
      </c>
      <c r="B2058" s="1">
        <v>38789</v>
      </c>
      <c r="C2058" t="s">
        <v>1581</v>
      </c>
      <c r="D2058">
        <f t="shared" si="96"/>
        <v>7903.7</v>
      </c>
      <c r="E2058">
        <f t="shared" si="97"/>
        <v>3</v>
      </c>
      <c r="F2058" t="str">
        <f t="shared" si="98"/>
        <v>No</v>
      </c>
    </row>
    <row r="2059" spans="1:6" x14ac:dyDescent="0.25">
      <c r="A2059" t="s">
        <v>98</v>
      </c>
      <c r="B2059" s="1">
        <v>40589</v>
      </c>
      <c r="C2059">
        <v>8880.07</v>
      </c>
      <c r="D2059">
        <f t="shared" si="96"/>
        <v>8880.07</v>
      </c>
      <c r="E2059">
        <f t="shared" si="97"/>
        <v>2</v>
      </c>
      <c r="F2059" t="str">
        <f t="shared" si="98"/>
        <v>No</v>
      </c>
    </row>
    <row r="2060" spans="1:6" x14ac:dyDescent="0.25">
      <c r="A2060" t="s">
        <v>1052</v>
      </c>
      <c r="B2060" s="1">
        <v>41325</v>
      </c>
      <c r="C2060">
        <v>6973.98</v>
      </c>
      <c r="D2060">
        <f t="shared" si="96"/>
        <v>6973.98</v>
      </c>
      <c r="E2060">
        <f t="shared" si="97"/>
        <v>2</v>
      </c>
      <c r="F2060" t="str">
        <f t="shared" si="98"/>
        <v>No</v>
      </c>
    </row>
    <row r="2061" spans="1:6" x14ac:dyDescent="0.25">
      <c r="A2061" t="s">
        <v>932</v>
      </c>
      <c r="B2061" s="1">
        <v>41492</v>
      </c>
      <c r="C2061" t="s">
        <v>1582</v>
      </c>
      <c r="D2061">
        <f t="shared" si="96"/>
        <v>5779.53</v>
      </c>
      <c r="E2061">
        <f t="shared" si="97"/>
        <v>8</v>
      </c>
      <c r="F2061" t="str">
        <f t="shared" si="98"/>
        <v>No</v>
      </c>
    </row>
    <row r="2062" spans="1:6" x14ac:dyDescent="0.25">
      <c r="A2062" t="s">
        <v>586</v>
      </c>
      <c r="B2062" s="1">
        <v>40846</v>
      </c>
      <c r="C2062" t="s">
        <v>1583</v>
      </c>
      <c r="D2062">
        <f t="shared" si="96"/>
        <v>8414.56</v>
      </c>
      <c r="E2062">
        <f t="shared" si="97"/>
        <v>10</v>
      </c>
      <c r="F2062" t="str">
        <f t="shared" si="98"/>
        <v>No</v>
      </c>
    </row>
    <row r="2063" spans="1:6" x14ac:dyDescent="0.25">
      <c r="A2063" t="s">
        <v>88</v>
      </c>
      <c r="B2063" s="1">
        <v>41220</v>
      </c>
      <c r="C2063" t="s">
        <v>1584</v>
      </c>
      <c r="D2063">
        <f t="shared" si="96"/>
        <v>5849.17</v>
      </c>
      <c r="E2063">
        <f t="shared" si="97"/>
        <v>11</v>
      </c>
      <c r="F2063" t="str">
        <f t="shared" si="98"/>
        <v>No</v>
      </c>
    </row>
    <row r="2064" spans="1:6" x14ac:dyDescent="0.25">
      <c r="A2064" t="s">
        <v>933</v>
      </c>
      <c r="B2064" s="1">
        <v>39932</v>
      </c>
      <c r="C2064">
        <v>6268.59</v>
      </c>
      <c r="D2064">
        <f t="shared" si="96"/>
        <v>6268.59</v>
      </c>
      <c r="E2064">
        <f t="shared" si="97"/>
        <v>4</v>
      </c>
      <c r="F2064" t="str">
        <f t="shared" si="98"/>
        <v>No</v>
      </c>
    </row>
    <row r="2065" spans="1:6" x14ac:dyDescent="0.25">
      <c r="A2065" t="s">
        <v>213</v>
      </c>
      <c r="B2065" s="1">
        <v>38318</v>
      </c>
      <c r="C2065" t="s">
        <v>1585</v>
      </c>
      <c r="D2065">
        <f t="shared" si="96"/>
        <v>8378.09</v>
      </c>
      <c r="E2065">
        <f t="shared" si="97"/>
        <v>11</v>
      </c>
      <c r="F2065" t="str">
        <f t="shared" si="98"/>
        <v>No</v>
      </c>
    </row>
    <row r="2066" spans="1:6" x14ac:dyDescent="0.25">
      <c r="A2066" t="s">
        <v>1586</v>
      </c>
      <c r="B2066" s="1">
        <v>39497</v>
      </c>
      <c r="C2066" t="s">
        <v>1587</v>
      </c>
      <c r="D2066">
        <f t="shared" si="96"/>
        <v>8454.68</v>
      </c>
      <c r="E2066">
        <f t="shared" si="97"/>
        <v>2</v>
      </c>
      <c r="F2066" t="str">
        <f t="shared" si="98"/>
        <v>No</v>
      </c>
    </row>
    <row r="2067" spans="1:6" x14ac:dyDescent="0.25">
      <c r="A2067" t="s">
        <v>844</v>
      </c>
      <c r="B2067" s="1">
        <v>39018</v>
      </c>
      <c r="C2067">
        <v>8481.92</v>
      </c>
      <c r="D2067">
        <f t="shared" si="96"/>
        <v>8481.92</v>
      </c>
      <c r="E2067">
        <f t="shared" si="97"/>
        <v>10</v>
      </c>
      <c r="F2067" t="str">
        <f t="shared" si="98"/>
        <v>No</v>
      </c>
    </row>
    <row r="2068" spans="1:6" x14ac:dyDescent="0.25">
      <c r="A2068" t="s">
        <v>1588</v>
      </c>
      <c r="B2068" s="1">
        <v>38110</v>
      </c>
      <c r="C2068">
        <v>5184.3900000000003</v>
      </c>
      <c r="D2068">
        <f t="shared" si="96"/>
        <v>5184.3900000000003</v>
      </c>
      <c r="E2068">
        <f t="shared" si="97"/>
        <v>5</v>
      </c>
      <c r="F2068" t="str">
        <f t="shared" si="98"/>
        <v>No</v>
      </c>
    </row>
    <row r="2069" spans="1:6" x14ac:dyDescent="0.25">
      <c r="A2069" t="s">
        <v>1589</v>
      </c>
      <c r="B2069" s="1">
        <v>37176</v>
      </c>
      <c r="C2069">
        <v>6050.66</v>
      </c>
      <c r="D2069">
        <f t="shared" si="96"/>
        <v>6050.66</v>
      </c>
      <c r="E2069">
        <f t="shared" si="97"/>
        <v>10</v>
      </c>
      <c r="F2069" t="str">
        <f t="shared" si="98"/>
        <v>No</v>
      </c>
    </row>
    <row r="2070" spans="1:6" x14ac:dyDescent="0.25">
      <c r="A2070" t="s">
        <v>235</v>
      </c>
      <c r="B2070" s="1">
        <v>41203</v>
      </c>
      <c r="C2070" t="s">
        <v>1590</v>
      </c>
      <c r="D2070">
        <f t="shared" si="96"/>
        <v>8360.7800000000007</v>
      </c>
      <c r="E2070">
        <f t="shared" si="97"/>
        <v>10</v>
      </c>
      <c r="F2070" t="str">
        <f t="shared" si="98"/>
        <v>No</v>
      </c>
    </row>
    <row r="2071" spans="1:6" x14ac:dyDescent="0.25">
      <c r="A2071" t="s">
        <v>71</v>
      </c>
      <c r="B2071" s="1">
        <v>37964</v>
      </c>
      <c r="C2071" t="s">
        <v>1591</v>
      </c>
      <c r="D2071">
        <f t="shared" si="96"/>
        <v>6355.19</v>
      </c>
      <c r="E2071">
        <f t="shared" si="97"/>
        <v>12</v>
      </c>
      <c r="F2071" t="str">
        <f t="shared" si="98"/>
        <v>No</v>
      </c>
    </row>
    <row r="2072" spans="1:6" x14ac:dyDescent="0.25">
      <c r="A2072" t="s">
        <v>1589</v>
      </c>
      <c r="B2072" s="1">
        <v>40337</v>
      </c>
      <c r="C2072">
        <v>8280.9599999999991</v>
      </c>
      <c r="D2072">
        <f t="shared" si="96"/>
        <v>8280.9599999999991</v>
      </c>
      <c r="E2072">
        <f t="shared" si="97"/>
        <v>6</v>
      </c>
      <c r="F2072" t="str">
        <f t="shared" si="98"/>
        <v>No</v>
      </c>
    </row>
    <row r="2073" spans="1:6" x14ac:dyDescent="0.25">
      <c r="A2073" t="s">
        <v>74</v>
      </c>
      <c r="B2073" s="1">
        <v>38509</v>
      </c>
      <c r="C2073" t="s">
        <v>1592</v>
      </c>
      <c r="D2073">
        <f t="shared" si="96"/>
        <v>6637.43</v>
      </c>
      <c r="E2073">
        <f t="shared" si="97"/>
        <v>6</v>
      </c>
      <c r="F2073" t="str">
        <f t="shared" si="98"/>
        <v>Yes</v>
      </c>
    </row>
    <row r="2074" spans="1:6" x14ac:dyDescent="0.25">
      <c r="A2074" t="s">
        <v>478</v>
      </c>
      <c r="B2074" s="1">
        <v>37464</v>
      </c>
      <c r="C2074" t="s">
        <v>1593</v>
      </c>
      <c r="D2074">
        <f t="shared" si="96"/>
        <v>8497.75</v>
      </c>
      <c r="E2074">
        <f t="shared" si="97"/>
        <v>7</v>
      </c>
      <c r="F2074" t="str">
        <f t="shared" si="98"/>
        <v>No</v>
      </c>
    </row>
    <row r="2075" spans="1:6" x14ac:dyDescent="0.25">
      <c r="A2075" t="s">
        <v>1594</v>
      </c>
      <c r="B2075" s="1">
        <v>41849</v>
      </c>
      <c r="C2075">
        <v>5297.05</v>
      </c>
      <c r="D2075">
        <f t="shared" si="96"/>
        <v>5297.05</v>
      </c>
      <c r="E2075">
        <f t="shared" si="97"/>
        <v>7</v>
      </c>
      <c r="F2075" t="str">
        <f t="shared" si="98"/>
        <v>No</v>
      </c>
    </row>
    <row r="2076" spans="1:6" x14ac:dyDescent="0.25">
      <c r="A2076" t="s">
        <v>548</v>
      </c>
      <c r="B2076" s="1">
        <v>38308</v>
      </c>
      <c r="C2076">
        <v>7673.41</v>
      </c>
      <c r="D2076">
        <f t="shared" si="96"/>
        <v>7673.41</v>
      </c>
      <c r="E2076">
        <f t="shared" si="97"/>
        <v>11</v>
      </c>
      <c r="F2076" t="str">
        <f t="shared" si="98"/>
        <v>No</v>
      </c>
    </row>
    <row r="2077" spans="1:6" x14ac:dyDescent="0.25">
      <c r="A2077" t="s">
        <v>125</v>
      </c>
      <c r="B2077" s="1">
        <v>39660</v>
      </c>
      <c r="C2077">
        <v>5624.43</v>
      </c>
      <c r="D2077">
        <f t="shared" si="96"/>
        <v>5624.43</v>
      </c>
      <c r="E2077">
        <f t="shared" si="97"/>
        <v>7</v>
      </c>
      <c r="F2077" t="str">
        <f t="shared" si="98"/>
        <v>No</v>
      </c>
    </row>
    <row r="2078" spans="1:6" x14ac:dyDescent="0.25">
      <c r="A2078" t="s">
        <v>519</v>
      </c>
      <c r="B2078" s="1">
        <v>37386</v>
      </c>
      <c r="C2078" t="s">
        <v>1595</v>
      </c>
      <c r="D2078">
        <f t="shared" si="96"/>
        <v>5525.68</v>
      </c>
      <c r="E2078">
        <f t="shared" si="97"/>
        <v>5</v>
      </c>
      <c r="F2078" t="str">
        <f t="shared" si="98"/>
        <v>No</v>
      </c>
    </row>
    <row r="2079" spans="1:6" x14ac:dyDescent="0.25">
      <c r="A2079" t="s">
        <v>272</v>
      </c>
      <c r="B2079" s="1">
        <v>41486</v>
      </c>
      <c r="C2079" t="s">
        <v>1596</v>
      </c>
      <c r="D2079">
        <f t="shared" si="96"/>
        <v>9102.9500000000007</v>
      </c>
      <c r="E2079">
        <f t="shared" si="97"/>
        <v>7</v>
      </c>
      <c r="F2079" t="str">
        <f t="shared" si="98"/>
        <v>No</v>
      </c>
    </row>
    <row r="2080" spans="1:6" x14ac:dyDescent="0.25">
      <c r="A2080" t="s">
        <v>904</v>
      </c>
      <c r="B2080" s="1">
        <v>39603</v>
      </c>
      <c r="C2080" t="s">
        <v>1597</v>
      </c>
      <c r="D2080">
        <f t="shared" si="96"/>
        <v>8338.23</v>
      </c>
      <c r="E2080">
        <f t="shared" si="97"/>
        <v>6</v>
      </c>
      <c r="F2080" t="str">
        <f t="shared" si="98"/>
        <v>No</v>
      </c>
    </row>
    <row r="2081" spans="1:6" x14ac:dyDescent="0.25">
      <c r="A2081" t="s">
        <v>74</v>
      </c>
      <c r="B2081" s="1">
        <v>37088</v>
      </c>
      <c r="C2081" t="s">
        <v>1598</v>
      </c>
      <c r="D2081">
        <f t="shared" si="96"/>
        <v>8621.1299999999992</v>
      </c>
      <c r="E2081">
        <f t="shared" si="97"/>
        <v>7</v>
      </c>
      <c r="F2081" t="str">
        <f t="shared" si="98"/>
        <v>Yes</v>
      </c>
    </row>
    <row r="2082" spans="1:6" x14ac:dyDescent="0.25">
      <c r="A2082" t="s">
        <v>545</v>
      </c>
      <c r="B2082" s="1">
        <v>40206</v>
      </c>
      <c r="C2082" t="s">
        <v>1599</v>
      </c>
      <c r="D2082">
        <f t="shared" si="96"/>
        <v>6362.53</v>
      </c>
      <c r="E2082">
        <f t="shared" si="97"/>
        <v>1</v>
      </c>
      <c r="F2082" t="str">
        <f t="shared" si="98"/>
        <v>No</v>
      </c>
    </row>
    <row r="2083" spans="1:6" x14ac:dyDescent="0.25">
      <c r="A2083" t="s">
        <v>269</v>
      </c>
      <c r="B2083" s="1">
        <v>39113</v>
      </c>
      <c r="C2083" t="s">
        <v>1600</v>
      </c>
      <c r="D2083">
        <f t="shared" si="96"/>
        <v>9503.76</v>
      </c>
      <c r="E2083">
        <f t="shared" si="97"/>
        <v>1</v>
      </c>
      <c r="F2083" t="str">
        <f t="shared" si="98"/>
        <v>Yes</v>
      </c>
    </row>
    <row r="2084" spans="1:6" x14ac:dyDescent="0.25">
      <c r="A2084" t="s">
        <v>340</v>
      </c>
      <c r="B2084" s="1">
        <v>39159</v>
      </c>
      <c r="C2084" t="s">
        <v>1601</v>
      </c>
      <c r="D2084">
        <f t="shared" si="96"/>
        <v>7356.94</v>
      </c>
      <c r="E2084">
        <f t="shared" si="97"/>
        <v>3</v>
      </c>
      <c r="F2084" t="str">
        <f t="shared" si="98"/>
        <v>No</v>
      </c>
    </row>
    <row r="2085" spans="1:6" x14ac:dyDescent="0.25">
      <c r="A2085" t="s">
        <v>1536</v>
      </c>
      <c r="B2085" s="1">
        <v>39164</v>
      </c>
      <c r="C2085" t="s">
        <v>1602</v>
      </c>
      <c r="D2085">
        <f t="shared" si="96"/>
        <v>9982.07</v>
      </c>
      <c r="E2085">
        <f t="shared" si="97"/>
        <v>3</v>
      </c>
      <c r="F2085" t="str">
        <f t="shared" si="98"/>
        <v>No</v>
      </c>
    </row>
    <row r="2086" spans="1:6" x14ac:dyDescent="0.25">
      <c r="A2086" t="s">
        <v>1423</v>
      </c>
      <c r="B2086" s="1">
        <v>39291</v>
      </c>
      <c r="C2086" t="s">
        <v>1603</v>
      </c>
      <c r="D2086">
        <f t="shared" si="96"/>
        <v>8052.87</v>
      </c>
      <c r="E2086">
        <f t="shared" si="97"/>
        <v>7</v>
      </c>
      <c r="F2086" t="str">
        <f t="shared" si="98"/>
        <v>No</v>
      </c>
    </row>
    <row r="2087" spans="1:6" x14ac:dyDescent="0.25">
      <c r="A2087" t="s">
        <v>1105</v>
      </c>
      <c r="B2087" s="1">
        <v>37649</v>
      </c>
      <c r="C2087">
        <v>9922.6200000000008</v>
      </c>
      <c r="D2087">
        <f t="shared" si="96"/>
        <v>9922.6200000000008</v>
      </c>
      <c r="E2087">
        <f t="shared" si="97"/>
        <v>1</v>
      </c>
      <c r="F2087" t="str">
        <f t="shared" si="98"/>
        <v>No</v>
      </c>
    </row>
    <row r="2088" spans="1:6" x14ac:dyDescent="0.25">
      <c r="A2088" t="s">
        <v>217</v>
      </c>
      <c r="B2088" s="1">
        <v>38525</v>
      </c>
      <c r="C2088">
        <v>7580.69</v>
      </c>
      <c r="D2088">
        <f t="shared" si="96"/>
        <v>7580.69</v>
      </c>
      <c r="E2088">
        <f t="shared" si="97"/>
        <v>6</v>
      </c>
      <c r="F2088" t="str">
        <f t="shared" si="98"/>
        <v>No</v>
      </c>
    </row>
    <row r="2089" spans="1:6" x14ac:dyDescent="0.25">
      <c r="A2089" t="s">
        <v>1069</v>
      </c>
      <c r="B2089" s="1">
        <v>37234</v>
      </c>
      <c r="C2089">
        <v>9374.86</v>
      </c>
      <c r="D2089">
        <f t="shared" si="96"/>
        <v>9374.86</v>
      </c>
      <c r="E2089">
        <f t="shared" si="97"/>
        <v>12</v>
      </c>
      <c r="F2089" t="str">
        <f t="shared" si="98"/>
        <v>No</v>
      </c>
    </row>
    <row r="2090" spans="1:6" x14ac:dyDescent="0.25">
      <c r="A2090" t="s">
        <v>1589</v>
      </c>
      <c r="B2090" s="1">
        <v>39106</v>
      </c>
      <c r="C2090">
        <v>7030.75</v>
      </c>
      <c r="D2090">
        <f t="shared" si="96"/>
        <v>7030.75</v>
      </c>
      <c r="E2090">
        <f t="shared" si="97"/>
        <v>1</v>
      </c>
      <c r="F2090" t="str">
        <f t="shared" si="98"/>
        <v>No</v>
      </c>
    </row>
    <row r="2091" spans="1:6" x14ac:dyDescent="0.25">
      <c r="A2091" t="s">
        <v>263</v>
      </c>
      <c r="B2091" s="1">
        <v>41929</v>
      </c>
      <c r="C2091" t="s">
        <v>1604</v>
      </c>
      <c r="D2091">
        <f t="shared" si="96"/>
        <v>6516.11</v>
      </c>
      <c r="E2091">
        <f t="shared" si="97"/>
        <v>10</v>
      </c>
      <c r="F2091" t="str">
        <f t="shared" si="98"/>
        <v>No</v>
      </c>
    </row>
    <row r="2092" spans="1:6" x14ac:dyDescent="0.25">
      <c r="A2092" t="s">
        <v>334</v>
      </c>
      <c r="B2092" s="1">
        <v>41407</v>
      </c>
      <c r="C2092" t="s">
        <v>1605</v>
      </c>
      <c r="D2092">
        <f t="shared" si="96"/>
        <v>7208.72</v>
      </c>
      <c r="E2092">
        <f t="shared" si="97"/>
        <v>5</v>
      </c>
      <c r="F2092" t="str">
        <f t="shared" si="98"/>
        <v>No</v>
      </c>
    </row>
    <row r="2093" spans="1:6" x14ac:dyDescent="0.25">
      <c r="A2093" t="s">
        <v>350</v>
      </c>
      <c r="B2093" s="1">
        <v>38967</v>
      </c>
      <c r="C2093">
        <v>5813.18</v>
      </c>
      <c r="D2093">
        <f t="shared" si="96"/>
        <v>5813.18</v>
      </c>
      <c r="E2093">
        <f t="shared" si="97"/>
        <v>9</v>
      </c>
      <c r="F2093" t="str">
        <f t="shared" si="98"/>
        <v>No</v>
      </c>
    </row>
    <row r="2094" spans="1:6" x14ac:dyDescent="0.25">
      <c r="A2094" t="s">
        <v>562</v>
      </c>
      <c r="B2094" s="1">
        <v>38583</v>
      </c>
      <c r="C2094" t="s">
        <v>1606</v>
      </c>
      <c r="D2094">
        <f t="shared" si="96"/>
        <v>5391.48</v>
      </c>
      <c r="E2094">
        <f t="shared" si="97"/>
        <v>8</v>
      </c>
      <c r="F2094" t="str">
        <f t="shared" si="98"/>
        <v>No</v>
      </c>
    </row>
    <row r="2095" spans="1:6" x14ac:dyDescent="0.25">
      <c r="A2095" t="s">
        <v>631</v>
      </c>
      <c r="B2095" s="1">
        <v>39007</v>
      </c>
      <c r="C2095" t="s">
        <v>1607</v>
      </c>
      <c r="D2095">
        <f t="shared" si="96"/>
        <v>6299.63</v>
      </c>
      <c r="E2095">
        <f t="shared" si="97"/>
        <v>10</v>
      </c>
      <c r="F2095" t="str">
        <f t="shared" si="98"/>
        <v>No</v>
      </c>
    </row>
    <row r="2096" spans="1:6" x14ac:dyDescent="0.25">
      <c r="A2096" t="s">
        <v>79</v>
      </c>
      <c r="B2096" s="1">
        <v>40998</v>
      </c>
      <c r="C2096" t="s">
        <v>1608</v>
      </c>
      <c r="D2096">
        <f t="shared" si="96"/>
        <v>6750.28</v>
      </c>
      <c r="E2096">
        <f t="shared" si="97"/>
        <v>3</v>
      </c>
      <c r="F2096" t="str">
        <f t="shared" si="98"/>
        <v>Yes</v>
      </c>
    </row>
    <row r="2097" spans="1:6" x14ac:dyDescent="0.25">
      <c r="A2097" t="s">
        <v>217</v>
      </c>
      <c r="B2097" s="1">
        <v>39645</v>
      </c>
      <c r="C2097">
        <v>7925.51</v>
      </c>
      <c r="D2097">
        <f t="shared" si="96"/>
        <v>7925.51</v>
      </c>
      <c r="E2097">
        <f t="shared" si="97"/>
        <v>7</v>
      </c>
      <c r="F2097" t="str">
        <f t="shared" si="98"/>
        <v>No</v>
      </c>
    </row>
    <row r="2098" spans="1:6" x14ac:dyDescent="0.25">
      <c r="A2098" t="s">
        <v>247</v>
      </c>
      <c r="B2098" s="1">
        <v>40057</v>
      </c>
      <c r="C2098">
        <v>5855.92</v>
      </c>
      <c r="D2098">
        <f t="shared" si="96"/>
        <v>5855.92</v>
      </c>
      <c r="E2098">
        <f t="shared" si="97"/>
        <v>9</v>
      </c>
      <c r="F2098" t="str">
        <f t="shared" si="98"/>
        <v>Yes</v>
      </c>
    </row>
    <row r="2099" spans="1:6" x14ac:dyDescent="0.25">
      <c r="A2099" t="s">
        <v>1377</v>
      </c>
      <c r="B2099" s="1">
        <v>39644</v>
      </c>
      <c r="C2099" t="s">
        <v>1609</v>
      </c>
      <c r="D2099">
        <f t="shared" si="96"/>
        <v>5297.18</v>
      </c>
      <c r="E2099">
        <f t="shared" si="97"/>
        <v>7</v>
      </c>
      <c r="F2099" t="str">
        <f t="shared" si="98"/>
        <v>No</v>
      </c>
    </row>
    <row r="2100" spans="1:6" x14ac:dyDescent="0.25">
      <c r="A2100" t="s">
        <v>1076</v>
      </c>
      <c r="B2100" s="1">
        <v>40867</v>
      </c>
      <c r="C2100">
        <v>9178.82</v>
      </c>
      <c r="D2100">
        <f t="shared" si="96"/>
        <v>9178.82</v>
      </c>
      <c r="E2100">
        <f t="shared" si="97"/>
        <v>11</v>
      </c>
      <c r="F2100" t="str">
        <f t="shared" si="98"/>
        <v>No</v>
      </c>
    </row>
    <row r="2101" spans="1:6" x14ac:dyDescent="0.25">
      <c r="A2101" t="s">
        <v>202</v>
      </c>
      <c r="B2101" s="1">
        <v>41031</v>
      </c>
      <c r="C2101" t="s">
        <v>1610</v>
      </c>
      <c r="D2101">
        <f t="shared" si="96"/>
        <v>8566.4</v>
      </c>
      <c r="E2101">
        <f t="shared" si="97"/>
        <v>5</v>
      </c>
      <c r="F2101" t="str">
        <f t="shared" si="98"/>
        <v>No</v>
      </c>
    </row>
    <row r="2102" spans="1:6" x14ac:dyDescent="0.25">
      <c r="A2102" t="s">
        <v>1111</v>
      </c>
      <c r="B2102" s="1">
        <v>41893</v>
      </c>
      <c r="C2102">
        <v>6286.39</v>
      </c>
      <c r="D2102">
        <f t="shared" si="96"/>
        <v>6286.39</v>
      </c>
      <c r="E2102">
        <f t="shared" si="97"/>
        <v>9</v>
      </c>
      <c r="F2102" t="str">
        <f t="shared" si="98"/>
        <v>No</v>
      </c>
    </row>
    <row r="2103" spans="1:6" x14ac:dyDescent="0.25">
      <c r="A2103" t="s">
        <v>116</v>
      </c>
      <c r="B2103" s="1">
        <v>39703</v>
      </c>
      <c r="C2103" t="s">
        <v>1611</v>
      </c>
      <c r="D2103">
        <f t="shared" si="96"/>
        <v>6057.59</v>
      </c>
      <c r="E2103">
        <f t="shared" si="97"/>
        <v>9</v>
      </c>
      <c r="F2103" t="str">
        <f t="shared" si="98"/>
        <v>No</v>
      </c>
    </row>
    <row r="2104" spans="1:6" x14ac:dyDescent="0.25">
      <c r="A2104" t="s">
        <v>79</v>
      </c>
      <c r="B2104" s="1">
        <v>39109</v>
      </c>
      <c r="C2104" t="s">
        <v>1612</v>
      </c>
      <c r="D2104">
        <f t="shared" si="96"/>
        <v>5007.16</v>
      </c>
      <c r="E2104">
        <f t="shared" si="97"/>
        <v>1</v>
      </c>
      <c r="F2104" t="str">
        <f t="shared" si="98"/>
        <v>Yes</v>
      </c>
    </row>
    <row r="2105" spans="1:6" x14ac:dyDescent="0.25">
      <c r="A2105" t="s">
        <v>396</v>
      </c>
      <c r="B2105" s="1">
        <v>40226</v>
      </c>
      <c r="C2105" t="s">
        <v>1613</v>
      </c>
      <c r="D2105">
        <f t="shared" si="96"/>
        <v>5178.95</v>
      </c>
      <c r="E2105">
        <f t="shared" si="97"/>
        <v>2</v>
      </c>
      <c r="F2105" t="str">
        <f t="shared" si="98"/>
        <v>Yes</v>
      </c>
    </row>
    <row r="2106" spans="1:6" x14ac:dyDescent="0.25">
      <c r="A2106" t="s">
        <v>320</v>
      </c>
      <c r="B2106" s="1">
        <v>41621</v>
      </c>
      <c r="C2106" t="s">
        <v>1614</v>
      </c>
      <c r="D2106">
        <f t="shared" si="96"/>
        <v>8317.82</v>
      </c>
      <c r="E2106">
        <f t="shared" si="97"/>
        <v>12</v>
      </c>
      <c r="F2106" t="str">
        <f t="shared" si="98"/>
        <v>Yes</v>
      </c>
    </row>
    <row r="2107" spans="1:6" x14ac:dyDescent="0.25">
      <c r="A2107" t="s">
        <v>351</v>
      </c>
      <c r="B2107" s="1">
        <v>41018</v>
      </c>
      <c r="C2107" t="s">
        <v>1615</v>
      </c>
      <c r="D2107">
        <f t="shared" si="96"/>
        <v>6155.84</v>
      </c>
      <c r="E2107">
        <f t="shared" si="97"/>
        <v>4</v>
      </c>
      <c r="F2107" t="str">
        <f t="shared" si="98"/>
        <v>No</v>
      </c>
    </row>
    <row r="2108" spans="1:6" x14ac:dyDescent="0.25">
      <c r="A2108" t="s">
        <v>1556</v>
      </c>
      <c r="B2108" s="1">
        <v>41232</v>
      </c>
      <c r="C2108">
        <v>9845.3799999999992</v>
      </c>
      <c r="D2108">
        <f t="shared" si="96"/>
        <v>9845.3799999999992</v>
      </c>
      <c r="E2108">
        <f t="shared" si="97"/>
        <v>11</v>
      </c>
      <c r="F2108" t="str">
        <f t="shared" si="98"/>
        <v>No</v>
      </c>
    </row>
    <row r="2109" spans="1:6" x14ac:dyDescent="0.25">
      <c r="A2109" t="s">
        <v>283</v>
      </c>
      <c r="B2109" s="1">
        <v>41716</v>
      </c>
      <c r="C2109" t="s">
        <v>1616</v>
      </c>
      <c r="D2109">
        <f t="shared" si="96"/>
        <v>9401.15</v>
      </c>
      <c r="E2109">
        <f t="shared" si="97"/>
        <v>3</v>
      </c>
      <c r="F2109" t="str">
        <f t="shared" si="98"/>
        <v>No</v>
      </c>
    </row>
    <row r="2110" spans="1:6" x14ac:dyDescent="0.25">
      <c r="A2110" t="s">
        <v>709</v>
      </c>
      <c r="B2110" s="1">
        <v>37184</v>
      </c>
      <c r="C2110" t="s">
        <v>1617</v>
      </c>
      <c r="D2110">
        <f t="shared" si="96"/>
        <v>8653.76</v>
      </c>
      <c r="E2110">
        <f t="shared" si="97"/>
        <v>10</v>
      </c>
      <c r="F2110" t="str">
        <f t="shared" si="98"/>
        <v>No</v>
      </c>
    </row>
    <row r="2111" spans="1:6" x14ac:dyDescent="0.25">
      <c r="A2111" t="s">
        <v>933</v>
      </c>
      <c r="B2111" s="1">
        <v>39224</v>
      </c>
      <c r="C2111">
        <v>9995.49</v>
      </c>
      <c r="D2111">
        <f t="shared" si="96"/>
        <v>9995.49</v>
      </c>
      <c r="E2111">
        <f t="shared" si="97"/>
        <v>5</v>
      </c>
      <c r="F2111" t="str">
        <f t="shared" si="98"/>
        <v>No</v>
      </c>
    </row>
    <row r="2112" spans="1:6" x14ac:dyDescent="0.25">
      <c r="A2112" t="s">
        <v>1116</v>
      </c>
      <c r="B2112" s="1">
        <v>40769</v>
      </c>
      <c r="C2112" t="s">
        <v>1618</v>
      </c>
      <c r="D2112">
        <f t="shared" si="96"/>
        <v>9966.75</v>
      </c>
      <c r="E2112">
        <f t="shared" si="97"/>
        <v>8</v>
      </c>
      <c r="F2112" t="str">
        <f t="shared" si="98"/>
        <v>No</v>
      </c>
    </row>
    <row r="2113" spans="1:6" x14ac:dyDescent="0.25">
      <c r="A2113" t="s">
        <v>143</v>
      </c>
      <c r="B2113" s="1">
        <v>37865</v>
      </c>
      <c r="C2113" t="s">
        <v>1619</v>
      </c>
      <c r="D2113">
        <f t="shared" si="96"/>
        <v>5089.01</v>
      </c>
      <c r="E2113">
        <f t="shared" si="97"/>
        <v>9</v>
      </c>
      <c r="F2113" t="str">
        <f t="shared" si="98"/>
        <v>Yes</v>
      </c>
    </row>
    <row r="2114" spans="1:6" x14ac:dyDescent="0.25">
      <c r="A2114" t="s">
        <v>746</v>
      </c>
      <c r="B2114" s="1">
        <v>40759</v>
      </c>
      <c r="C2114">
        <v>9625.85</v>
      </c>
      <c r="D2114">
        <f t="shared" si="96"/>
        <v>9625.85</v>
      </c>
      <c r="E2114">
        <f t="shared" si="97"/>
        <v>8</v>
      </c>
      <c r="F2114" t="str">
        <f t="shared" si="98"/>
        <v>No</v>
      </c>
    </row>
    <row r="2115" spans="1:6" x14ac:dyDescent="0.25">
      <c r="A2115" t="s">
        <v>176</v>
      </c>
      <c r="B2115" s="1">
        <v>38577</v>
      </c>
      <c r="C2115" t="s">
        <v>1620</v>
      </c>
      <c r="D2115">
        <f t="shared" ref="D2115:D2178" si="99">IF(LEFT(RIGHT(C2115,3))=",",_xlfn.NUMBERVALUE(C2115,",","."),C2115)</f>
        <v>7903.27</v>
      </c>
      <c r="E2115">
        <f t="shared" ref="E2115:E2178" si="100">MONTH(B2115)</f>
        <v>8</v>
      </c>
      <c r="F2115" t="str">
        <f t="shared" ref="F2115:F2178" si="101">IF(ISERROR(SEARCH("J*A*S*M",A2115)),"No","Yes")</f>
        <v>No</v>
      </c>
    </row>
    <row r="2116" spans="1:6" x14ac:dyDescent="0.25">
      <c r="A2116" t="s">
        <v>61</v>
      </c>
      <c r="B2116" s="1">
        <v>37380</v>
      </c>
      <c r="C2116">
        <v>9260.68</v>
      </c>
      <c r="D2116">
        <f t="shared" si="99"/>
        <v>9260.68</v>
      </c>
      <c r="E2116">
        <f t="shared" si="100"/>
        <v>5</v>
      </c>
      <c r="F2116" t="str">
        <f t="shared" si="101"/>
        <v>No</v>
      </c>
    </row>
    <row r="2117" spans="1:6" x14ac:dyDescent="0.25">
      <c r="A2117" t="s">
        <v>320</v>
      </c>
      <c r="B2117" s="1">
        <v>37592</v>
      </c>
      <c r="C2117" t="s">
        <v>1621</v>
      </c>
      <c r="D2117">
        <f t="shared" si="99"/>
        <v>9092.76</v>
      </c>
      <c r="E2117">
        <f t="shared" si="100"/>
        <v>12</v>
      </c>
      <c r="F2117" t="str">
        <f t="shared" si="101"/>
        <v>Yes</v>
      </c>
    </row>
    <row r="2118" spans="1:6" x14ac:dyDescent="0.25">
      <c r="A2118" t="s">
        <v>320</v>
      </c>
      <c r="B2118" s="1">
        <v>41975</v>
      </c>
      <c r="C2118">
        <v>6485.19</v>
      </c>
      <c r="D2118">
        <f t="shared" si="99"/>
        <v>6485.19</v>
      </c>
      <c r="E2118">
        <f t="shared" si="100"/>
        <v>12</v>
      </c>
      <c r="F2118" t="str">
        <f t="shared" si="101"/>
        <v>Yes</v>
      </c>
    </row>
    <row r="2119" spans="1:6" x14ac:dyDescent="0.25">
      <c r="A2119" t="s">
        <v>74</v>
      </c>
      <c r="B2119" s="1">
        <v>39262</v>
      </c>
      <c r="C2119" t="s">
        <v>1622</v>
      </c>
      <c r="D2119">
        <f t="shared" si="99"/>
        <v>7909.86</v>
      </c>
      <c r="E2119">
        <f t="shared" si="100"/>
        <v>6</v>
      </c>
      <c r="F2119" t="str">
        <f t="shared" si="101"/>
        <v>Yes</v>
      </c>
    </row>
    <row r="2120" spans="1:6" x14ac:dyDescent="0.25">
      <c r="A2120" t="s">
        <v>1536</v>
      </c>
      <c r="B2120" s="1">
        <v>37380</v>
      </c>
      <c r="C2120" t="s">
        <v>1623</v>
      </c>
      <c r="D2120">
        <f t="shared" si="99"/>
        <v>6429.91</v>
      </c>
      <c r="E2120">
        <f t="shared" si="100"/>
        <v>5</v>
      </c>
      <c r="F2120" t="str">
        <f t="shared" si="101"/>
        <v>No</v>
      </c>
    </row>
    <row r="2121" spans="1:6" x14ac:dyDescent="0.25">
      <c r="A2121" t="s">
        <v>487</v>
      </c>
      <c r="B2121" s="1">
        <v>41749</v>
      </c>
      <c r="C2121">
        <v>6805.92</v>
      </c>
      <c r="D2121">
        <f t="shared" si="99"/>
        <v>6805.92</v>
      </c>
      <c r="E2121">
        <f t="shared" si="100"/>
        <v>4</v>
      </c>
      <c r="F2121" t="str">
        <f t="shared" si="101"/>
        <v>No</v>
      </c>
    </row>
    <row r="2122" spans="1:6" x14ac:dyDescent="0.25">
      <c r="A2122" t="s">
        <v>320</v>
      </c>
      <c r="B2122" s="1">
        <v>37990</v>
      </c>
      <c r="C2122">
        <v>6323.48</v>
      </c>
      <c r="D2122">
        <f t="shared" si="99"/>
        <v>6323.48</v>
      </c>
      <c r="E2122">
        <f t="shared" si="100"/>
        <v>1</v>
      </c>
      <c r="F2122" t="str">
        <f t="shared" si="101"/>
        <v>Yes</v>
      </c>
    </row>
    <row r="2123" spans="1:6" x14ac:dyDescent="0.25">
      <c r="A2123" t="s">
        <v>125</v>
      </c>
      <c r="B2123" s="1">
        <v>37115</v>
      </c>
      <c r="C2123" t="s">
        <v>1624</v>
      </c>
      <c r="D2123">
        <f t="shared" si="99"/>
        <v>8005.32</v>
      </c>
      <c r="E2123">
        <f t="shared" si="100"/>
        <v>8</v>
      </c>
      <c r="F2123" t="str">
        <f t="shared" si="101"/>
        <v>No</v>
      </c>
    </row>
    <row r="2124" spans="1:6" x14ac:dyDescent="0.25">
      <c r="A2124" t="s">
        <v>843</v>
      </c>
      <c r="B2124" s="1">
        <v>40282</v>
      </c>
      <c r="C2124">
        <v>8181.33</v>
      </c>
      <c r="D2124">
        <f t="shared" si="99"/>
        <v>8181.33</v>
      </c>
      <c r="E2124">
        <f t="shared" si="100"/>
        <v>4</v>
      </c>
      <c r="F2124" t="str">
        <f t="shared" si="101"/>
        <v>No</v>
      </c>
    </row>
    <row r="2125" spans="1:6" x14ac:dyDescent="0.25">
      <c r="A2125" t="s">
        <v>74</v>
      </c>
      <c r="B2125" s="1">
        <v>40524</v>
      </c>
      <c r="C2125">
        <v>6220.09</v>
      </c>
      <c r="D2125">
        <f t="shared" si="99"/>
        <v>6220.09</v>
      </c>
      <c r="E2125">
        <f t="shared" si="100"/>
        <v>12</v>
      </c>
      <c r="F2125" t="str">
        <f t="shared" si="101"/>
        <v>Yes</v>
      </c>
    </row>
    <row r="2126" spans="1:6" x14ac:dyDescent="0.25">
      <c r="A2126" t="s">
        <v>101</v>
      </c>
      <c r="B2126" s="1">
        <v>38390</v>
      </c>
      <c r="C2126">
        <v>9964.6</v>
      </c>
      <c r="D2126">
        <f t="shared" si="99"/>
        <v>9964.6</v>
      </c>
      <c r="E2126">
        <f t="shared" si="100"/>
        <v>2</v>
      </c>
      <c r="F2126" t="str">
        <f t="shared" si="101"/>
        <v>No</v>
      </c>
    </row>
    <row r="2127" spans="1:6" x14ac:dyDescent="0.25">
      <c r="A2127" t="s">
        <v>466</v>
      </c>
      <c r="B2127" s="1">
        <v>37235</v>
      </c>
      <c r="C2127">
        <v>5419.86</v>
      </c>
      <c r="D2127">
        <f t="shared" si="99"/>
        <v>5419.86</v>
      </c>
      <c r="E2127">
        <f t="shared" si="100"/>
        <v>12</v>
      </c>
      <c r="F2127" t="str">
        <f t="shared" si="101"/>
        <v>No</v>
      </c>
    </row>
    <row r="2128" spans="1:6" x14ac:dyDescent="0.25">
      <c r="A2128" t="s">
        <v>223</v>
      </c>
      <c r="B2128" s="1">
        <v>37884</v>
      </c>
      <c r="C2128" t="s">
        <v>1625</v>
      </c>
      <c r="D2128">
        <f t="shared" si="99"/>
        <v>8584.73</v>
      </c>
      <c r="E2128">
        <f t="shared" si="100"/>
        <v>9</v>
      </c>
      <c r="F2128" t="str">
        <f t="shared" si="101"/>
        <v>No</v>
      </c>
    </row>
    <row r="2129" spans="1:6" x14ac:dyDescent="0.25">
      <c r="A2129" t="s">
        <v>186</v>
      </c>
      <c r="B2129" s="1">
        <v>41083</v>
      </c>
      <c r="C2129" t="s">
        <v>1626</v>
      </c>
      <c r="D2129">
        <f t="shared" si="99"/>
        <v>6497.19</v>
      </c>
      <c r="E2129">
        <f t="shared" si="100"/>
        <v>6</v>
      </c>
      <c r="F2129" t="str">
        <f t="shared" si="101"/>
        <v>No</v>
      </c>
    </row>
    <row r="2130" spans="1:6" x14ac:dyDescent="0.25">
      <c r="A2130" t="s">
        <v>217</v>
      </c>
      <c r="B2130" s="1">
        <v>41359</v>
      </c>
      <c r="C2130" t="s">
        <v>1627</v>
      </c>
      <c r="D2130">
        <f t="shared" si="99"/>
        <v>6986.44</v>
      </c>
      <c r="E2130">
        <f t="shared" si="100"/>
        <v>3</v>
      </c>
      <c r="F2130" t="str">
        <f t="shared" si="101"/>
        <v>No</v>
      </c>
    </row>
    <row r="2131" spans="1:6" x14ac:dyDescent="0.25">
      <c r="A2131" t="s">
        <v>350</v>
      </c>
      <c r="B2131" s="1">
        <v>39257</v>
      </c>
      <c r="C2131">
        <v>6708</v>
      </c>
      <c r="D2131">
        <f t="shared" si="99"/>
        <v>6708</v>
      </c>
      <c r="E2131">
        <f t="shared" si="100"/>
        <v>6</v>
      </c>
      <c r="F2131" t="str">
        <f t="shared" si="101"/>
        <v>No</v>
      </c>
    </row>
    <row r="2132" spans="1:6" x14ac:dyDescent="0.25">
      <c r="A2132" t="s">
        <v>230</v>
      </c>
      <c r="B2132" s="1">
        <v>38610</v>
      </c>
      <c r="C2132" t="s">
        <v>1628</v>
      </c>
      <c r="D2132">
        <f t="shared" si="99"/>
        <v>9929.42</v>
      </c>
      <c r="E2132">
        <f t="shared" si="100"/>
        <v>9</v>
      </c>
      <c r="F2132" t="str">
        <f t="shared" si="101"/>
        <v>No</v>
      </c>
    </row>
    <row r="2133" spans="1:6" x14ac:dyDescent="0.25">
      <c r="A2133" t="s">
        <v>1133</v>
      </c>
      <c r="B2133" s="1">
        <v>40548</v>
      </c>
      <c r="C2133">
        <v>6485.7</v>
      </c>
      <c r="D2133">
        <f t="shared" si="99"/>
        <v>6485.7</v>
      </c>
      <c r="E2133">
        <f t="shared" si="100"/>
        <v>1</v>
      </c>
      <c r="F2133" t="str">
        <f t="shared" si="101"/>
        <v>No</v>
      </c>
    </row>
    <row r="2134" spans="1:6" x14ac:dyDescent="0.25">
      <c r="A2134" t="s">
        <v>346</v>
      </c>
      <c r="B2134" s="1">
        <v>38970</v>
      </c>
      <c r="C2134" t="s">
        <v>1629</v>
      </c>
      <c r="D2134">
        <f t="shared" si="99"/>
        <v>7197.87</v>
      </c>
      <c r="E2134">
        <f t="shared" si="100"/>
        <v>9</v>
      </c>
      <c r="F2134" t="str">
        <f t="shared" si="101"/>
        <v>No</v>
      </c>
    </row>
    <row r="2135" spans="1:6" x14ac:dyDescent="0.25">
      <c r="A2135" t="s">
        <v>96</v>
      </c>
      <c r="B2135" s="1">
        <v>38076</v>
      </c>
      <c r="C2135" t="s">
        <v>1630</v>
      </c>
      <c r="D2135">
        <f t="shared" si="99"/>
        <v>7458.63</v>
      </c>
      <c r="E2135">
        <f t="shared" si="100"/>
        <v>3</v>
      </c>
      <c r="F2135" t="str">
        <f t="shared" si="101"/>
        <v>No</v>
      </c>
    </row>
    <row r="2136" spans="1:6" x14ac:dyDescent="0.25">
      <c r="A2136" t="s">
        <v>1631</v>
      </c>
      <c r="B2136" s="1">
        <v>38135</v>
      </c>
      <c r="C2136" t="s">
        <v>1632</v>
      </c>
      <c r="D2136">
        <f t="shared" si="99"/>
        <v>6920.17</v>
      </c>
      <c r="E2136">
        <f t="shared" si="100"/>
        <v>5</v>
      </c>
      <c r="F2136" t="str">
        <f t="shared" si="101"/>
        <v>No</v>
      </c>
    </row>
    <row r="2137" spans="1:6" x14ac:dyDescent="0.25">
      <c r="A2137" t="s">
        <v>396</v>
      </c>
      <c r="B2137" s="1">
        <v>40547</v>
      </c>
      <c r="C2137" t="s">
        <v>1633</v>
      </c>
      <c r="D2137">
        <f t="shared" si="99"/>
        <v>6553.65</v>
      </c>
      <c r="E2137">
        <f t="shared" si="100"/>
        <v>1</v>
      </c>
      <c r="F2137" t="str">
        <f t="shared" si="101"/>
        <v>Yes</v>
      </c>
    </row>
    <row r="2138" spans="1:6" x14ac:dyDescent="0.25">
      <c r="A2138" t="s">
        <v>372</v>
      </c>
      <c r="B2138" s="1">
        <v>37192</v>
      </c>
      <c r="C2138">
        <v>6628.6</v>
      </c>
      <c r="D2138">
        <f t="shared" si="99"/>
        <v>6628.6</v>
      </c>
      <c r="E2138">
        <f t="shared" si="100"/>
        <v>10</v>
      </c>
      <c r="F2138" t="str">
        <f t="shared" si="101"/>
        <v>No</v>
      </c>
    </row>
    <row r="2139" spans="1:6" x14ac:dyDescent="0.25">
      <c r="A2139" t="s">
        <v>429</v>
      </c>
      <c r="B2139" s="1">
        <v>41660</v>
      </c>
      <c r="C2139">
        <v>5906.81</v>
      </c>
      <c r="D2139">
        <f t="shared" si="99"/>
        <v>5906.81</v>
      </c>
      <c r="E2139">
        <f t="shared" si="100"/>
        <v>1</v>
      </c>
      <c r="F2139" t="str">
        <f t="shared" si="101"/>
        <v>No</v>
      </c>
    </row>
    <row r="2140" spans="1:6" x14ac:dyDescent="0.25">
      <c r="A2140" t="s">
        <v>216</v>
      </c>
      <c r="B2140" s="1">
        <v>37392</v>
      </c>
      <c r="C2140">
        <v>5943.93</v>
      </c>
      <c r="D2140">
        <f t="shared" si="99"/>
        <v>5943.93</v>
      </c>
      <c r="E2140">
        <f t="shared" si="100"/>
        <v>5</v>
      </c>
      <c r="F2140" t="str">
        <f t="shared" si="101"/>
        <v>No</v>
      </c>
    </row>
    <row r="2141" spans="1:6" x14ac:dyDescent="0.25">
      <c r="A2141" t="s">
        <v>84</v>
      </c>
      <c r="B2141" s="1">
        <v>40225</v>
      </c>
      <c r="C2141">
        <v>5424.17</v>
      </c>
      <c r="D2141">
        <f t="shared" si="99"/>
        <v>5424.17</v>
      </c>
      <c r="E2141">
        <f t="shared" si="100"/>
        <v>2</v>
      </c>
      <c r="F2141" t="str">
        <f t="shared" si="101"/>
        <v>No</v>
      </c>
    </row>
    <row r="2142" spans="1:6" x14ac:dyDescent="0.25">
      <c r="A2142" t="s">
        <v>125</v>
      </c>
      <c r="B2142" s="1">
        <v>41370</v>
      </c>
      <c r="C2142">
        <v>9324.0300000000007</v>
      </c>
      <c r="D2142">
        <f t="shared" si="99"/>
        <v>9324.0300000000007</v>
      </c>
      <c r="E2142">
        <f t="shared" si="100"/>
        <v>4</v>
      </c>
      <c r="F2142" t="str">
        <f t="shared" si="101"/>
        <v>No</v>
      </c>
    </row>
    <row r="2143" spans="1:6" x14ac:dyDescent="0.25">
      <c r="A2143" t="s">
        <v>757</v>
      </c>
      <c r="B2143" s="1">
        <v>39034</v>
      </c>
      <c r="C2143">
        <v>6532.43</v>
      </c>
      <c r="D2143">
        <f t="shared" si="99"/>
        <v>6532.43</v>
      </c>
      <c r="E2143">
        <f t="shared" si="100"/>
        <v>11</v>
      </c>
      <c r="F2143" t="str">
        <f t="shared" si="101"/>
        <v>No</v>
      </c>
    </row>
    <row r="2144" spans="1:6" x14ac:dyDescent="0.25">
      <c r="A2144" t="s">
        <v>489</v>
      </c>
      <c r="B2144" s="1">
        <v>37385</v>
      </c>
      <c r="C2144">
        <v>7570.51</v>
      </c>
      <c r="D2144">
        <f t="shared" si="99"/>
        <v>7570.51</v>
      </c>
      <c r="E2144">
        <f t="shared" si="100"/>
        <v>5</v>
      </c>
      <c r="F2144" t="str">
        <f t="shared" si="101"/>
        <v>No</v>
      </c>
    </row>
    <row r="2145" spans="1:6" x14ac:dyDescent="0.25">
      <c r="A2145" t="s">
        <v>513</v>
      </c>
      <c r="B2145" s="1">
        <v>39174</v>
      </c>
      <c r="C2145">
        <v>7036.37</v>
      </c>
      <c r="D2145">
        <f t="shared" si="99"/>
        <v>7036.37</v>
      </c>
      <c r="E2145">
        <f t="shared" si="100"/>
        <v>4</v>
      </c>
      <c r="F2145" t="str">
        <f t="shared" si="101"/>
        <v>No</v>
      </c>
    </row>
    <row r="2146" spans="1:6" x14ac:dyDescent="0.25">
      <c r="A2146" t="s">
        <v>61</v>
      </c>
      <c r="B2146" s="1">
        <v>41161</v>
      </c>
      <c r="C2146" t="s">
        <v>1634</v>
      </c>
      <c r="D2146">
        <f t="shared" si="99"/>
        <v>6287.2</v>
      </c>
      <c r="E2146">
        <f t="shared" si="100"/>
        <v>9</v>
      </c>
      <c r="F2146" t="str">
        <f t="shared" si="101"/>
        <v>No</v>
      </c>
    </row>
    <row r="2147" spans="1:6" x14ac:dyDescent="0.25">
      <c r="A2147" t="s">
        <v>461</v>
      </c>
      <c r="B2147" s="1">
        <v>41441</v>
      </c>
      <c r="C2147">
        <v>8271.7900000000009</v>
      </c>
      <c r="D2147">
        <f t="shared" si="99"/>
        <v>8271.7900000000009</v>
      </c>
      <c r="E2147">
        <f t="shared" si="100"/>
        <v>6</v>
      </c>
      <c r="F2147" t="str">
        <f t="shared" si="101"/>
        <v>No</v>
      </c>
    </row>
    <row r="2148" spans="1:6" x14ac:dyDescent="0.25">
      <c r="A2148" t="s">
        <v>917</v>
      </c>
      <c r="B2148" s="1">
        <v>39754</v>
      </c>
      <c r="C2148" t="s">
        <v>1635</v>
      </c>
      <c r="D2148">
        <f t="shared" si="99"/>
        <v>7212.73</v>
      </c>
      <c r="E2148">
        <f t="shared" si="100"/>
        <v>11</v>
      </c>
      <c r="F2148" t="str">
        <f t="shared" si="101"/>
        <v>No</v>
      </c>
    </row>
    <row r="2149" spans="1:6" x14ac:dyDescent="0.25">
      <c r="A2149" t="s">
        <v>71</v>
      </c>
      <c r="B2149" s="1">
        <v>39383</v>
      </c>
      <c r="C2149">
        <v>7330.95</v>
      </c>
      <c r="D2149">
        <f t="shared" si="99"/>
        <v>7330.95</v>
      </c>
      <c r="E2149">
        <f t="shared" si="100"/>
        <v>10</v>
      </c>
      <c r="F2149" t="str">
        <f t="shared" si="101"/>
        <v>No</v>
      </c>
    </row>
    <row r="2150" spans="1:6" x14ac:dyDescent="0.25">
      <c r="A2150" t="s">
        <v>1387</v>
      </c>
      <c r="B2150" s="1">
        <v>41926</v>
      </c>
      <c r="C2150" t="s">
        <v>1636</v>
      </c>
      <c r="D2150">
        <f t="shared" si="99"/>
        <v>9691.9699999999993</v>
      </c>
      <c r="E2150">
        <f t="shared" si="100"/>
        <v>10</v>
      </c>
      <c r="F2150" t="str">
        <f t="shared" si="101"/>
        <v>No</v>
      </c>
    </row>
    <row r="2151" spans="1:6" x14ac:dyDescent="0.25">
      <c r="A2151" t="s">
        <v>762</v>
      </c>
      <c r="B2151" s="1">
        <v>38596</v>
      </c>
      <c r="C2151" t="s">
        <v>1637</v>
      </c>
      <c r="D2151">
        <f t="shared" si="99"/>
        <v>8566.92</v>
      </c>
      <c r="E2151">
        <f t="shared" si="100"/>
        <v>9</v>
      </c>
      <c r="F2151" t="str">
        <f t="shared" si="101"/>
        <v>No</v>
      </c>
    </row>
    <row r="2152" spans="1:6" x14ac:dyDescent="0.25">
      <c r="A2152" t="s">
        <v>61</v>
      </c>
      <c r="B2152" s="1">
        <v>41928</v>
      </c>
      <c r="C2152">
        <v>9054.34</v>
      </c>
      <c r="D2152">
        <f t="shared" si="99"/>
        <v>9054.34</v>
      </c>
      <c r="E2152">
        <f t="shared" si="100"/>
        <v>10</v>
      </c>
      <c r="F2152" t="str">
        <f t="shared" si="101"/>
        <v>No</v>
      </c>
    </row>
    <row r="2153" spans="1:6" x14ac:dyDescent="0.25">
      <c r="A2153" t="s">
        <v>77</v>
      </c>
      <c r="B2153" s="1">
        <v>41257</v>
      </c>
      <c r="C2153">
        <v>6401.94</v>
      </c>
      <c r="D2153">
        <f t="shared" si="99"/>
        <v>6401.94</v>
      </c>
      <c r="E2153">
        <f t="shared" si="100"/>
        <v>12</v>
      </c>
      <c r="F2153" t="str">
        <f t="shared" si="101"/>
        <v>No</v>
      </c>
    </row>
    <row r="2154" spans="1:6" x14ac:dyDescent="0.25">
      <c r="A2154" t="s">
        <v>932</v>
      </c>
      <c r="B2154" s="1">
        <v>37591</v>
      </c>
      <c r="C2154" t="s">
        <v>1638</v>
      </c>
      <c r="D2154">
        <f t="shared" si="99"/>
        <v>6450.29</v>
      </c>
      <c r="E2154">
        <f t="shared" si="100"/>
        <v>12</v>
      </c>
      <c r="F2154" t="str">
        <f t="shared" si="101"/>
        <v>No</v>
      </c>
    </row>
    <row r="2155" spans="1:6" x14ac:dyDescent="0.25">
      <c r="A2155" t="s">
        <v>890</v>
      </c>
      <c r="B2155" s="1">
        <v>38967</v>
      </c>
      <c r="C2155">
        <v>9708.67</v>
      </c>
      <c r="D2155">
        <f t="shared" si="99"/>
        <v>9708.67</v>
      </c>
      <c r="E2155">
        <f t="shared" si="100"/>
        <v>9</v>
      </c>
      <c r="F2155" t="str">
        <f t="shared" si="101"/>
        <v>No</v>
      </c>
    </row>
    <row r="2156" spans="1:6" x14ac:dyDescent="0.25">
      <c r="A2156" t="s">
        <v>1213</v>
      </c>
      <c r="B2156" s="1">
        <v>41235</v>
      </c>
      <c r="C2156" t="s">
        <v>1639</v>
      </c>
      <c r="D2156">
        <f t="shared" si="99"/>
        <v>7432.99</v>
      </c>
      <c r="E2156">
        <f t="shared" si="100"/>
        <v>11</v>
      </c>
      <c r="F2156" t="str">
        <f t="shared" si="101"/>
        <v>No</v>
      </c>
    </row>
    <row r="2157" spans="1:6" x14ac:dyDescent="0.25">
      <c r="A2157" t="s">
        <v>269</v>
      </c>
      <c r="B2157" s="1">
        <v>41606</v>
      </c>
      <c r="C2157">
        <v>6400.09</v>
      </c>
      <c r="D2157">
        <f t="shared" si="99"/>
        <v>6400.09</v>
      </c>
      <c r="E2157">
        <f t="shared" si="100"/>
        <v>11</v>
      </c>
      <c r="F2157" t="str">
        <f t="shared" si="101"/>
        <v>Yes</v>
      </c>
    </row>
    <row r="2158" spans="1:6" x14ac:dyDescent="0.25">
      <c r="A2158" t="s">
        <v>639</v>
      </c>
      <c r="B2158" s="1">
        <v>40612</v>
      </c>
      <c r="C2158">
        <v>7825.44</v>
      </c>
      <c r="D2158">
        <f t="shared" si="99"/>
        <v>7825.44</v>
      </c>
      <c r="E2158">
        <f t="shared" si="100"/>
        <v>3</v>
      </c>
      <c r="F2158" t="str">
        <f t="shared" si="101"/>
        <v>No</v>
      </c>
    </row>
    <row r="2159" spans="1:6" x14ac:dyDescent="0.25">
      <c r="A2159" t="s">
        <v>1069</v>
      </c>
      <c r="B2159" s="1">
        <v>42000</v>
      </c>
      <c r="C2159" t="s">
        <v>1640</v>
      </c>
      <c r="D2159">
        <f t="shared" si="99"/>
        <v>6672.07</v>
      </c>
      <c r="E2159">
        <f t="shared" si="100"/>
        <v>12</v>
      </c>
      <c r="F2159" t="str">
        <f t="shared" si="101"/>
        <v>No</v>
      </c>
    </row>
    <row r="2160" spans="1:6" x14ac:dyDescent="0.25">
      <c r="A2160" t="s">
        <v>713</v>
      </c>
      <c r="B2160" s="1">
        <v>40047</v>
      </c>
      <c r="C2160" t="s">
        <v>1641</v>
      </c>
      <c r="D2160">
        <f t="shared" si="99"/>
        <v>6246.75</v>
      </c>
      <c r="E2160">
        <f t="shared" si="100"/>
        <v>8</v>
      </c>
      <c r="F2160" t="str">
        <f t="shared" si="101"/>
        <v>No</v>
      </c>
    </row>
    <row r="2161" spans="1:6" x14ac:dyDescent="0.25">
      <c r="A2161" t="s">
        <v>263</v>
      </c>
      <c r="B2161" s="1">
        <v>38167</v>
      </c>
      <c r="C2161" t="s">
        <v>1642</v>
      </c>
      <c r="D2161">
        <f t="shared" si="99"/>
        <v>6593.87</v>
      </c>
      <c r="E2161">
        <f t="shared" si="100"/>
        <v>6</v>
      </c>
      <c r="F2161" t="str">
        <f t="shared" si="101"/>
        <v>No</v>
      </c>
    </row>
    <row r="2162" spans="1:6" x14ac:dyDescent="0.25">
      <c r="A2162" t="s">
        <v>372</v>
      </c>
      <c r="B2162" s="1">
        <v>39579</v>
      </c>
      <c r="C2162">
        <v>9276.43</v>
      </c>
      <c r="D2162">
        <f t="shared" si="99"/>
        <v>9276.43</v>
      </c>
      <c r="E2162">
        <f t="shared" si="100"/>
        <v>5</v>
      </c>
      <c r="F2162" t="str">
        <f t="shared" si="101"/>
        <v>No</v>
      </c>
    </row>
    <row r="2163" spans="1:6" x14ac:dyDescent="0.25">
      <c r="A2163" t="s">
        <v>143</v>
      </c>
      <c r="B2163" s="1">
        <v>38744</v>
      </c>
      <c r="C2163">
        <v>9582.92</v>
      </c>
      <c r="D2163">
        <f t="shared" si="99"/>
        <v>9582.92</v>
      </c>
      <c r="E2163">
        <f t="shared" si="100"/>
        <v>1</v>
      </c>
      <c r="F2163" t="str">
        <f t="shared" si="101"/>
        <v>Yes</v>
      </c>
    </row>
    <row r="2164" spans="1:6" x14ac:dyDescent="0.25">
      <c r="A2164" t="s">
        <v>396</v>
      </c>
      <c r="B2164" s="1">
        <v>37821</v>
      </c>
      <c r="C2164">
        <v>8147.8</v>
      </c>
      <c r="D2164">
        <f t="shared" si="99"/>
        <v>8147.8</v>
      </c>
      <c r="E2164">
        <f t="shared" si="100"/>
        <v>7</v>
      </c>
      <c r="F2164" t="str">
        <f t="shared" si="101"/>
        <v>Yes</v>
      </c>
    </row>
    <row r="2165" spans="1:6" x14ac:dyDescent="0.25">
      <c r="A2165" t="s">
        <v>548</v>
      </c>
      <c r="B2165" s="1">
        <v>39814</v>
      </c>
      <c r="C2165" t="s">
        <v>1643</v>
      </c>
      <c r="D2165">
        <f t="shared" si="99"/>
        <v>8357.82</v>
      </c>
      <c r="E2165">
        <f t="shared" si="100"/>
        <v>1</v>
      </c>
      <c r="F2165" t="str">
        <f t="shared" si="101"/>
        <v>No</v>
      </c>
    </row>
    <row r="2166" spans="1:6" x14ac:dyDescent="0.25">
      <c r="A2166" t="s">
        <v>965</v>
      </c>
      <c r="B2166" s="1">
        <v>38602</v>
      </c>
      <c r="C2166" t="s">
        <v>1644</v>
      </c>
      <c r="D2166">
        <f t="shared" si="99"/>
        <v>6242.58</v>
      </c>
      <c r="E2166">
        <f t="shared" si="100"/>
        <v>9</v>
      </c>
      <c r="F2166" t="str">
        <f t="shared" si="101"/>
        <v>No</v>
      </c>
    </row>
    <row r="2167" spans="1:6" x14ac:dyDescent="0.25">
      <c r="A2167" t="s">
        <v>1168</v>
      </c>
      <c r="B2167" s="1">
        <v>39219</v>
      </c>
      <c r="C2167" t="s">
        <v>1645</v>
      </c>
      <c r="D2167">
        <f t="shared" si="99"/>
        <v>8858</v>
      </c>
      <c r="E2167">
        <f t="shared" si="100"/>
        <v>5</v>
      </c>
      <c r="F2167" t="str">
        <f t="shared" si="101"/>
        <v>No</v>
      </c>
    </row>
    <row r="2168" spans="1:6" x14ac:dyDescent="0.25">
      <c r="A2168" t="s">
        <v>344</v>
      </c>
      <c r="B2168" s="1">
        <v>40004</v>
      </c>
      <c r="C2168" t="s">
        <v>1646</v>
      </c>
      <c r="D2168">
        <f t="shared" si="99"/>
        <v>8743.7999999999993</v>
      </c>
      <c r="E2168">
        <f t="shared" si="100"/>
        <v>7</v>
      </c>
      <c r="F2168" t="str">
        <f t="shared" si="101"/>
        <v>No</v>
      </c>
    </row>
    <row r="2169" spans="1:6" x14ac:dyDescent="0.25">
      <c r="A2169" t="s">
        <v>988</v>
      </c>
      <c r="B2169" s="1">
        <v>41054</v>
      </c>
      <c r="C2169">
        <v>6665.02</v>
      </c>
      <c r="D2169">
        <f t="shared" si="99"/>
        <v>6665.02</v>
      </c>
      <c r="E2169">
        <f t="shared" si="100"/>
        <v>5</v>
      </c>
      <c r="F2169" t="str">
        <f t="shared" si="101"/>
        <v>No</v>
      </c>
    </row>
    <row r="2170" spans="1:6" x14ac:dyDescent="0.25">
      <c r="A2170" t="s">
        <v>1556</v>
      </c>
      <c r="B2170" s="1">
        <v>39956</v>
      </c>
      <c r="C2170">
        <v>6117.39</v>
      </c>
      <c r="D2170">
        <f t="shared" si="99"/>
        <v>6117.39</v>
      </c>
      <c r="E2170">
        <f t="shared" si="100"/>
        <v>5</v>
      </c>
      <c r="F2170" t="str">
        <f t="shared" si="101"/>
        <v>No</v>
      </c>
    </row>
    <row r="2171" spans="1:6" x14ac:dyDescent="0.25">
      <c r="A2171" t="s">
        <v>129</v>
      </c>
      <c r="B2171" s="1">
        <v>38820</v>
      </c>
      <c r="C2171" t="s">
        <v>1647</v>
      </c>
      <c r="D2171">
        <f t="shared" si="99"/>
        <v>7731.33</v>
      </c>
      <c r="E2171">
        <f t="shared" si="100"/>
        <v>4</v>
      </c>
      <c r="F2171" t="str">
        <f t="shared" si="101"/>
        <v>No</v>
      </c>
    </row>
    <row r="2172" spans="1:6" x14ac:dyDescent="0.25">
      <c r="A2172" t="s">
        <v>136</v>
      </c>
      <c r="B2172" s="1">
        <v>40474</v>
      </c>
      <c r="C2172" t="s">
        <v>1648</v>
      </c>
      <c r="D2172">
        <f t="shared" si="99"/>
        <v>5119.92</v>
      </c>
      <c r="E2172">
        <f t="shared" si="100"/>
        <v>10</v>
      </c>
      <c r="F2172" t="str">
        <f t="shared" si="101"/>
        <v>No</v>
      </c>
    </row>
    <row r="2173" spans="1:6" x14ac:dyDescent="0.25">
      <c r="A2173" t="s">
        <v>86</v>
      </c>
      <c r="B2173" s="1">
        <v>41157</v>
      </c>
      <c r="C2173">
        <v>5750.3</v>
      </c>
      <c r="D2173">
        <f t="shared" si="99"/>
        <v>5750.3</v>
      </c>
      <c r="E2173">
        <f t="shared" si="100"/>
        <v>9</v>
      </c>
      <c r="F2173" t="str">
        <f t="shared" si="101"/>
        <v>No</v>
      </c>
    </row>
    <row r="2174" spans="1:6" x14ac:dyDescent="0.25">
      <c r="A2174" t="s">
        <v>478</v>
      </c>
      <c r="B2174" s="1">
        <v>41218</v>
      </c>
      <c r="C2174">
        <v>7661.03</v>
      </c>
      <c r="D2174">
        <f t="shared" si="99"/>
        <v>7661.03</v>
      </c>
      <c r="E2174">
        <f t="shared" si="100"/>
        <v>11</v>
      </c>
      <c r="F2174" t="str">
        <f t="shared" si="101"/>
        <v>No</v>
      </c>
    </row>
    <row r="2175" spans="1:6" x14ac:dyDescent="0.25">
      <c r="A2175" t="s">
        <v>123</v>
      </c>
      <c r="B2175" s="1">
        <v>37770</v>
      </c>
      <c r="C2175">
        <v>6637</v>
      </c>
      <c r="D2175">
        <f t="shared" si="99"/>
        <v>6637</v>
      </c>
      <c r="E2175">
        <f t="shared" si="100"/>
        <v>5</v>
      </c>
      <c r="F2175" t="str">
        <f t="shared" si="101"/>
        <v>No</v>
      </c>
    </row>
    <row r="2176" spans="1:6" x14ac:dyDescent="0.25">
      <c r="A2176" t="s">
        <v>334</v>
      </c>
      <c r="B2176" s="1">
        <v>41284</v>
      </c>
      <c r="C2176" t="s">
        <v>1649</v>
      </c>
      <c r="D2176">
        <f t="shared" si="99"/>
        <v>7654.16</v>
      </c>
      <c r="E2176">
        <f t="shared" si="100"/>
        <v>1</v>
      </c>
      <c r="F2176" t="str">
        <f t="shared" si="101"/>
        <v>No</v>
      </c>
    </row>
    <row r="2177" spans="1:6" x14ac:dyDescent="0.25">
      <c r="A2177" t="s">
        <v>1246</v>
      </c>
      <c r="B2177" s="1">
        <v>39529</v>
      </c>
      <c r="C2177" t="s">
        <v>1650</v>
      </c>
      <c r="D2177">
        <f t="shared" si="99"/>
        <v>7558.34</v>
      </c>
      <c r="E2177">
        <f t="shared" si="100"/>
        <v>3</v>
      </c>
      <c r="F2177" t="str">
        <f t="shared" si="101"/>
        <v>No</v>
      </c>
    </row>
    <row r="2178" spans="1:6" x14ac:dyDescent="0.25">
      <c r="A2178" t="s">
        <v>548</v>
      </c>
      <c r="B2178" s="1">
        <v>40513</v>
      </c>
      <c r="C2178">
        <v>8342.27</v>
      </c>
      <c r="D2178">
        <f t="shared" si="99"/>
        <v>8342.27</v>
      </c>
      <c r="E2178">
        <f t="shared" si="100"/>
        <v>12</v>
      </c>
      <c r="F2178" t="str">
        <f t="shared" si="101"/>
        <v>No</v>
      </c>
    </row>
    <row r="2179" spans="1:6" x14ac:dyDescent="0.25">
      <c r="A2179" t="s">
        <v>443</v>
      </c>
      <c r="B2179" s="1">
        <v>41544</v>
      </c>
      <c r="C2179">
        <v>8347.36</v>
      </c>
      <c r="D2179">
        <f t="shared" ref="D2179:D2242" si="102">IF(LEFT(RIGHT(C2179,3))=",",_xlfn.NUMBERVALUE(C2179,",","."),C2179)</f>
        <v>8347.36</v>
      </c>
      <c r="E2179">
        <f t="shared" ref="E2179:E2242" si="103">MONTH(B2179)</f>
        <v>9</v>
      </c>
      <c r="F2179" t="str">
        <f t="shared" ref="F2179:F2242" si="104">IF(ISERROR(SEARCH("J*A*S*M",A2179)),"No","Yes")</f>
        <v>No</v>
      </c>
    </row>
    <row r="2180" spans="1:6" x14ac:dyDescent="0.25">
      <c r="A2180" t="s">
        <v>202</v>
      </c>
      <c r="B2180" s="1">
        <v>39712</v>
      </c>
      <c r="C2180" t="s">
        <v>1651</v>
      </c>
      <c r="D2180">
        <f t="shared" si="102"/>
        <v>6080.59</v>
      </c>
      <c r="E2180">
        <f t="shared" si="103"/>
        <v>9</v>
      </c>
      <c r="F2180" t="str">
        <f t="shared" si="104"/>
        <v>No</v>
      </c>
    </row>
    <row r="2181" spans="1:6" x14ac:dyDescent="0.25">
      <c r="A2181" t="s">
        <v>1652</v>
      </c>
      <c r="B2181" s="1">
        <v>41706</v>
      </c>
      <c r="C2181">
        <v>8269.86</v>
      </c>
      <c r="D2181">
        <f t="shared" si="102"/>
        <v>8269.86</v>
      </c>
      <c r="E2181">
        <f t="shared" si="103"/>
        <v>3</v>
      </c>
      <c r="F2181" t="str">
        <f t="shared" si="104"/>
        <v>No</v>
      </c>
    </row>
    <row r="2182" spans="1:6" x14ac:dyDescent="0.25">
      <c r="A2182" t="s">
        <v>143</v>
      </c>
      <c r="B2182" s="1">
        <v>40884</v>
      </c>
      <c r="C2182" t="s">
        <v>1653</v>
      </c>
      <c r="D2182">
        <f t="shared" si="102"/>
        <v>9831.17</v>
      </c>
      <c r="E2182">
        <f t="shared" si="103"/>
        <v>12</v>
      </c>
      <c r="F2182" t="str">
        <f t="shared" si="104"/>
        <v>Yes</v>
      </c>
    </row>
    <row r="2183" spans="1:6" x14ac:dyDescent="0.25">
      <c r="A2183" t="s">
        <v>132</v>
      </c>
      <c r="B2183" s="1">
        <v>39510</v>
      </c>
      <c r="C2183">
        <v>9806.2900000000009</v>
      </c>
      <c r="D2183">
        <f t="shared" si="102"/>
        <v>9806.2900000000009</v>
      </c>
      <c r="E2183">
        <f t="shared" si="103"/>
        <v>3</v>
      </c>
      <c r="F2183" t="str">
        <f t="shared" si="104"/>
        <v>No</v>
      </c>
    </row>
    <row r="2184" spans="1:6" x14ac:dyDescent="0.25">
      <c r="A2184" t="s">
        <v>1654</v>
      </c>
      <c r="B2184" s="1">
        <v>40926</v>
      </c>
      <c r="C2184">
        <v>7977.06</v>
      </c>
      <c r="D2184">
        <f t="shared" si="102"/>
        <v>7977.06</v>
      </c>
      <c r="E2184">
        <f t="shared" si="103"/>
        <v>1</v>
      </c>
      <c r="F2184" t="str">
        <f t="shared" si="104"/>
        <v>No</v>
      </c>
    </row>
    <row r="2185" spans="1:6" x14ac:dyDescent="0.25">
      <c r="A2185" t="s">
        <v>143</v>
      </c>
      <c r="B2185" s="1">
        <v>37839</v>
      </c>
      <c r="C2185">
        <v>5921.06</v>
      </c>
      <c r="D2185">
        <f t="shared" si="102"/>
        <v>5921.06</v>
      </c>
      <c r="E2185">
        <f t="shared" si="103"/>
        <v>8</v>
      </c>
      <c r="F2185" t="str">
        <f t="shared" si="104"/>
        <v>Yes</v>
      </c>
    </row>
    <row r="2186" spans="1:6" x14ac:dyDescent="0.25">
      <c r="A2186" t="s">
        <v>1069</v>
      </c>
      <c r="B2186" s="1">
        <v>37733</v>
      </c>
      <c r="C2186">
        <v>7895.94</v>
      </c>
      <c r="D2186">
        <f t="shared" si="102"/>
        <v>7895.94</v>
      </c>
      <c r="E2186">
        <f t="shared" si="103"/>
        <v>4</v>
      </c>
      <c r="F2186" t="str">
        <f t="shared" si="104"/>
        <v>No</v>
      </c>
    </row>
    <row r="2187" spans="1:6" x14ac:dyDescent="0.25">
      <c r="A2187" t="s">
        <v>84</v>
      </c>
      <c r="B2187" s="1">
        <v>40333</v>
      </c>
      <c r="C2187" t="s">
        <v>1655</v>
      </c>
      <c r="D2187">
        <f t="shared" si="102"/>
        <v>6576.62</v>
      </c>
      <c r="E2187">
        <f t="shared" si="103"/>
        <v>6</v>
      </c>
      <c r="F2187" t="str">
        <f t="shared" si="104"/>
        <v>No</v>
      </c>
    </row>
    <row r="2188" spans="1:6" x14ac:dyDescent="0.25">
      <c r="A2188" t="s">
        <v>679</v>
      </c>
      <c r="B2188" s="1">
        <v>41803</v>
      </c>
      <c r="C2188">
        <v>6614.1</v>
      </c>
      <c r="D2188">
        <f t="shared" si="102"/>
        <v>6614.1</v>
      </c>
      <c r="E2188">
        <f t="shared" si="103"/>
        <v>6</v>
      </c>
      <c r="F2188" t="str">
        <f t="shared" si="104"/>
        <v>No</v>
      </c>
    </row>
    <row r="2189" spans="1:6" x14ac:dyDescent="0.25">
      <c r="A2189" t="s">
        <v>619</v>
      </c>
      <c r="B2189" s="1">
        <v>37843</v>
      </c>
      <c r="C2189">
        <v>9212.34</v>
      </c>
      <c r="D2189">
        <f t="shared" si="102"/>
        <v>9212.34</v>
      </c>
      <c r="E2189">
        <f t="shared" si="103"/>
        <v>8</v>
      </c>
      <c r="F2189" t="str">
        <f t="shared" si="104"/>
        <v>No</v>
      </c>
    </row>
    <row r="2190" spans="1:6" x14ac:dyDescent="0.25">
      <c r="A2190" t="s">
        <v>459</v>
      </c>
      <c r="B2190" s="1">
        <v>40777</v>
      </c>
      <c r="C2190" t="s">
        <v>1656</v>
      </c>
      <c r="D2190">
        <f t="shared" si="102"/>
        <v>5070.7700000000004</v>
      </c>
      <c r="E2190">
        <f t="shared" si="103"/>
        <v>8</v>
      </c>
      <c r="F2190" t="str">
        <f t="shared" si="104"/>
        <v>No</v>
      </c>
    </row>
    <row r="2191" spans="1:6" x14ac:dyDescent="0.25">
      <c r="A2191" t="s">
        <v>125</v>
      </c>
      <c r="B2191" s="1">
        <v>39813</v>
      </c>
      <c r="C2191" t="s">
        <v>1657</v>
      </c>
      <c r="D2191">
        <f t="shared" si="102"/>
        <v>9388.49</v>
      </c>
      <c r="E2191">
        <f t="shared" si="103"/>
        <v>12</v>
      </c>
      <c r="F2191" t="str">
        <f t="shared" si="104"/>
        <v>No</v>
      </c>
    </row>
    <row r="2192" spans="1:6" x14ac:dyDescent="0.25">
      <c r="A2192" t="s">
        <v>101</v>
      </c>
      <c r="B2192" s="1">
        <v>40029</v>
      </c>
      <c r="C2192" t="s">
        <v>1658</v>
      </c>
      <c r="D2192">
        <f t="shared" si="102"/>
        <v>5001.07</v>
      </c>
      <c r="E2192">
        <f t="shared" si="103"/>
        <v>8</v>
      </c>
      <c r="F2192" t="str">
        <f t="shared" si="104"/>
        <v>No</v>
      </c>
    </row>
    <row r="2193" spans="1:6" x14ac:dyDescent="0.25">
      <c r="A2193" t="s">
        <v>320</v>
      </c>
      <c r="B2193" s="1">
        <v>37500</v>
      </c>
      <c r="C2193" t="s">
        <v>1659</v>
      </c>
      <c r="D2193">
        <f t="shared" si="102"/>
        <v>5246.52</v>
      </c>
      <c r="E2193">
        <f t="shared" si="103"/>
        <v>9</v>
      </c>
      <c r="F2193" t="str">
        <f t="shared" si="104"/>
        <v>Yes</v>
      </c>
    </row>
    <row r="2194" spans="1:6" x14ac:dyDescent="0.25">
      <c r="A2194" t="s">
        <v>1654</v>
      </c>
      <c r="B2194" s="1">
        <v>38603</v>
      </c>
      <c r="C2194">
        <v>6036.26</v>
      </c>
      <c r="D2194">
        <f t="shared" si="102"/>
        <v>6036.26</v>
      </c>
      <c r="E2194">
        <f t="shared" si="103"/>
        <v>9</v>
      </c>
      <c r="F2194" t="str">
        <f t="shared" si="104"/>
        <v>No</v>
      </c>
    </row>
    <row r="2195" spans="1:6" x14ac:dyDescent="0.25">
      <c r="A2195" t="s">
        <v>560</v>
      </c>
      <c r="B2195" s="1">
        <v>37776</v>
      </c>
      <c r="C2195" t="s">
        <v>1660</v>
      </c>
      <c r="D2195">
        <f t="shared" si="102"/>
        <v>8257.93</v>
      </c>
      <c r="E2195">
        <f t="shared" si="103"/>
        <v>6</v>
      </c>
      <c r="F2195" t="str">
        <f t="shared" si="104"/>
        <v>No</v>
      </c>
    </row>
    <row r="2196" spans="1:6" x14ac:dyDescent="0.25">
      <c r="A2196" t="s">
        <v>855</v>
      </c>
      <c r="B2196" s="1">
        <v>37692</v>
      </c>
      <c r="C2196">
        <v>5621.75</v>
      </c>
      <c r="D2196">
        <f t="shared" si="102"/>
        <v>5621.75</v>
      </c>
      <c r="E2196">
        <f t="shared" si="103"/>
        <v>3</v>
      </c>
      <c r="F2196" t="str">
        <f t="shared" si="104"/>
        <v>No</v>
      </c>
    </row>
    <row r="2197" spans="1:6" x14ac:dyDescent="0.25">
      <c r="A2197" t="s">
        <v>391</v>
      </c>
      <c r="B2197" s="1">
        <v>40385</v>
      </c>
      <c r="C2197">
        <v>9899.09</v>
      </c>
      <c r="D2197">
        <f t="shared" si="102"/>
        <v>9899.09</v>
      </c>
      <c r="E2197">
        <f t="shared" si="103"/>
        <v>7</v>
      </c>
      <c r="F2197" t="str">
        <f t="shared" si="104"/>
        <v>No</v>
      </c>
    </row>
    <row r="2198" spans="1:6" x14ac:dyDescent="0.25">
      <c r="A2198" t="s">
        <v>448</v>
      </c>
      <c r="B2198" s="1">
        <v>37379</v>
      </c>
      <c r="C2198">
        <v>9758.17</v>
      </c>
      <c r="D2198">
        <f t="shared" si="102"/>
        <v>9758.17</v>
      </c>
      <c r="E2198">
        <f t="shared" si="103"/>
        <v>5</v>
      </c>
      <c r="F2198" t="str">
        <f t="shared" si="104"/>
        <v>No</v>
      </c>
    </row>
    <row r="2199" spans="1:6" x14ac:dyDescent="0.25">
      <c r="A2199" t="s">
        <v>71</v>
      </c>
      <c r="B2199" s="1">
        <v>41907</v>
      </c>
      <c r="C2199">
        <v>7225.15</v>
      </c>
      <c r="D2199">
        <f t="shared" si="102"/>
        <v>7225.15</v>
      </c>
      <c r="E2199">
        <f t="shared" si="103"/>
        <v>9</v>
      </c>
      <c r="F2199" t="str">
        <f t="shared" si="104"/>
        <v>No</v>
      </c>
    </row>
    <row r="2200" spans="1:6" x14ac:dyDescent="0.25">
      <c r="A2200" t="s">
        <v>308</v>
      </c>
      <c r="B2200" s="1">
        <v>37499</v>
      </c>
      <c r="C2200">
        <v>5131.7700000000004</v>
      </c>
      <c r="D2200">
        <f t="shared" si="102"/>
        <v>5131.7700000000004</v>
      </c>
      <c r="E2200">
        <f t="shared" si="103"/>
        <v>8</v>
      </c>
      <c r="F2200" t="str">
        <f t="shared" si="104"/>
        <v>No</v>
      </c>
    </row>
    <row r="2201" spans="1:6" x14ac:dyDescent="0.25">
      <c r="A2201" t="s">
        <v>543</v>
      </c>
      <c r="B2201" s="1">
        <v>39314</v>
      </c>
      <c r="C2201">
        <v>8840.0499999999993</v>
      </c>
      <c r="D2201">
        <f t="shared" si="102"/>
        <v>8840.0499999999993</v>
      </c>
      <c r="E2201">
        <f t="shared" si="103"/>
        <v>8</v>
      </c>
      <c r="F2201" t="str">
        <f t="shared" si="104"/>
        <v>No</v>
      </c>
    </row>
    <row r="2202" spans="1:6" x14ac:dyDescent="0.25">
      <c r="A2202" t="s">
        <v>544</v>
      </c>
      <c r="B2202" s="1">
        <v>41865</v>
      </c>
      <c r="C2202" t="s">
        <v>1661</v>
      </c>
      <c r="D2202">
        <f t="shared" si="102"/>
        <v>6809.36</v>
      </c>
      <c r="E2202">
        <f t="shared" si="103"/>
        <v>8</v>
      </c>
      <c r="F2202" t="str">
        <f t="shared" si="104"/>
        <v>Yes</v>
      </c>
    </row>
    <row r="2203" spans="1:6" x14ac:dyDescent="0.25">
      <c r="A2203" t="s">
        <v>159</v>
      </c>
      <c r="B2203" s="1">
        <v>40041</v>
      </c>
      <c r="C2203">
        <v>8613.93</v>
      </c>
      <c r="D2203">
        <f t="shared" si="102"/>
        <v>8613.93</v>
      </c>
      <c r="E2203">
        <f t="shared" si="103"/>
        <v>8</v>
      </c>
      <c r="F2203" t="str">
        <f t="shared" si="104"/>
        <v>No</v>
      </c>
    </row>
    <row r="2204" spans="1:6" x14ac:dyDescent="0.25">
      <c r="A2204" t="s">
        <v>121</v>
      </c>
      <c r="B2204" s="1">
        <v>41324</v>
      </c>
      <c r="C2204" t="s">
        <v>1662</v>
      </c>
      <c r="D2204">
        <f t="shared" si="102"/>
        <v>6566.63</v>
      </c>
      <c r="E2204">
        <f t="shared" si="103"/>
        <v>2</v>
      </c>
      <c r="F2204" t="str">
        <f t="shared" si="104"/>
        <v>No</v>
      </c>
    </row>
    <row r="2205" spans="1:6" x14ac:dyDescent="0.25">
      <c r="A2205" t="s">
        <v>334</v>
      </c>
      <c r="B2205" s="1">
        <v>38250</v>
      </c>
      <c r="C2205" t="s">
        <v>1663</v>
      </c>
      <c r="D2205">
        <f t="shared" si="102"/>
        <v>6315.19</v>
      </c>
      <c r="E2205">
        <f t="shared" si="103"/>
        <v>9</v>
      </c>
      <c r="F2205" t="str">
        <f t="shared" si="104"/>
        <v>No</v>
      </c>
    </row>
    <row r="2206" spans="1:6" x14ac:dyDescent="0.25">
      <c r="A2206" t="s">
        <v>125</v>
      </c>
      <c r="B2206" s="1">
        <v>38768</v>
      </c>
      <c r="C2206" t="s">
        <v>1664</v>
      </c>
      <c r="D2206">
        <f t="shared" si="102"/>
        <v>5189.04</v>
      </c>
      <c r="E2206">
        <f t="shared" si="103"/>
        <v>2</v>
      </c>
      <c r="F2206" t="str">
        <f t="shared" si="104"/>
        <v>No</v>
      </c>
    </row>
    <row r="2207" spans="1:6" x14ac:dyDescent="0.25">
      <c r="A2207" t="s">
        <v>247</v>
      </c>
      <c r="B2207" s="1">
        <v>41105</v>
      </c>
      <c r="C2207">
        <v>6237.08</v>
      </c>
      <c r="D2207">
        <f t="shared" si="102"/>
        <v>6237.08</v>
      </c>
      <c r="E2207">
        <f t="shared" si="103"/>
        <v>7</v>
      </c>
      <c r="F2207" t="str">
        <f t="shared" si="104"/>
        <v>Yes</v>
      </c>
    </row>
    <row r="2208" spans="1:6" x14ac:dyDescent="0.25">
      <c r="A2208" t="s">
        <v>898</v>
      </c>
      <c r="B2208" s="1">
        <v>41177</v>
      </c>
      <c r="C2208" t="s">
        <v>1665</v>
      </c>
      <c r="D2208">
        <f t="shared" si="102"/>
        <v>9106.8799999999992</v>
      </c>
      <c r="E2208">
        <f t="shared" si="103"/>
        <v>9</v>
      </c>
      <c r="F2208" t="str">
        <f t="shared" si="104"/>
        <v>No</v>
      </c>
    </row>
    <row r="2209" spans="1:6" x14ac:dyDescent="0.25">
      <c r="A2209" t="s">
        <v>276</v>
      </c>
      <c r="B2209" s="1">
        <v>37272</v>
      </c>
      <c r="C2209" t="s">
        <v>1666</v>
      </c>
      <c r="D2209">
        <f t="shared" si="102"/>
        <v>5707.52</v>
      </c>
      <c r="E2209">
        <f t="shared" si="103"/>
        <v>1</v>
      </c>
      <c r="F2209" t="str">
        <f t="shared" si="104"/>
        <v>No</v>
      </c>
    </row>
    <row r="2210" spans="1:6" x14ac:dyDescent="0.25">
      <c r="A2210" t="s">
        <v>1040</v>
      </c>
      <c r="B2210" s="1">
        <v>41883</v>
      </c>
      <c r="C2210" t="s">
        <v>1667</v>
      </c>
      <c r="D2210">
        <f t="shared" si="102"/>
        <v>5396.32</v>
      </c>
      <c r="E2210">
        <f t="shared" si="103"/>
        <v>9</v>
      </c>
      <c r="F2210" t="str">
        <f t="shared" si="104"/>
        <v>No</v>
      </c>
    </row>
    <row r="2211" spans="1:6" x14ac:dyDescent="0.25">
      <c r="A2211" t="s">
        <v>269</v>
      </c>
      <c r="B2211" s="1">
        <v>41135</v>
      </c>
      <c r="C2211" t="s">
        <v>1668</v>
      </c>
      <c r="D2211">
        <f t="shared" si="102"/>
        <v>5055.57</v>
      </c>
      <c r="E2211">
        <f t="shared" si="103"/>
        <v>8</v>
      </c>
      <c r="F2211" t="str">
        <f t="shared" si="104"/>
        <v>Yes</v>
      </c>
    </row>
    <row r="2212" spans="1:6" x14ac:dyDescent="0.25">
      <c r="A2212" t="s">
        <v>125</v>
      </c>
      <c r="B2212" s="1">
        <v>37774</v>
      </c>
      <c r="C2212">
        <v>7711.45</v>
      </c>
      <c r="D2212">
        <f t="shared" si="102"/>
        <v>7711.45</v>
      </c>
      <c r="E2212">
        <f t="shared" si="103"/>
        <v>6</v>
      </c>
      <c r="F2212" t="str">
        <f t="shared" si="104"/>
        <v>No</v>
      </c>
    </row>
    <row r="2213" spans="1:6" x14ac:dyDescent="0.25">
      <c r="A2213" t="s">
        <v>237</v>
      </c>
      <c r="B2213" s="1">
        <v>39891</v>
      </c>
      <c r="C2213" t="s">
        <v>1669</v>
      </c>
      <c r="D2213">
        <f t="shared" si="102"/>
        <v>8777.15</v>
      </c>
      <c r="E2213">
        <f t="shared" si="103"/>
        <v>3</v>
      </c>
      <c r="F2213" t="str">
        <f t="shared" si="104"/>
        <v>No</v>
      </c>
    </row>
    <row r="2214" spans="1:6" x14ac:dyDescent="0.25">
      <c r="A2214" t="s">
        <v>217</v>
      </c>
      <c r="B2214" s="1">
        <v>39057</v>
      </c>
      <c r="C2214" t="s">
        <v>1670</v>
      </c>
      <c r="D2214">
        <f t="shared" si="102"/>
        <v>7507.12</v>
      </c>
      <c r="E2214">
        <f t="shared" si="103"/>
        <v>12</v>
      </c>
      <c r="F2214" t="str">
        <f t="shared" si="104"/>
        <v>No</v>
      </c>
    </row>
    <row r="2215" spans="1:6" x14ac:dyDescent="0.25">
      <c r="A2215" t="s">
        <v>217</v>
      </c>
      <c r="B2215" s="1">
        <v>38581</v>
      </c>
      <c r="C2215" t="s">
        <v>1671</v>
      </c>
      <c r="D2215">
        <f t="shared" si="102"/>
        <v>7542.91</v>
      </c>
      <c r="E2215">
        <f t="shared" si="103"/>
        <v>8</v>
      </c>
      <c r="F2215" t="str">
        <f t="shared" si="104"/>
        <v>No</v>
      </c>
    </row>
    <row r="2216" spans="1:6" x14ac:dyDescent="0.25">
      <c r="A2216" t="s">
        <v>1423</v>
      </c>
      <c r="B2216" s="1">
        <v>38895</v>
      </c>
      <c r="C2216" t="s">
        <v>1672</v>
      </c>
      <c r="D2216">
        <f t="shared" si="102"/>
        <v>8886.49</v>
      </c>
      <c r="E2216">
        <f t="shared" si="103"/>
        <v>6</v>
      </c>
      <c r="F2216" t="str">
        <f t="shared" si="104"/>
        <v>No</v>
      </c>
    </row>
    <row r="2217" spans="1:6" x14ac:dyDescent="0.25">
      <c r="A2217" t="s">
        <v>125</v>
      </c>
      <c r="B2217" s="1">
        <v>39892</v>
      </c>
      <c r="C2217">
        <v>9264.49</v>
      </c>
      <c r="D2217">
        <f t="shared" si="102"/>
        <v>9264.49</v>
      </c>
      <c r="E2217">
        <f t="shared" si="103"/>
        <v>3</v>
      </c>
      <c r="F2217" t="str">
        <f t="shared" si="104"/>
        <v>No</v>
      </c>
    </row>
    <row r="2218" spans="1:6" x14ac:dyDescent="0.25">
      <c r="A2218" t="s">
        <v>506</v>
      </c>
      <c r="B2218" s="1">
        <v>40905</v>
      </c>
      <c r="C2218">
        <v>5593.22</v>
      </c>
      <c r="D2218">
        <f t="shared" si="102"/>
        <v>5593.22</v>
      </c>
      <c r="E2218">
        <f t="shared" si="103"/>
        <v>12</v>
      </c>
      <c r="F2218" t="str">
        <f t="shared" si="104"/>
        <v>No</v>
      </c>
    </row>
    <row r="2219" spans="1:6" x14ac:dyDescent="0.25">
      <c r="A2219" t="s">
        <v>201</v>
      </c>
      <c r="B2219" s="1">
        <v>39820</v>
      </c>
      <c r="C2219" t="s">
        <v>1673</v>
      </c>
      <c r="D2219">
        <f t="shared" si="102"/>
        <v>9898.56</v>
      </c>
      <c r="E2219">
        <f t="shared" si="103"/>
        <v>1</v>
      </c>
      <c r="F2219" t="str">
        <f t="shared" si="104"/>
        <v>No</v>
      </c>
    </row>
    <row r="2220" spans="1:6" x14ac:dyDescent="0.25">
      <c r="A2220" t="s">
        <v>1586</v>
      </c>
      <c r="B2220" s="1">
        <v>37984</v>
      </c>
      <c r="C2220">
        <v>7729.02</v>
      </c>
      <c r="D2220">
        <f t="shared" si="102"/>
        <v>7729.02</v>
      </c>
      <c r="E2220">
        <f t="shared" si="103"/>
        <v>12</v>
      </c>
      <c r="F2220" t="str">
        <f t="shared" si="104"/>
        <v>No</v>
      </c>
    </row>
    <row r="2221" spans="1:6" x14ac:dyDescent="0.25">
      <c r="A2221" t="s">
        <v>332</v>
      </c>
      <c r="B2221" s="1">
        <v>40934</v>
      </c>
      <c r="C2221" t="s">
        <v>1674</v>
      </c>
      <c r="D2221">
        <f t="shared" si="102"/>
        <v>9917.64</v>
      </c>
      <c r="E2221">
        <f t="shared" si="103"/>
        <v>1</v>
      </c>
      <c r="F2221" t="str">
        <f t="shared" si="104"/>
        <v>No</v>
      </c>
    </row>
    <row r="2222" spans="1:6" x14ac:dyDescent="0.25">
      <c r="A2222" t="s">
        <v>320</v>
      </c>
      <c r="B2222" s="1">
        <v>39928</v>
      </c>
      <c r="C2222">
        <v>8303.9599999999991</v>
      </c>
      <c r="D2222">
        <f t="shared" si="102"/>
        <v>8303.9599999999991</v>
      </c>
      <c r="E2222">
        <f t="shared" si="103"/>
        <v>4</v>
      </c>
      <c r="F2222" t="str">
        <f t="shared" si="104"/>
        <v>Yes</v>
      </c>
    </row>
    <row r="2223" spans="1:6" x14ac:dyDescent="0.25">
      <c r="A2223" t="s">
        <v>238</v>
      </c>
      <c r="B2223" s="1">
        <v>39096</v>
      </c>
      <c r="C2223" t="s">
        <v>1675</v>
      </c>
      <c r="D2223">
        <f t="shared" si="102"/>
        <v>8178.85</v>
      </c>
      <c r="E2223">
        <f t="shared" si="103"/>
        <v>1</v>
      </c>
      <c r="F2223" t="str">
        <f t="shared" si="104"/>
        <v>No</v>
      </c>
    </row>
    <row r="2224" spans="1:6" x14ac:dyDescent="0.25">
      <c r="A2224" t="s">
        <v>234</v>
      </c>
      <c r="B2224" s="1">
        <v>38344</v>
      </c>
      <c r="C2224" t="s">
        <v>1676</v>
      </c>
      <c r="D2224">
        <f t="shared" si="102"/>
        <v>9339.15</v>
      </c>
      <c r="E2224">
        <f t="shared" si="103"/>
        <v>12</v>
      </c>
      <c r="F2224" t="str">
        <f t="shared" si="104"/>
        <v>No</v>
      </c>
    </row>
    <row r="2225" spans="1:6" x14ac:dyDescent="0.25">
      <c r="A2225" t="s">
        <v>772</v>
      </c>
      <c r="B2225" s="1">
        <v>41470</v>
      </c>
      <c r="C2225">
        <v>6788.35</v>
      </c>
      <c r="D2225">
        <f t="shared" si="102"/>
        <v>6788.35</v>
      </c>
      <c r="E2225">
        <f t="shared" si="103"/>
        <v>7</v>
      </c>
      <c r="F2225" t="str">
        <f t="shared" si="104"/>
        <v>No</v>
      </c>
    </row>
    <row r="2226" spans="1:6" x14ac:dyDescent="0.25">
      <c r="A2226" t="s">
        <v>1677</v>
      </c>
      <c r="B2226" s="1">
        <v>41353</v>
      </c>
      <c r="C2226" t="s">
        <v>1678</v>
      </c>
      <c r="D2226">
        <f t="shared" si="102"/>
        <v>8605.77</v>
      </c>
      <c r="E2226">
        <f t="shared" si="103"/>
        <v>3</v>
      </c>
      <c r="F2226" t="str">
        <f t="shared" si="104"/>
        <v>No</v>
      </c>
    </row>
    <row r="2227" spans="1:6" x14ac:dyDescent="0.25">
      <c r="A2227" t="s">
        <v>98</v>
      </c>
      <c r="B2227" s="1">
        <v>40583</v>
      </c>
      <c r="C2227" t="s">
        <v>1679</v>
      </c>
      <c r="D2227">
        <f t="shared" si="102"/>
        <v>6010.49</v>
      </c>
      <c r="E2227">
        <f t="shared" si="103"/>
        <v>2</v>
      </c>
      <c r="F2227" t="str">
        <f t="shared" si="104"/>
        <v>No</v>
      </c>
    </row>
    <row r="2228" spans="1:6" x14ac:dyDescent="0.25">
      <c r="A2228" t="s">
        <v>89</v>
      </c>
      <c r="B2228" s="1">
        <v>41885</v>
      </c>
      <c r="C2228" t="s">
        <v>1680</v>
      </c>
      <c r="D2228">
        <f t="shared" si="102"/>
        <v>9819.49</v>
      </c>
      <c r="E2228">
        <f t="shared" si="103"/>
        <v>9</v>
      </c>
      <c r="F2228" t="str">
        <f t="shared" si="104"/>
        <v>No</v>
      </c>
    </row>
    <row r="2229" spans="1:6" x14ac:dyDescent="0.25">
      <c r="A2229" t="s">
        <v>881</v>
      </c>
      <c r="B2229" s="1">
        <v>39456</v>
      </c>
      <c r="C2229" t="s">
        <v>1681</v>
      </c>
      <c r="D2229">
        <f t="shared" si="102"/>
        <v>7436.68</v>
      </c>
      <c r="E2229">
        <f t="shared" si="103"/>
        <v>1</v>
      </c>
      <c r="F2229" t="str">
        <f t="shared" si="104"/>
        <v>No</v>
      </c>
    </row>
    <row r="2230" spans="1:6" x14ac:dyDescent="0.25">
      <c r="A2230" t="s">
        <v>82</v>
      </c>
      <c r="B2230" s="1">
        <v>39074</v>
      </c>
      <c r="C2230" t="s">
        <v>1682</v>
      </c>
      <c r="D2230">
        <f t="shared" si="102"/>
        <v>6791.9</v>
      </c>
      <c r="E2230">
        <f t="shared" si="103"/>
        <v>12</v>
      </c>
      <c r="F2230" t="str">
        <f t="shared" si="104"/>
        <v>No</v>
      </c>
    </row>
    <row r="2231" spans="1:6" x14ac:dyDescent="0.25">
      <c r="A2231" t="s">
        <v>138</v>
      </c>
      <c r="B2231" s="1">
        <v>39808</v>
      </c>
      <c r="C2231">
        <v>8701.32</v>
      </c>
      <c r="D2231">
        <f t="shared" si="102"/>
        <v>8701.32</v>
      </c>
      <c r="E2231">
        <f t="shared" si="103"/>
        <v>12</v>
      </c>
      <c r="F2231" t="str">
        <f t="shared" si="104"/>
        <v>Yes</v>
      </c>
    </row>
    <row r="2232" spans="1:6" x14ac:dyDescent="0.25">
      <c r="A2232" t="s">
        <v>163</v>
      </c>
      <c r="B2232" s="1">
        <v>38756</v>
      </c>
      <c r="C2232" t="s">
        <v>1683</v>
      </c>
      <c r="D2232">
        <f t="shared" si="102"/>
        <v>9617.5300000000007</v>
      </c>
      <c r="E2232">
        <f t="shared" si="103"/>
        <v>2</v>
      </c>
      <c r="F2232" t="str">
        <f t="shared" si="104"/>
        <v>No</v>
      </c>
    </row>
    <row r="2233" spans="1:6" x14ac:dyDescent="0.25">
      <c r="A2233" t="s">
        <v>138</v>
      </c>
      <c r="B2233" s="1">
        <v>39372</v>
      </c>
      <c r="C2233">
        <v>8295.9</v>
      </c>
      <c r="D2233">
        <f t="shared" si="102"/>
        <v>8295.9</v>
      </c>
      <c r="E2233">
        <f t="shared" si="103"/>
        <v>10</v>
      </c>
      <c r="F2233" t="str">
        <f t="shared" si="104"/>
        <v>Yes</v>
      </c>
    </row>
    <row r="2234" spans="1:6" x14ac:dyDescent="0.25">
      <c r="A2234" t="s">
        <v>1064</v>
      </c>
      <c r="B2234" s="1">
        <v>38377</v>
      </c>
      <c r="C2234" t="s">
        <v>1684</v>
      </c>
      <c r="D2234">
        <f t="shared" si="102"/>
        <v>8633.27</v>
      </c>
      <c r="E2234">
        <f t="shared" si="103"/>
        <v>1</v>
      </c>
      <c r="F2234" t="str">
        <f t="shared" si="104"/>
        <v>No</v>
      </c>
    </row>
    <row r="2235" spans="1:6" x14ac:dyDescent="0.25">
      <c r="A2235" t="s">
        <v>77</v>
      </c>
      <c r="B2235" s="1">
        <v>40575</v>
      </c>
      <c r="C2235" t="s">
        <v>1685</v>
      </c>
      <c r="D2235">
        <f t="shared" si="102"/>
        <v>5810.48</v>
      </c>
      <c r="E2235">
        <f t="shared" si="103"/>
        <v>2</v>
      </c>
      <c r="F2235" t="str">
        <f t="shared" si="104"/>
        <v>No</v>
      </c>
    </row>
    <row r="2236" spans="1:6" x14ac:dyDescent="0.25">
      <c r="A2236" t="s">
        <v>217</v>
      </c>
      <c r="B2236" s="1">
        <v>37694</v>
      </c>
      <c r="C2236">
        <v>5517.25</v>
      </c>
      <c r="D2236">
        <f t="shared" si="102"/>
        <v>5517.25</v>
      </c>
      <c r="E2236">
        <f t="shared" si="103"/>
        <v>3</v>
      </c>
      <c r="F2236" t="str">
        <f t="shared" si="104"/>
        <v>No</v>
      </c>
    </row>
    <row r="2237" spans="1:6" x14ac:dyDescent="0.25">
      <c r="A2237" t="s">
        <v>1072</v>
      </c>
      <c r="B2237" s="1">
        <v>37417</v>
      </c>
      <c r="C2237">
        <v>9562.92</v>
      </c>
      <c r="D2237">
        <f t="shared" si="102"/>
        <v>9562.92</v>
      </c>
      <c r="E2237">
        <f t="shared" si="103"/>
        <v>6</v>
      </c>
      <c r="F2237" t="str">
        <f t="shared" si="104"/>
        <v>No</v>
      </c>
    </row>
    <row r="2238" spans="1:6" x14ac:dyDescent="0.25">
      <c r="A2238" t="s">
        <v>291</v>
      </c>
      <c r="B2238" s="1">
        <v>39777</v>
      </c>
      <c r="C2238" t="s">
        <v>1686</v>
      </c>
      <c r="D2238">
        <f t="shared" si="102"/>
        <v>9635.64</v>
      </c>
      <c r="E2238">
        <f t="shared" si="103"/>
        <v>11</v>
      </c>
      <c r="F2238" t="str">
        <f t="shared" si="104"/>
        <v>No</v>
      </c>
    </row>
    <row r="2239" spans="1:6" x14ac:dyDescent="0.25">
      <c r="A2239" t="s">
        <v>125</v>
      </c>
      <c r="B2239" s="1">
        <v>39088</v>
      </c>
      <c r="C2239" t="s">
        <v>1687</v>
      </c>
      <c r="D2239">
        <f t="shared" si="102"/>
        <v>5994.61</v>
      </c>
      <c r="E2239">
        <f t="shared" si="103"/>
        <v>1</v>
      </c>
      <c r="F2239" t="str">
        <f t="shared" si="104"/>
        <v>No</v>
      </c>
    </row>
    <row r="2240" spans="1:6" x14ac:dyDescent="0.25">
      <c r="A2240" t="s">
        <v>190</v>
      </c>
      <c r="B2240" s="1">
        <v>40482</v>
      </c>
      <c r="C2240" t="s">
        <v>1688</v>
      </c>
      <c r="D2240">
        <f t="shared" si="102"/>
        <v>5248.79</v>
      </c>
      <c r="E2240">
        <f t="shared" si="103"/>
        <v>10</v>
      </c>
      <c r="F2240" t="str">
        <f t="shared" si="104"/>
        <v>No</v>
      </c>
    </row>
    <row r="2241" spans="1:6" x14ac:dyDescent="0.25">
      <c r="A2241" t="s">
        <v>957</v>
      </c>
      <c r="B2241" s="1">
        <v>37759</v>
      </c>
      <c r="C2241" t="s">
        <v>1689</v>
      </c>
      <c r="D2241">
        <f t="shared" si="102"/>
        <v>8741.17</v>
      </c>
      <c r="E2241">
        <f t="shared" si="103"/>
        <v>5</v>
      </c>
      <c r="F2241" t="str">
        <f t="shared" si="104"/>
        <v>No</v>
      </c>
    </row>
    <row r="2242" spans="1:6" x14ac:dyDescent="0.25">
      <c r="A2242" t="s">
        <v>1085</v>
      </c>
      <c r="B2242" s="1">
        <v>41634</v>
      </c>
      <c r="C2242">
        <v>7553.66</v>
      </c>
      <c r="D2242">
        <f t="shared" si="102"/>
        <v>7553.66</v>
      </c>
      <c r="E2242">
        <f t="shared" si="103"/>
        <v>12</v>
      </c>
      <c r="F2242" t="str">
        <f t="shared" si="104"/>
        <v>No</v>
      </c>
    </row>
    <row r="2243" spans="1:6" x14ac:dyDescent="0.25">
      <c r="A2243" t="s">
        <v>996</v>
      </c>
      <c r="B2243" s="1">
        <v>41804</v>
      </c>
      <c r="C2243" t="s">
        <v>1690</v>
      </c>
      <c r="D2243">
        <f t="shared" ref="D2243:D2306" si="105">IF(LEFT(RIGHT(C2243,3))=",",_xlfn.NUMBERVALUE(C2243,",","."),C2243)</f>
        <v>6239.38</v>
      </c>
      <c r="E2243">
        <f t="shared" ref="E2243:E2306" si="106">MONTH(B2243)</f>
        <v>6</v>
      </c>
      <c r="F2243" t="str">
        <f t="shared" ref="F2243:F2306" si="107">IF(ISERROR(SEARCH("J*A*S*M",A2243)),"No","Yes")</f>
        <v>No</v>
      </c>
    </row>
    <row r="2244" spans="1:6" x14ac:dyDescent="0.25">
      <c r="A2244" t="s">
        <v>1300</v>
      </c>
      <c r="B2244" s="1">
        <v>41444</v>
      </c>
      <c r="C2244">
        <v>6744.44</v>
      </c>
      <c r="D2244">
        <f t="shared" si="105"/>
        <v>6744.44</v>
      </c>
      <c r="E2244">
        <f t="shared" si="106"/>
        <v>6</v>
      </c>
      <c r="F2244" t="str">
        <f t="shared" si="107"/>
        <v>No</v>
      </c>
    </row>
    <row r="2245" spans="1:6" x14ac:dyDescent="0.25">
      <c r="A2245" t="s">
        <v>1531</v>
      </c>
      <c r="B2245" s="1">
        <v>41867</v>
      </c>
      <c r="C2245" t="s">
        <v>1691</v>
      </c>
      <c r="D2245">
        <f t="shared" si="105"/>
        <v>9823.42</v>
      </c>
      <c r="E2245">
        <f t="shared" si="106"/>
        <v>8</v>
      </c>
      <c r="F2245" t="str">
        <f t="shared" si="107"/>
        <v>No</v>
      </c>
    </row>
    <row r="2246" spans="1:6" x14ac:dyDescent="0.25">
      <c r="A2246" t="s">
        <v>489</v>
      </c>
      <c r="B2246" s="1">
        <v>39517</v>
      </c>
      <c r="C2246" t="s">
        <v>1692</v>
      </c>
      <c r="D2246">
        <f t="shared" si="105"/>
        <v>7244.45</v>
      </c>
      <c r="E2246">
        <f t="shared" si="106"/>
        <v>3</v>
      </c>
      <c r="F2246" t="str">
        <f t="shared" si="107"/>
        <v>No</v>
      </c>
    </row>
    <row r="2247" spans="1:6" x14ac:dyDescent="0.25">
      <c r="A2247" t="s">
        <v>217</v>
      </c>
      <c r="B2247" s="1">
        <v>41468</v>
      </c>
      <c r="C2247" t="s">
        <v>1693</v>
      </c>
      <c r="D2247">
        <f t="shared" si="105"/>
        <v>8817.73</v>
      </c>
      <c r="E2247">
        <f t="shared" si="106"/>
        <v>7</v>
      </c>
      <c r="F2247" t="str">
        <f t="shared" si="107"/>
        <v>No</v>
      </c>
    </row>
    <row r="2248" spans="1:6" x14ac:dyDescent="0.25">
      <c r="A2248" t="s">
        <v>77</v>
      </c>
      <c r="B2248" s="1">
        <v>41671</v>
      </c>
      <c r="C2248" t="s">
        <v>1694</v>
      </c>
      <c r="D2248">
        <f t="shared" si="105"/>
        <v>5976.62</v>
      </c>
      <c r="E2248">
        <f t="shared" si="106"/>
        <v>2</v>
      </c>
      <c r="F2248" t="str">
        <f t="shared" si="107"/>
        <v>No</v>
      </c>
    </row>
    <row r="2249" spans="1:6" x14ac:dyDescent="0.25">
      <c r="A2249" t="s">
        <v>216</v>
      </c>
      <c r="B2249" s="1">
        <v>39758</v>
      </c>
      <c r="C2249" t="s">
        <v>1695</v>
      </c>
      <c r="D2249">
        <f t="shared" si="105"/>
        <v>9522.8799999999992</v>
      </c>
      <c r="E2249">
        <f t="shared" si="106"/>
        <v>11</v>
      </c>
      <c r="F2249" t="str">
        <f t="shared" si="107"/>
        <v>No</v>
      </c>
    </row>
    <row r="2250" spans="1:6" x14ac:dyDescent="0.25">
      <c r="A2250" t="s">
        <v>101</v>
      </c>
      <c r="B2250" s="1">
        <v>39243</v>
      </c>
      <c r="C2250">
        <v>7595.33</v>
      </c>
      <c r="D2250">
        <f t="shared" si="105"/>
        <v>7595.33</v>
      </c>
      <c r="E2250">
        <f t="shared" si="106"/>
        <v>6</v>
      </c>
      <c r="F2250" t="str">
        <f t="shared" si="107"/>
        <v>No</v>
      </c>
    </row>
    <row r="2251" spans="1:6" x14ac:dyDescent="0.25">
      <c r="A2251" t="s">
        <v>79</v>
      </c>
      <c r="B2251" s="1">
        <v>41206</v>
      </c>
      <c r="C2251">
        <v>9243.49</v>
      </c>
      <c r="D2251">
        <f t="shared" si="105"/>
        <v>9243.49</v>
      </c>
      <c r="E2251">
        <f t="shared" si="106"/>
        <v>10</v>
      </c>
      <c r="F2251" t="str">
        <f t="shared" si="107"/>
        <v>Yes</v>
      </c>
    </row>
    <row r="2252" spans="1:6" x14ac:dyDescent="0.25">
      <c r="A2252" t="s">
        <v>131</v>
      </c>
      <c r="B2252" s="1">
        <v>41907</v>
      </c>
      <c r="C2252" t="s">
        <v>1696</v>
      </c>
      <c r="D2252">
        <f t="shared" si="105"/>
        <v>7644.46</v>
      </c>
      <c r="E2252">
        <f t="shared" si="106"/>
        <v>9</v>
      </c>
      <c r="F2252" t="str">
        <f t="shared" si="107"/>
        <v>No</v>
      </c>
    </row>
    <row r="2253" spans="1:6" x14ac:dyDescent="0.25">
      <c r="A2253" t="s">
        <v>80</v>
      </c>
      <c r="B2253" s="1">
        <v>38173</v>
      </c>
      <c r="C2253" t="s">
        <v>1697</v>
      </c>
      <c r="D2253">
        <f t="shared" si="105"/>
        <v>6356.43</v>
      </c>
      <c r="E2253">
        <f t="shared" si="106"/>
        <v>7</v>
      </c>
      <c r="F2253" t="str">
        <f t="shared" si="107"/>
        <v>Yes</v>
      </c>
    </row>
    <row r="2254" spans="1:6" x14ac:dyDescent="0.25">
      <c r="A2254" t="s">
        <v>575</v>
      </c>
      <c r="B2254" s="1">
        <v>37917</v>
      </c>
      <c r="C2254" t="s">
        <v>1698</v>
      </c>
      <c r="D2254">
        <f t="shared" si="105"/>
        <v>5111.59</v>
      </c>
      <c r="E2254">
        <f t="shared" si="106"/>
        <v>10</v>
      </c>
      <c r="F2254" t="str">
        <f t="shared" si="107"/>
        <v>No</v>
      </c>
    </row>
    <row r="2255" spans="1:6" x14ac:dyDescent="0.25">
      <c r="A2255" t="s">
        <v>334</v>
      </c>
      <c r="B2255" s="1">
        <v>41829</v>
      </c>
      <c r="C2255" t="s">
        <v>1699</v>
      </c>
      <c r="D2255">
        <f t="shared" si="105"/>
        <v>9263.93</v>
      </c>
      <c r="E2255">
        <f t="shared" si="106"/>
        <v>7</v>
      </c>
      <c r="F2255" t="str">
        <f t="shared" si="107"/>
        <v>No</v>
      </c>
    </row>
    <row r="2256" spans="1:6" x14ac:dyDescent="0.25">
      <c r="A2256" t="s">
        <v>219</v>
      </c>
      <c r="B2256" s="1">
        <v>40154</v>
      </c>
      <c r="C2256" t="s">
        <v>1700</v>
      </c>
      <c r="D2256">
        <f t="shared" si="105"/>
        <v>9522.99</v>
      </c>
      <c r="E2256">
        <f t="shared" si="106"/>
        <v>12</v>
      </c>
      <c r="F2256" t="str">
        <f t="shared" si="107"/>
        <v>No</v>
      </c>
    </row>
    <row r="2257" spans="1:6" x14ac:dyDescent="0.25">
      <c r="A2257" t="s">
        <v>210</v>
      </c>
      <c r="B2257" s="1">
        <v>38364</v>
      </c>
      <c r="C2257">
        <v>7592.07</v>
      </c>
      <c r="D2257">
        <f t="shared" si="105"/>
        <v>7592.07</v>
      </c>
      <c r="E2257">
        <f t="shared" si="106"/>
        <v>1</v>
      </c>
      <c r="F2257" t="str">
        <f t="shared" si="107"/>
        <v>No</v>
      </c>
    </row>
    <row r="2258" spans="1:6" x14ac:dyDescent="0.25">
      <c r="A2258" t="s">
        <v>1105</v>
      </c>
      <c r="B2258" s="1">
        <v>40934</v>
      </c>
      <c r="C2258" t="s">
        <v>1701</v>
      </c>
      <c r="D2258">
        <f t="shared" si="105"/>
        <v>8864.7000000000007</v>
      </c>
      <c r="E2258">
        <f t="shared" si="106"/>
        <v>1</v>
      </c>
      <c r="F2258" t="str">
        <f t="shared" si="107"/>
        <v>No</v>
      </c>
    </row>
    <row r="2259" spans="1:6" x14ac:dyDescent="0.25">
      <c r="A2259" t="s">
        <v>108</v>
      </c>
      <c r="B2259" s="1">
        <v>37024</v>
      </c>
      <c r="C2259" t="s">
        <v>1702</v>
      </c>
      <c r="D2259">
        <f t="shared" si="105"/>
        <v>5105.55</v>
      </c>
      <c r="E2259">
        <f t="shared" si="106"/>
        <v>5</v>
      </c>
      <c r="F2259" t="str">
        <f t="shared" si="107"/>
        <v>No</v>
      </c>
    </row>
    <row r="2260" spans="1:6" x14ac:dyDescent="0.25">
      <c r="A2260" t="s">
        <v>338</v>
      </c>
      <c r="B2260" s="1">
        <v>39478</v>
      </c>
      <c r="C2260">
        <v>8595.11</v>
      </c>
      <c r="D2260">
        <f t="shared" si="105"/>
        <v>8595.11</v>
      </c>
      <c r="E2260">
        <f t="shared" si="106"/>
        <v>1</v>
      </c>
      <c r="F2260" t="str">
        <f t="shared" si="107"/>
        <v>No</v>
      </c>
    </row>
    <row r="2261" spans="1:6" x14ac:dyDescent="0.25">
      <c r="A2261" t="s">
        <v>752</v>
      </c>
      <c r="B2261" s="1">
        <v>41174</v>
      </c>
      <c r="C2261">
        <v>5576.88</v>
      </c>
      <c r="D2261">
        <f t="shared" si="105"/>
        <v>5576.88</v>
      </c>
      <c r="E2261">
        <f t="shared" si="106"/>
        <v>9</v>
      </c>
      <c r="F2261" t="str">
        <f t="shared" si="107"/>
        <v>No</v>
      </c>
    </row>
    <row r="2262" spans="1:6" x14ac:dyDescent="0.25">
      <c r="A2262" t="s">
        <v>269</v>
      </c>
      <c r="B2262" s="1">
        <v>40336</v>
      </c>
      <c r="C2262" t="s">
        <v>1703</v>
      </c>
      <c r="D2262">
        <f t="shared" si="105"/>
        <v>6718.72</v>
      </c>
      <c r="E2262">
        <f t="shared" si="106"/>
        <v>6</v>
      </c>
      <c r="F2262" t="str">
        <f t="shared" si="107"/>
        <v>Yes</v>
      </c>
    </row>
    <row r="2263" spans="1:6" x14ac:dyDescent="0.25">
      <c r="A2263" t="s">
        <v>179</v>
      </c>
      <c r="B2263" s="1">
        <v>38153</v>
      </c>
      <c r="C2263" t="s">
        <v>1704</v>
      </c>
      <c r="D2263">
        <f t="shared" si="105"/>
        <v>7692.1</v>
      </c>
      <c r="E2263">
        <f t="shared" si="106"/>
        <v>6</v>
      </c>
      <c r="F2263" t="str">
        <f t="shared" si="107"/>
        <v>No</v>
      </c>
    </row>
    <row r="2264" spans="1:6" x14ac:dyDescent="0.25">
      <c r="A2264" t="s">
        <v>1589</v>
      </c>
      <c r="B2264" s="1">
        <v>37113</v>
      </c>
      <c r="C2264">
        <v>7562.2</v>
      </c>
      <c r="D2264">
        <f t="shared" si="105"/>
        <v>7562.2</v>
      </c>
      <c r="E2264">
        <f t="shared" si="106"/>
        <v>8</v>
      </c>
      <c r="F2264" t="str">
        <f t="shared" si="107"/>
        <v>No</v>
      </c>
    </row>
    <row r="2265" spans="1:6" x14ac:dyDescent="0.25">
      <c r="A2265" t="s">
        <v>106</v>
      </c>
      <c r="B2265" s="1">
        <v>38013</v>
      </c>
      <c r="C2265">
        <v>8214.2099999999991</v>
      </c>
      <c r="D2265">
        <f t="shared" si="105"/>
        <v>8214.2099999999991</v>
      </c>
      <c r="E2265">
        <f t="shared" si="106"/>
        <v>1</v>
      </c>
      <c r="F2265" t="str">
        <f t="shared" si="107"/>
        <v>No</v>
      </c>
    </row>
    <row r="2266" spans="1:6" x14ac:dyDescent="0.25">
      <c r="A2266" t="s">
        <v>96</v>
      </c>
      <c r="B2266" s="1">
        <v>40519</v>
      </c>
      <c r="C2266" t="s">
        <v>1705</v>
      </c>
      <c r="D2266">
        <f t="shared" si="105"/>
        <v>7749.43</v>
      </c>
      <c r="E2266">
        <f t="shared" si="106"/>
        <v>12</v>
      </c>
      <c r="F2266" t="str">
        <f t="shared" si="107"/>
        <v>No</v>
      </c>
    </row>
    <row r="2267" spans="1:6" x14ac:dyDescent="0.25">
      <c r="A2267" t="s">
        <v>96</v>
      </c>
      <c r="B2267" s="1">
        <v>41802</v>
      </c>
      <c r="C2267" t="s">
        <v>1706</v>
      </c>
      <c r="D2267">
        <f t="shared" si="105"/>
        <v>9567.77</v>
      </c>
      <c r="E2267">
        <f t="shared" si="106"/>
        <v>6</v>
      </c>
      <c r="F2267" t="str">
        <f t="shared" si="107"/>
        <v>No</v>
      </c>
    </row>
    <row r="2268" spans="1:6" x14ac:dyDescent="0.25">
      <c r="A2268" t="s">
        <v>84</v>
      </c>
      <c r="B2268" s="1">
        <v>40165</v>
      </c>
      <c r="C2268" t="s">
        <v>1707</v>
      </c>
      <c r="D2268">
        <f t="shared" si="105"/>
        <v>8848.19</v>
      </c>
      <c r="E2268">
        <f t="shared" si="106"/>
        <v>12</v>
      </c>
      <c r="F2268" t="str">
        <f t="shared" si="107"/>
        <v>No</v>
      </c>
    </row>
    <row r="2269" spans="1:6" x14ac:dyDescent="0.25">
      <c r="A2269" t="s">
        <v>1299</v>
      </c>
      <c r="B2269" s="1">
        <v>38343</v>
      </c>
      <c r="C2269" t="s">
        <v>1708</v>
      </c>
      <c r="D2269">
        <f t="shared" si="105"/>
        <v>8922.99</v>
      </c>
      <c r="E2269">
        <f t="shared" si="106"/>
        <v>12</v>
      </c>
      <c r="F2269" t="str">
        <f t="shared" si="107"/>
        <v>No</v>
      </c>
    </row>
    <row r="2270" spans="1:6" x14ac:dyDescent="0.25">
      <c r="A2270" t="s">
        <v>106</v>
      </c>
      <c r="B2270" s="1">
        <v>40988</v>
      </c>
      <c r="C2270" t="s">
        <v>1709</v>
      </c>
      <c r="D2270">
        <f t="shared" si="105"/>
        <v>7003.52</v>
      </c>
      <c r="E2270">
        <f t="shared" si="106"/>
        <v>3</v>
      </c>
      <c r="F2270" t="str">
        <f t="shared" si="107"/>
        <v>No</v>
      </c>
    </row>
    <row r="2271" spans="1:6" x14ac:dyDescent="0.25">
      <c r="A2271" t="s">
        <v>427</v>
      </c>
      <c r="B2271" s="1">
        <v>39627</v>
      </c>
      <c r="C2271" t="s">
        <v>1710</v>
      </c>
      <c r="D2271">
        <f t="shared" si="105"/>
        <v>9452.91</v>
      </c>
      <c r="E2271">
        <f t="shared" si="106"/>
        <v>6</v>
      </c>
      <c r="F2271" t="str">
        <f t="shared" si="107"/>
        <v>No</v>
      </c>
    </row>
    <row r="2272" spans="1:6" x14ac:dyDescent="0.25">
      <c r="A2272" t="s">
        <v>586</v>
      </c>
      <c r="B2272" s="1">
        <v>38055</v>
      </c>
      <c r="C2272">
        <v>9681.84</v>
      </c>
      <c r="D2272">
        <f t="shared" si="105"/>
        <v>9681.84</v>
      </c>
      <c r="E2272">
        <f t="shared" si="106"/>
        <v>3</v>
      </c>
      <c r="F2272" t="str">
        <f t="shared" si="107"/>
        <v>No</v>
      </c>
    </row>
    <row r="2273" spans="1:6" x14ac:dyDescent="0.25">
      <c r="A2273" t="s">
        <v>778</v>
      </c>
      <c r="B2273" s="1">
        <v>41813</v>
      </c>
      <c r="C2273" t="s">
        <v>1711</v>
      </c>
      <c r="D2273">
        <f t="shared" si="105"/>
        <v>8116.86</v>
      </c>
      <c r="E2273">
        <f t="shared" si="106"/>
        <v>6</v>
      </c>
      <c r="F2273" t="str">
        <f t="shared" si="107"/>
        <v>No</v>
      </c>
    </row>
    <row r="2274" spans="1:6" x14ac:dyDescent="0.25">
      <c r="A2274" t="s">
        <v>230</v>
      </c>
      <c r="B2274" s="1">
        <v>38417</v>
      </c>
      <c r="C2274">
        <v>7683.82</v>
      </c>
      <c r="D2274">
        <f t="shared" si="105"/>
        <v>7683.82</v>
      </c>
      <c r="E2274">
        <f t="shared" si="106"/>
        <v>3</v>
      </c>
      <c r="F2274" t="str">
        <f t="shared" si="107"/>
        <v>No</v>
      </c>
    </row>
    <row r="2275" spans="1:6" x14ac:dyDescent="0.25">
      <c r="A2275" t="s">
        <v>650</v>
      </c>
      <c r="B2275" s="1">
        <v>39128</v>
      </c>
      <c r="C2275" t="s">
        <v>1712</v>
      </c>
      <c r="D2275">
        <f t="shared" si="105"/>
        <v>5887.06</v>
      </c>
      <c r="E2275">
        <f t="shared" si="106"/>
        <v>2</v>
      </c>
      <c r="F2275" t="str">
        <f t="shared" si="107"/>
        <v>No</v>
      </c>
    </row>
    <row r="2276" spans="1:6" x14ac:dyDescent="0.25">
      <c r="A2276" t="s">
        <v>494</v>
      </c>
      <c r="B2276" s="1">
        <v>40912</v>
      </c>
      <c r="C2276" t="s">
        <v>1713</v>
      </c>
      <c r="D2276">
        <f t="shared" si="105"/>
        <v>7459.59</v>
      </c>
      <c r="E2276">
        <f t="shared" si="106"/>
        <v>1</v>
      </c>
      <c r="F2276" t="str">
        <f t="shared" si="107"/>
        <v>No</v>
      </c>
    </row>
    <row r="2277" spans="1:6" x14ac:dyDescent="0.25">
      <c r="A2277" t="s">
        <v>414</v>
      </c>
      <c r="B2277" s="1">
        <v>38662</v>
      </c>
      <c r="C2277">
        <v>5765.62</v>
      </c>
      <c r="D2277">
        <f t="shared" si="105"/>
        <v>5765.62</v>
      </c>
      <c r="E2277">
        <f t="shared" si="106"/>
        <v>11</v>
      </c>
      <c r="F2277" t="str">
        <f t="shared" si="107"/>
        <v>No</v>
      </c>
    </row>
    <row r="2278" spans="1:6" x14ac:dyDescent="0.25">
      <c r="A2278" t="s">
        <v>74</v>
      </c>
      <c r="B2278" s="1">
        <v>41809</v>
      </c>
      <c r="C2278">
        <v>5754.74</v>
      </c>
      <c r="D2278">
        <f t="shared" si="105"/>
        <v>5754.74</v>
      </c>
      <c r="E2278">
        <f t="shared" si="106"/>
        <v>6</v>
      </c>
      <c r="F2278" t="str">
        <f t="shared" si="107"/>
        <v>Yes</v>
      </c>
    </row>
    <row r="2279" spans="1:6" x14ac:dyDescent="0.25">
      <c r="A2279" t="s">
        <v>981</v>
      </c>
      <c r="B2279" s="1">
        <v>40217</v>
      </c>
      <c r="C2279" t="s">
        <v>1714</v>
      </c>
      <c r="D2279">
        <f t="shared" si="105"/>
        <v>8245.1</v>
      </c>
      <c r="E2279">
        <f t="shared" si="106"/>
        <v>2</v>
      </c>
      <c r="F2279" t="str">
        <f t="shared" si="107"/>
        <v>No</v>
      </c>
    </row>
    <row r="2280" spans="1:6" x14ac:dyDescent="0.25">
      <c r="A2280" t="s">
        <v>732</v>
      </c>
      <c r="B2280" s="1">
        <v>40397</v>
      </c>
      <c r="C2280" t="s">
        <v>1715</v>
      </c>
      <c r="D2280">
        <f t="shared" si="105"/>
        <v>8987.19</v>
      </c>
      <c r="E2280">
        <f t="shared" si="106"/>
        <v>8</v>
      </c>
      <c r="F2280" t="str">
        <f t="shared" si="107"/>
        <v>No</v>
      </c>
    </row>
    <row r="2281" spans="1:6" x14ac:dyDescent="0.25">
      <c r="A2281" t="s">
        <v>1377</v>
      </c>
      <c r="B2281" s="1">
        <v>41002</v>
      </c>
      <c r="C2281">
        <v>6877.3</v>
      </c>
      <c r="D2281">
        <f t="shared" si="105"/>
        <v>6877.3</v>
      </c>
      <c r="E2281">
        <f t="shared" si="106"/>
        <v>4</v>
      </c>
      <c r="F2281" t="str">
        <f t="shared" si="107"/>
        <v>No</v>
      </c>
    </row>
    <row r="2282" spans="1:6" x14ac:dyDescent="0.25">
      <c r="A2282" t="s">
        <v>962</v>
      </c>
      <c r="B2282" s="1">
        <v>37706</v>
      </c>
      <c r="C2282" t="s">
        <v>1716</v>
      </c>
      <c r="D2282">
        <f t="shared" si="105"/>
        <v>7155.34</v>
      </c>
      <c r="E2282">
        <f t="shared" si="106"/>
        <v>3</v>
      </c>
      <c r="F2282" t="str">
        <f t="shared" si="107"/>
        <v>No</v>
      </c>
    </row>
    <row r="2283" spans="1:6" x14ac:dyDescent="0.25">
      <c r="A2283" t="s">
        <v>1085</v>
      </c>
      <c r="B2283" s="1">
        <v>40397</v>
      </c>
      <c r="C2283" t="s">
        <v>1717</v>
      </c>
      <c r="D2283">
        <f t="shared" si="105"/>
        <v>9510.44</v>
      </c>
      <c r="E2283">
        <f t="shared" si="106"/>
        <v>8</v>
      </c>
      <c r="F2283" t="str">
        <f t="shared" si="107"/>
        <v>No</v>
      </c>
    </row>
    <row r="2284" spans="1:6" x14ac:dyDescent="0.25">
      <c r="A2284" t="s">
        <v>99</v>
      </c>
      <c r="B2284" s="1">
        <v>37346</v>
      </c>
      <c r="C2284" t="s">
        <v>1718</v>
      </c>
      <c r="D2284">
        <f t="shared" si="105"/>
        <v>6851.08</v>
      </c>
      <c r="E2284">
        <f t="shared" si="106"/>
        <v>3</v>
      </c>
      <c r="F2284" t="str">
        <f t="shared" si="107"/>
        <v>No</v>
      </c>
    </row>
    <row r="2285" spans="1:6" x14ac:dyDescent="0.25">
      <c r="A2285" t="s">
        <v>866</v>
      </c>
      <c r="B2285" s="1">
        <v>38399</v>
      </c>
      <c r="C2285">
        <v>9946.66</v>
      </c>
      <c r="D2285">
        <f t="shared" si="105"/>
        <v>9946.66</v>
      </c>
      <c r="E2285">
        <f t="shared" si="106"/>
        <v>2</v>
      </c>
      <c r="F2285" t="str">
        <f t="shared" si="107"/>
        <v>No</v>
      </c>
    </row>
    <row r="2286" spans="1:6" x14ac:dyDescent="0.25">
      <c r="A2286" t="s">
        <v>622</v>
      </c>
      <c r="B2286" s="1">
        <v>38417</v>
      </c>
      <c r="C2286" t="s">
        <v>1719</v>
      </c>
      <c r="D2286">
        <f t="shared" si="105"/>
        <v>5036.82</v>
      </c>
      <c r="E2286">
        <f t="shared" si="106"/>
        <v>3</v>
      </c>
      <c r="F2286" t="str">
        <f t="shared" si="107"/>
        <v>No</v>
      </c>
    </row>
    <row r="2287" spans="1:6" x14ac:dyDescent="0.25">
      <c r="A2287" t="s">
        <v>106</v>
      </c>
      <c r="B2287" s="1">
        <v>38405</v>
      </c>
      <c r="C2287" t="s">
        <v>1720</v>
      </c>
      <c r="D2287">
        <f t="shared" si="105"/>
        <v>7247.42</v>
      </c>
      <c r="E2287">
        <f t="shared" si="106"/>
        <v>2</v>
      </c>
      <c r="F2287" t="str">
        <f t="shared" si="107"/>
        <v>No</v>
      </c>
    </row>
    <row r="2288" spans="1:6" x14ac:dyDescent="0.25">
      <c r="A2288" t="s">
        <v>134</v>
      </c>
      <c r="B2288" s="1">
        <v>39813</v>
      </c>
      <c r="C2288" t="s">
        <v>1721</v>
      </c>
      <c r="D2288">
        <f t="shared" si="105"/>
        <v>8198.82</v>
      </c>
      <c r="E2288">
        <f t="shared" si="106"/>
        <v>12</v>
      </c>
      <c r="F2288" t="str">
        <f t="shared" si="107"/>
        <v>No</v>
      </c>
    </row>
    <row r="2289" spans="1:6" x14ac:dyDescent="0.25">
      <c r="A2289" t="s">
        <v>299</v>
      </c>
      <c r="B2289" s="1">
        <v>38545</v>
      </c>
      <c r="C2289">
        <v>8849.36</v>
      </c>
      <c r="D2289">
        <f t="shared" si="105"/>
        <v>8849.36</v>
      </c>
      <c r="E2289">
        <f t="shared" si="106"/>
        <v>7</v>
      </c>
      <c r="F2289" t="str">
        <f t="shared" si="107"/>
        <v>No</v>
      </c>
    </row>
    <row r="2290" spans="1:6" x14ac:dyDescent="0.25">
      <c r="A2290" t="s">
        <v>204</v>
      </c>
      <c r="B2290" s="1">
        <v>41756</v>
      </c>
      <c r="C2290">
        <v>5428.32</v>
      </c>
      <c r="D2290">
        <f t="shared" si="105"/>
        <v>5428.32</v>
      </c>
      <c r="E2290">
        <f t="shared" si="106"/>
        <v>4</v>
      </c>
      <c r="F2290" t="str">
        <f t="shared" si="107"/>
        <v>No</v>
      </c>
    </row>
    <row r="2291" spans="1:6" x14ac:dyDescent="0.25">
      <c r="A2291" t="s">
        <v>805</v>
      </c>
      <c r="B2291" s="1">
        <v>40951</v>
      </c>
      <c r="C2291" t="s">
        <v>1722</v>
      </c>
      <c r="D2291">
        <f t="shared" si="105"/>
        <v>8664.0499999999993</v>
      </c>
      <c r="E2291">
        <f t="shared" si="106"/>
        <v>2</v>
      </c>
      <c r="F2291" t="str">
        <f t="shared" si="107"/>
        <v>No</v>
      </c>
    </row>
    <row r="2292" spans="1:6" x14ac:dyDescent="0.25">
      <c r="A2292" t="s">
        <v>296</v>
      </c>
      <c r="B2292" s="1">
        <v>41627</v>
      </c>
      <c r="C2292">
        <v>7325.71</v>
      </c>
      <c r="D2292">
        <f t="shared" si="105"/>
        <v>7325.71</v>
      </c>
      <c r="E2292">
        <f t="shared" si="106"/>
        <v>12</v>
      </c>
      <c r="F2292" t="str">
        <f t="shared" si="107"/>
        <v>No</v>
      </c>
    </row>
    <row r="2293" spans="1:6" x14ac:dyDescent="0.25">
      <c r="A2293" t="s">
        <v>789</v>
      </c>
      <c r="B2293" s="1">
        <v>38215</v>
      </c>
      <c r="C2293" t="s">
        <v>1723</v>
      </c>
      <c r="D2293">
        <f t="shared" si="105"/>
        <v>8640.1</v>
      </c>
      <c r="E2293">
        <f t="shared" si="106"/>
        <v>8</v>
      </c>
      <c r="F2293" t="str">
        <f t="shared" si="107"/>
        <v>No</v>
      </c>
    </row>
    <row r="2294" spans="1:6" x14ac:dyDescent="0.25">
      <c r="A2294" t="s">
        <v>94</v>
      </c>
      <c r="B2294" s="1">
        <v>38183</v>
      </c>
      <c r="C2294" t="s">
        <v>1724</v>
      </c>
      <c r="D2294">
        <f t="shared" si="105"/>
        <v>5879.34</v>
      </c>
      <c r="E2294">
        <f t="shared" si="106"/>
        <v>7</v>
      </c>
      <c r="F2294" t="str">
        <f t="shared" si="107"/>
        <v>No</v>
      </c>
    </row>
    <row r="2295" spans="1:6" x14ac:dyDescent="0.25">
      <c r="A2295" t="s">
        <v>71</v>
      </c>
      <c r="B2295" s="1">
        <v>39403</v>
      </c>
      <c r="C2295">
        <v>8861.32</v>
      </c>
      <c r="D2295">
        <f t="shared" si="105"/>
        <v>8861.32</v>
      </c>
      <c r="E2295">
        <f t="shared" si="106"/>
        <v>11</v>
      </c>
      <c r="F2295" t="str">
        <f t="shared" si="107"/>
        <v>No</v>
      </c>
    </row>
    <row r="2296" spans="1:6" x14ac:dyDescent="0.25">
      <c r="A2296" t="s">
        <v>225</v>
      </c>
      <c r="B2296" s="1">
        <v>39828</v>
      </c>
      <c r="C2296" t="s">
        <v>1725</v>
      </c>
      <c r="D2296">
        <f t="shared" si="105"/>
        <v>7081.23</v>
      </c>
      <c r="E2296">
        <f t="shared" si="106"/>
        <v>1</v>
      </c>
      <c r="F2296" t="str">
        <f t="shared" si="107"/>
        <v>No</v>
      </c>
    </row>
    <row r="2297" spans="1:6" x14ac:dyDescent="0.25">
      <c r="A2297" t="s">
        <v>90</v>
      </c>
      <c r="B2297" s="1">
        <v>37312</v>
      </c>
      <c r="C2297" t="s">
        <v>1726</v>
      </c>
      <c r="D2297">
        <f t="shared" si="105"/>
        <v>6674.3</v>
      </c>
      <c r="E2297">
        <f t="shared" si="106"/>
        <v>2</v>
      </c>
      <c r="F2297" t="str">
        <f t="shared" si="107"/>
        <v>No</v>
      </c>
    </row>
    <row r="2298" spans="1:6" x14ac:dyDescent="0.25">
      <c r="A2298" t="s">
        <v>80</v>
      </c>
      <c r="B2298" s="1">
        <v>37691</v>
      </c>
      <c r="C2298" t="s">
        <v>1727</v>
      </c>
      <c r="D2298">
        <f t="shared" si="105"/>
        <v>7843.08</v>
      </c>
      <c r="E2298">
        <f t="shared" si="106"/>
        <v>3</v>
      </c>
      <c r="F2298" t="str">
        <f t="shared" si="107"/>
        <v>Yes</v>
      </c>
    </row>
    <row r="2299" spans="1:6" x14ac:dyDescent="0.25">
      <c r="A2299" t="s">
        <v>71</v>
      </c>
      <c r="B2299" s="1">
        <v>40925</v>
      </c>
      <c r="C2299">
        <v>8244.99</v>
      </c>
      <c r="D2299">
        <f t="shared" si="105"/>
        <v>8244.99</v>
      </c>
      <c r="E2299">
        <f t="shared" si="106"/>
        <v>1</v>
      </c>
      <c r="F2299" t="str">
        <f t="shared" si="107"/>
        <v>No</v>
      </c>
    </row>
    <row r="2300" spans="1:6" x14ac:dyDescent="0.25">
      <c r="A2300" t="s">
        <v>1328</v>
      </c>
      <c r="B2300" s="1">
        <v>38326</v>
      </c>
      <c r="C2300" t="s">
        <v>1728</v>
      </c>
      <c r="D2300">
        <f t="shared" si="105"/>
        <v>5960.2</v>
      </c>
      <c r="E2300">
        <f t="shared" si="106"/>
        <v>12</v>
      </c>
      <c r="F2300" t="str">
        <f t="shared" si="107"/>
        <v>No</v>
      </c>
    </row>
    <row r="2301" spans="1:6" x14ac:dyDescent="0.25">
      <c r="A2301" t="s">
        <v>204</v>
      </c>
      <c r="B2301" s="1">
        <v>38817</v>
      </c>
      <c r="C2301" t="s">
        <v>1729</v>
      </c>
      <c r="D2301">
        <f t="shared" si="105"/>
        <v>6317.71</v>
      </c>
      <c r="E2301">
        <f t="shared" si="106"/>
        <v>4</v>
      </c>
      <c r="F2301" t="str">
        <f t="shared" si="107"/>
        <v>No</v>
      </c>
    </row>
    <row r="2302" spans="1:6" x14ac:dyDescent="0.25">
      <c r="A2302" t="s">
        <v>125</v>
      </c>
      <c r="B2302" s="1">
        <v>38352</v>
      </c>
      <c r="C2302">
        <v>8562.93</v>
      </c>
      <c r="D2302">
        <f t="shared" si="105"/>
        <v>8562.93</v>
      </c>
      <c r="E2302">
        <f t="shared" si="106"/>
        <v>12</v>
      </c>
      <c r="F2302" t="str">
        <f t="shared" si="107"/>
        <v>No</v>
      </c>
    </row>
    <row r="2303" spans="1:6" x14ac:dyDescent="0.25">
      <c r="A2303" t="s">
        <v>216</v>
      </c>
      <c r="B2303" s="1">
        <v>41617</v>
      </c>
      <c r="C2303" t="s">
        <v>1730</v>
      </c>
      <c r="D2303">
        <f t="shared" si="105"/>
        <v>5491.95</v>
      </c>
      <c r="E2303">
        <f t="shared" si="106"/>
        <v>12</v>
      </c>
      <c r="F2303" t="str">
        <f t="shared" si="107"/>
        <v>No</v>
      </c>
    </row>
    <row r="2304" spans="1:6" x14ac:dyDescent="0.25">
      <c r="A2304" t="s">
        <v>372</v>
      </c>
      <c r="B2304" s="1">
        <v>41402</v>
      </c>
      <c r="C2304" t="s">
        <v>1731</v>
      </c>
      <c r="D2304">
        <f t="shared" si="105"/>
        <v>6021.44</v>
      </c>
      <c r="E2304">
        <f t="shared" si="106"/>
        <v>5</v>
      </c>
      <c r="F2304" t="str">
        <f t="shared" si="107"/>
        <v>No</v>
      </c>
    </row>
    <row r="2305" spans="1:6" x14ac:dyDescent="0.25">
      <c r="A2305" t="s">
        <v>71</v>
      </c>
      <c r="B2305" s="1">
        <v>39390</v>
      </c>
      <c r="C2305" t="s">
        <v>1732</v>
      </c>
      <c r="D2305">
        <f t="shared" si="105"/>
        <v>5604.32</v>
      </c>
      <c r="E2305">
        <f t="shared" si="106"/>
        <v>11</v>
      </c>
      <c r="F2305" t="str">
        <f t="shared" si="107"/>
        <v>No</v>
      </c>
    </row>
    <row r="2306" spans="1:6" x14ac:dyDescent="0.25">
      <c r="A2306" t="s">
        <v>217</v>
      </c>
      <c r="B2306" s="1">
        <v>39618</v>
      </c>
      <c r="C2306" t="s">
        <v>1733</v>
      </c>
      <c r="D2306">
        <f t="shared" si="105"/>
        <v>5957.1</v>
      </c>
      <c r="E2306">
        <f t="shared" si="106"/>
        <v>6</v>
      </c>
      <c r="F2306" t="str">
        <f t="shared" si="107"/>
        <v>No</v>
      </c>
    </row>
    <row r="2307" spans="1:6" x14ac:dyDescent="0.25">
      <c r="A2307" t="s">
        <v>545</v>
      </c>
      <c r="B2307" s="1">
        <v>39499</v>
      </c>
      <c r="C2307">
        <v>6970.82</v>
      </c>
      <c r="D2307">
        <f t="shared" ref="D2307:D2370" si="108">IF(LEFT(RIGHT(C2307,3))=",",_xlfn.NUMBERVALUE(C2307,",","."),C2307)</f>
        <v>6970.82</v>
      </c>
      <c r="E2307">
        <f t="shared" ref="E2307:E2370" si="109">MONTH(B2307)</f>
        <v>2</v>
      </c>
      <c r="F2307" t="str">
        <f t="shared" ref="F2307:F2370" si="110">IF(ISERROR(SEARCH("J*A*S*M",A2307)),"No","Yes")</f>
        <v>No</v>
      </c>
    </row>
    <row r="2308" spans="1:6" x14ac:dyDescent="0.25">
      <c r="A2308" t="s">
        <v>372</v>
      </c>
      <c r="B2308" s="1">
        <v>41279</v>
      </c>
      <c r="C2308" t="s">
        <v>1734</v>
      </c>
      <c r="D2308">
        <f t="shared" si="108"/>
        <v>7583.59</v>
      </c>
      <c r="E2308">
        <f t="shared" si="109"/>
        <v>1</v>
      </c>
      <c r="F2308" t="str">
        <f t="shared" si="110"/>
        <v>No</v>
      </c>
    </row>
    <row r="2309" spans="1:6" x14ac:dyDescent="0.25">
      <c r="A2309" t="s">
        <v>74</v>
      </c>
      <c r="B2309" s="1">
        <v>37080</v>
      </c>
      <c r="C2309" t="s">
        <v>1735</v>
      </c>
      <c r="D2309">
        <f t="shared" si="108"/>
        <v>5517.21</v>
      </c>
      <c r="E2309">
        <f t="shared" si="109"/>
        <v>7</v>
      </c>
      <c r="F2309" t="str">
        <f t="shared" si="110"/>
        <v>Yes</v>
      </c>
    </row>
    <row r="2310" spans="1:6" x14ac:dyDescent="0.25">
      <c r="A2310" t="s">
        <v>131</v>
      </c>
      <c r="B2310" s="1">
        <v>39843</v>
      </c>
      <c r="C2310" t="s">
        <v>1736</v>
      </c>
      <c r="D2310">
        <f t="shared" si="108"/>
        <v>8378.4599999999991</v>
      </c>
      <c r="E2310">
        <f t="shared" si="109"/>
        <v>1</v>
      </c>
      <c r="F2310" t="str">
        <f t="shared" si="110"/>
        <v>No</v>
      </c>
    </row>
    <row r="2311" spans="1:6" x14ac:dyDescent="0.25">
      <c r="A2311" t="s">
        <v>827</v>
      </c>
      <c r="B2311" s="1">
        <v>39008</v>
      </c>
      <c r="C2311" t="s">
        <v>1737</v>
      </c>
      <c r="D2311">
        <f t="shared" si="108"/>
        <v>7037.18</v>
      </c>
      <c r="E2311">
        <f t="shared" si="109"/>
        <v>10</v>
      </c>
      <c r="F2311" t="str">
        <f t="shared" si="110"/>
        <v>No</v>
      </c>
    </row>
    <row r="2312" spans="1:6" x14ac:dyDescent="0.25">
      <c r="A2312" t="s">
        <v>597</v>
      </c>
      <c r="B2312" s="1">
        <v>40846</v>
      </c>
      <c r="C2312" t="s">
        <v>1738</v>
      </c>
      <c r="D2312">
        <f t="shared" si="108"/>
        <v>8700.99</v>
      </c>
      <c r="E2312">
        <f t="shared" si="109"/>
        <v>10</v>
      </c>
      <c r="F2312" t="str">
        <f t="shared" si="110"/>
        <v>No</v>
      </c>
    </row>
    <row r="2313" spans="1:6" x14ac:dyDescent="0.25">
      <c r="A2313" t="s">
        <v>510</v>
      </c>
      <c r="B2313" s="1">
        <v>41285</v>
      </c>
      <c r="C2313" t="s">
        <v>1739</v>
      </c>
      <c r="D2313">
        <f t="shared" si="108"/>
        <v>7116.04</v>
      </c>
      <c r="E2313">
        <f t="shared" si="109"/>
        <v>1</v>
      </c>
      <c r="F2313" t="str">
        <f t="shared" si="110"/>
        <v>No</v>
      </c>
    </row>
    <row r="2314" spans="1:6" x14ac:dyDescent="0.25">
      <c r="A2314" t="s">
        <v>334</v>
      </c>
      <c r="B2314" s="1">
        <v>37809</v>
      </c>
      <c r="C2314" t="s">
        <v>1740</v>
      </c>
      <c r="D2314">
        <f t="shared" si="108"/>
        <v>9730.3799999999992</v>
      </c>
      <c r="E2314">
        <f t="shared" si="109"/>
        <v>7</v>
      </c>
      <c r="F2314" t="str">
        <f t="shared" si="110"/>
        <v>No</v>
      </c>
    </row>
    <row r="2315" spans="1:6" x14ac:dyDescent="0.25">
      <c r="A2315" t="s">
        <v>686</v>
      </c>
      <c r="B2315" s="1">
        <v>40687</v>
      </c>
      <c r="C2315" t="s">
        <v>1741</v>
      </c>
      <c r="D2315">
        <f t="shared" si="108"/>
        <v>9902.7000000000007</v>
      </c>
      <c r="E2315">
        <f t="shared" si="109"/>
        <v>5</v>
      </c>
      <c r="F2315" t="str">
        <f t="shared" si="110"/>
        <v>No</v>
      </c>
    </row>
    <row r="2316" spans="1:6" x14ac:dyDescent="0.25">
      <c r="A2316" t="s">
        <v>354</v>
      </c>
      <c r="B2316" s="1">
        <v>41464</v>
      </c>
      <c r="C2316" t="s">
        <v>1742</v>
      </c>
      <c r="D2316">
        <f t="shared" si="108"/>
        <v>7753.41</v>
      </c>
      <c r="E2316">
        <f t="shared" si="109"/>
        <v>7</v>
      </c>
      <c r="F2316" t="str">
        <f t="shared" si="110"/>
        <v>No</v>
      </c>
    </row>
    <row r="2317" spans="1:6" x14ac:dyDescent="0.25">
      <c r="A2317" t="s">
        <v>199</v>
      </c>
      <c r="B2317" s="1">
        <v>41185</v>
      </c>
      <c r="C2317" t="s">
        <v>1743</v>
      </c>
      <c r="D2317">
        <f t="shared" si="108"/>
        <v>8284.07</v>
      </c>
      <c r="E2317">
        <f t="shared" si="109"/>
        <v>10</v>
      </c>
      <c r="F2317" t="str">
        <f t="shared" si="110"/>
        <v>No</v>
      </c>
    </row>
    <row r="2318" spans="1:6" x14ac:dyDescent="0.25">
      <c r="A2318" t="s">
        <v>143</v>
      </c>
      <c r="B2318" s="1">
        <v>41518</v>
      </c>
      <c r="C2318" t="s">
        <v>1744</v>
      </c>
      <c r="D2318">
        <f t="shared" si="108"/>
        <v>5168.8</v>
      </c>
      <c r="E2318">
        <f t="shared" si="109"/>
        <v>9</v>
      </c>
      <c r="F2318" t="str">
        <f t="shared" si="110"/>
        <v>Yes</v>
      </c>
    </row>
    <row r="2319" spans="1:6" x14ac:dyDescent="0.25">
      <c r="A2319" t="s">
        <v>173</v>
      </c>
      <c r="B2319" s="1">
        <v>37838</v>
      </c>
      <c r="C2319">
        <v>8358.23</v>
      </c>
      <c r="D2319">
        <f t="shared" si="108"/>
        <v>8358.23</v>
      </c>
      <c r="E2319">
        <f t="shared" si="109"/>
        <v>8</v>
      </c>
      <c r="F2319" t="str">
        <f t="shared" si="110"/>
        <v>No</v>
      </c>
    </row>
    <row r="2320" spans="1:6" x14ac:dyDescent="0.25">
      <c r="A2320" t="s">
        <v>101</v>
      </c>
      <c r="B2320" s="1">
        <v>40630</v>
      </c>
      <c r="C2320" t="s">
        <v>1745</v>
      </c>
      <c r="D2320">
        <f t="shared" si="108"/>
        <v>5677.71</v>
      </c>
      <c r="E2320">
        <f t="shared" si="109"/>
        <v>3</v>
      </c>
      <c r="F2320" t="str">
        <f t="shared" si="110"/>
        <v>No</v>
      </c>
    </row>
    <row r="2321" spans="1:6" x14ac:dyDescent="0.25">
      <c r="A2321" t="s">
        <v>1177</v>
      </c>
      <c r="B2321" s="1">
        <v>40132</v>
      </c>
      <c r="C2321" t="s">
        <v>1746</v>
      </c>
      <c r="D2321">
        <f t="shared" si="108"/>
        <v>5424.65</v>
      </c>
      <c r="E2321">
        <f t="shared" si="109"/>
        <v>11</v>
      </c>
      <c r="F2321" t="str">
        <f t="shared" si="110"/>
        <v>No</v>
      </c>
    </row>
    <row r="2322" spans="1:6" x14ac:dyDescent="0.25">
      <c r="A2322" t="s">
        <v>201</v>
      </c>
      <c r="B2322" s="1">
        <v>37904</v>
      </c>
      <c r="C2322" t="s">
        <v>1747</v>
      </c>
      <c r="D2322">
        <f t="shared" si="108"/>
        <v>6538.67</v>
      </c>
      <c r="E2322">
        <f t="shared" si="109"/>
        <v>10</v>
      </c>
      <c r="F2322" t="str">
        <f t="shared" si="110"/>
        <v>No</v>
      </c>
    </row>
    <row r="2323" spans="1:6" x14ac:dyDescent="0.25">
      <c r="A2323" t="s">
        <v>816</v>
      </c>
      <c r="B2323" s="1">
        <v>38546</v>
      </c>
      <c r="C2323">
        <v>9622.85</v>
      </c>
      <c r="D2323">
        <f t="shared" si="108"/>
        <v>9622.85</v>
      </c>
      <c r="E2323">
        <f t="shared" si="109"/>
        <v>7</v>
      </c>
      <c r="F2323" t="str">
        <f t="shared" si="110"/>
        <v>No</v>
      </c>
    </row>
    <row r="2324" spans="1:6" x14ac:dyDescent="0.25">
      <c r="A2324" t="s">
        <v>1748</v>
      </c>
      <c r="B2324" s="1">
        <v>37482</v>
      </c>
      <c r="C2324">
        <v>7697.61</v>
      </c>
      <c r="D2324">
        <f t="shared" si="108"/>
        <v>7697.61</v>
      </c>
      <c r="E2324">
        <f t="shared" si="109"/>
        <v>8</v>
      </c>
      <c r="F2324" t="str">
        <f t="shared" si="110"/>
        <v>No</v>
      </c>
    </row>
    <row r="2325" spans="1:6" x14ac:dyDescent="0.25">
      <c r="A2325" t="s">
        <v>340</v>
      </c>
      <c r="B2325" s="1">
        <v>38586</v>
      </c>
      <c r="C2325" t="s">
        <v>1749</v>
      </c>
      <c r="D2325">
        <f t="shared" si="108"/>
        <v>5526.36</v>
      </c>
      <c r="E2325">
        <f t="shared" si="109"/>
        <v>8</v>
      </c>
      <c r="F2325" t="str">
        <f t="shared" si="110"/>
        <v>No</v>
      </c>
    </row>
    <row r="2326" spans="1:6" x14ac:dyDescent="0.25">
      <c r="A2326" t="s">
        <v>141</v>
      </c>
      <c r="B2326" s="1">
        <v>39596</v>
      </c>
      <c r="C2326" t="s">
        <v>1750</v>
      </c>
      <c r="D2326">
        <f t="shared" si="108"/>
        <v>8738.85</v>
      </c>
      <c r="E2326">
        <f t="shared" si="109"/>
        <v>5</v>
      </c>
      <c r="F2326" t="str">
        <f t="shared" si="110"/>
        <v>No</v>
      </c>
    </row>
    <row r="2327" spans="1:6" x14ac:dyDescent="0.25">
      <c r="A2327" t="s">
        <v>138</v>
      </c>
      <c r="B2327" s="1">
        <v>38136</v>
      </c>
      <c r="C2327">
        <v>6026.13</v>
      </c>
      <c r="D2327">
        <f t="shared" si="108"/>
        <v>6026.13</v>
      </c>
      <c r="E2327">
        <f t="shared" si="109"/>
        <v>5</v>
      </c>
      <c r="F2327" t="str">
        <f t="shared" si="110"/>
        <v>Yes</v>
      </c>
    </row>
    <row r="2328" spans="1:6" x14ac:dyDescent="0.25">
      <c r="A2328" t="s">
        <v>71</v>
      </c>
      <c r="B2328" s="1">
        <v>40179</v>
      </c>
      <c r="C2328" t="s">
        <v>1751</v>
      </c>
      <c r="D2328">
        <f t="shared" si="108"/>
        <v>9773.6299999999992</v>
      </c>
      <c r="E2328">
        <f t="shared" si="109"/>
        <v>1</v>
      </c>
      <c r="F2328" t="str">
        <f t="shared" si="110"/>
        <v>No</v>
      </c>
    </row>
    <row r="2329" spans="1:6" x14ac:dyDescent="0.25">
      <c r="A2329" t="s">
        <v>238</v>
      </c>
      <c r="B2329" s="1">
        <v>40331</v>
      </c>
      <c r="C2329">
        <v>5203.8900000000003</v>
      </c>
      <c r="D2329">
        <f t="shared" si="108"/>
        <v>5203.8900000000003</v>
      </c>
      <c r="E2329">
        <f t="shared" si="109"/>
        <v>6</v>
      </c>
      <c r="F2329" t="str">
        <f t="shared" si="110"/>
        <v>No</v>
      </c>
    </row>
    <row r="2330" spans="1:6" x14ac:dyDescent="0.25">
      <c r="A2330" t="s">
        <v>351</v>
      </c>
      <c r="B2330" s="1">
        <v>40885</v>
      </c>
      <c r="C2330" t="s">
        <v>1752</v>
      </c>
      <c r="D2330">
        <f t="shared" si="108"/>
        <v>9371.27</v>
      </c>
      <c r="E2330">
        <f t="shared" si="109"/>
        <v>12</v>
      </c>
      <c r="F2330" t="str">
        <f t="shared" si="110"/>
        <v>No</v>
      </c>
    </row>
    <row r="2331" spans="1:6" x14ac:dyDescent="0.25">
      <c r="A2331" t="s">
        <v>928</v>
      </c>
      <c r="B2331" s="1">
        <v>37061</v>
      </c>
      <c r="C2331" t="s">
        <v>1753</v>
      </c>
      <c r="D2331">
        <f t="shared" si="108"/>
        <v>6319.89</v>
      </c>
      <c r="E2331">
        <f t="shared" si="109"/>
        <v>6</v>
      </c>
      <c r="F2331" t="str">
        <f t="shared" si="110"/>
        <v>No</v>
      </c>
    </row>
    <row r="2332" spans="1:6" x14ac:dyDescent="0.25">
      <c r="A2332" t="s">
        <v>216</v>
      </c>
      <c r="B2332" s="1">
        <v>41758</v>
      </c>
      <c r="C2332">
        <v>5398.77</v>
      </c>
      <c r="D2332">
        <f t="shared" si="108"/>
        <v>5398.77</v>
      </c>
      <c r="E2332">
        <f t="shared" si="109"/>
        <v>4</v>
      </c>
      <c r="F2332" t="str">
        <f t="shared" si="110"/>
        <v>No</v>
      </c>
    </row>
    <row r="2333" spans="1:6" x14ac:dyDescent="0.25">
      <c r="A2333" t="s">
        <v>265</v>
      </c>
      <c r="B2333" s="1">
        <v>39458</v>
      </c>
      <c r="C2333" t="s">
        <v>1754</v>
      </c>
      <c r="D2333">
        <f t="shared" si="108"/>
        <v>7708.96</v>
      </c>
      <c r="E2333">
        <f t="shared" si="109"/>
        <v>1</v>
      </c>
      <c r="F2333" t="str">
        <f t="shared" si="110"/>
        <v>No</v>
      </c>
    </row>
    <row r="2334" spans="1:6" x14ac:dyDescent="0.25">
      <c r="A2334" t="s">
        <v>334</v>
      </c>
      <c r="B2334" s="1">
        <v>37438</v>
      </c>
      <c r="C2334" t="s">
        <v>1755</v>
      </c>
      <c r="D2334">
        <f t="shared" si="108"/>
        <v>7146.19</v>
      </c>
      <c r="E2334">
        <f t="shared" si="109"/>
        <v>7</v>
      </c>
      <c r="F2334" t="str">
        <f t="shared" si="110"/>
        <v>No</v>
      </c>
    </row>
    <row r="2335" spans="1:6" x14ac:dyDescent="0.25">
      <c r="A2335" t="s">
        <v>560</v>
      </c>
      <c r="B2335" s="1">
        <v>39720</v>
      </c>
      <c r="C2335">
        <v>6857.22</v>
      </c>
      <c r="D2335">
        <f t="shared" si="108"/>
        <v>6857.22</v>
      </c>
      <c r="E2335">
        <f t="shared" si="109"/>
        <v>9</v>
      </c>
      <c r="F2335" t="str">
        <f t="shared" si="110"/>
        <v>No</v>
      </c>
    </row>
    <row r="2336" spans="1:6" x14ac:dyDescent="0.25">
      <c r="A2336" t="s">
        <v>84</v>
      </c>
      <c r="B2336" s="1">
        <v>37577</v>
      </c>
      <c r="C2336" t="s">
        <v>1756</v>
      </c>
      <c r="D2336">
        <f t="shared" si="108"/>
        <v>5484.93</v>
      </c>
      <c r="E2336">
        <f t="shared" si="109"/>
        <v>11</v>
      </c>
      <c r="F2336" t="str">
        <f t="shared" si="110"/>
        <v>No</v>
      </c>
    </row>
    <row r="2337" spans="1:6" x14ac:dyDescent="0.25">
      <c r="A2337" t="s">
        <v>126</v>
      </c>
      <c r="B2337" s="1">
        <v>38475</v>
      </c>
      <c r="C2337">
        <v>6283.08</v>
      </c>
      <c r="D2337">
        <f t="shared" si="108"/>
        <v>6283.08</v>
      </c>
      <c r="E2337">
        <f t="shared" si="109"/>
        <v>5</v>
      </c>
      <c r="F2337" t="str">
        <f t="shared" si="110"/>
        <v>No</v>
      </c>
    </row>
    <row r="2338" spans="1:6" x14ac:dyDescent="0.25">
      <c r="A2338" t="s">
        <v>247</v>
      </c>
      <c r="B2338" s="1">
        <v>41935</v>
      </c>
      <c r="C2338" t="s">
        <v>1757</v>
      </c>
      <c r="D2338">
        <f t="shared" si="108"/>
        <v>9037.8700000000008</v>
      </c>
      <c r="E2338">
        <f t="shared" si="109"/>
        <v>10</v>
      </c>
      <c r="F2338" t="str">
        <f t="shared" si="110"/>
        <v>Yes</v>
      </c>
    </row>
    <row r="2339" spans="1:6" x14ac:dyDescent="0.25">
      <c r="A2339" t="s">
        <v>1224</v>
      </c>
      <c r="B2339" s="1">
        <v>37814</v>
      </c>
      <c r="C2339">
        <v>8256.2999999999993</v>
      </c>
      <c r="D2339">
        <f t="shared" si="108"/>
        <v>8256.2999999999993</v>
      </c>
      <c r="E2339">
        <f t="shared" si="109"/>
        <v>7</v>
      </c>
      <c r="F2339" t="str">
        <f t="shared" si="110"/>
        <v>No</v>
      </c>
    </row>
    <row r="2340" spans="1:6" x14ac:dyDescent="0.25">
      <c r="A2340" t="s">
        <v>101</v>
      </c>
      <c r="B2340" s="1">
        <v>40663</v>
      </c>
      <c r="C2340">
        <v>6400.33</v>
      </c>
      <c r="D2340">
        <f t="shared" si="108"/>
        <v>6400.33</v>
      </c>
      <c r="E2340">
        <f t="shared" si="109"/>
        <v>4</v>
      </c>
      <c r="F2340" t="str">
        <f t="shared" si="110"/>
        <v>No</v>
      </c>
    </row>
    <row r="2341" spans="1:6" x14ac:dyDescent="0.25">
      <c r="A2341" t="s">
        <v>1100</v>
      </c>
      <c r="B2341" s="1">
        <v>37373</v>
      </c>
      <c r="C2341" t="s">
        <v>1758</v>
      </c>
      <c r="D2341">
        <f t="shared" si="108"/>
        <v>7901.71</v>
      </c>
      <c r="E2341">
        <f t="shared" si="109"/>
        <v>4</v>
      </c>
      <c r="F2341" t="str">
        <f t="shared" si="110"/>
        <v>No</v>
      </c>
    </row>
    <row r="2342" spans="1:6" x14ac:dyDescent="0.25">
      <c r="A2342" t="s">
        <v>217</v>
      </c>
      <c r="B2342" s="1">
        <v>37753</v>
      </c>
      <c r="C2342">
        <v>9897.6</v>
      </c>
      <c r="D2342">
        <f t="shared" si="108"/>
        <v>9897.6</v>
      </c>
      <c r="E2342">
        <f t="shared" si="109"/>
        <v>5</v>
      </c>
      <c r="F2342" t="str">
        <f t="shared" si="110"/>
        <v>No</v>
      </c>
    </row>
    <row r="2343" spans="1:6" x14ac:dyDescent="0.25">
      <c r="A2343" t="s">
        <v>1131</v>
      </c>
      <c r="B2343" s="1">
        <v>40191</v>
      </c>
      <c r="C2343">
        <v>5769.32</v>
      </c>
      <c r="D2343">
        <f t="shared" si="108"/>
        <v>5769.32</v>
      </c>
      <c r="E2343">
        <f t="shared" si="109"/>
        <v>1</v>
      </c>
      <c r="F2343" t="str">
        <f t="shared" si="110"/>
        <v>No</v>
      </c>
    </row>
    <row r="2344" spans="1:6" x14ac:dyDescent="0.25">
      <c r="A2344" t="s">
        <v>346</v>
      </c>
      <c r="B2344" s="1">
        <v>39542</v>
      </c>
      <c r="C2344">
        <v>5615.55</v>
      </c>
      <c r="D2344">
        <f t="shared" si="108"/>
        <v>5615.55</v>
      </c>
      <c r="E2344">
        <f t="shared" si="109"/>
        <v>4</v>
      </c>
      <c r="F2344" t="str">
        <f t="shared" si="110"/>
        <v>No</v>
      </c>
    </row>
    <row r="2345" spans="1:6" x14ac:dyDescent="0.25">
      <c r="A2345" t="s">
        <v>933</v>
      </c>
      <c r="B2345" s="1">
        <v>41221</v>
      </c>
      <c r="C2345">
        <v>5880.56</v>
      </c>
      <c r="D2345">
        <f t="shared" si="108"/>
        <v>5880.56</v>
      </c>
      <c r="E2345">
        <f t="shared" si="109"/>
        <v>11</v>
      </c>
      <c r="F2345" t="str">
        <f t="shared" si="110"/>
        <v>No</v>
      </c>
    </row>
    <row r="2346" spans="1:6" x14ac:dyDescent="0.25">
      <c r="A2346" t="s">
        <v>480</v>
      </c>
      <c r="B2346" s="1">
        <v>37033</v>
      </c>
      <c r="C2346" t="s">
        <v>1759</v>
      </c>
      <c r="D2346">
        <f t="shared" si="108"/>
        <v>7073.34</v>
      </c>
      <c r="E2346">
        <f t="shared" si="109"/>
        <v>5</v>
      </c>
      <c r="F2346" t="str">
        <f t="shared" si="110"/>
        <v>No</v>
      </c>
    </row>
    <row r="2347" spans="1:6" x14ac:dyDescent="0.25">
      <c r="A2347" t="s">
        <v>77</v>
      </c>
      <c r="B2347" s="1">
        <v>40128</v>
      </c>
      <c r="C2347">
        <v>6309.08</v>
      </c>
      <c r="D2347">
        <f t="shared" si="108"/>
        <v>6309.08</v>
      </c>
      <c r="E2347">
        <f t="shared" si="109"/>
        <v>11</v>
      </c>
      <c r="F2347" t="str">
        <f t="shared" si="110"/>
        <v>No</v>
      </c>
    </row>
    <row r="2348" spans="1:6" x14ac:dyDescent="0.25">
      <c r="A2348" t="s">
        <v>560</v>
      </c>
      <c r="B2348" s="1">
        <v>37485</v>
      </c>
      <c r="C2348" t="s">
        <v>1760</v>
      </c>
      <c r="D2348">
        <f t="shared" si="108"/>
        <v>5247.21</v>
      </c>
      <c r="E2348">
        <f t="shared" si="109"/>
        <v>8</v>
      </c>
      <c r="F2348" t="str">
        <f t="shared" si="110"/>
        <v>No</v>
      </c>
    </row>
    <row r="2349" spans="1:6" x14ac:dyDescent="0.25">
      <c r="A2349" t="s">
        <v>855</v>
      </c>
      <c r="B2349" s="1">
        <v>40882</v>
      </c>
      <c r="C2349">
        <v>7370.54</v>
      </c>
      <c r="D2349">
        <f t="shared" si="108"/>
        <v>7370.54</v>
      </c>
      <c r="E2349">
        <f t="shared" si="109"/>
        <v>12</v>
      </c>
      <c r="F2349" t="str">
        <f t="shared" si="110"/>
        <v>No</v>
      </c>
    </row>
    <row r="2350" spans="1:6" x14ac:dyDescent="0.25">
      <c r="A2350" t="s">
        <v>80</v>
      </c>
      <c r="B2350" s="1">
        <v>37529</v>
      </c>
      <c r="C2350">
        <v>6833.43</v>
      </c>
      <c r="D2350">
        <f t="shared" si="108"/>
        <v>6833.43</v>
      </c>
      <c r="E2350">
        <f t="shared" si="109"/>
        <v>9</v>
      </c>
      <c r="F2350" t="str">
        <f t="shared" si="110"/>
        <v>Yes</v>
      </c>
    </row>
    <row r="2351" spans="1:6" x14ac:dyDescent="0.25">
      <c r="A2351" t="s">
        <v>312</v>
      </c>
      <c r="B2351" s="1">
        <v>40342</v>
      </c>
      <c r="C2351">
        <v>9695.2000000000007</v>
      </c>
      <c r="D2351">
        <f t="shared" si="108"/>
        <v>9695.2000000000007</v>
      </c>
      <c r="E2351">
        <f t="shared" si="109"/>
        <v>6</v>
      </c>
      <c r="F2351" t="str">
        <f t="shared" si="110"/>
        <v>No</v>
      </c>
    </row>
    <row r="2352" spans="1:6" x14ac:dyDescent="0.25">
      <c r="A2352" t="s">
        <v>138</v>
      </c>
      <c r="B2352" s="1">
        <v>38060</v>
      </c>
      <c r="C2352" t="s">
        <v>1761</v>
      </c>
      <c r="D2352">
        <f t="shared" si="108"/>
        <v>9283.7099999999991</v>
      </c>
      <c r="E2352">
        <f t="shared" si="109"/>
        <v>3</v>
      </c>
      <c r="F2352" t="str">
        <f t="shared" si="110"/>
        <v>Yes</v>
      </c>
    </row>
    <row r="2353" spans="1:6" x14ac:dyDescent="0.25">
      <c r="A2353" t="s">
        <v>1762</v>
      </c>
      <c r="B2353" s="1">
        <v>38154</v>
      </c>
      <c r="C2353" t="s">
        <v>1763</v>
      </c>
      <c r="D2353">
        <f t="shared" si="108"/>
        <v>5123.4399999999996</v>
      </c>
      <c r="E2353">
        <f t="shared" si="109"/>
        <v>6</v>
      </c>
      <c r="F2353" t="str">
        <f t="shared" si="110"/>
        <v>No</v>
      </c>
    </row>
    <row r="2354" spans="1:6" x14ac:dyDescent="0.25">
      <c r="A2354" t="s">
        <v>675</v>
      </c>
      <c r="B2354" s="1">
        <v>39987</v>
      </c>
      <c r="C2354">
        <v>9577.4500000000007</v>
      </c>
      <c r="D2354">
        <f t="shared" si="108"/>
        <v>9577.4500000000007</v>
      </c>
      <c r="E2354">
        <f t="shared" si="109"/>
        <v>6</v>
      </c>
      <c r="F2354" t="str">
        <f t="shared" si="110"/>
        <v>No</v>
      </c>
    </row>
    <row r="2355" spans="1:6" x14ac:dyDescent="0.25">
      <c r="A2355" t="s">
        <v>762</v>
      </c>
      <c r="B2355" s="1">
        <v>39996</v>
      </c>
      <c r="C2355">
        <v>9634.59</v>
      </c>
      <c r="D2355">
        <f t="shared" si="108"/>
        <v>9634.59</v>
      </c>
      <c r="E2355">
        <f t="shared" si="109"/>
        <v>7</v>
      </c>
      <c r="F2355" t="str">
        <f t="shared" si="110"/>
        <v>No</v>
      </c>
    </row>
    <row r="2356" spans="1:6" x14ac:dyDescent="0.25">
      <c r="A2356" t="s">
        <v>77</v>
      </c>
      <c r="B2356" s="1">
        <v>41835</v>
      </c>
      <c r="C2356" t="s">
        <v>1764</v>
      </c>
      <c r="D2356">
        <f t="shared" si="108"/>
        <v>5796.81</v>
      </c>
      <c r="E2356">
        <f t="shared" si="109"/>
        <v>7</v>
      </c>
      <c r="F2356" t="str">
        <f t="shared" si="110"/>
        <v>No</v>
      </c>
    </row>
    <row r="2357" spans="1:6" x14ac:dyDescent="0.25">
      <c r="A2357" t="s">
        <v>424</v>
      </c>
      <c r="B2357" s="1">
        <v>38414</v>
      </c>
      <c r="C2357" t="s">
        <v>1765</v>
      </c>
      <c r="D2357">
        <f t="shared" si="108"/>
        <v>6586.65</v>
      </c>
      <c r="E2357">
        <f t="shared" si="109"/>
        <v>3</v>
      </c>
      <c r="F2357" t="str">
        <f t="shared" si="110"/>
        <v>No</v>
      </c>
    </row>
    <row r="2358" spans="1:6" x14ac:dyDescent="0.25">
      <c r="A2358" t="s">
        <v>334</v>
      </c>
      <c r="B2358" s="1">
        <v>41468</v>
      </c>
      <c r="C2358">
        <v>7894.52</v>
      </c>
      <c r="D2358">
        <f t="shared" si="108"/>
        <v>7894.52</v>
      </c>
      <c r="E2358">
        <f t="shared" si="109"/>
        <v>7</v>
      </c>
      <c r="F2358" t="str">
        <f t="shared" si="110"/>
        <v>No</v>
      </c>
    </row>
    <row r="2359" spans="1:6" x14ac:dyDescent="0.25">
      <c r="A2359" t="s">
        <v>123</v>
      </c>
      <c r="B2359" s="1">
        <v>38340</v>
      </c>
      <c r="C2359">
        <v>5232.08</v>
      </c>
      <c r="D2359">
        <f t="shared" si="108"/>
        <v>5232.08</v>
      </c>
      <c r="E2359">
        <f t="shared" si="109"/>
        <v>12</v>
      </c>
      <c r="F2359" t="str">
        <f t="shared" si="110"/>
        <v>No</v>
      </c>
    </row>
    <row r="2360" spans="1:6" x14ac:dyDescent="0.25">
      <c r="A2360" t="s">
        <v>1188</v>
      </c>
      <c r="B2360" s="1">
        <v>38254</v>
      </c>
      <c r="C2360" t="s">
        <v>1766</v>
      </c>
      <c r="D2360">
        <f t="shared" si="108"/>
        <v>5064.1499999999996</v>
      </c>
      <c r="E2360">
        <f t="shared" si="109"/>
        <v>9</v>
      </c>
      <c r="F2360" t="str">
        <f t="shared" si="110"/>
        <v>No</v>
      </c>
    </row>
    <row r="2361" spans="1:6" x14ac:dyDescent="0.25">
      <c r="A2361" t="s">
        <v>338</v>
      </c>
      <c r="B2361" s="1">
        <v>41403</v>
      </c>
      <c r="C2361">
        <v>8007.86</v>
      </c>
      <c r="D2361">
        <f t="shared" si="108"/>
        <v>8007.86</v>
      </c>
      <c r="E2361">
        <f t="shared" si="109"/>
        <v>5</v>
      </c>
      <c r="F2361" t="str">
        <f t="shared" si="110"/>
        <v>No</v>
      </c>
    </row>
    <row r="2362" spans="1:6" x14ac:dyDescent="0.25">
      <c r="A2362" t="s">
        <v>843</v>
      </c>
      <c r="B2362" s="1">
        <v>38842</v>
      </c>
      <c r="C2362" t="s">
        <v>1767</v>
      </c>
      <c r="D2362">
        <f t="shared" si="108"/>
        <v>7484.9</v>
      </c>
      <c r="E2362">
        <f t="shared" si="109"/>
        <v>5</v>
      </c>
      <c r="F2362" t="str">
        <f t="shared" si="110"/>
        <v>No</v>
      </c>
    </row>
    <row r="2363" spans="1:6" x14ac:dyDescent="0.25">
      <c r="A2363" t="s">
        <v>1366</v>
      </c>
      <c r="B2363" s="1">
        <v>41438</v>
      </c>
      <c r="C2363" t="s">
        <v>1768</v>
      </c>
      <c r="D2363">
        <f t="shared" si="108"/>
        <v>7767.11</v>
      </c>
      <c r="E2363">
        <f t="shared" si="109"/>
        <v>6</v>
      </c>
      <c r="F2363" t="str">
        <f t="shared" si="110"/>
        <v>No</v>
      </c>
    </row>
    <row r="2364" spans="1:6" x14ac:dyDescent="0.25">
      <c r="A2364" t="s">
        <v>424</v>
      </c>
      <c r="B2364" s="1">
        <v>40174</v>
      </c>
      <c r="C2364">
        <v>9596.06</v>
      </c>
      <c r="D2364">
        <f t="shared" si="108"/>
        <v>9596.06</v>
      </c>
      <c r="E2364">
        <f t="shared" si="109"/>
        <v>12</v>
      </c>
      <c r="F2364" t="str">
        <f t="shared" si="110"/>
        <v>No</v>
      </c>
    </row>
    <row r="2365" spans="1:6" x14ac:dyDescent="0.25">
      <c r="A2365" t="s">
        <v>244</v>
      </c>
      <c r="B2365" s="1">
        <v>41241</v>
      </c>
      <c r="C2365">
        <v>5392.44</v>
      </c>
      <c r="D2365">
        <f t="shared" si="108"/>
        <v>5392.44</v>
      </c>
      <c r="E2365">
        <f t="shared" si="109"/>
        <v>11</v>
      </c>
      <c r="F2365" t="str">
        <f t="shared" si="110"/>
        <v>No</v>
      </c>
    </row>
    <row r="2366" spans="1:6" x14ac:dyDescent="0.25">
      <c r="A2366" t="s">
        <v>414</v>
      </c>
      <c r="B2366" s="1">
        <v>39448</v>
      </c>
      <c r="C2366" t="s">
        <v>1769</v>
      </c>
      <c r="D2366">
        <f t="shared" si="108"/>
        <v>8615.1299999999992</v>
      </c>
      <c r="E2366">
        <f t="shared" si="109"/>
        <v>1</v>
      </c>
      <c r="F2366" t="str">
        <f t="shared" si="110"/>
        <v>No</v>
      </c>
    </row>
    <row r="2367" spans="1:6" x14ac:dyDescent="0.25">
      <c r="A2367" t="s">
        <v>414</v>
      </c>
      <c r="B2367" s="1">
        <v>37129</v>
      </c>
      <c r="C2367" t="s">
        <v>1770</v>
      </c>
      <c r="D2367">
        <f t="shared" si="108"/>
        <v>6012.94</v>
      </c>
      <c r="E2367">
        <f t="shared" si="109"/>
        <v>8</v>
      </c>
      <c r="F2367" t="str">
        <f t="shared" si="110"/>
        <v>No</v>
      </c>
    </row>
    <row r="2368" spans="1:6" x14ac:dyDescent="0.25">
      <c r="A2368" t="s">
        <v>949</v>
      </c>
      <c r="B2368" s="1">
        <v>40380</v>
      </c>
      <c r="C2368">
        <v>8239.58</v>
      </c>
      <c r="D2368">
        <f t="shared" si="108"/>
        <v>8239.58</v>
      </c>
      <c r="E2368">
        <f t="shared" si="109"/>
        <v>7</v>
      </c>
      <c r="F2368" t="str">
        <f t="shared" si="110"/>
        <v>No</v>
      </c>
    </row>
    <row r="2369" spans="1:6" x14ac:dyDescent="0.25">
      <c r="A2369" t="s">
        <v>857</v>
      </c>
      <c r="B2369" s="1">
        <v>41228</v>
      </c>
      <c r="C2369" t="s">
        <v>1771</v>
      </c>
      <c r="D2369">
        <f t="shared" si="108"/>
        <v>7843.68</v>
      </c>
      <c r="E2369">
        <f t="shared" si="109"/>
        <v>11</v>
      </c>
      <c r="F2369" t="str">
        <f t="shared" si="110"/>
        <v>No</v>
      </c>
    </row>
    <row r="2370" spans="1:6" x14ac:dyDescent="0.25">
      <c r="A2370" t="s">
        <v>1375</v>
      </c>
      <c r="B2370" s="1">
        <v>40585</v>
      </c>
      <c r="C2370">
        <v>5584.29</v>
      </c>
      <c r="D2370">
        <f t="shared" si="108"/>
        <v>5584.29</v>
      </c>
      <c r="E2370">
        <f t="shared" si="109"/>
        <v>2</v>
      </c>
      <c r="F2370" t="str">
        <f t="shared" si="110"/>
        <v>No</v>
      </c>
    </row>
    <row r="2371" spans="1:6" x14ac:dyDescent="0.25">
      <c r="A2371" t="s">
        <v>709</v>
      </c>
      <c r="B2371" s="1">
        <v>41183</v>
      </c>
      <c r="C2371" t="s">
        <v>1772</v>
      </c>
      <c r="D2371">
        <f t="shared" ref="D2371:D2434" si="111">IF(LEFT(RIGHT(C2371,3))=",",_xlfn.NUMBERVALUE(C2371,",","."),C2371)</f>
        <v>5234.37</v>
      </c>
      <c r="E2371">
        <f t="shared" ref="E2371:E2434" si="112">MONTH(B2371)</f>
        <v>10</v>
      </c>
      <c r="F2371" t="str">
        <f t="shared" ref="F2371:F2434" si="113">IF(ISERROR(SEARCH("J*A*S*M",A2371)),"No","Yes")</f>
        <v>No</v>
      </c>
    </row>
    <row r="2372" spans="1:6" x14ac:dyDescent="0.25">
      <c r="A2372" t="s">
        <v>148</v>
      </c>
      <c r="B2372" s="1">
        <v>37390</v>
      </c>
      <c r="C2372" t="s">
        <v>1773</v>
      </c>
      <c r="D2372">
        <f t="shared" si="111"/>
        <v>5988.52</v>
      </c>
      <c r="E2372">
        <f t="shared" si="112"/>
        <v>5</v>
      </c>
      <c r="F2372" t="str">
        <f t="shared" si="113"/>
        <v>No</v>
      </c>
    </row>
    <row r="2373" spans="1:6" x14ac:dyDescent="0.25">
      <c r="A2373" t="s">
        <v>1105</v>
      </c>
      <c r="B2373" s="1">
        <v>38678</v>
      </c>
      <c r="C2373">
        <v>9276.7000000000007</v>
      </c>
      <c r="D2373">
        <f t="shared" si="111"/>
        <v>9276.7000000000007</v>
      </c>
      <c r="E2373">
        <f t="shared" si="112"/>
        <v>11</v>
      </c>
      <c r="F2373" t="str">
        <f t="shared" si="113"/>
        <v>No</v>
      </c>
    </row>
    <row r="2374" spans="1:6" x14ac:dyDescent="0.25">
      <c r="A2374" t="s">
        <v>320</v>
      </c>
      <c r="B2374" s="1">
        <v>38106</v>
      </c>
      <c r="C2374">
        <v>6579.73</v>
      </c>
      <c r="D2374">
        <f t="shared" si="111"/>
        <v>6579.73</v>
      </c>
      <c r="E2374">
        <f t="shared" si="112"/>
        <v>4</v>
      </c>
      <c r="F2374" t="str">
        <f t="shared" si="113"/>
        <v>Yes</v>
      </c>
    </row>
    <row r="2375" spans="1:6" x14ac:dyDescent="0.25">
      <c r="A2375" t="s">
        <v>379</v>
      </c>
      <c r="B2375" s="1">
        <v>37763</v>
      </c>
      <c r="C2375">
        <v>8912.67</v>
      </c>
      <c r="D2375">
        <f t="shared" si="111"/>
        <v>8912.67</v>
      </c>
      <c r="E2375">
        <f t="shared" si="112"/>
        <v>5</v>
      </c>
      <c r="F2375" t="str">
        <f t="shared" si="113"/>
        <v>No</v>
      </c>
    </row>
    <row r="2376" spans="1:6" x14ac:dyDescent="0.25">
      <c r="A2376" t="s">
        <v>434</v>
      </c>
      <c r="B2376" s="1">
        <v>37082</v>
      </c>
      <c r="C2376">
        <v>7234.76</v>
      </c>
      <c r="D2376">
        <f t="shared" si="111"/>
        <v>7234.76</v>
      </c>
      <c r="E2376">
        <f t="shared" si="112"/>
        <v>7</v>
      </c>
      <c r="F2376" t="str">
        <f t="shared" si="113"/>
        <v>No</v>
      </c>
    </row>
    <row r="2377" spans="1:6" x14ac:dyDescent="0.25">
      <c r="A2377" t="s">
        <v>334</v>
      </c>
      <c r="B2377" s="1">
        <v>38654</v>
      </c>
      <c r="C2377">
        <v>6713.56</v>
      </c>
      <c r="D2377">
        <f t="shared" si="111"/>
        <v>6713.56</v>
      </c>
      <c r="E2377">
        <f t="shared" si="112"/>
        <v>10</v>
      </c>
      <c r="F2377" t="str">
        <f t="shared" si="113"/>
        <v>No</v>
      </c>
    </row>
    <row r="2378" spans="1:6" x14ac:dyDescent="0.25">
      <c r="A2378" t="s">
        <v>1299</v>
      </c>
      <c r="B2378" s="1">
        <v>37474</v>
      </c>
      <c r="C2378" t="s">
        <v>1774</v>
      </c>
      <c r="D2378">
        <f t="shared" si="111"/>
        <v>8267.9599999999991</v>
      </c>
      <c r="E2378">
        <f t="shared" si="112"/>
        <v>8</v>
      </c>
      <c r="F2378" t="str">
        <f t="shared" si="113"/>
        <v>No</v>
      </c>
    </row>
    <row r="2379" spans="1:6" x14ac:dyDescent="0.25">
      <c r="A2379" t="s">
        <v>102</v>
      </c>
      <c r="B2379" s="1">
        <v>37807</v>
      </c>
      <c r="C2379" t="s">
        <v>1775</v>
      </c>
      <c r="D2379">
        <f t="shared" si="111"/>
        <v>7773.85</v>
      </c>
      <c r="E2379">
        <f t="shared" si="112"/>
        <v>7</v>
      </c>
      <c r="F2379" t="str">
        <f t="shared" si="113"/>
        <v>No</v>
      </c>
    </row>
    <row r="2380" spans="1:6" x14ac:dyDescent="0.25">
      <c r="A2380" t="s">
        <v>129</v>
      </c>
      <c r="B2380" s="1">
        <v>38725</v>
      </c>
      <c r="C2380" t="s">
        <v>1776</v>
      </c>
      <c r="D2380">
        <f t="shared" si="111"/>
        <v>6993.4</v>
      </c>
      <c r="E2380">
        <f t="shared" si="112"/>
        <v>1</v>
      </c>
      <c r="F2380" t="str">
        <f t="shared" si="113"/>
        <v>No</v>
      </c>
    </row>
    <row r="2381" spans="1:6" x14ac:dyDescent="0.25">
      <c r="A2381" t="s">
        <v>109</v>
      </c>
      <c r="B2381" s="1">
        <v>38770</v>
      </c>
      <c r="C2381" t="s">
        <v>1777</v>
      </c>
      <c r="D2381">
        <f t="shared" si="111"/>
        <v>6151.06</v>
      </c>
      <c r="E2381">
        <f t="shared" si="112"/>
        <v>2</v>
      </c>
      <c r="F2381" t="str">
        <f t="shared" si="113"/>
        <v>No</v>
      </c>
    </row>
    <row r="2382" spans="1:6" x14ac:dyDescent="0.25">
      <c r="A2382" t="s">
        <v>242</v>
      </c>
      <c r="B2382" s="1">
        <v>41206</v>
      </c>
      <c r="C2382">
        <v>8603.81</v>
      </c>
      <c r="D2382">
        <f t="shared" si="111"/>
        <v>8603.81</v>
      </c>
      <c r="E2382">
        <f t="shared" si="112"/>
        <v>10</v>
      </c>
      <c r="F2382" t="str">
        <f t="shared" si="113"/>
        <v>No</v>
      </c>
    </row>
    <row r="2383" spans="1:6" x14ac:dyDescent="0.25">
      <c r="A2383" t="s">
        <v>513</v>
      </c>
      <c r="B2383" s="1">
        <v>40416</v>
      </c>
      <c r="C2383" t="s">
        <v>1778</v>
      </c>
      <c r="D2383">
        <f t="shared" si="111"/>
        <v>8364.3799999999992</v>
      </c>
      <c r="E2383">
        <f t="shared" si="112"/>
        <v>8</v>
      </c>
      <c r="F2383" t="str">
        <f t="shared" si="113"/>
        <v>No</v>
      </c>
    </row>
    <row r="2384" spans="1:6" x14ac:dyDescent="0.25">
      <c r="A2384" t="s">
        <v>61</v>
      </c>
      <c r="B2384" s="1">
        <v>40065</v>
      </c>
      <c r="C2384">
        <v>6804.31</v>
      </c>
      <c r="D2384">
        <f t="shared" si="111"/>
        <v>6804.31</v>
      </c>
      <c r="E2384">
        <f t="shared" si="112"/>
        <v>9</v>
      </c>
      <c r="F2384" t="str">
        <f t="shared" si="113"/>
        <v>No</v>
      </c>
    </row>
    <row r="2385" spans="1:6" x14ac:dyDescent="0.25">
      <c r="A2385" t="s">
        <v>778</v>
      </c>
      <c r="B2385" s="1">
        <v>38169</v>
      </c>
      <c r="C2385">
        <v>6436.67</v>
      </c>
      <c r="D2385">
        <f t="shared" si="111"/>
        <v>6436.67</v>
      </c>
      <c r="E2385">
        <f t="shared" si="112"/>
        <v>7</v>
      </c>
      <c r="F2385" t="str">
        <f t="shared" si="113"/>
        <v>No</v>
      </c>
    </row>
    <row r="2386" spans="1:6" x14ac:dyDescent="0.25">
      <c r="A2386" t="s">
        <v>296</v>
      </c>
      <c r="B2386" s="1">
        <v>38999</v>
      </c>
      <c r="C2386" t="s">
        <v>1779</v>
      </c>
      <c r="D2386">
        <f t="shared" si="111"/>
        <v>9991.3700000000008</v>
      </c>
      <c r="E2386">
        <f t="shared" si="112"/>
        <v>10</v>
      </c>
      <c r="F2386" t="str">
        <f t="shared" si="113"/>
        <v>No</v>
      </c>
    </row>
    <row r="2387" spans="1:6" x14ac:dyDescent="0.25">
      <c r="A2387" t="s">
        <v>1118</v>
      </c>
      <c r="B2387" s="1">
        <v>38124</v>
      </c>
      <c r="C2387" t="s">
        <v>1780</v>
      </c>
      <c r="D2387">
        <f t="shared" si="111"/>
        <v>5545.62</v>
      </c>
      <c r="E2387">
        <f t="shared" si="112"/>
        <v>5</v>
      </c>
      <c r="F2387" t="str">
        <f t="shared" si="113"/>
        <v>No</v>
      </c>
    </row>
    <row r="2388" spans="1:6" x14ac:dyDescent="0.25">
      <c r="A2388" t="s">
        <v>269</v>
      </c>
      <c r="B2388" s="1">
        <v>39726</v>
      </c>
      <c r="C2388">
        <v>6391.76</v>
      </c>
      <c r="D2388">
        <f t="shared" si="111"/>
        <v>6391.76</v>
      </c>
      <c r="E2388">
        <f t="shared" si="112"/>
        <v>10</v>
      </c>
      <c r="F2388" t="str">
        <f t="shared" si="113"/>
        <v>Yes</v>
      </c>
    </row>
    <row r="2389" spans="1:6" x14ac:dyDescent="0.25">
      <c r="A2389" t="s">
        <v>746</v>
      </c>
      <c r="B2389" s="1">
        <v>41301</v>
      </c>
      <c r="C2389" t="s">
        <v>1781</v>
      </c>
      <c r="D2389">
        <f t="shared" si="111"/>
        <v>6698.39</v>
      </c>
      <c r="E2389">
        <f t="shared" si="112"/>
        <v>1</v>
      </c>
      <c r="F2389" t="str">
        <f t="shared" si="113"/>
        <v>No</v>
      </c>
    </row>
    <row r="2390" spans="1:6" x14ac:dyDescent="0.25">
      <c r="A2390" t="s">
        <v>489</v>
      </c>
      <c r="B2390" s="1">
        <v>40502</v>
      </c>
      <c r="C2390" t="s">
        <v>1782</v>
      </c>
      <c r="D2390">
        <f t="shared" si="111"/>
        <v>9323.42</v>
      </c>
      <c r="E2390">
        <f t="shared" si="112"/>
        <v>11</v>
      </c>
      <c r="F2390" t="str">
        <f t="shared" si="113"/>
        <v>No</v>
      </c>
    </row>
    <row r="2391" spans="1:6" x14ac:dyDescent="0.25">
      <c r="A2391" t="s">
        <v>372</v>
      </c>
      <c r="B2391" s="1">
        <v>40409</v>
      </c>
      <c r="C2391">
        <v>7746.63</v>
      </c>
      <c r="D2391">
        <f t="shared" si="111"/>
        <v>7746.63</v>
      </c>
      <c r="E2391">
        <f t="shared" si="112"/>
        <v>8</v>
      </c>
      <c r="F2391" t="str">
        <f t="shared" si="113"/>
        <v>No</v>
      </c>
    </row>
    <row r="2392" spans="1:6" x14ac:dyDescent="0.25">
      <c r="A2392" t="s">
        <v>125</v>
      </c>
      <c r="B2392" s="1">
        <v>40089</v>
      </c>
      <c r="C2392">
        <v>6308.03</v>
      </c>
      <c r="D2392">
        <f t="shared" si="111"/>
        <v>6308.03</v>
      </c>
      <c r="E2392">
        <f t="shared" si="112"/>
        <v>10</v>
      </c>
      <c r="F2392" t="str">
        <f t="shared" si="113"/>
        <v>No</v>
      </c>
    </row>
    <row r="2393" spans="1:6" x14ac:dyDescent="0.25">
      <c r="A2393" t="s">
        <v>80</v>
      </c>
      <c r="B2393" s="1">
        <v>38483</v>
      </c>
      <c r="C2393" t="s">
        <v>1783</v>
      </c>
      <c r="D2393">
        <f t="shared" si="111"/>
        <v>5156.4799999999996</v>
      </c>
      <c r="E2393">
        <f t="shared" si="112"/>
        <v>5</v>
      </c>
      <c r="F2393" t="str">
        <f t="shared" si="113"/>
        <v>Yes</v>
      </c>
    </row>
    <row r="2394" spans="1:6" x14ac:dyDescent="0.25">
      <c r="A2394" t="s">
        <v>250</v>
      </c>
      <c r="B2394" s="1">
        <v>39818</v>
      </c>
      <c r="C2394">
        <v>9325.25</v>
      </c>
      <c r="D2394">
        <f t="shared" si="111"/>
        <v>9325.25</v>
      </c>
      <c r="E2394">
        <f t="shared" si="112"/>
        <v>1</v>
      </c>
      <c r="F2394" t="str">
        <f t="shared" si="113"/>
        <v>No</v>
      </c>
    </row>
    <row r="2395" spans="1:6" x14ac:dyDescent="0.25">
      <c r="A2395" t="s">
        <v>61</v>
      </c>
      <c r="B2395" s="1">
        <v>37427</v>
      </c>
      <c r="C2395" t="s">
        <v>1784</v>
      </c>
      <c r="D2395">
        <f t="shared" si="111"/>
        <v>9112.07</v>
      </c>
      <c r="E2395">
        <f t="shared" si="112"/>
        <v>6</v>
      </c>
      <c r="F2395" t="str">
        <f t="shared" si="113"/>
        <v>No</v>
      </c>
    </row>
    <row r="2396" spans="1:6" x14ac:dyDescent="0.25">
      <c r="A2396" t="s">
        <v>66</v>
      </c>
      <c r="B2396" s="1">
        <v>40253</v>
      </c>
      <c r="C2396">
        <v>5769.49</v>
      </c>
      <c r="D2396">
        <f t="shared" si="111"/>
        <v>5769.49</v>
      </c>
      <c r="E2396">
        <f t="shared" si="112"/>
        <v>3</v>
      </c>
      <c r="F2396" t="str">
        <f t="shared" si="113"/>
        <v>No</v>
      </c>
    </row>
    <row r="2397" spans="1:6" x14ac:dyDescent="0.25">
      <c r="A2397" t="s">
        <v>1012</v>
      </c>
      <c r="B2397" s="1">
        <v>40038</v>
      </c>
      <c r="C2397">
        <v>7927.46</v>
      </c>
      <c r="D2397">
        <f t="shared" si="111"/>
        <v>7927.46</v>
      </c>
      <c r="E2397">
        <f t="shared" si="112"/>
        <v>8</v>
      </c>
      <c r="F2397" t="str">
        <f t="shared" si="113"/>
        <v>No</v>
      </c>
    </row>
    <row r="2398" spans="1:6" x14ac:dyDescent="0.25">
      <c r="A2398" t="s">
        <v>74</v>
      </c>
      <c r="B2398" s="1">
        <v>40034</v>
      </c>
      <c r="C2398" t="s">
        <v>1785</v>
      </c>
      <c r="D2398">
        <f t="shared" si="111"/>
        <v>6813.72</v>
      </c>
      <c r="E2398">
        <f t="shared" si="112"/>
        <v>8</v>
      </c>
      <c r="F2398" t="str">
        <f t="shared" si="113"/>
        <v>Yes</v>
      </c>
    </row>
    <row r="2399" spans="1:6" x14ac:dyDescent="0.25">
      <c r="A2399" t="s">
        <v>77</v>
      </c>
      <c r="B2399" s="1">
        <v>37460</v>
      </c>
      <c r="C2399" t="s">
        <v>1786</v>
      </c>
      <c r="D2399">
        <f t="shared" si="111"/>
        <v>9238.64</v>
      </c>
      <c r="E2399">
        <f t="shared" si="112"/>
        <v>7</v>
      </c>
      <c r="F2399" t="str">
        <f t="shared" si="113"/>
        <v>No</v>
      </c>
    </row>
    <row r="2400" spans="1:6" x14ac:dyDescent="0.25">
      <c r="A2400" t="s">
        <v>965</v>
      </c>
      <c r="B2400" s="1">
        <v>40081</v>
      </c>
      <c r="C2400" t="s">
        <v>1787</v>
      </c>
      <c r="D2400">
        <f t="shared" si="111"/>
        <v>8661.2999999999993</v>
      </c>
      <c r="E2400">
        <f t="shared" si="112"/>
        <v>9</v>
      </c>
      <c r="F2400" t="str">
        <f t="shared" si="113"/>
        <v>No</v>
      </c>
    </row>
    <row r="2401" spans="1:6" x14ac:dyDescent="0.25">
      <c r="A2401" t="s">
        <v>794</v>
      </c>
      <c r="B2401" s="1">
        <v>41475</v>
      </c>
      <c r="C2401">
        <v>5974.93</v>
      </c>
      <c r="D2401">
        <f t="shared" si="111"/>
        <v>5974.93</v>
      </c>
      <c r="E2401">
        <f t="shared" si="112"/>
        <v>7</v>
      </c>
      <c r="F2401" t="str">
        <f t="shared" si="113"/>
        <v>No</v>
      </c>
    </row>
    <row r="2402" spans="1:6" x14ac:dyDescent="0.25">
      <c r="A2402" t="s">
        <v>71</v>
      </c>
      <c r="B2402" s="1">
        <v>41893</v>
      </c>
      <c r="C2402" t="s">
        <v>1788</v>
      </c>
      <c r="D2402">
        <f t="shared" si="111"/>
        <v>5296.95</v>
      </c>
      <c r="E2402">
        <f t="shared" si="112"/>
        <v>9</v>
      </c>
      <c r="F2402" t="str">
        <f t="shared" si="113"/>
        <v>No</v>
      </c>
    </row>
    <row r="2403" spans="1:6" x14ac:dyDescent="0.25">
      <c r="A2403" t="s">
        <v>1015</v>
      </c>
      <c r="B2403" s="1">
        <v>39112</v>
      </c>
      <c r="C2403">
        <v>6369.79</v>
      </c>
      <c r="D2403">
        <f t="shared" si="111"/>
        <v>6369.79</v>
      </c>
      <c r="E2403">
        <f t="shared" si="112"/>
        <v>1</v>
      </c>
      <c r="F2403" t="str">
        <f t="shared" si="113"/>
        <v>No</v>
      </c>
    </row>
    <row r="2404" spans="1:6" x14ac:dyDescent="0.25">
      <c r="A2404" t="s">
        <v>219</v>
      </c>
      <c r="B2404" s="1">
        <v>40228</v>
      </c>
      <c r="C2404" t="s">
        <v>1789</v>
      </c>
      <c r="D2404">
        <f t="shared" si="111"/>
        <v>8805.66</v>
      </c>
      <c r="E2404">
        <f t="shared" si="112"/>
        <v>2</v>
      </c>
      <c r="F2404" t="str">
        <f t="shared" si="113"/>
        <v>No</v>
      </c>
    </row>
    <row r="2405" spans="1:6" x14ac:dyDescent="0.25">
      <c r="A2405" t="s">
        <v>201</v>
      </c>
      <c r="B2405" s="1">
        <v>38166</v>
      </c>
      <c r="C2405">
        <v>7021.4</v>
      </c>
      <c r="D2405">
        <f t="shared" si="111"/>
        <v>7021.4</v>
      </c>
      <c r="E2405">
        <f t="shared" si="112"/>
        <v>6</v>
      </c>
      <c r="F2405" t="str">
        <f t="shared" si="113"/>
        <v>No</v>
      </c>
    </row>
    <row r="2406" spans="1:6" x14ac:dyDescent="0.25">
      <c r="A2406" t="s">
        <v>981</v>
      </c>
      <c r="B2406" s="1">
        <v>38454</v>
      </c>
      <c r="C2406" t="s">
        <v>1790</v>
      </c>
      <c r="D2406">
        <f t="shared" si="111"/>
        <v>7100.82</v>
      </c>
      <c r="E2406">
        <f t="shared" si="112"/>
        <v>4</v>
      </c>
      <c r="F2406" t="str">
        <f t="shared" si="113"/>
        <v>No</v>
      </c>
    </row>
    <row r="2407" spans="1:6" x14ac:dyDescent="0.25">
      <c r="A2407" t="s">
        <v>217</v>
      </c>
      <c r="B2407" s="1">
        <v>37657</v>
      </c>
      <c r="C2407" t="s">
        <v>1791</v>
      </c>
      <c r="D2407">
        <f t="shared" si="111"/>
        <v>9772.31</v>
      </c>
      <c r="E2407">
        <f t="shared" si="112"/>
        <v>2</v>
      </c>
      <c r="F2407" t="str">
        <f t="shared" si="113"/>
        <v>No</v>
      </c>
    </row>
    <row r="2408" spans="1:6" x14ac:dyDescent="0.25">
      <c r="A2408" t="s">
        <v>1792</v>
      </c>
      <c r="B2408" s="1">
        <v>37407</v>
      </c>
      <c r="C2408" t="s">
        <v>1793</v>
      </c>
      <c r="D2408">
        <f t="shared" si="111"/>
        <v>8801.5400000000009</v>
      </c>
      <c r="E2408">
        <f t="shared" si="112"/>
        <v>5</v>
      </c>
      <c r="F2408" t="str">
        <f t="shared" si="113"/>
        <v>No</v>
      </c>
    </row>
    <row r="2409" spans="1:6" x14ac:dyDescent="0.25">
      <c r="A2409" t="s">
        <v>291</v>
      </c>
      <c r="B2409" s="1">
        <v>41168</v>
      </c>
      <c r="C2409" t="s">
        <v>1794</v>
      </c>
      <c r="D2409">
        <f t="shared" si="111"/>
        <v>8203.94</v>
      </c>
      <c r="E2409">
        <f t="shared" si="112"/>
        <v>9</v>
      </c>
      <c r="F2409" t="str">
        <f t="shared" si="113"/>
        <v>No</v>
      </c>
    </row>
    <row r="2410" spans="1:6" x14ac:dyDescent="0.25">
      <c r="A2410" t="s">
        <v>739</v>
      </c>
      <c r="B2410" s="1">
        <v>37334</v>
      </c>
      <c r="C2410">
        <v>8974.82</v>
      </c>
      <c r="D2410">
        <f t="shared" si="111"/>
        <v>8974.82</v>
      </c>
      <c r="E2410">
        <f t="shared" si="112"/>
        <v>3</v>
      </c>
      <c r="F2410" t="str">
        <f t="shared" si="113"/>
        <v>No</v>
      </c>
    </row>
    <row r="2411" spans="1:6" x14ac:dyDescent="0.25">
      <c r="A2411" t="s">
        <v>322</v>
      </c>
      <c r="B2411" s="1">
        <v>37729</v>
      </c>
      <c r="C2411">
        <v>5518.96</v>
      </c>
      <c r="D2411">
        <f t="shared" si="111"/>
        <v>5518.96</v>
      </c>
      <c r="E2411">
        <f t="shared" si="112"/>
        <v>4</v>
      </c>
      <c r="F2411" t="str">
        <f t="shared" si="113"/>
        <v>No</v>
      </c>
    </row>
    <row r="2412" spans="1:6" x14ac:dyDescent="0.25">
      <c r="A2412" t="s">
        <v>244</v>
      </c>
      <c r="B2412" s="1">
        <v>41983</v>
      </c>
      <c r="C2412" t="s">
        <v>1795</v>
      </c>
      <c r="D2412">
        <f t="shared" si="111"/>
        <v>6801.43</v>
      </c>
      <c r="E2412">
        <f t="shared" si="112"/>
        <v>12</v>
      </c>
      <c r="F2412" t="str">
        <f t="shared" si="113"/>
        <v>No</v>
      </c>
    </row>
    <row r="2413" spans="1:6" x14ac:dyDescent="0.25">
      <c r="A2413" t="s">
        <v>607</v>
      </c>
      <c r="B2413" s="1">
        <v>37732</v>
      </c>
      <c r="C2413" t="s">
        <v>1796</v>
      </c>
      <c r="D2413">
        <f t="shared" si="111"/>
        <v>8492.6299999999992</v>
      </c>
      <c r="E2413">
        <f t="shared" si="112"/>
        <v>4</v>
      </c>
      <c r="F2413" t="str">
        <f t="shared" si="113"/>
        <v>No</v>
      </c>
    </row>
    <row r="2414" spans="1:6" x14ac:dyDescent="0.25">
      <c r="A2414" t="s">
        <v>834</v>
      </c>
      <c r="B2414" s="1">
        <v>39273</v>
      </c>
      <c r="C2414">
        <v>5621.32</v>
      </c>
      <c r="D2414">
        <f t="shared" si="111"/>
        <v>5621.32</v>
      </c>
      <c r="E2414">
        <f t="shared" si="112"/>
        <v>7</v>
      </c>
      <c r="F2414" t="str">
        <f t="shared" si="113"/>
        <v>No</v>
      </c>
    </row>
    <row r="2415" spans="1:6" x14ac:dyDescent="0.25">
      <c r="A2415" t="s">
        <v>327</v>
      </c>
      <c r="B2415" s="1">
        <v>37102</v>
      </c>
      <c r="C2415">
        <v>9614.83</v>
      </c>
      <c r="D2415">
        <f t="shared" si="111"/>
        <v>9614.83</v>
      </c>
      <c r="E2415">
        <f t="shared" si="112"/>
        <v>7</v>
      </c>
      <c r="F2415" t="str">
        <f t="shared" si="113"/>
        <v>No</v>
      </c>
    </row>
    <row r="2416" spans="1:6" x14ac:dyDescent="0.25">
      <c r="A2416" t="s">
        <v>206</v>
      </c>
      <c r="B2416" s="1">
        <v>37033</v>
      </c>
      <c r="C2416">
        <v>8323.65</v>
      </c>
      <c r="D2416">
        <f t="shared" si="111"/>
        <v>8323.65</v>
      </c>
      <c r="E2416">
        <f t="shared" si="112"/>
        <v>5</v>
      </c>
      <c r="F2416" t="str">
        <f t="shared" si="113"/>
        <v>No</v>
      </c>
    </row>
    <row r="2417" spans="1:6" x14ac:dyDescent="0.25">
      <c r="A2417" t="s">
        <v>173</v>
      </c>
      <c r="B2417" s="1">
        <v>41429</v>
      </c>
      <c r="C2417">
        <v>8034.65</v>
      </c>
      <c r="D2417">
        <f t="shared" si="111"/>
        <v>8034.65</v>
      </c>
      <c r="E2417">
        <f t="shared" si="112"/>
        <v>6</v>
      </c>
      <c r="F2417" t="str">
        <f t="shared" si="113"/>
        <v>No</v>
      </c>
    </row>
    <row r="2418" spans="1:6" x14ac:dyDescent="0.25">
      <c r="A2418" t="s">
        <v>652</v>
      </c>
      <c r="B2418" s="1">
        <v>38572</v>
      </c>
      <c r="C2418" t="s">
        <v>1797</v>
      </c>
      <c r="D2418">
        <f t="shared" si="111"/>
        <v>7693.75</v>
      </c>
      <c r="E2418">
        <f t="shared" si="112"/>
        <v>8</v>
      </c>
      <c r="F2418" t="str">
        <f t="shared" si="113"/>
        <v>No</v>
      </c>
    </row>
    <row r="2419" spans="1:6" x14ac:dyDescent="0.25">
      <c r="A2419" t="s">
        <v>1116</v>
      </c>
      <c r="B2419" s="1">
        <v>39790</v>
      </c>
      <c r="C2419">
        <v>9536.36</v>
      </c>
      <c r="D2419">
        <f t="shared" si="111"/>
        <v>9536.36</v>
      </c>
      <c r="E2419">
        <f t="shared" si="112"/>
        <v>12</v>
      </c>
      <c r="F2419" t="str">
        <f t="shared" si="113"/>
        <v>No</v>
      </c>
    </row>
    <row r="2420" spans="1:6" x14ac:dyDescent="0.25">
      <c r="A2420" t="s">
        <v>216</v>
      </c>
      <c r="B2420" s="1">
        <v>39877</v>
      </c>
      <c r="C2420">
        <v>5431.34</v>
      </c>
      <c r="D2420">
        <f t="shared" si="111"/>
        <v>5431.34</v>
      </c>
      <c r="E2420">
        <f t="shared" si="112"/>
        <v>3</v>
      </c>
      <c r="F2420" t="str">
        <f t="shared" si="113"/>
        <v>No</v>
      </c>
    </row>
    <row r="2421" spans="1:6" x14ac:dyDescent="0.25">
      <c r="A2421" t="s">
        <v>181</v>
      </c>
      <c r="B2421" s="1">
        <v>39332</v>
      </c>
      <c r="C2421" t="s">
        <v>1798</v>
      </c>
      <c r="D2421">
        <f t="shared" si="111"/>
        <v>7141.65</v>
      </c>
      <c r="E2421">
        <f t="shared" si="112"/>
        <v>9</v>
      </c>
      <c r="F2421" t="str">
        <f t="shared" si="113"/>
        <v>No</v>
      </c>
    </row>
    <row r="2422" spans="1:6" x14ac:dyDescent="0.25">
      <c r="A2422" t="s">
        <v>955</v>
      </c>
      <c r="B2422" s="1">
        <v>38894</v>
      </c>
      <c r="C2422" t="s">
        <v>1799</v>
      </c>
      <c r="D2422">
        <f t="shared" si="111"/>
        <v>5825.57</v>
      </c>
      <c r="E2422">
        <f t="shared" si="112"/>
        <v>6</v>
      </c>
      <c r="F2422" t="str">
        <f t="shared" si="113"/>
        <v>No</v>
      </c>
    </row>
    <row r="2423" spans="1:6" x14ac:dyDescent="0.25">
      <c r="A2423" t="s">
        <v>138</v>
      </c>
      <c r="B2423" s="1">
        <v>40145</v>
      </c>
      <c r="C2423">
        <v>5572.64</v>
      </c>
      <c r="D2423">
        <f t="shared" si="111"/>
        <v>5572.64</v>
      </c>
      <c r="E2423">
        <f t="shared" si="112"/>
        <v>11</v>
      </c>
      <c r="F2423" t="str">
        <f t="shared" si="113"/>
        <v>Yes</v>
      </c>
    </row>
    <row r="2424" spans="1:6" x14ac:dyDescent="0.25">
      <c r="A2424" t="s">
        <v>77</v>
      </c>
      <c r="B2424" s="1">
        <v>41132</v>
      </c>
      <c r="C2424">
        <v>8867.2000000000007</v>
      </c>
      <c r="D2424">
        <f t="shared" si="111"/>
        <v>8867.2000000000007</v>
      </c>
      <c r="E2424">
        <f t="shared" si="112"/>
        <v>8</v>
      </c>
      <c r="F2424" t="str">
        <f t="shared" si="113"/>
        <v>No</v>
      </c>
    </row>
    <row r="2425" spans="1:6" x14ac:dyDescent="0.25">
      <c r="A2425" t="s">
        <v>675</v>
      </c>
      <c r="B2425" s="1">
        <v>38747</v>
      </c>
      <c r="C2425" t="s">
        <v>1800</v>
      </c>
      <c r="D2425">
        <f t="shared" si="111"/>
        <v>7053.95</v>
      </c>
      <c r="E2425">
        <f t="shared" si="112"/>
        <v>1</v>
      </c>
      <c r="F2425" t="str">
        <f t="shared" si="113"/>
        <v>No</v>
      </c>
    </row>
    <row r="2426" spans="1:6" x14ac:dyDescent="0.25">
      <c r="A2426" t="s">
        <v>334</v>
      </c>
      <c r="B2426" s="1">
        <v>37191</v>
      </c>
      <c r="C2426">
        <v>8135.36</v>
      </c>
      <c r="D2426">
        <f t="shared" si="111"/>
        <v>8135.36</v>
      </c>
      <c r="E2426">
        <f t="shared" si="112"/>
        <v>10</v>
      </c>
      <c r="F2426" t="str">
        <f t="shared" si="113"/>
        <v>No</v>
      </c>
    </row>
    <row r="2427" spans="1:6" x14ac:dyDescent="0.25">
      <c r="A2427" t="s">
        <v>816</v>
      </c>
      <c r="B2427" s="1">
        <v>38172</v>
      </c>
      <c r="C2427">
        <v>8155.78</v>
      </c>
      <c r="D2427">
        <f t="shared" si="111"/>
        <v>8155.78</v>
      </c>
      <c r="E2427">
        <f t="shared" si="112"/>
        <v>7</v>
      </c>
      <c r="F2427" t="str">
        <f t="shared" si="113"/>
        <v>No</v>
      </c>
    </row>
    <row r="2428" spans="1:6" x14ac:dyDescent="0.25">
      <c r="A2428" t="s">
        <v>396</v>
      </c>
      <c r="B2428" s="1">
        <v>41322</v>
      </c>
      <c r="C2428" t="s">
        <v>1801</v>
      </c>
      <c r="D2428">
        <f t="shared" si="111"/>
        <v>7546.99</v>
      </c>
      <c r="E2428">
        <f t="shared" si="112"/>
        <v>2</v>
      </c>
      <c r="F2428" t="str">
        <f t="shared" si="113"/>
        <v>Yes</v>
      </c>
    </row>
    <row r="2429" spans="1:6" x14ac:dyDescent="0.25">
      <c r="A2429" t="s">
        <v>206</v>
      </c>
      <c r="B2429" s="1">
        <v>37211</v>
      </c>
      <c r="C2429" t="s">
        <v>1802</v>
      </c>
      <c r="D2429">
        <f t="shared" si="111"/>
        <v>9454.01</v>
      </c>
      <c r="E2429">
        <f t="shared" si="112"/>
        <v>11</v>
      </c>
      <c r="F2429" t="str">
        <f t="shared" si="113"/>
        <v>No</v>
      </c>
    </row>
    <row r="2430" spans="1:6" x14ac:dyDescent="0.25">
      <c r="A2430" t="s">
        <v>64</v>
      </c>
      <c r="B2430" s="1">
        <v>41858</v>
      </c>
      <c r="C2430" t="s">
        <v>1803</v>
      </c>
      <c r="D2430">
        <f t="shared" si="111"/>
        <v>8023.16</v>
      </c>
      <c r="E2430">
        <f t="shared" si="112"/>
        <v>8</v>
      </c>
      <c r="F2430" t="str">
        <f t="shared" si="113"/>
        <v>No</v>
      </c>
    </row>
    <row r="2431" spans="1:6" x14ac:dyDescent="0.25">
      <c r="A2431" t="s">
        <v>674</v>
      </c>
      <c r="B2431" s="1">
        <v>37832</v>
      </c>
      <c r="C2431">
        <v>6047.31</v>
      </c>
      <c r="D2431">
        <f t="shared" si="111"/>
        <v>6047.31</v>
      </c>
      <c r="E2431">
        <f t="shared" si="112"/>
        <v>7</v>
      </c>
      <c r="F2431" t="str">
        <f t="shared" si="113"/>
        <v>No</v>
      </c>
    </row>
    <row r="2432" spans="1:6" x14ac:dyDescent="0.25">
      <c r="A2432" t="s">
        <v>269</v>
      </c>
      <c r="B2432" s="1">
        <v>37408</v>
      </c>
      <c r="C2432">
        <v>8215.64</v>
      </c>
      <c r="D2432">
        <f t="shared" si="111"/>
        <v>8215.64</v>
      </c>
      <c r="E2432">
        <f t="shared" si="112"/>
        <v>6</v>
      </c>
      <c r="F2432" t="str">
        <f t="shared" si="113"/>
        <v>Yes</v>
      </c>
    </row>
    <row r="2433" spans="1:6" x14ac:dyDescent="0.25">
      <c r="A2433" t="s">
        <v>102</v>
      </c>
      <c r="B2433" s="1">
        <v>41246</v>
      </c>
      <c r="C2433">
        <v>5550.42</v>
      </c>
      <c r="D2433">
        <f t="shared" si="111"/>
        <v>5550.42</v>
      </c>
      <c r="E2433">
        <f t="shared" si="112"/>
        <v>12</v>
      </c>
      <c r="F2433" t="str">
        <f t="shared" si="113"/>
        <v>No</v>
      </c>
    </row>
    <row r="2434" spans="1:6" x14ac:dyDescent="0.25">
      <c r="A2434" t="s">
        <v>557</v>
      </c>
      <c r="B2434" s="1">
        <v>39209</v>
      </c>
      <c r="C2434" t="s">
        <v>1804</v>
      </c>
      <c r="D2434">
        <f t="shared" si="111"/>
        <v>8819.2800000000007</v>
      </c>
      <c r="E2434">
        <f t="shared" si="112"/>
        <v>5</v>
      </c>
      <c r="F2434" t="str">
        <f t="shared" si="113"/>
        <v>No</v>
      </c>
    </row>
    <row r="2435" spans="1:6" x14ac:dyDescent="0.25">
      <c r="A2435" t="s">
        <v>396</v>
      </c>
      <c r="B2435" s="1">
        <v>37609</v>
      </c>
      <c r="C2435">
        <v>8607.44</v>
      </c>
      <c r="D2435">
        <f t="shared" ref="D2435:D2498" si="114">IF(LEFT(RIGHT(C2435,3))=",",_xlfn.NUMBERVALUE(C2435,",","."),C2435)</f>
        <v>8607.44</v>
      </c>
      <c r="E2435">
        <f t="shared" ref="E2435:E2498" si="115">MONTH(B2435)</f>
        <v>12</v>
      </c>
      <c r="F2435" t="str">
        <f t="shared" ref="F2435:F2498" si="116">IF(ISERROR(SEARCH("J*A*S*M",A2435)),"No","Yes")</f>
        <v>Yes</v>
      </c>
    </row>
    <row r="2436" spans="1:6" x14ac:dyDescent="0.25">
      <c r="A2436" t="s">
        <v>981</v>
      </c>
      <c r="B2436" s="1">
        <v>40832</v>
      </c>
      <c r="C2436" t="s">
        <v>1805</v>
      </c>
      <c r="D2436">
        <f t="shared" si="114"/>
        <v>5679.76</v>
      </c>
      <c r="E2436">
        <f t="shared" si="115"/>
        <v>10</v>
      </c>
      <c r="F2436" t="str">
        <f t="shared" si="116"/>
        <v>No</v>
      </c>
    </row>
    <row r="2437" spans="1:6" x14ac:dyDescent="0.25">
      <c r="A2437" t="s">
        <v>413</v>
      </c>
      <c r="B2437" s="1">
        <v>38574</v>
      </c>
      <c r="C2437">
        <v>8807.2199999999993</v>
      </c>
      <c r="D2437">
        <f t="shared" si="114"/>
        <v>8807.2199999999993</v>
      </c>
      <c r="E2437">
        <f t="shared" si="115"/>
        <v>8</v>
      </c>
      <c r="F2437" t="str">
        <f t="shared" si="116"/>
        <v>No</v>
      </c>
    </row>
    <row r="2438" spans="1:6" x14ac:dyDescent="0.25">
      <c r="A2438" t="s">
        <v>293</v>
      </c>
      <c r="B2438" s="1">
        <v>38528</v>
      </c>
      <c r="C2438">
        <v>9869.98</v>
      </c>
      <c r="D2438">
        <f t="shared" si="114"/>
        <v>9869.98</v>
      </c>
      <c r="E2438">
        <f t="shared" si="115"/>
        <v>6</v>
      </c>
      <c r="F2438" t="str">
        <f t="shared" si="116"/>
        <v>No</v>
      </c>
    </row>
    <row r="2439" spans="1:6" x14ac:dyDescent="0.25">
      <c r="A2439" t="s">
        <v>665</v>
      </c>
      <c r="B2439" s="1">
        <v>38949</v>
      </c>
      <c r="C2439">
        <v>9252.9599999999991</v>
      </c>
      <c r="D2439">
        <f t="shared" si="114"/>
        <v>9252.9599999999991</v>
      </c>
      <c r="E2439">
        <f t="shared" si="115"/>
        <v>8</v>
      </c>
      <c r="F2439" t="str">
        <f t="shared" si="116"/>
        <v>No</v>
      </c>
    </row>
    <row r="2440" spans="1:6" x14ac:dyDescent="0.25">
      <c r="A2440" t="s">
        <v>125</v>
      </c>
      <c r="B2440" s="1">
        <v>38582</v>
      </c>
      <c r="C2440" t="s">
        <v>1806</v>
      </c>
      <c r="D2440">
        <f t="shared" si="114"/>
        <v>9676.1</v>
      </c>
      <c r="E2440">
        <f t="shared" si="115"/>
        <v>8</v>
      </c>
      <c r="F2440" t="str">
        <f t="shared" si="116"/>
        <v>No</v>
      </c>
    </row>
    <row r="2441" spans="1:6" x14ac:dyDescent="0.25">
      <c r="A2441" t="s">
        <v>534</v>
      </c>
      <c r="B2441" s="1">
        <v>41192</v>
      </c>
      <c r="C2441">
        <v>9876.18</v>
      </c>
      <c r="D2441">
        <f t="shared" si="114"/>
        <v>9876.18</v>
      </c>
      <c r="E2441">
        <f t="shared" si="115"/>
        <v>10</v>
      </c>
      <c r="F2441" t="str">
        <f t="shared" si="116"/>
        <v>No</v>
      </c>
    </row>
    <row r="2442" spans="1:6" x14ac:dyDescent="0.25">
      <c r="A2442" t="s">
        <v>523</v>
      </c>
      <c r="B2442" s="1">
        <v>40854</v>
      </c>
      <c r="C2442" t="s">
        <v>1807</v>
      </c>
      <c r="D2442">
        <f t="shared" si="114"/>
        <v>5113.1899999999996</v>
      </c>
      <c r="E2442">
        <f t="shared" si="115"/>
        <v>11</v>
      </c>
      <c r="F2442" t="str">
        <f t="shared" si="116"/>
        <v>No</v>
      </c>
    </row>
    <row r="2443" spans="1:6" x14ac:dyDescent="0.25">
      <c r="A2443" t="s">
        <v>396</v>
      </c>
      <c r="B2443" s="1">
        <v>39765</v>
      </c>
      <c r="C2443">
        <v>6593.62</v>
      </c>
      <c r="D2443">
        <f t="shared" si="114"/>
        <v>6593.62</v>
      </c>
      <c r="E2443">
        <f t="shared" si="115"/>
        <v>11</v>
      </c>
      <c r="F2443" t="str">
        <f t="shared" si="116"/>
        <v>Yes</v>
      </c>
    </row>
    <row r="2444" spans="1:6" x14ac:dyDescent="0.25">
      <c r="A2444" t="s">
        <v>451</v>
      </c>
      <c r="B2444" s="1">
        <v>41871</v>
      </c>
      <c r="C2444" t="s">
        <v>1808</v>
      </c>
      <c r="D2444">
        <f t="shared" si="114"/>
        <v>9969.11</v>
      </c>
      <c r="E2444">
        <f t="shared" si="115"/>
        <v>8</v>
      </c>
      <c r="F2444" t="str">
        <f t="shared" si="116"/>
        <v>No</v>
      </c>
    </row>
    <row r="2445" spans="1:6" x14ac:dyDescent="0.25">
      <c r="A2445" t="s">
        <v>74</v>
      </c>
      <c r="B2445" s="1">
        <v>37973</v>
      </c>
      <c r="C2445">
        <v>7538.64</v>
      </c>
      <c r="D2445">
        <f t="shared" si="114"/>
        <v>7538.64</v>
      </c>
      <c r="E2445">
        <f t="shared" si="115"/>
        <v>12</v>
      </c>
      <c r="F2445" t="str">
        <f t="shared" si="116"/>
        <v>Yes</v>
      </c>
    </row>
    <row r="2446" spans="1:6" x14ac:dyDescent="0.25">
      <c r="A2446" t="s">
        <v>1520</v>
      </c>
      <c r="B2446" s="1">
        <v>37154</v>
      </c>
      <c r="C2446">
        <v>6577.54</v>
      </c>
      <c r="D2446">
        <f t="shared" si="114"/>
        <v>6577.54</v>
      </c>
      <c r="E2446">
        <f t="shared" si="115"/>
        <v>9</v>
      </c>
      <c r="F2446" t="str">
        <f t="shared" si="116"/>
        <v>No</v>
      </c>
    </row>
    <row r="2447" spans="1:6" x14ac:dyDescent="0.25">
      <c r="A2447" t="s">
        <v>143</v>
      </c>
      <c r="B2447" s="1">
        <v>37513</v>
      </c>
      <c r="C2447" t="s">
        <v>1809</v>
      </c>
      <c r="D2447">
        <f t="shared" si="114"/>
        <v>5417.62</v>
      </c>
      <c r="E2447">
        <f t="shared" si="115"/>
        <v>9</v>
      </c>
      <c r="F2447" t="str">
        <f t="shared" si="116"/>
        <v>Yes</v>
      </c>
    </row>
    <row r="2448" spans="1:6" x14ac:dyDescent="0.25">
      <c r="A2448" t="s">
        <v>874</v>
      </c>
      <c r="B2448" s="1">
        <v>38582</v>
      </c>
      <c r="C2448" t="s">
        <v>1810</v>
      </c>
      <c r="D2448">
        <f t="shared" si="114"/>
        <v>8401.25</v>
      </c>
      <c r="E2448">
        <f t="shared" si="115"/>
        <v>8</v>
      </c>
      <c r="F2448" t="str">
        <f t="shared" si="116"/>
        <v>No</v>
      </c>
    </row>
    <row r="2449" spans="1:6" x14ac:dyDescent="0.25">
      <c r="A2449" t="s">
        <v>372</v>
      </c>
      <c r="B2449" s="1">
        <v>38954</v>
      </c>
      <c r="C2449">
        <v>6075.49</v>
      </c>
      <c r="D2449">
        <f t="shared" si="114"/>
        <v>6075.49</v>
      </c>
      <c r="E2449">
        <f t="shared" si="115"/>
        <v>8</v>
      </c>
      <c r="F2449" t="str">
        <f t="shared" si="116"/>
        <v>No</v>
      </c>
    </row>
    <row r="2450" spans="1:6" x14ac:dyDescent="0.25">
      <c r="A2450" t="s">
        <v>202</v>
      </c>
      <c r="B2450" s="1">
        <v>38798</v>
      </c>
      <c r="C2450">
        <v>7925.11</v>
      </c>
      <c r="D2450">
        <f t="shared" si="114"/>
        <v>7925.11</v>
      </c>
      <c r="E2450">
        <f t="shared" si="115"/>
        <v>3</v>
      </c>
      <c r="F2450" t="str">
        <f t="shared" si="116"/>
        <v>No</v>
      </c>
    </row>
    <row r="2451" spans="1:6" x14ac:dyDescent="0.25">
      <c r="A2451" t="s">
        <v>1297</v>
      </c>
      <c r="B2451" s="1">
        <v>41857</v>
      </c>
      <c r="C2451">
        <v>9004.75</v>
      </c>
      <c r="D2451">
        <f t="shared" si="114"/>
        <v>9004.75</v>
      </c>
      <c r="E2451">
        <f t="shared" si="115"/>
        <v>8</v>
      </c>
      <c r="F2451" t="str">
        <f t="shared" si="116"/>
        <v>No</v>
      </c>
    </row>
    <row r="2452" spans="1:6" x14ac:dyDescent="0.25">
      <c r="A2452" t="s">
        <v>242</v>
      </c>
      <c r="B2452" s="1">
        <v>37884</v>
      </c>
      <c r="C2452">
        <v>8947.16</v>
      </c>
      <c r="D2452">
        <f t="shared" si="114"/>
        <v>8947.16</v>
      </c>
      <c r="E2452">
        <f t="shared" si="115"/>
        <v>9</v>
      </c>
      <c r="F2452" t="str">
        <f t="shared" si="116"/>
        <v>No</v>
      </c>
    </row>
    <row r="2453" spans="1:6" x14ac:dyDescent="0.25">
      <c r="A2453" t="s">
        <v>1179</v>
      </c>
      <c r="B2453" s="1">
        <v>37812</v>
      </c>
      <c r="C2453">
        <v>9640.24</v>
      </c>
      <c r="D2453">
        <f t="shared" si="114"/>
        <v>9640.24</v>
      </c>
      <c r="E2453">
        <f t="shared" si="115"/>
        <v>7</v>
      </c>
      <c r="F2453" t="str">
        <f t="shared" si="116"/>
        <v>No</v>
      </c>
    </row>
    <row r="2454" spans="1:6" x14ac:dyDescent="0.25">
      <c r="A2454" t="s">
        <v>949</v>
      </c>
      <c r="B2454" s="1">
        <v>41335</v>
      </c>
      <c r="C2454" t="s">
        <v>1811</v>
      </c>
      <c r="D2454">
        <f t="shared" si="114"/>
        <v>6199.82</v>
      </c>
      <c r="E2454">
        <f t="shared" si="115"/>
        <v>3</v>
      </c>
      <c r="F2454" t="str">
        <f t="shared" si="116"/>
        <v>No</v>
      </c>
    </row>
    <row r="2455" spans="1:6" x14ac:dyDescent="0.25">
      <c r="A2455" t="s">
        <v>372</v>
      </c>
      <c r="B2455" s="1">
        <v>41322</v>
      </c>
      <c r="C2455">
        <v>5629.19</v>
      </c>
      <c r="D2455">
        <f t="shared" si="114"/>
        <v>5629.19</v>
      </c>
      <c r="E2455">
        <f t="shared" si="115"/>
        <v>2</v>
      </c>
      <c r="F2455" t="str">
        <f t="shared" si="116"/>
        <v>No</v>
      </c>
    </row>
    <row r="2456" spans="1:6" x14ac:dyDescent="0.25">
      <c r="A2456" t="s">
        <v>143</v>
      </c>
      <c r="B2456" s="1">
        <v>41908</v>
      </c>
      <c r="C2456">
        <v>7547.54</v>
      </c>
      <c r="D2456">
        <f t="shared" si="114"/>
        <v>7547.54</v>
      </c>
      <c r="E2456">
        <f t="shared" si="115"/>
        <v>9</v>
      </c>
      <c r="F2456" t="str">
        <f t="shared" si="116"/>
        <v>Yes</v>
      </c>
    </row>
    <row r="2457" spans="1:6" x14ac:dyDescent="0.25">
      <c r="A2457" t="s">
        <v>388</v>
      </c>
      <c r="B2457" s="1">
        <v>40797</v>
      </c>
      <c r="C2457" t="s">
        <v>1812</v>
      </c>
      <c r="D2457">
        <f t="shared" si="114"/>
        <v>6382.47</v>
      </c>
      <c r="E2457">
        <f t="shared" si="115"/>
        <v>9</v>
      </c>
      <c r="F2457" t="str">
        <f t="shared" si="116"/>
        <v>No</v>
      </c>
    </row>
    <row r="2458" spans="1:6" x14ac:dyDescent="0.25">
      <c r="A2458" t="s">
        <v>71</v>
      </c>
      <c r="B2458" s="1">
        <v>37534</v>
      </c>
      <c r="C2458" t="s">
        <v>1813</v>
      </c>
      <c r="D2458">
        <f t="shared" si="114"/>
        <v>9979.43</v>
      </c>
      <c r="E2458">
        <f t="shared" si="115"/>
        <v>10</v>
      </c>
      <c r="F2458" t="str">
        <f t="shared" si="116"/>
        <v>No</v>
      </c>
    </row>
    <row r="2459" spans="1:6" x14ac:dyDescent="0.25">
      <c r="A2459" t="s">
        <v>202</v>
      </c>
      <c r="B2459" s="1">
        <v>40325</v>
      </c>
      <c r="C2459">
        <v>9705.56</v>
      </c>
      <c r="D2459">
        <f t="shared" si="114"/>
        <v>9705.56</v>
      </c>
      <c r="E2459">
        <f t="shared" si="115"/>
        <v>5</v>
      </c>
      <c r="F2459" t="str">
        <f t="shared" si="116"/>
        <v>No</v>
      </c>
    </row>
    <row r="2460" spans="1:6" x14ac:dyDescent="0.25">
      <c r="A2460" t="s">
        <v>656</v>
      </c>
      <c r="B2460" s="1">
        <v>41774</v>
      </c>
      <c r="C2460" t="s">
        <v>1814</v>
      </c>
      <c r="D2460">
        <f t="shared" si="114"/>
        <v>8386.49</v>
      </c>
      <c r="E2460">
        <f t="shared" si="115"/>
        <v>5</v>
      </c>
      <c r="F2460" t="str">
        <f t="shared" si="116"/>
        <v>No</v>
      </c>
    </row>
    <row r="2461" spans="1:6" x14ac:dyDescent="0.25">
      <c r="A2461" t="s">
        <v>80</v>
      </c>
      <c r="B2461" s="1">
        <v>38446</v>
      </c>
      <c r="C2461" t="s">
        <v>1815</v>
      </c>
      <c r="D2461">
        <f t="shared" si="114"/>
        <v>8363.84</v>
      </c>
      <c r="E2461">
        <f t="shared" si="115"/>
        <v>4</v>
      </c>
      <c r="F2461" t="str">
        <f t="shared" si="116"/>
        <v>Yes</v>
      </c>
    </row>
    <row r="2462" spans="1:6" x14ac:dyDescent="0.25">
      <c r="A2462" t="s">
        <v>459</v>
      </c>
      <c r="B2462" s="1">
        <v>38868</v>
      </c>
      <c r="C2462">
        <v>6865.88</v>
      </c>
      <c r="D2462">
        <f t="shared" si="114"/>
        <v>6865.88</v>
      </c>
      <c r="E2462">
        <f t="shared" si="115"/>
        <v>5</v>
      </c>
      <c r="F2462" t="str">
        <f t="shared" si="116"/>
        <v>No</v>
      </c>
    </row>
    <row r="2463" spans="1:6" x14ac:dyDescent="0.25">
      <c r="A2463" t="s">
        <v>238</v>
      </c>
      <c r="B2463" s="1">
        <v>41936</v>
      </c>
      <c r="C2463" t="s">
        <v>1816</v>
      </c>
      <c r="D2463">
        <f t="shared" si="114"/>
        <v>9634.3799999999992</v>
      </c>
      <c r="E2463">
        <f t="shared" si="115"/>
        <v>10</v>
      </c>
      <c r="F2463" t="str">
        <f t="shared" si="116"/>
        <v>No</v>
      </c>
    </row>
    <row r="2464" spans="1:6" x14ac:dyDescent="0.25">
      <c r="A2464" t="s">
        <v>658</v>
      </c>
      <c r="B2464" s="1">
        <v>40606</v>
      </c>
      <c r="C2464" t="s">
        <v>1817</v>
      </c>
      <c r="D2464">
        <f t="shared" si="114"/>
        <v>7187.13</v>
      </c>
      <c r="E2464">
        <f t="shared" si="115"/>
        <v>3</v>
      </c>
      <c r="F2464" t="str">
        <f t="shared" si="116"/>
        <v>No</v>
      </c>
    </row>
    <row r="2465" spans="1:6" x14ac:dyDescent="0.25">
      <c r="A2465" t="s">
        <v>634</v>
      </c>
      <c r="B2465" s="1">
        <v>38454</v>
      </c>
      <c r="C2465" t="s">
        <v>1818</v>
      </c>
      <c r="D2465">
        <f t="shared" si="114"/>
        <v>5780.04</v>
      </c>
      <c r="E2465">
        <f t="shared" si="115"/>
        <v>4</v>
      </c>
      <c r="F2465" t="str">
        <f t="shared" si="116"/>
        <v>No</v>
      </c>
    </row>
    <row r="2466" spans="1:6" x14ac:dyDescent="0.25">
      <c r="A2466" t="s">
        <v>1188</v>
      </c>
      <c r="B2466" s="1">
        <v>39727</v>
      </c>
      <c r="C2466">
        <v>8135.71</v>
      </c>
      <c r="D2466">
        <f t="shared" si="114"/>
        <v>8135.71</v>
      </c>
      <c r="E2466">
        <f t="shared" si="115"/>
        <v>10</v>
      </c>
      <c r="F2466" t="str">
        <f t="shared" si="116"/>
        <v>No</v>
      </c>
    </row>
    <row r="2467" spans="1:6" x14ac:dyDescent="0.25">
      <c r="A2467" t="s">
        <v>670</v>
      </c>
      <c r="B2467" s="1">
        <v>41872</v>
      </c>
      <c r="C2467">
        <v>6298.36</v>
      </c>
      <c r="D2467">
        <f t="shared" si="114"/>
        <v>6298.36</v>
      </c>
      <c r="E2467">
        <f t="shared" si="115"/>
        <v>8</v>
      </c>
      <c r="F2467" t="str">
        <f t="shared" si="116"/>
        <v>No</v>
      </c>
    </row>
    <row r="2468" spans="1:6" x14ac:dyDescent="0.25">
      <c r="A2468" t="s">
        <v>736</v>
      </c>
      <c r="B2468" s="1">
        <v>37972</v>
      </c>
      <c r="C2468">
        <v>8314.82</v>
      </c>
      <c r="D2468">
        <f t="shared" si="114"/>
        <v>8314.82</v>
      </c>
      <c r="E2468">
        <f t="shared" si="115"/>
        <v>12</v>
      </c>
      <c r="F2468" t="str">
        <f t="shared" si="116"/>
        <v>No</v>
      </c>
    </row>
    <row r="2469" spans="1:6" x14ac:dyDescent="0.25">
      <c r="A2469" t="s">
        <v>136</v>
      </c>
      <c r="B2469" s="1">
        <v>40241</v>
      </c>
      <c r="C2469">
        <v>9961.6299999999992</v>
      </c>
      <c r="D2469">
        <f t="shared" si="114"/>
        <v>9961.6299999999992</v>
      </c>
      <c r="E2469">
        <f t="shared" si="115"/>
        <v>3</v>
      </c>
      <c r="F2469" t="str">
        <f t="shared" si="116"/>
        <v>No</v>
      </c>
    </row>
    <row r="2470" spans="1:6" x14ac:dyDescent="0.25">
      <c r="A2470" t="s">
        <v>850</v>
      </c>
      <c r="B2470" s="1">
        <v>38269</v>
      </c>
      <c r="C2470" t="s">
        <v>1819</v>
      </c>
      <c r="D2470">
        <f t="shared" si="114"/>
        <v>5934.61</v>
      </c>
      <c r="E2470">
        <f t="shared" si="115"/>
        <v>10</v>
      </c>
      <c r="F2470" t="str">
        <f t="shared" si="116"/>
        <v>No</v>
      </c>
    </row>
    <row r="2471" spans="1:6" x14ac:dyDescent="0.25">
      <c r="A2471" t="s">
        <v>1072</v>
      </c>
      <c r="B2471" s="1">
        <v>41127</v>
      </c>
      <c r="C2471">
        <v>6238.53</v>
      </c>
      <c r="D2471">
        <f t="shared" si="114"/>
        <v>6238.53</v>
      </c>
      <c r="E2471">
        <f t="shared" si="115"/>
        <v>8</v>
      </c>
      <c r="F2471" t="str">
        <f t="shared" si="116"/>
        <v>No</v>
      </c>
    </row>
    <row r="2472" spans="1:6" x14ac:dyDescent="0.25">
      <c r="A2472" t="s">
        <v>674</v>
      </c>
      <c r="B2472" s="1">
        <v>38912</v>
      </c>
      <c r="C2472">
        <v>8758.2000000000007</v>
      </c>
      <c r="D2472">
        <f t="shared" si="114"/>
        <v>8758.2000000000007</v>
      </c>
      <c r="E2472">
        <f t="shared" si="115"/>
        <v>7</v>
      </c>
      <c r="F2472" t="str">
        <f t="shared" si="116"/>
        <v>No</v>
      </c>
    </row>
    <row r="2473" spans="1:6" x14ac:dyDescent="0.25">
      <c r="A2473" t="s">
        <v>514</v>
      </c>
      <c r="B2473" s="1">
        <v>41578</v>
      </c>
      <c r="C2473" t="s">
        <v>1820</v>
      </c>
      <c r="D2473">
        <f t="shared" si="114"/>
        <v>6274.5</v>
      </c>
      <c r="E2473">
        <f t="shared" si="115"/>
        <v>10</v>
      </c>
      <c r="F2473" t="str">
        <f t="shared" si="116"/>
        <v>No</v>
      </c>
    </row>
    <row r="2474" spans="1:6" x14ac:dyDescent="0.25">
      <c r="A2474" t="s">
        <v>230</v>
      </c>
      <c r="B2474" s="1">
        <v>37002</v>
      </c>
      <c r="C2474" t="s">
        <v>1821</v>
      </c>
      <c r="D2474">
        <f t="shared" si="114"/>
        <v>9756.9699999999993</v>
      </c>
      <c r="E2474">
        <f t="shared" si="115"/>
        <v>4</v>
      </c>
      <c r="F2474" t="str">
        <f t="shared" si="116"/>
        <v>No</v>
      </c>
    </row>
    <row r="2475" spans="1:6" x14ac:dyDescent="0.25">
      <c r="A2475" t="s">
        <v>372</v>
      </c>
      <c r="B2475" s="1">
        <v>40835</v>
      </c>
      <c r="C2475">
        <v>6341.8</v>
      </c>
      <c r="D2475">
        <f t="shared" si="114"/>
        <v>6341.8</v>
      </c>
      <c r="E2475">
        <f t="shared" si="115"/>
        <v>10</v>
      </c>
      <c r="F2475" t="str">
        <f t="shared" si="116"/>
        <v>No</v>
      </c>
    </row>
    <row r="2476" spans="1:6" x14ac:dyDescent="0.25">
      <c r="A2476" t="s">
        <v>331</v>
      </c>
      <c r="B2476" s="1">
        <v>40952</v>
      </c>
      <c r="C2476">
        <v>8143.37</v>
      </c>
      <c r="D2476">
        <f t="shared" si="114"/>
        <v>8143.37</v>
      </c>
      <c r="E2476">
        <f t="shared" si="115"/>
        <v>2</v>
      </c>
      <c r="F2476" t="str">
        <f t="shared" si="116"/>
        <v>No</v>
      </c>
    </row>
    <row r="2477" spans="1:6" x14ac:dyDescent="0.25">
      <c r="A2477" t="s">
        <v>1012</v>
      </c>
      <c r="B2477" s="1">
        <v>39865</v>
      </c>
      <c r="C2477">
        <v>6145.47</v>
      </c>
      <c r="D2477">
        <f t="shared" si="114"/>
        <v>6145.47</v>
      </c>
      <c r="E2477">
        <f t="shared" si="115"/>
        <v>2</v>
      </c>
      <c r="F2477" t="str">
        <f t="shared" si="116"/>
        <v>No</v>
      </c>
    </row>
    <row r="2478" spans="1:6" x14ac:dyDescent="0.25">
      <c r="A2478" t="s">
        <v>244</v>
      </c>
      <c r="B2478" s="1">
        <v>39029</v>
      </c>
      <c r="C2478">
        <v>6944.77</v>
      </c>
      <c r="D2478">
        <f t="shared" si="114"/>
        <v>6944.77</v>
      </c>
      <c r="E2478">
        <f t="shared" si="115"/>
        <v>11</v>
      </c>
      <c r="F2478" t="str">
        <f t="shared" si="116"/>
        <v>No</v>
      </c>
    </row>
    <row r="2479" spans="1:6" x14ac:dyDescent="0.25">
      <c r="A2479" t="s">
        <v>394</v>
      </c>
      <c r="B2479" s="1">
        <v>39952</v>
      </c>
      <c r="C2479" t="s">
        <v>1822</v>
      </c>
      <c r="D2479">
        <f t="shared" si="114"/>
        <v>8382.8700000000008</v>
      </c>
      <c r="E2479">
        <f t="shared" si="115"/>
        <v>5</v>
      </c>
      <c r="F2479" t="str">
        <f t="shared" si="116"/>
        <v>No</v>
      </c>
    </row>
    <row r="2480" spans="1:6" x14ac:dyDescent="0.25">
      <c r="A2480" t="s">
        <v>348</v>
      </c>
      <c r="B2480" s="1">
        <v>40093</v>
      </c>
      <c r="C2480" t="s">
        <v>1823</v>
      </c>
      <c r="D2480">
        <f t="shared" si="114"/>
        <v>9840.7900000000009</v>
      </c>
      <c r="E2480">
        <f t="shared" si="115"/>
        <v>10</v>
      </c>
      <c r="F2480" t="str">
        <f t="shared" si="116"/>
        <v>No</v>
      </c>
    </row>
    <row r="2481" spans="1:6" x14ac:dyDescent="0.25">
      <c r="A2481" t="s">
        <v>461</v>
      </c>
      <c r="B2481" s="1">
        <v>38277</v>
      </c>
      <c r="C2481" t="s">
        <v>1824</v>
      </c>
      <c r="D2481">
        <f t="shared" si="114"/>
        <v>9718.92</v>
      </c>
      <c r="E2481">
        <f t="shared" si="115"/>
        <v>10</v>
      </c>
      <c r="F2481" t="str">
        <f t="shared" si="116"/>
        <v>No</v>
      </c>
    </row>
    <row r="2482" spans="1:6" x14ac:dyDescent="0.25">
      <c r="A2482" t="s">
        <v>242</v>
      </c>
      <c r="B2482" s="1">
        <v>40324</v>
      </c>
      <c r="C2482" t="s">
        <v>1825</v>
      </c>
      <c r="D2482">
        <f t="shared" si="114"/>
        <v>7897.84</v>
      </c>
      <c r="E2482">
        <f t="shared" si="115"/>
        <v>5</v>
      </c>
      <c r="F2482" t="str">
        <f t="shared" si="116"/>
        <v>No</v>
      </c>
    </row>
    <row r="2483" spans="1:6" x14ac:dyDescent="0.25">
      <c r="A2483" t="s">
        <v>1297</v>
      </c>
      <c r="B2483" s="1">
        <v>40559</v>
      </c>
      <c r="C2483">
        <v>9134.2900000000009</v>
      </c>
      <c r="D2483">
        <f t="shared" si="114"/>
        <v>9134.2900000000009</v>
      </c>
      <c r="E2483">
        <f t="shared" si="115"/>
        <v>1</v>
      </c>
      <c r="F2483" t="str">
        <f t="shared" si="116"/>
        <v>No</v>
      </c>
    </row>
    <row r="2484" spans="1:6" x14ac:dyDescent="0.25">
      <c r="A2484" t="s">
        <v>1080</v>
      </c>
      <c r="B2484" s="1">
        <v>40459</v>
      </c>
      <c r="C2484" t="s">
        <v>1826</v>
      </c>
      <c r="D2484">
        <f t="shared" si="114"/>
        <v>9760.39</v>
      </c>
      <c r="E2484">
        <f t="shared" si="115"/>
        <v>10</v>
      </c>
      <c r="F2484" t="str">
        <f t="shared" si="116"/>
        <v>No</v>
      </c>
    </row>
    <row r="2485" spans="1:6" x14ac:dyDescent="0.25">
      <c r="A2485" t="s">
        <v>94</v>
      </c>
      <c r="B2485" s="1">
        <v>41894</v>
      </c>
      <c r="C2485" t="s">
        <v>1827</v>
      </c>
      <c r="D2485">
        <f t="shared" si="114"/>
        <v>8934</v>
      </c>
      <c r="E2485">
        <f t="shared" si="115"/>
        <v>9</v>
      </c>
      <c r="F2485" t="str">
        <f t="shared" si="116"/>
        <v>No</v>
      </c>
    </row>
    <row r="2486" spans="1:6" x14ac:dyDescent="0.25">
      <c r="A2486" t="s">
        <v>1461</v>
      </c>
      <c r="B2486" s="1">
        <v>38116</v>
      </c>
      <c r="C2486">
        <v>7970.9</v>
      </c>
      <c r="D2486">
        <f t="shared" si="114"/>
        <v>7970.9</v>
      </c>
      <c r="E2486">
        <f t="shared" si="115"/>
        <v>5</v>
      </c>
      <c r="F2486" t="str">
        <f t="shared" si="116"/>
        <v>No</v>
      </c>
    </row>
    <row r="2487" spans="1:6" x14ac:dyDescent="0.25">
      <c r="A2487" t="s">
        <v>68</v>
      </c>
      <c r="B2487" s="1">
        <v>40704</v>
      </c>
      <c r="C2487" t="s">
        <v>1828</v>
      </c>
      <c r="D2487">
        <f t="shared" si="114"/>
        <v>8773.6299999999992</v>
      </c>
      <c r="E2487">
        <f t="shared" si="115"/>
        <v>6</v>
      </c>
      <c r="F2487" t="str">
        <f t="shared" si="116"/>
        <v>No</v>
      </c>
    </row>
    <row r="2488" spans="1:6" x14ac:dyDescent="0.25">
      <c r="A2488" t="s">
        <v>74</v>
      </c>
      <c r="B2488" s="1">
        <v>41923</v>
      </c>
      <c r="C2488" t="s">
        <v>1829</v>
      </c>
      <c r="D2488">
        <f t="shared" si="114"/>
        <v>5822.31</v>
      </c>
      <c r="E2488">
        <f t="shared" si="115"/>
        <v>10</v>
      </c>
      <c r="F2488" t="str">
        <f t="shared" si="116"/>
        <v>Yes</v>
      </c>
    </row>
    <row r="2489" spans="1:6" x14ac:dyDescent="0.25">
      <c r="A2489" t="s">
        <v>474</v>
      </c>
      <c r="B2489" s="1">
        <v>37840</v>
      </c>
      <c r="C2489" t="s">
        <v>1830</v>
      </c>
      <c r="D2489">
        <f t="shared" si="114"/>
        <v>5593.33</v>
      </c>
      <c r="E2489">
        <f t="shared" si="115"/>
        <v>8</v>
      </c>
      <c r="F2489" t="str">
        <f t="shared" si="116"/>
        <v>No</v>
      </c>
    </row>
    <row r="2490" spans="1:6" x14ac:dyDescent="0.25">
      <c r="A2490" t="s">
        <v>489</v>
      </c>
      <c r="B2490" s="1">
        <v>37183</v>
      </c>
      <c r="C2490" t="s">
        <v>1831</v>
      </c>
      <c r="D2490">
        <f t="shared" si="114"/>
        <v>5912.28</v>
      </c>
      <c r="E2490">
        <f t="shared" si="115"/>
        <v>10</v>
      </c>
      <c r="F2490" t="str">
        <f t="shared" si="116"/>
        <v>No</v>
      </c>
    </row>
    <row r="2491" spans="1:6" x14ac:dyDescent="0.25">
      <c r="A2491" t="s">
        <v>320</v>
      </c>
      <c r="B2491" s="1">
        <v>39971</v>
      </c>
      <c r="C2491" t="s">
        <v>1832</v>
      </c>
      <c r="D2491">
        <f t="shared" si="114"/>
        <v>5291.65</v>
      </c>
      <c r="E2491">
        <f t="shared" si="115"/>
        <v>6</v>
      </c>
      <c r="F2491" t="str">
        <f t="shared" si="116"/>
        <v>Yes</v>
      </c>
    </row>
    <row r="2492" spans="1:6" x14ac:dyDescent="0.25">
      <c r="A2492" t="s">
        <v>1100</v>
      </c>
      <c r="B2492" s="1">
        <v>38153</v>
      </c>
      <c r="C2492">
        <v>5061.92</v>
      </c>
      <c r="D2492">
        <f t="shared" si="114"/>
        <v>5061.92</v>
      </c>
      <c r="E2492">
        <f t="shared" si="115"/>
        <v>6</v>
      </c>
      <c r="F2492" t="str">
        <f t="shared" si="116"/>
        <v>No</v>
      </c>
    </row>
    <row r="2493" spans="1:6" x14ac:dyDescent="0.25">
      <c r="A2493" t="s">
        <v>86</v>
      </c>
      <c r="B2493" s="1">
        <v>39141</v>
      </c>
      <c r="C2493">
        <v>7839.43</v>
      </c>
      <c r="D2493">
        <f t="shared" si="114"/>
        <v>7839.43</v>
      </c>
      <c r="E2493">
        <f t="shared" si="115"/>
        <v>2</v>
      </c>
      <c r="F2493" t="str">
        <f t="shared" si="116"/>
        <v>No</v>
      </c>
    </row>
    <row r="2494" spans="1:6" x14ac:dyDescent="0.25">
      <c r="A2494" t="s">
        <v>322</v>
      </c>
      <c r="B2494" s="1">
        <v>41199</v>
      </c>
      <c r="C2494" t="s">
        <v>1833</v>
      </c>
      <c r="D2494">
        <f t="shared" si="114"/>
        <v>6567.02</v>
      </c>
      <c r="E2494">
        <f t="shared" si="115"/>
        <v>10</v>
      </c>
      <c r="F2494" t="str">
        <f t="shared" si="116"/>
        <v>No</v>
      </c>
    </row>
    <row r="2495" spans="1:6" x14ac:dyDescent="0.25">
      <c r="A2495" t="s">
        <v>96</v>
      </c>
      <c r="B2495" s="1">
        <v>39024</v>
      </c>
      <c r="C2495" t="s">
        <v>1834</v>
      </c>
      <c r="D2495">
        <f t="shared" si="114"/>
        <v>6801.75</v>
      </c>
      <c r="E2495">
        <f t="shared" si="115"/>
        <v>11</v>
      </c>
      <c r="F2495" t="str">
        <f t="shared" si="116"/>
        <v>No</v>
      </c>
    </row>
    <row r="2496" spans="1:6" x14ac:dyDescent="0.25">
      <c r="A2496" t="s">
        <v>1012</v>
      </c>
      <c r="B2496" s="1">
        <v>40877</v>
      </c>
      <c r="C2496">
        <v>7374.54</v>
      </c>
      <c r="D2496">
        <f t="shared" si="114"/>
        <v>7374.54</v>
      </c>
      <c r="E2496">
        <f t="shared" si="115"/>
        <v>11</v>
      </c>
      <c r="F2496" t="str">
        <f t="shared" si="116"/>
        <v>No</v>
      </c>
    </row>
    <row r="2497" spans="1:6" x14ac:dyDescent="0.25">
      <c r="A2497" t="s">
        <v>424</v>
      </c>
      <c r="B2497" s="1">
        <v>38194</v>
      </c>
      <c r="C2497" t="s">
        <v>1835</v>
      </c>
      <c r="D2497">
        <f t="shared" si="114"/>
        <v>7672.14</v>
      </c>
      <c r="E2497">
        <f t="shared" si="115"/>
        <v>7</v>
      </c>
      <c r="F2497" t="str">
        <f t="shared" si="116"/>
        <v>No</v>
      </c>
    </row>
    <row r="2498" spans="1:6" x14ac:dyDescent="0.25">
      <c r="A2498" t="s">
        <v>1197</v>
      </c>
      <c r="B2498" s="1">
        <v>41977</v>
      </c>
      <c r="C2498" t="s">
        <v>1836</v>
      </c>
      <c r="D2498">
        <f t="shared" si="114"/>
        <v>6838.56</v>
      </c>
      <c r="E2498">
        <f t="shared" si="115"/>
        <v>12</v>
      </c>
      <c r="F2498" t="str">
        <f t="shared" si="116"/>
        <v>No</v>
      </c>
    </row>
    <row r="2499" spans="1:6" x14ac:dyDescent="0.25">
      <c r="A2499" t="s">
        <v>1224</v>
      </c>
      <c r="B2499" s="1">
        <v>39455</v>
      </c>
      <c r="C2499" t="s">
        <v>1837</v>
      </c>
      <c r="D2499">
        <f t="shared" ref="D2499:D2562" si="117">IF(LEFT(RIGHT(C2499,3))=",",_xlfn.NUMBERVALUE(C2499,",","."),C2499)</f>
        <v>8255.7199999999993</v>
      </c>
      <c r="E2499">
        <f t="shared" ref="E2499:E2562" si="118">MONTH(B2499)</f>
        <v>1</v>
      </c>
      <c r="F2499" t="str">
        <f t="shared" ref="F2499:F2562" si="119">IF(ISERROR(SEARCH("J*A*S*M",A2499)),"No","Yes")</f>
        <v>No</v>
      </c>
    </row>
    <row r="2500" spans="1:6" x14ac:dyDescent="0.25">
      <c r="A2500" t="s">
        <v>1838</v>
      </c>
      <c r="B2500" s="1">
        <v>38197</v>
      </c>
      <c r="C2500">
        <v>5307.43</v>
      </c>
      <c r="D2500">
        <f t="shared" si="117"/>
        <v>5307.43</v>
      </c>
      <c r="E2500">
        <f t="shared" si="118"/>
        <v>7</v>
      </c>
      <c r="F2500" t="str">
        <f t="shared" si="119"/>
        <v>No</v>
      </c>
    </row>
    <row r="2501" spans="1:6" x14ac:dyDescent="0.25">
      <c r="A2501" t="s">
        <v>221</v>
      </c>
      <c r="B2501" s="1">
        <v>37620</v>
      </c>
      <c r="C2501" t="s">
        <v>1839</v>
      </c>
      <c r="D2501">
        <f t="shared" si="117"/>
        <v>6942.71</v>
      </c>
      <c r="E2501">
        <f t="shared" si="118"/>
        <v>12</v>
      </c>
      <c r="F2501" t="str">
        <f t="shared" si="119"/>
        <v>No</v>
      </c>
    </row>
    <row r="2502" spans="1:6" x14ac:dyDescent="0.25">
      <c r="A2502" t="s">
        <v>1100</v>
      </c>
      <c r="B2502" s="1">
        <v>38810</v>
      </c>
      <c r="C2502" t="s">
        <v>1840</v>
      </c>
      <c r="D2502">
        <f t="shared" si="117"/>
        <v>7013.23</v>
      </c>
      <c r="E2502">
        <f t="shared" si="118"/>
        <v>4</v>
      </c>
      <c r="F2502" t="str">
        <f t="shared" si="119"/>
        <v>No</v>
      </c>
    </row>
    <row r="2503" spans="1:6" x14ac:dyDescent="0.25">
      <c r="A2503" t="s">
        <v>853</v>
      </c>
      <c r="B2503" s="1">
        <v>37995</v>
      </c>
      <c r="C2503">
        <v>9526.64</v>
      </c>
      <c r="D2503">
        <f t="shared" si="117"/>
        <v>9526.64</v>
      </c>
      <c r="E2503">
        <f t="shared" si="118"/>
        <v>1</v>
      </c>
      <c r="F2503" t="str">
        <f t="shared" si="119"/>
        <v>No</v>
      </c>
    </row>
    <row r="2504" spans="1:6" x14ac:dyDescent="0.25">
      <c r="A2504" t="s">
        <v>252</v>
      </c>
      <c r="B2504" s="1">
        <v>39489</v>
      </c>
      <c r="C2504" t="s">
        <v>1841</v>
      </c>
      <c r="D2504">
        <f t="shared" si="117"/>
        <v>6998.57</v>
      </c>
      <c r="E2504">
        <f t="shared" si="118"/>
        <v>2</v>
      </c>
      <c r="F2504" t="str">
        <f t="shared" si="119"/>
        <v>No</v>
      </c>
    </row>
    <row r="2505" spans="1:6" x14ac:dyDescent="0.25">
      <c r="A2505" t="s">
        <v>1594</v>
      </c>
      <c r="B2505" s="1">
        <v>37607</v>
      </c>
      <c r="C2505">
        <v>6222.33</v>
      </c>
      <c r="D2505">
        <f t="shared" si="117"/>
        <v>6222.33</v>
      </c>
      <c r="E2505">
        <f t="shared" si="118"/>
        <v>12</v>
      </c>
      <c r="F2505" t="str">
        <f t="shared" si="119"/>
        <v>No</v>
      </c>
    </row>
    <row r="2506" spans="1:6" x14ac:dyDescent="0.25">
      <c r="A2506" t="s">
        <v>320</v>
      </c>
      <c r="B2506" s="1">
        <v>37319</v>
      </c>
      <c r="C2506" t="s">
        <v>1842</v>
      </c>
      <c r="D2506">
        <f t="shared" si="117"/>
        <v>7130.78</v>
      </c>
      <c r="E2506">
        <f t="shared" si="118"/>
        <v>3</v>
      </c>
      <c r="F2506" t="str">
        <f t="shared" si="119"/>
        <v>Yes</v>
      </c>
    </row>
    <row r="2507" spans="1:6" x14ac:dyDescent="0.25">
      <c r="A2507" t="s">
        <v>1069</v>
      </c>
      <c r="B2507" s="1">
        <v>41498</v>
      </c>
      <c r="C2507">
        <v>7534.79</v>
      </c>
      <c r="D2507">
        <f t="shared" si="117"/>
        <v>7534.79</v>
      </c>
      <c r="E2507">
        <f t="shared" si="118"/>
        <v>8</v>
      </c>
      <c r="F2507" t="str">
        <f t="shared" si="119"/>
        <v>No</v>
      </c>
    </row>
    <row r="2508" spans="1:6" x14ac:dyDescent="0.25">
      <c r="A2508" t="s">
        <v>413</v>
      </c>
      <c r="B2508" s="1">
        <v>39564</v>
      </c>
      <c r="C2508">
        <v>8234.0300000000007</v>
      </c>
      <c r="D2508">
        <f t="shared" si="117"/>
        <v>8234.0300000000007</v>
      </c>
      <c r="E2508">
        <f t="shared" si="118"/>
        <v>4</v>
      </c>
      <c r="F2508" t="str">
        <f t="shared" si="119"/>
        <v>No</v>
      </c>
    </row>
    <row r="2509" spans="1:6" x14ac:dyDescent="0.25">
      <c r="A2509" t="s">
        <v>125</v>
      </c>
      <c r="B2509" s="1">
        <v>41698</v>
      </c>
      <c r="C2509">
        <v>8839.9</v>
      </c>
      <c r="D2509">
        <f t="shared" si="117"/>
        <v>8839.9</v>
      </c>
      <c r="E2509">
        <f t="shared" si="118"/>
        <v>2</v>
      </c>
      <c r="F2509" t="str">
        <f t="shared" si="119"/>
        <v>No</v>
      </c>
    </row>
    <row r="2510" spans="1:6" x14ac:dyDescent="0.25">
      <c r="A2510" t="s">
        <v>80</v>
      </c>
      <c r="B2510" s="1">
        <v>40453</v>
      </c>
      <c r="C2510" t="s">
        <v>1843</v>
      </c>
      <c r="D2510">
        <f t="shared" si="117"/>
        <v>8579.91</v>
      </c>
      <c r="E2510">
        <f t="shared" si="118"/>
        <v>10</v>
      </c>
      <c r="F2510" t="str">
        <f t="shared" si="119"/>
        <v>Yes</v>
      </c>
    </row>
    <row r="2511" spans="1:6" x14ac:dyDescent="0.25">
      <c r="A2511" t="s">
        <v>74</v>
      </c>
      <c r="B2511" s="1">
        <v>37095</v>
      </c>
      <c r="C2511" t="s">
        <v>1844</v>
      </c>
      <c r="D2511">
        <f t="shared" si="117"/>
        <v>6817.28</v>
      </c>
      <c r="E2511">
        <f t="shared" si="118"/>
        <v>7</v>
      </c>
      <c r="F2511" t="str">
        <f t="shared" si="119"/>
        <v>Yes</v>
      </c>
    </row>
    <row r="2512" spans="1:6" x14ac:dyDescent="0.25">
      <c r="A2512" t="s">
        <v>61</v>
      </c>
      <c r="B2512" s="1">
        <v>38129</v>
      </c>
      <c r="C2512" t="s">
        <v>1845</v>
      </c>
      <c r="D2512">
        <f t="shared" si="117"/>
        <v>7040.29</v>
      </c>
      <c r="E2512">
        <f t="shared" si="118"/>
        <v>5</v>
      </c>
      <c r="F2512" t="str">
        <f t="shared" si="119"/>
        <v>No</v>
      </c>
    </row>
    <row r="2513" spans="1:6" x14ac:dyDescent="0.25">
      <c r="A2513" t="s">
        <v>613</v>
      </c>
      <c r="B2513" s="1">
        <v>37258</v>
      </c>
      <c r="C2513" t="s">
        <v>1846</v>
      </c>
      <c r="D2513">
        <f t="shared" si="117"/>
        <v>7529.25</v>
      </c>
      <c r="E2513">
        <f t="shared" si="118"/>
        <v>1</v>
      </c>
      <c r="F2513" t="str">
        <f t="shared" si="119"/>
        <v>No</v>
      </c>
    </row>
    <row r="2514" spans="1:6" x14ac:dyDescent="0.25">
      <c r="A2514" t="s">
        <v>467</v>
      </c>
      <c r="B2514" s="1">
        <v>37566</v>
      </c>
      <c r="C2514">
        <v>9280.1200000000008</v>
      </c>
      <c r="D2514">
        <f t="shared" si="117"/>
        <v>9280.1200000000008</v>
      </c>
      <c r="E2514">
        <f t="shared" si="118"/>
        <v>11</v>
      </c>
      <c r="F2514" t="str">
        <f t="shared" si="119"/>
        <v>No</v>
      </c>
    </row>
    <row r="2515" spans="1:6" x14ac:dyDescent="0.25">
      <c r="A2515" t="s">
        <v>308</v>
      </c>
      <c r="B2515" s="1">
        <v>40160</v>
      </c>
      <c r="C2515" t="s">
        <v>1847</v>
      </c>
      <c r="D2515">
        <f t="shared" si="117"/>
        <v>7772.21</v>
      </c>
      <c r="E2515">
        <f t="shared" si="118"/>
        <v>12</v>
      </c>
      <c r="F2515" t="str">
        <f t="shared" si="119"/>
        <v>No</v>
      </c>
    </row>
    <row r="2516" spans="1:6" x14ac:dyDescent="0.25">
      <c r="A2516" t="s">
        <v>443</v>
      </c>
      <c r="B2516" s="1">
        <v>38551</v>
      </c>
      <c r="C2516" t="s">
        <v>1848</v>
      </c>
      <c r="D2516">
        <f t="shared" si="117"/>
        <v>5574.63</v>
      </c>
      <c r="E2516">
        <f t="shared" si="118"/>
        <v>7</v>
      </c>
      <c r="F2516" t="str">
        <f t="shared" si="119"/>
        <v>No</v>
      </c>
    </row>
    <row r="2517" spans="1:6" x14ac:dyDescent="0.25">
      <c r="A2517" t="s">
        <v>668</v>
      </c>
      <c r="B2517" s="1">
        <v>37315</v>
      </c>
      <c r="C2517">
        <v>8785.8799999999992</v>
      </c>
      <c r="D2517">
        <f t="shared" si="117"/>
        <v>8785.8799999999992</v>
      </c>
      <c r="E2517">
        <f t="shared" si="118"/>
        <v>2</v>
      </c>
      <c r="F2517" t="str">
        <f t="shared" si="119"/>
        <v>No</v>
      </c>
    </row>
    <row r="2518" spans="1:6" x14ac:dyDescent="0.25">
      <c r="A2518" t="s">
        <v>77</v>
      </c>
      <c r="B2518" s="1">
        <v>41241</v>
      </c>
      <c r="C2518">
        <v>5602.97</v>
      </c>
      <c r="D2518">
        <f t="shared" si="117"/>
        <v>5602.97</v>
      </c>
      <c r="E2518">
        <f t="shared" si="118"/>
        <v>11</v>
      </c>
      <c r="F2518" t="str">
        <f t="shared" si="119"/>
        <v>No</v>
      </c>
    </row>
    <row r="2519" spans="1:6" x14ac:dyDescent="0.25">
      <c r="A2519" t="s">
        <v>491</v>
      </c>
      <c r="B2519" s="1">
        <v>37307</v>
      </c>
      <c r="C2519" t="s">
        <v>1849</v>
      </c>
      <c r="D2519">
        <f t="shared" si="117"/>
        <v>5106.3</v>
      </c>
      <c r="E2519">
        <f t="shared" si="118"/>
        <v>2</v>
      </c>
      <c r="F2519" t="str">
        <f t="shared" si="119"/>
        <v>No</v>
      </c>
    </row>
    <row r="2520" spans="1:6" x14ac:dyDescent="0.25">
      <c r="A2520" t="s">
        <v>1677</v>
      </c>
      <c r="B2520" s="1">
        <v>37384</v>
      </c>
      <c r="C2520" t="s">
        <v>1850</v>
      </c>
      <c r="D2520">
        <f t="shared" si="117"/>
        <v>8330.64</v>
      </c>
      <c r="E2520">
        <f t="shared" si="118"/>
        <v>5</v>
      </c>
      <c r="F2520" t="str">
        <f t="shared" si="119"/>
        <v>No</v>
      </c>
    </row>
    <row r="2521" spans="1:6" x14ac:dyDescent="0.25">
      <c r="A2521" t="s">
        <v>202</v>
      </c>
      <c r="B2521" s="1">
        <v>37759</v>
      </c>
      <c r="C2521" t="s">
        <v>1851</v>
      </c>
      <c r="D2521">
        <f t="shared" si="117"/>
        <v>7067.47</v>
      </c>
      <c r="E2521">
        <f t="shared" si="118"/>
        <v>5</v>
      </c>
      <c r="F2521" t="str">
        <f t="shared" si="119"/>
        <v>No</v>
      </c>
    </row>
    <row r="2522" spans="1:6" x14ac:dyDescent="0.25">
      <c r="A2522" t="s">
        <v>762</v>
      </c>
      <c r="B2522" s="1">
        <v>40753</v>
      </c>
      <c r="C2522" t="s">
        <v>1852</v>
      </c>
      <c r="D2522">
        <f t="shared" si="117"/>
        <v>9059.68</v>
      </c>
      <c r="E2522">
        <f t="shared" si="118"/>
        <v>7</v>
      </c>
      <c r="F2522" t="str">
        <f t="shared" si="119"/>
        <v>No</v>
      </c>
    </row>
    <row r="2523" spans="1:6" x14ac:dyDescent="0.25">
      <c r="A2523" t="s">
        <v>413</v>
      </c>
      <c r="B2523" s="1">
        <v>39911</v>
      </c>
      <c r="C2523">
        <v>5569.08</v>
      </c>
      <c r="D2523">
        <f t="shared" si="117"/>
        <v>5569.08</v>
      </c>
      <c r="E2523">
        <f t="shared" si="118"/>
        <v>4</v>
      </c>
      <c r="F2523" t="str">
        <f t="shared" si="119"/>
        <v>No</v>
      </c>
    </row>
    <row r="2524" spans="1:6" x14ac:dyDescent="0.25">
      <c r="A2524" t="s">
        <v>104</v>
      </c>
      <c r="B2524" s="1">
        <v>38205</v>
      </c>
      <c r="C2524">
        <v>7286.58</v>
      </c>
      <c r="D2524">
        <f t="shared" si="117"/>
        <v>7286.58</v>
      </c>
      <c r="E2524">
        <f t="shared" si="118"/>
        <v>8</v>
      </c>
      <c r="F2524" t="str">
        <f t="shared" si="119"/>
        <v>No</v>
      </c>
    </row>
    <row r="2525" spans="1:6" x14ac:dyDescent="0.25">
      <c r="A2525" t="s">
        <v>708</v>
      </c>
      <c r="B2525" s="1">
        <v>37859</v>
      </c>
      <c r="C2525">
        <v>7414.38</v>
      </c>
      <c r="D2525">
        <f t="shared" si="117"/>
        <v>7414.38</v>
      </c>
      <c r="E2525">
        <f t="shared" si="118"/>
        <v>8</v>
      </c>
      <c r="F2525" t="str">
        <f t="shared" si="119"/>
        <v>No</v>
      </c>
    </row>
    <row r="2526" spans="1:6" x14ac:dyDescent="0.25">
      <c r="A2526" t="s">
        <v>269</v>
      </c>
      <c r="B2526" s="1">
        <v>39718</v>
      </c>
      <c r="C2526">
        <v>7214.62</v>
      </c>
      <c r="D2526">
        <f t="shared" si="117"/>
        <v>7214.62</v>
      </c>
      <c r="E2526">
        <f t="shared" si="118"/>
        <v>9</v>
      </c>
      <c r="F2526" t="str">
        <f t="shared" si="119"/>
        <v>Yes</v>
      </c>
    </row>
    <row r="2527" spans="1:6" x14ac:dyDescent="0.25">
      <c r="A2527" t="s">
        <v>1853</v>
      </c>
      <c r="B2527" s="1">
        <v>41567</v>
      </c>
      <c r="C2527">
        <v>6198.05</v>
      </c>
      <c r="D2527">
        <f t="shared" si="117"/>
        <v>6198.05</v>
      </c>
      <c r="E2527">
        <f t="shared" si="118"/>
        <v>10</v>
      </c>
      <c r="F2527" t="str">
        <f t="shared" si="119"/>
        <v>No</v>
      </c>
    </row>
    <row r="2528" spans="1:6" x14ac:dyDescent="0.25">
      <c r="A2528" t="s">
        <v>607</v>
      </c>
      <c r="B2528" s="1">
        <v>38106</v>
      </c>
      <c r="C2528">
        <v>8719.84</v>
      </c>
      <c r="D2528">
        <f t="shared" si="117"/>
        <v>8719.84</v>
      </c>
      <c r="E2528">
        <f t="shared" si="118"/>
        <v>4</v>
      </c>
      <c r="F2528" t="str">
        <f t="shared" si="119"/>
        <v>No</v>
      </c>
    </row>
    <row r="2529" spans="1:6" x14ac:dyDescent="0.25">
      <c r="A2529" t="s">
        <v>978</v>
      </c>
      <c r="B2529" s="1">
        <v>40414</v>
      </c>
      <c r="C2529" t="s">
        <v>1854</v>
      </c>
      <c r="D2529">
        <f t="shared" si="117"/>
        <v>8813.42</v>
      </c>
      <c r="E2529">
        <f t="shared" si="118"/>
        <v>8</v>
      </c>
      <c r="F2529" t="str">
        <f t="shared" si="119"/>
        <v>No</v>
      </c>
    </row>
    <row r="2530" spans="1:6" x14ac:dyDescent="0.25">
      <c r="A2530" t="s">
        <v>269</v>
      </c>
      <c r="B2530" s="1">
        <v>37257</v>
      </c>
      <c r="C2530" t="s">
        <v>1855</v>
      </c>
      <c r="D2530">
        <f t="shared" si="117"/>
        <v>5480.92</v>
      </c>
      <c r="E2530">
        <f t="shared" si="118"/>
        <v>1</v>
      </c>
      <c r="F2530" t="str">
        <f t="shared" si="119"/>
        <v>Yes</v>
      </c>
    </row>
    <row r="2531" spans="1:6" x14ac:dyDescent="0.25">
      <c r="A2531" t="s">
        <v>1053</v>
      </c>
      <c r="B2531" s="1">
        <v>39121</v>
      </c>
      <c r="C2531">
        <v>5951.83</v>
      </c>
      <c r="D2531">
        <f t="shared" si="117"/>
        <v>5951.83</v>
      </c>
      <c r="E2531">
        <f t="shared" si="118"/>
        <v>2</v>
      </c>
      <c r="F2531" t="str">
        <f t="shared" si="119"/>
        <v>No</v>
      </c>
    </row>
    <row r="2532" spans="1:6" x14ac:dyDescent="0.25">
      <c r="A2532" t="s">
        <v>888</v>
      </c>
      <c r="B2532" s="1">
        <v>40007</v>
      </c>
      <c r="C2532">
        <v>8026.58</v>
      </c>
      <c r="D2532">
        <f t="shared" si="117"/>
        <v>8026.58</v>
      </c>
      <c r="E2532">
        <f t="shared" si="118"/>
        <v>7</v>
      </c>
      <c r="F2532" t="str">
        <f t="shared" si="119"/>
        <v>No</v>
      </c>
    </row>
    <row r="2533" spans="1:6" x14ac:dyDescent="0.25">
      <c r="A2533" t="s">
        <v>96</v>
      </c>
      <c r="B2533" s="1">
        <v>41258</v>
      </c>
      <c r="C2533">
        <v>8346.19</v>
      </c>
      <c r="D2533">
        <f t="shared" si="117"/>
        <v>8346.19</v>
      </c>
      <c r="E2533">
        <f t="shared" si="118"/>
        <v>12</v>
      </c>
      <c r="F2533" t="str">
        <f t="shared" si="119"/>
        <v>No</v>
      </c>
    </row>
    <row r="2534" spans="1:6" x14ac:dyDescent="0.25">
      <c r="A2534" t="s">
        <v>466</v>
      </c>
      <c r="B2534" s="1">
        <v>37506</v>
      </c>
      <c r="C2534">
        <v>9207.09</v>
      </c>
      <c r="D2534">
        <f t="shared" si="117"/>
        <v>9207.09</v>
      </c>
      <c r="E2534">
        <f t="shared" si="118"/>
        <v>9</v>
      </c>
      <c r="F2534" t="str">
        <f t="shared" si="119"/>
        <v>No</v>
      </c>
    </row>
    <row r="2535" spans="1:6" x14ac:dyDescent="0.25">
      <c r="A2535" t="s">
        <v>866</v>
      </c>
      <c r="B2535" s="1">
        <v>40202</v>
      </c>
      <c r="C2535">
        <v>7271.24</v>
      </c>
      <c r="D2535">
        <f t="shared" si="117"/>
        <v>7271.24</v>
      </c>
      <c r="E2535">
        <f t="shared" si="118"/>
        <v>1</v>
      </c>
      <c r="F2535" t="str">
        <f t="shared" si="119"/>
        <v>No</v>
      </c>
    </row>
    <row r="2536" spans="1:6" x14ac:dyDescent="0.25">
      <c r="A2536" t="s">
        <v>751</v>
      </c>
      <c r="B2536" s="1">
        <v>37509</v>
      </c>
      <c r="C2536">
        <v>7131.12</v>
      </c>
      <c r="D2536">
        <f t="shared" si="117"/>
        <v>7131.12</v>
      </c>
      <c r="E2536">
        <f t="shared" si="118"/>
        <v>9</v>
      </c>
      <c r="F2536" t="str">
        <f t="shared" si="119"/>
        <v>No</v>
      </c>
    </row>
    <row r="2537" spans="1:6" x14ac:dyDescent="0.25">
      <c r="A2537" t="s">
        <v>134</v>
      </c>
      <c r="B2537" s="1">
        <v>40211</v>
      </c>
      <c r="C2537" t="s">
        <v>1856</v>
      </c>
      <c r="D2537">
        <f t="shared" si="117"/>
        <v>6296.33</v>
      </c>
      <c r="E2537">
        <f t="shared" si="118"/>
        <v>2</v>
      </c>
      <c r="F2537" t="str">
        <f t="shared" si="119"/>
        <v>No</v>
      </c>
    </row>
    <row r="2538" spans="1:6" x14ac:dyDescent="0.25">
      <c r="A2538" t="s">
        <v>372</v>
      </c>
      <c r="B2538" s="1">
        <v>41935</v>
      </c>
      <c r="C2538" t="s">
        <v>1857</v>
      </c>
      <c r="D2538">
        <f t="shared" si="117"/>
        <v>6569.53</v>
      </c>
      <c r="E2538">
        <f t="shared" si="118"/>
        <v>10</v>
      </c>
      <c r="F2538" t="str">
        <f t="shared" si="119"/>
        <v>No</v>
      </c>
    </row>
    <row r="2539" spans="1:6" x14ac:dyDescent="0.25">
      <c r="A2539" t="s">
        <v>125</v>
      </c>
      <c r="B2539" s="1">
        <v>41201</v>
      </c>
      <c r="C2539">
        <v>7542.19</v>
      </c>
      <c r="D2539">
        <f t="shared" si="117"/>
        <v>7542.19</v>
      </c>
      <c r="E2539">
        <f t="shared" si="118"/>
        <v>10</v>
      </c>
      <c r="F2539" t="str">
        <f t="shared" si="119"/>
        <v>No</v>
      </c>
    </row>
    <row r="2540" spans="1:6" x14ac:dyDescent="0.25">
      <c r="A2540" t="s">
        <v>216</v>
      </c>
      <c r="B2540" s="1">
        <v>39939</v>
      </c>
      <c r="C2540" t="s">
        <v>1858</v>
      </c>
      <c r="D2540">
        <f t="shared" si="117"/>
        <v>8364.91</v>
      </c>
      <c r="E2540">
        <f t="shared" si="118"/>
        <v>5</v>
      </c>
      <c r="F2540" t="str">
        <f t="shared" si="119"/>
        <v>No</v>
      </c>
    </row>
    <row r="2541" spans="1:6" x14ac:dyDescent="0.25">
      <c r="A2541" t="s">
        <v>84</v>
      </c>
      <c r="B2541" s="1">
        <v>37656</v>
      </c>
      <c r="C2541" t="s">
        <v>1859</v>
      </c>
      <c r="D2541">
        <f t="shared" si="117"/>
        <v>5713.46</v>
      </c>
      <c r="E2541">
        <f t="shared" si="118"/>
        <v>2</v>
      </c>
      <c r="F2541" t="str">
        <f t="shared" si="119"/>
        <v>No</v>
      </c>
    </row>
    <row r="2542" spans="1:6" x14ac:dyDescent="0.25">
      <c r="A2542" t="s">
        <v>777</v>
      </c>
      <c r="B2542" s="1">
        <v>41494</v>
      </c>
      <c r="C2542" t="s">
        <v>1860</v>
      </c>
      <c r="D2542">
        <f t="shared" si="117"/>
        <v>7085.6</v>
      </c>
      <c r="E2542">
        <f t="shared" si="118"/>
        <v>8</v>
      </c>
      <c r="F2542" t="str">
        <f t="shared" si="119"/>
        <v>No</v>
      </c>
    </row>
    <row r="2543" spans="1:6" x14ac:dyDescent="0.25">
      <c r="A2543" t="s">
        <v>308</v>
      </c>
      <c r="B2543" s="1">
        <v>39426</v>
      </c>
      <c r="C2543">
        <v>7822.37</v>
      </c>
      <c r="D2543">
        <f t="shared" si="117"/>
        <v>7822.37</v>
      </c>
      <c r="E2543">
        <f t="shared" si="118"/>
        <v>12</v>
      </c>
      <c r="F2543" t="str">
        <f t="shared" si="119"/>
        <v>No</v>
      </c>
    </row>
    <row r="2544" spans="1:6" x14ac:dyDescent="0.25">
      <c r="A2544" t="s">
        <v>1191</v>
      </c>
      <c r="B2544" s="1">
        <v>40125</v>
      </c>
      <c r="C2544" t="s">
        <v>1861</v>
      </c>
      <c r="D2544">
        <f t="shared" si="117"/>
        <v>9150.52</v>
      </c>
      <c r="E2544">
        <f t="shared" si="118"/>
        <v>11</v>
      </c>
      <c r="F2544" t="str">
        <f t="shared" si="119"/>
        <v>No</v>
      </c>
    </row>
    <row r="2545" spans="1:6" x14ac:dyDescent="0.25">
      <c r="A2545" t="s">
        <v>888</v>
      </c>
      <c r="B2545" s="1">
        <v>38515</v>
      </c>
      <c r="C2545">
        <v>5088.51</v>
      </c>
      <c r="D2545">
        <f t="shared" si="117"/>
        <v>5088.51</v>
      </c>
      <c r="E2545">
        <f t="shared" si="118"/>
        <v>6</v>
      </c>
      <c r="F2545" t="str">
        <f t="shared" si="119"/>
        <v>No</v>
      </c>
    </row>
    <row r="2546" spans="1:6" x14ac:dyDescent="0.25">
      <c r="A2546" t="s">
        <v>1762</v>
      </c>
      <c r="B2546" s="1">
        <v>38790</v>
      </c>
      <c r="C2546">
        <v>9976.76</v>
      </c>
      <c r="D2546">
        <f t="shared" si="117"/>
        <v>9976.76</v>
      </c>
      <c r="E2546">
        <f t="shared" si="118"/>
        <v>3</v>
      </c>
      <c r="F2546" t="str">
        <f t="shared" si="119"/>
        <v>No</v>
      </c>
    </row>
    <row r="2547" spans="1:6" x14ac:dyDescent="0.25">
      <c r="A2547" t="s">
        <v>320</v>
      </c>
      <c r="B2547" s="1">
        <v>41859</v>
      </c>
      <c r="C2547" t="s">
        <v>1862</v>
      </c>
      <c r="D2547">
        <f t="shared" si="117"/>
        <v>5504.14</v>
      </c>
      <c r="E2547">
        <f t="shared" si="118"/>
        <v>8</v>
      </c>
      <c r="F2547" t="str">
        <f t="shared" si="119"/>
        <v>Yes</v>
      </c>
    </row>
    <row r="2548" spans="1:6" x14ac:dyDescent="0.25">
      <c r="A2548" t="s">
        <v>173</v>
      </c>
      <c r="B2548" s="1">
        <v>39098</v>
      </c>
      <c r="C2548">
        <v>8712.2900000000009</v>
      </c>
      <c r="D2548">
        <f t="shared" si="117"/>
        <v>8712.2900000000009</v>
      </c>
      <c r="E2548">
        <f t="shared" si="118"/>
        <v>1</v>
      </c>
      <c r="F2548" t="str">
        <f t="shared" si="119"/>
        <v>No</v>
      </c>
    </row>
    <row r="2549" spans="1:6" x14ac:dyDescent="0.25">
      <c r="A2549" t="s">
        <v>909</v>
      </c>
      <c r="B2549" s="1">
        <v>40948</v>
      </c>
      <c r="C2549" t="s">
        <v>1863</v>
      </c>
      <c r="D2549">
        <f t="shared" si="117"/>
        <v>8888.74</v>
      </c>
      <c r="E2549">
        <f t="shared" si="118"/>
        <v>2</v>
      </c>
      <c r="F2549" t="str">
        <f t="shared" si="119"/>
        <v>No</v>
      </c>
    </row>
    <row r="2550" spans="1:6" x14ac:dyDescent="0.25">
      <c r="A2550" t="s">
        <v>308</v>
      </c>
      <c r="B2550" s="1">
        <v>39572</v>
      </c>
      <c r="C2550" t="s">
        <v>1864</v>
      </c>
      <c r="D2550">
        <f t="shared" si="117"/>
        <v>7519.47</v>
      </c>
      <c r="E2550">
        <f t="shared" si="118"/>
        <v>5</v>
      </c>
      <c r="F2550" t="str">
        <f t="shared" si="119"/>
        <v>No</v>
      </c>
    </row>
    <row r="2551" spans="1:6" x14ac:dyDescent="0.25">
      <c r="A2551" t="s">
        <v>79</v>
      </c>
      <c r="B2551" s="1">
        <v>39944</v>
      </c>
      <c r="C2551">
        <v>9010.7000000000007</v>
      </c>
      <c r="D2551">
        <f t="shared" si="117"/>
        <v>9010.7000000000007</v>
      </c>
      <c r="E2551">
        <f t="shared" si="118"/>
        <v>5</v>
      </c>
      <c r="F2551" t="str">
        <f t="shared" si="119"/>
        <v>Yes</v>
      </c>
    </row>
    <row r="2552" spans="1:6" x14ac:dyDescent="0.25">
      <c r="A2552" t="s">
        <v>622</v>
      </c>
      <c r="B2552" s="1">
        <v>38051</v>
      </c>
      <c r="C2552" t="s">
        <v>1865</v>
      </c>
      <c r="D2552">
        <f t="shared" si="117"/>
        <v>9002.58</v>
      </c>
      <c r="E2552">
        <f t="shared" si="118"/>
        <v>3</v>
      </c>
      <c r="F2552" t="str">
        <f t="shared" si="119"/>
        <v>No</v>
      </c>
    </row>
    <row r="2553" spans="1:6" x14ac:dyDescent="0.25">
      <c r="A2553" t="s">
        <v>728</v>
      </c>
      <c r="B2553" s="1">
        <v>41026</v>
      </c>
      <c r="C2553" t="s">
        <v>1866</v>
      </c>
      <c r="D2553">
        <f t="shared" si="117"/>
        <v>7600.62</v>
      </c>
      <c r="E2553">
        <f t="shared" si="118"/>
        <v>4</v>
      </c>
      <c r="F2553" t="str">
        <f t="shared" si="119"/>
        <v>No</v>
      </c>
    </row>
    <row r="2554" spans="1:6" x14ac:dyDescent="0.25">
      <c r="A2554" t="s">
        <v>84</v>
      </c>
      <c r="B2554" s="1">
        <v>40540</v>
      </c>
      <c r="C2554">
        <v>7979.28</v>
      </c>
      <c r="D2554">
        <f t="shared" si="117"/>
        <v>7979.28</v>
      </c>
      <c r="E2554">
        <f t="shared" si="118"/>
        <v>12</v>
      </c>
      <c r="F2554" t="str">
        <f t="shared" si="119"/>
        <v>No</v>
      </c>
    </row>
    <row r="2555" spans="1:6" x14ac:dyDescent="0.25">
      <c r="A2555" t="s">
        <v>1004</v>
      </c>
      <c r="B2555" s="1">
        <v>39676</v>
      </c>
      <c r="C2555">
        <v>8677.4500000000007</v>
      </c>
      <c r="D2555">
        <f t="shared" si="117"/>
        <v>8677.4500000000007</v>
      </c>
      <c r="E2555">
        <f t="shared" si="118"/>
        <v>8</v>
      </c>
      <c r="F2555" t="str">
        <f t="shared" si="119"/>
        <v>No</v>
      </c>
    </row>
    <row r="2556" spans="1:6" x14ac:dyDescent="0.25">
      <c r="A2556" t="s">
        <v>198</v>
      </c>
      <c r="B2556" s="1">
        <v>38906</v>
      </c>
      <c r="C2556">
        <v>6189.22</v>
      </c>
      <c r="D2556">
        <f t="shared" si="117"/>
        <v>6189.22</v>
      </c>
      <c r="E2556">
        <f t="shared" si="118"/>
        <v>7</v>
      </c>
      <c r="F2556" t="str">
        <f t="shared" si="119"/>
        <v>No</v>
      </c>
    </row>
    <row r="2557" spans="1:6" x14ac:dyDescent="0.25">
      <c r="A2557" t="s">
        <v>61</v>
      </c>
      <c r="B2557" s="1">
        <v>41670</v>
      </c>
      <c r="C2557">
        <v>8603.5400000000009</v>
      </c>
      <c r="D2557">
        <f t="shared" si="117"/>
        <v>8603.5400000000009</v>
      </c>
      <c r="E2557">
        <f t="shared" si="118"/>
        <v>1</v>
      </c>
      <c r="F2557" t="str">
        <f t="shared" si="119"/>
        <v>No</v>
      </c>
    </row>
    <row r="2558" spans="1:6" x14ac:dyDescent="0.25">
      <c r="A2558" t="s">
        <v>138</v>
      </c>
      <c r="B2558" s="1">
        <v>40561</v>
      </c>
      <c r="C2558">
        <v>9613.49</v>
      </c>
      <c r="D2558">
        <f t="shared" si="117"/>
        <v>9613.49</v>
      </c>
      <c r="E2558">
        <f t="shared" si="118"/>
        <v>1</v>
      </c>
      <c r="F2558" t="str">
        <f t="shared" si="119"/>
        <v>Yes</v>
      </c>
    </row>
    <row r="2559" spans="1:6" x14ac:dyDescent="0.25">
      <c r="A2559" t="s">
        <v>447</v>
      </c>
      <c r="B2559" s="1">
        <v>38488</v>
      </c>
      <c r="C2559" t="s">
        <v>1867</v>
      </c>
      <c r="D2559">
        <f t="shared" si="117"/>
        <v>8757.4</v>
      </c>
      <c r="E2559">
        <f t="shared" si="118"/>
        <v>5</v>
      </c>
      <c r="F2559" t="str">
        <f t="shared" si="119"/>
        <v>No</v>
      </c>
    </row>
    <row r="2560" spans="1:6" x14ac:dyDescent="0.25">
      <c r="A2560" t="s">
        <v>874</v>
      </c>
      <c r="B2560" s="1">
        <v>38694</v>
      </c>
      <c r="C2560">
        <v>6032.13</v>
      </c>
      <c r="D2560">
        <f t="shared" si="117"/>
        <v>6032.13</v>
      </c>
      <c r="E2560">
        <f t="shared" si="118"/>
        <v>12</v>
      </c>
      <c r="F2560" t="str">
        <f t="shared" si="119"/>
        <v>No</v>
      </c>
    </row>
    <row r="2561" spans="1:6" x14ac:dyDescent="0.25">
      <c r="A2561" t="s">
        <v>96</v>
      </c>
      <c r="B2561" s="1">
        <v>41650</v>
      </c>
      <c r="C2561" t="s">
        <v>1868</v>
      </c>
      <c r="D2561">
        <f t="shared" si="117"/>
        <v>5619.44</v>
      </c>
      <c r="E2561">
        <f t="shared" si="118"/>
        <v>1</v>
      </c>
      <c r="F2561" t="str">
        <f t="shared" si="119"/>
        <v>No</v>
      </c>
    </row>
    <row r="2562" spans="1:6" x14ac:dyDescent="0.25">
      <c r="A2562" t="s">
        <v>244</v>
      </c>
      <c r="B2562" s="1">
        <v>37172</v>
      </c>
      <c r="C2562">
        <v>5216.18</v>
      </c>
      <c r="D2562">
        <f t="shared" si="117"/>
        <v>5216.18</v>
      </c>
      <c r="E2562">
        <f t="shared" si="118"/>
        <v>10</v>
      </c>
      <c r="F2562" t="str">
        <f t="shared" si="119"/>
        <v>No</v>
      </c>
    </row>
    <row r="2563" spans="1:6" x14ac:dyDescent="0.25">
      <c r="A2563" t="s">
        <v>256</v>
      </c>
      <c r="B2563" s="1">
        <v>40796</v>
      </c>
      <c r="C2563">
        <v>5883.77</v>
      </c>
      <c r="D2563">
        <f t="shared" ref="D2563:D2626" si="120">IF(LEFT(RIGHT(C2563,3))=",",_xlfn.NUMBERVALUE(C2563,",","."),C2563)</f>
        <v>5883.77</v>
      </c>
      <c r="E2563">
        <f t="shared" ref="E2563:E2626" si="121">MONTH(B2563)</f>
        <v>9</v>
      </c>
      <c r="F2563" t="str">
        <f t="shared" ref="F2563:F2626" si="122">IF(ISERROR(SEARCH("J*A*S*M",A2563)),"No","Yes")</f>
        <v>No</v>
      </c>
    </row>
    <row r="2564" spans="1:6" x14ac:dyDescent="0.25">
      <c r="A2564" t="s">
        <v>101</v>
      </c>
      <c r="B2564" s="1">
        <v>41688</v>
      </c>
      <c r="C2564">
        <v>7330.51</v>
      </c>
      <c r="D2564">
        <f t="shared" si="120"/>
        <v>7330.51</v>
      </c>
      <c r="E2564">
        <f t="shared" si="121"/>
        <v>2</v>
      </c>
      <c r="F2564" t="str">
        <f t="shared" si="122"/>
        <v>No</v>
      </c>
    </row>
    <row r="2565" spans="1:6" x14ac:dyDescent="0.25">
      <c r="A2565" t="s">
        <v>435</v>
      </c>
      <c r="B2565" s="1">
        <v>39854</v>
      </c>
      <c r="C2565" t="s">
        <v>1869</v>
      </c>
      <c r="D2565">
        <f t="shared" si="120"/>
        <v>7461.04</v>
      </c>
      <c r="E2565">
        <f t="shared" si="121"/>
        <v>2</v>
      </c>
      <c r="F2565" t="str">
        <f t="shared" si="122"/>
        <v>No</v>
      </c>
    </row>
    <row r="2566" spans="1:6" x14ac:dyDescent="0.25">
      <c r="A2566" t="s">
        <v>985</v>
      </c>
      <c r="B2566" s="1">
        <v>39209</v>
      </c>
      <c r="C2566">
        <v>5679.68</v>
      </c>
      <c r="D2566">
        <f t="shared" si="120"/>
        <v>5679.68</v>
      </c>
      <c r="E2566">
        <f t="shared" si="121"/>
        <v>5</v>
      </c>
      <c r="F2566" t="str">
        <f t="shared" si="122"/>
        <v>No</v>
      </c>
    </row>
    <row r="2567" spans="1:6" x14ac:dyDescent="0.25">
      <c r="A2567" t="s">
        <v>438</v>
      </c>
      <c r="B2567" s="1">
        <v>38814</v>
      </c>
      <c r="C2567" t="s">
        <v>1870</v>
      </c>
      <c r="D2567">
        <f t="shared" si="120"/>
        <v>6194.61</v>
      </c>
      <c r="E2567">
        <f t="shared" si="121"/>
        <v>4</v>
      </c>
      <c r="F2567" t="str">
        <f t="shared" si="122"/>
        <v>No</v>
      </c>
    </row>
    <row r="2568" spans="1:6" x14ac:dyDescent="0.25">
      <c r="A2568" t="s">
        <v>283</v>
      </c>
      <c r="B2568" s="1">
        <v>37416</v>
      </c>
      <c r="C2568">
        <v>9766.08</v>
      </c>
      <c r="D2568">
        <f t="shared" si="120"/>
        <v>9766.08</v>
      </c>
      <c r="E2568">
        <f t="shared" si="121"/>
        <v>6</v>
      </c>
      <c r="F2568" t="str">
        <f t="shared" si="122"/>
        <v>No</v>
      </c>
    </row>
    <row r="2569" spans="1:6" x14ac:dyDescent="0.25">
      <c r="A2569" t="s">
        <v>74</v>
      </c>
      <c r="B2569" s="1">
        <v>40781</v>
      </c>
      <c r="C2569">
        <v>5770.1</v>
      </c>
      <c r="D2569">
        <f t="shared" si="120"/>
        <v>5770.1</v>
      </c>
      <c r="E2569">
        <f t="shared" si="121"/>
        <v>8</v>
      </c>
      <c r="F2569" t="str">
        <f t="shared" si="122"/>
        <v>Yes</v>
      </c>
    </row>
    <row r="2570" spans="1:6" x14ac:dyDescent="0.25">
      <c r="A2570" t="s">
        <v>622</v>
      </c>
      <c r="B2570" s="1">
        <v>39745</v>
      </c>
      <c r="C2570" t="s">
        <v>1871</v>
      </c>
      <c r="D2570">
        <f t="shared" si="120"/>
        <v>6857.1</v>
      </c>
      <c r="E2570">
        <f t="shared" si="121"/>
        <v>10</v>
      </c>
      <c r="F2570" t="str">
        <f t="shared" si="122"/>
        <v>No</v>
      </c>
    </row>
    <row r="2571" spans="1:6" x14ac:dyDescent="0.25">
      <c r="A2571" t="s">
        <v>1146</v>
      </c>
      <c r="B2571" s="1">
        <v>40839</v>
      </c>
      <c r="C2571">
        <v>6486.05</v>
      </c>
      <c r="D2571">
        <f t="shared" si="120"/>
        <v>6486.05</v>
      </c>
      <c r="E2571">
        <f t="shared" si="121"/>
        <v>10</v>
      </c>
      <c r="F2571" t="str">
        <f t="shared" si="122"/>
        <v>No</v>
      </c>
    </row>
    <row r="2572" spans="1:6" x14ac:dyDescent="0.25">
      <c r="A2572" t="s">
        <v>639</v>
      </c>
      <c r="B2572" s="1">
        <v>41520</v>
      </c>
      <c r="C2572">
        <v>8714.65</v>
      </c>
      <c r="D2572">
        <f t="shared" si="120"/>
        <v>8714.65</v>
      </c>
      <c r="E2572">
        <f t="shared" si="121"/>
        <v>9</v>
      </c>
      <c r="F2572" t="str">
        <f t="shared" si="122"/>
        <v>No</v>
      </c>
    </row>
    <row r="2573" spans="1:6" x14ac:dyDescent="0.25">
      <c r="A2573" t="s">
        <v>1080</v>
      </c>
      <c r="B2573" s="1">
        <v>41845</v>
      </c>
      <c r="C2573" t="s">
        <v>1872</v>
      </c>
      <c r="D2573">
        <f t="shared" si="120"/>
        <v>7374.73</v>
      </c>
      <c r="E2573">
        <f t="shared" si="121"/>
        <v>7</v>
      </c>
      <c r="F2573" t="str">
        <f t="shared" si="122"/>
        <v>No</v>
      </c>
    </row>
    <row r="2574" spans="1:6" x14ac:dyDescent="0.25">
      <c r="A2574" t="s">
        <v>874</v>
      </c>
      <c r="B2574" s="1">
        <v>41850</v>
      </c>
      <c r="C2574">
        <v>6538.62</v>
      </c>
      <c r="D2574">
        <f t="shared" si="120"/>
        <v>6538.62</v>
      </c>
      <c r="E2574">
        <f t="shared" si="121"/>
        <v>7</v>
      </c>
      <c r="F2574" t="str">
        <f t="shared" si="122"/>
        <v>No</v>
      </c>
    </row>
    <row r="2575" spans="1:6" x14ac:dyDescent="0.25">
      <c r="A2575" t="s">
        <v>334</v>
      </c>
      <c r="B2575" s="1">
        <v>39500</v>
      </c>
      <c r="C2575">
        <v>7271.36</v>
      </c>
      <c r="D2575">
        <f t="shared" si="120"/>
        <v>7271.36</v>
      </c>
      <c r="E2575">
        <f t="shared" si="121"/>
        <v>2</v>
      </c>
      <c r="F2575" t="str">
        <f t="shared" si="122"/>
        <v>No</v>
      </c>
    </row>
    <row r="2576" spans="1:6" x14ac:dyDescent="0.25">
      <c r="A2576" t="s">
        <v>1631</v>
      </c>
      <c r="B2576" s="1">
        <v>38165</v>
      </c>
      <c r="C2576">
        <v>6361.58</v>
      </c>
      <c r="D2576">
        <f t="shared" si="120"/>
        <v>6361.58</v>
      </c>
      <c r="E2576">
        <f t="shared" si="121"/>
        <v>6</v>
      </c>
      <c r="F2576" t="str">
        <f t="shared" si="122"/>
        <v>No</v>
      </c>
    </row>
    <row r="2577" spans="1:6" x14ac:dyDescent="0.25">
      <c r="A2577" t="s">
        <v>219</v>
      </c>
      <c r="B2577" s="1">
        <v>41127</v>
      </c>
      <c r="C2577" t="s">
        <v>1873</v>
      </c>
      <c r="D2577">
        <f t="shared" si="120"/>
        <v>8818.82</v>
      </c>
      <c r="E2577">
        <f t="shared" si="121"/>
        <v>8</v>
      </c>
      <c r="F2577" t="str">
        <f t="shared" si="122"/>
        <v>No</v>
      </c>
    </row>
    <row r="2578" spans="1:6" x14ac:dyDescent="0.25">
      <c r="A2578" t="s">
        <v>718</v>
      </c>
      <c r="B2578" s="1">
        <v>38028</v>
      </c>
      <c r="C2578">
        <v>7021.95</v>
      </c>
      <c r="D2578">
        <f t="shared" si="120"/>
        <v>7021.95</v>
      </c>
      <c r="E2578">
        <f t="shared" si="121"/>
        <v>2</v>
      </c>
      <c r="F2578" t="str">
        <f t="shared" si="122"/>
        <v>No</v>
      </c>
    </row>
    <row r="2579" spans="1:6" x14ac:dyDescent="0.25">
      <c r="A2579" t="s">
        <v>79</v>
      </c>
      <c r="B2579" s="1">
        <v>37058</v>
      </c>
      <c r="C2579" t="s">
        <v>1874</v>
      </c>
      <c r="D2579">
        <f t="shared" si="120"/>
        <v>8354.9599999999991</v>
      </c>
      <c r="E2579">
        <f t="shared" si="121"/>
        <v>6</v>
      </c>
      <c r="F2579" t="str">
        <f t="shared" si="122"/>
        <v>Yes</v>
      </c>
    </row>
    <row r="2580" spans="1:6" x14ac:dyDescent="0.25">
      <c r="A2580" t="s">
        <v>868</v>
      </c>
      <c r="B2580" s="1">
        <v>39567</v>
      </c>
      <c r="C2580" t="s">
        <v>1875</v>
      </c>
      <c r="D2580">
        <f t="shared" si="120"/>
        <v>8787.41</v>
      </c>
      <c r="E2580">
        <f t="shared" si="121"/>
        <v>4</v>
      </c>
      <c r="F2580" t="str">
        <f t="shared" si="122"/>
        <v>No</v>
      </c>
    </row>
    <row r="2581" spans="1:6" x14ac:dyDescent="0.25">
      <c r="A2581" t="s">
        <v>337</v>
      </c>
      <c r="B2581" s="1">
        <v>39745</v>
      </c>
      <c r="C2581">
        <v>5742.76</v>
      </c>
      <c r="D2581">
        <f t="shared" si="120"/>
        <v>5742.76</v>
      </c>
      <c r="E2581">
        <f t="shared" si="121"/>
        <v>10</v>
      </c>
      <c r="F2581" t="str">
        <f t="shared" si="122"/>
        <v>No</v>
      </c>
    </row>
    <row r="2582" spans="1:6" x14ac:dyDescent="0.25">
      <c r="A2582" t="s">
        <v>414</v>
      </c>
      <c r="B2582" s="1">
        <v>38048</v>
      </c>
      <c r="C2582">
        <v>5951.55</v>
      </c>
      <c r="D2582">
        <f t="shared" si="120"/>
        <v>5951.55</v>
      </c>
      <c r="E2582">
        <f t="shared" si="121"/>
        <v>3</v>
      </c>
      <c r="F2582" t="str">
        <f t="shared" si="122"/>
        <v>No</v>
      </c>
    </row>
    <row r="2583" spans="1:6" x14ac:dyDescent="0.25">
      <c r="A2583" t="s">
        <v>162</v>
      </c>
      <c r="B2583" s="1">
        <v>37820</v>
      </c>
      <c r="C2583">
        <v>5587.35</v>
      </c>
      <c r="D2583">
        <f t="shared" si="120"/>
        <v>5587.35</v>
      </c>
      <c r="E2583">
        <f t="shared" si="121"/>
        <v>7</v>
      </c>
      <c r="F2583" t="str">
        <f t="shared" si="122"/>
        <v>No</v>
      </c>
    </row>
    <row r="2584" spans="1:6" x14ac:dyDescent="0.25">
      <c r="A2584" t="s">
        <v>914</v>
      </c>
      <c r="B2584" s="1">
        <v>41922</v>
      </c>
      <c r="C2584" t="s">
        <v>1876</v>
      </c>
      <c r="D2584">
        <f t="shared" si="120"/>
        <v>5692.69</v>
      </c>
      <c r="E2584">
        <f t="shared" si="121"/>
        <v>10</v>
      </c>
      <c r="F2584" t="str">
        <f t="shared" si="122"/>
        <v>No</v>
      </c>
    </row>
    <row r="2585" spans="1:6" x14ac:dyDescent="0.25">
      <c r="A2585" t="s">
        <v>320</v>
      </c>
      <c r="B2585" s="1">
        <v>41689</v>
      </c>
      <c r="C2585">
        <v>6075.45</v>
      </c>
      <c r="D2585">
        <f t="shared" si="120"/>
        <v>6075.45</v>
      </c>
      <c r="E2585">
        <f t="shared" si="121"/>
        <v>2</v>
      </c>
      <c r="F2585" t="str">
        <f t="shared" si="122"/>
        <v>Yes</v>
      </c>
    </row>
    <row r="2586" spans="1:6" x14ac:dyDescent="0.25">
      <c r="A2586" t="s">
        <v>778</v>
      </c>
      <c r="B2586" s="1">
        <v>37456</v>
      </c>
      <c r="C2586" t="s">
        <v>1877</v>
      </c>
      <c r="D2586">
        <f t="shared" si="120"/>
        <v>7298.67</v>
      </c>
      <c r="E2586">
        <f t="shared" si="121"/>
        <v>7</v>
      </c>
      <c r="F2586" t="str">
        <f t="shared" si="122"/>
        <v>No</v>
      </c>
    </row>
    <row r="2587" spans="1:6" x14ac:dyDescent="0.25">
      <c r="A2587" t="s">
        <v>1246</v>
      </c>
      <c r="B2587" s="1">
        <v>38047</v>
      </c>
      <c r="C2587">
        <v>7050.76</v>
      </c>
      <c r="D2587">
        <f t="shared" si="120"/>
        <v>7050.76</v>
      </c>
      <c r="E2587">
        <f t="shared" si="121"/>
        <v>3</v>
      </c>
      <c r="F2587" t="str">
        <f t="shared" si="122"/>
        <v>No</v>
      </c>
    </row>
    <row r="2588" spans="1:6" x14ac:dyDescent="0.25">
      <c r="A2588" t="s">
        <v>1394</v>
      </c>
      <c r="B2588" s="1">
        <v>37024</v>
      </c>
      <c r="C2588">
        <v>8584.8799999999992</v>
      </c>
      <c r="D2588">
        <f t="shared" si="120"/>
        <v>8584.8799999999992</v>
      </c>
      <c r="E2588">
        <f t="shared" si="121"/>
        <v>5</v>
      </c>
      <c r="F2588" t="str">
        <f t="shared" si="122"/>
        <v>No</v>
      </c>
    </row>
    <row r="2589" spans="1:6" x14ac:dyDescent="0.25">
      <c r="A2589" t="s">
        <v>71</v>
      </c>
      <c r="B2589" s="1">
        <v>40636</v>
      </c>
      <c r="C2589">
        <v>9447.19</v>
      </c>
      <c r="D2589">
        <f t="shared" si="120"/>
        <v>9447.19</v>
      </c>
      <c r="E2589">
        <f t="shared" si="121"/>
        <v>4</v>
      </c>
      <c r="F2589" t="str">
        <f t="shared" si="122"/>
        <v>No</v>
      </c>
    </row>
    <row r="2590" spans="1:6" x14ac:dyDescent="0.25">
      <c r="A2590" t="s">
        <v>230</v>
      </c>
      <c r="B2590" s="1">
        <v>39293</v>
      </c>
      <c r="C2590">
        <v>5683.64</v>
      </c>
      <c r="D2590">
        <f t="shared" si="120"/>
        <v>5683.64</v>
      </c>
      <c r="E2590">
        <f t="shared" si="121"/>
        <v>7</v>
      </c>
      <c r="F2590" t="str">
        <f t="shared" si="122"/>
        <v>No</v>
      </c>
    </row>
    <row r="2591" spans="1:6" x14ac:dyDescent="0.25">
      <c r="A2591" t="s">
        <v>393</v>
      </c>
      <c r="B2591" s="1">
        <v>39157</v>
      </c>
      <c r="C2591" t="s">
        <v>1878</v>
      </c>
      <c r="D2591">
        <f t="shared" si="120"/>
        <v>5770.24</v>
      </c>
      <c r="E2591">
        <f t="shared" si="121"/>
        <v>3</v>
      </c>
      <c r="F2591" t="str">
        <f t="shared" si="122"/>
        <v>No</v>
      </c>
    </row>
    <row r="2592" spans="1:6" x14ac:dyDescent="0.25">
      <c r="A2592" t="s">
        <v>281</v>
      </c>
      <c r="B2592" s="1">
        <v>37504</v>
      </c>
      <c r="C2592">
        <v>8603.68</v>
      </c>
      <c r="D2592">
        <f t="shared" si="120"/>
        <v>8603.68</v>
      </c>
      <c r="E2592">
        <f t="shared" si="121"/>
        <v>9</v>
      </c>
      <c r="F2592" t="str">
        <f t="shared" si="122"/>
        <v>No</v>
      </c>
    </row>
    <row r="2593" spans="1:6" x14ac:dyDescent="0.25">
      <c r="A2593" t="s">
        <v>154</v>
      </c>
      <c r="B2593" s="1">
        <v>38843</v>
      </c>
      <c r="C2593" t="s">
        <v>1879</v>
      </c>
      <c r="D2593">
        <f t="shared" si="120"/>
        <v>9096.5300000000007</v>
      </c>
      <c r="E2593">
        <f t="shared" si="121"/>
        <v>5</v>
      </c>
      <c r="F2593" t="str">
        <f t="shared" si="122"/>
        <v>No</v>
      </c>
    </row>
    <row r="2594" spans="1:6" x14ac:dyDescent="0.25">
      <c r="A2594" t="s">
        <v>398</v>
      </c>
      <c r="B2594" s="1">
        <v>40694</v>
      </c>
      <c r="C2594" t="s">
        <v>1880</v>
      </c>
      <c r="D2594">
        <f t="shared" si="120"/>
        <v>7885.75</v>
      </c>
      <c r="E2594">
        <f t="shared" si="121"/>
        <v>5</v>
      </c>
      <c r="F2594" t="str">
        <f t="shared" si="122"/>
        <v>No</v>
      </c>
    </row>
    <row r="2595" spans="1:6" x14ac:dyDescent="0.25">
      <c r="A2595" t="s">
        <v>201</v>
      </c>
      <c r="B2595" s="1">
        <v>38581</v>
      </c>
      <c r="C2595" t="s">
        <v>1881</v>
      </c>
      <c r="D2595">
        <f t="shared" si="120"/>
        <v>5481.61</v>
      </c>
      <c r="E2595">
        <f t="shared" si="121"/>
        <v>8</v>
      </c>
      <c r="F2595" t="str">
        <f t="shared" si="122"/>
        <v>No</v>
      </c>
    </row>
    <row r="2596" spans="1:6" x14ac:dyDescent="0.25">
      <c r="A2596" t="s">
        <v>396</v>
      </c>
      <c r="B2596" s="1">
        <v>40319</v>
      </c>
      <c r="C2596">
        <v>7777</v>
      </c>
      <c r="D2596">
        <f t="shared" si="120"/>
        <v>7777</v>
      </c>
      <c r="E2596">
        <f t="shared" si="121"/>
        <v>5</v>
      </c>
      <c r="F2596" t="str">
        <f t="shared" si="122"/>
        <v>Yes</v>
      </c>
    </row>
    <row r="2597" spans="1:6" x14ac:dyDescent="0.25">
      <c r="A2597" t="s">
        <v>544</v>
      </c>
      <c r="B2597" s="1">
        <v>40867</v>
      </c>
      <c r="C2597" t="s">
        <v>1882</v>
      </c>
      <c r="D2597">
        <f t="shared" si="120"/>
        <v>8016.72</v>
      </c>
      <c r="E2597">
        <f t="shared" si="121"/>
        <v>11</v>
      </c>
      <c r="F2597" t="str">
        <f t="shared" si="122"/>
        <v>Yes</v>
      </c>
    </row>
    <row r="2598" spans="1:6" x14ac:dyDescent="0.25">
      <c r="A2598" t="s">
        <v>1520</v>
      </c>
      <c r="B2598" s="1">
        <v>38584</v>
      </c>
      <c r="C2598">
        <v>6406.52</v>
      </c>
      <c r="D2598">
        <f t="shared" si="120"/>
        <v>6406.52</v>
      </c>
      <c r="E2598">
        <f t="shared" si="121"/>
        <v>8</v>
      </c>
      <c r="F2598" t="str">
        <f t="shared" si="122"/>
        <v>No</v>
      </c>
    </row>
    <row r="2599" spans="1:6" x14ac:dyDescent="0.25">
      <c r="A2599" t="s">
        <v>1461</v>
      </c>
      <c r="B2599" s="1">
        <v>40116</v>
      </c>
      <c r="C2599">
        <v>7747.6</v>
      </c>
      <c r="D2599">
        <f t="shared" si="120"/>
        <v>7747.6</v>
      </c>
      <c r="E2599">
        <f t="shared" si="121"/>
        <v>10</v>
      </c>
      <c r="F2599" t="str">
        <f t="shared" si="122"/>
        <v>No</v>
      </c>
    </row>
    <row r="2600" spans="1:6" x14ac:dyDescent="0.25">
      <c r="A2600" t="s">
        <v>498</v>
      </c>
      <c r="B2600" s="1">
        <v>39488</v>
      </c>
      <c r="C2600">
        <v>6561.32</v>
      </c>
      <c r="D2600">
        <f t="shared" si="120"/>
        <v>6561.32</v>
      </c>
      <c r="E2600">
        <f t="shared" si="121"/>
        <v>2</v>
      </c>
      <c r="F2600" t="str">
        <f t="shared" si="122"/>
        <v>No</v>
      </c>
    </row>
    <row r="2601" spans="1:6" x14ac:dyDescent="0.25">
      <c r="A2601" t="s">
        <v>557</v>
      </c>
      <c r="B2601" s="1">
        <v>37603</v>
      </c>
      <c r="C2601" t="s">
        <v>1883</v>
      </c>
      <c r="D2601">
        <f t="shared" si="120"/>
        <v>8188.49</v>
      </c>
      <c r="E2601">
        <f t="shared" si="121"/>
        <v>12</v>
      </c>
      <c r="F2601" t="str">
        <f t="shared" si="122"/>
        <v>No</v>
      </c>
    </row>
    <row r="2602" spans="1:6" x14ac:dyDescent="0.25">
      <c r="A2602" t="s">
        <v>879</v>
      </c>
      <c r="B2602" s="1">
        <v>41524</v>
      </c>
      <c r="C2602" t="s">
        <v>1884</v>
      </c>
      <c r="D2602">
        <f t="shared" si="120"/>
        <v>8231.99</v>
      </c>
      <c r="E2602">
        <f t="shared" si="121"/>
        <v>9</v>
      </c>
      <c r="F2602" t="str">
        <f t="shared" si="122"/>
        <v>No</v>
      </c>
    </row>
    <row r="2603" spans="1:6" x14ac:dyDescent="0.25">
      <c r="A2603" t="s">
        <v>351</v>
      </c>
      <c r="B2603" s="1">
        <v>41647</v>
      </c>
      <c r="C2603">
        <v>6785.52</v>
      </c>
      <c r="D2603">
        <f t="shared" si="120"/>
        <v>6785.52</v>
      </c>
      <c r="E2603">
        <f t="shared" si="121"/>
        <v>1</v>
      </c>
      <c r="F2603" t="str">
        <f t="shared" si="122"/>
        <v>No</v>
      </c>
    </row>
    <row r="2604" spans="1:6" x14ac:dyDescent="0.25">
      <c r="A2604" t="s">
        <v>372</v>
      </c>
      <c r="B2604" s="1">
        <v>41368</v>
      </c>
      <c r="C2604">
        <v>9245.4699999999993</v>
      </c>
      <c r="D2604">
        <f t="shared" si="120"/>
        <v>9245.4699999999993</v>
      </c>
      <c r="E2604">
        <f t="shared" si="121"/>
        <v>4</v>
      </c>
      <c r="F2604" t="str">
        <f t="shared" si="122"/>
        <v>No</v>
      </c>
    </row>
    <row r="2605" spans="1:6" x14ac:dyDescent="0.25">
      <c r="A2605" t="s">
        <v>74</v>
      </c>
      <c r="B2605" s="1">
        <v>37944</v>
      </c>
      <c r="C2605" t="s">
        <v>1885</v>
      </c>
      <c r="D2605">
        <f t="shared" si="120"/>
        <v>7767.84</v>
      </c>
      <c r="E2605">
        <f t="shared" si="121"/>
        <v>11</v>
      </c>
      <c r="F2605" t="str">
        <f t="shared" si="122"/>
        <v>Yes</v>
      </c>
    </row>
    <row r="2606" spans="1:6" x14ac:dyDescent="0.25">
      <c r="A2606" t="s">
        <v>708</v>
      </c>
      <c r="B2606" s="1">
        <v>38022</v>
      </c>
      <c r="C2606" t="s">
        <v>1886</v>
      </c>
      <c r="D2606">
        <f t="shared" si="120"/>
        <v>5518.5</v>
      </c>
      <c r="E2606">
        <f t="shared" si="121"/>
        <v>2</v>
      </c>
      <c r="F2606" t="str">
        <f t="shared" si="122"/>
        <v>No</v>
      </c>
    </row>
    <row r="2607" spans="1:6" x14ac:dyDescent="0.25">
      <c r="A2607" t="s">
        <v>1631</v>
      </c>
      <c r="B2607" s="1">
        <v>38877</v>
      </c>
      <c r="C2607" t="s">
        <v>1887</v>
      </c>
      <c r="D2607">
        <f t="shared" si="120"/>
        <v>9500.9699999999993</v>
      </c>
      <c r="E2607">
        <f t="shared" si="121"/>
        <v>6</v>
      </c>
      <c r="F2607" t="str">
        <f t="shared" si="122"/>
        <v>No</v>
      </c>
    </row>
    <row r="2608" spans="1:6" x14ac:dyDescent="0.25">
      <c r="A2608" t="s">
        <v>414</v>
      </c>
      <c r="B2608" s="1">
        <v>41408</v>
      </c>
      <c r="C2608" t="s">
        <v>1888</v>
      </c>
      <c r="D2608">
        <f t="shared" si="120"/>
        <v>9227.98</v>
      </c>
      <c r="E2608">
        <f t="shared" si="121"/>
        <v>5</v>
      </c>
      <c r="F2608" t="str">
        <f t="shared" si="122"/>
        <v>No</v>
      </c>
    </row>
    <row r="2609" spans="1:6" x14ac:dyDescent="0.25">
      <c r="A2609" t="s">
        <v>1105</v>
      </c>
      <c r="B2609" s="1">
        <v>37466</v>
      </c>
      <c r="C2609" t="s">
        <v>1889</v>
      </c>
      <c r="D2609">
        <f t="shared" si="120"/>
        <v>8243.59</v>
      </c>
      <c r="E2609">
        <f t="shared" si="121"/>
        <v>7</v>
      </c>
      <c r="F2609" t="str">
        <f t="shared" si="122"/>
        <v>No</v>
      </c>
    </row>
    <row r="2610" spans="1:6" x14ac:dyDescent="0.25">
      <c r="A2610" t="s">
        <v>539</v>
      </c>
      <c r="B2610" s="1">
        <v>40090</v>
      </c>
      <c r="C2610">
        <v>9540.35</v>
      </c>
      <c r="D2610">
        <f t="shared" si="120"/>
        <v>9540.35</v>
      </c>
      <c r="E2610">
        <f t="shared" si="121"/>
        <v>10</v>
      </c>
      <c r="F2610" t="str">
        <f t="shared" si="122"/>
        <v>No</v>
      </c>
    </row>
    <row r="2611" spans="1:6" x14ac:dyDescent="0.25">
      <c r="A2611" t="s">
        <v>1890</v>
      </c>
      <c r="B2611" s="1">
        <v>37636</v>
      </c>
      <c r="C2611" t="s">
        <v>1891</v>
      </c>
      <c r="D2611">
        <f t="shared" si="120"/>
        <v>6964.15</v>
      </c>
      <c r="E2611">
        <f t="shared" si="121"/>
        <v>1</v>
      </c>
      <c r="F2611" t="str">
        <f t="shared" si="122"/>
        <v>No</v>
      </c>
    </row>
    <row r="2612" spans="1:6" x14ac:dyDescent="0.25">
      <c r="A2612" t="s">
        <v>544</v>
      </c>
      <c r="B2612" s="1">
        <v>39336</v>
      </c>
      <c r="C2612">
        <v>9955.2999999999993</v>
      </c>
      <c r="D2612">
        <f t="shared" si="120"/>
        <v>9955.2999999999993</v>
      </c>
      <c r="E2612">
        <f t="shared" si="121"/>
        <v>9</v>
      </c>
      <c r="F2612" t="str">
        <f t="shared" si="122"/>
        <v>Yes</v>
      </c>
    </row>
    <row r="2613" spans="1:6" x14ac:dyDescent="0.25">
      <c r="A2613" t="s">
        <v>743</v>
      </c>
      <c r="B2613" s="1">
        <v>40317</v>
      </c>
      <c r="C2613" t="s">
        <v>1892</v>
      </c>
      <c r="D2613">
        <f t="shared" si="120"/>
        <v>7614.53</v>
      </c>
      <c r="E2613">
        <f t="shared" si="121"/>
        <v>5</v>
      </c>
      <c r="F2613" t="str">
        <f t="shared" si="122"/>
        <v>No</v>
      </c>
    </row>
    <row r="2614" spans="1:6" x14ac:dyDescent="0.25">
      <c r="A2614" t="s">
        <v>1375</v>
      </c>
      <c r="B2614" s="1">
        <v>41147</v>
      </c>
      <c r="C2614" t="s">
        <v>1893</v>
      </c>
      <c r="D2614">
        <f t="shared" si="120"/>
        <v>5302.43</v>
      </c>
      <c r="E2614">
        <f t="shared" si="121"/>
        <v>8</v>
      </c>
      <c r="F2614" t="str">
        <f t="shared" si="122"/>
        <v>No</v>
      </c>
    </row>
    <row r="2615" spans="1:6" x14ac:dyDescent="0.25">
      <c r="A2615" t="s">
        <v>593</v>
      </c>
      <c r="B2615" s="1">
        <v>37487</v>
      </c>
      <c r="C2615">
        <v>5093.8100000000004</v>
      </c>
      <c r="D2615">
        <f t="shared" si="120"/>
        <v>5093.8100000000004</v>
      </c>
      <c r="E2615">
        <f t="shared" si="121"/>
        <v>8</v>
      </c>
      <c r="F2615" t="str">
        <f t="shared" si="122"/>
        <v>No</v>
      </c>
    </row>
    <row r="2616" spans="1:6" x14ac:dyDescent="0.25">
      <c r="A2616" t="s">
        <v>1238</v>
      </c>
      <c r="B2616" s="1">
        <v>41855</v>
      </c>
      <c r="C2616" t="s">
        <v>1894</v>
      </c>
      <c r="D2616">
        <f t="shared" si="120"/>
        <v>8146.21</v>
      </c>
      <c r="E2616">
        <f t="shared" si="121"/>
        <v>8</v>
      </c>
      <c r="F2616" t="str">
        <f t="shared" si="122"/>
        <v>No</v>
      </c>
    </row>
    <row r="2617" spans="1:6" x14ac:dyDescent="0.25">
      <c r="A2617" t="s">
        <v>84</v>
      </c>
      <c r="B2617" s="1">
        <v>41631</v>
      </c>
      <c r="C2617">
        <v>8364.4599999999991</v>
      </c>
      <c r="D2617">
        <f t="shared" si="120"/>
        <v>8364.4599999999991</v>
      </c>
      <c r="E2617">
        <f t="shared" si="121"/>
        <v>12</v>
      </c>
      <c r="F2617" t="str">
        <f t="shared" si="122"/>
        <v>No</v>
      </c>
    </row>
    <row r="2618" spans="1:6" x14ac:dyDescent="0.25">
      <c r="A2618" t="s">
        <v>1040</v>
      </c>
      <c r="B2618" s="1">
        <v>40749</v>
      </c>
      <c r="C2618" t="s">
        <v>1895</v>
      </c>
      <c r="D2618">
        <f t="shared" si="120"/>
        <v>5784.88</v>
      </c>
      <c r="E2618">
        <f t="shared" si="121"/>
        <v>7</v>
      </c>
      <c r="F2618" t="str">
        <f t="shared" si="122"/>
        <v>No</v>
      </c>
    </row>
    <row r="2619" spans="1:6" x14ac:dyDescent="0.25">
      <c r="A2619" t="s">
        <v>890</v>
      </c>
      <c r="B2619" s="1">
        <v>39575</v>
      </c>
      <c r="C2619" t="s">
        <v>1896</v>
      </c>
      <c r="D2619">
        <f t="shared" si="120"/>
        <v>8853.01</v>
      </c>
      <c r="E2619">
        <f t="shared" si="121"/>
        <v>5</v>
      </c>
      <c r="F2619" t="str">
        <f t="shared" si="122"/>
        <v>No</v>
      </c>
    </row>
    <row r="2620" spans="1:6" x14ac:dyDescent="0.25">
      <c r="A2620" t="s">
        <v>230</v>
      </c>
      <c r="B2620" s="1">
        <v>40244</v>
      </c>
      <c r="C2620">
        <v>9329.84</v>
      </c>
      <c r="D2620">
        <f t="shared" si="120"/>
        <v>9329.84</v>
      </c>
      <c r="E2620">
        <f t="shared" si="121"/>
        <v>3</v>
      </c>
      <c r="F2620" t="str">
        <f t="shared" si="122"/>
        <v>No</v>
      </c>
    </row>
    <row r="2621" spans="1:6" x14ac:dyDescent="0.25">
      <c r="A2621" t="s">
        <v>1397</v>
      </c>
      <c r="B2621" s="1">
        <v>41590</v>
      </c>
      <c r="C2621" t="s">
        <v>1897</v>
      </c>
      <c r="D2621">
        <f t="shared" si="120"/>
        <v>7428</v>
      </c>
      <c r="E2621">
        <f t="shared" si="121"/>
        <v>11</v>
      </c>
      <c r="F2621" t="str">
        <f t="shared" si="122"/>
        <v>No</v>
      </c>
    </row>
    <row r="2622" spans="1:6" x14ac:dyDescent="0.25">
      <c r="A2622" t="s">
        <v>534</v>
      </c>
      <c r="B2622" s="1">
        <v>39644</v>
      </c>
      <c r="C2622">
        <v>7524.53</v>
      </c>
      <c r="D2622">
        <f t="shared" si="120"/>
        <v>7524.53</v>
      </c>
      <c r="E2622">
        <f t="shared" si="121"/>
        <v>7</v>
      </c>
      <c r="F2622" t="str">
        <f t="shared" si="122"/>
        <v>No</v>
      </c>
    </row>
    <row r="2623" spans="1:6" x14ac:dyDescent="0.25">
      <c r="A2623" t="s">
        <v>96</v>
      </c>
      <c r="B2623" s="1">
        <v>38107</v>
      </c>
      <c r="C2623" t="s">
        <v>1898</v>
      </c>
      <c r="D2623">
        <f t="shared" si="120"/>
        <v>8202.74</v>
      </c>
      <c r="E2623">
        <f t="shared" si="121"/>
        <v>4</v>
      </c>
      <c r="F2623" t="str">
        <f t="shared" si="122"/>
        <v>No</v>
      </c>
    </row>
    <row r="2624" spans="1:6" x14ac:dyDescent="0.25">
      <c r="A2624" t="s">
        <v>608</v>
      </c>
      <c r="B2624" s="1">
        <v>37418</v>
      </c>
      <c r="C2624" t="s">
        <v>1899</v>
      </c>
      <c r="D2624">
        <f t="shared" si="120"/>
        <v>6636.74</v>
      </c>
      <c r="E2624">
        <f t="shared" si="121"/>
        <v>6</v>
      </c>
      <c r="F2624" t="str">
        <f t="shared" si="122"/>
        <v>No</v>
      </c>
    </row>
    <row r="2625" spans="1:6" x14ac:dyDescent="0.25">
      <c r="A2625" t="s">
        <v>265</v>
      </c>
      <c r="B2625" s="1">
        <v>38201</v>
      </c>
      <c r="C2625" t="s">
        <v>1900</v>
      </c>
      <c r="D2625">
        <f t="shared" si="120"/>
        <v>8809.7999999999993</v>
      </c>
      <c r="E2625">
        <f t="shared" si="121"/>
        <v>8</v>
      </c>
      <c r="F2625" t="str">
        <f t="shared" si="122"/>
        <v>No</v>
      </c>
    </row>
    <row r="2626" spans="1:6" x14ac:dyDescent="0.25">
      <c r="A2626" t="s">
        <v>238</v>
      </c>
      <c r="B2626" s="1">
        <v>37254</v>
      </c>
      <c r="C2626" t="s">
        <v>1901</v>
      </c>
      <c r="D2626">
        <f t="shared" si="120"/>
        <v>7637.67</v>
      </c>
      <c r="E2626">
        <f t="shared" si="121"/>
        <v>12</v>
      </c>
      <c r="F2626" t="str">
        <f t="shared" si="122"/>
        <v>No</v>
      </c>
    </row>
    <row r="2627" spans="1:6" x14ac:dyDescent="0.25">
      <c r="A2627" t="s">
        <v>723</v>
      </c>
      <c r="B2627" s="1">
        <v>40420</v>
      </c>
      <c r="C2627" t="s">
        <v>1902</v>
      </c>
      <c r="D2627">
        <f t="shared" ref="D2627:D2690" si="123">IF(LEFT(RIGHT(C2627,3))=",",_xlfn.NUMBERVALUE(C2627,",","."),C2627)</f>
        <v>5409.75</v>
      </c>
      <c r="E2627">
        <f t="shared" ref="E2627:E2690" si="124">MONTH(B2627)</f>
        <v>8</v>
      </c>
      <c r="F2627" t="str">
        <f t="shared" ref="F2627:F2690" si="125">IF(ISERROR(SEARCH("J*A*S*M",A2627)),"No","Yes")</f>
        <v>No</v>
      </c>
    </row>
    <row r="2628" spans="1:6" x14ac:dyDescent="0.25">
      <c r="A2628" t="s">
        <v>96</v>
      </c>
      <c r="B2628" s="1">
        <v>41482</v>
      </c>
      <c r="C2628">
        <v>9055.32</v>
      </c>
      <c r="D2628">
        <f t="shared" si="123"/>
        <v>9055.32</v>
      </c>
      <c r="E2628">
        <f t="shared" si="124"/>
        <v>7</v>
      </c>
      <c r="F2628" t="str">
        <f t="shared" si="125"/>
        <v>No</v>
      </c>
    </row>
    <row r="2629" spans="1:6" x14ac:dyDescent="0.25">
      <c r="A2629" t="s">
        <v>933</v>
      </c>
      <c r="B2629" s="1">
        <v>40056</v>
      </c>
      <c r="C2629">
        <v>7852.02</v>
      </c>
      <c r="D2629">
        <f t="shared" si="123"/>
        <v>7852.02</v>
      </c>
      <c r="E2629">
        <f t="shared" si="124"/>
        <v>8</v>
      </c>
      <c r="F2629" t="str">
        <f t="shared" si="125"/>
        <v>No</v>
      </c>
    </row>
    <row r="2630" spans="1:6" x14ac:dyDescent="0.25">
      <c r="A2630" t="s">
        <v>1122</v>
      </c>
      <c r="B2630" s="1">
        <v>38288</v>
      </c>
      <c r="C2630">
        <v>7681.94</v>
      </c>
      <c r="D2630">
        <f t="shared" si="123"/>
        <v>7681.94</v>
      </c>
      <c r="E2630">
        <f t="shared" si="124"/>
        <v>10</v>
      </c>
      <c r="F2630" t="str">
        <f t="shared" si="125"/>
        <v>No</v>
      </c>
    </row>
    <row r="2631" spans="1:6" x14ac:dyDescent="0.25">
      <c r="A2631" t="s">
        <v>61</v>
      </c>
      <c r="B2631" s="1">
        <v>39167</v>
      </c>
      <c r="C2631">
        <v>7414.98</v>
      </c>
      <c r="D2631">
        <f t="shared" si="123"/>
        <v>7414.98</v>
      </c>
      <c r="E2631">
        <f t="shared" si="124"/>
        <v>3</v>
      </c>
      <c r="F2631" t="str">
        <f t="shared" si="125"/>
        <v>No</v>
      </c>
    </row>
    <row r="2632" spans="1:6" x14ac:dyDescent="0.25">
      <c r="A2632" t="s">
        <v>459</v>
      </c>
      <c r="B2632" s="1">
        <v>39724</v>
      </c>
      <c r="C2632" t="s">
        <v>1903</v>
      </c>
      <c r="D2632">
        <f t="shared" si="123"/>
        <v>7383.03</v>
      </c>
      <c r="E2632">
        <f t="shared" si="124"/>
        <v>10</v>
      </c>
      <c r="F2632" t="str">
        <f t="shared" si="125"/>
        <v>No</v>
      </c>
    </row>
    <row r="2633" spans="1:6" x14ac:dyDescent="0.25">
      <c r="A2633" t="s">
        <v>84</v>
      </c>
      <c r="B2633" s="1">
        <v>38492</v>
      </c>
      <c r="C2633" t="s">
        <v>1904</v>
      </c>
      <c r="D2633">
        <f t="shared" si="123"/>
        <v>9846.82</v>
      </c>
      <c r="E2633">
        <f t="shared" si="124"/>
        <v>5</v>
      </c>
      <c r="F2633" t="str">
        <f t="shared" si="125"/>
        <v>No</v>
      </c>
    </row>
    <row r="2634" spans="1:6" x14ac:dyDescent="0.25">
      <c r="A2634" t="s">
        <v>868</v>
      </c>
      <c r="B2634" s="1">
        <v>37405</v>
      </c>
      <c r="C2634">
        <v>5639.22</v>
      </c>
      <c r="D2634">
        <f t="shared" si="123"/>
        <v>5639.22</v>
      </c>
      <c r="E2634">
        <f t="shared" si="124"/>
        <v>5</v>
      </c>
      <c r="F2634" t="str">
        <f t="shared" si="125"/>
        <v>No</v>
      </c>
    </row>
    <row r="2635" spans="1:6" x14ac:dyDescent="0.25">
      <c r="A2635" t="s">
        <v>138</v>
      </c>
      <c r="B2635" s="1">
        <v>38622</v>
      </c>
      <c r="C2635">
        <v>5681.61</v>
      </c>
      <c r="D2635">
        <f t="shared" si="123"/>
        <v>5681.61</v>
      </c>
      <c r="E2635">
        <f t="shared" si="124"/>
        <v>9</v>
      </c>
      <c r="F2635" t="str">
        <f t="shared" si="125"/>
        <v>Yes</v>
      </c>
    </row>
    <row r="2636" spans="1:6" x14ac:dyDescent="0.25">
      <c r="A2636" t="s">
        <v>539</v>
      </c>
      <c r="B2636" s="1">
        <v>41549</v>
      </c>
      <c r="C2636" t="s">
        <v>1905</v>
      </c>
      <c r="D2636">
        <f t="shared" si="123"/>
        <v>8738.65</v>
      </c>
      <c r="E2636">
        <f t="shared" si="124"/>
        <v>10</v>
      </c>
      <c r="F2636" t="str">
        <f t="shared" si="125"/>
        <v>No</v>
      </c>
    </row>
    <row r="2637" spans="1:6" x14ac:dyDescent="0.25">
      <c r="A2637" t="s">
        <v>291</v>
      </c>
      <c r="B2637" s="1">
        <v>37736</v>
      </c>
      <c r="C2637">
        <v>6899.3</v>
      </c>
      <c r="D2637">
        <f t="shared" si="123"/>
        <v>6899.3</v>
      </c>
      <c r="E2637">
        <f t="shared" si="124"/>
        <v>4</v>
      </c>
      <c r="F2637" t="str">
        <f t="shared" si="125"/>
        <v>No</v>
      </c>
    </row>
    <row r="2638" spans="1:6" x14ac:dyDescent="0.25">
      <c r="A2638" t="s">
        <v>125</v>
      </c>
      <c r="B2638" s="1">
        <v>37801</v>
      </c>
      <c r="C2638">
        <v>5796.36</v>
      </c>
      <c r="D2638">
        <f t="shared" si="123"/>
        <v>5796.36</v>
      </c>
      <c r="E2638">
        <f t="shared" si="124"/>
        <v>6</v>
      </c>
      <c r="F2638" t="str">
        <f t="shared" si="125"/>
        <v>No</v>
      </c>
    </row>
    <row r="2639" spans="1:6" x14ac:dyDescent="0.25">
      <c r="A2639" t="s">
        <v>173</v>
      </c>
      <c r="B2639" s="1">
        <v>38149</v>
      </c>
      <c r="C2639">
        <v>7846.14</v>
      </c>
      <c r="D2639">
        <f t="shared" si="123"/>
        <v>7846.14</v>
      </c>
      <c r="E2639">
        <f t="shared" si="124"/>
        <v>6</v>
      </c>
      <c r="F2639" t="str">
        <f t="shared" si="125"/>
        <v>No</v>
      </c>
    </row>
    <row r="2640" spans="1:6" x14ac:dyDescent="0.25">
      <c r="A2640" t="s">
        <v>162</v>
      </c>
      <c r="B2640" s="1">
        <v>37768</v>
      </c>
      <c r="C2640" t="s">
        <v>1906</v>
      </c>
      <c r="D2640">
        <f t="shared" si="123"/>
        <v>8766.56</v>
      </c>
      <c r="E2640">
        <f t="shared" si="124"/>
        <v>5</v>
      </c>
      <c r="F2640" t="str">
        <f t="shared" si="125"/>
        <v>No</v>
      </c>
    </row>
    <row r="2641" spans="1:6" x14ac:dyDescent="0.25">
      <c r="A2641" t="s">
        <v>1377</v>
      </c>
      <c r="B2641" s="1">
        <v>41776</v>
      </c>
      <c r="C2641">
        <v>9037.3799999999992</v>
      </c>
      <c r="D2641">
        <f t="shared" si="123"/>
        <v>9037.3799999999992</v>
      </c>
      <c r="E2641">
        <f t="shared" si="124"/>
        <v>5</v>
      </c>
      <c r="F2641" t="str">
        <f t="shared" si="125"/>
        <v>No</v>
      </c>
    </row>
    <row r="2642" spans="1:6" x14ac:dyDescent="0.25">
      <c r="A2642" t="s">
        <v>278</v>
      </c>
      <c r="B2642" s="1">
        <v>39841</v>
      </c>
      <c r="C2642">
        <v>7284.54</v>
      </c>
      <c r="D2642">
        <f t="shared" si="123"/>
        <v>7284.54</v>
      </c>
      <c r="E2642">
        <f t="shared" si="124"/>
        <v>1</v>
      </c>
      <c r="F2642" t="str">
        <f t="shared" si="125"/>
        <v>No</v>
      </c>
    </row>
    <row r="2643" spans="1:6" x14ac:dyDescent="0.25">
      <c r="A2643" t="s">
        <v>134</v>
      </c>
      <c r="B2643" s="1">
        <v>37377</v>
      </c>
      <c r="C2643">
        <v>8211.44</v>
      </c>
      <c r="D2643">
        <f t="shared" si="123"/>
        <v>8211.44</v>
      </c>
      <c r="E2643">
        <f t="shared" si="124"/>
        <v>5</v>
      </c>
      <c r="F2643" t="str">
        <f t="shared" si="125"/>
        <v>No</v>
      </c>
    </row>
    <row r="2644" spans="1:6" x14ac:dyDescent="0.25">
      <c r="A2644" t="s">
        <v>890</v>
      </c>
      <c r="B2644" s="1">
        <v>38219</v>
      </c>
      <c r="C2644">
        <v>8430</v>
      </c>
      <c r="D2644">
        <f t="shared" si="123"/>
        <v>8430</v>
      </c>
      <c r="E2644">
        <f t="shared" si="124"/>
        <v>8</v>
      </c>
      <c r="F2644" t="str">
        <f t="shared" si="125"/>
        <v>No</v>
      </c>
    </row>
    <row r="2645" spans="1:6" x14ac:dyDescent="0.25">
      <c r="A2645" t="s">
        <v>238</v>
      </c>
      <c r="B2645" s="1">
        <v>41152</v>
      </c>
      <c r="C2645">
        <v>8941.0499999999993</v>
      </c>
      <c r="D2645">
        <f t="shared" si="123"/>
        <v>8941.0499999999993</v>
      </c>
      <c r="E2645">
        <f t="shared" si="124"/>
        <v>8</v>
      </c>
      <c r="F2645" t="str">
        <f t="shared" si="125"/>
        <v>No</v>
      </c>
    </row>
    <row r="2646" spans="1:6" x14ac:dyDescent="0.25">
      <c r="A2646" t="s">
        <v>238</v>
      </c>
      <c r="B2646" s="1">
        <v>40595</v>
      </c>
      <c r="C2646" t="s">
        <v>1907</v>
      </c>
      <c r="D2646">
        <f t="shared" si="123"/>
        <v>6373.09</v>
      </c>
      <c r="E2646">
        <f t="shared" si="124"/>
        <v>2</v>
      </c>
      <c r="F2646" t="str">
        <f t="shared" si="125"/>
        <v>No</v>
      </c>
    </row>
    <row r="2647" spans="1:6" x14ac:dyDescent="0.25">
      <c r="A2647" t="s">
        <v>718</v>
      </c>
      <c r="B2647" s="1">
        <v>38671</v>
      </c>
      <c r="C2647" t="s">
        <v>1908</v>
      </c>
      <c r="D2647">
        <f t="shared" si="123"/>
        <v>9666.32</v>
      </c>
      <c r="E2647">
        <f t="shared" si="124"/>
        <v>11</v>
      </c>
      <c r="F2647" t="str">
        <f t="shared" si="125"/>
        <v>No</v>
      </c>
    </row>
    <row r="2648" spans="1:6" x14ac:dyDescent="0.25">
      <c r="A2648" t="s">
        <v>301</v>
      </c>
      <c r="B2648" s="1">
        <v>39235</v>
      </c>
      <c r="C2648">
        <v>8294.16</v>
      </c>
      <c r="D2648">
        <f t="shared" si="123"/>
        <v>8294.16</v>
      </c>
      <c r="E2648">
        <f t="shared" si="124"/>
        <v>6</v>
      </c>
      <c r="F2648" t="str">
        <f t="shared" si="125"/>
        <v>No</v>
      </c>
    </row>
    <row r="2649" spans="1:6" x14ac:dyDescent="0.25">
      <c r="A2649" t="s">
        <v>116</v>
      </c>
      <c r="B2649" s="1">
        <v>38500</v>
      </c>
      <c r="C2649" t="s">
        <v>1909</v>
      </c>
      <c r="D2649">
        <f t="shared" si="123"/>
        <v>6258.02</v>
      </c>
      <c r="E2649">
        <f t="shared" si="124"/>
        <v>5</v>
      </c>
      <c r="F2649" t="str">
        <f t="shared" si="125"/>
        <v>No</v>
      </c>
    </row>
    <row r="2650" spans="1:6" x14ac:dyDescent="0.25">
      <c r="A2650" t="s">
        <v>74</v>
      </c>
      <c r="B2650" s="1">
        <v>39221</v>
      </c>
      <c r="C2650" t="s">
        <v>1910</v>
      </c>
      <c r="D2650">
        <f t="shared" si="123"/>
        <v>5718.77</v>
      </c>
      <c r="E2650">
        <f t="shared" si="124"/>
        <v>5</v>
      </c>
      <c r="F2650" t="str">
        <f t="shared" si="125"/>
        <v>Yes</v>
      </c>
    </row>
    <row r="2651" spans="1:6" x14ac:dyDescent="0.25">
      <c r="A2651" t="s">
        <v>329</v>
      </c>
      <c r="B2651" s="1">
        <v>39349</v>
      </c>
      <c r="C2651">
        <v>8946.74</v>
      </c>
      <c r="D2651">
        <f t="shared" si="123"/>
        <v>8946.74</v>
      </c>
      <c r="E2651">
        <f t="shared" si="124"/>
        <v>9</v>
      </c>
      <c r="F2651" t="str">
        <f t="shared" si="125"/>
        <v>No</v>
      </c>
    </row>
    <row r="2652" spans="1:6" x14ac:dyDescent="0.25">
      <c r="A2652" t="s">
        <v>658</v>
      </c>
      <c r="B2652" s="1">
        <v>40099</v>
      </c>
      <c r="C2652">
        <v>5190.96</v>
      </c>
      <c r="D2652">
        <f t="shared" si="123"/>
        <v>5190.96</v>
      </c>
      <c r="E2652">
        <f t="shared" si="124"/>
        <v>10</v>
      </c>
      <c r="F2652" t="str">
        <f t="shared" si="125"/>
        <v>No</v>
      </c>
    </row>
    <row r="2653" spans="1:6" x14ac:dyDescent="0.25">
      <c r="A2653" t="s">
        <v>557</v>
      </c>
      <c r="B2653" s="1">
        <v>38166</v>
      </c>
      <c r="C2653">
        <v>6058.95</v>
      </c>
      <c r="D2653">
        <f t="shared" si="123"/>
        <v>6058.95</v>
      </c>
      <c r="E2653">
        <f t="shared" si="124"/>
        <v>6</v>
      </c>
      <c r="F2653" t="str">
        <f t="shared" si="125"/>
        <v>No</v>
      </c>
    </row>
    <row r="2654" spans="1:6" x14ac:dyDescent="0.25">
      <c r="A2654" t="s">
        <v>1069</v>
      </c>
      <c r="B2654" s="1">
        <v>37791</v>
      </c>
      <c r="C2654" t="s">
        <v>1911</v>
      </c>
      <c r="D2654">
        <f t="shared" si="123"/>
        <v>6527.16</v>
      </c>
      <c r="E2654">
        <f t="shared" si="124"/>
        <v>6</v>
      </c>
      <c r="F2654" t="str">
        <f t="shared" si="125"/>
        <v>No</v>
      </c>
    </row>
    <row r="2655" spans="1:6" x14ac:dyDescent="0.25">
      <c r="A2655" t="s">
        <v>844</v>
      </c>
      <c r="B2655" s="1">
        <v>41787</v>
      </c>
      <c r="C2655">
        <v>7534.74</v>
      </c>
      <c r="D2655">
        <f t="shared" si="123"/>
        <v>7534.74</v>
      </c>
      <c r="E2655">
        <f t="shared" si="124"/>
        <v>5</v>
      </c>
      <c r="F2655" t="str">
        <f t="shared" si="125"/>
        <v>No</v>
      </c>
    </row>
    <row r="2656" spans="1:6" x14ac:dyDescent="0.25">
      <c r="A2656" t="s">
        <v>1080</v>
      </c>
      <c r="B2656" s="1">
        <v>37310</v>
      </c>
      <c r="C2656" t="s">
        <v>1912</v>
      </c>
      <c r="D2656">
        <f t="shared" si="123"/>
        <v>9094.01</v>
      </c>
      <c r="E2656">
        <f t="shared" si="124"/>
        <v>2</v>
      </c>
      <c r="F2656" t="str">
        <f t="shared" si="125"/>
        <v>No</v>
      </c>
    </row>
    <row r="2657" spans="1:6" x14ac:dyDescent="0.25">
      <c r="A2657" t="s">
        <v>61</v>
      </c>
      <c r="B2657" s="1">
        <v>37229</v>
      </c>
      <c r="C2657">
        <v>7414.92</v>
      </c>
      <c r="D2657">
        <f t="shared" si="123"/>
        <v>7414.92</v>
      </c>
      <c r="E2657">
        <f t="shared" si="124"/>
        <v>12</v>
      </c>
      <c r="F2657" t="str">
        <f t="shared" si="125"/>
        <v>No</v>
      </c>
    </row>
    <row r="2658" spans="1:6" x14ac:dyDescent="0.25">
      <c r="A2658" t="s">
        <v>96</v>
      </c>
      <c r="B2658" s="1">
        <v>41559</v>
      </c>
      <c r="C2658" t="s">
        <v>1913</v>
      </c>
      <c r="D2658">
        <f t="shared" si="123"/>
        <v>8205.99</v>
      </c>
      <c r="E2658">
        <f t="shared" si="124"/>
        <v>10</v>
      </c>
      <c r="F2658" t="str">
        <f t="shared" si="125"/>
        <v>No</v>
      </c>
    </row>
    <row r="2659" spans="1:6" x14ac:dyDescent="0.25">
      <c r="A2659" t="s">
        <v>62</v>
      </c>
      <c r="B2659" s="1">
        <v>37140</v>
      </c>
      <c r="C2659">
        <v>5651.52</v>
      </c>
      <c r="D2659">
        <f t="shared" si="123"/>
        <v>5651.52</v>
      </c>
      <c r="E2659">
        <f t="shared" si="124"/>
        <v>9</v>
      </c>
      <c r="F2659" t="str">
        <f t="shared" si="125"/>
        <v>No</v>
      </c>
    </row>
    <row r="2660" spans="1:6" x14ac:dyDescent="0.25">
      <c r="A2660" t="s">
        <v>80</v>
      </c>
      <c r="B2660" s="1">
        <v>37872</v>
      </c>
      <c r="C2660" t="s">
        <v>1914</v>
      </c>
      <c r="D2660">
        <f t="shared" si="123"/>
        <v>9919.2199999999993</v>
      </c>
      <c r="E2660">
        <f t="shared" si="124"/>
        <v>9</v>
      </c>
      <c r="F2660" t="str">
        <f t="shared" si="125"/>
        <v>Yes</v>
      </c>
    </row>
    <row r="2661" spans="1:6" x14ac:dyDescent="0.25">
      <c r="A2661" t="s">
        <v>77</v>
      </c>
      <c r="B2661" s="1">
        <v>39338</v>
      </c>
      <c r="C2661" t="s">
        <v>1915</v>
      </c>
      <c r="D2661">
        <f t="shared" si="123"/>
        <v>5744.48</v>
      </c>
      <c r="E2661">
        <f t="shared" si="124"/>
        <v>9</v>
      </c>
      <c r="F2661" t="str">
        <f t="shared" si="125"/>
        <v>No</v>
      </c>
    </row>
    <row r="2662" spans="1:6" x14ac:dyDescent="0.25">
      <c r="A2662" t="s">
        <v>1375</v>
      </c>
      <c r="B2662" s="1">
        <v>39687</v>
      </c>
      <c r="C2662">
        <v>9805.5</v>
      </c>
      <c r="D2662">
        <f t="shared" si="123"/>
        <v>9805.5</v>
      </c>
      <c r="E2662">
        <f t="shared" si="124"/>
        <v>8</v>
      </c>
      <c r="F2662" t="str">
        <f t="shared" si="125"/>
        <v>No</v>
      </c>
    </row>
    <row r="2663" spans="1:6" x14ac:dyDescent="0.25">
      <c r="A2663" t="s">
        <v>1916</v>
      </c>
      <c r="B2663" s="1">
        <v>41560</v>
      </c>
      <c r="C2663" t="s">
        <v>1917</v>
      </c>
      <c r="D2663">
        <f t="shared" si="123"/>
        <v>9302.89</v>
      </c>
      <c r="E2663">
        <f t="shared" si="124"/>
        <v>10</v>
      </c>
      <c r="F2663" t="str">
        <f t="shared" si="125"/>
        <v>No</v>
      </c>
    </row>
    <row r="2664" spans="1:6" x14ac:dyDescent="0.25">
      <c r="A2664" t="s">
        <v>208</v>
      </c>
      <c r="B2664" s="1">
        <v>38626</v>
      </c>
      <c r="C2664" t="s">
        <v>1918</v>
      </c>
      <c r="D2664">
        <f t="shared" si="123"/>
        <v>7556.32</v>
      </c>
      <c r="E2664">
        <f t="shared" si="124"/>
        <v>10</v>
      </c>
      <c r="F2664" t="str">
        <f t="shared" si="125"/>
        <v>No</v>
      </c>
    </row>
    <row r="2665" spans="1:6" x14ac:dyDescent="0.25">
      <c r="A2665" t="s">
        <v>497</v>
      </c>
      <c r="B2665" s="1">
        <v>37142</v>
      </c>
      <c r="C2665" t="s">
        <v>1919</v>
      </c>
      <c r="D2665">
        <f t="shared" si="123"/>
        <v>5865.33</v>
      </c>
      <c r="E2665">
        <f t="shared" si="124"/>
        <v>9</v>
      </c>
      <c r="F2665" t="str">
        <f t="shared" si="125"/>
        <v>No</v>
      </c>
    </row>
    <row r="2666" spans="1:6" x14ac:dyDescent="0.25">
      <c r="A2666" t="s">
        <v>809</v>
      </c>
      <c r="B2666" s="1">
        <v>38757</v>
      </c>
      <c r="C2666" t="s">
        <v>1920</v>
      </c>
      <c r="D2666">
        <f t="shared" si="123"/>
        <v>8692.67</v>
      </c>
      <c r="E2666">
        <f t="shared" si="124"/>
        <v>2</v>
      </c>
      <c r="F2666" t="str">
        <f t="shared" si="125"/>
        <v>No</v>
      </c>
    </row>
    <row r="2667" spans="1:6" x14ac:dyDescent="0.25">
      <c r="A2667" t="s">
        <v>1492</v>
      </c>
      <c r="B2667" s="1">
        <v>37778</v>
      </c>
      <c r="C2667" t="s">
        <v>1921</v>
      </c>
      <c r="D2667">
        <f t="shared" si="123"/>
        <v>7876.17</v>
      </c>
      <c r="E2667">
        <f t="shared" si="124"/>
        <v>6</v>
      </c>
      <c r="F2667" t="str">
        <f t="shared" si="125"/>
        <v>No</v>
      </c>
    </row>
    <row r="2668" spans="1:6" x14ac:dyDescent="0.25">
      <c r="A2668" t="s">
        <v>208</v>
      </c>
      <c r="B2668" s="1">
        <v>38364</v>
      </c>
      <c r="C2668">
        <v>5420.47</v>
      </c>
      <c r="D2668">
        <f t="shared" si="123"/>
        <v>5420.47</v>
      </c>
      <c r="E2668">
        <f t="shared" si="124"/>
        <v>1</v>
      </c>
      <c r="F2668" t="str">
        <f t="shared" si="125"/>
        <v>No</v>
      </c>
    </row>
    <row r="2669" spans="1:6" x14ac:dyDescent="0.25">
      <c r="A2669" t="s">
        <v>866</v>
      </c>
      <c r="B2669" s="1">
        <v>41560</v>
      </c>
      <c r="C2669">
        <v>5554.56</v>
      </c>
      <c r="D2669">
        <f t="shared" si="123"/>
        <v>5554.56</v>
      </c>
      <c r="E2669">
        <f t="shared" si="124"/>
        <v>10</v>
      </c>
      <c r="F2669" t="str">
        <f t="shared" si="125"/>
        <v>No</v>
      </c>
    </row>
    <row r="2670" spans="1:6" x14ac:dyDescent="0.25">
      <c r="A2670" t="s">
        <v>134</v>
      </c>
      <c r="B2670" s="1">
        <v>40949</v>
      </c>
      <c r="C2670">
        <v>9725.24</v>
      </c>
      <c r="D2670">
        <f t="shared" si="123"/>
        <v>9725.24</v>
      </c>
      <c r="E2670">
        <f t="shared" si="124"/>
        <v>2</v>
      </c>
      <c r="F2670" t="str">
        <f t="shared" si="125"/>
        <v>No</v>
      </c>
    </row>
    <row r="2671" spans="1:6" x14ac:dyDescent="0.25">
      <c r="A2671" t="s">
        <v>884</v>
      </c>
      <c r="B2671" s="1">
        <v>41720</v>
      </c>
      <c r="C2671" t="s">
        <v>1922</v>
      </c>
      <c r="D2671">
        <f t="shared" si="123"/>
        <v>9474.56</v>
      </c>
      <c r="E2671">
        <f t="shared" si="124"/>
        <v>3</v>
      </c>
      <c r="F2671" t="str">
        <f t="shared" si="125"/>
        <v>No</v>
      </c>
    </row>
    <row r="2672" spans="1:6" x14ac:dyDescent="0.25">
      <c r="A2672" t="s">
        <v>648</v>
      </c>
      <c r="B2672" s="1">
        <v>40020</v>
      </c>
      <c r="C2672">
        <v>6425.68</v>
      </c>
      <c r="D2672">
        <f t="shared" si="123"/>
        <v>6425.68</v>
      </c>
      <c r="E2672">
        <f t="shared" si="124"/>
        <v>7</v>
      </c>
      <c r="F2672" t="str">
        <f t="shared" si="125"/>
        <v>No</v>
      </c>
    </row>
    <row r="2673" spans="1:6" x14ac:dyDescent="0.25">
      <c r="A2673" t="s">
        <v>230</v>
      </c>
      <c r="B2673" s="1">
        <v>37204</v>
      </c>
      <c r="C2673">
        <v>6512.47</v>
      </c>
      <c r="D2673">
        <f t="shared" si="123"/>
        <v>6512.47</v>
      </c>
      <c r="E2673">
        <f t="shared" si="124"/>
        <v>11</v>
      </c>
      <c r="F2673" t="str">
        <f t="shared" si="125"/>
        <v>No</v>
      </c>
    </row>
    <row r="2674" spans="1:6" x14ac:dyDescent="0.25">
      <c r="A2674" t="s">
        <v>96</v>
      </c>
      <c r="B2674" s="1">
        <v>39040</v>
      </c>
      <c r="C2674" t="s">
        <v>1923</v>
      </c>
      <c r="D2674">
        <f t="shared" si="123"/>
        <v>6400.62</v>
      </c>
      <c r="E2674">
        <f t="shared" si="124"/>
        <v>11</v>
      </c>
      <c r="F2674" t="str">
        <f t="shared" si="125"/>
        <v>No</v>
      </c>
    </row>
    <row r="2675" spans="1:6" x14ac:dyDescent="0.25">
      <c r="A2675" t="s">
        <v>732</v>
      </c>
      <c r="B2675" s="1">
        <v>37761</v>
      </c>
      <c r="C2675">
        <v>8486.52</v>
      </c>
      <c r="D2675">
        <f t="shared" si="123"/>
        <v>8486.52</v>
      </c>
      <c r="E2675">
        <f t="shared" si="124"/>
        <v>5</v>
      </c>
      <c r="F2675" t="str">
        <f t="shared" si="125"/>
        <v>No</v>
      </c>
    </row>
    <row r="2676" spans="1:6" x14ac:dyDescent="0.25">
      <c r="A2676" t="s">
        <v>79</v>
      </c>
      <c r="B2676" s="1">
        <v>39629</v>
      </c>
      <c r="C2676" t="s">
        <v>1924</v>
      </c>
      <c r="D2676">
        <f t="shared" si="123"/>
        <v>8605.9500000000007</v>
      </c>
      <c r="E2676">
        <f t="shared" si="124"/>
        <v>6</v>
      </c>
      <c r="F2676" t="str">
        <f t="shared" si="125"/>
        <v>Yes</v>
      </c>
    </row>
    <row r="2677" spans="1:6" x14ac:dyDescent="0.25">
      <c r="A2677" t="s">
        <v>1382</v>
      </c>
      <c r="B2677" s="1">
        <v>40565</v>
      </c>
      <c r="C2677">
        <v>7679.72</v>
      </c>
      <c r="D2677">
        <f t="shared" si="123"/>
        <v>7679.72</v>
      </c>
      <c r="E2677">
        <f t="shared" si="124"/>
        <v>1</v>
      </c>
      <c r="F2677" t="str">
        <f t="shared" si="125"/>
        <v>No</v>
      </c>
    </row>
    <row r="2678" spans="1:6" x14ac:dyDescent="0.25">
      <c r="A2678" t="s">
        <v>64</v>
      </c>
      <c r="B2678" s="1">
        <v>37970</v>
      </c>
      <c r="C2678" t="s">
        <v>1925</v>
      </c>
      <c r="D2678">
        <f t="shared" si="123"/>
        <v>8483.7999999999993</v>
      </c>
      <c r="E2678">
        <f t="shared" si="124"/>
        <v>12</v>
      </c>
      <c r="F2678" t="str">
        <f t="shared" si="125"/>
        <v>No</v>
      </c>
    </row>
    <row r="2679" spans="1:6" x14ac:dyDescent="0.25">
      <c r="A2679" t="s">
        <v>216</v>
      </c>
      <c r="B2679" s="1">
        <v>39467</v>
      </c>
      <c r="C2679">
        <v>6807.51</v>
      </c>
      <c r="D2679">
        <f t="shared" si="123"/>
        <v>6807.51</v>
      </c>
      <c r="E2679">
        <f t="shared" si="124"/>
        <v>1</v>
      </c>
      <c r="F2679" t="str">
        <f t="shared" si="125"/>
        <v>No</v>
      </c>
    </row>
    <row r="2680" spans="1:6" x14ac:dyDescent="0.25">
      <c r="A2680" t="s">
        <v>1105</v>
      </c>
      <c r="B2680" s="1">
        <v>41441</v>
      </c>
      <c r="C2680" t="s">
        <v>1926</v>
      </c>
      <c r="D2680">
        <f t="shared" si="123"/>
        <v>8636.2000000000007</v>
      </c>
      <c r="E2680">
        <f t="shared" si="124"/>
        <v>6</v>
      </c>
      <c r="F2680" t="str">
        <f t="shared" si="125"/>
        <v>No</v>
      </c>
    </row>
    <row r="2681" spans="1:6" x14ac:dyDescent="0.25">
      <c r="A2681" t="s">
        <v>138</v>
      </c>
      <c r="B2681" s="1">
        <v>40310</v>
      </c>
      <c r="C2681">
        <v>6784.1</v>
      </c>
      <c r="D2681">
        <f t="shared" si="123"/>
        <v>6784.1</v>
      </c>
      <c r="E2681">
        <f t="shared" si="124"/>
        <v>5</v>
      </c>
      <c r="F2681" t="str">
        <f t="shared" si="125"/>
        <v>Yes</v>
      </c>
    </row>
    <row r="2682" spans="1:6" x14ac:dyDescent="0.25">
      <c r="A2682" t="s">
        <v>675</v>
      </c>
      <c r="B2682" s="1">
        <v>39633</v>
      </c>
      <c r="C2682" t="s">
        <v>1927</v>
      </c>
      <c r="D2682">
        <f t="shared" si="123"/>
        <v>9281.23</v>
      </c>
      <c r="E2682">
        <f t="shared" si="124"/>
        <v>7</v>
      </c>
      <c r="F2682" t="str">
        <f t="shared" si="125"/>
        <v>No</v>
      </c>
    </row>
    <row r="2683" spans="1:6" x14ac:dyDescent="0.25">
      <c r="A2683" t="s">
        <v>216</v>
      </c>
      <c r="B2683" s="1">
        <v>39205</v>
      </c>
      <c r="C2683" t="s">
        <v>1928</v>
      </c>
      <c r="D2683">
        <f t="shared" si="123"/>
        <v>5218.6499999999996</v>
      </c>
      <c r="E2683">
        <f t="shared" si="124"/>
        <v>5</v>
      </c>
      <c r="F2683" t="str">
        <f t="shared" si="125"/>
        <v>No</v>
      </c>
    </row>
    <row r="2684" spans="1:6" x14ac:dyDescent="0.25">
      <c r="A2684" t="s">
        <v>79</v>
      </c>
      <c r="B2684" s="1">
        <v>38018</v>
      </c>
      <c r="C2684">
        <v>7664.75</v>
      </c>
      <c r="D2684">
        <f t="shared" si="123"/>
        <v>7664.75</v>
      </c>
      <c r="E2684">
        <f t="shared" si="124"/>
        <v>2</v>
      </c>
      <c r="F2684" t="str">
        <f t="shared" si="125"/>
        <v>Yes</v>
      </c>
    </row>
    <row r="2685" spans="1:6" x14ac:dyDescent="0.25">
      <c r="A2685" t="s">
        <v>348</v>
      </c>
      <c r="B2685" s="1">
        <v>41861</v>
      </c>
      <c r="C2685">
        <v>7088.12</v>
      </c>
      <c r="D2685">
        <f t="shared" si="123"/>
        <v>7088.12</v>
      </c>
      <c r="E2685">
        <f t="shared" si="124"/>
        <v>8</v>
      </c>
      <c r="F2685" t="str">
        <f t="shared" si="125"/>
        <v>No</v>
      </c>
    </row>
    <row r="2686" spans="1:6" x14ac:dyDescent="0.25">
      <c r="A2686" t="s">
        <v>794</v>
      </c>
      <c r="B2686" s="1">
        <v>40919</v>
      </c>
      <c r="C2686">
        <v>8022.95</v>
      </c>
      <c r="D2686">
        <f t="shared" si="123"/>
        <v>8022.95</v>
      </c>
      <c r="E2686">
        <f t="shared" si="124"/>
        <v>1</v>
      </c>
      <c r="F2686" t="str">
        <f t="shared" si="125"/>
        <v>No</v>
      </c>
    </row>
    <row r="2687" spans="1:6" x14ac:dyDescent="0.25">
      <c r="A2687" t="s">
        <v>697</v>
      </c>
      <c r="B2687" s="1">
        <v>39044</v>
      </c>
      <c r="C2687" t="s">
        <v>1929</v>
      </c>
      <c r="D2687">
        <f t="shared" si="123"/>
        <v>9818.66</v>
      </c>
      <c r="E2687">
        <f t="shared" si="124"/>
        <v>11</v>
      </c>
      <c r="F2687" t="str">
        <f t="shared" si="125"/>
        <v>No</v>
      </c>
    </row>
    <row r="2688" spans="1:6" x14ac:dyDescent="0.25">
      <c r="A2688" t="s">
        <v>74</v>
      </c>
      <c r="B2688" s="1">
        <v>40882</v>
      </c>
      <c r="C2688" t="s">
        <v>1930</v>
      </c>
      <c r="D2688">
        <f t="shared" si="123"/>
        <v>8975.0300000000007</v>
      </c>
      <c r="E2688">
        <f t="shared" si="124"/>
        <v>12</v>
      </c>
      <c r="F2688" t="str">
        <f t="shared" si="125"/>
        <v>Yes</v>
      </c>
    </row>
    <row r="2689" spans="1:6" x14ac:dyDescent="0.25">
      <c r="A2689" t="s">
        <v>248</v>
      </c>
      <c r="B2689" s="1">
        <v>39041</v>
      </c>
      <c r="C2689">
        <v>5730.81</v>
      </c>
      <c r="D2689">
        <f t="shared" si="123"/>
        <v>5730.81</v>
      </c>
      <c r="E2689">
        <f t="shared" si="124"/>
        <v>11</v>
      </c>
      <c r="F2689" t="str">
        <f t="shared" si="125"/>
        <v>No</v>
      </c>
    </row>
    <row r="2690" spans="1:6" x14ac:dyDescent="0.25">
      <c r="A2690" t="s">
        <v>1125</v>
      </c>
      <c r="B2690" s="1">
        <v>40467</v>
      </c>
      <c r="C2690">
        <v>6599.82</v>
      </c>
      <c r="D2690">
        <f t="shared" si="123"/>
        <v>6599.82</v>
      </c>
      <c r="E2690">
        <f t="shared" si="124"/>
        <v>10</v>
      </c>
      <c r="F2690" t="str">
        <f t="shared" si="125"/>
        <v>No</v>
      </c>
    </row>
    <row r="2691" spans="1:6" x14ac:dyDescent="0.25">
      <c r="A2691" t="s">
        <v>894</v>
      </c>
      <c r="B2691" s="1">
        <v>37958</v>
      </c>
      <c r="C2691" t="s">
        <v>1931</v>
      </c>
      <c r="D2691">
        <f t="shared" ref="D2691:D2754" si="126">IF(LEFT(RIGHT(C2691,3))=",",_xlfn.NUMBERVALUE(C2691,",","."),C2691)</f>
        <v>8306.0300000000007</v>
      </c>
      <c r="E2691">
        <f t="shared" ref="E2691:E2754" si="127">MONTH(B2691)</f>
        <v>12</v>
      </c>
      <c r="F2691" t="str">
        <f t="shared" ref="F2691:F2754" si="128">IF(ISERROR(SEARCH("J*A*S*M",A2691)),"No","Yes")</f>
        <v>No</v>
      </c>
    </row>
    <row r="2692" spans="1:6" x14ac:dyDescent="0.25">
      <c r="A2692" t="s">
        <v>405</v>
      </c>
      <c r="B2692" s="1">
        <v>39083</v>
      </c>
      <c r="C2692" t="s">
        <v>1932</v>
      </c>
      <c r="D2692">
        <f t="shared" si="126"/>
        <v>8987.51</v>
      </c>
      <c r="E2692">
        <f t="shared" si="127"/>
        <v>1</v>
      </c>
      <c r="F2692" t="str">
        <f t="shared" si="128"/>
        <v>No</v>
      </c>
    </row>
    <row r="2693" spans="1:6" x14ac:dyDescent="0.25">
      <c r="A2693" t="s">
        <v>132</v>
      </c>
      <c r="B2693" s="1">
        <v>38330</v>
      </c>
      <c r="C2693">
        <v>8920.31</v>
      </c>
      <c r="D2693">
        <f t="shared" si="126"/>
        <v>8920.31</v>
      </c>
      <c r="E2693">
        <f t="shared" si="127"/>
        <v>12</v>
      </c>
      <c r="F2693" t="str">
        <f t="shared" si="128"/>
        <v>No</v>
      </c>
    </row>
    <row r="2694" spans="1:6" x14ac:dyDescent="0.25">
      <c r="A2694" t="s">
        <v>102</v>
      </c>
      <c r="B2694" s="1">
        <v>40314</v>
      </c>
      <c r="C2694">
        <v>5849.1</v>
      </c>
      <c r="D2694">
        <f t="shared" si="126"/>
        <v>5849.1</v>
      </c>
      <c r="E2694">
        <f t="shared" si="127"/>
        <v>5</v>
      </c>
      <c r="F2694" t="str">
        <f t="shared" si="128"/>
        <v>No</v>
      </c>
    </row>
    <row r="2695" spans="1:6" x14ac:dyDescent="0.25">
      <c r="A2695" t="s">
        <v>248</v>
      </c>
      <c r="B2695" s="1">
        <v>41379</v>
      </c>
      <c r="C2695" t="s">
        <v>1933</v>
      </c>
      <c r="D2695">
        <f t="shared" si="126"/>
        <v>5541.46</v>
      </c>
      <c r="E2695">
        <f t="shared" si="127"/>
        <v>4</v>
      </c>
      <c r="F2695" t="str">
        <f t="shared" si="128"/>
        <v>No</v>
      </c>
    </row>
    <row r="2696" spans="1:6" x14ac:dyDescent="0.25">
      <c r="A2696" t="s">
        <v>244</v>
      </c>
      <c r="B2696" s="1">
        <v>38221</v>
      </c>
      <c r="C2696" t="s">
        <v>1934</v>
      </c>
      <c r="D2696">
        <f t="shared" si="126"/>
        <v>7607.64</v>
      </c>
      <c r="E2696">
        <f t="shared" si="127"/>
        <v>8</v>
      </c>
      <c r="F2696" t="str">
        <f t="shared" si="128"/>
        <v>No</v>
      </c>
    </row>
    <row r="2697" spans="1:6" x14ac:dyDescent="0.25">
      <c r="A2697" t="s">
        <v>519</v>
      </c>
      <c r="B2697" s="1">
        <v>39871</v>
      </c>
      <c r="C2697" t="s">
        <v>1935</v>
      </c>
      <c r="D2697">
        <f t="shared" si="126"/>
        <v>7486.55</v>
      </c>
      <c r="E2697">
        <f t="shared" si="127"/>
        <v>2</v>
      </c>
      <c r="F2697" t="str">
        <f t="shared" si="128"/>
        <v>No</v>
      </c>
    </row>
    <row r="2698" spans="1:6" x14ac:dyDescent="0.25">
      <c r="A2698" t="s">
        <v>334</v>
      </c>
      <c r="B2698" s="1">
        <v>38308</v>
      </c>
      <c r="C2698" t="s">
        <v>1936</v>
      </c>
      <c r="D2698">
        <f t="shared" si="126"/>
        <v>8954.7999999999993</v>
      </c>
      <c r="E2698">
        <f t="shared" si="127"/>
        <v>11</v>
      </c>
      <c r="F2698" t="str">
        <f t="shared" si="128"/>
        <v>No</v>
      </c>
    </row>
    <row r="2699" spans="1:6" x14ac:dyDescent="0.25">
      <c r="A2699" t="s">
        <v>202</v>
      </c>
      <c r="B2699" s="1">
        <v>39460</v>
      </c>
      <c r="C2699">
        <v>5960.74</v>
      </c>
      <c r="D2699">
        <f t="shared" si="126"/>
        <v>5960.74</v>
      </c>
      <c r="E2699">
        <f t="shared" si="127"/>
        <v>1</v>
      </c>
      <c r="F2699" t="str">
        <f t="shared" si="128"/>
        <v>No</v>
      </c>
    </row>
    <row r="2700" spans="1:6" x14ac:dyDescent="0.25">
      <c r="A2700" t="s">
        <v>544</v>
      </c>
      <c r="B2700" s="1">
        <v>40272</v>
      </c>
      <c r="C2700" t="s">
        <v>1937</v>
      </c>
      <c r="D2700">
        <f t="shared" si="126"/>
        <v>6739.2</v>
      </c>
      <c r="E2700">
        <f t="shared" si="127"/>
        <v>4</v>
      </c>
      <c r="F2700" t="str">
        <f t="shared" si="128"/>
        <v>Yes</v>
      </c>
    </row>
    <row r="2701" spans="1:6" x14ac:dyDescent="0.25">
      <c r="A2701" t="s">
        <v>739</v>
      </c>
      <c r="B2701" s="1">
        <v>37481</v>
      </c>
      <c r="C2701">
        <v>9656.6299999999992</v>
      </c>
      <c r="D2701">
        <f t="shared" si="126"/>
        <v>9656.6299999999992</v>
      </c>
      <c r="E2701">
        <f t="shared" si="127"/>
        <v>8</v>
      </c>
      <c r="F2701" t="str">
        <f t="shared" si="128"/>
        <v>No</v>
      </c>
    </row>
    <row r="2702" spans="1:6" x14ac:dyDescent="0.25">
      <c r="A2702" t="s">
        <v>201</v>
      </c>
      <c r="B2702" s="1">
        <v>37480</v>
      </c>
      <c r="C2702" t="s">
        <v>1938</v>
      </c>
      <c r="D2702">
        <f t="shared" si="126"/>
        <v>9335.19</v>
      </c>
      <c r="E2702">
        <f t="shared" si="127"/>
        <v>8</v>
      </c>
      <c r="F2702" t="str">
        <f t="shared" si="128"/>
        <v>No</v>
      </c>
    </row>
    <row r="2703" spans="1:6" x14ac:dyDescent="0.25">
      <c r="A2703" t="s">
        <v>126</v>
      </c>
      <c r="B2703" s="1">
        <v>38025</v>
      </c>
      <c r="C2703">
        <v>8289.08</v>
      </c>
      <c r="D2703">
        <f t="shared" si="126"/>
        <v>8289.08</v>
      </c>
      <c r="E2703">
        <f t="shared" si="127"/>
        <v>2</v>
      </c>
      <c r="F2703" t="str">
        <f t="shared" si="128"/>
        <v>No</v>
      </c>
    </row>
    <row r="2704" spans="1:6" x14ac:dyDescent="0.25">
      <c r="A2704" t="s">
        <v>732</v>
      </c>
      <c r="B2704" s="1">
        <v>38177</v>
      </c>
      <c r="C2704" t="s">
        <v>1939</v>
      </c>
      <c r="D2704">
        <f t="shared" si="126"/>
        <v>9814.48</v>
      </c>
      <c r="E2704">
        <f t="shared" si="127"/>
        <v>7</v>
      </c>
      <c r="F2704" t="str">
        <f t="shared" si="128"/>
        <v>No</v>
      </c>
    </row>
    <row r="2705" spans="1:6" x14ac:dyDescent="0.25">
      <c r="A2705" t="s">
        <v>398</v>
      </c>
      <c r="B2705" s="1">
        <v>39196</v>
      </c>
      <c r="C2705">
        <v>7588.01</v>
      </c>
      <c r="D2705">
        <f t="shared" si="126"/>
        <v>7588.01</v>
      </c>
      <c r="E2705">
        <f t="shared" si="127"/>
        <v>4</v>
      </c>
      <c r="F2705" t="str">
        <f t="shared" si="128"/>
        <v>No</v>
      </c>
    </row>
    <row r="2706" spans="1:6" x14ac:dyDescent="0.25">
      <c r="A2706" t="s">
        <v>776</v>
      </c>
      <c r="B2706" s="1">
        <v>37824</v>
      </c>
      <c r="C2706" t="s">
        <v>1940</v>
      </c>
      <c r="D2706">
        <f t="shared" si="126"/>
        <v>9873.2199999999993</v>
      </c>
      <c r="E2706">
        <f t="shared" si="127"/>
        <v>7</v>
      </c>
      <c r="F2706" t="str">
        <f t="shared" si="128"/>
        <v>No</v>
      </c>
    </row>
    <row r="2707" spans="1:6" x14ac:dyDescent="0.25">
      <c r="A2707" t="s">
        <v>909</v>
      </c>
      <c r="B2707" s="1">
        <v>40915</v>
      </c>
      <c r="C2707" t="s">
        <v>1941</v>
      </c>
      <c r="D2707">
        <f t="shared" si="126"/>
        <v>9001.9599999999991</v>
      </c>
      <c r="E2707">
        <f t="shared" si="127"/>
        <v>1</v>
      </c>
      <c r="F2707" t="str">
        <f t="shared" si="128"/>
        <v>No</v>
      </c>
    </row>
    <row r="2708" spans="1:6" x14ac:dyDescent="0.25">
      <c r="A2708" t="s">
        <v>1191</v>
      </c>
      <c r="B2708" s="1">
        <v>41942</v>
      </c>
      <c r="C2708">
        <v>9173.19</v>
      </c>
      <c r="D2708">
        <f t="shared" si="126"/>
        <v>9173.19</v>
      </c>
      <c r="E2708">
        <f t="shared" si="127"/>
        <v>10</v>
      </c>
      <c r="F2708" t="str">
        <f t="shared" si="128"/>
        <v>No</v>
      </c>
    </row>
    <row r="2709" spans="1:6" x14ac:dyDescent="0.25">
      <c r="A2709" t="s">
        <v>1243</v>
      </c>
      <c r="B2709" s="1">
        <v>37332</v>
      </c>
      <c r="C2709">
        <v>5861.25</v>
      </c>
      <c r="D2709">
        <f t="shared" si="126"/>
        <v>5861.25</v>
      </c>
      <c r="E2709">
        <f t="shared" si="127"/>
        <v>3</v>
      </c>
      <c r="F2709" t="str">
        <f t="shared" si="128"/>
        <v>No</v>
      </c>
    </row>
    <row r="2710" spans="1:6" x14ac:dyDescent="0.25">
      <c r="A2710" t="s">
        <v>101</v>
      </c>
      <c r="B2710" s="1">
        <v>37377</v>
      </c>
      <c r="C2710" t="s">
        <v>1942</v>
      </c>
      <c r="D2710">
        <f t="shared" si="126"/>
        <v>6353.04</v>
      </c>
      <c r="E2710">
        <f t="shared" si="127"/>
        <v>5</v>
      </c>
      <c r="F2710" t="str">
        <f t="shared" si="128"/>
        <v>No</v>
      </c>
    </row>
    <row r="2711" spans="1:6" x14ac:dyDescent="0.25">
      <c r="A2711" t="s">
        <v>334</v>
      </c>
      <c r="B2711" s="1">
        <v>41233</v>
      </c>
      <c r="C2711">
        <v>7851.54</v>
      </c>
      <c r="D2711">
        <f t="shared" si="126"/>
        <v>7851.54</v>
      </c>
      <c r="E2711">
        <f t="shared" si="127"/>
        <v>11</v>
      </c>
      <c r="F2711" t="str">
        <f t="shared" si="128"/>
        <v>No</v>
      </c>
    </row>
    <row r="2712" spans="1:6" x14ac:dyDescent="0.25">
      <c r="A2712" t="s">
        <v>823</v>
      </c>
      <c r="B2712" s="1">
        <v>40822</v>
      </c>
      <c r="C2712">
        <v>5914.9</v>
      </c>
      <c r="D2712">
        <f t="shared" si="126"/>
        <v>5914.9</v>
      </c>
      <c r="E2712">
        <f t="shared" si="127"/>
        <v>10</v>
      </c>
      <c r="F2712" t="str">
        <f t="shared" si="128"/>
        <v>No</v>
      </c>
    </row>
    <row r="2713" spans="1:6" x14ac:dyDescent="0.25">
      <c r="A2713" t="s">
        <v>721</v>
      </c>
      <c r="B2713" s="1">
        <v>39414</v>
      </c>
      <c r="C2713">
        <v>5336.53</v>
      </c>
      <c r="D2713">
        <f t="shared" si="126"/>
        <v>5336.53</v>
      </c>
      <c r="E2713">
        <f t="shared" si="127"/>
        <v>11</v>
      </c>
      <c r="F2713" t="str">
        <f t="shared" si="128"/>
        <v>No</v>
      </c>
    </row>
    <row r="2714" spans="1:6" x14ac:dyDescent="0.25">
      <c r="A2714" t="s">
        <v>551</v>
      </c>
      <c r="B2714" s="1">
        <v>41228</v>
      </c>
      <c r="C2714" t="s">
        <v>1943</v>
      </c>
      <c r="D2714">
        <f t="shared" si="126"/>
        <v>9310.06</v>
      </c>
      <c r="E2714">
        <f t="shared" si="127"/>
        <v>11</v>
      </c>
      <c r="F2714" t="str">
        <f t="shared" si="128"/>
        <v>No</v>
      </c>
    </row>
    <row r="2715" spans="1:6" x14ac:dyDescent="0.25">
      <c r="A2715" t="s">
        <v>674</v>
      </c>
      <c r="B2715" s="1">
        <v>38551</v>
      </c>
      <c r="C2715">
        <v>6219.71</v>
      </c>
      <c r="D2715">
        <f t="shared" si="126"/>
        <v>6219.71</v>
      </c>
      <c r="E2715">
        <f t="shared" si="127"/>
        <v>7</v>
      </c>
      <c r="F2715" t="str">
        <f t="shared" si="128"/>
        <v>No</v>
      </c>
    </row>
    <row r="2716" spans="1:6" x14ac:dyDescent="0.25">
      <c r="A2716" t="s">
        <v>370</v>
      </c>
      <c r="B2716" s="1">
        <v>39783</v>
      </c>
      <c r="C2716" t="s">
        <v>1944</v>
      </c>
      <c r="D2716">
        <f t="shared" si="126"/>
        <v>9612.8799999999992</v>
      </c>
      <c r="E2716">
        <f t="shared" si="127"/>
        <v>12</v>
      </c>
      <c r="F2716" t="str">
        <f t="shared" si="128"/>
        <v>No</v>
      </c>
    </row>
    <row r="2717" spans="1:6" x14ac:dyDescent="0.25">
      <c r="A2717" t="s">
        <v>247</v>
      </c>
      <c r="B2717" s="1">
        <v>39314</v>
      </c>
      <c r="C2717" t="s">
        <v>1945</v>
      </c>
      <c r="D2717">
        <f t="shared" si="126"/>
        <v>9575.67</v>
      </c>
      <c r="E2717">
        <f t="shared" si="127"/>
        <v>8</v>
      </c>
      <c r="F2717" t="str">
        <f t="shared" si="128"/>
        <v>Yes</v>
      </c>
    </row>
    <row r="2718" spans="1:6" x14ac:dyDescent="0.25">
      <c r="A2718" t="s">
        <v>64</v>
      </c>
      <c r="B2718" s="1">
        <v>39763</v>
      </c>
      <c r="C2718" t="s">
        <v>1946</v>
      </c>
      <c r="D2718">
        <f t="shared" si="126"/>
        <v>9652.27</v>
      </c>
      <c r="E2718">
        <f t="shared" si="127"/>
        <v>11</v>
      </c>
      <c r="F2718" t="str">
        <f t="shared" si="128"/>
        <v>No</v>
      </c>
    </row>
    <row r="2719" spans="1:6" x14ac:dyDescent="0.25">
      <c r="A2719" t="s">
        <v>291</v>
      </c>
      <c r="B2719" s="1">
        <v>39317</v>
      </c>
      <c r="C2719" t="s">
        <v>1947</v>
      </c>
      <c r="D2719">
        <f t="shared" si="126"/>
        <v>6466.77</v>
      </c>
      <c r="E2719">
        <f t="shared" si="127"/>
        <v>8</v>
      </c>
      <c r="F2719" t="str">
        <f t="shared" si="128"/>
        <v>No</v>
      </c>
    </row>
    <row r="2720" spans="1:6" x14ac:dyDescent="0.25">
      <c r="A2720" t="s">
        <v>173</v>
      </c>
      <c r="B2720" s="1">
        <v>41021</v>
      </c>
      <c r="C2720">
        <v>5452.8</v>
      </c>
      <c r="D2720">
        <f t="shared" si="126"/>
        <v>5452.8</v>
      </c>
      <c r="E2720">
        <f t="shared" si="127"/>
        <v>4</v>
      </c>
      <c r="F2720" t="str">
        <f t="shared" si="128"/>
        <v>No</v>
      </c>
    </row>
    <row r="2721" spans="1:6" x14ac:dyDescent="0.25">
      <c r="A2721" t="s">
        <v>1192</v>
      </c>
      <c r="B2721" s="1">
        <v>37591</v>
      </c>
      <c r="C2721" t="s">
        <v>1948</v>
      </c>
      <c r="D2721">
        <f t="shared" si="126"/>
        <v>5746.03</v>
      </c>
      <c r="E2721">
        <f t="shared" si="127"/>
        <v>12</v>
      </c>
      <c r="F2721" t="str">
        <f t="shared" si="128"/>
        <v>No</v>
      </c>
    </row>
    <row r="2722" spans="1:6" x14ac:dyDescent="0.25">
      <c r="A2722" t="s">
        <v>181</v>
      </c>
      <c r="B2722" s="1">
        <v>40630</v>
      </c>
      <c r="C2722" t="s">
        <v>1949</v>
      </c>
      <c r="D2722">
        <f t="shared" si="126"/>
        <v>6561.78</v>
      </c>
      <c r="E2722">
        <f t="shared" si="127"/>
        <v>3</v>
      </c>
      <c r="F2722" t="str">
        <f t="shared" si="128"/>
        <v>No</v>
      </c>
    </row>
    <row r="2723" spans="1:6" x14ac:dyDescent="0.25">
      <c r="A2723" t="s">
        <v>474</v>
      </c>
      <c r="B2723" s="1">
        <v>41963</v>
      </c>
      <c r="C2723">
        <v>8294.76</v>
      </c>
      <c r="D2723">
        <f t="shared" si="126"/>
        <v>8294.76</v>
      </c>
      <c r="E2723">
        <f t="shared" si="127"/>
        <v>11</v>
      </c>
      <c r="F2723" t="str">
        <f t="shared" si="128"/>
        <v>No</v>
      </c>
    </row>
    <row r="2724" spans="1:6" x14ac:dyDescent="0.25">
      <c r="A2724" t="s">
        <v>379</v>
      </c>
      <c r="B2724" s="1">
        <v>40219</v>
      </c>
      <c r="C2724">
        <v>7488.13</v>
      </c>
      <c r="D2724">
        <f t="shared" si="126"/>
        <v>7488.13</v>
      </c>
      <c r="E2724">
        <f t="shared" si="127"/>
        <v>2</v>
      </c>
      <c r="F2724" t="str">
        <f t="shared" si="128"/>
        <v>No</v>
      </c>
    </row>
    <row r="2725" spans="1:6" x14ac:dyDescent="0.25">
      <c r="A2725" t="s">
        <v>751</v>
      </c>
      <c r="B2725" s="1">
        <v>38869</v>
      </c>
      <c r="C2725">
        <v>7369.57</v>
      </c>
      <c r="D2725">
        <f t="shared" si="126"/>
        <v>7369.57</v>
      </c>
      <c r="E2725">
        <f t="shared" si="127"/>
        <v>6</v>
      </c>
      <c r="F2725" t="str">
        <f t="shared" si="128"/>
        <v>No</v>
      </c>
    </row>
    <row r="2726" spans="1:6" x14ac:dyDescent="0.25">
      <c r="A2726" t="s">
        <v>558</v>
      </c>
      <c r="B2726" s="1">
        <v>41733</v>
      </c>
      <c r="C2726">
        <v>7720.23</v>
      </c>
      <c r="D2726">
        <f t="shared" si="126"/>
        <v>7720.23</v>
      </c>
      <c r="E2726">
        <f t="shared" si="127"/>
        <v>4</v>
      </c>
      <c r="F2726" t="str">
        <f t="shared" si="128"/>
        <v>No</v>
      </c>
    </row>
    <row r="2727" spans="1:6" x14ac:dyDescent="0.25">
      <c r="A2727" t="s">
        <v>106</v>
      </c>
      <c r="B2727" s="1">
        <v>39856</v>
      </c>
      <c r="C2727" t="s">
        <v>1950</v>
      </c>
      <c r="D2727">
        <f t="shared" si="126"/>
        <v>7073.18</v>
      </c>
      <c r="E2727">
        <f t="shared" si="127"/>
        <v>2</v>
      </c>
      <c r="F2727" t="str">
        <f t="shared" si="128"/>
        <v>No</v>
      </c>
    </row>
    <row r="2728" spans="1:6" x14ac:dyDescent="0.25">
      <c r="A2728" t="s">
        <v>116</v>
      </c>
      <c r="B2728" s="1">
        <v>38275</v>
      </c>
      <c r="C2728">
        <v>6271.47</v>
      </c>
      <c r="D2728">
        <f t="shared" si="126"/>
        <v>6271.47</v>
      </c>
      <c r="E2728">
        <f t="shared" si="127"/>
        <v>10</v>
      </c>
      <c r="F2728" t="str">
        <f t="shared" si="128"/>
        <v>No</v>
      </c>
    </row>
    <row r="2729" spans="1:6" x14ac:dyDescent="0.25">
      <c r="A2729" t="s">
        <v>79</v>
      </c>
      <c r="B2729" s="1">
        <v>40240</v>
      </c>
      <c r="C2729" t="s">
        <v>1951</v>
      </c>
      <c r="D2729">
        <f t="shared" si="126"/>
        <v>7645.8</v>
      </c>
      <c r="E2729">
        <f t="shared" si="127"/>
        <v>3</v>
      </c>
      <c r="F2729" t="str">
        <f t="shared" si="128"/>
        <v>Yes</v>
      </c>
    </row>
    <row r="2730" spans="1:6" x14ac:dyDescent="0.25">
      <c r="A2730" t="s">
        <v>675</v>
      </c>
      <c r="B2730" s="1">
        <v>41416</v>
      </c>
      <c r="C2730">
        <v>8889.94</v>
      </c>
      <c r="D2730">
        <f t="shared" si="126"/>
        <v>8889.94</v>
      </c>
      <c r="E2730">
        <f t="shared" si="127"/>
        <v>5</v>
      </c>
      <c r="F2730" t="str">
        <f t="shared" si="128"/>
        <v>No</v>
      </c>
    </row>
    <row r="2731" spans="1:6" x14ac:dyDescent="0.25">
      <c r="A2731" t="s">
        <v>372</v>
      </c>
      <c r="B2731" s="1">
        <v>39416</v>
      </c>
      <c r="C2731">
        <v>9484.57</v>
      </c>
      <c r="D2731">
        <f t="shared" si="126"/>
        <v>9484.57</v>
      </c>
      <c r="E2731">
        <f t="shared" si="127"/>
        <v>11</v>
      </c>
      <c r="F2731" t="str">
        <f t="shared" si="128"/>
        <v>No</v>
      </c>
    </row>
    <row r="2732" spans="1:6" x14ac:dyDescent="0.25">
      <c r="A2732" t="s">
        <v>451</v>
      </c>
      <c r="B2732" s="1">
        <v>37463</v>
      </c>
      <c r="C2732">
        <v>6993.91</v>
      </c>
      <c r="D2732">
        <f t="shared" si="126"/>
        <v>6993.91</v>
      </c>
      <c r="E2732">
        <f t="shared" si="127"/>
        <v>7</v>
      </c>
      <c r="F2732" t="str">
        <f t="shared" si="128"/>
        <v>No</v>
      </c>
    </row>
    <row r="2733" spans="1:6" x14ac:dyDescent="0.25">
      <c r="A2733" t="s">
        <v>217</v>
      </c>
      <c r="B2733" s="1">
        <v>41756</v>
      </c>
      <c r="C2733" t="s">
        <v>1952</v>
      </c>
      <c r="D2733">
        <f t="shared" si="126"/>
        <v>5215.47</v>
      </c>
      <c r="E2733">
        <f t="shared" si="127"/>
        <v>4</v>
      </c>
      <c r="F2733" t="str">
        <f t="shared" si="128"/>
        <v>No</v>
      </c>
    </row>
    <row r="2734" spans="1:6" x14ac:dyDescent="0.25">
      <c r="A2734" t="s">
        <v>776</v>
      </c>
      <c r="B2734" s="1">
        <v>38260</v>
      </c>
      <c r="C2734">
        <v>5460.72</v>
      </c>
      <c r="D2734">
        <f t="shared" si="126"/>
        <v>5460.72</v>
      </c>
      <c r="E2734">
        <f t="shared" si="127"/>
        <v>9</v>
      </c>
      <c r="F2734" t="str">
        <f t="shared" si="128"/>
        <v>No</v>
      </c>
    </row>
    <row r="2735" spans="1:6" x14ac:dyDescent="0.25">
      <c r="A2735" t="s">
        <v>130</v>
      </c>
      <c r="B2735" s="1">
        <v>39598</v>
      </c>
      <c r="C2735" t="s">
        <v>1953</v>
      </c>
      <c r="D2735">
        <f t="shared" si="126"/>
        <v>8854.6299999999992</v>
      </c>
      <c r="E2735">
        <f t="shared" si="127"/>
        <v>5</v>
      </c>
      <c r="F2735" t="str">
        <f t="shared" si="128"/>
        <v>No</v>
      </c>
    </row>
    <row r="2736" spans="1:6" x14ac:dyDescent="0.25">
      <c r="A2736" t="s">
        <v>126</v>
      </c>
      <c r="B2736" s="1">
        <v>41219</v>
      </c>
      <c r="C2736">
        <v>6175.14</v>
      </c>
      <c r="D2736">
        <f t="shared" si="126"/>
        <v>6175.14</v>
      </c>
      <c r="E2736">
        <f t="shared" si="127"/>
        <v>11</v>
      </c>
      <c r="F2736" t="str">
        <f t="shared" si="128"/>
        <v>No</v>
      </c>
    </row>
    <row r="2737" spans="1:6" x14ac:dyDescent="0.25">
      <c r="A2737" t="s">
        <v>237</v>
      </c>
      <c r="B2737" s="1">
        <v>37229</v>
      </c>
      <c r="C2737" t="s">
        <v>1954</v>
      </c>
      <c r="D2737">
        <f t="shared" si="126"/>
        <v>9927.2099999999991</v>
      </c>
      <c r="E2737">
        <f t="shared" si="127"/>
        <v>12</v>
      </c>
      <c r="F2737" t="str">
        <f t="shared" si="128"/>
        <v>No</v>
      </c>
    </row>
    <row r="2738" spans="1:6" x14ac:dyDescent="0.25">
      <c r="A2738" t="s">
        <v>227</v>
      </c>
      <c r="B2738" s="1">
        <v>40314</v>
      </c>
      <c r="C2738" t="s">
        <v>1955</v>
      </c>
      <c r="D2738">
        <f t="shared" si="126"/>
        <v>8493.39</v>
      </c>
      <c r="E2738">
        <f t="shared" si="127"/>
        <v>5</v>
      </c>
      <c r="F2738" t="str">
        <f t="shared" si="128"/>
        <v>No</v>
      </c>
    </row>
    <row r="2739" spans="1:6" x14ac:dyDescent="0.25">
      <c r="A2739" t="s">
        <v>245</v>
      </c>
      <c r="B2739" s="1">
        <v>39599</v>
      </c>
      <c r="C2739">
        <v>9001.5300000000007</v>
      </c>
      <c r="D2739">
        <f t="shared" si="126"/>
        <v>9001.5300000000007</v>
      </c>
      <c r="E2739">
        <f t="shared" si="127"/>
        <v>5</v>
      </c>
      <c r="F2739" t="str">
        <f t="shared" si="128"/>
        <v>No</v>
      </c>
    </row>
    <row r="2740" spans="1:6" x14ac:dyDescent="0.25">
      <c r="A2740" t="s">
        <v>334</v>
      </c>
      <c r="B2740" s="1">
        <v>40020</v>
      </c>
      <c r="C2740">
        <v>7483.81</v>
      </c>
      <c r="D2740">
        <f t="shared" si="126"/>
        <v>7483.81</v>
      </c>
      <c r="E2740">
        <f t="shared" si="127"/>
        <v>7</v>
      </c>
      <c r="F2740" t="str">
        <f t="shared" si="128"/>
        <v>No</v>
      </c>
    </row>
    <row r="2741" spans="1:6" x14ac:dyDescent="0.25">
      <c r="A2741" t="s">
        <v>1522</v>
      </c>
      <c r="B2741" s="1">
        <v>38183</v>
      </c>
      <c r="C2741">
        <v>6119.01</v>
      </c>
      <c r="D2741">
        <f t="shared" si="126"/>
        <v>6119.01</v>
      </c>
      <c r="E2741">
        <f t="shared" si="127"/>
        <v>7</v>
      </c>
      <c r="F2741" t="str">
        <f t="shared" si="128"/>
        <v>No</v>
      </c>
    </row>
    <row r="2742" spans="1:6" x14ac:dyDescent="0.25">
      <c r="A2742" t="s">
        <v>101</v>
      </c>
      <c r="B2742" s="1">
        <v>37532</v>
      </c>
      <c r="C2742" t="s">
        <v>1956</v>
      </c>
      <c r="D2742">
        <f t="shared" si="126"/>
        <v>9035.76</v>
      </c>
      <c r="E2742">
        <f t="shared" si="127"/>
        <v>10</v>
      </c>
      <c r="F2742" t="str">
        <f t="shared" si="128"/>
        <v>No</v>
      </c>
    </row>
    <row r="2743" spans="1:6" x14ac:dyDescent="0.25">
      <c r="A2743" t="s">
        <v>125</v>
      </c>
      <c r="B2743" s="1">
        <v>38339</v>
      </c>
      <c r="C2743" t="s">
        <v>1957</v>
      </c>
      <c r="D2743">
        <f t="shared" si="126"/>
        <v>7933.4</v>
      </c>
      <c r="E2743">
        <f t="shared" si="127"/>
        <v>12</v>
      </c>
      <c r="F2743" t="str">
        <f t="shared" si="128"/>
        <v>No</v>
      </c>
    </row>
    <row r="2744" spans="1:6" x14ac:dyDescent="0.25">
      <c r="A2744" t="s">
        <v>162</v>
      </c>
      <c r="B2744" s="1">
        <v>41572</v>
      </c>
      <c r="C2744">
        <v>9640.06</v>
      </c>
      <c r="D2744">
        <f t="shared" si="126"/>
        <v>9640.06</v>
      </c>
      <c r="E2744">
        <f t="shared" si="127"/>
        <v>10</v>
      </c>
      <c r="F2744" t="str">
        <f t="shared" si="128"/>
        <v>No</v>
      </c>
    </row>
    <row r="2745" spans="1:6" x14ac:dyDescent="0.25">
      <c r="A2745" t="s">
        <v>1762</v>
      </c>
      <c r="B2745" s="1">
        <v>41002</v>
      </c>
      <c r="C2745">
        <v>8569.08</v>
      </c>
      <c r="D2745">
        <f t="shared" si="126"/>
        <v>8569.08</v>
      </c>
      <c r="E2745">
        <f t="shared" si="127"/>
        <v>4</v>
      </c>
      <c r="F2745" t="str">
        <f t="shared" si="128"/>
        <v>No</v>
      </c>
    </row>
    <row r="2746" spans="1:6" x14ac:dyDescent="0.25">
      <c r="A2746" t="s">
        <v>149</v>
      </c>
      <c r="B2746" s="1">
        <v>37174</v>
      </c>
      <c r="C2746">
        <v>6056.76</v>
      </c>
      <c r="D2746">
        <f t="shared" si="126"/>
        <v>6056.76</v>
      </c>
      <c r="E2746">
        <f t="shared" si="127"/>
        <v>10</v>
      </c>
      <c r="F2746" t="str">
        <f t="shared" si="128"/>
        <v>No</v>
      </c>
    </row>
    <row r="2747" spans="1:6" x14ac:dyDescent="0.25">
      <c r="A2747" t="s">
        <v>909</v>
      </c>
      <c r="B2747" s="1">
        <v>38695</v>
      </c>
      <c r="C2747">
        <v>9284.4699999999993</v>
      </c>
      <c r="D2747">
        <f t="shared" si="126"/>
        <v>9284.4699999999993</v>
      </c>
      <c r="E2747">
        <f t="shared" si="127"/>
        <v>12</v>
      </c>
      <c r="F2747" t="str">
        <f t="shared" si="128"/>
        <v>No</v>
      </c>
    </row>
    <row r="2748" spans="1:6" x14ac:dyDescent="0.25">
      <c r="A2748" t="s">
        <v>102</v>
      </c>
      <c r="B2748" s="1">
        <v>37590</v>
      </c>
      <c r="C2748" t="s">
        <v>1958</v>
      </c>
      <c r="D2748">
        <f t="shared" si="126"/>
        <v>7982.15</v>
      </c>
      <c r="E2748">
        <f t="shared" si="127"/>
        <v>11</v>
      </c>
      <c r="F2748" t="str">
        <f t="shared" si="128"/>
        <v>No</v>
      </c>
    </row>
    <row r="2749" spans="1:6" x14ac:dyDescent="0.25">
      <c r="A2749" t="s">
        <v>416</v>
      </c>
      <c r="B2749" s="1">
        <v>37428</v>
      </c>
      <c r="C2749" t="s">
        <v>1959</v>
      </c>
      <c r="D2749">
        <f t="shared" si="126"/>
        <v>6878.71</v>
      </c>
      <c r="E2749">
        <f t="shared" si="127"/>
        <v>6</v>
      </c>
      <c r="F2749" t="str">
        <f t="shared" si="128"/>
        <v>No</v>
      </c>
    </row>
    <row r="2750" spans="1:6" x14ac:dyDescent="0.25">
      <c r="A2750" t="s">
        <v>489</v>
      </c>
      <c r="B2750" s="1">
        <v>39618</v>
      </c>
      <c r="C2750">
        <v>8248.1299999999992</v>
      </c>
      <c r="D2750">
        <f t="shared" si="126"/>
        <v>8248.1299999999992</v>
      </c>
      <c r="E2750">
        <f t="shared" si="127"/>
        <v>6</v>
      </c>
      <c r="F2750" t="str">
        <f t="shared" si="128"/>
        <v>No</v>
      </c>
    </row>
    <row r="2751" spans="1:6" x14ac:dyDescent="0.25">
      <c r="A2751" t="s">
        <v>217</v>
      </c>
      <c r="B2751" s="1">
        <v>41504</v>
      </c>
      <c r="C2751">
        <v>9668.36</v>
      </c>
      <c r="D2751">
        <f t="shared" si="126"/>
        <v>9668.36</v>
      </c>
      <c r="E2751">
        <f t="shared" si="127"/>
        <v>8</v>
      </c>
      <c r="F2751" t="str">
        <f t="shared" si="128"/>
        <v>No</v>
      </c>
    </row>
    <row r="2752" spans="1:6" x14ac:dyDescent="0.25">
      <c r="A2752" t="s">
        <v>125</v>
      </c>
      <c r="B2752" s="1">
        <v>41446</v>
      </c>
      <c r="C2752" t="s">
        <v>1960</v>
      </c>
      <c r="D2752">
        <f t="shared" si="126"/>
        <v>5837.85</v>
      </c>
      <c r="E2752">
        <f t="shared" si="127"/>
        <v>6</v>
      </c>
      <c r="F2752" t="str">
        <f t="shared" si="128"/>
        <v>No</v>
      </c>
    </row>
    <row r="2753" spans="1:6" x14ac:dyDescent="0.25">
      <c r="A2753" t="s">
        <v>1762</v>
      </c>
      <c r="B2753" s="1">
        <v>41040</v>
      </c>
      <c r="C2753">
        <v>5217.1499999999996</v>
      </c>
      <c r="D2753">
        <f t="shared" si="126"/>
        <v>5217.1499999999996</v>
      </c>
      <c r="E2753">
        <f t="shared" si="127"/>
        <v>5</v>
      </c>
      <c r="F2753" t="str">
        <f t="shared" si="128"/>
        <v>No</v>
      </c>
    </row>
    <row r="2754" spans="1:6" x14ac:dyDescent="0.25">
      <c r="A2754" t="s">
        <v>904</v>
      </c>
      <c r="B2754" s="1">
        <v>41903</v>
      </c>
      <c r="C2754" t="s">
        <v>1961</v>
      </c>
      <c r="D2754">
        <f t="shared" si="126"/>
        <v>9829.24</v>
      </c>
      <c r="E2754">
        <f t="shared" si="127"/>
        <v>9</v>
      </c>
      <c r="F2754" t="str">
        <f t="shared" si="128"/>
        <v>No</v>
      </c>
    </row>
    <row r="2755" spans="1:6" x14ac:dyDescent="0.25">
      <c r="A2755" t="s">
        <v>497</v>
      </c>
      <c r="B2755" s="1">
        <v>38537</v>
      </c>
      <c r="C2755">
        <v>6678.16</v>
      </c>
      <c r="D2755">
        <f t="shared" ref="D2755:D2818" si="129">IF(LEFT(RIGHT(C2755,3))=",",_xlfn.NUMBERVALUE(C2755,",","."),C2755)</f>
        <v>6678.16</v>
      </c>
      <c r="E2755">
        <f t="shared" ref="E2755:E2818" si="130">MONTH(B2755)</f>
        <v>7</v>
      </c>
      <c r="F2755" t="str">
        <f t="shared" ref="F2755:F2818" si="131">IF(ISERROR(SEARCH("J*A*S*M",A2755)),"No","Yes")</f>
        <v>No</v>
      </c>
    </row>
    <row r="2756" spans="1:6" x14ac:dyDescent="0.25">
      <c r="A2756" t="s">
        <v>104</v>
      </c>
      <c r="B2756" s="1">
        <v>39970</v>
      </c>
      <c r="C2756" t="s">
        <v>1962</v>
      </c>
      <c r="D2756">
        <f t="shared" si="129"/>
        <v>9880.7999999999993</v>
      </c>
      <c r="E2756">
        <f t="shared" si="130"/>
        <v>6</v>
      </c>
      <c r="F2756" t="str">
        <f t="shared" si="131"/>
        <v>No</v>
      </c>
    </row>
    <row r="2757" spans="1:6" x14ac:dyDescent="0.25">
      <c r="A2757" t="s">
        <v>593</v>
      </c>
      <c r="B2757" s="1">
        <v>37613</v>
      </c>
      <c r="C2757">
        <v>5132.1000000000004</v>
      </c>
      <c r="D2757">
        <f t="shared" si="129"/>
        <v>5132.1000000000004</v>
      </c>
      <c r="E2757">
        <f t="shared" si="130"/>
        <v>12</v>
      </c>
      <c r="F2757" t="str">
        <f t="shared" si="131"/>
        <v>No</v>
      </c>
    </row>
    <row r="2758" spans="1:6" x14ac:dyDescent="0.25">
      <c r="A2758" t="s">
        <v>643</v>
      </c>
      <c r="B2758" s="1">
        <v>41084</v>
      </c>
      <c r="C2758">
        <v>7877.07</v>
      </c>
      <c r="D2758">
        <f t="shared" si="129"/>
        <v>7877.07</v>
      </c>
      <c r="E2758">
        <f t="shared" si="130"/>
        <v>6</v>
      </c>
      <c r="F2758" t="str">
        <f t="shared" si="131"/>
        <v>No</v>
      </c>
    </row>
    <row r="2759" spans="1:6" x14ac:dyDescent="0.25">
      <c r="A2759" t="s">
        <v>1147</v>
      </c>
      <c r="B2759" s="1">
        <v>39355</v>
      </c>
      <c r="C2759" t="s">
        <v>1963</v>
      </c>
      <c r="D2759">
        <f t="shared" si="129"/>
        <v>5114.87</v>
      </c>
      <c r="E2759">
        <f t="shared" si="130"/>
        <v>9</v>
      </c>
      <c r="F2759" t="str">
        <f t="shared" si="131"/>
        <v>No</v>
      </c>
    </row>
    <row r="2760" spans="1:6" x14ac:dyDescent="0.25">
      <c r="A2760" t="s">
        <v>77</v>
      </c>
      <c r="B2760" s="1">
        <v>37412</v>
      </c>
      <c r="C2760" t="s">
        <v>1964</v>
      </c>
      <c r="D2760">
        <f t="shared" si="129"/>
        <v>7488.85</v>
      </c>
      <c r="E2760">
        <f t="shared" si="130"/>
        <v>6</v>
      </c>
      <c r="F2760" t="str">
        <f t="shared" si="131"/>
        <v>No</v>
      </c>
    </row>
    <row r="2761" spans="1:6" x14ac:dyDescent="0.25">
      <c r="A2761" t="s">
        <v>1916</v>
      </c>
      <c r="B2761" s="1">
        <v>39626</v>
      </c>
      <c r="C2761" t="s">
        <v>1965</v>
      </c>
      <c r="D2761">
        <f t="shared" si="129"/>
        <v>8890.17</v>
      </c>
      <c r="E2761">
        <f t="shared" si="130"/>
        <v>6</v>
      </c>
      <c r="F2761" t="str">
        <f t="shared" si="131"/>
        <v>No</v>
      </c>
    </row>
    <row r="2762" spans="1:6" x14ac:dyDescent="0.25">
      <c r="A2762" t="s">
        <v>202</v>
      </c>
      <c r="B2762" s="1">
        <v>38511</v>
      </c>
      <c r="C2762" t="s">
        <v>1966</v>
      </c>
      <c r="D2762">
        <f t="shared" si="129"/>
        <v>9840.23</v>
      </c>
      <c r="E2762">
        <f t="shared" si="130"/>
        <v>6</v>
      </c>
      <c r="F2762" t="str">
        <f t="shared" si="131"/>
        <v>No</v>
      </c>
    </row>
    <row r="2763" spans="1:6" x14ac:dyDescent="0.25">
      <c r="A2763" t="s">
        <v>235</v>
      </c>
      <c r="B2763" s="1">
        <v>37976</v>
      </c>
      <c r="C2763" t="s">
        <v>1967</v>
      </c>
      <c r="D2763">
        <f t="shared" si="129"/>
        <v>8984.76</v>
      </c>
      <c r="E2763">
        <f t="shared" si="130"/>
        <v>12</v>
      </c>
      <c r="F2763" t="str">
        <f t="shared" si="131"/>
        <v>No</v>
      </c>
    </row>
    <row r="2764" spans="1:6" x14ac:dyDescent="0.25">
      <c r="A2764" t="s">
        <v>269</v>
      </c>
      <c r="B2764" s="1">
        <v>40490</v>
      </c>
      <c r="C2764" t="s">
        <v>1968</v>
      </c>
      <c r="D2764">
        <f t="shared" si="129"/>
        <v>5895.89</v>
      </c>
      <c r="E2764">
        <f t="shared" si="130"/>
        <v>11</v>
      </c>
      <c r="F2764" t="str">
        <f t="shared" si="131"/>
        <v>Yes</v>
      </c>
    </row>
    <row r="2765" spans="1:6" x14ac:dyDescent="0.25">
      <c r="A2765" t="s">
        <v>1423</v>
      </c>
      <c r="B2765" s="1">
        <v>41172</v>
      </c>
      <c r="C2765" t="s">
        <v>1969</v>
      </c>
      <c r="D2765">
        <f t="shared" si="129"/>
        <v>9609.0400000000009</v>
      </c>
      <c r="E2765">
        <f t="shared" si="130"/>
        <v>9</v>
      </c>
      <c r="F2765" t="str">
        <f t="shared" si="131"/>
        <v>No</v>
      </c>
    </row>
    <row r="2766" spans="1:6" x14ac:dyDescent="0.25">
      <c r="A2766" t="s">
        <v>134</v>
      </c>
      <c r="B2766" s="1">
        <v>37731</v>
      </c>
      <c r="C2766" t="s">
        <v>1970</v>
      </c>
      <c r="D2766">
        <f t="shared" si="129"/>
        <v>9504.73</v>
      </c>
      <c r="E2766">
        <f t="shared" si="130"/>
        <v>4</v>
      </c>
      <c r="F2766" t="str">
        <f t="shared" si="131"/>
        <v>No</v>
      </c>
    </row>
    <row r="2767" spans="1:6" x14ac:dyDescent="0.25">
      <c r="A2767" t="s">
        <v>308</v>
      </c>
      <c r="B2767" s="1">
        <v>41405</v>
      </c>
      <c r="C2767" t="s">
        <v>1971</v>
      </c>
      <c r="D2767">
        <f t="shared" si="129"/>
        <v>5965.25</v>
      </c>
      <c r="E2767">
        <f t="shared" si="130"/>
        <v>5</v>
      </c>
      <c r="F2767" t="str">
        <f t="shared" si="131"/>
        <v>No</v>
      </c>
    </row>
    <row r="2768" spans="1:6" x14ac:dyDescent="0.25">
      <c r="A2768" t="s">
        <v>230</v>
      </c>
      <c r="B2768" s="1">
        <v>40145</v>
      </c>
      <c r="C2768">
        <v>9049.26</v>
      </c>
      <c r="D2768">
        <f t="shared" si="129"/>
        <v>9049.26</v>
      </c>
      <c r="E2768">
        <f t="shared" si="130"/>
        <v>11</v>
      </c>
      <c r="F2768" t="str">
        <f t="shared" si="131"/>
        <v>No</v>
      </c>
    </row>
    <row r="2769" spans="1:6" x14ac:dyDescent="0.25">
      <c r="A2769" t="s">
        <v>658</v>
      </c>
      <c r="B2769" s="1">
        <v>39631</v>
      </c>
      <c r="C2769">
        <v>9656.34</v>
      </c>
      <c r="D2769">
        <f t="shared" si="129"/>
        <v>9656.34</v>
      </c>
      <c r="E2769">
        <f t="shared" si="130"/>
        <v>7</v>
      </c>
      <c r="F2769" t="str">
        <f t="shared" si="131"/>
        <v>No</v>
      </c>
    </row>
    <row r="2770" spans="1:6" x14ac:dyDescent="0.25">
      <c r="A2770" t="s">
        <v>334</v>
      </c>
      <c r="B2770" s="1">
        <v>39779</v>
      </c>
      <c r="C2770">
        <v>8444.83</v>
      </c>
      <c r="D2770">
        <f t="shared" si="129"/>
        <v>8444.83</v>
      </c>
      <c r="E2770">
        <f t="shared" si="130"/>
        <v>11</v>
      </c>
      <c r="F2770" t="str">
        <f t="shared" si="131"/>
        <v>No</v>
      </c>
    </row>
    <row r="2771" spans="1:6" x14ac:dyDescent="0.25">
      <c r="A2771" t="s">
        <v>238</v>
      </c>
      <c r="B2771" s="1">
        <v>41813</v>
      </c>
      <c r="C2771">
        <v>9382.23</v>
      </c>
      <c r="D2771">
        <f t="shared" si="129"/>
        <v>9382.23</v>
      </c>
      <c r="E2771">
        <f t="shared" si="130"/>
        <v>6</v>
      </c>
      <c r="F2771" t="str">
        <f t="shared" si="131"/>
        <v>No</v>
      </c>
    </row>
    <row r="2772" spans="1:6" x14ac:dyDescent="0.25">
      <c r="A2772" t="s">
        <v>80</v>
      </c>
      <c r="B2772" s="1">
        <v>38484</v>
      </c>
      <c r="C2772" t="s">
        <v>1972</v>
      </c>
      <c r="D2772">
        <f t="shared" si="129"/>
        <v>5786.04</v>
      </c>
      <c r="E2772">
        <f t="shared" si="130"/>
        <v>5</v>
      </c>
      <c r="F2772" t="str">
        <f t="shared" si="131"/>
        <v>Yes</v>
      </c>
    </row>
    <row r="2773" spans="1:6" x14ac:dyDescent="0.25">
      <c r="A2773" t="s">
        <v>1654</v>
      </c>
      <c r="B2773" s="1">
        <v>39852</v>
      </c>
      <c r="C2773">
        <v>8473.4500000000007</v>
      </c>
      <c r="D2773">
        <f t="shared" si="129"/>
        <v>8473.4500000000007</v>
      </c>
      <c r="E2773">
        <f t="shared" si="130"/>
        <v>2</v>
      </c>
      <c r="F2773" t="str">
        <f t="shared" si="131"/>
        <v>No</v>
      </c>
    </row>
    <row r="2774" spans="1:6" x14ac:dyDescent="0.25">
      <c r="A2774" t="s">
        <v>1973</v>
      </c>
      <c r="B2774" s="1">
        <v>38839</v>
      </c>
      <c r="C2774">
        <v>7550.22</v>
      </c>
      <c r="D2774">
        <f t="shared" si="129"/>
        <v>7550.22</v>
      </c>
      <c r="E2774">
        <f t="shared" si="130"/>
        <v>5</v>
      </c>
      <c r="F2774" t="str">
        <f t="shared" si="131"/>
        <v>No</v>
      </c>
    </row>
    <row r="2775" spans="1:6" x14ac:dyDescent="0.25">
      <c r="A2775" t="s">
        <v>1179</v>
      </c>
      <c r="B2775" s="1">
        <v>38427</v>
      </c>
      <c r="C2775" t="s">
        <v>1974</v>
      </c>
      <c r="D2775">
        <f t="shared" si="129"/>
        <v>6557.5</v>
      </c>
      <c r="E2775">
        <f t="shared" si="130"/>
        <v>3</v>
      </c>
      <c r="F2775" t="str">
        <f t="shared" si="131"/>
        <v>No</v>
      </c>
    </row>
    <row r="2776" spans="1:6" x14ac:dyDescent="0.25">
      <c r="A2776" t="s">
        <v>126</v>
      </c>
      <c r="B2776" s="1">
        <v>39858</v>
      </c>
      <c r="C2776">
        <v>8569.11</v>
      </c>
      <c r="D2776">
        <f t="shared" si="129"/>
        <v>8569.11</v>
      </c>
      <c r="E2776">
        <f t="shared" si="130"/>
        <v>2</v>
      </c>
      <c r="F2776" t="str">
        <f t="shared" si="131"/>
        <v>No</v>
      </c>
    </row>
    <row r="2777" spans="1:6" x14ac:dyDescent="0.25">
      <c r="A2777" t="s">
        <v>1146</v>
      </c>
      <c r="B2777" s="1">
        <v>37796</v>
      </c>
      <c r="C2777">
        <v>9613.25</v>
      </c>
      <c r="D2777">
        <f t="shared" si="129"/>
        <v>9613.25</v>
      </c>
      <c r="E2777">
        <f t="shared" si="130"/>
        <v>6</v>
      </c>
      <c r="F2777" t="str">
        <f t="shared" si="131"/>
        <v>No</v>
      </c>
    </row>
    <row r="2778" spans="1:6" x14ac:dyDescent="0.25">
      <c r="A2778" t="s">
        <v>408</v>
      </c>
      <c r="B2778" s="1">
        <v>38004</v>
      </c>
      <c r="C2778" t="s">
        <v>1975</v>
      </c>
      <c r="D2778">
        <f t="shared" si="129"/>
        <v>8781.77</v>
      </c>
      <c r="E2778">
        <f t="shared" si="130"/>
        <v>1</v>
      </c>
      <c r="F2778" t="str">
        <f t="shared" si="131"/>
        <v>No</v>
      </c>
    </row>
    <row r="2779" spans="1:6" x14ac:dyDescent="0.25">
      <c r="A2779" t="s">
        <v>269</v>
      </c>
      <c r="B2779" s="1">
        <v>41819</v>
      </c>
      <c r="C2779" t="s">
        <v>1976</v>
      </c>
      <c r="D2779">
        <f t="shared" si="129"/>
        <v>8723.08</v>
      </c>
      <c r="E2779">
        <f t="shared" si="130"/>
        <v>6</v>
      </c>
      <c r="F2779" t="str">
        <f t="shared" si="131"/>
        <v>Yes</v>
      </c>
    </row>
    <row r="2780" spans="1:6" x14ac:dyDescent="0.25">
      <c r="A2780" t="s">
        <v>1586</v>
      </c>
      <c r="B2780" s="1">
        <v>37411</v>
      </c>
      <c r="C2780">
        <v>8866.27</v>
      </c>
      <c r="D2780">
        <f t="shared" si="129"/>
        <v>8866.27</v>
      </c>
      <c r="E2780">
        <f t="shared" si="130"/>
        <v>6</v>
      </c>
      <c r="F2780" t="str">
        <f t="shared" si="131"/>
        <v>No</v>
      </c>
    </row>
    <row r="2781" spans="1:6" x14ac:dyDescent="0.25">
      <c r="A2781" t="s">
        <v>126</v>
      </c>
      <c r="B2781" s="1">
        <v>39121</v>
      </c>
      <c r="C2781" t="s">
        <v>1977</v>
      </c>
      <c r="D2781">
        <f t="shared" si="129"/>
        <v>9820.24</v>
      </c>
      <c r="E2781">
        <f t="shared" si="130"/>
        <v>2</v>
      </c>
      <c r="F2781" t="str">
        <f t="shared" si="131"/>
        <v>No</v>
      </c>
    </row>
    <row r="2782" spans="1:6" x14ac:dyDescent="0.25">
      <c r="A2782" t="s">
        <v>762</v>
      </c>
      <c r="B2782" s="1">
        <v>40008</v>
      </c>
      <c r="C2782" t="s">
        <v>1978</v>
      </c>
      <c r="D2782">
        <f t="shared" si="129"/>
        <v>5023.4799999999996</v>
      </c>
      <c r="E2782">
        <f t="shared" si="130"/>
        <v>7</v>
      </c>
      <c r="F2782" t="str">
        <f t="shared" si="131"/>
        <v>No</v>
      </c>
    </row>
    <row r="2783" spans="1:6" x14ac:dyDescent="0.25">
      <c r="A2783" t="s">
        <v>884</v>
      </c>
      <c r="B2783" s="1">
        <v>40091</v>
      </c>
      <c r="C2783" t="s">
        <v>1979</v>
      </c>
      <c r="D2783">
        <f t="shared" si="129"/>
        <v>7843.41</v>
      </c>
      <c r="E2783">
        <f t="shared" si="130"/>
        <v>10</v>
      </c>
      <c r="F2783" t="str">
        <f t="shared" si="131"/>
        <v>No</v>
      </c>
    </row>
    <row r="2784" spans="1:6" x14ac:dyDescent="0.25">
      <c r="A2784" t="s">
        <v>337</v>
      </c>
      <c r="B2784" s="1">
        <v>40229</v>
      </c>
      <c r="C2784">
        <v>7091.81</v>
      </c>
      <c r="D2784">
        <f t="shared" si="129"/>
        <v>7091.81</v>
      </c>
      <c r="E2784">
        <f t="shared" si="130"/>
        <v>2</v>
      </c>
      <c r="F2784" t="str">
        <f t="shared" si="131"/>
        <v>No</v>
      </c>
    </row>
    <row r="2785" spans="1:6" x14ac:dyDescent="0.25">
      <c r="A2785" t="s">
        <v>179</v>
      </c>
      <c r="B2785" s="1">
        <v>41763</v>
      </c>
      <c r="C2785" t="s">
        <v>1980</v>
      </c>
      <c r="D2785">
        <f t="shared" si="129"/>
        <v>6786.03</v>
      </c>
      <c r="E2785">
        <f t="shared" si="130"/>
        <v>5</v>
      </c>
      <c r="F2785" t="str">
        <f t="shared" si="131"/>
        <v>No</v>
      </c>
    </row>
    <row r="2786" spans="1:6" x14ac:dyDescent="0.25">
      <c r="A2786" t="s">
        <v>210</v>
      </c>
      <c r="B2786" s="1">
        <v>38216</v>
      </c>
      <c r="C2786">
        <v>8258.66</v>
      </c>
      <c r="D2786">
        <f t="shared" si="129"/>
        <v>8258.66</v>
      </c>
      <c r="E2786">
        <f t="shared" si="130"/>
        <v>8</v>
      </c>
      <c r="F2786" t="str">
        <f t="shared" si="131"/>
        <v>No</v>
      </c>
    </row>
    <row r="2787" spans="1:6" x14ac:dyDescent="0.25">
      <c r="A2787" t="s">
        <v>1238</v>
      </c>
      <c r="B2787" s="1">
        <v>40007</v>
      </c>
      <c r="C2787">
        <v>7991.02</v>
      </c>
      <c r="D2787">
        <f t="shared" si="129"/>
        <v>7991.02</v>
      </c>
      <c r="E2787">
        <f t="shared" si="130"/>
        <v>7</v>
      </c>
      <c r="F2787" t="str">
        <f t="shared" si="131"/>
        <v>No</v>
      </c>
    </row>
    <row r="2788" spans="1:6" x14ac:dyDescent="0.25">
      <c r="A2788" t="s">
        <v>1594</v>
      </c>
      <c r="B2788" s="1">
        <v>37993</v>
      </c>
      <c r="C2788">
        <v>8665.42</v>
      </c>
      <c r="D2788">
        <f t="shared" si="129"/>
        <v>8665.42</v>
      </c>
      <c r="E2788">
        <f t="shared" si="130"/>
        <v>1</v>
      </c>
      <c r="F2788" t="str">
        <f t="shared" si="131"/>
        <v>No</v>
      </c>
    </row>
    <row r="2789" spans="1:6" x14ac:dyDescent="0.25">
      <c r="A2789" t="s">
        <v>239</v>
      </c>
      <c r="B2789" s="1">
        <v>40662</v>
      </c>
      <c r="C2789" t="s">
        <v>1981</v>
      </c>
      <c r="D2789">
        <f t="shared" si="129"/>
        <v>5073.47</v>
      </c>
      <c r="E2789">
        <f t="shared" si="130"/>
        <v>4</v>
      </c>
      <c r="F2789" t="str">
        <f t="shared" si="131"/>
        <v>No</v>
      </c>
    </row>
    <row r="2790" spans="1:6" x14ac:dyDescent="0.25">
      <c r="A2790" t="s">
        <v>80</v>
      </c>
      <c r="B2790" s="1">
        <v>37266</v>
      </c>
      <c r="C2790">
        <v>9723.4599999999991</v>
      </c>
      <c r="D2790">
        <f t="shared" si="129"/>
        <v>9723.4599999999991</v>
      </c>
      <c r="E2790">
        <f t="shared" si="130"/>
        <v>1</v>
      </c>
      <c r="F2790" t="str">
        <f t="shared" si="131"/>
        <v>Yes</v>
      </c>
    </row>
    <row r="2791" spans="1:6" x14ac:dyDescent="0.25">
      <c r="A2791" t="s">
        <v>613</v>
      </c>
      <c r="B2791" s="1">
        <v>39250</v>
      </c>
      <c r="C2791">
        <v>8348.42</v>
      </c>
      <c r="D2791">
        <f t="shared" si="129"/>
        <v>8348.42</v>
      </c>
      <c r="E2791">
        <f t="shared" si="130"/>
        <v>6</v>
      </c>
      <c r="F2791" t="str">
        <f t="shared" si="131"/>
        <v>No</v>
      </c>
    </row>
    <row r="2792" spans="1:6" x14ac:dyDescent="0.25">
      <c r="A2792" t="s">
        <v>61</v>
      </c>
      <c r="B2792" s="1">
        <v>39718</v>
      </c>
      <c r="C2792">
        <v>9793.99</v>
      </c>
      <c r="D2792">
        <f t="shared" si="129"/>
        <v>9793.99</v>
      </c>
      <c r="E2792">
        <f t="shared" si="130"/>
        <v>9</v>
      </c>
      <c r="F2792" t="str">
        <f t="shared" si="131"/>
        <v>No</v>
      </c>
    </row>
    <row r="2793" spans="1:6" x14ac:dyDescent="0.25">
      <c r="A2793" t="s">
        <v>340</v>
      </c>
      <c r="B2793" s="1">
        <v>39299</v>
      </c>
      <c r="C2793">
        <v>8809.86</v>
      </c>
      <c r="D2793">
        <f t="shared" si="129"/>
        <v>8809.86</v>
      </c>
      <c r="E2793">
        <f t="shared" si="130"/>
        <v>8</v>
      </c>
      <c r="F2793" t="str">
        <f t="shared" si="131"/>
        <v>No</v>
      </c>
    </row>
    <row r="2794" spans="1:6" x14ac:dyDescent="0.25">
      <c r="A2794" t="s">
        <v>656</v>
      </c>
      <c r="B2794" s="1">
        <v>41492</v>
      </c>
      <c r="C2794">
        <v>8639.39</v>
      </c>
      <c r="D2794">
        <f t="shared" si="129"/>
        <v>8639.39</v>
      </c>
      <c r="E2794">
        <f t="shared" si="130"/>
        <v>8</v>
      </c>
      <c r="F2794" t="str">
        <f t="shared" si="131"/>
        <v>No</v>
      </c>
    </row>
    <row r="2795" spans="1:6" x14ac:dyDescent="0.25">
      <c r="A2795" t="s">
        <v>80</v>
      </c>
      <c r="B2795" s="1">
        <v>40183</v>
      </c>
      <c r="C2795">
        <v>7876.1</v>
      </c>
      <c r="D2795">
        <f t="shared" si="129"/>
        <v>7876.1</v>
      </c>
      <c r="E2795">
        <f t="shared" si="130"/>
        <v>1</v>
      </c>
      <c r="F2795" t="str">
        <f t="shared" si="131"/>
        <v>Yes</v>
      </c>
    </row>
    <row r="2796" spans="1:6" x14ac:dyDescent="0.25">
      <c r="A2796" t="s">
        <v>173</v>
      </c>
      <c r="B2796" s="1">
        <v>41857</v>
      </c>
      <c r="C2796" t="s">
        <v>1982</v>
      </c>
      <c r="D2796">
        <f t="shared" si="129"/>
        <v>7028.65</v>
      </c>
      <c r="E2796">
        <f t="shared" si="130"/>
        <v>8</v>
      </c>
      <c r="F2796" t="str">
        <f t="shared" si="131"/>
        <v>No</v>
      </c>
    </row>
    <row r="2797" spans="1:6" x14ac:dyDescent="0.25">
      <c r="A2797" t="s">
        <v>102</v>
      </c>
      <c r="B2797" s="1">
        <v>41754</v>
      </c>
      <c r="C2797" t="s">
        <v>1983</v>
      </c>
      <c r="D2797">
        <f t="shared" si="129"/>
        <v>7727.59</v>
      </c>
      <c r="E2797">
        <f t="shared" si="130"/>
        <v>4</v>
      </c>
      <c r="F2797" t="str">
        <f t="shared" si="131"/>
        <v>No</v>
      </c>
    </row>
    <row r="2798" spans="1:6" x14ac:dyDescent="0.25">
      <c r="A2798" t="s">
        <v>307</v>
      </c>
      <c r="B2798" s="1">
        <v>40835</v>
      </c>
      <c r="C2798" t="s">
        <v>1984</v>
      </c>
      <c r="D2798">
        <f t="shared" si="129"/>
        <v>7793.51</v>
      </c>
      <c r="E2798">
        <f t="shared" si="130"/>
        <v>10</v>
      </c>
      <c r="F2798" t="str">
        <f t="shared" si="131"/>
        <v>No</v>
      </c>
    </row>
    <row r="2799" spans="1:6" x14ac:dyDescent="0.25">
      <c r="A2799" t="s">
        <v>202</v>
      </c>
      <c r="B2799" s="1">
        <v>40116</v>
      </c>
      <c r="C2799" t="s">
        <v>1985</v>
      </c>
      <c r="D2799">
        <f t="shared" si="129"/>
        <v>6652.25</v>
      </c>
      <c r="E2799">
        <f t="shared" si="130"/>
        <v>10</v>
      </c>
      <c r="F2799" t="str">
        <f t="shared" si="131"/>
        <v>No</v>
      </c>
    </row>
    <row r="2800" spans="1:6" x14ac:dyDescent="0.25">
      <c r="A2800" t="s">
        <v>338</v>
      </c>
      <c r="B2800" s="1">
        <v>40248</v>
      </c>
      <c r="C2800" t="s">
        <v>1986</v>
      </c>
      <c r="D2800">
        <f t="shared" si="129"/>
        <v>9418.9</v>
      </c>
      <c r="E2800">
        <f t="shared" si="130"/>
        <v>3</v>
      </c>
      <c r="F2800" t="str">
        <f t="shared" si="131"/>
        <v>No</v>
      </c>
    </row>
    <row r="2801" spans="1:6" x14ac:dyDescent="0.25">
      <c r="A2801" t="s">
        <v>973</v>
      </c>
      <c r="B2801" s="1">
        <v>40988</v>
      </c>
      <c r="C2801">
        <v>7464.61</v>
      </c>
      <c r="D2801">
        <f t="shared" si="129"/>
        <v>7464.61</v>
      </c>
      <c r="E2801">
        <f t="shared" si="130"/>
        <v>3</v>
      </c>
      <c r="F2801" t="str">
        <f t="shared" si="131"/>
        <v>No</v>
      </c>
    </row>
    <row r="2802" spans="1:6" x14ac:dyDescent="0.25">
      <c r="A2802" t="s">
        <v>308</v>
      </c>
      <c r="B2802" s="1">
        <v>40497</v>
      </c>
      <c r="C2802" t="s">
        <v>1987</v>
      </c>
      <c r="D2802">
        <f t="shared" si="129"/>
        <v>7180.02</v>
      </c>
      <c r="E2802">
        <f t="shared" si="130"/>
        <v>11</v>
      </c>
      <c r="F2802" t="str">
        <f t="shared" si="131"/>
        <v>No</v>
      </c>
    </row>
    <row r="2803" spans="1:6" x14ac:dyDescent="0.25">
      <c r="A2803" t="s">
        <v>61</v>
      </c>
      <c r="B2803" s="1">
        <v>41324</v>
      </c>
      <c r="C2803" t="s">
        <v>1988</v>
      </c>
      <c r="D2803">
        <f t="shared" si="129"/>
        <v>8356.11</v>
      </c>
      <c r="E2803">
        <f t="shared" si="130"/>
        <v>2</v>
      </c>
      <c r="F2803" t="str">
        <f t="shared" si="131"/>
        <v>No</v>
      </c>
    </row>
    <row r="2804" spans="1:6" x14ac:dyDescent="0.25">
      <c r="A2804" t="s">
        <v>74</v>
      </c>
      <c r="B2804" s="1">
        <v>40063</v>
      </c>
      <c r="C2804" t="s">
        <v>1989</v>
      </c>
      <c r="D2804">
        <f t="shared" si="129"/>
        <v>7136.6</v>
      </c>
      <c r="E2804">
        <f t="shared" si="130"/>
        <v>9</v>
      </c>
      <c r="F2804" t="str">
        <f t="shared" si="131"/>
        <v>Yes</v>
      </c>
    </row>
    <row r="2805" spans="1:6" x14ac:dyDescent="0.25">
      <c r="A2805" t="s">
        <v>800</v>
      </c>
      <c r="B2805" s="1">
        <v>40323</v>
      </c>
      <c r="C2805" t="s">
        <v>1990</v>
      </c>
      <c r="D2805">
        <f t="shared" si="129"/>
        <v>7245.98</v>
      </c>
      <c r="E2805">
        <f t="shared" si="130"/>
        <v>5</v>
      </c>
      <c r="F2805" t="str">
        <f t="shared" si="131"/>
        <v>No</v>
      </c>
    </row>
    <row r="2806" spans="1:6" x14ac:dyDescent="0.25">
      <c r="A2806" t="s">
        <v>422</v>
      </c>
      <c r="B2806" s="1">
        <v>39350</v>
      </c>
      <c r="C2806" t="s">
        <v>1991</v>
      </c>
      <c r="D2806">
        <f t="shared" si="129"/>
        <v>5922.63</v>
      </c>
      <c r="E2806">
        <f t="shared" si="130"/>
        <v>9</v>
      </c>
      <c r="F2806" t="str">
        <f t="shared" si="131"/>
        <v>No</v>
      </c>
    </row>
    <row r="2807" spans="1:6" x14ac:dyDescent="0.25">
      <c r="A2807" t="s">
        <v>424</v>
      </c>
      <c r="B2807" s="1">
        <v>37155</v>
      </c>
      <c r="C2807">
        <v>6612.36</v>
      </c>
      <c r="D2807">
        <f t="shared" si="129"/>
        <v>6612.36</v>
      </c>
      <c r="E2807">
        <f t="shared" si="130"/>
        <v>9</v>
      </c>
      <c r="F2807" t="str">
        <f t="shared" si="131"/>
        <v>No</v>
      </c>
    </row>
    <row r="2808" spans="1:6" x14ac:dyDescent="0.25">
      <c r="A2808" t="s">
        <v>435</v>
      </c>
      <c r="B2808" s="1">
        <v>38268</v>
      </c>
      <c r="C2808" t="s">
        <v>1992</v>
      </c>
      <c r="D2808">
        <f t="shared" si="129"/>
        <v>5257.06</v>
      </c>
      <c r="E2808">
        <f t="shared" si="130"/>
        <v>10</v>
      </c>
      <c r="F2808" t="str">
        <f t="shared" si="131"/>
        <v>No</v>
      </c>
    </row>
    <row r="2809" spans="1:6" x14ac:dyDescent="0.25">
      <c r="A2809" t="s">
        <v>201</v>
      </c>
      <c r="B2809" s="1">
        <v>37574</v>
      </c>
      <c r="C2809" t="s">
        <v>1993</v>
      </c>
      <c r="D2809">
        <f t="shared" si="129"/>
        <v>6964.62</v>
      </c>
      <c r="E2809">
        <f t="shared" si="130"/>
        <v>11</v>
      </c>
      <c r="F2809" t="str">
        <f t="shared" si="131"/>
        <v>No</v>
      </c>
    </row>
    <row r="2810" spans="1:6" x14ac:dyDescent="0.25">
      <c r="A2810" t="s">
        <v>274</v>
      </c>
      <c r="B2810" s="1">
        <v>39295</v>
      </c>
      <c r="C2810">
        <v>8581.89</v>
      </c>
      <c r="D2810">
        <f t="shared" si="129"/>
        <v>8581.89</v>
      </c>
      <c r="E2810">
        <f t="shared" si="130"/>
        <v>8</v>
      </c>
      <c r="F2810" t="str">
        <f t="shared" si="131"/>
        <v>No</v>
      </c>
    </row>
    <row r="2811" spans="1:6" x14ac:dyDescent="0.25">
      <c r="A2811" t="s">
        <v>123</v>
      </c>
      <c r="B2811" s="1">
        <v>39996</v>
      </c>
      <c r="C2811" t="s">
        <v>1994</v>
      </c>
      <c r="D2811">
        <f t="shared" si="129"/>
        <v>5318.63</v>
      </c>
      <c r="E2811">
        <f t="shared" si="130"/>
        <v>7</v>
      </c>
      <c r="F2811" t="str">
        <f t="shared" si="131"/>
        <v>No</v>
      </c>
    </row>
    <row r="2812" spans="1:6" x14ac:dyDescent="0.25">
      <c r="A2812" t="s">
        <v>544</v>
      </c>
      <c r="B2812" s="1">
        <v>40804</v>
      </c>
      <c r="C2812">
        <v>9879.59</v>
      </c>
      <c r="D2812">
        <f t="shared" si="129"/>
        <v>9879.59</v>
      </c>
      <c r="E2812">
        <f t="shared" si="130"/>
        <v>9</v>
      </c>
      <c r="F2812" t="str">
        <f t="shared" si="131"/>
        <v>Yes</v>
      </c>
    </row>
    <row r="2813" spans="1:6" x14ac:dyDescent="0.25">
      <c r="A2813" t="s">
        <v>544</v>
      </c>
      <c r="B2813" s="1">
        <v>40947</v>
      </c>
      <c r="C2813">
        <v>9557.76</v>
      </c>
      <c r="D2813">
        <f t="shared" si="129"/>
        <v>9557.76</v>
      </c>
      <c r="E2813">
        <f t="shared" si="130"/>
        <v>2</v>
      </c>
      <c r="F2813" t="str">
        <f t="shared" si="131"/>
        <v>Yes</v>
      </c>
    </row>
    <row r="2814" spans="1:6" x14ac:dyDescent="0.25">
      <c r="A2814" t="s">
        <v>250</v>
      </c>
      <c r="B2814" s="1">
        <v>40463</v>
      </c>
      <c r="C2814" t="s">
        <v>1995</v>
      </c>
      <c r="D2814">
        <f t="shared" si="129"/>
        <v>8418.84</v>
      </c>
      <c r="E2814">
        <f t="shared" si="130"/>
        <v>10</v>
      </c>
      <c r="F2814" t="str">
        <f t="shared" si="131"/>
        <v>No</v>
      </c>
    </row>
    <row r="2815" spans="1:6" x14ac:dyDescent="0.25">
      <c r="A2815" t="s">
        <v>379</v>
      </c>
      <c r="B2815" s="1">
        <v>39060</v>
      </c>
      <c r="C2815" t="s">
        <v>1996</v>
      </c>
      <c r="D2815">
        <f t="shared" si="129"/>
        <v>8417.82</v>
      </c>
      <c r="E2815">
        <f t="shared" si="130"/>
        <v>12</v>
      </c>
      <c r="F2815" t="str">
        <f t="shared" si="131"/>
        <v>No</v>
      </c>
    </row>
    <row r="2816" spans="1:6" x14ac:dyDescent="0.25">
      <c r="A2816" t="s">
        <v>413</v>
      </c>
      <c r="B2816" s="1">
        <v>40343</v>
      </c>
      <c r="C2816">
        <v>8416.27</v>
      </c>
      <c r="D2816">
        <f t="shared" si="129"/>
        <v>8416.27</v>
      </c>
      <c r="E2816">
        <f t="shared" si="130"/>
        <v>6</v>
      </c>
      <c r="F2816" t="str">
        <f t="shared" si="131"/>
        <v>No</v>
      </c>
    </row>
    <row r="2817" spans="1:6" x14ac:dyDescent="0.25">
      <c r="A2817" t="s">
        <v>762</v>
      </c>
      <c r="B2817" s="1">
        <v>40286</v>
      </c>
      <c r="C2817">
        <v>7935.87</v>
      </c>
      <c r="D2817">
        <f t="shared" si="129"/>
        <v>7935.87</v>
      </c>
      <c r="E2817">
        <f t="shared" si="130"/>
        <v>4</v>
      </c>
      <c r="F2817" t="str">
        <f t="shared" si="131"/>
        <v>No</v>
      </c>
    </row>
    <row r="2818" spans="1:6" x14ac:dyDescent="0.25">
      <c r="A2818" t="s">
        <v>1997</v>
      </c>
      <c r="B2818" s="1">
        <v>39342</v>
      </c>
      <c r="C2818">
        <v>5169.58</v>
      </c>
      <c r="D2818">
        <f t="shared" si="129"/>
        <v>5169.58</v>
      </c>
      <c r="E2818">
        <f t="shared" si="130"/>
        <v>9</v>
      </c>
      <c r="F2818" t="str">
        <f t="shared" si="131"/>
        <v>No</v>
      </c>
    </row>
    <row r="2819" spans="1:6" x14ac:dyDescent="0.25">
      <c r="A2819" t="s">
        <v>334</v>
      </c>
      <c r="B2819" s="1">
        <v>38486</v>
      </c>
      <c r="C2819" t="s">
        <v>1998</v>
      </c>
      <c r="D2819">
        <f t="shared" ref="D2819:D2882" si="132">IF(LEFT(RIGHT(C2819,3))=",",_xlfn.NUMBERVALUE(C2819,",","."),C2819)</f>
        <v>7824.81</v>
      </c>
      <c r="E2819">
        <f t="shared" ref="E2819:E2882" si="133">MONTH(B2819)</f>
        <v>5</v>
      </c>
      <c r="F2819" t="str">
        <f t="shared" ref="F2819:F2882" si="134">IF(ISERROR(SEARCH("J*A*S*M",A2819)),"No","Yes")</f>
        <v>No</v>
      </c>
    </row>
    <row r="2820" spans="1:6" x14ac:dyDescent="0.25">
      <c r="A2820" t="s">
        <v>631</v>
      </c>
      <c r="B2820" s="1">
        <v>39776</v>
      </c>
      <c r="C2820" t="s">
        <v>1999</v>
      </c>
      <c r="D2820">
        <f t="shared" si="132"/>
        <v>8002.02</v>
      </c>
      <c r="E2820">
        <f t="shared" si="133"/>
        <v>11</v>
      </c>
      <c r="F2820" t="str">
        <f t="shared" si="134"/>
        <v>No</v>
      </c>
    </row>
    <row r="2821" spans="1:6" x14ac:dyDescent="0.25">
      <c r="A2821" t="s">
        <v>681</v>
      </c>
      <c r="B2821" s="1">
        <v>37643</v>
      </c>
      <c r="C2821">
        <v>5656.51</v>
      </c>
      <c r="D2821">
        <f t="shared" si="132"/>
        <v>5656.51</v>
      </c>
      <c r="E2821">
        <f t="shared" si="133"/>
        <v>1</v>
      </c>
      <c r="F2821" t="str">
        <f t="shared" si="134"/>
        <v>No</v>
      </c>
    </row>
    <row r="2822" spans="1:6" x14ac:dyDescent="0.25">
      <c r="A2822" t="s">
        <v>1197</v>
      </c>
      <c r="B2822" s="1">
        <v>38610</v>
      </c>
      <c r="C2822" t="s">
        <v>2000</v>
      </c>
      <c r="D2822">
        <f t="shared" si="132"/>
        <v>6831.66</v>
      </c>
      <c r="E2822">
        <f t="shared" si="133"/>
        <v>9</v>
      </c>
      <c r="F2822" t="str">
        <f t="shared" si="134"/>
        <v>No</v>
      </c>
    </row>
    <row r="2823" spans="1:6" x14ac:dyDescent="0.25">
      <c r="A2823" t="s">
        <v>79</v>
      </c>
      <c r="B2823" s="1">
        <v>37106</v>
      </c>
      <c r="C2823">
        <v>9694.85</v>
      </c>
      <c r="D2823">
        <f t="shared" si="132"/>
        <v>9694.85</v>
      </c>
      <c r="E2823">
        <f t="shared" si="133"/>
        <v>8</v>
      </c>
      <c r="F2823" t="str">
        <f t="shared" si="134"/>
        <v>Yes</v>
      </c>
    </row>
    <row r="2824" spans="1:6" x14ac:dyDescent="0.25">
      <c r="A2824" t="s">
        <v>217</v>
      </c>
      <c r="B2824" s="1">
        <v>41074</v>
      </c>
      <c r="C2824" t="s">
        <v>2001</v>
      </c>
      <c r="D2824">
        <f t="shared" si="132"/>
        <v>9088.16</v>
      </c>
      <c r="E2824">
        <f t="shared" si="133"/>
        <v>6</v>
      </c>
      <c r="F2824" t="str">
        <f t="shared" si="134"/>
        <v>No</v>
      </c>
    </row>
    <row r="2825" spans="1:6" x14ac:dyDescent="0.25">
      <c r="A2825" t="s">
        <v>84</v>
      </c>
      <c r="B2825" s="1">
        <v>40991</v>
      </c>
      <c r="C2825">
        <v>7232.49</v>
      </c>
      <c r="D2825">
        <f t="shared" si="132"/>
        <v>7232.49</v>
      </c>
      <c r="E2825">
        <f t="shared" si="133"/>
        <v>3</v>
      </c>
      <c r="F2825" t="str">
        <f t="shared" si="134"/>
        <v>No</v>
      </c>
    </row>
    <row r="2826" spans="1:6" x14ac:dyDescent="0.25">
      <c r="A2826" t="s">
        <v>372</v>
      </c>
      <c r="B2826" s="1">
        <v>40031</v>
      </c>
      <c r="C2826" t="s">
        <v>2002</v>
      </c>
      <c r="D2826">
        <f t="shared" si="132"/>
        <v>5587.21</v>
      </c>
      <c r="E2826">
        <f t="shared" si="133"/>
        <v>8</v>
      </c>
      <c r="F2826" t="str">
        <f t="shared" si="134"/>
        <v>No</v>
      </c>
    </row>
    <row r="2827" spans="1:6" x14ac:dyDescent="0.25">
      <c r="A2827" t="s">
        <v>544</v>
      </c>
      <c r="B2827" s="1">
        <v>37633</v>
      </c>
      <c r="C2827">
        <v>6173.83</v>
      </c>
      <c r="D2827">
        <f t="shared" si="132"/>
        <v>6173.83</v>
      </c>
      <c r="E2827">
        <f t="shared" si="133"/>
        <v>1</v>
      </c>
      <c r="F2827" t="str">
        <f t="shared" si="134"/>
        <v>Yes</v>
      </c>
    </row>
    <row r="2828" spans="1:6" x14ac:dyDescent="0.25">
      <c r="A2828" t="s">
        <v>489</v>
      </c>
      <c r="B2828" s="1">
        <v>40204</v>
      </c>
      <c r="C2828" t="s">
        <v>2003</v>
      </c>
      <c r="D2828">
        <f t="shared" si="132"/>
        <v>9081.1</v>
      </c>
      <c r="E2828">
        <f t="shared" si="133"/>
        <v>1</v>
      </c>
      <c r="F2828" t="str">
        <f t="shared" si="134"/>
        <v>No</v>
      </c>
    </row>
    <row r="2829" spans="1:6" x14ac:dyDescent="0.25">
      <c r="A2829" t="s">
        <v>216</v>
      </c>
      <c r="B2829" s="1">
        <v>39959</v>
      </c>
      <c r="C2829" t="s">
        <v>2004</v>
      </c>
      <c r="D2829">
        <f t="shared" si="132"/>
        <v>7436.93</v>
      </c>
      <c r="E2829">
        <f t="shared" si="133"/>
        <v>5</v>
      </c>
      <c r="F2829" t="str">
        <f t="shared" si="134"/>
        <v>No</v>
      </c>
    </row>
    <row r="2830" spans="1:6" x14ac:dyDescent="0.25">
      <c r="A2830" t="s">
        <v>125</v>
      </c>
      <c r="B2830" s="1">
        <v>39784</v>
      </c>
      <c r="C2830" t="s">
        <v>2005</v>
      </c>
      <c r="D2830">
        <f t="shared" si="132"/>
        <v>7489.7</v>
      </c>
      <c r="E2830">
        <f t="shared" si="133"/>
        <v>12</v>
      </c>
      <c r="F2830" t="str">
        <f t="shared" si="134"/>
        <v>No</v>
      </c>
    </row>
    <row r="2831" spans="1:6" x14ac:dyDescent="0.25">
      <c r="A2831" t="s">
        <v>790</v>
      </c>
      <c r="B2831" s="1">
        <v>37748</v>
      </c>
      <c r="C2831">
        <v>8667.86</v>
      </c>
      <c r="D2831">
        <f t="shared" si="132"/>
        <v>8667.86</v>
      </c>
      <c r="E2831">
        <f t="shared" si="133"/>
        <v>5</v>
      </c>
      <c r="F2831" t="str">
        <f t="shared" si="134"/>
        <v>No</v>
      </c>
    </row>
    <row r="2832" spans="1:6" x14ac:dyDescent="0.25">
      <c r="A2832" t="s">
        <v>568</v>
      </c>
      <c r="B2832" s="1">
        <v>38804</v>
      </c>
      <c r="C2832" t="s">
        <v>2006</v>
      </c>
      <c r="D2832">
        <f t="shared" si="132"/>
        <v>9804.49</v>
      </c>
      <c r="E2832">
        <f t="shared" si="133"/>
        <v>3</v>
      </c>
      <c r="F2832" t="str">
        <f t="shared" si="134"/>
        <v>No</v>
      </c>
    </row>
    <row r="2833" spans="1:6" x14ac:dyDescent="0.25">
      <c r="A2833" t="s">
        <v>307</v>
      </c>
      <c r="B2833" s="1">
        <v>41249</v>
      </c>
      <c r="C2833" t="s">
        <v>2007</v>
      </c>
      <c r="D2833">
        <f t="shared" si="132"/>
        <v>6605.83</v>
      </c>
      <c r="E2833">
        <f t="shared" si="133"/>
        <v>12</v>
      </c>
      <c r="F2833" t="str">
        <f t="shared" si="134"/>
        <v>No</v>
      </c>
    </row>
    <row r="2834" spans="1:6" x14ac:dyDescent="0.25">
      <c r="A2834" t="s">
        <v>682</v>
      </c>
      <c r="B2834" s="1">
        <v>37798</v>
      </c>
      <c r="C2834">
        <v>5666.94</v>
      </c>
      <c r="D2834">
        <f t="shared" si="132"/>
        <v>5666.94</v>
      </c>
      <c r="E2834">
        <f t="shared" si="133"/>
        <v>6</v>
      </c>
      <c r="F2834" t="str">
        <f t="shared" si="134"/>
        <v>No</v>
      </c>
    </row>
    <row r="2835" spans="1:6" x14ac:dyDescent="0.25">
      <c r="A2835" t="s">
        <v>898</v>
      </c>
      <c r="B2835" s="1">
        <v>38971</v>
      </c>
      <c r="C2835" t="s">
        <v>2008</v>
      </c>
      <c r="D2835">
        <f t="shared" si="132"/>
        <v>8029.19</v>
      </c>
      <c r="E2835">
        <f t="shared" si="133"/>
        <v>9</v>
      </c>
      <c r="F2835" t="str">
        <f t="shared" si="134"/>
        <v>No</v>
      </c>
    </row>
    <row r="2836" spans="1:6" x14ac:dyDescent="0.25">
      <c r="A2836" t="s">
        <v>310</v>
      </c>
      <c r="B2836" s="1">
        <v>37868</v>
      </c>
      <c r="C2836">
        <v>9695.6200000000008</v>
      </c>
      <c r="D2836">
        <f t="shared" si="132"/>
        <v>9695.6200000000008</v>
      </c>
      <c r="E2836">
        <f t="shared" si="133"/>
        <v>9</v>
      </c>
      <c r="F2836" t="str">
        <f t="shared" si="134"/>
        <v>No</v>
      </c>
    </row>
    <row r="2837" spans="1:6" x14ac:dyDescent="0.25">
      <c r="A2837" t="s">
        <v>247</v>
      </c>
      <c r="B2837" s="1">
        <v>39832</v>
      </c>
      <c r="C2837">
        <v>5591.46</v>
      </c>
      <c r="D2837">
        <f t="shared" si="132"/>
        <v>5591.46</v>
      </c>
      <c r="E2837">
        <f t="shared" si="133"/>
        <v>1</v>
      </c>
      <c r="F2837" t="str">
        <f t="shared" si="134"/>
        <v>Yes</v>
      </c>
    </row>
    <row r="2838" spans="1:6" x14ac:dyDescent="0.25">
      <c r="A2838" t="s">
        <v>134</v>
      </c>
      <c r="B2838" s="1">
        <v>40431</v>
      </c>
      <c r="C2838">
        <v>5261.14</v>
      </c>
      <c r="D2838">
        <f t="shared" si="132"/>
        <v>5261.14</v>
      </c>
      <c r="E2838">
        <f t="shared" si="133"/>
        <v>9</v>
      </c>
      <c r="F2838" t="str">
        <f t="shared" si="134"/>
        <v>No</v>
      </c>
    </row>
    <row r="2839" spans="1:6" x14ac:dyDescent="0.25">
      <c r="A2839" t="s">
        <v>344</v>
      </c>
      <c r="B2839" s="1">
        <v>41351</v>
      </c>
      <c r="C2839">
        <v>6244.93</v>
      </c>
      <c r="D2839">
        <f t="shared" si="132"/>
        <v>6244.93</v>
      </c>
      <c r="E2839">
        <f t="shared" si="133"/>
        <v>3</v>
      </c>
      <c r="F2839" t="str">
        <f t="shared" si="134"/>
        <v>No</v>
      </c>
    </row>
    <row r="2840" spans="1:6" x14ac:dyDescent="0.25">
      <c r="A2840" t="s">
        <v>424</v>
      </c>
      <c r="B2840" s="1">
        <v>37710</v>
      </c>
      <c r="C2840" t="s">
        <v>2009</v>
      </c>
      <c r="D2840">
        <f t="shared" si="132"/>
        <v>7513.59</v>
      </c>
      <c r="E2840">
        <f t="shared" si="133"/>
        <v>3</v>
      </c>
      <c r="F2840" t="str">
        <f t="shared" si="134"/>
        <v>No</v>
      </c>
    </row>
    <row r="2841" spans="1:6" x14ac:dyDescent="0.25">
      <c r="A2841" t="s">
        <v>548</v>
      </c>
      <c r="B2841" s="1">
        <v>37321</v>
      </c>
      <c r="C2841" t="s">
        <v>2010</v>
      </c>
      <c r="D2841">
        <f t="shared" si="132"/>
        <v>7663.55</v>
      </c>
      <c r="E2841">
        <f t="shared" si="133"/>
        <v>3</v>
      </c>
      <c r="F2841" t="str">
        <f t="shared" si="134"/>
        <v>No</v>
      </c>
    </row>
    <row r="2842" spans="1:6" x14ac:dyDescent="0.25">
      <c r="A2842" t="s">
        <v>860</v>
      </c>
      <c r="B2842" s="1">
        <v>41512</v>
      </c>
      <c r="C2842">
        <v>7823.18</v>
      </c>
      <c r="D2842">
        <f t="shared" si="132"/>
        <v>7823.18</v>
      </c>
      <c r="E2842">
        <f t="shared" si="133"/>
        <v>8</v>
      </c>
      <c r="F2842" t="str">
        <f t="shared" si="134"/>
        <v>No</v>
      </c>
    </row>
    <row r="2843" spans="1:6" x14ac:dyDescent="0.25">
      <c r="A2843" t="s">
        <v>557</v>
      </c>
      <c r="B2843" s="1">
        <v>41594</v>
      </c>
      <c r="C2843" t="s">
        <v>2011</v>
      </c>
      <c r="D2843">
        <f t="shared" si="132"/>
        <v>9990.7900000000009</v>
      </c>
      <c r="E2843">
        <f t="shared" si="133"/>
        <v>11</v>
      </c>
      <c r="F2843" t="str">
        <f t="shared" si="134"/>
        <v>No</v>
      </c>
    </row>
    <row r="2844" spans="1:6" x14ac:dyDescent="0.25">
      <c r="A2844" t="s">
        <v>102</v>
      </c>
      <c r="B2844" s="1">
        <v>37951</v>
      </c>
      <c r="C2844">
        <v>8380.43</v>
      </c>
      <c r="D2844">
        <f t="shared" si="132"/>
        <v>8380.43</v>
      </c>
      <c r="E2844">
        <f t="shared" si="133"/>
        <v>11</v>
      </c>
      <c r="F2844" t="str">
        <f t="shared" si="134"/>
        <v>No</v>
      </c>
    </row>
    <row r="2845" spans="1:6" x14ac:dyDescent="0.25">
      <c r="A2845" t="s">
        <v>434</v>
      </c>
      <c r="B2845" s="1">
        <v>38011</v>
      </c>
      <c r="C2845">
        <v>5650.38</v>
      </c>
      <c r="D2845">
        <f t="shared" si="132"/>
        <v>5650.38</v>
      </c>
      <c r="E2845">
        <f t="shared" si="133"/>
        <v>1</v>
      </c>
      <c r="F2845" t="str">
        <f t="shared" si="134"/>
        <v>No</v>
      </c>
    </row>
    <row r="2846" spans="1:6" x14ac:dyDescent="0.25">
      <c r="A2846" t="s">
        <v>320</v>
      </c>
      <c r="B2846" s="1">
        <v>37752</v>
      </c>
      <c r="C2846" t="s">
        <v>2012</v>
      </c>
      <c r="D2846">
        <f t="shared" si="132"/>
        <v>7694.47</v>
      </c>
      <c r="E2846">
        <f t="shared" si="133"/>
        <v>5</v>
      </c>
      <c r="F2846" t="str">
        <f t="shared" si="134"/>
        <v>Yes</v>
      </c>
    </row>
    <row r="2847" spans="1:6" x14ac:dyDescent="0.25">
      <c r="A2847" t="s">
        <v>202</v>
      </c>
      <c r="B2847" s="1">
        <v>37678</v>
      </c>
      <c r="C2847" t="s">
        <v>2013</v>
      </c>
      <c r="D2847">
        <f t="shared" si="132"/>
        <v>9543.73</v>
      </c>
      <c r="E2847">
        <f t="shared" si="133"/>
        <v>2</v>
      </c>
      <c r="F2847" t="str">
        <f t="shared" si="134"/>
        <v>No</v>
      </c>
    </row>
    <row r="2848" spans="1:6" x14ac:dyDescent="0.25">
      <c r="A2848" t="s">
        <v>751</v>
      </c>
      <c r="B2848" s="1">
        <v>38481</v>
      </c>
      <c r="C2848">
        <v>9387.92</v>
      </c>
      <c r="D2848">
        <f t="shared" si="132"/>
        <v>9387.92</v>
      </c>
      <c r="E2848">
        <f t="shared" si="133"/>
        <v>5</v>
      </c>
      <c r="F2848" t="str">
        <f t="shared" si="134"/>
        <v>No</v>
      </c>
    </row>
    <row r="2849" spans="1:6" x14ac:dyDescent="0.25">
      <c r="A2849" t="s">
        <v>334</v>
      </c>
      <c r="B2849" s="1">
        <v>39168</v>
      </c>
      <c r="C2849" t="s">
        <v>2014</v>
      </c>
      <c r="D2849">
        <f t="shared" si="132"/>
        <v>5328.78</v>
      </c>
      <c r="E2849">
        <f t="shared" si="133"/>
        <v>3</v>
      </c>
      <c r="F2849" t="str">
        <f t="shared" si="134"/>
        <v>No</v>
      </c>
    </row>
    <row r="2850" spans="1:6" x14ac:dyDescent="0.25">
      <c r="A2850" t="s">
        <v>61</v>
      </c>
      <c r="B2850" s="1">
        <v>40516</v>
      </c>
      <c r="C2850">
        <v>6770.42</v>
      </c>
      <c r="D2850">
        <f t="shared" si="132"/>
        <v>6770.42</v>
      </c>
      <c r="E2850">
        <f t="shared" si="133"/>
        <v>12</v>
      </c>
      <c r="F2850" t="str">
        <f t="shared" si="134"/>
        <v>No</v>
      </c>
    </row>
    <row r="2851" spans="1:6" x14ac:dyDescent="0.25">
      <c r="A2851" t="s">
        <v>1516</v>
      </c>
      <c r="B2851" s="1">
        <v>39955</v>
      </c>
      <c r="C2851" t="s">
        <v>2015</v>
      </c>
      <c r="D2851">
        <f t="shared" si="132"/>
        <v>5213.28</v>
      </c>
      <c r="E2851">
        <f t="shared" si="133"/>
        <v>5</v>
      </c>
      <c r="F2851" t="str">
        <f t="shared" si="134"/>
        <v>No</v>
      </c>
    </row>
    <row r="2852" spans="1:6" x14ac:dyDescent="0.25">
      <c r="A2852" t="s">
        <v>327</v>
      </c>
      <c r="B2852" s="1">
        <v>37899</v>
      </c>
      <c r="C2852" t="s">
        <v>2016</v>
      </c>
      <c r="D2852">
        <f t="shared" si="132"/>
        <v>5979.41</v>
      </c>
      <c r="E2852">
        <f t="shared" si="133"/>
        <v>10</v>
      </c>
      <c r="F2852" t="str">
        <f t="shared" si="134"/>
        <v>No</v>
      </c>
    </row>
    <row r="2853" spans="1:6" x14ac:dyDescent="0.25">
      <c r="A2853" t="s">
        <v>102</v>
      </c>
      <c r="B2853" s="1">
        <v>41557</v>
      </c>
      <c r="C2853" t="s">
        <v>2017</v>
      </c>
      <c r="D2853">
        <f t="shared" si="132"/>
        <v>7230.43</v>
      </c>
      <c r="E2853">
        <f t="shared" si="133"/>
        <v>10</v>
      </c>
      <c r="F2853" t="str">
        <f t="shared" si="134"/>
        <v>No</v>
      </c>
    </row>
    <row r="2854" spans="1:6" x14ac:dyDescent="0.25">
      <c r="A2854" t="s">
        <v>613</v>
      </c>
      <c r="B2854" s="1">
        <v>38047</v>
      </c>
      <c r="C2854">
        <v>9474.11</v>
      </c>
      <c r="D2854">
        <f t="shared" si="132"/>
        <v>9474.11</v>
      </c>
      <c r="E2854">
        <f t="shared" si="133"/>
        <v>3</v>
      </c>
      <c r="F2854" t="str">
        <f t="shared" si="134"/>
        <v>No</v>
      </c>
    </row>
    <row r="2855" spans="1:6" x14ac:dyDescent="0.25">
      <c r="A2855" t="s">
        <v>84</v>
      </c>
      <c r="B2855" s="1">
        <v>39894</v>
      </c>
      <c r="C2855" t="s">
        <v>2018</v>
      </c>
      <c r="D2855">
        <f t="shared" si="132"/>
        <v>7947.25</v>
      </c>
      <c r="E2855">
        <f t="shared" si="133"/>
        <v>3</v>
      </c>
      <c r="F2855" t="str">
        <f t="shared" si="134"/>
        <v>No</v>
      </c>
    </row>
    <row r="2856" spans="1:6" x14ac:dyDescent="0.25">
      <c r="A2856" t="s">
        <v>252</v>
      </c>
      <c r="B2856" s="1">
        <v>37259</v>
      </c>
      <c r="C2856">
        <v>7720.92</v>
      </c>
      <c r="D2856">
        <f t="shared" si="132"/>
        <v>7720.92</v>
      </c>
      <c r="E2856">
        <f t="shared" si="133"/>
        <v>1</v>
      </c>
      <c r="F2856" t="str">
        <f t="shared" si="134"/>
        <v>No</v>
      </c>
    </row>
    <row r="2857" spans="1:6" x14ac:dyDescent="0.25">
      <c r="A2857" t="s">
        <v>1654</v>
      </c>
      <c r="B2857" s="1">
        <v>41319</v>
      </c>
      <c r="C2857" t="s">
        <v>2019</v>
      </c>
      <c r="D2857">
        <f t="shared" si="132"/>
        <v>5567.89</v>
      </c>
      <c r="E2857">
        <f t="shared" si="133"/>
        <v>2</v>
      </c>
      <c r="F2857" t="str">
        <f t="shared" si="134"/>
        <v>No</v>
      </c>
    </row>
    <row r="2858" spans="1:6" x14ac:dyDescent="0.25">
      <c r="A2858" t="s">
        <v>689</v>
      </c>
      <c r="B2858" s="1">
        <v>37001</v>
      </c>
      <c r="C2858">
        <v>5424.46</v>
      </c>
      <c r="D2858">
        <f t="shared" si="132"/>
        <v>5424.46</v>
      </c>
      <c r="E2858">
        <f t="shared" si="133"/>
        <v>4</v>
      </c>
      <c r="F2858" t="str">
        <f t="shared" si="134"/>
        <v>No</v>
      </c>
    </row>
    <row r="2859" spans="1:6" x14ac:dyDescent="0.25">
      <c r="A2859" t="s">
        <v>216</v>
      </c>
      <c r="B2859" s="1">
        <v>40440</v>
      </c>
      <c r="C2859" t="s">
        <v>2020</v>
      </c>
      <c r="D2859">
        <f t="shared" si="132"/>
        <v>7157.36</v>
      </c>
      <c r="E2859">
        <f t="shared" si="133"/>
        <v>9</v>
      </c>
      <c r="F2859" t="str">
        <f t="shared" si="134"/>
        <v>No</v>
      </c>
    </row>
    <row r="2860" spans="1:6" x14ac:dyDescent="0.25">
      <c r="A2860" t="s">
        <v>497</v>
      </c>
      <c r="B2860" s="1">
        <v>37396</v>
      </c>
      <c r="C2860" t="s">
        <v>2021</v>
      </c>
      <c r="D2860">
        <f t="shared" si="132"/>
        <v>7179.55</v>
      </c>
      <c r="E2860">
        <f t="shared" si="133"/>
        <v>5</v>
      </c>
      <c r="F2860" t="str">
        <f t="shared" si="134"/>
        <v>No</v>
      </c>
    </row>
    <row r="2861" spans="1:6" x14ac:dyDescent="0.25">
      <c r="A2861" t="s">
        <v>196</v>
      </c>
      <c r="B2861" s="1">
        <v>38544</v>
      </c>
      <c r="C2861" t="s">
        <v>2022</v>
      </c>
      <c r="D2861">
        <f t="shared" si="132"/>
        <v>5488.17</v>
      </c>
      <c r="E2861">
        <f t="shared" si="133"/>
        <v>7</v>
      </c>
      <c r="F2861" t="str">
        <f t="shared" si="134"/>
        <v>No</v>
      </c>
    </row>
    <row r="2862" spans="1:6" x14ac:dyDescent="0.25">
      <c r="A2862" t="s">
        <v>101</v>
      </c>
      <c r="B2862" s="1">
        <v>38787</v>
      </c>
      <c r="C2862">
        <v>5416.81</v>
      </c>
      <c r="D2862">
        <f t="shared" si="132"/>
        <v>5416.81</v>
      </c>
      <c r="E2862">
        <f t="shared" si="133"/>
        <v>3</v>
      </c>
      <c r="F2862" t="str">
        <f t="shared" si="134"/>
        <v>No</v>
      </c>
    </row>
    <row r="2863" spans="1:6" x14ac:dyDescent="0.25">
      <c r="A2863" t="s">
        <v>210</v>
      </c>
      <c r="B2863" s="1">
        <v>37889</v>
      </c>
      <c r="C2863" t="s">
        <v>2023</v>
      </c>
      <c r="D2863">
        <f t="shared" si="132"/>
        <v>5683.51</v>
      </c>
      <c r="E2863">
        <f t="shared" si="133"/>
        <v>9</v>
      </c>
      <c r="F2863" t="str">
        <f t="shared" si="134"/>
        <v>No</v>
      </c>
    </row>
    <row r="2864" spans="1:6" x14ac:dyDescent="0.25">
      <c r="A2864" t="s">
        <v>84</v>
      </c>
      <c r="B2864" s="1">
        <v>41174</v>
      </c>
      <c r="C2864">
        <v>5732.98</v>
      </c>
      <c r="D2864">
        <f t="shared" si="132"/>
        <v>5732.98</v>
      </c>
      <c r="E2864">
        <f t="shared" si="133"/>
        <v>9</v>
      </c>
      <c r="F2864" t="str">
        <f t="shared" si="134"/>
        <v>No</v>
      </c>
    </row>
    <row r="2865" spans="1:6" x14ac:dyDescent="0.25">
      <c r="A2865" t="s">
        <v>204</v>
      </c>
      <c r="B2865" s="1">
        <v>38015</v>
      </c>
      <c r="C2865">
        <v>6574.71</v>
      </c>
      <c r="D2865">
        <f t="shared" si="132"/>
        <v>6574.71</v>
      </c>
      <c r="E2865">
        <f t="shared" si="133"/>
        <v>1</v>
      </c>
      <c r="F2865" t="str">
        <f t="shared" si="134"/>
        <v>No</v>
      </c>
    </row>
    <row r="2866" spans="1:6" x14ac:dyDescent="0.25">
      <c r="A2866" t="s">
        <v>77</v>
      </c>
      <c r="B2866" s="1">
        <v>40540</v>
      </c>
      <c r="C2866" t="s">
        <v>2024</v>
      </c>
      <c r="D2866">
        <f t="shared" si="132"/>
        <v>6379.16</v>
      </c>
      <c r="E2866">
        <f t="shared" si="133"/>
        <v>12</v>
      </c>
      <c r="F2866" t="str">
        <f t="shared" si="134"/>
        <v>No</v>
      </c>
    </row>
    <row r="2867" spans="1:6" x14ac:dyDescent="0.25">
      <c r="A2867" t="s">
        <v>123</v>
      </c>
      <c r="B2867" s="1">
        <v>39514</v>
      </c>
      <c r="C2867">
        <v>8604.48</v>
      </c>
      <c r="D2867">
        <f t="shared" si="132"/>
        <v>8604.48</v>
      </c>
      <c r="E2867">
        <f t="shared" si="133"/>
        <v>3</v>
      </c>
      <c r="F2867" t="str">
        <f t="shared" si="134"/>
        <v>No</v>
      </c>
    </row>
    <row r="2868" spans="1:6" x14ac:dyDescent="0.25">
      <c r="A2868" t="s">
        <v>396</v>
      </c>
      <c r="B2868" s="1">
        <v>37233</v>
      </c>
      <c r="C2868">
        <v>5566.25</v>
      </c>
      <c r="D2868">
        <f t="shared" si="132"/>
        <v>5566.25</v>
      </c>
      <c r="E2868">
        <f t="shared" si="133"/>
        <v>12</v>
      </c>
      <c r="F2868" t="str">
        <f t="shared" si="134"/>
        <v>Yes</v>
      </c>
    </row>
    <row r="2869" spans="1:6" x14ac:dyDescent="0.25">
      <c r="A2869" t="s">
        <v>643</v>
      </c>
      <c r="B2869" s="1">
        <v>37501</v>
      </c>
      <c r="C2869" t="s">
        <v>2025</v>
      </c>
      <c r="D2869">
        <f t="shared" si="132"/>
        <v>7141.91</v>
      </c>
      <c r="E2869">
        <f t="shared" si="133"/>
        <v>9</v>
      </c>
      <c r="F2869" t="str">
        <f t="shared" si="134"/>
        <v>No</v>
      </c>
    </row>
    <row r="2870" spans="1:6" x14ac:dyDescent="0.25">
      <c r="A2870" t="s">
        <v>126</v>
      </c>
      <c r="B2870" s="1">
        <v>37262</v>
      </c>
      <c r="C2870" t="s">
        <v>2026</v>
      </c>
      <c r="D2870">
        <f t="shared" si="132"/>
        <v>5466.19</v>
      </c>
      <c r="E2870">
        <f t="shared" si="133"/>
        <v>1</v>
      </c>
      <c r="F2870" t="str">
        <f t="shared" si="134"/>
        <v>No</v>
      </c>
    </row>
    <row r="2871" spans="1:6" x14ac:dyDescent="0.25">
      <c r="A2871" t="s">
        <v>1516</v>
      </c>
      <c r="B2871" s="1">
        <v>38513</v>
      </c>
      <c r="C2871" t="s">
        <v>2027</v>
      </c>
      <c r="D2871">
        <f t="shared" si="132"/>
        <v>7747</v>
      </c>
      <c r="E2871">
        <f t="shared" si="133"/>
        <v>6</v>
      </c>
      <c r="F2871" t="str">
        <f t="shared" si="134"/>
        <v>No</v>
      </c>
    </row>
    <row r="2872" spans="1:6" x14ac:dyDescent="0.25">
      <c r="A2872" t="s">
        <v>1224</v>
      </c>
      <c r="B2872" s="1">
        <v>40335</v>
      </c>
      <c r="C2872">
        <v>9511.5</v>
      </c>
      <c r="D2872">
        <f t="shared" si="132"/>
        <v>9511.5</v>
      </c>
      <c r="E2872">
        <f t="shared" si="133"/>
        <v>6</v>
      </c>
      <c r="F2872" t="str">
        <f t="shared" si="134"/>
        <v>No</v>
      </c>
    </row>
    <row r="2873" spans="1:6" x14ac:dyDescent="0.25">
      <c r="A2873" t="s">
        <v>447</v>
      </c>
      <c r="B2873" s="1">
        <v>39354</v>
      </c>
      <c r="C2873">
        <v>8069.38</v>
      </c>
      <c r="D2873">
        <f t="shared" si="132"/>
        <v>8069.38</v>
      </c>
      <c r="E2873">
        <f t="shared" si="133"/>
        <v>9</v>
      </c>
      <c r="F2873" t="str">
        <f t="shared" si="134"/>
        <v>No</v>
      </c>
    </row>
    <row r="2874" spans="1:6" x14ac:dyDescent="0.25">
      <c r="A2874" t="s">
        <v>473</v>
      </c>
      <c r="B2874" s="1">
        <v>39026</v>
      </c>
      <c r="C2874" t="s">
        <v>2028</v>
      </c>
      <c r="D2874">
        <f t="shared" si="132"/>
        <v>5424.15</v>
      </c>
      <c r="E2874">
        <f t="shared" si="133"/>
        <v>11</v>
      </c>
      <c r="F2874" t="str">
        <f t="shared" si="134"/>
        <v>No</v>
      </c>
    </row>
    <row r="2875" spans="1:6" x14ac:dyDescent="0.25">
      <c r="A2875" t="s">
        <v>57</v>
      </c>
      <c r="B2875" s="1">
        <v>37323</v>
      </c>
      <c r="C2875" t="s">
        <v>2029</v>
      </c>
      <c r="D2875">
        <f t="shared" si="132"/>
        <v>8451.4</v>
      </c>
      <c r="E2875">
        <f t="shared" si="133"/>
        <v>3</v>
      </c>
      <c r="F2875" t="str">
        <f t="shared" si="134"/>
        <v>No</v>
      </c>
    </row>
    <row r="2876" spans="1:6" x14ac:dyDescent="0.25">
      <c r="A2876" t="s">
        <v>227</v>
      </c>
      <c r="B2876" s="1">
        <v>39576</v>
      </c>
      <c r="C2876" t="s">
        <v>2030</v>
      </c>
      <c r="D2876">
        <f t="shared" si="132"/>
        <v>8923.33</v>
      </c>
      <c r="E2876">
        <f t="shared" si="133"/>
        <v>5</v>
      </c>
      <c r="F2876" t="str">
        <f t="shared" si="134"/>
        <v>No</v>
      </c>
    </row>
    <row r="2877" spans="1:6" x14ac:dyDescent="0.25">
      <c r="A2877" t="s">
        <v>362</v>
      </c>
      <c r="B2877" s="1">
        <v>39564</v>
      </c>
      <c r="C2877">
        <v>6869.12</v>
      </c>
      <c r="D2877">
        <f t="shared" si="132"/>
        <v>6869.12</v>
      </c>
      <c r="E2877">
        <f t="shared" si="133"/>
        <v>4</v>
      </c>
      <c r="F2877" t="str">
        <f t="shared" si="134"/>
        <v>No</v>
      </c>
    </row>
    <row r="2878" spans="1:6" x14ac:dyDescent="0.25">
      <c r="A2878" t="s">
        <v>229</v>
      </c>
      <c r="B2878" s="1">
        <v>37522</v>
      </c>
      <c r="C2878" t="s">
        <v>2031</v>
      </c>
      <c r="D2878">
        <f t="shared" si="132"/>
        <v>9994.76</v>
      </c>
      <c r="E2878">
        <f t="shared" si="133"/>
        <v>9</v>
      </c>
      <c r="F2878" t="str">
        <f t="shared" si="134"/>
        <v>No</v>
      </c>
    </row>
    <row r="2879" spans="1:6" x14ac:dyDescent="0.25">
      <c r="A2879" t="s">
        <v>307</v>
      </c>
      <c r="B2879" s="1">
        <v>41657</v>
      </c>
      <c r="C2879" t="s">
        <v>2032</v>
      </c>
      <c r="D2879">
        <f t="shared" si="132"/>
        <v>6723.73</v>
      </c>
      <c r="E2879">
        <f t="shared" si="133"/>
        <v>1</v>
      </c>
      <c r="F2879" t="str">
        <f t="shared" si="134"/>
        <v>No</v>
      </c>
    </row>
    <row r="2880" spans="1:6" x14ac:dyDescent="0.25">
      <c r="A2880" t="s">
        <v>125</v>
      </c>
      <c r="B2880" s="1">
        <v>37684</v>
      </c>
      <c r="C2880">
        <v>5320.26</v>
      </c>
      <c r="D2880">
        <f t="shared" si="132"/>
        <v>5320.26</v>
      </c>
      <c r="E2880">
        <f t="shared" si="133"/>
        <v>3</v>
      </c>
      <c r="F2880" t="str">
        <f t="shared" si="134"/>
        <v>No</v>
      </c>
    </row>
    <row r="2881" spans="1:6" x14ac:dyDescent="0.25">
      <c r="A2881" t="s">
        <v>539</v>
      </c>
      <c r="B2881" s="1">
        <v>39584</v>
      </c>
      <c r="C2881" t="s">
        <v>2033</v>
      </c>
      <c r="D2881">
        <f t="shared" si="132"/>
        <v>7730.5</v>
      </c>
      <c r="E2881">
        <f t="shared" si="133"/>
        <v>5</v>
      </c>
      <c r="F2881" t="str">
        <f t="shared" si="134"/>
        <v>No</v>
      </c>
    </row>
    <row r="2882" spans="1:6" x14ac:dyDescent="0.25">
      <c r="A2882" t="s">
        <v>749</v>
      </c>
      <c r="B2882" s="1">
        <v>37926</v>
      </c>
      <c r="C2882" t="s">
        <v>2034</v>
      </c>
      <c r="D2882">
        <f t="shared" si="132"/>
        <v>6081.2</v>
      </c>
      <c r="E2882">
        <f t="shared" si="133"/>
        <v>11</v>
      </c>
      <c r="F2882" t="str">
        <f t="shared" si="134"/>
        <v>No</v>
      </c>
    </row>
    <row r="2883" spans="1:6" x14ac:dyDescent="0.25">
      <c r="A2883" t="s">
        <v>358</v>
      </c>
      <c r="B2883" s="1">
        <v>40208</v>
      </c>
      <c r="C2883">
        <v>6691.25</v>
      </c>
      <c r="D2883">
        <f t="shared" ref="D2883:D2946" si="135">IF(LEFT(RIGHT(C2883,3))=",",_xlfn.NUMBERVALUE(C2883,",","."),C2883)</f>
        <v>6691.25</v>
      </c>
      <c r="E2883">
        <f t="shared" ref="E2883:E2946" si="136">MONTH(B2883)</f>
        <v>1</v>
      </c>
      <c r="F2883" t="str">
        <f t="shared" ref="F2883:F2946" si="137">IF(ISERROR(SEARCH("J*A*S*M",A2883)),"No","Yes")</f>
        <v>No</v>
      </c>
    </row>
    <row r="2884" spans="1:6" x14ac:dyDescent="0.25">
      <c r="A2884" t="s">
        <v>216</v>
      </c>
      <c r="B2884" s="1">
        <v>41719</v>
      </c>
      <c r="C2884" t="s">
        <v>2035</v>
      </c>
      <c r="D2884">
        <f t="shared" si="135"/>
        <v>6505.17</v>
      </c>
      <c r="E2884">
        <f t="shared" si="136"/>
        <v>3</v>
      </c>
      <c r="F2884" t="str">
        <f t="shared" si="137"/>
        <v>No</v>
      </c>
    </row>
    <row r="2885" spans="1:6" x14ac:dyDescent="0.25">
      <c r="A2885" t="s">
        <v>334</v>
      </c>
      <c r="B2885" s="1">
        <v>38210</v>
      </c>
      <c r="C2885" t="s">
        <v>2036</v>
      </c>
      <c r="D2885">
        <f t="shared" si="135"/>
        <v>6366.43</v>
      </c>
      <c r="E2885">
        <f t="shared" si="136"/>
        <v>8</v>
      </c>
      <c r="F2885" t="str">
        <f t="shared" si="137"/>
        <v>No</v>
      </c>
    </row>
    <row r="2886" spans="1:6" x14ac:dyDescent="0.25">
      <c r="A2886" t="s">
        <v>230</v>
      </c>
      <c r="B2886" s="1">
        <v>39487</v>
      </c>
      <c r="C2886">
        <v>5607.09</v>
      </c>
      <c r="D2886">
        <f t="shared" si="135"/>
        <v>5607.09</v>
      </c>
      <c r="E2886">
        <f t="shared" si="136"/>
        <v>2</v>
      </c>
      <c r="F2886" t="str">
        <f t="shared" si="137"/>
        <v>No</v>
      </c>
    </row>
    <row r="2887" spans="1:6" x14ac:dyDescent="0.25">
      <c r="A2887" t="s">
        <v>648</v>
      </c>
      <c r="B2887" s="1">
        <v>41669</v>
      </c>
      <c r="C2887">
        <v>6414.51</v>
      </c>
      <c r="D2887">
        <f t="shared" si="135"/>
        <v>6414.51</v>
      </c>
      <c r="E2887">
        <f t="shared" si="136"/>
        <v>1</v>
      </c>
      <c r="F2887" t="str">
        <f t="shared" si="137"/>
        <v>No</v>
      </c>
    </row>
    <row r="2888" spans="1:6" x14ac:dyDescent="0.25">
      <c r="A2888" t="s">
        <v>800</v>
      </c>
      <c r="B2888" s="1">
        <v>39902</v>
      </c>
      <c r="C2888" t="s">
        <v>2037</v>
      </c>
      <c r="D2888">
        <f t="shared" si="135"/>
        <v>9329.2000000000007</v>
      </c>
      <c r="E2888">
        <f t="shared" si="136"/>
        <v>3</v>
      </c>
      <c r="F2888" t="str">
        <f t="shared" si="137"/>
        <v>No</v>
      </c>
    </row>
    <row r="2889" spans="1:6" x14ac:dyDescent="0.25">
      <c r="A2889" t="s">
        <v>299</v>
      </c>
      <c r="B2889" s="1">
        <v>40076</v>
      </c>
      <c r="C2889">
        <v>5490.35</v>
      </c>
      <c r="D2889">
        <f t="shared" si="135"/>
        <v>5490.35</v>
      </c>
      <c r="E2889">
        <f t="shared" si="136"/>
        <v>9</v>
      </c>
      <c r="F2889" t="str">
        <f t="shared" si="137"/>
        <v>No</v>
      </c>
    </row>
    <row r="2890" spans="1:6" x14ac:dyDescent="0.25">
      <c r="A2890" t="s">
        <v>77</v>
      </c>
      <c r="B2890" s="1">
        <v>40992</v>
      </c>
      <c r="C2890">
        <v>7742.38</v>
      </c>
      <c r="D2890">
        <f t="shared" si="135"/>
        <v>7742.38</v>
      </c>
      <c r="E2890">
        <f t="shared" si="136"/>
        <v>3</v>
      </c>
      <c r="F2890" t="str">
        <f t="shared" si="137"/>
        <v>No</v>
      </c>
    </row>
    <row r="2891" spans="1:6" x14ac:dyDescent="0.25">
      <c r="A2891" t="s">
        <v>134</v>
      </c>
      <c r="B2891" s="1">
        <v>40572</v>
      </c>
      <c r="C2891" t="s">
        <v>2038</v>
      </c>
      <c r="D2891">
        <f t="shared" si="135"/>
        <v>9139.6200000000008</v>
      </c>
      <c r="E2891">
        <f t="shared" si="136"/>
        <v>1</v>
      </c>
      <c r="F2891" t="str">
        <f t="shared" si="137"/>
        <v>No</v>
      </c>
    </row>
    <row r="2892" spans="1:6" x14ac:dyDescent="0.25">
      <c r="A2892" t="s">
        <v>438</v>
      </c>
      <c r="B2892" s="1">
        <v>41121</v>
      </c>
      <c r="C2892" t="s">
        <v>2039</v>
      </c>
      <c r="D2892">
        <f t="shared" si="135"/>
        <v>9556.01</v>
      </c>
      <c r="E2892">
        <f t="shared" si="136"/>
        <v>7</v>
      </c>
      <c r="F2892" t="str">
        <f t="shared" si="137"/>
        <v>No</v>
      </c>
    </row>
    <row r="2893" spans="1:6" x14ac:dyDescent="0.25">
      <c r="A2893" t="s">
        <v>2040</v>
      </c>
      <c r="B2893" s="1">
        <v>40589</v>
      </c>
      <c r="C2893">
        <v>7020.37</v>
      </c>
      <c r="D2893">
        <f t="shared" si="135"/>
        <v>7020.37</v>
      </c>
      <c r="E2893">
        <f t="shared" si="136"/>
        <v>2</v>
      </c>
      <c r="F2893" t="str">
        <f t="shared" si="137"/>
        <v>No</v>
      </c>
    </row>
    <row r="2894" spans="1:6" x14ac:dyDescent="0.25">
      <c r="A2894" t="s">
        <v>650</v>
      </c>
      <c r="B2894" s="1">
        <v>41903</v>
      </c>
      <c r="C2894">
        <v>8914.9599999999991</v>
      </c>
      <c r="D2894">
        <f t="shared" si="135"/>
        <v>8914.9599999999991</v>
      </c>
      <c r="E2894">
        <f t="shared" si="136"/>
        <v>9</v>
      </c>
      <c r="F2894" t="str">
        <f t="shared" si="137"/>
        <v>No</v>
      </c>
    </row>
    <row r="2895" spans="1:6" x14ac:dyDescent="0.25">
      <c r="A2895" t="s">
        <v>250</v>
      </c>
      <c r="B2895" s="1">
        <v>37041</v>
      </c>
      <c r="C2895" t="s">
        <v>2041</v>
      </c>
      <c r="D2895">
        <f t="shared" si="135"/>
        <v>9747.76</v>
      </c>
      <c r="E2895">
        <f t="shared" si="136"/>
        <v>5</v>
      </c>
      <c r="F2895" t="str">
        <f t="shared" si="137"/>
        <v>No</v>
      </c>
    </row>
    <row r="2896" spans="1:6" x14ac:dyDescent="0.25">
      <c r="A2896" t="s">
        <v>145</v>
      </c>
      <c r="B2896" s="1">
        <v>37260</v>
      </c>
      <c r="C2896">
        <v>9432.2000000000007</v>
      </c>
      <c r="D2896">
        <f t="shared" si="135"/>
        <v>9432.2000000000007</v>
      </c>
      <c r="E2896">
        <f t="shared" si="136"/>
        <v>1</v>
      </c>
      <c r="F2896" t="str">
        <f t="shared" si="137"/>
        <v>No</v>
      </c>
    </row>
    <row r="2897" spans="1:6" x14ac:dyDescent="0.25">
      <c r="A2897" t="s">
        <v>307</v>
      </c>
      <c r="B2897" s="1">
        <v>38924</v>
      </c>
      <c r="C2897">
        <v>7512.45</v>
      </c>
      <c r="D2897">
        <f t="shared" si="135"/>
        <v>7512.45</v>
      </c>
      <c r="E2897">
        <f t="shared" si="136"/>
        <v>7</v>
      </c>
      <c r="F2897" t="str">
        <f t="shared" si="137"/>
        <v>No</v>
      </c>
    </row>
    <row r="2898" spans="1:6" x14ac:dyDescent="0.25">
      <c r="A2898" t="s">
        <v>736</v>
      </c>
      <c r="B2898" s="1">
        <v>37936</v>
      </c>
      <c r="C2898" t="s">
        <v>2042</v>
      </c>
      <c r="D2898">
        <f t="shared" si="135"/>
        <v>6125.86</v>
      </c>
      <c r="E2898">
        <f t="shared" si="136"/>
        <v>11</v>
      </c>
      <c r="F2898" t="str">
        <f t="shared" si="137"/>
        <v>No</v>
      </c>
    </row>
    <row r="2899" spans="1:6" x14ac:dyDescent="0.25">
      <c r="A2899" t="s">
        <v>928</v>
      </c>
      <c r="B2899" s="1">
        <v>41442</v>
      </c>
      <c r="C2899" t="s">
        <v>2043</v>
      </c>
      <c r="D2899">
        <f t="shared" si="135"/>
        <v>6266.13</v>
      </c>
      <c r="E2899">
        <f t="shared" si="136"/>
        <v>6</v>
      </c>
      <c r="F2899" t="str">
        <f t="shared" si="137"/>
        <v>No</v>
      </c>
    </row>
    <row r="2900" spans="1:6" x14ac:dyDescent="0.25">
      <c r="A2900" t="s">
        <v>151</v>
      </c>
      <c r="B2900" s="1">
        <v>41998</v>
      </c>
      <c r="C2900">
        <v>9169.41</v>
      </c>
      <c r="D2900">
        <f t="shared" si="135"/>
        <v>9169.41</v>
      </c>
      <c r="E2900">
        <f t="shared" si="136"/>
        <v>12</v>
      </c>
      <c r="F2900" t="str">
        <f t="shared" si="137"/>
        <v>No</v>
      </c>
    </row>
    <row r="2901" spans="1:6" x14ac:dyDescent="0.25">
      <c r="A2901" t="s">
        <v>451</v>
      </c>
      <c r="B2901" s="1">
        <v>40070</v>
      </c>
      <c r="C2901">
        <v>8155.93</v>
      </c>
      <c r="D2901">
        <f t="shared" si="135"/>
        <v>8155.93</v>
      </c>
      <c r="E2901">
        <f t="shared" si="136"/>
        <v>9</v>
      </c>
      <c r="F2901" t="str">
        <f t="shared" si="137"/>
        <v>No</v>
      </c>
    </row>
    <row r="2902" spans="1:6" x14ac:dyDescent="0.25">
      <c r="A2902" t="s">
        <v>84</v>
      </c>
      <c r="B2902" s="1">
        <v>41160</v>
      </c>
      <c r="C2902">
        <v>7809.08</v>
      </c>
      <c r="D2902">
        <f t="shared" si="135"/>
        <v>7809.08</v>
      </c>
      <c r="E2902">
        <f t="shared" si="136"/>
        <v>9</v>
      </c>
      <c r="F2902" t="str">
        <f t="shared" si="137"/>
        <v>No</v>
      </c>
    </row>
    <row r="2903" spans="1:6" x14ac:dyDescent="0.25">
      <c r="A2903" t="s">
        <v>126</v>
      </c>
      <c r="B2903" s="1">
        <v>37134</v>
      </c>
      <c r="C2903">
        <v>5846.52</v>
      </c>
      <c r="D2903">
        <f t="shared" si="135"/>
        <v>5846.52</v>
      </c>
      <c r="E2903">
        <f t="shared" si="136"/>
        <v>8</v>
      </c>
      <c r="F2903" t="str">
        <f t="shared" si="137"/>
        <v>No</v>
      </c>
    </row>
    <row r="2904" spans="1:6" x14ac:dyDescent="0.25">
      <c r="A2904" t="s">
        <v>79</v>
      </c>
      <c r="B2904" s="1">
        <v>39205</v>
      </c>
      <c r="C2904" t="s">
        <v>2044</v>
      </c>
      <c r="D2904">
        <f t="shared" si="135"/>
        <v>9473.2999999999993</v>
      </c>
      <c r="E2904">
        <f t="shared" si="136"/>
        <v>5</v>
      </c>
      <c r="F2904" t="str">
        <f t="shared" si="137"/>
        <v>Yes</v>
      </c>
    </row>
    <row r="2905" spans="1:6" x14ac:dyDescent="0.25">
      <c r="A2905" t="s">
        <v>310</v>
      </c>
      <c r="B2905" s="1">
        <v>38606</v>
      </c>
      <c r="C2905">
        <v>9368.44</v>
      </c>
      <c r="D2905">
        <f t="shared" si="135"/>
        <v>9368.44</v>
      </c>
      <c r="E2905">
        <f t="shared" si="136"/>
        <v>9</v>
      </c>
      <c r="F2905" t="str">
        <f t="shared" si="137"/>
        <v>No</v>
      </c>
    </row>
    <row r="2906" spans="1:6" x14ac:dyDescent="0.25">
      <c r="A2906" t="s">
        <v>403</v>
      </c>
      <c r="B2906" s="1">
        <v>37942</v>
      </c>
      <c r="C2906" t="s">
        <v>2045</v>
      </c>
      <c r="D2906">
        <f t="shared" si="135"/>
        <v>9827.85</v>
      </c>
      <c r="E2906">
        <f t="shared" si="136"/>
        <v>11</v>
      </c>
      <c r="F2906" t="str">
        <f t="shared" si="137"/>
        <v>No</v>
      </c>
    </row>
    <row r="2907" spans="1:6" x14ac:dyDescent="0.25">
      <c r="A2907" t="s">
        <v>252</v>
      </c>
      <c r="B2907" s="1">
        <v>39492</v>
      </c>
      <c r="C2907" t="s">
        <v>2046</v>
      </c>
      <c r="D2907">
        <f t="shared" si="135"/>
        <v>8337.31</v>
      </c>
      <c r="E2907">
        <f t="shared" si="136"/>
        <v>2</v>
      </c>
      <c r="F2907" t="str">
        <f t="shared" si="137"/>
        <v>No</v>
      </c>
    </row>
    <row r="2908" spans="1:6" x14ac:dyDescent="0.25">
      <c r="A2908" t="s">
        <v>1004</v>
      </c>
      <c r="B2908" s="1">
        <v>40323</v>
      </c>
      <c r="C2908">
        <v>5756.31</v>
      </c>
      <c r="D2908">
        <f t="shared" si="135"/>
        <v>5756.31</v>
      </c>
      <c r="E2908">
        <f t="shared" si="136"/>
        <v>5</v>
      </c>
      <c r="F2908" t="str">
        <f t="shared" si="137"/>
        <v>No</v>
      </c>
    </row>
    <row r="2909" spans="1:6" x14ac:dyDescent="0.25">
      <c r="A2909" t="s">
        <v>757</v>
      </c>
      <c r="B2909" s="1">
        <v>39894</v>
      </c>
      <c r="C2909" t="s">
        <v>2047</v>
      </c>
      <c r="D2909">
        <f t="shared" si="135"/>
        <v>7621.82</v>
      </c>
      <c r="E2909">
        <f t="shared" si="136"/>
        <v>3</v>
      </c>
      <c r="F2909" t="str">
        <f t="shared" si="137"/>
        <v>No</v>
      </c>
    </row>
    <row r="2910" spans="1:6" x14ac:dyDescent="0.25">
      <c r="A2910" t="s">
        <v>162</v>
      </c>
      <c r="B2910" s="1">
        <v>39565</v>
      </c>
      <c r="C2910" t="s">
        <v>2048</v>
      </c>
      <c r="D2910">
        <f t="shared" si="135"/>
        <v>8381.7800000000007</v>
      </c>
      <c r="E2910">
        <f t="shared" si="136"/>
        <v>4</v>
      </c>
      <c r="F2910" t="str">
        <f t="shared" si="137"/>
        <v>No</v>
      </c>
    </row>
    <row r="2911" spans="1:6" x14ac:dyDescent="0.25">
      <c r="A2911" t="s">
        <v>291</v>
      </c>
      <c r="B2911" s="1">
        <v>40568</v>
      </c>
      <c r="C2911">
        <v>5018.8999999999996</v>
      </c>
      <c r="D2911">
        <f t="shared" si="135"/>
        <v>5018.8999999999996</v>
      </c>
      <c r="E2911">
        <f t="shared" si="136"/>
        <v>1</v>
      </c>
      <c r="F2911" t="str">
        <f t="shared" si="137"/>
        <v>No</v>
      </c>
    </row>
    <row r="2912" spans="1:6" x14ac:dyDescent="0.25">
      <c r="A2912" t="s">
        <v>941</v>
      </c>
      <c r="B2912" s="1">
        <v>41367</v>
      </c>
      <c r="C2912" t="s">
        <v>2049</v>
      </c>
      <c r="D2912">
        <f t="shared" si="135"/>
        <v>5103.54</v>
      </c>
      <c r="E2912">
        <f t="shared" si="136"/>
        <v>4</v>
      </c>
      <c r="F2912" t="str">
        <f t="shared" si="137"/>
        <v>No</v>
      </c>
    </row>
    <row r="2913" spans="1:6" x14ac:dyDescent="0.25">
      <c r="A2913" t="s">
        <v>269</v>
      </c>
      <c r="B2913" s="1">
        <v>38722</v>
      </c>
      <c r="C2913">
        <v>5362.16</v>
      </c>
      <c r="D2913">
        <f t="shared" si="135"/>
        <v>5362.16</v>
      </c>
      <c r="E2913">
        <f t="shared" si="136"/>
        <v>1</v>
      </c>
      <c r="F2913" t="str">
        <f t="shared" si="137"/>
        <v>Yes</v>
      </c>
    </row>
    <row r="2914" spans="1:6" x14ac:dyDescent="0.25">
      <c r="A2914" t="s">
        <v>102</v>
      </c>
      <c r="B2914" s="1">
        <v>39466</v>
      </c>
      <c r="C2914">
        <v>7804.98</v>
      </c>
      <c r="D2914">
        <f t="shared" si="135"/>
        <v>7804.98</v>
      </c>
      <c r="E2914">
        <f t="shared" si="136"/>
        <v>1</v>
      </c>
      <c r="F2914" t="str">
        <f t="shared" si="137"/>
        <v>No</v>
      </c>
    </row>
    <row r="2915" spans="1:6" x14ac:dyDescent="0.25">
      <c r="A2915" t="s">
        <v>932</v>
      </c>
      <c r="B2915" s="1">
        <v>38335</v>
      </c>
      <c r="C2915">
        <v>8872.06</v>
      </c>
      <c r="D2915">
        <f t="shared" si="135"/>
        <v>8872.06</v>
      </c>
      <c r="E2915">
        <f t="shared" si="136"/>
        <v>12</v>
      </c>
      <c r="F2915" t="str">
        <f t="shared" si="137"/>
        <v>No</v>
      </c>
    </row>
    <row r="2916" spans="1:6" x14ac:dyDescent="0.25">
      <c r="A2916" t="s">
        <v>216</v>
      </c>
      <c r="B2916" s="1">
        <v>41503</v>
      </c>
      <c r="C2916">
        <v>9958.23</v>
      </c>
      <c r="D2916">
        <f t="shared" si="135"/>
        <v>9958.23</v>
      </c>
      <c r="E2916">
        <f t="shared" si="136"/>
        <v>8</v>
      </c>
      <c r="F2916" t="str">
        <f t="shared" si="137"/>
        <v>No</v>
      </c>
    </row>
    <row r="2917" spans="1:6" x14ac:dyDescent="0.25">
      <c r="A2917" t="s">
        <v>473</v>
      </c>
      <c r="B2917" s="1">
        <v>41644</v>
      </c>
      <c r="C2917" t="s">
        <v>2050</v>
      </c>
      <c r="D2917">
        <f t="shared" si="135"/>
        <v>5704.41</v>
      </c>
      <c r="E2917">
        <f t="shared" si="136"/>
        <v>1</v>
      </c>
      <c r="F2917" t="str">
        <f t="shared" si="137"/>
        <v>No</v>
      </c>
    </row>
    <row r="2918" spans="1:6" x14ac:dyDescent="0.25">
      <c r="A2918" t="s">
        <v>709</v>
      </c>
      <c r="B2918" s="1">
        <v>40532</v>
      </c>
      <c r="C2918" t="s">
        <v>2051</v>
      </c>
      <c r="D2918">
        <f t="shared" si="135"/>
        <v>5885.31</v>
      </c>
      <c r="E2918">
        <f t="shared" si="136"/>
        <v>12</v>
      </c>
      <c r="F2918" t="str">
        <f t="shared" si="137"/>
        <v>No</v>
      </c>
    </row>
    <row r="2919" spans="1:6" x14ac:dyDescent="0.25">
      <c r="A2919" t="s">
        <v>210</v>
      </c>
      <c r="B2919" s="1">
        <v>38652</v>
      </c>
      <c r="C2919">
        <v>8402.43</v>
      </c>
      <c r="D2919">
        <f t="shared" si="135"/>
        <v>8402.43</v>
      </c>
      <c r="E2919">
        <f t="shared" si="136"/>
        <v>10</v>
      </c>
      <c r="F2919" t="str">
        <f t="shared" si="137"/>
        <v>No</v>
      </c>
    </row>
    <row r="2920" spans="1:6" x14ac:dyDescent="0.25">
      <c r="A2920" t="s">
        <v>978</v>
      </c>
      <c r="B2920" s="1">
        <v>39894</v>
      </c>
      <c r="C2920">
        <v>9509.35</v>
      </c>
      <c r="D2920">
        <f t="shared" si="135"/>
        <v>9509.35</v>
      </c>
      <c r="E2920">
        <f t="shared" si="136"/>
        <v>3</v>
      </c>
      <c r="F2920" t="str">
        <f t="shared" si="137"/>
        <v>No</v>
      </c>
    </row>
    <row r="2921" spans="1:6" x14ac:dyDescent="0.25">
      <c r="A2921" t="s">
        <v>1015</v>
      </c>
      <c r="B2921" s="1">
        <v>39371</v>
      </c>
      <c r="C2921" t="s">
        <v>2052</v>
      </c>
      <c r="D2921">
        <f t="shared" si="135"/>
        <v>8493.9</v>
      </c>
      <c r="E2921">
        <f t="shared" si="136"/>
        <v>10</v>
      </c>
      <c r="F2921" t="str">
        <f t="shared" si="137"/>
        <v>No</v>
      </c>
    </row>
    <row r="2922" spans="1:6" x14ac:dyDescent="0.25">
      <c r="A2922" t="s">
        <v>102</v>
      </c>
      <c r="B2922" s="1">
        <v>40939</v>
      </c>
      <c r="C2922" t="s">
        <v>2053</v>
      </c>
      <c r="D2922">
        <f t="shared" si="135"/>
        <v>9690.59</v>
      </c>
      <c r="E2922">
        <f t="shared" si="136"/>
        <v>1</v>
      </c>
      <c r="F2922" t="str">
        <f t="shared" si="137"/>
        <v>No</v>
      </c>
    </row>
    <row r="2923" spans="1:6" x14ac:dyDescent="0.25">
      <c r="A2923" t="s">
        <v>1052</v>
      </c>
      <c r="B2923" s="1">
        <v>39453</v>
      </c>
      <c r="C2923" t="s">
        <v>2054</v>
      </c>
      <c r="D2923">
        <f t="shared" si="135"/>
        <v>7509.61</v>
      </c>
      <c r="E2923">
        <f t="shared" si="136"/>
        <v>1</v>
      </c>
      <c r="F2923" t="str">
        <f t="shared" si="137"/>
        <v>No</v>
      </c>
    </row>
    <row r="2924" spans="1:6" x14ac:dyDescent="0.25">
      <c r="A2924" t="s">
        <v>230</v>
      </c>
      <c r="B2924" s="1">
        <v>40596</v>
      </c>
      <c r="C2924">
        <v>7216.66</v>
      </c>
      <c r="D2924">
        <f t="shared" si="135"/>
        <v>7216.66</v>
      </c>
      <c r="E2924">
        <f t="shared" si="136"/>
        <v>2</v>
      </c>
      <c r="F2924" t="str">
        <f t="shared" si="137"/>
        <v>No</v>
      </c>
    </row>
    <row r="2925" spans="1:6" x14ac:dyDescent="0.25">
      <c r="A2925" t="s">
        <v>84</v>
      </c>
      <c r="B2925" s="1">
        <v>39995</v>
      </c>
      <c r="C2925" t="s">
        <v>2055</v>
      </c>
      <c r="D2925">
        <f t="shared" si="135"/>
        <v>9395.85</v>
      </c>
      <c r="E2925">
        <f t="shared" si="136"/>
        <v>7</v>
      </c>
      <c r="F2925" t="str">
        <f t="shared" si="137"/>
        <v>No</v>
      </c>
    </row>
    <row r="2926" spans="1:6" x14ac:dyDescent="0.25">
      <c r="A2926" t="s">
        <v>396</v>
      </c>
      <c r="B2926" s="1">
        <v>40748</v>
      </c>
      <c r="C2926">
        <v>8283.35</v>
      </c>
      <c r="D2926">
        <f t="shared" si="135"/>
        <v>8283.35</v>
      </c>
      <c r="E2926">
        <f t="shared" si="136"/>
        <v>7</v>
      </c>
      <c r="F2926" t="str">
        <f t="shared" si="137"/>
        <v>Yes</v>
      </c>
    </row>
    <row r="2927" spans="1:6" x14ac:dyDescent="0.25">
      <c r="A2927" t="s">
        <v>61</v>
      </c>
      <c r="B2927" s="1">
        <v>39130</v>
      </c>
      <c r="C2927" t="s">
        <v>2056</v>
      </c>
      <c r="D2927">
        <f t="shared" si="135"/>
        <v>8873.02</v>
      </c>
      <c r="E2927">
        <f t="shared" si="136"/>
        <v>2</v>
      </c>
      <c r="F2927" t="str">
        <f t="shared" si="137"/>
        <v>No</v>
      </c>
    </row>
    <row r="2928" spans="1:6" x14ac:dyDescent="0.25">
      <c r="A2928" t="s">
        <v>202</v>
      </c>
      <c r="B2928" s="1">
        <v>37291</v>
      </c>
      <c r="C2928">
        <v>7840.39</v>
      </c>
      <c r="D2928">
        <f t="shared" si="135"/>
        <v>7840.39</v>
      </c>
      <c r="E2928">
        <f t="shared" si="136"/>
        <v>2</v>
      </c>
      <c r="F2928" t="str">
        <f t="shared" si="137"/>
        <v>No</v>
      </c>
    </row>
    <row r="2929" spans="1:6" x14ac:dyDescent="0.25">
      <c r="A2929" t="s">
        <v>413</v>
      </c>
      <c r="B2929" s="1">
        <v>39244</v>
      </c>
      <c r="C2929" t="s">
        <v>2057</v>
      </c>
      <c r="D2929">
        <f t="shared" si="135"/>
        <v>9631.26</v>
      </c>
      <c r="E2929">
        <f t="shared" si="136"/>
        <v>6</v>
      </c>
      <c r="F2929" t="str">
        <f t="shared" si="137"/>
        <v>No</v>
      </c>
    </row>
    <row r="2930" spans="1:6" x14ac:dyDescent="0.25">
      <c r="A2930" t="s">
        <v>134</v>
      </c>
      <c r="B2930" s="1">
        <v>37949</v>
      </c>
      <c r="C2930" t="s">
        <v>2058</v>
      </c>
      <c r="D2930">
        <f t="shared" si="135"/>
        <v>6294.34</v>
      </c>
      <c r="E2930">
        <f t="shared" si="136"/>
        <v>11</v>
      </c>
      <c r="F2930" t="str">
        <f t="shared" si="137"/>
        <v>No</v>
      </c>
    </row>
    <row r="2931" spans="1:6" x14ac:dyDescent="0.25">
      <c r="A2931" t="s">
        <v>657</v>
      </c>
      <c r="B2931" s="1">
        <v>37058</v>
      </c>
      <c r="C2931" t="s">
        <v>2059</v>
      </c>
      <c r="D2931">
        <f t="shared" si="135"/>
        <v>5461.71</v>
      </c>
      <c r="E2931">
        <f t="shared" si="136"/>
        <v>6</v>
      </c>
      <c r="F2931" t="str">
        <f t="shared" si="137"/>
        <v>No</v>
      </c>
    </row>
    <row r="2932" spans="1:6" x14ac:dyDescent="0.25">
      <c r="A2932" t="s">
        <v>218</v>
      </c>
      <c r="B2932" s="1">
        <v>38880</v>
      </c>
      <c r="C2932" t="s">
        <v>2060</v>
      </c>
      <c r="D2932">
        <f t="shared" si="135"/>
        <v>8456.61</v>
      </c>
      <c r="E2932">
        <f t="shared" si="136"/>
        <v>6</v>
      </c>
      <c r="F2932" t="str">
        <f t="shared" si="137"/>
        <v>No</v>
      </c>
    </row>
    <row r="2933" spans="1:6" x14ac:dyDescent="0.25">
      <c r="A2933" t="s">
        <v>68</v>
      </c>
      <c r="B2933" s="1">
        <v>39718</v>
      </c>
      <c r="C2933">
        <v>7373.45</v>
      </c>
      <c r="D2933">
        <f t="shared" si="135"/>
        <v>7373.45</v>
      </c>
      <c r="E2933">
        <f t="shared" si="136"/>
        <v>9</v>
      </c>
      <c r="F2933" t="str">
        <f t="shared" si="137"/>
        <v>No</v>
      </c>
    </row>
    <row r="2934" spans="1:6" x14ac:dyDescent="0.25">
      <c r="A2934" t="s">
        <v>96</v>
      </c>
      <c r="B2934" s="1">
        <v>40441</v>
      </c>
      <c r="C2934" t="s">
        <v>2061</v>
      </c>
      <c r="D2934">
        <f t="shared" si="135"/>
        <v>6841.67</v>
      </c>
      <c r="E2934">
        <f t="shared" si="136"/>
        <v>9</v>
      </c>
      <c r="F2934" t="str">
        <f t="shared" si="137"/>
        <v>No</v>
      </c>
    </row>
    <row r="2935" spans="1:6" x14ac:dyDescent="0.25">
      <c r="A2935" t="s">
        <v>278</v>
      </c>
      <c r="B2935" s="1">
        <v>37203</v>
      </c>
      <c r="C2935" t="s">
        <v>2062</v>
      </c>
      <c r="D2935">
        <f t="shared" si="135"/>
        <v>9682.2999999999993</v>
      </c>
      <c r="E2935">
        <f t="shared" si="136"/>
        <v>11</v>
      </c>
      <c r="F2935" t="str">
        <f t="shared" si="137"/>
        <v>No</v>
      </c>
    </row>
    <row r="2936" spans="1:6" x14ac:dyDescent="0.25">
      <c r="A2936" t="s">
        <v>853</v>
      </c>
      <c r="B2936" s="1">
        <v>40611</v>
      </c>
      <c r="C2936">
        <v>8221.33</v>
      </c>
      <c r="D2936">
        <f t="shared" si="135"/>
        <v>8221.33</v>
      </c>
      <c r="E2936">
        <f t="shared" si="136"/>
        <v>3</v>
      </c>
      <c r="F2936" t="str">
        <f t="shared" si="137"/>
        <v>No</v>
      </c>
    </row>
    <row r="2937" spans="1:6" x14ac:dyDescent="0.25">
      <c r="A2937" t="s">
        <v>372</v>
      </c>
      <c r="B2937" s="1">
        <v>41579</v>
      </c>
      <c r="C2937" t="s">
        <v>2063</v>
      </c>
      <c r="D2937">
        <f t="shared" si="135"/>
        <v>8192.1</v>
      </c>
      <c r="E2937">
        <f t="shared" si="136"/>
        <v>11</v>
      </c>
      <c r="F2937" t="str">
        <f t="shared" si="137"/>
        <v>No</v>
      </c>
    </row>
    <row r="2938" spans="1:6" x14ac:dyDescent="0.25">
      <c r="A2938" t="s">
        <v>202</v>
      </c>
      <c r="B2938" s="1">
        <v>39308</v>
      </c>
      <c r="C2938" t="s">
        <v>2064</v>
      </c>
      <c r="D2938">
        <f t="shared" si="135"/>
        <v>7741.79</v>
      </c>
      <c r="E2938">
        <f t="shared" si="136"/>
        <v>8</v>
      </c>
      <c r="F2938" t="str">
        <f t="shared" si="137"/>
        <v>No</v>
      </c>
    </row>
    <row r="2939" spans="1:6" x14ac:dyDescent="0.25">
      <c r="A2939" t="s">
        <v>1387</v>
      </c>
      <c r="B2939" s="1">
        <v>40595</v>
      </c>
      <c r="C2939">
        <v>5193.29</v>
      </c>
      <c r="D2939">
        <f t="shared" si="135"/>
        <v>5193.29</v>
      </c>
      <c r="E2939">
        <f t="shared" si="136"/>
        <v>2</v>
      </c>
      <c r="F2939" t="str">
        <f t="shared" si="137"/>
        <v>No</v>
      </c>
    </row>
    <row r="2940" spans="1:6" x14ac:dyDescent="0.25">
      <c r="A2940" t="s">
        <v>513</v>
      </c>
      <c r="B2940" s="1">
        <v>39390</v>
      </c>
      <c r="C2940">
        <v>7007.35</v>
      </c>
      <c r="D2940">
        <f t="shared" si="135"/>
        <v>7007.35</v>
      </c>
      <c r="E2940">
        <f t="shared" si="136"/>
        <v>11</v>
      </c>
      <c r="F2940" t="str">
        <f t="shared" si="137"/>
        <v>No</v>
      </c>
    </row>
    <row r="2941" spans="1:6" x14ac:dyDescent="0.25">
      <c r="A2941" t="s">
        <v>340</v>
      </c>
      <c r="B2941" s="1">
        <v>41862</v>
      </c>
      <c r="C2941">
        <v>5767.41</v>
      </c>
      <c r="D2941">
        <f t="shared" si="135"/>
        <v>5767.41</v>
      </c>
      <c r="E2941">
        <f t="shared" si="136"/>
        <v>8</v>
      </c>
      <c r="F2941" t="str">
        <f t="shared" si="137"/>
        <v>No</v>
      </c>
    </row>
    <row r="2942" spans="1:6" x14ac:dyDescent="0.25">
      <c r="A2942" t="s">
        <v>230</v>
      </c>
      <c r="B2942" s="1">
        <v>40703</v>
      </c>
      <c r="C2942">
        <v>6058.15</v>
      </c>
      <c r="D2942">
        <f t="shared" si="135"/>
        <v>6058.15</v>
      </c>
      <c r="E2942">
        <f t="shared" si="136"/>
        <v>6</v>
      </c>
      <c r="F2942" t="str">
        <f t="shared" si="137"/>
        <v>No</v>
      </c>
    </row>
    <row r="2943" spans="1:6" x14ac:dyDescent="0.25">
      <c r="A2943" t="s">
        <v>1012</v>
      </c>
      <c r="B2943" s="1">
        <v>41043</v>
      </c>
      <c r="C2943" t="s">
        <v>2065</v>
      </c>
      <c r="D2943">
        <f t="shared" si="135"/>
        <v>9644.5499999999993</v>
      </c>
      <c r="E2943">
        <f t="shared" si="136"/>
        <v>5</v>
      </c>
      <c r="F2943" t="str">
        <f t="shared" si="137"/>
        <v>No</v>
      </c>
    </row>
    <row r="2944" spans="1:6" x14ac:dyDescent="0.25">
      <c r="A2944" t="s">
        <v>202</v>
      </c>
      <c r="B2944" s="1">
        <v>41257</v>
      </c>
      <c r="C2944" t="s">
        <v>2066</v>
      </c>
      <c r="D2944">
        <f t="shared" si="135"/>
        <v>7853.68</v>
      </c>
      <c r="E2944">
        <f t="shared" si="136"/>
        <v>12</v>
      </c>
      <c r="F2944" t="str">
        <f t="shared" si="137"/>
        <v>No</v>
      </c>
    </row>
    <row r="2945" spans="1:6" x14ac:dyDescent="0.25">
      <c r="A2945" t="s">
        <v>114</v>
      </c>
      <c r="B2945" s="1">
        <v>38040</v>
      </c>
      <c r="C2945" t="s">
        <v>2067</v>
      </c>
      <c r="D2945">
        <f t="shared" si="135"/>
        <v>5057.67</v>
      </c>
      <c r="E2945">
        <f t="shared" si="136"/>
        <v>2</v>
      </c>
      <c r="F2945" t="str">
        <f t="shared" si="137"/>
        <v>No</v>
      </c>
    </row>
    <row r="2946" spans="1:6" x14ac:dyDescent="0.25">
      <c r="A2946" t="s">
        <v>74</v>
      </c>
      <c r="B2946" s="1">
        <v>40814</v>
      </c>
      <c r="C2946" t="s">
        <v>2068</v>
      </c>
      <c r="D2946">
        <f t="shared" si="135"/>
        <v>9300.17</v>
      </c>
      <c r="E2946">
        <f t="shared" si="136"/>
        <v>9</v>
      </c>
      <c r="F2946" t="str">
        <f t="shared" si="137"/>
        <v>Yes</v>
      </c>
    </row>
    <row r="2947" spans="1:6" x14ac:dyDescent="0.25">
      <c r="A2947" t="s">
        <v>71</v>
      </c>
      <c r="B2947" s="1">
        <v>41936</v>
      </c>
      <c r="C2947" t="s">
        <v>2069</v>
      </c>
      <c r="D2947">
        <f t="shared" ref="D2947:D3010" si="138">IF(LEFT(RIGHT(C2947,3))=",",_xlfn.NUMBERVALUE(C2947,",","."),C2947)</f>
        <v>6454.66</v>
      </c>
      <c r="E2947">
        <f t="shared" ref="E2947:E3010" si="139">MONTH(B2947)</f>
        <v>10</v>
      </c>
      <c r="F2947" t="str">
        <f t="shared" ref="F2947:F3010" si="140">IF(ISERROR(SEARCH("J*A*S*M",A2947)),"No","Yes")</f>
        <v>No</v>
      </c>
    </row>
    <row r="2948" spans="1:6" x14ac:dyDescent="0.25">
      <c r="A2948" t="s">
        <v>489</v>
      </c>
      <c r="B2948" s="1">
        <v>37554</v>
      </c>
      <c r="C2948">
        <v>5775.49</v>
      </c>
      <c r="D2948">
        <f t="shared" si="138"/>
        <v>5775.49</v>
      </c>
      <c r="E2948">
        <f t="shared" si="139"/>
        <v>10</v>
      </c>
      <c r="F2948" t="str">
        <f t="shared" si="140"/>
        <v>No</v>
      </c>
    </row>
    <row r="2949" spans="1:6" x14ac:dyDescent="0.25">
      <c r="A2949" t="s">
        <v>77</v>
      </c>
      <c r="B2949" s="1">
        <v>38811</v>
      </c>
      <c r="C2949" t="s">
        <v>2070</v>
      </c>
      <c r="D2949">
        <f t="shared" si="138"/>
        <v>9398.67</v>
      </c>
      <c r="E2949">
        <f t="shared" si="139"/>
        <v>4</v>
      </c>
      <c r="F2949" t="str">
        <f t="shared" si="140"/>
        <v>No</v>
      </c>
    </row>
    <row r="2950" spans="1:6" x14ac:dyDescent="0.25">
      <c r="A2950" t="s">
        <v>782</v>
      </c>
      <c r="B2950" s="1">
        <v>41607</v>
      </c>
      <c r="C2950" t="s">
        <v>2071</v>
      </c>
      <c r="D2950">
        <f t="shared" si="138"/>
        <v>7115.64</v>
      </c>
      <c r="E2950">
        <f t="shared" si="139"/>
        <v>11</v>
      </c>
      <c r="F2950" t="str">
        <f t="shared" si="140"/>
        <v>No</v>
      </c>
    </row>
    <row r="2951" spans="1:6" x14ac:dyDescent="0.25">
      <c r="A2951" t="s">
        <v>164</v>
      </c>
      <c r="B2951" s="1">
        <v>40816</v>
      </c>
      <c r="C2951">
        <v>9985.94</v>
      </c>
      <c r="D2951">
        <f t="shared" si="138"/>
        <v>9985.94</v>
      </c>
      <c r="E2951">
        <f t="shared" si="139"/>
        <v>9</v>
      </c>
      <c r="F2951" t="str">
        <f t="shared" si="140"/>
        <v>No</v>
      </c>
    </row>
    <row r="2952" spans="1:6" x14ac:dyDescent="0.25">
      <c r="A2952" t="s">
        <v>640</v>
      </c>
      <c r="B2952" s="1">
        <v>39659</v>
      </c>
      <c r="C2952" t="s">
        <v>2072</v>
      </c>
      <c r="D2952">
        <f t="shared" si="138"/>
        <v>5814.48</v>
      </c>
      <c r="E2952">
        <f t="shared" si="139"/>
        <v>7</v>
      </c>
      <c r="F2952" t="str">
        <f t="shared" si="140"/>
        <v>No</v>
      </c>
    </row>
    <row r="2953" spans="1:6" x14ac:dyDescent="0.25">
      <c r="A2953" t="s">
        <v>345</v>
      </c>
      <c r="B2953" s="1">
        <v>37475</v>
      </c>
      <c r="C2953" t="s">
        <v>2073</v>
      </c>
      <c r="D2953">
        <f t="shared" si="138"/>
        <v>7199.86</v>
      </c>
      <c r="E2953">
        <f t="shared" si="139"/>
        <v>8</v>
      </c>
      <c r="F2953" t="str">
        <f t="shared" si="140"/>
        <v>No</v>
      </c>
    </row>
    <row r="2954" spans="1:6" x14ac:dyDescent="0.25">
      <c r="A2954" t="s">
        <v>134</v>
      </c>
      <c r="B2954" s="1">
        <v>40299</v>
      </c>
      <c r="C2954" t="s">
        <v>2074</v>
      </c>
      <c r="D2954">
        <f t="shared" si="138"/>
        <v>9526.2000000000007</v>
      </c>
      <c r="E2954">
        <f t="shared" si="139"/>
        <v>5</v>
      </c>
      <c r="F2954" t="str">
        <f t="shared" si="140"/>
        <v>No</v>
      </c>
    </row>
    <row r="2955" spans="1:6" x14ac:dyDescent="0.25">
      <c r="A2955" t="s">
        <v>64</v>
      </c>
      <c r="B2955" s="1">
        <v>39848</v>
      </c>
      <c r="C2955" t="s">
        <v>2075</v>
      </c>
      <c r="D2955">
        <f t="shared" si="138"/>
        <v>9427.7099999999991</v>
      </c>
      <c r="E2955">
        <f t="shared" si="139"/>
        <v>2</v>
      </c>
      <c r="F2955" t="str">
        <f t="shared" si="140"/>
        <v>No</v>
      </c>
    </row>
    <row r="2956" spans="1:6" x14ac:dyDescent="0.25">
      <c r="A2956" t="s">
        <v>71</v>
      </c>
      <c r="B2956" s="1">
        <v>39045</v>
      </c>
      <c r="C2956" t="s">
        <v>2076</v>
      </c>
      <c r="D2956">
        <f t="shared" si="138"/>
        <v>9422.8799999999992</v>
      </c>
      <c r="E2956">
        <f t="shared" si="139"/>
        <v>11</v>
      </c>
      <c r="F2956" t="str">
        <f t="shared" si="140"/>
        <v>No</v>
      </c>
    </row>
    <row r="2957" spans="1:6" x14ac:dyDescent="0.25">
      <c r="A2957" t="s">
        <v>143</v>
      </c>
      <c r="B2957" s="1">
        <v>41816</v>
      </c>
      <c r="C2957">
        <v>8953.02</v>
      </c>
      <c r="D2957">
        <f t="shared" si="138"/>
        <v>8953.02</v>
      </c>
      <c r="E2957">
        <f t="shared" si="139"/>
        <v>6</v>
      </c>
      <c r="F2957" t="str">
        <f t="shared" si="140"/>
        <v>Yes</v>
      </c>
    </row>
    <row r="2958" spans="1:6" x14ac:dyDescent="0.25">
      <c r="A2958" t="s">
        <v>77</v>
      </c>
      <c r="B2958" s="1">
        <v>39092</v>
      </c>
      <c r="C2958">
        <v>8181.75</v>
      </c>
      <c r="D2958">
        <f t="shared" si="138"/>
        <v>8181.75</v>
      </c>
      <c r="E2958">
        <f t="shared" si="139"/>
        <v>1</v>
      </c>
      <c r="F2958" t="str">
        <f t="shared" si="140"/>
        <v>No</v>
      </c>
    </row>
    <row r="2959" spans="1:6" x14ac:dyDescent="0.25">
      <c r="A2959" t="s">
        <v>206</v>
      </c>
      <c r="B2959" s="1">
        <v>40263</v>
      </c>
      <c r="C2959" t="s">
        <v>2077</v>
      </c>
      <c r="D2959">
        <f t="shared" si="138"/>
        <v>8787.6</v>
      </c>
      <c r="E2959">
        <f t="shared" si="139"/>
        <v>3</v>
      </c>
      <c r="F2959" t="str">
        <f t="shared" si="140"/>
        <v>No</v>
      </c>
    </row>
    <row r="2960" spans="1:6" x14ac:dyDescent="0.25">
      <c r="A2960" t="s">
        <v>379</v>
      </c>
      <c r="B2960" s="1">
        <v>38989</v>
      </c>
      <c r="C2960" t="s">
        <v>2078</v>
      </c>
      <c r="D2960">
        <f t="shared" si="138"/>
        <v>5195.21</v>
      </c>
      <c r="E2960">
        <f t="shared" si="139"/>
        <v>9</v>
      </c>
      <c r="F2960" t="str">
        <f t="shared" si="140"/>
        <v>No</v>
      </c>
    </row>
    <row r="2961" spans="1:6" x14ac:dyDescent="0.25">
      <c r="A2961" t="s">
        <v>77</v>
      </c>
      <c r="B2961" s="1">
        <v>38633</v>
      </c>
      <c r="C2961" t="s">
        <v>2079</v>
      </c>
      <c r="D2961">
        <f t="shared" si="138"/>
        <v>8817.1</v>
      </c>
      <c r="E2961">
        <f t="shared" si="139"/>
        <v>10</v>
      </c>
      <c r="F2961" t="str">
        <f t="shared" si="140"/>
        <v>No</v>
      </c>
    </row>
    <row r="2962" spans="1:6" x14ac:dyDescent="0.25">
      <c r="A2962" t="s">
        <v>723</v>
      </c>
      <c r="B2962" s="1">
        <v>38113</v>
      </c>
      <c r="C2962" t="s">
        <v>2080</v>
      </c>
      <c r="D2962">
        <f t="shared" si="138"/>
        <v>8804.66</v>
      </c>
      <c r="E2962">
        <f t="shared" si="139"/>
        <v>5</v>
      </c>
      <c r="F2962" t="str">
        <f t="shared" si="140"/>
        <v>No</v>
      </c>
    </row>
    <row r="2963" spans="1:6" x14ac:dyDescent="0.25">
      <c r="A2963" t="s">
        <v>138</v>
      </c>
      <c r="B2963" s="1">
        <v>41784</v>
      </c>
      <c r="C2963">
        <v>6609.94</v>
      </c>
      <c r="D2963">
        <f t="shared" si="138"/>
        <v>6609.94</v>
      </c>
      <c r="E2963">
        <f t="shared" si="139"/>
        <v>5</v>
      </c>
      <c r="F2963" t="str">
        <f t="shared" si="140"/>
        <v>Yes</v>
      </c>
    </row>
    <row r="2964" spans="1:6" x14ac:dyDescent="0.25">
      <c r="A2964" t="s">
        <v>291</v>
      </c>
      <c r="B2964" s="1">
        <v>39792</v>
      </c>
      <c r="C2964" t="s">
        <v>2081</v>
      </c>
      <c r="D2964">
        <f t="shared" si="138"/>
        <v>5474.84</v>
      </c>
      <c r="E2964">
        <f t="shared" si="139"/>
        <v>12</v>
      </c>
      <c r="F2964" t="str">
        <f t="shared" si="140"/>
        <v>No</v>
      </c>
    </row>
    <row r="2965" spans="1:6" x14ac:dyDescent="0.25">
      <c r="A2965" t="s">
        <v>407</v>
      </c>
      <c r="B2965" s="1">
        <v>41347</v>
      </c>
      <c r="C2965" t="s">
        <v>2082</v>
      </c>
      <c r="D2965">
        <f t="shared" si="138"/>
        <v>9891.48</v>
      </c>
      <c r="E2965">
        <f t="shared" si="139"/>
        <v>3</v>
      </c>
      <c r="F2965" t="str">
        <f t="shared" si="140"/>
        <v>No</v>
      </c>
    </row>
    <row r="2966" spans="1:6" x14ac:dyDescent="0.25">
      <c r="A2966" t="s">
        <v>274</v>
      </c>
      <c r="B2966" s="1">
        <v>40468</v>
      </c>
      <c r="C2966" t="s">
        <v>2083</v>
      </c>
      <c r="D2966">
        <f t="shared" si="138"/>
        <v>8617.49</v>
      </c>
      <c r="E2966">
        <f t="shared" si="139"/>
        <v>10</v>
      </c>
      <c r="F2966" t="str">
        <f t="shared" si="140"/>
        <v>No</v>
      </c>
    </row>
    <row r="2967" spans="1:6" x14ac:dyDescent="0.25">
      <c r="A2967" t="s">
        <v>71</v>
      </c>
      <c r="B2967" s="1">
        <v>41598</v>
      </c>
      <c r="C2967">
        <v>8116.42</v>
      </c>
      <c r="D2967">
        <f t="shared" si="138"/>
        <v>8116.42</v>
      </c>
      <c r="E2967">
        <f t="shared" si="139"/>
        <v>11</v>
      </c>
      <c r="F2967" t="str">
        <f t="shared" si="140"/>
        <v>No</v>
      </c>
    </row>
    <row r="2968" spans="1:6" x14ac:dyDescent="0.25">
      <c r="A2968" t="s">
        <v>1168</v>
      </c>
      <c r="B2968" s="1">
        <v>37512</v>
      </c>
      <c r="C2968" t="s">
        <v>2084</v>
      </c>
      <c r="D2968">
        <f t="shared" si="138"/>
        <v>9805.98</v>
      </c>
      <c r="E2968">
        <f t="shared" si="139"/>
        <v>9</v>
      </c>
      <c r="F2968" t="str">
        <f t="shared" si="140"/>
        <v>No</v>
      </c>
    </row>
    <row r="2969" spans="1:6" x14ac:dyDescent="0.25">
      <c r="A2969" t="s">
        <v>894</v>
      </c>
      <c r="B2969" s="1">
        <v>40390</v>
      </c>
      <c r="C2969" t="s">
        <v>2085</v>
      </c>
      <c r="D2969">
        <f t="shared" si="138"/>
        <v>5040.7700000000004</v>
      </c>
      <c r="E2969">
        <f t="shared" si="139"/>
        <v>7</v>
      </c>
      <c r="F2969" t="str">
        <f t="shared" si="140"/>
        <v>No</v>
      </c>
    </row>
    <row r="2970" spans="1:6" x14ac:dyDescent="0.25">
      <c r="A2970" t="s">
        <v>1536</v>
      </c>
      <c r="B2970" s="1">
        <v>41266</v>
      </c>
      <c r="C2970" t="s">
        <v>2086</v>
      </c>
      <c r="D2970">
        <f t="shared" si="138"/>
        <v>7540.31</v>
      </c>
      <c r="E2970">
        <f t="shared" si="139"/>
        <v>12</v>
      </c>
      <c r="F2970" t="str">
        <f t="shared" si="140"/>
        <v>No</v>
      </c>
    </row>
    <row r="2971" spans="1:6" x14ac:dyDescent="0.25">
      <c r="A2971" t="s">
        <v>739</v>
      </c>
      <c r="B2971" s="1">
        <v>38924</v>
      </c>
      <c r="C2971">
        <v>9914.14</v>
      </c>
      <c r="D2971">
        <f t="shared" si="138"/>
        <v>9914.14</v>
      </c>
      <c r="E2971">
        <f t="shared" si="139"/>
        <v>7</v>
      </c>
      <c r="F2971" t="str">
        <f t="shared" si="140"/>
        <v>No</v>
      </c>
    </row>
    <row r="2972" spans="1:6" x14ac:dyDescent="0.25">
      <c r="A2972" t="s">
        <v>2040</v>
      </c>
      <c r="B2972" s="1">
        <v>40256</v>
      </c>
      <c r="C2972" t="s">
        <v>2087</v>
      </c>
      <c r="D2972">
        <f t="shared" si="138"/>
        <v>6550.03</v>
      </c>
      <c r="E2972">
        <f t="shared" si="139"/>
        <v>3</v>
      </c>
      <c r="F2972" t="str">
        <f t="shared" si="140"/>
        <v>No</v>
      </c>
    </row>
    <row r="2973" spans="1:6" x14ac:dyDescent="0.25">
      <c r="A2973" t="s">
        <v>1589</v>
      </c>
      <c r="B2973" s="1">
        <v>37207</v>
      </c>
      <c r="C2973" t="s">
        <v>2088</v>
      </c>
      <c r="D2973">
        <f t="shared" si="138"/>
        <v>5351.46</v>
      </c>
      <c r="E2973">
        <f t="shared" si="139"/>
        <v>11</v>
      </c>
      <c r="F2973" t="str">
        <f t="shared" si="140"/>
        <v>No</v>
      </c>
    </row>
    <row r="2974" spans="1:6" x14ac:dyDescent="0.25">
      <c r="A2974" t="s">
        <v>285</v>
      </c>
      <c r="B2974" s="1">
        <v>39893</v>
      </c>
      <c r="C2974">
        <v>5386.72</v>
      </c>
      <c r="D2974">
        <f t="shared" si="138"/>
        <v>5386.72</v>
      </c>
      <c r="E2974">
        <f t="shared" si="139"/>
        <v>3</v>
      </c>
      <c r="F2974" t="str">
        <f t="shared" si="140"/>
        <v>No</v>
      </c>
    </row>
    <row r="2975" spans="1:6" x14ac:dyDescent="0.25">
      <c r="A2975" t="s">
        <v>134</v>
      </c>
      <c r="B2975" s="1">
        <v>39505</v>
      </c>
      <c r="C2975" t="s">
        <v>2089</v>
      </c>
      <c r="D2975">
        <f t="shared" si="138"/>
        <v>7088.54</v>
      </c>
      <c r="E2975">
        <f t="shared" si="139"/>
        <v>2</v>
      </c>
      <c r="F2975" t="str">
        <f t="shared" si="140"/>
        <v>No</v>
      </c>
    </row>
    <row r="2976" spans="1:6" x14ac:dyDescent="0.25">
      <c r="A2976" t="s">
        <v>332</v>
      </c>
      <c r="B2976" s="1">
        <v>41690</v>
      </c>
      <c r="C2976">
        <v>6665.72</v>
      </c>
      <c r="D2976">
        <f t="shared" si="138"/>
        <v>6665.72</v>
      </c>
      <c r="E2976">
        <f t="shared" si="139"/>
        <v>2</v>
      </c>
      <c r="F2976" t="str">
        <f t="shared" si="140"/>
        <v>No</v>
      </c>
    </row>
    <row r="2977" spans="1:6" x14ac:dyDescent="0.25">
      <c r="A2977" t="s">
        <v>1762</v>
      </c>
      <c r="B2977" s="1">
        <v>40254</v>
      </c>
      <c r="C2977" t="s">
        <v>2090</v>
      </c>
      <c r="D2977">
        <f t="shared" si="138"/>
        <v>8968.94</v>
      </c>
      <c r="E2977">
        <f t="shared" si="139"/>
        <v>3</v>
      </c>
      <c r="F2977" t="str">
        <f t="shared" si="140"/>
        <v>No</v>
      </c>
    </row>
    <row r="2978" spans="1:6" x14ac:dyDescent="0.25">
      <c r="A2978" t="s">
        <v>864</v>
      </c>
      <c r="B2978" s="1">
        <v>38960</v>
      </c>
      <c r="C2978" t="s">
        <v>2091</v>
      </c>
      <c r="D2978">
        <f t="shared" si="138"/>
        <v>5974.03</v>
      </c>
      <c r="E2978">
        <f t="shared" si="139"/>
        <v>8</v>
      </c>
      <c r="F2978" t="str">
        <f t="shared" si="140"/>
        <v>No</v>
      </c>
    </row>
    <row r="2979" spans="1:6" x14ac:dyDescent="0.25">
      <c r="A2979" t="s">
        <v>413</v>
      </c>
      <c r="B2979" s="1">
        <v>40271</v>
      </c>
      <c r="C2979">
        <v>5198.68</v>
      </c>
      <c r="D2979">
        <f t="shared" si="138"/>
        <v>5198.68</v>
      </c>
      <c r="E2979">
        <f t="shared" si="139"/>
        <v>4</v>
      </c>
      <c r="F2979" t="str">
        <f t="shared" si="140"/>
        <v>No</v>
      </c>
    </row>
    <row r="2980" spans="1:6" x14ac:dyDescent="0.25">
      <c r="A2980" t="s">
        <v>489</v>
      </c>
      <c r="B2980" s="1">
        <v>41991</v>
      </c>
      <c r="C2980" t="s">
        <v>2092</v>
      </c>
      <c r="D2980">
        <f t="shared" si="138"/>
        <v>6992.23</v>
      </c>
      <c r="E2980">
        <f t="shared" si="139"/>
        <v>12</v>
      </c>
      <c r="F2980" t="str">
        <f t="shared" si="140"/>
        <v>No</v>
      </c>
    </row>
    <row r="2981" spans="1:6" x14ac:dyDescent="0.25">
      <c r="A2981" t="s">
        <v>96</v>
      </c>
      <c r="B2981" s="1">
        <v>37673</v>
      </c>
      <c r="C2981">
        <v>6156.62</v>
      </c>
      <c r="D2981">
        <f t="shared" si="138"/>
        <v>6156.62</v>
      </c>
      <c r="E2981">
        <f t="shared" si="139"/>
        <v>2</v>
      </c>
      <c r="F2981" t="str">
        <f t="shared" si="140"/>
        <v>No</v>
      </c>
    </row>
    <row r="2982" spans="1:6" x14ac:dyDescent="0.25">
      <c r="A2982" t="s">
        <v>269</v>
      </c>
      <c r="B2982" s="1">
        <v>40681</v>
      </c>
      <c r="C2982">
        <v>8614.25</v>
      </c>
      <c r="D2982">
        <f t="shared" si="138"/>
        <v>8614.25</v>
      </c>
      <c r="E2982">
        <f t="shared" si="139"/>
        <v>5</v>
      </c>
      <c r="F2982" t="str">
        <f t="shared" si="140"/>
        <v>Yes</v>
      </c>
    </row>
    <row r="2983" spans="1:6" x14ac:dyDescent="0.25">
      <c r="A2983" t="s">
        <v>334</v>
      </c>
      <c r="B2983" s="1">
        <v>39589</v>
      </c>
      <c r="C2983" t="s">
        <v>2093</v>
      </c>
      <c r="D2983">
        <f t="shared" si="138"/>
        <v>9518.39</v>
      </c>
      <c r="E2983">
        <f t="shared" si="139"/>
        <v>5</v>
      </c>
      <c r="F2983" t="str">
        <f t="shared" si="140"/>
        <v>No</v>
      </c>
    </row>
    <row r="2984" spans="1:6" x14ac:dyDescent="0.25">
      <c r="A2984" t="s">
        <v>118</v>
      </c>
      <c r="B2984" s="1">
        <v>38584</v>
      </c>
      <c r="C2984">
        <v>7141.55</v>
      </c>
      <c r="D2984">
        <f t="shared" si="138"/>
        <v>7141.55</v>
      </c>
      <c r="E2984">
        <f t="shared" si="139"/>
        <v>8</v>
      </c>
      <c r="F2984" t="str">
        <f t="shared" si="140"/>
        <v>No</v>
      </c>
    </row>
    <row r="2985" spans="1:6" x14ac:dyDescent="0.25">
      <c r="A2985" t="s">
        <v>736</v>
      </c>
      <c r="B2985" s="1">
        <v>38423</v>
      </c>
      <c r="C2985">
        <v>7305.98</v>
      </c>
      <c r="D2985">
        <f t="shared" si="138"/>
        <v>7305.98</v>
      </c>
      <c r="E2985">
        <f t="shared" si="139"/>
        <v>3</v>
      </c>
      <c r="F2985" t="str">
        <f t="shared" si="140"/>
        <v>No</v>
      </c>
    </row>
    <row r="2986" spans="1:6" x14ac:dyDescent="0.25">
      <c r="A2986" t="s">
        <v>675</v>
      </c>
      <c r="B2986" s="1">
        <v>41377</v>
      </c>
      <c r="C2986">
        <v>5762.98</v>
      </c>
      <c r="D2986">
        <f t="shared" si="138"/>
        <v>5762.98</v>
      </c>
      <c r="E2986">
        <f t="shared" si="139"/>
        <v>4</v>
      </c>
      <c r="F2986" t="str">
        <f t="shared" si="140"/>
        <v>No</v>
      </c>
    </row>
    <row r="2987" spans="1:6" x14ac:dyDescent="0.25">
      <c r="A2987" t="s">
        <v>604</v>
      </c>
      <c r="B2987" s="1">
        <v>40394</v>
      </c>
      <c r="C2987" t="s">
        <v>2094</v>
      </c>
      <c r="D2987">
        <f t="shared" si="138"/>
        <v>6033.01</v>
      </c>
      <c r="E2987">
        <f t="shared" si="139"/>
        <v>8</v>
      </c>
      <c r="F2987" t="str">
        <f t="shared" si="140"/>
        <v>No</v>
      </c>
    </row>
    <row r="2988" spans="1:6" x14ac:dyDescent="0.25">
      <c r="A2988" t="s">
        <v>747</v>
      </c>
      <c r="B2988" s="1">
        <v>38048</v>
      </c>
      <c r="C2988" t="s">
        <v>2095</v>
      </c>
      <c r="D2988">
        <f t="shared" si="138"/>
        <v>6049.76</v>
      </c>
      <c r="E2988">
        <f t="shared" si="139"/>
        <v>3</v>
      </c>
      <c r="F2988" t="str">
        <f t="shared" si="140"/>
        <v>No</v>
      </c>
    </row>
    <row r="2989" spans="1:6" x14ac:dyDescent="0.25">
      <c r="A2989" t="s">
        <v>544</v>
      </c>
      <c r="B2989" s="1">
        <v>38494</v>
      </c>
      <c r="C2989">
        <v>7932.81</v>
      </c>
      <c r="D2989">
        <f t="shared" si="138"/>
        <v>7932.81</v>
      </c>
      <c r="E2989">
        <f t="shared" si="139"/>
        <v>5</v>
      </c>
      <c r="F2989" t="str">
        <f t="shared" si="140"/>
        <v>Yes</v>
      </c>
    </row>
    <row r="2990" spans="1:6" x14ac:dyDescent="0.25">
      <c r="A2990" t="s">
        <v>181</v>
      </c>
      <c r="B2990" s="1">
        <v>39773</v>
      </c>
      <c r="C2990" t="s">
        <v>2096</v>
      </c>
      <c r="D2990">
        <f t="shared" si="138"/>
        <v>9166.3799999999992</v>
      </c>
      <c r="E2990">
        <f t="shared" si="139"/>
        <v>11</v>
      </c>
      <c r="F2990" t="str">
        <f t="shared" si="140"/>
        <v>No</v>
      </c>
    </row>
    <row r="2991" spans="1:6" x14ac:dyDescent="0.25">
      <c r="A2991" t="s">
        <v>89</v>
      </c>
      <c r="B2991" s="1">
        <v>40142</v>
      </c>
      <c r="C2991" t="s">
        <v>2097</v>
      </c>
      <c r="D2991">
        <f t="shared" si="138"/>
        <v>5876.71</v>
      </c>
      <c r="E2991">
        <f t="shared" si="139"/>
        <v>11</v>
      </c>
      <c r="F2991" t="str">
        <f t="shared" si="140"/>
        <v>No</v>
      </c>
    </row>
    <row r="2992" spans="1:6" x14ac:dyDescent="0.25">
      <c r="A2992" t="s">
        <v>745</v>
      </c>
      <c r="B2992" s="1">
        <v>41620</v>
      </c>
      <c r="C2992">
        <v>9239.9</v>
      </c>
      <c r="D2992">
        <f t="shared" si="138"/>
        <v>9239.9</v>
      </c>
      <c r="E2992">
        <f t="shared" si="139"/>
        <v>12</v>
      </c>
      <c r="F2992" t="str">
        <f t="shared" si="140"/>
        <v>No</v>
      </c>
    </row>
    <row r="2993" spans="1:6" x14ac:dyDescent="0.25">
      <c r="A2993" t="s">
        <v>217</v>
      </c>
      <c r="B2993" s="1">
        <v>41578</v>
      </c>
      <c r="C2993">
        <v>7625.95</v>
      </c>
      <c r="D2993">
        <f t="shared" si="138"/>
        <v>7625.95</v>
      </c>
      <c r="E2993">
        <f t="shared" si="139"/>
        <v>10</v>
      </c>
      <c r="F2993" t="str">
        <f t="shared" si="140"/>
        <v>No</v>
      </c>
    </row>
    <row r="2994" spans="1:6" x14ac:dyDescent="0.25">
      <c r="A2994" t="s">
        <v>125</v>
      </c>
      <c r="B2994" s="1">
        <v>40137</v>
      </c>
      <c r="C2994" t="s">
        <v>2098</v>
      </c>
      <c r="D2994">
        <f t="shared" si="138"/>
        <v>7266.31</v>
      </c>
      <c r="E2994">
        <f t="shared" si="139"/>
        <v>11</v>
      </c>
      <c r="F2994" t="str">
        <f t="shared" si="140"/>
        <v>No</v>
      </c>
    </row>
    <row r="2995" spans="1:6" x14ac:dyDescent="0.25">
      <c r="A2995" t="s">
        <v>1168</v>
      </c>
      <c r="B2995" s="1">
        <v>40904</v>
      </c>
      <c r="C2995" t="s">
        <v>2099</v>
      </c>
      <c r="D2995">
        <f t="shared" si="138"/>
        <v>9381.7999999999993</v>
      </c>
      <c r="E2995">
        <f t="shared" si="139"/>
        <v>12</v>
      </c>
      <c r="F2995" t="str">
        <f t="shared" si="140"/>
        <v>No</v>
      </c>
    </row>
    <row r="2996" spans="1:6" x14ac:dyDescent="0.25">
      <c r="A2996" t="s">
        <v>102</v>
      </c>
      <c r="B2996" s="1">
        <v>37261</v>
      </c>
      <c r="C2996">
        <v>6142.49</v>
      </c>
      <c r="D2996">
        <f t="shared" si="138"/>
        <v>6142.49</v>
      </c>
      <c r="E2996">
        <f t="shared" si="139"/>
        <v>1</v>
      </c>
      <c r="F2996" t="str">
        <f t="shared" si="140"/>
        <v>No</v>
      </c>
    </row>
    <row r="2997" spans="1:6" x14ac:dyDescent="0.25">
      <c r="A2997" t="s">
        <v>84</v>
      </c>
      <c r="B2997" s="1">
        <v>37073</v>
      </c>
      <c r="C2997">
        <v>5667.06</v>
      </c>
      <c r="D2997">
        <f t="shared" si="138"/>
        <v>5667.06</v>
      </c>
      <c r="E2997">
        <f t="shared" si="139"/>
        <v>7</v>
      </c>
      <c r="F2997" t="str">
        <f t="shared" si="140"/>
        <v>No</v>
      </c>
    </row>
    <row r="2998" spans="1:6" x14ac:dyDescent="0.25">
      <c r="A2998" t="s">
        <v>452</v>
      </c>
      <c r="B2998" s="1">
        <v>37796</v>
      </c>
      <c r="C2998">
        <v>5639.19</v>
      </c>
      <c r="D2998">
        <f t="shared" si="138"/>
        <v>5639.19</v>
      </c>
      <c r="E2998">
        <f t="shared" si="139"/>
        <v>6</v>
      </c>
      <c r="F2998" t="str">
        <f t="shared" si="140"/>
        <v>No</v>
      </c>
    </row>
    <row r="2999" spans="1:6" x14ac:dyDescent="0.25">
      <c r="A2999" t="s">
        <v>71</v>
      </c>
      <c r="B2999" s="1">
        <v>41544</v>
      </c>
      <c r="C2999" t="s">
        <v>2100</v>
      </c>
      <c r="D2999">
        <f t="shared" si="138"/>
        <v>5273.84</v>
      </c>
      <c r="E2999">
        <f t="shared" si="139"/>
        <v>9</v>
      </c>
      <c r="F2999" t="str">
        <f t="shared" si="140"/>
        <v>No</v>
      </c>
    </row>
    <row r="3000" spans="1:6" x14ac:dyDescent="0.25">
      <c r="A3000" t="s">
        <v>881</v>
      </c>
      <c r="B3000" s="1">
        <v>39541</v>
      </c>
      <c r="C3000" t="s">
        <v>2101</v>
      </c>
      <c r="D3000">
        <f t="shared" si="138"/>
        <v>8770.1200000000008</v>
      </c>
      <c r="E3000">
        <f t="shared" si="139"/>
        <v>4</v>
      </c>
      <c r="F3000" t="str">
        <f t="shared" si="140"/>
        <v>No</v>
      </c>
    </row>
    <row r="3001" spans="1:6" x14ac:dyDescent="0.25">
      <c r="A3001" t="s">
        <v>296</v>
      </c>
      <c r="B3001" s="1">
        <v>41867</v>
      </c>
      <c r="C3001">
        <v>5949.16</v>
      </c>
      <c r="D3001">
        <f t="shared" si="138"/>
        <v>5949.16</v>
      </c>
      <c r="E3001">
        <f t="shared" si="139"/>
        <v>8</v>
      </c>
      <c r="F3001" t="str">
        <f t="shared" si="140"/>
        <v>No</v>
      </c>
    </row>
    <row r="3002" spans="1:6" x14ac:dyDescent="0.25">
      <c r="A3002" t="s">
        <v>473</v>
      </c>
      <c r="B3002" s="1">
        <v>41876</v>
      </c>
      <c r="C3002" t="s">
        <v>2102</v>
      </c>
      <c r="D3002">
        <f t="shared" si="138"/>
        <v>5011.78</v>
      </c>
      <c r="E3002">
        <f t="shared" si="139"/>
        <v>8</v>
      </c>
      <c r="F3002" t="str">
        <f t="shared" si="140"/>
        <v>No</v>
      </c>
    </row>
    <row r="3003" spans="1:6" x14ac:dyDescent="0.25">
      <c r="A3003" t="s">
        <v>126</v>
      </c>
      <c r="B3003" s="1">
        <v>39950</v>
      </c>
      <c r="C3003">
        <v>6261.97</v>
      </c>
      <c r="D3003">
        <f t="shared" si="138"/>
        <v>6261.97</v>
      </c>
      <c r="E3003">
        <f t="shared" si="139"/>
        <v>5</v>
      </c>
      <c r="F3003" t="str">
        <f t="shared" si="140"/>
        <v>No</v>
      </c>
    </row>
    <row r="3004" spans="1:6" x14ac:dyDescent="0.25">
      <c r="A3004" t="s">
        <v>372</v>
      </c>
      <c r="B3004" s="1">
        <v>38261</v>
      </c>
      <c r="C3004">
        <v>9699.14</v>
      </c>
      <c r="D3004">
        <f t="shared" si="138"/>
        <v>9699.14</v>
      </c>
      <c r="E3004">
        <f t="shared" si="139"/>
        <v>10</v>
      </c>
      <c r="F3004" t="str">
        <f t="shared" si="140"/>
        <v>No</v>
      </c>
    </row>
    <row r="3005" spans="1:6" x14ac:dyDescent="0.25">
      <c r="A3005" t="s">
        <v>502</v>
      </c>
      <c r="B3005" s="1">
        <v>37774</v>
      </c>
      <c r="C3005" t="s">
        <v>1265</v>
      </c>
      <c r="D3005">
        <f t="shared" si="138"/>
        <v>6544.35</v>
      </c>
      <c r="E3005">
        <f t="shared" si="139"/>
        <v>6</v>
      </c>
      <c r="F3005" t="str">
        <f t="shared" si="140"/>
        <v>No</v>
      </c>
    </row>
    <row r="3006" spans="1:6" x14ac:dyDescent="0.25">
      <c r="A3006" t="s">
        <v>102</v>
      </c>
      <c r="B3006" s="1">
        <v>41070</v>
      </c>
      <c r="C3006" t="s">
        <v>2103</v>
      </c>
      <c r="D3006">
        <f t="shared" si="138"/>
        <v>5801.64</v>
      </c>
      <c r="E3006">
        <f t="shared" si="139"/>
        <v>6</v>
      </c>
      <c r="F3006" t="str">
        <f t="shared" si="140"/>
        <v>No</v>
      </c>
    </row>
    <row r="3007" spans="1:6" x14ac:dyDescent="0.25">
      <c r="A3007" t="s">
        <v>291</v>
      </c>
      <c r="B3007" s="1">
        <v>39281</v>
      </c>
      <c r="C3007">
        <v>7902.72</v>
      </c>
      <c r="D3007">
        <f t="shared" si="138"/>
        <v>7902.72</v>
      </c>
      <c r="E3007">
        <f t="shared" si="139"/>
        <v>7</v>
      </c>
      <c r="F3007" t="str">
        <f t="shared" si="140"/>
        <v>No</v>
      </c>
    </row>
    <row r="3008" spans="1:6" x14ac:dyDescent="0.25">
      <c r="A3008" t="s">
        <v>762</v>
      </c>
      <c r="B3008" s="1">
        <v>39955</v>
      </c>
      <c r="C3008" t="s">
        <v>2104</v>
      </c>
      <c r="D3008">
        <f t="shared" si="138"/>
        <v>7468.62</v>
      </c>
      <c r="E3008">
        <f t="shared" si="139"/>
        <v>5</v>
      </c>
      <c r="F3008" t="str">
        <f t="shared" si="140"/>
        <v>No</v>
      </c>
    </row>
    <row r="3009" spans="1:6" x14ac:dyDescent="0.25">
      <c r="A3009" t="s">
        <v>1314</v>
      </c>
      <c r="B3009" s="1">
        <v>41806</v>
      </c>
      <c r="C3009">
        <v>9922.27</v>
      </c>
      <c r="D3009">
        <f t="shared" si="138"/>
        <v>9922.27</v>
      </c>
      <c r="E3009">
        <f t="shared" si="139"/>
        <v>6</v>
      </c>
      <c r="F3009" t="str">
        <f t="shared" si="140"/>
        <v>No</v>
      </c>
    </row>
    <row r="3010" spans="1:6" x14ac:dyDescent="0.25">
      <c r="A3010" t="s">
        <v>96</v>
      </c>
      <c r="B3010" s="1">
        <v>41159</v>
      </c>
      <c r="C3010" t="s">
        <v>2105</v>
      </c>
      <c r="D3010">
        <f t="shared" si="138"/>
        <v>8414.99</v>
      </c>
      <c r="E3010">
        <f t="shared" si="139"/>
        <v>9</v>
      </c>
      <c r="F3010" t="str">
        <f t="shared" si="140"/>
        <v>No</v>
      </c>
    </row>
    <row r="3011" spans="1:6" x14ac:dyDescent="0.25">
      <c r="A3011" t="s">
        <v>329</v>
      </c>
      <c r="B3011" s="1">
        <v>40091</v>
      </c>
      <c r="C3011" t="s">
        <v>2106</v>
      </c>
      <c r="D3011">
        <f t="shared" ref="D3011:D3074" si="141">IF(LEFT(RIGHT(C3011,3))=",",_xlfn.NUMBERVALUE(C3011,",","."),C3011)</f>
        <v>7964.14</v>
      </c>
      <c r="E3011">
        <f t="shared" ref="E3011:E3074" si="142">MONTH(B3011)</f>
        <v>10</v>
      </c>
      <c r="F3011" t="str">
        <f t="shared" ref="F3011:F3074" si="143">IF(ISERROR(SEARCH("J*A*S*M",A3011)),"No","Yes")</f>
        <v>No</v>
      </c>
    </row>
    <row r="3012" spans="1:6" x14ac:dyDescent="0.25">
      <c r="A3012" t="s">
        <v>593</v>
      </c>
      <c r="B3012" s="1">
        <v>41379</v>
      </c>
      <c r="C3012">
        <v>6576.71</v>
      </c>
      <c r="D3012">
        <f t="shared" si="141"/>
        <v>6576.71</v>
      </c>
      <c r="E3012">
        <f t="shared" si="142"/>
        <v>4</v>
      </c>
      <c r="F3012" t="str">
        <f t="shared" si="143"/>
        <v>No</v>
      </c>
    </row>
    <row r="3013" spans="1:6" x14ac:dyDescent="0.25">
      <c r="A3013" t="s">
        <v>560</v>
      </c>
      <c r="B3013" s="1">
        <v>40437</v>
      </c>
      <c r="C3013">
        <v>7710.41</v>
      </c>
      <c r="D3013">
        <f t="shared" si="141"/>
        <v>7710.41</v>
      </c>
      <c r="E3013">
        <f t="shared" si="142"/>
        <v>9</v>
      </c>
      <c r="F3013" t="str">
        <f t="shared" si="143"/>
        <v>No</v>
      </c>
    </row>
    <row r="3014" spans="1:6" x14ac:dyDescent="0.25">
      <c r="A3014" t="s">
        <v>192</v>
      </c>
      <c r="B3014" s="1">
        <v>37646</v>
      </c>
      <c r="C3014" t="s">
        <v>2107</v>
      </c>
      <c r="D3014">
        <f t="shared" si="141"/>
        <v>5617.27</v>
      </c>
      <c r="E3014">
        <f t="shared" si="142"/>
        <v>1</v>
      </c>
      <c r="F3014" t="str">
        <f t="shared" si="143"/>
        <v>No</v>
      </c>
    </row>
    <row r="3015" spans="1:6" x14ac:dyDescent="0.25">
      <c r="A3015" t="s">
        <v>416</v>
      </c>
      <c r="B3015" s="1">
        <v>37431</v>
      </c>
      <c r="C3015" t="s">
        <v>2108</v>
      </c>
      <c r="D3015">
        <f t="shared" si="141"/>
        <v>8900.7999999999993</v>
      </c>
      <c r="E3015">
        <f t="shared" si="142"/>
        <v>6</v>
      </c>
      <c r="F3015" t="str">
        <f t="shared" si="143"/>
        <v>No</v>
      </c>
    </row>
    <row r="3016" spans="1:6" x14ac:dyDescent="0.25">
      <c r="A3016" t="s">
        <v>495</v>
      </c>
      <c r="B3016" s="1">
        <v>40914</v>
      </c>
      <c r="C3016">
        <v>5343.9</v>
      </c>
      <c r="D3016">
        <f t="shared" si="141"/>
        <v>5343.9</v>
      </c>
      <c r="E3016">
        <f t="shared" si="142"/>
        <v>1</v>
      </c>
      <c r="F3016" t="str">
        <f t="shared" si="143"/>
        <v>No</v>
      </c>
    </row>
    <row r="3017" spans="1:6" x14ac:dyDescent="0.25">
      <c r="A3017" t="s">
        <v>269</v>
      </c>
      <c r="B3017" s="1">
        <v>39275</v>
      </c>
      <c r="C3017">
        <v>5167.59</v>
      </c>
      <c r="D3017">
        <f t="shared" si="141"/>
        <v>5167.59</v>
      </c>
      <c r="E3017">
        <f t="shared" si="142"/>
        <v>7</v>
      </c>
      <c r="F3017" t="str">
        <f t="shared" si="143"/>
        <v>Yes</v>
      </c>
    </row>
    <row r="3018" spans="1:6" x14ac:dyDescent="0.25">
      <c r="A3018" t="s">
        <v>676</v>
      </c>
      <c r="B3018" s="1">
        <v>39109</v>
      </c>
      <c r="C3018" t="s">
        <v>2109</v>
      </c>
      <c r="D3018">
        <f t="shared" si="141"/>
        <v>7250.37</v>
      </c>
      <c r="E3018">
        <f t="shared" si="142"/>
        <v>1</v>
      </c>
      <c r="F3018" t="str">
        <f t="shared" si="143"/>
        <v>No</v>
      </c>
    </row>
    <row r="3019" spans="1:6" x14ac:dyDescent="0.25">
      <c r="A3019" t="s">
        <v>534</v>
      </c>
      <c r="B3019" s="1">
        <v>38095</v>
      </c>
      <c r="C3019" t="s">
        <v>2110</v>
      </c>
      <c r="D3019">
        <f t="shared" si="141"/>
        <v>5061.49</v>
      </c>
      <c r="E3019">
        <f t="shared" si="142"/>
        <v>4</v>
      </c>
      <c r="F3019" t="str">
        <f t="shared" si="143"/>
        <v>No</v>
      </c>
    </row>
    <row r="3020" spans="1:6" x14ac:dyDescent="0.25">
      <c r="A3020" t="s">
        <v>1064</v>
      </c>
      <c r="B3020" s="1">
        <v>39296</v>
      </c>
      <c r="C3020" t="s">
        <v>2111</v>
      </c>
      <c r="D3020">
        <f t="shared" si="141"/>
        <v>7433.53</v>
      </c>
      <c r="E3020">
        <f t="shared" si="142"/>
        <v>8</v>
      </c>
      <c r="F3020" t="str">
        <f t="shared" si="143"/>
        <v>No</v>
      </c>
    </row>
    <row r="3021" spans="1:6" x14ac:dyDescent="0.25">
      <c r="A3021" t="s">
        <v>229</v>
      </c>
      <c r="B3021" s="1">
        <v>40083</v>
      </c>
      <c r="C3021">
        <v>8331.4599999999991</v>
      </c>
      <c r="D3021">
        <f t="shared" si="141"/>
        <v>8331.4599999999991</v>
      </c>
      <c r="E3021">
        <f t="shared" si="142"/>
        <v>9</v>
      </c>
      <c r="F3021" t="str">
        <f t="shared" si="143"/>
        <v>No</v>
      </c>
    </row>
    <row r="3022" spans="1:6" x14ac:dyDescent="0.25">
      <c r="A3022" t="s">
        <v>544</v>
      </c>
      <c r="B3022" s="1">
        <v>37050</v>
      </c>
      <c r="C3022">
        <v>9955.41</v>
      </c>
      <c r="D3022">
        <f t="shared" si="141"/>
        <v>9955.41</v>
      </c>
      <c r="E3022">
        <f t="shared" si="142"/>
        <v>6</v>
      </c>
      <c r="F3022" t="str">
        <f t="shared" si="143"/>
        <v>Yes</v>
      </c>
    </row>
    <row r="3023" spans="1:6" x14ac:dyDescent="0.25">
      <c r="A3023" t="s">
        <v>513</v>
      </c>
      <c r="B3023" s="1">
        <v>41002</v>
      </c>
      <c r="C3023">
        <v>5303.59</v>
      </c>
      <c r="D3023">
        <f t="shared" si="141"/>
        <v>5303.59</v>
      </c>
      <c r="E3023">
        <f t="shared" si="142"/>
        <v>4</v>
      </c>
      <c r="F3023" t="str">
        <f t="shared" si="143"/>
        <v>No</v>
      </c>
    </row>
    <row r="3024" spans="1:6" x14ac:dyDescent="0.25">
      <c r="A3024" t="s">
        <v>648</v>
      </c>
      <c r="B3024" s="1">
        <v>37324</v>
      </c>
      <c r="C3024" t="s">
        <v>2112</v>
      </c>
      <c r="D3024">
        <f t="shared" si="141"/>
        <v>8289.68</v>
      </c>
      <c r="E3024">
        <f t="shared" si="142"/>
        <v>3</v>
      </c>
      <c r="F3024" t="str">
        <f t="shared" si="143"/>
        <v>No</v>
      </c>
    </row>
    <row r="3025" spans="1:6" x14ac:dyDescent="0.25">
      <c r="A3025" t="s">
        <v>825</v>
      </c>
      <c r="B3025" s="1">
        <v>40418</v>
      </c>
      <c r="C3025">
        <v>9614.83</v>
      </c>
      <c r="D3025">
        <f t="shared" si="141"/>
        <v>9614.83</v>
      </c>
      <c r="E3025">
        <f t="shared" si="142"/>
        <v>8</v>
      </c>
      <c r="F3025" t="str">
        <f t="shared" si="143"/>
        <v>No</v>
      </c>
    </row>
    <row r="3026" spans="1:6" x14ac:dyDescent="0.25">
      <c r="A3026" t="s">
        <v>600</v>
      </c>
      <c r="B3026" s="1">
        <v>37739</v>
      </c>
      <c r="C3026" t="s">
        <v>2113</v>
      </c>
      <c r="D3026">
        <f t="shared" si="141"/>
        <v>8177.18</v>
      </c>
      <c r="E3026">
        <f t="shared" si="142"/>
        <v>4</v>
      </c>
      <c r="F3026" t="str">
        <f t="shared" si="143"/>
        <v>No</v>
      </c>
    </row>
    <row r="3027" spans="1:6" x14ac:dyDescent="0.25">
      <c r="A3027" t="s">
        <v>800</v>
      </c>
      <c r="B3027" s="1">
        <v>37481</v>
      </c>
      <c r="C3027" t="s">
        <v>2114</v>
      </c>
      <c r="D3027">
        <f t="shared" si="141"/>
        <v>6840.1</v>
      </c>
      <c r="E3027">
        <f t="shared" si="142"/>
        <v>8</v>
      </c>
      <c r="F3027" t="str">
        <f t="shared" si="143"/>
        <v>No</v>
      </c>
    </row>
    <row r="3028" spans="1:6" x14ac:dyDescent="0.25">
      <c r="A3028" t="s">
        <v>514</v>
      </c>
      <c r="B3028" s="1">
        <v>40806</v>
      </c>
      <c r="C3028" t="s">
        <v>2115</v>
      </c>
      <c r="D3028">
        <f t="shared" si="141"/>
        <v>8241.2000000000007</v>
      </c>
      <c r="E3028">
        <f t="shared" si="142"/>
        <v>9</v>
      </c>
      <c r="F3028" t="str">
        <f t="shared" si="143"/>
        <v>No</v>
      </c>
    </row>
    <row r="3029" spans="1:6" x14ac:dyDescent="0.25">
      <c r="A3029" t="s">
        <v>217</v>
      </c>
      <c r="B3029" s="1">
        <v>38263</v>
      </c>
      <c r="C3029" t="s">
        <v>2116</v>
      </c>
      <c r="D3029">
        <f t="shared" si="141"/>
        <v>8078.35</v>
      </c>
      <c r="E3029">
        <f t="shared" si="142"/>
        <v>10</v>
      </c>
      <c r="F3029" t="str">
        <f t="shared" si="143"/>
        <v>No</v>
      </c>
    </row>
    <row r="3030" spans="1:6" x14ac:dyDescent="0.25">
      <c r="A3030" t="s">
        <v>1481</v>
      </c>
      <c r="B3030" s="1">
        <v>37876</v>
      </c>
      <c r="C3030">
        <v>8646.68</v>
      </c>
      <c r="D3030">
        <f t="shared" si="141"/>
        <v>8646.68</v>
      </c>
      <c r="E3030">
        <f t="shared" si="142"/>
        <v>9</v>
      </c>
      <c r="F3030" t="str">
        <f t="shared" si="143"/>
        <v>No</v>
      </c>
    </row>
    <row r="3031" spans="1:6" x14ac:dyDescent="0.25">
      <c r="A3031" t="s">
        <v>66</v>
      </c>
      <c r="B3031" s="1">
        <v>39793</v>
      </c>
      <c r="C3031">
        <v>7381.97</v>
      </c>
      <c r="D3031">
        <f t="shared" si="141"/>
        <v>7381.97</v>
      </c>
      <c r="E3031">
        <f t="shared" si="142"/>
        <v>12</v>
      </c>
      <c r="F3031" t="str">
        <f t="shared" si="143"/>
        <v>No</v>
      </c>
    </row>
    <row r="3032" spans="1:6" x14ac:dyDescent="0.25">
      <c r="A3032" t="s">
        <v>396</v>
      </c>
      <c r="B3032" s="1">
        <v>40571</v>
      </c>
      <c r="C3032" t="s">
        <v>2117</v>
      </c>
      <c r="D3032">
        <f t="shared" si="141"/>
        <v>8655.81</v>
      </c>
      <c r="E3032">
        <f t="shared" si="142"/>
        <v>1</v>
      </c>
      <c r="F3032" t="str">
        <f t="shared" si="143"/>
        <v>Yes</v>
      </c>
    </row>
    <row r="3033" spans="1:6" x14ac:dyDescent="0.25">
      <c r="A3033" t="s">
        <v>474</v>
      </c>
      <c r="B3033" s="1">
        <v>38284</v>
      </c>
      <c r="C3033">
        <v>5363.1</v>
      </c>
      <c r="D3033">
        <f t="shared" si="141"/>
        <v>5363.1</v>
      </c>
      <c r="E3033">
        <f t="shared" si="142"/>
        <v>10</v>
      </c>
      <c r="F3033" t="str">
        <f t="shared" si="143"/>
        <v>No</v>
      </c>
    </row>
    <row r="3034" spans="1:6" x14ac:dyDescent="0.25">
      <c r="A3034" t="s">
        <v>479</v>
      </c>
      <c r="B3034" s="1">
        <v>39498</v>
      </c>
      <c r="C3034">
        <v>9702.23</v>
      </c>
      <c r="D3034">
        <f t="shared" si="141"/>
        <v>9702.23</v>
      </c>
      <c r="E3034">
        <f t="shared" si="142"/>
        <v>2</v>
      </c>
      <c r="F3034" t="str">
        <f t="shared" si="143"/>
        <v>No</v>
      </c>
    </row>
    <row r="3035" spans="1:6" x14ac:dyDescent="0.25">
      <c r="A3035" t="s">
        <v>790</v>
      </c>
      <c r="B3035" s="1">
        <v>38494</v>
      </c>
      <c r="C3035" t="s">
        <v>2118</v>
      </c>
      <c r="D3035">
        <f t="shared" si="141"/>
        <v>9983.89</v>
      </c>
      <c r="E3035">
        <f t="shared" si="142"/>
        <v>5</v>
      </c>
      <c r="F3035" t="str">
        <f t="shared" si="143"/>
        <v>No</v>
      </c>
    </row>
    <row r="3036" spans="1:6" x14ac:dyDescent="0.25">
      <c r="A3036" t="s">
        <v>790</v>
      </c>
      <c r="B3036" s="1">
        <v>38808</v>
      </c>
      <c r="C3036">
        <v>8050.75</v>
      </c>
      <c r="D3036">
        <f t="shared" si="141"/>
        <v>8050.75</v>
      </c>
      <c r="E3036">
        <f t="shared" si="142"/>
        <v>4</v>
      </c>
      <c r="F3036" t="str">
        <f t="shared" si="143"/>
        <v>No</v>
      </c>
    </row>
    <row r="3037" spans="1:6" x14ac:dyDescent="0.25">
      <c r="A3037" t="s">
        <v>539</v>
      </c>
      <c r="B3037" s="1">
        <v>39026</v>
      </c>
      <c r="C3037" t="s">
        <v>2119</v>
      </c>
      <c r="D3037">
        <f t="shared" si="141"/>
        <v>5858.32</v>
      </c>
      <c r="E3037">
        <f t="shared" si="142"/>
        <v>11</v>
      </c>
      <c r="F3037" t="str">
        <f t="shared" si="143"/>
        <v>No</v>
      </c>
    </row>
    <row r="3038" spans="1:6" x14ac:dyDescent="0.25">
      <c r="A3038" t="s">
        <v>697</v>
      </c>
      <c r="B3038" s="1">
        <v>38212</v>
      </c>
      <c r="C3038" t="s">
        <v>2120</v>
      </c>
      <c r="D3038">
        <f t="shared" si="141"/>
        <v>8563.5300000000007</v>
      </c>
      <c r="E3038">
        <f t="shared" si="142"/>
        <v>8</v>
      </c>
      <c r="F3038" t="str">
        <f t="shared" si="143"/>
        <v>No</v>
      </c>
    </row>
    <row r="3039" spans="1:6" x14ac:dyDescent="0.25">
      <c r="A3039" t="s">
        <v>472</v>
      </c>
      <c r="B3039" s="1">
        <v>40976</v>
      </c>
      <c r="C3039">
        <v>5368.29</v>
      </c>
      <c r="D3039">
        <f t="shared" si="141"/>
        <v>5368.29</v>
      </c>
      <c r="E3039">
        <f t="shared" si="142"/>
        <v>3</v>
      </c>
      <c r="F3039" t="str">
        <f t="shared" si="143"/>
        <v>No</v>
      </c>
    </row>
    <row r="3040" spans="1:6" x14ac:dyDescent="0.25">
      <c r="A3040" t="s">
        <v>1226</v>
      </c>
      <c r="B3040" s="1">
        <v>41686</v>
      </c>
      <c r="C3040">
        <v>7218.77</v>
      </c>
      <c r="D3040">
        <f t="shared" si="141"/>
        <v>7218.77</v>
      </c>
      <c r="E3040">
        <f t="shared" si="142"/>
        <v>2</v>
      </c>
      <c r="F3040" t="str">
        <f t="shared" si="143"/>
        <v>No</v>
      </c>
    </row>
    <row r="3041" spans="1:6" x14ac:dyDescent="0.25">
      <c r="A3041" t="s">
        <v>1259</v>
      </c>
      <c r="B3041" s="1">
        <v>41475</v>
      </c>
      <c r="C3041" t="s">
        <v>2121</v>
      </c>
      <c r="D3041">
        <f t="shared" si="141"/>
        <v>9110.44</v>
      </c>
      <c r="E3041">
        <f t="shared" si="142"/>
        <v>7</v>
      </c>
      <c r="F3041" t="str">
        <f t="shared" si="143"/>
        <v>No</v>
      </c>
    </row>
    <row r="3042" spans="1:6" x14ac:dyDescent="0.25">
      <c r="A3042" t="s">
        <v>607</v>
      </c>
      <c r="B3042" s="1">
        <v>41554</v>
      </c>
      <c r="C3042">
        <v>6329.51</v>
      </c>
      <c r="D3042">
        <f t="shared" si="141"/>
        <v>6329.51</v>
      </c>
      <c r="E3042">
        <f t="shared" si="142"/>
        <v>10</v>
      </c>
      <c r="F3042" t="str">
        <f t="shared" si="143"/>
        <v>No</v>
      </c>
    </row>
    <row r="3043" spans="1:6" x14ac:dyDescent="0.25">
      <c r="A3043" t="s">
        <v>593</v>
      </c>
      <c r="B3043" s="1">
        <v>37532</v>
      </c>
      <c r="C3043">
        <v>7342.85</v>
      </c>
      <c r="D3043">
        <f t="shared" si="141"/>
        <v>7342.85</v>
      </c>
      <c r="E3043">
        <f t="shared" si="142"/>
        <v>10</v>
      </c>
      <c r="F3043" t="str">
        <f t="shared" si="143"/>
        <v>No</v>
      </c>
    </row>
    <row r="3044" spans="1:6" x14ac:dyDescent="0.25">
      <c r="A3044" t="s">
        <v>949</v>
      </c>
      <c r="B3044" s="1">
        <v>40535</v>
      </c>
      <c r="C3044">
        <v>8318.31</v>
      </c>
      <c r="D3044">
        <f t="shared" si="141"/>
        <v>8318.31</v>
      </c>
      <c r="E3044">
        <f t="shared" si="142"/>
        <v>12</v>
      </c>
      <c r="F3044" t="str">
        <f t="shared" si="143"/>
        <v>No</v>
      </c>
    </row>
    <row r="3045" spans="1:6" x14ac:dyDescent="0.25">
      <c r="A3045" t="s">
        <v>717</v>
      </c>
      <c r="B3045" s="1">
        <v>38257</v>
      </c>
      <c r="C3045">
        <v>5350.12</v>
      </c>
      <c r="D3045">
        <f t="shared" si="141"/>
        <v>5350.12</v>
      </c>
      <c r="E3045">
        <f t="shared" si="142"/>
        <v>9</v>
      </c>
      <c r="F3045" t="str">
        <f t="shared" si="143"/>
        <v>No</v>
      </c>
    </row>
    <row r="3046" spans="1:6" x14ac:dyDescent="0.25">
      <c r="A3046" t="s">
        <v>550</v>
      </c>
      <c r="B3046" s="1">
        <v>40735</v>
      </c>
      <c r="C3046" t="s">
        <v>2122</v>
      </c>
      <c r="D3046">
        <f t="shared" si="141"/>
        <v>6141.98</v>
      </c>
      <c r="E3046">
        <f t="shared" si="142"/>
        <v>7</v>
      </c>
      <c r="F3046" t="str">
        <f t="shared" si="143"/>
        <v>No</v>
      </c>
    </row>
    <row r="3047" spans="1:6" x14ac:dyDescent="0.25">
      <c r="A3047" t="s">
        <v>66</v>
      </c>
      <c r="B3047" s="1">
        <v>41940</v>
      </c>
      <c r="C3047" t="s">
        <v>2123</v>
      </c>
      <c r="D3047">
        <f t="shared" si="141"/>
        <v>6841.4</v>
      </c>
      <c r="E3047">
        <f t="shared" si="142"/>
        <v>10</v>
      </c>
      <c r="F3047" t="str">
        <f t="shared" si="143"/>
        <v>No</v>
      </c>
    </row>
    <row r="3048" spans="1:6" x14ac:dyDescent="0.25">
      <c r="A3048" t="s">
        <v>132</v>
      </c>
      <c r="B3048" s="1">
        <v>39399</v>
      </c>
      <c r="C3048" t="s">
        <v>2124</v>
      </c>
      <c r="D3048">
        <f t="shared" si="141"/>
        <v>5189.26</v>
      </c>
      <c r="E3048">
        <f t="shared" si="142"/>
        <v>11</v>
      </c>
      <c r="F3048" t="str">
        <f t="shared" si="143"/>
        <v>No</v>
      </c>
    </row>
    <row r="3049" spans="1:6" x14ac:dyDescent="0.25">
      <c r="A3049" t="s">
        <v>163</v>
      </c>
      <c r="B3049" s="1">
        <v>41685</v>
      </c>
      <c r="C3049" t="s">
        <v>2125</v>
      </c>
      <c r="D3049">
        <f t="shared" si="141"/>
        <v>7673.28</v>
      </c>
      <c r="E3049">
        <f t="shared" si="142"/>
        <v>2</v>
      </c>
      <c r="F3049" t="str">
        <f t="shared" si="143"/>
        <v>No</v>
      </c>
    </row>
    <row r="3050" spans="1:6" x14ac:dyDescent="0.25">
      <c r="A3050" t="s">
        <v>230</v>
      </c>
      <c r="B3050" s="1">
        <v>40560</v>
      </c>
      <c r="C3050">
        <v>6872.37</v>
      </c>
      <c r="D3050">
        <f t="shared" si="141"/>
        <v>6872.37</v>
      </c>
      <c r="E3050">
        <f t="shared" si="142"/>
        <v>1</v>
      </c>
      <c r="F3050" t="str">
        <f t="shared" si="143"/>
        <v>No</v>
      </c>
    </row>
    <row r="3051" spans="1:6" x14ac:dyDescent="0.25">
      <c r="A3051" t="s">
        <v>1147</v>
      </c>
      <c r="B3051" s="1">
        <v>40488</v>
      </c>
      <c r="C3051">
        <v>7929.49</v>
      </c>
      <c r="D3051">
        <f t="shared" si="141"/>
        <v>7929.49</v>
      </c>
      <c r="E3051">
        <f t="shared" si="142"/>
        <v>11</v>
      </c>
      <c r="F3051" t="str">
        <f t="shared" si="143"/>
        <v>No</v>
      </c>
    </row>
    <row r="3052" spans="1:6" x14ac:dyDescent="0.25">
      <c r="A3052" t="s">
        <v>72</v>
      </c>
      <c r="B3052" s="1">
        <v>37136</v>
      </c>
      <c r="C3052" t="s">
        <v>2126</v>
      </c>
      <c r="D3052">
        <f t="shared" si="141"/>
        <v>9435.01</v>
      </c>
      <c r="E3052">
        <f t="shared" si="142"/>
        <v>9</v>
      </c>
      <c r="F3052" t="str">
        <f t="shared" si="143"/>
        <v>No</v>
      </c>
    </row>
    <row r="3053" spans="1:6" x14ac:dyDescent="0.25">
      <c r="A3053" t="s">
        <v>544</v>
      </c>
      <c r="B3053" s="1">
        <v>37610</v>
      </c>
      <c r="C3053">
        <v>5403.7</v>
      </c>
      <c r="D3053">
        <f t="shared" si="141"/>
        <v>5403.7</v>
      </c>
      <c r="E3053">
        <f t="shared" si="142"/>
        <v>12</v>
      </c>
      <c r="F3053" t="str">
        <f t="shared" si="143"/>
        <v>Yes</v>
      </c>
    </row>
    <row r="3054" spans="1:6" x14ac:dyDescent="0.25">
      <c r="A3054" t="s">
        <v>853</v>
      </c>
      <c r="B3054" s="1">
        <v>37101</v>
      </c>
      <c r="C3054">
        <v>9917.86</v>
      </c>
      <c r="D3054">
        <f t="shared" si="141"/>
        <v>9917.86</v>
      </c>
      <c r="E3054">
        <f t="shared" si="142"/>
        <v>7</v>
      </c>
      <c r="F3054" t="str">
        <f t="shared" si="143"/>
        <v>No</v>
      </c>
    </row>
    <row r="3055" spans="1:6" x14ac:dyDescent="0.25">
      <c r="A3055" t="s">
        <v>253</v>
      </c>
      <c r="B3055" s="1">
        <v>38846</v>
      </c>
      <c r="C3055">
        <v>8511.89</v>
      </c>
      <c r="D3055">
        <f t="shared" si="141"/>
        <v>8511.89</v>
      </c>
      <c r="E3055">
        <f t="shared" si="142"/>
        <v>5</v>
      </c>
      <c r="F3055" t="str">
        <f t="shared" si="143"/>
        <v>No</v>
      </c>
    </row>
    <row r="3056" spans="1:6" x14ac:dyDescent="0.25">
      <c r="A3056" t="s">
        <v>238</v>
      </c>
      <c r="B3056" s="1">
        <v>39887</v>
      </c>
      <c r="C3056">
        <v>9058.27</v>
      </c>
      <c r="D3056">
        <f t="shared" si="141"/>
        <v>9058.27</v>
      </c>
      <c r="E3056">
        <f t="shared" si="142"/>
        <v>3</v>
      </c>
      <c r="F3056" t="str">
        <f t="shared" si="143"/>
        <v>No</v>
      </c>
    </row>
    <row r="3057" spans="1:6" x14ac:dyDescent="0.25">
      <c r="A3057" t="s">
        <v>524</v>
      </c>
      <c r="B3057" s="1">
        <v>40909</v>
      </c>
      <c r="C3057" t="s">
        <v>2127</v>
      </c>
      <c r="D3057">
        <f t="shared" si="141"/>
        <v>9706.2999999999993</v>
      </c>
      <c r="E3057">
        <f t="shared" si="142"/>
        <v>1</v>
      </c>
      <c r="F3057" t="str">
        <f t="shared" si="143"/>
        <v>No</v>
      </c>
    </row>
    <row r="3058" spans="1:6" x14ac:dyDescent="0.25">
      <c r="A3058" t="s">
        <v>298</v>
      </c>
      <c r="B3058" s="1">
        <v>37826</v>
      </c>
      <c r="C3058">
        <v>6413.45</v>
      </c>
      <c r="D3058">
        <f t="shared" si="141"/>
        <v>6413.45</v>
      </c>
      <c r="E3058">
        <f t="shared" si="142"/>
        <v>7</v>
      </c>
      <c r="F3058" t="str">
        <f t="shared" si="143"/>
        <v>No</v>
      </c>
    </row>
    <row r="3059" spans="1:6" x14ac:dyDescent="0.25">
      <c r="A3059" t="s">
        <v>101</v>
      </c>
      <c r="B3059" s="1">
        <v>38739</v>
      </c>
      <c r="C3059">
        <v>9815.17</v>
      </c>
      <c r="D3059">
        <f t="shared" si="141"/>
        <v>9815.17</v>
      </c>
      <c r="E3059">
        <f t="shared" si="142"/>
        <v>1</v>
      </c>
      <c r="F3059" t="str">
        <f t="shared" si="143"/>
        <v>No</v>
      </c>
    </row>
    <row r="3060" spans="1:6" x14ac:dyDescent="0.25">
      <c r="A3060" t="s">
        <v>721</v>
      </c>
      <c r="B3060" s="1">
        <v>37027</v>
      </c>
      <c r="C3060" t="s">
        <v>2128</v>
      </c>
      <c r="D3060">
        <f t="shared" si="141"/>
        <v>6360.17</v>
      </c>
      <c r="E3060">
        <f t="shared" si="142"/>
        <v>5</v>
      </c>
      <c r="F3060" t="str">
        <f t="shared" si="143"/>
        <v>No</v>
      </c>
    </row>
    <row r="3061" spans="1:6" x14ac:dyDescent="0.25">
      <c r="A3061" t="s">
        <v>643</v>
      </c>
      <c r="B3061" s="1">
        <v>37160</v>
      </c>
      <c r="C3061">
        <v>8878.57</v>
      </c>
      <c r="D3061">
        <f t="shared" si="141"/>
        <v>8878.57</v>
      </c>
      <c r="E3061">
        <f t="shared" si="142"/>
        <v>9</v>
      </c>
      <c r="F3061" t="str">
        <f t="shared" si="143"/>
        <v>No</v>
      </c>
    </row>
    <row r="3062" spans="1:6" x14ac:dyDescent="0.25">
      <c r="A3062" t="s">
        <v>80</v>
      </c>
      <c r="B3062" s="1">
        <v>39820</v>
      </c>
      <c r="C3062" t="s">
        <v>2129</v>
      </c>
      <c r="D3062">
        <f t="shared" si="141"/>
        <v>8688.42</v>
      </c>
      <c r="E3062">
        <f t="shared" si="142"/>
        <v>1</v>
      </c>
      <c r="F3062" t="str">
        <f t="shared" si="143"/>
        <v>Yes</v>
      </c>
    </row>
    <row r="3063" spans="1:6" x14ac:dyDescent="0.25">
      <c r="A3063" t="s">
        <v>732</v>
      </c>
      <c r="B3063" s="1">
        <v>37110</v>
      </c>
      <c r="C3063" t="s">
        <v>2130</v>
      </c>
      <c r="D3063">
        <f t="shared" si="141"/>
        <v>7253.16</v>
      </c>
      <c r="E3063">
        <f t="shared" si="142"/>
        <v>8</v>
      </c>
      <c r="F3063" t="str">
        <f t="shared" si="143"/>
        <v>No</v>
      </c>
    </row>
    <row r="3064" spans="1:6" x14ac:dyDescent="0.25">
      <c r="A3064" t="s">
        <v>61</v>
      </c>
      <c r="B3064" s="1">
        <v>40857</v>
      </c>
      <c r="C3064">
        <v>6332.49</v>
      </c>
      <c r="D3064">
        <f t="shared" si="141"/>
        <v>6332.49</v>
      </c>
      <c r="E3064">
        <f t="shared" si="142"/>
        <v>11</v>
      </c>
      <c r="F3064" t="str">
        <f t="shared" si="143"/>
        <v>No</v>
      </c>
    </row>
    <row r="3065" spans="1:6" x14ac:dyDescent="0.25">
      <c r="A3065" t="s">
        <v>713</v>
      </c>
      <c r="B3065" s="1">
        <v>37329</v>
      </c>
      <c r="C3065" t="s">
        <v>2131</v>
      </c>
      <c r="D3065">
        <f t="shared" si="141"/>
        <v>5713.49</v>
      </c>
      <c r="E3065">
        <f t="shared" si="142"/>
        <v>3</v>
      </c>
      <c r="F3065" t="str">
        <f t="shared" si="143"/>
        <v>No</v>
      </c>
    </row>
    <row r="3066" spans="1:6" x14ac:dyDescent="0.25">
      <c r="A3066" t="s">
        <v>1314</v>
      </c>
      <c r="B3066" s="1">
        <v>40995</v>
      </c>
      <c r="C3066" t="s">
        <v>2132</v>
      </c>
      <c r="D3066">
        <f t="shared" si="141"/>
        <v>7598.87</v>
      </c>
      <c r="E3066">
        <f t="shared" si="142"/>
        <v>3</v>
      </c>
      <c r="F3066" t="str">
        <f t="shared" si="143"/>
        <v>No</v>
      </c>
    </row>
    <row r="3067" spans="1:6" x14ac:dyDescent="0.25">
      <c r="A3067" t="s">
        <v>59</v>
      </c>
      <c r="B3067" s="1">
        <v>37115</v>
      </c>
      <c r="C3067" t="s">
        <v>2133</v>
      </c>
      <c r="D3067">
        <f t="shared" si="141"/>
        <v>5089.6499999999996</v>
      </c>
      <c r="E3067">
        <f t="shared" si="142"/>
        <v>8</v>
      </c>
      <c r="F3067" t="str">
        <f t="shared" si="143"/>
        <v>No</v>
      </c>
    </row>
    <row r="3068" spans="1:6" x14ac:dyDescent="0.25">
      <c r="A3068" t="s">
        <v>130</v>
      </c>
      <c r="B3068" s="1">
        <v>38518</v>
      </c>
      <c r="C3068">
        <v>9018.4500000000007</v>
      </c>
      <c r="D3068">
        <f t="shared" si="141"/>
        <v>9018.4500000000007</v>
      </c>
      <c r="E3068">
        <f t="shared" si="142"/>
        <v>6</v>
      </c>
      <c r="F3068" t="str">
        <f t="shared" si="143"/>
        <v>No</v>
      </c>
    </row>
    <row r="3069" spans="1:6" x14ac:dyDescent="0.25">
      <c r="A3069" t="s">
        <v>126</v>
      </c>
      <c r="B3069" s="1">
        <v>38223</v>
      </c>
      <c r="C3069">
        <v>9945.32</v>
      </c>
      <c r="D3069">
        <f t="shared" si="141"/>
        <v>9945.32</v>
      </c>
      <c r="E3069">
        <f t="shared" si="142"/>
        <v>8</v>
      </c>
      <c r="F3069" t="str">
        <f t="shared" si="143"/>
        <v>No</v>
      </c>
    </row>
    <row r="3070" spans="1:6" x14ac:dyDescent="0.25">
      <c r="A3070" t="s">
        <v>72</v>
      </c>
      <c r="B3070" s="1">
        <v>37554</v>
      </c>
      <c r="C3070">
        <v>6041.38</v>
      </c>
      <c r="D3070">
        <f t="shared" si="141"/>
        <v>6041.38</v>
      </c>
      <c r="E3070">
        <f t="shared" si="142"/>
        <v>10</v>
      </c>
      <c r="F3070" t="str">
        <f t="shared" si="143"/>
        <v>No</v>
      </c>
    </row>
    <row r="3071" spans="1:6" x14ac:dyDescent="0.25">
      <c r="A3071" t="s">
        <v>506</v>
      </c>
      <c r="B3071" s="1">
        <v>40794</v>
      </c>
      <c r="C3071" t="s">
        <v>2134</v>
      </c>
      <c r="D3071">
        <f t="shared" si="141"/>
        <v>6820.04</v>
      </c>
      <c r="E3071">
        <f t="shared" si="142"/>
        <v>9</v>
      </c>
      <c r="F3071" t="str">
        <f t="shared" si="143"/>
        <v>No</v>
      </c>
    </row>
    <row r="3072" spans="1:6" x14ac:dyDescent="0.25">
      <c r="A3072" t="s">
        <v>917</v>
      </c>
      <c r="B3072" s="1">
        <v>41186</v>
      </c>
      <c r="C3072">
        <v>6185.07</v>
      </c>
      <c r="D3072">
        <f t="shared" si="141"/>
        <v>6185.07</v>
      </c>
      <c r="E3072">
        <f t="shared" si="142"/>
        <v>10</v>
      </c>
      <c r="F3072" t="str">
        <f t="shared" si="143"/>
        <v>No</v>
      </c>
    </row>
    <row r="3073" spans="1:6" x14ac:dyDescent="0.25">
      <c r="A3073" t="s">
        <v>96</v>
      </c>
      <c r="B3073" s="1">
        <v>37992</v>
      </c>
      <c r="C3073" t="s">
        <v>2135</v>
      </c>
      <c r="D3073">
        <f t="shared" si="141"/>
        <v>5114.5</v>
      </c>
      <c r="E3073">
        <f t="shared" si="142"/>
        <v>1</v>
      </c>
      <c r="F3073" t="str">
        <f t="shared" si="143"/>
        <v>No</v>
      </c>
    </row>
    <row r="3074" spans="1:6" x14ac:dyDescent="0.25">
      <c r="A3074" t="s">
        <v>101</v>
      </c>
      <c r="B3074" s="1">
        <v>38508</v>
      </c>
      <c r="C3074">
        <v>5128.59</v>
      </c>
      <c r="D3074">
        <f t="shared" si="141"/>
        <v>5128.59</v>
      </c>
      <c r="E3074">
        <f t="shared" si="142"/>
        <v>6</v>
      </c>
      <c r="F3074" t="str">
        <f t="shared" si="143"/>
        <v>No</v>
      </c>
    </row>
    <row r="3075" spans="1:6" x14ac:dyDescent="0.25">
      <c r="A3075" t="s">
        <v>1118</v>
      </c>
      <c r="B3075" s="1">
        <v>41580</v>
      </c>
      <c r="C3075" t="s">
        <v>2136</v>
      </c>
      <c r="D3075">
        <f t="shared" ref="D3075:D3138" si="144">IF(LEFT(RIGHT(C3075,3))=",",_xlfn.NUMBERVALUE(C3075,",","."),C3075)</f>
        <v>8805.14</v>
      </c>
      <c r="E3075">
        <f t="shared" ref="E3075:E3138" si="145">MONTH(B3075)</f>
        <v>11</v>
      </c>
      <c r="F3075" t="str">
        <f t="shared" ref="F3075:F3138" si="146">IF(ISERROR(SEARCH("J*A*S*M",A3075)),"No","Yes")</f>
        <v>No</v>
      </c>
    </row>
    <row r="3076" spans="1:6" x14ac:dyDescent="0.25">
      <c r="A3076" t="s">
        <v>800</v>
      </c>
      <c r="B3076" s="1">
        <v>37041</v>
      </c>
      <c r="C3076">
        <v>8176.99</v>
      </c>
      <c r="D3076">
        <f t="shared" si="144"/>
        <v>8176.99</v>
      </c>
      <c r="E3076">
        <f t="shared" si="145"/>
        <v>5</v>
      </c>
      <c r="F3076" t="str">
        <f t="shared" si="146"/>
        <v>No</v>
      </c>
    </row>
    <row r="3077" spans="1:6" x14ac:dyDescent="0.25">
      <c r="A3077" t="s">
        <v>119</v>
      </c>
      <c r="B3077" s="1">
        <v>37939</v>
      </c>
      <c r="C3077" t="s">
        <v>2137</v>
      </c>
      <c r="D3077">
        <f t="shared" si="144"/>
        <v>9562.14</v>
      </c>
      <c r="E3077">
        <f t="shared" si="145"/>
        <v>11</v>
      </c>
      <c r="F3077" t="str">
        <f t="shared" si="146"/>
        <v>No</v>
      </c>
    </row>
    <row r="3078" spans="1:6" x14ac:dyDescent="0.25">
      <c r="A3078" t="s">
        <v>1520</v>
      </c>
      <c r="B3078" s="1">
        <v>40344</v>
      </c>
      <c r="C3078" t="s">
        <v>2138</v>
      </c>
      <c r="D3078">
        <f t="shared" si="144"/>
        <v>6889.18</v>
      </c>
      <c r="E3078">
        <f t="shared" si="145"/>
        <v>6</v>
      </c>
      <c r="F3078" t="str">
        <f t="shared" si="146"/>
        <v>No</v>
      </c>
    </row>
    <row r="3079" spans="1:6" x14ac:dyDescent="0.25">
      <c r="A3079" t="s">
        <v>1064</v>
      </c>
      <c r="B3079" s="1">
        <v>40443</v>
      </c>
      <c r="C3079" t="s">
        <v>2139</v>
      </c>
      <c r="D3079">
        <f t="shared" si="144"/>
        <v>6974.69</v>
      </c>
      <c r="E3079">
        <f t="shared" si="145"/>
        <v>9</v>
      </c>
      <c r="F3079" t="str">
        <f t="shared" si="146"/>
        <v>No</v>
      </c>
    </row>
    <row r="3080" spans="1:6" x14ac:dyDescent="0.25">
      <c r="A3080" t="s">
        <v>235</v>
      </c>
      <c r="B3080" s="1">
        <v>38031</v>
      </c>
      <c r="C3080">
        <v>5050</v>
      </c>
      <c r="D3080">
        <f t="shared" si="144"/>
        <v>5050</v>
      </c>
      <c r="E3080">
        <f t="shared" si="145"/>
        <v>2</v>
      </c>
      <c r="F3080" t="str">
        <f t="shared" si="146"/>
        <v>No</v>
      </c>
    </row>
    <row r="3081" spans="1:6" x14ac:dyDescent="0.25">
      <c r="A3081" t="s">
        <v>252</v>
      </c>
      <c r="B3081" s="1">
        <v>38379</v>
      </c>
      <c r="C3081">
        <v>5330.1</v>
      </c>
      <c r="D3081">
        <f t="shared" si="144"/>
        <v>5330.1</v>
      </c>
      <c r="E3081">
        <f t="shared" si="145"/>
        <v>1</v>
      </c>
      <c r="F3081" t="str">
        <f t="shared" si="146"/>
        <v>No</v>
      </c>
    </row>
    <row r="3082" spans="1:6" x14ac:dyDescent="0.25">
      <c r="A3082" t="s">
        <v>134</v>
      </c>
      <c r="B3082" s="1">
        <v>41543</v>
      </c>
      <c r="C3082">
        <v>9842.7199999999993</v>
      </c>
      <c r="D3082">
        <f t="shared" si="144"/>
        <v>9842.7199999999993</v>
      </c>
      <c r="E3082">
        <f t="shared" si="145"/>
        <v>9</v>
      </c>
      <c r="F3082" t="str">
        <f t="shared" si="146"/>
        <v>No</v>
      </c>
    </row>
    <row r="3083" spans="1:6" x14ac:dyDescent="0.25">
      <c r="A3083" t="s">
        <v>79</v>
      </c>
      <c r="B3083" s="1">
        <v>40281</v>
      </c>
      <c r="C3083">
        <v>6101.71</v>
      </c>
      <c r="D3083">
        <f t="shared" si="144"/>
        <v>6101.71</v>
      </c>
      <c r="E3083">
        <f t="shared" si="145"/>
        <v>4</v>
      </c>
      <c r="F3083" t="str">
        <f t="shared" si="146"/>
        <v>Yes</v>
      </c>
    </row>
    <row r="3084" spans="1:6" x14ac:dyDescent="0.25">
      <c r="A3084" t="s">
        <v>71</v>
      </c>
      <c r="B3084" s="1">
        <v>38780</v>
      </c>
      <c r="C3084">
        <v>9960.15</v>
      </c>
      <c r="D3084">
        <f t="shared" si="144"/>
        <v>9960.15</v>
      </c>
      <c r="E3084">
        <f t="shared" si="145"/>
        <v>3</v>
      </c>
      <c r="F3084" t="str">
        <f t="shared" si="146"/>
        <v>No</v>
      </c>
    </row>
    <row r="3085" spans="1:6" x14ac:dyDescent="0.25">
      <c r="A3085" t="s">
        <v>96</v>
      </c>
      <c r="B3085" s="1">
        <v>40067</v>
      </c>
      <c r="C3085">
        <v>8797.42</v>
      </c>
      <c r="D3085">
        <f t="shared" si="144"/>
        <v>8797.42</v>
      </c>
      <c r="E3085">
        <f t="shared" si="145"/>
        <v>9</v>
      </c>
      <c r="F3085" t="str">
        <f t="shared" si="146"/>
        <v>No</v>
      </c>
    </row>
    <row r="3086" spans="1:6" x14ac:dyDescent="0.25">
      <c r="A3086" t="s">
        <v>320</v>
      </c>
      <c r="B3086" s="1">
        <v>40218</v>
      </c>
      <c r="C3086" t="s">
        <v>2140</v>
      </c>
      <c r="D3086">
        <f t="shared" si="144"/>
        <v>7151.79</v>
      </c>
      <c r="E3086">
        <f t="shared" si="145"/>
        <v>2</v>
      </c>
      <c r="F3086" t="str">
        <f t="shared" si="146"/>
        <v>Yes</v>
      </c>
    </row>
    <row r="3087" spans="1:6" x14ac:dyDescent="0.25">
      <c r="A3087" t="s">
        <v>403</v>
      </c>
      <c r="B3087" s="1">
        <v>37628</v>
      </c>
      <c r="C3087" t="s">
        <v>2141</v>
      </c>
      <c r="D3087">
        <f t="shared" si="144"/>
        <v>6962.04</v>
      </c>
      <c r="E3087">
        <f t="shared" si="145"/>
        <v>1</v>
      </c>
      <c r="F3087" t="str">
        <f t="shared" si="146"/>
        <v>No</v>
      </c>
    </row>
    <row r="3088" spans="1:6" x14ac:dyDescent="0.25">
      <c r="A3088" t="s">
        <v>134</v>
      </c>
      <c r="B3088" s="1">
        <v>39357</v>
      </c>
      <c r="C3088" t="s">
        <v>2142</v>
      </c>
      <c r="D3088">
        <f t="shared" si="144"/>
        <v>8756.98</v>
      </c>
      <c r="E3088">
        <f t="shared" si="145"/>
        <v>10</v>
      </c>
      <c r="F3088" t="str">
        <f t="shared" si="146"/>
        <v>No</v>
      </c>
    </row>
    <row r="3089" spans="1:6" x14ac:dyDescent="0.25">
      <c r="A3089" t="s">
        <v>396</v>
      </c>
      <c r="B3089" s="1">
        <v>38857</v>
      </c>
      <c r="C3089" t="s">
        <v>2143</v>
      </c>
      <c r="D3089">
        <f t="shared" si="144"/>
        <v>7296.27</v>
      </c>
      <c r="E3089">
        <f t="shared" si="145"/>
        <v>5</v>
      </c>
      <c r="F3089" t="str">
        <f t="shared" si="146"/>
        <v>Yes</v>
      </c>
    </row>
    <row r="3090" spans="1:6" x14ac:dyDescent="0.25">
      <c r="A3090" t="s">
        <v>394</v>
      </c>
      <c r="B3090" s="1">
        <v>37520</v>
      </c>
      <c r="C3090">
        <v>6608.12</v>
      </c>
      <c r="D3090">
        <f t="shared" si="144"/>
        <v>6608.12</v>
      </c>
      <c r="E3090">
        <f t="shared" si="145"/>
        <v>9</v>
      </c>
      <c r="F3090" t="str">
        <f t="shared" si="146"/>
        <v>No</v>
      </c>
    </row>
    <row r="3091" spans="1:6" x14ac:dyDescent="0.25">
      <c r="A3091" t="s">
        <v>2144</v>
      </c>
      <c r="B3091" s="1">
        <v>39895</v>
      </c>
      <c r="C3091" t="s">
        <v>2145</v>
      </c>
      <c r="D3091">
        <f t="shared" si="144"/>
        <v>6163.23</v>
      </c>
      <c r="E3091">
        <f t="shared" si="145"/>
        <v>3</v>
      </c>
      <c r="F3091" t="str">
        <f t="shared" si="146"/>
        <v>No</v>
      </c>
    </row>
    <row r="3092" spans="1:6" x14ac:dyDescent="0.25">
      <c r="A3092" t="s">
        <v>751</v>
      </c>
      <c r="B3092" s="1">
        <v>41631</v>
      </c>
      <c r="C3092" t="s">
        <v>2146</v>
      </c>
      <c r="D3092">
        <f t="shared" si="144"/>
        <v>8826.7099999999991</v>
      </c>
      <c r="E3092">
        <f t="shared" si="145"/>
        <v>12</v>
      </c>
      <c r="F3092" t="str">
        <f t="shared" si="146"/>
        <v>No</v>
      </c>
    </row>
    <row r="3093" spans="1:6" x14ac:dyDescent="0.25">
      <c r="A3093" t="s">
        <v>358</v>
      </c>
      <c r="B3093" s="1">
        <v>41938</v>
      </c>
      <c r="C3093">
        <v>5986.84</v>
      </c>
      <c r="D3093">
        <f t="shared" si="144"/>
        <v>5986.84</v>
      </c>
      <c r="E3093">
        <f t="shared" si="145"/>
        <v>10</v>
      </c>
      <c r="F3093" t="str">
        <f t="shared" si="146"/>
        <v>No</v>
      </c>
    </row>
    <row r="3094" spans="1:6" x14ac:dyDescent="0.25">
      <c r="A3094" t="s">
        <v>909</v>
      </c>
      <c r="B3094" s="1">
        <v>40887</v>
      </c>
      <c r="C3094">
        <v>7093.5</v>
      </c>
      <c r="D3094">
        <f t="shared" si="144"/>
        <v>7093.5</v>
      </c>
      <c r="E3094">
        <f t="shared" si="145"/>
        <v>12</v>
      </c>
      <c r="F3094" t="str">
        <f t="shared" si="146"/>
        <v>No</v>
      </c>
    </row>
    <row r="3095" spans="1:6" x14ac:dyDescent="0.25">
      <c r="A3095" t="s">
        <v>125</v>
      </c>
      <c r="B3095" s="1">
        <v>38184</v>
      </c>
      <c r="C3095">
        <v>9858.0400000000009</v>
      </c>
      <c r="D3095">
        <f t="shared" si="144"/>
        <v>9858.0400000000009</v>
      </c>
      <c r="E3095">
        <f t="shared" si="145"/>
        <v>7</v>
      </c>
      <c r="F3095" t="str">
        <f t="shared" si="146"/>
        <v>No</v>
      </c>
    </row>
    <row r="3096" spans="1:6" x14ac:dyDescent="0.25">
      <c r="A3096" t="s">
        <v>77</v>
      </c>
      <c r="B3096" s="1">
        <v>37910</v>
      </c>
      <c r="C3096" t="s">
        <v>2147</v>
      </c>
      <c r="D3096">
        <f t="shared" si="144"/>
        <v>9501.7800000000007</v>
      </c>
      <c r="E3096">
        <f t="shared" si="145"/>
        <v>10</v>
      </c>
      <c r="F3096" t="str">
        <f t="shared" si="146"/>
        <v>No</v>
      </c>
    </row>
    <row r="3097" spans="1:6" x14ac:dyDescent="0.25">
      <c r="A3097" t="s">
        <v>125</v>
      </c>
      <c r="B3097" s="1">
        <v>40262</v>
      </c>
      <c r="C3097" t="s">
        <v>2148</v>
      </c>
      <c r="D3097">
        <f t="shared" si="144"/>
        <v>6550.56</v>
      </c>
      <c r="E3097">
        <f t="shared" si="145"/>
        <v>3</v>
      </c>
      <c r="F3097" t="str">
        <f t="shared" si="146"/>
        <v>No</v>
      </c>
    </row>
    <row r="3098" spans="1:6" x14ac:dyDescent="0.25">
      <c r="A3098" t="s">
        <v>928</v>
      </c>
      <c r="B3098" s="1">
        <v>40922</v>
      </c>
      <c r="C3098" t="s">
        <v>2149</v>
      </c>
      <c r="D3098">
        <f t="shared" si="144"/>
        <v>9762.2000000000007</v>
      </c>
      <c r="E3098">
        <f t="shared" si="145"/>
        <v>1</v>
      </c>
      <c r="F3098" t="str">
        <f t="shared" si="146"/>
        <v>No</v>
      </c>
    </row>
    <row r="3099" spans="1:6" x14ac:dyDescent="0.25">
      <c r="A3099" t="s">
        <v>854</v>
      </c>
      <c r="B3099" s="1">
        <v>40410</v>
      </c>
      <c r="C3099">
        <v>7678.49</v>
      </c>
      <c r="D3099">
        <f t="shared" si="144"/>
        <v>7678.49</v>
      </c>
      <c r="E3099">
        <f t="shared" si="145"/>
        <v>8</v>
      </c>
      <c r="F3099" t="str">
        <f t="shared" si="146"/>
        <v>No</v>
      </c>
    </row>
    <row r="3100" spans="1:6" x14ac:dyDescent="0.25">
      <c r="A3100" t="s">
        <v>1973</v>
      </c>
      <c r="B3100" s="1">
        <v>39198</v>
      </c>
      <c r="C3100" t="s">
        <v>2150</v>
      </c>
      <c r="D3100">
        <f t="shared" si="144"/>
        <v>8581.4</v>
      </c>
      <c r="E3100">
        <f t="shared" si="145"/>
        <v>4</v>
      </c>
      <c r="F3100" t="str">
        <f t="shared" si="146"/>
        <v>No</v>
      </c>
    </row>
    <row r="3101" spans="1:6" x14ac:dyDescent="0.25">
      <c r="A3101" t="s">
        <v>96</v>
      </c>
      <c r="B3101" s="1">
        <v>41489</v>
      </c>
      <c r="C3101">
        <v>5418.93</v>
      </c>
      <c r="D3101">
        <f t="shared" si="144"/>
        <v>5418.93</v>
      </c>
      <c r="E3101">
        <f t="shared" si="145"/>
        <v>8</v>
      </c>
      <c r="F3101" t="str">
        <f t="shared" si="146"/>
        <v>No</v>
      </c>
    </row>
    <row r="3102" spans="1:6" x14ac:dyDescent="0.25">
      <c r="A3102" t="s">
        <v>1366</v>
      </c>
      <c r="B3102" s="1">
        <v>38984</v>
      </c>
      <c r="C3102">
        <v>7934.1</v>
      </c>
      <c r="D3102">
        <f t="shared" si="144"/>
        <v>7934.1</v>
      </c>
      <c r="E3102">
        <f t="shared" si="145"/>
        <v>9</v>
      </c>
      <c r="F3102" t="str">
        <f t="shared" si="146"/>
        <v>No</v>
      </c>
    </row>
    <row r="3103" spans="1:6" x14ac:dyDescent="0.25">
      <c r="A3103" t="s">
        <v>1033</v>
      </c>
      <c r="B3103" s="1">
        <v>40475</v>
      </c>
      <c r="C3103" t="s">
        <v>2151</v>
      </c>
      <c r="D3103">
        <f t="shared" si="144"/>
        <v>8961.5400000000009</v>
      </c>
      <c r="E3103">
        <f t="shared" si="145"/>
        <v>10</v>
      </c>
      <c r="F3103" t="str">
        <f t="shared" si="146"/>
        <v>No</v>
      </c>
    </row>
    <row r="3104" spans="1:6" x14ac:dyDescent="0.25">
      <c r="A3104" t="s">
        <v>322</v>
      </c>
      <c r="B3104" s="1">
        <v>39807</v>
      </c>
      <c r="C3104" t="s">
        <v>2152</v>
      </c>
      <c r="D3104">
        <f t="shared" si="144"/>
        <v>7043.41</v>
      </c>
      <c r="E3104">
        <f t="shared" si="145"/>
        <v>12</v>
      </c>
      <c r="F3104" t="str">
        <f t="shared" si="146"/>
        <v>No</v>
      </c>
    </row>
    <row r="3105" spans="1:6" x14ac:dyDescent="0.25">
      <c r="A3105" t="s">
        <v>640</v>
      </c>
      <c r="B3105" s="1">
        <v>38916</v>
      </c>
      <c r="C3105" t="s">
        <v>2153</v>
      </c>
      <c r="D3105">
        <f t="shared" si="144"/>
        <v>6039.02</v>
      </c>
      <c r="E3105">
        <f t="shared" si="145"/>
        <v>7</v>
      </c>
      <c r="F3105" t="str">
        <f t="shared" si="146"/>
        <v>No</v>
      </c>
    </row>
    <row r="3106" spans="1:6" x14ac:dyDescent="0.25">
      <c r="A3106" t="s">
        <v>126</v>
      </c>
      <c r="B3106" s="1">
        <v>41563</v>
      </c>
      <c r="C3106">
        <v>7605.17</v>
      </c>
      <c r="D3106">
        <f t="shared" si="144"/>
        <v>7605.17</v>
      </c>
      <c r="E3106">
        <f t="shared" si="145"/>
        <v>10</v>
      </c>
      <c r="F3106" t="str">
        <f t="shared" si="146"/>
        <v>No</v>
      </c>
    </row>
    <row r="3107" spans="1:6" x14ac:dyDescent="0.25">
      <c r="A3107" t="s">
        <v>108</v>
      </c>
      <c r="B3107" s="1">
        <v>41525</v>
      </c>
      <c r="C3107">
        <v>8322.15</v>
      </c>
      <c r="D3107">
        <f t="shared" si="144"/>
        <v>8322.15</v>
      </c>
      <c r="E3107">
        <f t="shared" si="145"/>
        <v>9</v>
      </c>
      <c r="F3107" t="str">
        <f t="shared" si="146"/>
        <v>No</v>
      </c>
    </row>
    <row r="3108" spans="1:6" x14ac:dyDescent="0.25">
      <c r="A3108" t="s">
        <v>717</v>
      </c>
      <c r="B3108" s="1">
        <v>41285</v>
      </c>
      <c r="C3108">
        <v>5808.48</v>
      </c>
      <c r="D3108">
        <f t="shared" si="144"/>
        <v>5808.48</v>
      </c>
      <c r="E3108">
        <f t="shared" si="145"/>
        <v>1</v>
      </c>
      <c r="F3108" t="str">
        <f t="shared" si="146"/>
        <v>No</v>
      </c>
    </row>
    <row r="3109" spans="1:6" x14ac:dyDescent="0.25">
      <c r="A3109" t="s">
        <v>1409</v>
      </c>
      <c r="B3109" s="1">
        <v>41798</v>
      </c>
      <c r="C3109">
        <v>7023.32</v>
      </c>
      <c r="D3109">
        <f t="shared" si="144"/>
        <v>7023.32</v>
      </c>
      <c r="E3109">
        <f t="shared" si="145"/>
        <v>6</v>
      </c>
      <c r="F3109" t="str">
        <f t="shared" si="146"/>
        <v>No</v>
      </c>
    </row>
    <row r="3110" spans="1:6" x14ac:dyDescent="0.25">
      <c r="A3110" t="s">
        <v>143</v>
      </c>
      <c r="B3110" s="1">
        <v>38865</v>
      </c>
      <c r="C3110">
        <v>5418.53</v>
      </c>
      <c r="D3110">
        <f t="shared" si="144"/>
        <v>5418.53</v>
      </c>
      <c r="E3110">
        <f t="shared" si="145"/>
        <v>5</v>
      </c>
      <c r="F3110" t="str">
        <f t="shared" si="146"/>
        <v>Yes</v>
      </c>
    </row>
    <row r="3111" spans="1:6" x14ac:dyDescent="0.25">
      <c r="A3111" t="s">
        <v>84</v>
      </c>
      <c r="B3111" s="1">
        <v>40367</v>
      </c>
      <c r="C3111">
        <v>8001.6</v>
      </c>
      <c r="D3111">
        <f t="shared" si="144"/>
        <v>8001.6</v>
      </c>
      <c r="E3111">
        <f t="shared" si="145"/>
        <v>7</v>
      </c>
      <c r="F3111" t="str">
        <f t="shared" si="146"/>
        <v>No</v>
      </c>
    </row>
    <row r="3112" spans="1:6" x14ac:dyDescent="0.25">
      <c r="A3112" t="s">
        <v>413</v>
      </c>
      <c r="B3112" s="1">
        <v>41385</v>
      </c>
      <c r="C3112" t="s">
        <v>2154</v>
      </c>
      <c r="D3112">
        <f t="shared" si="144"/>
        <v>7691.19</v>
      </c>
      <c r="E3112">
        <f t="shared" si="145"/>
        <v>4</v>
      </c>
      <c r="F3112" t="str">
        <f t="shared" si="146"/>
        <v>No</v>
      </c>
    </row>
    <row r="3113" spans="1:6" x14ac:dyDescent="0.25">
      <c r="A3113" t="s">
        <v>838</v>
      </c>
      <c r="B3113" s="1">
        <v>41167</v>
      </c>
      <c r="C3113" t="s">
        <v>2155</v>
      </c>
      <c r="D3113">
        <f t="shared" si="144"/>
        <v>9144.98</v>
      </c>
      <c r="E3113">
        <f t="shared" si="145"/>
        <v>9</v>
      </c>
      <c r="F3113" t="str">
        <f t="shared" si="146"/>
        <v>No</v>
      </c>
    </row>
    <row r="3114" spans="1:6" x14ac:dyDescent="0.25">
      <c r="A3114" t="s">
        <v>1300</v>
      </c>
      <c r="B3114" s="1">
        <v>40168</v>
      </c>
      <c r="C3114" t="s">
        <v>2156</v>
      </c>
      <c r="D3114">
        <f t="shared" si="144"/>
        <v>7242.28</v>
      </c>
      <c r="E3114">
        <f t="shared" si="145"/>
        <v>12</v>
      </c>
      <c r="F3114" t="str">
        <f t="shared" si="146"/>
        <v>No</v>
      </c>
    </row>
    <row r="3115" spans="1:6" x14ac:dyDescent="0.25">
      <c r="A3115" t="s">
        <v>102</v>
      </c>
      <c r="B3115" s="1">
        <v>39663</v>
      </c>
      <c r="C3115">
        <v>8943.61</v>
      </c>
      <c r="D3115">
        <f t="shared" si="144"/>
        <v>8943.61</v>
      </c>
      <c r="E3115">
        <f t="shared" si="145"/>
        <v>8</v>
      </c>
      <c r="F3115" t="str">
        <f t="shared" si="146"/>
        <v>No</v>
      </c>
    </row>
    <row r="3116" spans="1:6" x14ac:dyDescent="0.25">
      <c r="A3116" t="s">
        <v>780</v>
      </c>
      <c r="B3116" s="1">
        <v>39116</v>
      </c>
      <c r="C3116">
        <v>6765.55</v>
      </c>
      <c r="D3116">
        <f t="shared" si="144"/>
        <v>6765.55</v>
      </c>
      <c r="E3116">
        <f t="shared" si="145"/>
        <v>2</v>
      </c>
      <c r="F3116" t="str">
        <f t="shared" si="146"/>
        <v>No</v>
      </c>
    </row>
    <row r="3117" spans="1:6" x14ac:dyDescent="0.25">
      <c r="A3117" t="s">
        <v>77</v>
      </c>
      <c r="B3117" s="1">
        <v>37044</v>
      </c>
      <c r="C3117">
        <v>6996.04</v>
      </c>
      <c r="D3117">
        <f t="shared" si="144"/>
        <v>6996.04</v>
      </c>
      <c r="E3117">
        <f t="shared" si="145"/>
        <v>6</v>
      </c>
      <c r="F3117" t="str">
        <f t="shared" si="146"/>
        <v>No</v>
      </c>
    </row>
    <row r="3118" spans="1:6" x14ac:dyDescent="0.25">
      <c r="A3118" t="s">
        <v>61</v>
      </c>
      <c r="B3118" s="1">
        <v>41415</v>
      </c>
      <c r="C3118" t="s">
        <v>2157</v>
      </c>
      <c r="D3118">
        <f t="shared" si="144"/>
        <v>9588.02</v>
      </c>
      <c r="E3118">
        <f t="shared" si="145"/>
        <v>5</v>
      </c>
      <c r="F3118" t="str">
        <f t="shared" si="146"/>
        <v>No</v>
      </c>
    </row>
    <row r="3119" spans="1:6" x14ac:dyDescent="0.25">
      <c r="A3119" t="s">
        <v>72</v>
      </c>
      <c r="B3119" s="1">
        <v>39668</v>
      </c>
      <c r="C3119" t="s">
        <v>2158</v>
      </c>
      <c r="D3119">
        <f t="shared" si="144"/>
        <v>9135.14</v>
      </c>
      <c r="E3119">
        <f t="shared" si="145"/>
        <v>8</v>
      </c>
      <c r="F3119" t="str">
        <f t="shared" si="146"/>
        <v>No</v>
      </c>
    </row>
    <row r="3120" spans="1:6" x14ac:dyDescent="0.25">
      <c r="A3120" t="s">
        <v>403</v>
      </c>
      <c r="B3120" s="1">
        <v>39000</v>
      </c>
      <c r="C3120" t="s">
        <v>2159</v>
      </c>
      <c r="D3120">
        <f t="shared" si="144"/>
        <v>7215.97</v>
      </c>
      <c r="E3120">
        <f t="shared" si="145"/>
        <v>10</v>
      </c>
      <c r="F3120" t="str">
        <f t="shared" si="146"/>
        <v>No</v>
      </c>
    </row>
    <row r="3121" spans="1:6" x14ac:dyDescent="0.25">
      <c r="A3121" t="s">
        <v>138</v>
      </c>
      <c r="B3121" s="1">
        <v>40118</v>
      </c>
      <c r="C3121">
        <v>8523.24</v>
      </c>
      <c r="D3121">
        <f t="shared" si="144"/>
        <v>8523.24</v>
      </c>
      <c r="E3121">
        <f t="shared" si="145"/>
        <v>11</v>
      </c>
      <c r="F3121" t="str">
        <f t="shared" si="146"/>
        <v>Yes</v>
      </c>
    </row>
    <row r="3122" spans="1:6" x14ac:dyDescent="0.25">
      <c r="A3122" t="s">
        <v>706</v>
      </c>
      <c r="B3122" s="1">
        <v>40085</v>
      </c>
      <c r="C3122">
        <v>8924.75</v>
      </c>
      <c r="D3122">
        <f t="shared" si="144"/>
        <v>8924.75</v>
      </c>
      <c r="E3122">
        <f t="shared" si="145"/>
        <v>9</v>
      </c>
      <c r="F3122" t="str">
        <f t="shared" si="146"/>
        <v>No</v>
      </c>
    </row>
    <row r="3123" spans="1:6" x14ac:dyDescent="0.25">
      <c r="A3123" t="s">
        <v>143</v>
      </c>
      <c r="B3123" s="1">
        <v>40980</v>
      </c>
      <c r="C3123">
        <v>9732.5499999999993</v>
      </c>
      <c r="D3123">
        <f t="shared" si="144"/>
        <v>9732.5499999999993</v>
      </c>
      <c r="E3123">
        <f t="shared" si="145"/>
        <v>3</v>
      </c>
      <c r="F3123" t="str">
        <f t="shared" si="146"/>
        <v>Yes</v>
      </c>
    </row>
    <row r="3124" spans="1:6" x14ac:dyDescent="0.25">
      <c r="A3124" t="s">
        <v>139</v>
      </c>
      <c r="B3124" s="1">
        <v>39810</v>
      </c>
      <c r="C3124">
        <v>7931.66</v>
      </c>
      <c r="D3124">
        <f t="shared" si="144"/>
        <v>7931.66</v>
      </c>
      <c r="E3124">
        <f t="shared" si="145"/>
        <v>12</v>
      </c>
      <c r="F3124" t="str">
        <f t="shared" si="146"/>
        <v>No</v>
      </c>
    </row>
    <row r="3125" spans="1:6" x14ac:dyDescent="0.25">
      <c r="A3125" t="s">
        <v>84</v>
      </c>
      <c r="B3125" s="1">
        <v>39356</v>
      </c>
      <c r="C3125">
        <v>5545.4</v>
      </c>
      <c r="D3125">
        <f t="shared" si="144"/>
        <v>5545.4</v>
      </c>
      <c r="E3125">
        <f t="shared" si="145"/>
        <v>10</v>
      </c>
      <c r="F3125" t="str">
        <f t="shared" si="146"/>
        <v>No</v>
      </c>
    </row>
    <row r="3126" spans="1:6" x14ac:dyDescent="0.25">
      <c r="A3126" t="s">
        <v>825</v>
      </c>
      <c r="B3126" s="1">
        <v>38417</v>
      </c>
      <c r="C3126" t="s">
        <v>2160</v>
      </c>
      <c r="D3126">
        <f t="shared" si="144"/>
        <v>8661</v>
      </c>
      <c r="E3126">
        <f t="shared" si="145"/>
        <v>3</v>
      </c>
      <c r="F3126" t="str">
        <f t="shared" si="146"/>
        <v>No</v>
      </c>
    </row>
    <row r="3127" spans="1:6" x14ac:dyDescent="0.25">
      <c r="A3127" t="s">
        <v>1146</v>
      </c>
      <c r="B3127" s="1">
        <v>39683</v>
      </c>
      <c r="C3127">
        <v>7541.54</v>
      </c>
      <c r="D3127">
        <f t="shared" si="144"/>
        <v>7541.54</v>
      </c>
      <c r="E3127">
        <f t="shared" si="145"/>
        <v>8</v>
      </c>
      <c r="F3127" t="str">
        <f t="shared" si="146"/>
        <v>No</v>
      </c>
    </row>
    <row r="3128" spans="1:6" x14ac:dyDescent="0.25">
      <c r="A3128" t="s">
        <v>230</v>
      </c>
      <c r="B3128" s="1">
        <v>40598</v>
      </c>
      <c r="C3128" t="s">
        <v>2161</v>
      </c>
      <c r="D3128">
        <f t="shared" si="144"/>
        <v>6477.19</v>
      </c>
      <c r="E3128">
        <f t="shared" si="145"/>
        <v>2</v>
      </c>
      <c r="F3128" t="str">
        <f t="shared" si="146"/>
        <v>No</v>
      </c>
    </row>
    <row r="3129" spans="1:6" x14ac:dyDescent="0.25">
      <c r="A3129" t="s">
        <v>71</v>
      </c>
      <c r="B3129" s="1">
        <v>37308</v>
      </c>
      <c r="C3129">
        <v>7900.67</v>
      </c>
      <c r="D3129">
        <f t="shared" si="144"/>
        <v>7900.67</v>
      </c>
      <c r="E3129">
        <f t="shared" si="145"/>
        <v>2</v>
      </c>
      <c r="F3129" t="str">
        <f t="shared" si="146"/>
        <v>No</v>
      </c>
    </row>
    <row r="3130" spans="1:6" x14ac:dyDescent="0.25">
      <c r="A3130" t="s">
        <v>230</v>
      </c>
      <c r="B3130" s="1">
        <v>37957</v>
      </c>
      <c r="C3130">
        <v>5051.1499999999996</v>
      </c>
      <c r="D3130">
        <f t="shared" si="144"/>
        <v>5051.1499999999996</v>
      </c>
      <c r="E3130">
        <f t="shared" si="145"/>
        <v>12</v>
      </c>
      <c r="F3130" t="str">
        <f t="shared" si="146"/>
        <v>No</v>
      </c>
    </row>
    <row r="3131" spans="1:6" x14ac:dyDescent="0.25">
      <c r="A3131" t="s">
        <v>74</v>
      </c>
      <c r="B3131" s="1">
        <v>38516</v>
      </c>
      <c r="C3131">
        <v>9384.7199999999993</v>
      </c>
      <c r="D3131">
        <f t="shared" si="144"/>
        <v>9384.7199999999993</v>
      </c>
      <c r="E3131">
        <f t="shared" si="145"/>
        <v>6</v>
      </c>
      <c r="F3131" t="str">
        <f t="shared" si="146"/>
        <v>Yes</v>
      </c>
    </row>
    <row r="3132" spans="1:6" x14ac:dyDescent="0.25">
      <c r="A3132" t="s">
        <v>126</v>
      </c>
      <c r="B3132" s="1">
        <v>41313</v>
      </c>
      <c r="C3132" t="s">
        <v>2162</v>
      </c>
      <c r="D3132">
        <f t="shared" si="144"/>
        <v>7965.16</v>
      </c>
      <c r="E3132">
        <f t="shared" si="145"/>
        <v>2</v>
      </c>
      <c r="F3132" t="str">
        <f t="shared" si="146"/>
        <v>No</v>
      </c>
    </row>
    <row r="3133" spans="1:6" x14ac:dyDescent="0.25">
      <c r="A3133" t="s">
        <v>502</v>
      </c>
      <c r="B3133" s="1">
        <v>40161</v>
      </c>
      <c r="C3133" t="s">
        <v>2163</v>
      </c>
      <c r="D3133">
        <f t="shared" si="144"/>
        <v>8828.5300000000007</v>
      </c>
      <c r="E3133">
        <f t="shared" si="145"/>
        <v>12</v>
      </c>
      <c r="F3133" t="str">
        <f t="shared" si="146"/>
        <v>No</v>
      </c>
    </row>
    <row r="3134" spans="1:6" x14ac:dyDescent="0.25">
      <c r="A3134" t="s">
        <v>102</v>
      </c>
      <c r="B3134" s="1">
        <v>37268</v>
      </c>
      <c r="C3134" t="s">
        <v>2164</v>
      </c>
      <c r="D3134">
        <f t="shared" si="144"/>
        <v>7554.55</v>
      </c>
      <c r="E3134">
        <f t="shared" si="145"/>
        <v>1</v>
      </c>
      <c r="F3134" t="str">
        <f t="shared" si="146"/>
        <v>No</v>
      </c>
    </row>
    <row r="3135" spans="1:6" x14ac:dyDescent="0.25">
      <c r="A3135" t="s">
        <v>637</v>
      </c>
      <c r="B3135" s="1">
        <v>40341</v>
      </c>
      <c r="C3135">
        <v>9086.58</v>
      </c>
      <c r="D3135">
        <f t="shared" si="144"/>
        <v>9086.58</v>
      </c>
      <c r="E3135">
        <f t="shared" si="145"/>
        <v>6</v>
      </c>
      <c r="F3135" t="str">
        <f t="shared" si="146"/>
        <v>No</v>
      </c>
    </row>
    <row r="3136" spans="1:6" x14ac:dyDescent="0.25">
      <c r="A3136" t="s">
        <v>285</v>
      </c>
      <c r="B3136" s="1">
        <v>39484</v>
      </c>
      <c r="C3136">
        <v>9180.2999999999993</v>
      </c>
      <c r="D3136">
        <f t="shared" si="144"/>
        <v>9180.2999999999993</v>
      </c>
      <c r="E3136">
        <f t="shared" si="145"/>
        <v>2</v>
      </c>
      <c r="F3136" t="str">
        <f t="shared" si="146"/>
        <v>No</v>
      </c>
    </row>
    <row r="3137" spans="1:6" x14ac:dyDescent="0.25">
      <c r="A3137" t="s">
        <v>339</v>
      </c>
      <c r="B3137" s="1">
        <v>39212</v>
      </c>
      <c r="C3137" t="s">
        <v>2165</v>
      </c>
      <c r="D3137">
        <f t="shared" si="144"/>
        <v>5498.62</v>
      </c>
      <c r="E3137">
        <f t="shared" si="145"/>
        <v>5</v>
      </c>
      <c r="F3137" t="str">
        <f t="shared" si="146"/>
        <v>No</v>
      </c>
    </row>
    <row r="3138" spans="1:6" x14ac:dyDescent="0.25">
      <c r="A3138" t="s">
        <v>126</v>
      </c>
      <c r="B3138" s="1">
        <v>40125</v>
      </c>
      <c r="C3138">
        <v>5771.87</v>
      </c>
      <c r="D3138">
        <f t="shared" si="144"/>
        <v>5771.87</v>
      </c>
      <c r="E3138">
        <f t="shared" si="145"/>
        <v>11</v>
      </c>
      <c r="F3138" t="str">
        <f t="shared" si="146"/>
        <v>No</v>
      </c>
    </row>
    <row r="3139" spans="1:6" x14ac:dyDescent="0.25">
      <c r="A3139" t="s">
        <v>1443</v>
      </c>
      <c r="B3139" s="1">
        <v>38292</v>
      </c>
      <c r="C3139">
        <v>8786.14</v>
      </c>
      <c r="D3139">
        <f t="shared" ref="D3139:D3202" si="147">IF(LEFT(RIGHT(C3139,3))=",",_xlfn.NUMBERVALUE(C3139,",","."),C3139)</f>
        <v>8786.14</v>
      </c>
      <c r="E3139">
        <f t="shared" ref="E3139:E3202" si="148">MONTH(B3139)</f>
        <v>11</v>
      </c>
      <c r="F3139" t="str">
        <f t="shared" ref="F3139:F3202" si="149">IF(ISERROR(SEARCH("J*A*S*M",A3139)),"No","Yes")</f>
        <v>No</v>
      </c>
    </row>
    <row r="3140" spans="1:6" x14ac:dyDescent="0.25">
      <c r="A3140" t="s">
        <v>834</v>
      </c>
      <c r="B3140" s="1">
        <v>40077</v>
      </c>
      <c r="C3140">
        <v>7978.98</v>
      </c>
      <c r="D3140">
        <f t="shared" si="147"/>
        <v>7978.98</v>
      </c>
      <c r="E3140">
        <f t="shared" si="148"/>
        <v>9</v>
      </c>
      <c r="F3140" t="str">
        <f t="shared" si="149"/>
        <v>No</v>
      </c>
    </row>
    <row r="3141" spans="1:6" x14ac:dyDescent="0.25">
      <c r="A3141" t="s">
        <v>757</v>
      </c>
      <c r="B3141" s="1">
        <v>39726</v>
      </c>
      <c r="C3141" t="s">
        <v>2166</v>
      </c>
      <c r="D3141">
        <f t="shared" si="147"/>
        <v>9340.16</v>
      </c>
      <c r="E3141">
        <f t="shared" si="148"/>
        <v>10</v>
      </c>
      <c r="F3141" t="str">
        <f t="shared" si="149"/>
        <v>No</v>
      </c>
    </row>
    <row r="3142" spans="1:6" x14ac:dyDescent="0.25">
      <c r="A3142" t="s">
        <v>340</v>
      </c>
      <c r="B3142" s="1">
        <v>37233</v>
      </c>
      <c r="C3142">
        <v>5176.5600000000004</v>
      </c>
      <c r="D3142">
        <f t="shared" si="147"/>
        <v>5176.5600000000004</v>
      </c>
      <c r="E3142">
        <f t="shared" si="148"/>
        <v>12</v>
      </c>
      <c r="F3142" t="str">
        <f t="shared" si="149"/>
        <v>No</v>
      </c>
    </row>
    <row r="3143" spans="1:6" x14ac:dyDescent="0.25">
      <c r="A3143" t="s">
        <v>225</v>
      </c>
      <c r="B3143" s="1">
        <v>39874</v>
      </c>
      <c r="C3143" t="s">
        <v>2167</v>
      </c>
      <c r="D3143">
        <f t="shared" si="147"/>
        <v>8507.5</v>
      </c>
      <c r="E3143">
        <f t="shared" si="148"/>
        <v>3</v>
      </c>
      <c r="F3143" t="str">
        <f t="shared" si="149"/>
        <v>No</v>
      </c>
    </row>
    <row r="3144" spans="1:6" x14ac:dyDescent="0.25">
      <c r="A3144" t="s">
        <v>149</v>
      </c>
      <c r="B3144" s="1">
        <v>39454</v>
      </c>
      <c r="C3144" t="s">
        <v>2168</v>
      </c>
      <c r="D3144">
        <f t="shared" si="147"/>
        <v>8133.38</v>
      </c>
      <c r="E3144">
        <f t="shared" si="148"/>
        <v>1</v>
      </c>
      <c r="F3144" t="str">
        <f t="shared" si="149"/>
        <v>No</v>
      </c>
    </row>
    <row r="3145" spans="1:6" x14ac:dyDescent="0.25">
      <c r="A3145" t="s">
        <v>253</v>
      </c>
      <c r="B3145" s="1">
        <v>40321</v>
      </c>
      <c r="C3145">
        <v>9034.2800000000007</v>
      </c>
      <c r="D3145">
        <f t="shared" si="147"/>
        <v>9034.2800000000007</v>
      </c>
      <c r="E3145">
        <f t="shared" si="148"/>
        <v>5</v>
      </c>
      <c r="F3145" t="str">
        <f t="shared" si="149"/>
        <v>No</v>
      </c>
    </row>
    <row r="3146" spans="1:6" x14ac:dyDescent="0.25">
      <c r="A3146" t="s">
        <v>1013</v>
      </c>
      <c r="B3146" s="1">
        <v>39548</v>
      </c>
      <c r="C3146">
        <v>6794.55</v>
      </c>
      <c r="D3146">
        <f t="shared" si="147"/>
        <v>6794.55</v>
      </c>
      <c r="E3146">
        <f t="shared" si="148"/>
        <v>4</v>
      </c>
      <c r="F3146" t="str">
        <f t="shared" si="149"/>
        <v>No</v>
      </c>
    </row>
    <row r="3147" spans="1:6" x14ac:dyDescent="0.25">
      <c r="A3147" t="s">
        <v>494</v>
      </c>
      <c r="B3147" s="1">
        <v>41089</v>
      </c>
      <c r="C3147">
        <v>6117.51</v>
      </c>
      <c r="D3147">
        <f t="shared" si="147"/>
        <v>6117.51</v>
      </c>
      <c r="E3147">
        <f t="shared" si="148"/>
        <v>6</v>
      </c>
      <c r="F3147" t="str">
        <f t="shared" si="149"/>
        <v>No</v>
      </c>
    </row>
    <row r="3148" spans="1:6" x14ac:dyDescent="0.25">
      <c r="A3148" t="s">
        <v>607</v>
      </c>
      <c r="B3148" s="1">
        <v>38934</v>
      </c>
      <c r="C3148" t="s">
        <v>2169</v>
      </c>
      <c r="D3148">
        <f t="shared" si="147"/>
        <v>7614.04</v>
      </c>
      <c r="E3148">
        <f t="shared" si="148"/>
        <v>8</v>
      </c>
      <c r="F3148" t="str">
        <f t="shared" si="149"/>
        <v>No</v>
      </c>
    </row>
    <row r="3149" spans="1:6" x14ac:dyDescent="0.25">
      <c r="A3149" t="s">
        <v>413</v>
      </c>
      <c r="B3149" s="1">
        <v>38765</v>
      </c>
      <c r="C3149" t="s">
        <v>2170</v>
      </c>
      <c r="D3149">
        <f t="shared" si="147"/>
        <v>6569.44</v>
      </c>
      <c r="E3149">
        <f t="shared" si="148"/>
        <v>2</v>
      </c>
      <c r="F3149" t="str">
        <f t="shared" si="149"/>
        <v>No</v>
      </c>
    </row>
    <row r="3150" spans="1:6" x14ac:dyDescent="0.25">
      <c r="A3150" t="s">
        <v>143</v>
      </c>
      <c r="B3150" s="1">
        <v>39429</v>
      </c>
      <c r="C3150">
        <v>7175.62</v>
      </c>
      <c r="D3150">
        <f t="shared" si="147"/>
        <v>7175.62</v>
      </c>
      <c r="E3150">
        <f t="shared" si="148"/>
        <v>12</v>
      </c>
      <c r="F3150" t="str">
        <f t="shared" si="149"/>
        <v>Yes</v>
      </c>
    </row>
    <row r="3151" spans="1:6" x14ac:dyDescent="0.25">
      <c r="A3151" t="s">
        <v>61</v>
      </c>
      <c r="B3151" s="1">
        <v>37210</v>
      </c>
      <c r="C3151">
        <v>5312.97</v>
      </c>
      <c r="D3151">
        <f t="shared" si="147"/>
        <v>5312.97</v>
      </c>
      <c r="E3151">
        <f t="shared" si="148"/>
        <v>11</v>
      </c>
      <c r="F3151" t="str">
        <f t="shared" si="149"/>
        <v>No</v>
      </c>
    </row>
    <row r="3152" spans="1:6" x14ac:dyDescent="0.25">
      <c r="A3152" t="s">
        <v>61</v>
      </c>
      <c r="B3152" s="1">
        <v>39767</v>
      </c>
      <c r="C3152">
        <v>7833.38</v>
      </c>
      <c r="D3152">
        <f t="shared" si="147"/>
        <v>7833.38</v>
      </c>
      <c r="E3152">
        <f t="shared" si="148"/>
        <v>11</v>
      </c>
      <c r="F3152" t="str">
        <f t="shared" si="149"/>
        <v>No</v>
      </c>
    </row>
    <row r="3153" spans="1:6" x14ac:dyDescent="0.25">
      <c r="A3153" t="s">
        <v>1461</v>
      </c>
      <c r="B3153" s="1">
        <v>38539</v>
      </c>
      <c r="C3153" t="s">
        <v>2171</v>
      </c>
      <c r="D3153">
        <f t="shared" si="147"/>
        <v>9751.9500000000007</v>
      </c>
      <c r="E3153">
        <f t="shared" si="148"/>
        <v>7</v>
      </c>
      <c r="F3153" t="str">
        <f t="shared" si="149"/>
        <v>No</v>
      </c>
    </row>
    <row r="3154" spans="1:6" x14ac:dyDescent="0.25">
      <c r="A3154" t="s">
        <v>544</v>
      </c>
      <c r="B3154" s="1">
        <v>39345</v>
      </c>
      <c r="C3154" t="s">
        <v>2172</v>
      </c>
      <c r="D3154">
        <f t="shared" si="147"/>
        <v>7308</v>
      </c>
      <c r="E3154">
        <f t="shared" si="148"/>
        <v>9</v>
      </c>
      <c r="F3154" t="str">
        <f t="shared" si="149"/>
        <v>Yes</v>
      </c>
    </row>
    <row r="3155" spans="1:6" x14ac:dyDescent="0.25">
      <c r="A3155" t="s">
        <v>523</v>
      </c>
      <c r="B3155" s="1">
        <v>40814</v>
      </c>
      <c r="C3155">
        <v>7897.36</v>
      </c>
      <c r="D3155">
        <f t="shared" si="147"/>
        <v>7897.36</v>
      </c>
      <c r="E3155">
        <f t="shared" si="148"/>
        <v>9</v>
      </c>
      <c r="F3155" t="str">
        <f t="shared" si="149"/>
        <v>No</v>
      </c>
    </row>
    <row r="3156" spans="1:6" x14ac:dyDescent="0.25">
      <c r="A3156" t="s">
        <v>155</v>
      </c>
      <c r="B3156" s="1">
        <v>40483</v>
      </c>
      <c r="C3156" t="s">
        <v>2173</v>
      </c>
      <c r="D3156">
        <f t="shared" si="147"/>
        <v>7339.27</v>
      </c>
      <c r="E3156">
        <f t="shared" si="148"/>
        <v>11</v>
      </c>
      <c r="F3156" t="str">
        <f t="shared" si="149"/>
        <v>No</v>
      </c>
    </row>
    <row r="3157" spans="1:6" x14ac:dyDescent="0.25">
      <c r="A3157" t="s">
        <v>510</v>
      </c>
      <c r="B3157" s="1">
        <v>38367</v>
      </c>
      <c r="C3157">
        <v>9848.4</v>
      </c>
      <c r="D3157">
        <f t="shared" si="147"/>
        <v>9848.4</v>
      </c>
      <c r="E3157">
        <f t="shared" si="148"/>
        <v>1</v>
      </c>
      <c r="F3157" t="str">
        <f t="shared" si="149"/>
        <v>No</v>
      </c>
    </row>
    <row r="3158" spans="1:6" x14ac:dyDescent="0.25">
      <c r="A3158" t="s">
        <v>94</v>
      </c>
      <c r="B3158" s="1">
        <v>41615</v>
      </c>
      <c r="C3158">
        <v>6961.77</v>
      </c>
      <c r="D3158">
        <f t="shared" si="147"/>
        <v>6961.77</v>
      </c>
      <c r="E3158">
        <f t="shared" si="148"/>
        <v>12</v>
      </c>
      <c r="F3158" t="str">
        <f t="shared" si="149"/>
        <v>No</v>
      </c>
    </row>
    <row r="3159" spans="1:6" x14ac:dyDescent="0.25">
      <c r="A3159" t="s">
        <v>648</v>
      </c>
      <c r="B3159" s="1">
        <v>39003</v>
      </c>
      <c r="C3159" t="s">
        <v>2174</v>
      </c>
      <c r="D3159">
        <f t="shared" si="147"/>
        <v>8281.66</v>
      </c>
      <c r="E3159">
        <f t="shared" si="148"/>
        <v>10</v>
      </c>
      <c r="F3159" t="str">
        <f t="shared" si="149"/>
        <v>No</v>
      </c>
    </row>
    <row r="3160" spans="1:6" x14ac:dyDescent="0.25">
      <c r="A3160" t="s">
        <v>374</v>
      </c>
      <c r="B3160" s="1">
        <v>39058</v>
      </c>
      <c r="C3160">
        <v>8046.64</v>
      </c>
      <c r="D3160">
        <f t="shared" si="147"/>
        <v>8046.64</v>
      </c>
      <c r="E3160">
        <f t="shared" si="148"/>
        <v>12</v>
      </c>
      <c r="F3160" t="str">
        <f t="shared" si="149"/>
        <v>No</v>
      </c>
    </row>
    <row r="3161" spans="1:6" x14ac:dyDescent="0.25">
      <c r="A3161" t="s">
        <v>283</v>
      </c>
      <c r="B3161" s="1">
        <v>37371</v>
      </c>
      <c r="C3161" t="s">
        <v>2175</v>
      </c>
      <c r="D3161">
        <f t="shared" si="147"/>
        <v>8084.02</v>
      </c>
      <c r="E3161">
        <f t="shared" si="148"/>
        <v>4</v>
      </c>
      <c r="F3161" t="str">
        <f t="shared" si="149"/>
        <v>No</v>
      </c>
    </row>
    <row r="3162" spans="1:6" x14ac:dyDescent="0.25">
      <c r="A3162" t="s">
        <v>413</v>
      </c>
      <c r="B3162" s="1">
        <v>39688</v>
      </c>
      <c r="C3162" t="s">
        <v>2176</v>
      </c>
      <c r="D3162">
        <f t="shared" si="147"/>
        <v>6865.13</v>
      </c>
      <c r="E3162">
        <f t="shared" si="148"/>
        <v>8</v>
      </c>
      <c r="F3162" t="str">
        <f t="shared" si="149"/>
        <v>No</v>
      </c>
    </row>
    <row r="3163" spans="1:6" x14ac:dyDescent="0.25">
      <c r="A3163" t="s">
        <v>709</v>
      </c>
      <c r="B3163" s="1">
        <v>40100</v>
      </c>
      <c r="C3163">
        <v>6362.54</v>
      </c>
      <c r="D3163">
        <f t="shared" si="147"/>
        <v>6362.54</v>
      </c>
      <c r="E3163">
        <f t="shared" si="148"/>
        <v>10</v>
      </c>
      <c r="F3163" t="str">
        <f t="shared" si="149"/>
        <v>No</v>
      </c>
    </row>
    <row r="3164" spans="1:6" x14ac:dyDescent="0.25">
      <c r="A3164" t="s">
        <v>138</v>
      </c>
      <c r="B3164" s="1">
        <v>38534</v>
      </c>
      <c r="C3164" t="s">
        <v>2177</v>
      </c>
      <c r="D3164">
        <f t="shared" si="147"/>
        <v>9050.42</v>
      </c>
      <c r="E3164">
        <f t="shared" si="148"/>
        <v>7</v>
      </c>
      <c r="F3164" t="str">
        <f t="shared" si="149"/>
        <v>Yes</v>
      </c>
    </row>
    <row r="3165" spans="1:6" x14ac:dyDescent="0.25">
      <c r="A3165" t="s">
        <v>1100</v>
      </c>
      <c r="B3165" s="1">
        <v>41944</v>
      </c>
      <c r="C3165" t="s">
        <v>2178</v>
      </c>
      <c r="D3165">
        <f t="shared" si="147"/>
        <v>8253.14</v>
      </c>
      <c r="E3165">
        <f t="shared" si="148"/>
        <v>11</v>
      </c>
      <c r="F3165" t="str">
        <f t="shared" si="149"/>
        <v>No</v>
      </c>
    </row>
    <row r="3166" spans="1:6" x14ac:dyDescent="0.25">
      <c r="A3166" t="s">
        <v>933</v>
      </c>
      <c r="B3166" s="1">
        <v>40032</v>
      </c>
      <c r="C3166">
        <v>5766.75</v>
      </c>
      <c r="D3166">
        <f t="shared" si="147"/>
        <v>5766.75</v>
      </c>
      <c r="E3166">
        <f t="shared" si="148"/>
        <v>8</v>
      </c>
      <c r="F3166" t="str">
        <f t="shared" si="149"/>
        <v>No</v>
      </c>
    </row>
    <row r="3167" spans="1:6" x14ac:dyDescent="0.25">
      <c r="A3167" t="s">
        <v>713</v>
      </c>
      <c r="B3167" s="1">
        <v>41651</v>
      </c>
      <c r="C3167" t="s">
        <v>2179</v>
      </c>
      <c r="D3167">
        <f t="shared" si="147"/>
        <v>7062.87</v>
      </c>
      <c r="E3167">
        <f t="shared" si="148"/>
        <v>1</v>
      </c>
      <c r="F3167" t="str">
        <f t="shared" si="149"/>
        <v>No</v>
      </c>
    </row>
    <row r="3168" spans="1:6" x14ac:dyDescent="0.25">
      <c r="A3168" t="s">
        <v>1838</v>
      </c>
      <c r="B3168" s="1">
        <v>37210</v>
      </c>
      <c r="C3168">
        <v>6592.43</v>
      </c>
      <c r="D3168">
        <f t="shared" si="147"/>
        <v>6592.43</v>
      </c>
      <c r="E3168">
        <f t="shared" si="148"/>
        <v>11</v>
      </c>
      <c r="F3168" t="str">
        <f t="shared" si="149"/>
        <v>No</v>
      </c>
    </row>
    <row r="3169" spans="1:6" x14ac:dyDescent="0.25">
      <c r="A3169" t="s">
        <v>1916</v>
      </c>
      <c r="B3169" s="1">
        <v>40918</v>
      </c>
      <c r="C3169">
        <v>7325.09</v>
      </c>
      <c r="D3169">
        <f t="shared" si="147"/>
        <v>7325.09</v>
      </c>
      <c r="E3169">
        <f t="shared" si="148"/>
        <v>1</v>
      </c>
      <c r="F3169" t="str">
        <f t="shared" si="149"/>
        <v>No</v>
      </c>
    </row>
    <row r="3170" spans="1:6" x14ac:dyDescent="0.25">
      <c r="A3170" t="s">
        <v>429</v>
      </c>
      <c r="B3170" s="1">
        <v>39273</v>
      </c>
      <c r="C3170" t="s">
        <v>2180</v>
      </c>
      <c r="D3170">
        <f t="shared" si="147"/>
        <v>7626.03</v>
      </c>
      <c r="E3170">
        <f t="shared" si="148"/>
        <v>7</v>
      </c>
      <c r="F3170" t="str">
        <f t="shared" si="149"/>
        <v>No</v>
      </c>
    </row>
    <row r="3171" spans="1:6" x14ac:dyDescent="0.25">
      <c r="A3171" t="s">
        <v>473</v>
      </c>
      <c r="B3171" s="1">
        <v>41326</v>
      </c>
      <c r="C3171" t="s">
        <v>2181</v>
      </c>
      <c r="D3171">
        <f t="shared" si="147"/>
        <v>6269.29</v>
      </c>
      <c r="E3171">
        <f t="shared" si="148"/>
        <v>2</v>
      </c>
      <c r="F3171" t="str">
        <f t="shared" si="149"/>
        <v>No</v>
      </c>
    </row>
    <row r="3172" spans="1:6" x14ac:dyDescent="0.25">
      <c r="A3172" t="s">
        <v>216</v>
      </c>
      <c r="B3172" s="1">
        <v>40026</v>
      </c>
      <c r="C3172">
        <v>5017.1099999999997</v>
      </c>
      <c r="D3172">
        <f t="shared" si="147"/>
        <v>5017.1099999999997</v>
      </c>
      <c r="E3172">
        <f t="shared" si="148"/>
        <v>8</v>
      </c>
      <c r="F3172" t="str">
        <f t="shared" si="149"/>
        <v>No</v>
      </c>
    </row>
    <row r="3173" spans="1:6" x14ac:dyDescent="0.25">
      <c r="A3173" t="s">
        <v>293</v>
      </c>
      <c r="B3173" s="1">
        <v>40813</v>
      </c>
      <c r="C3173" t="s">
        <v>2182</v>
      </c>
      <c r="D3173">
        <f t="shared" si="147"/>
        <v>5822.46</v>
      </c>
      <c r="E3173">
        <f t="shared" si="148"/>
        <v>9</v>
      </c>
      <c r="F3173" t="str">
        <f t="shared" si="149"/>
        <v>No</v>
      </c>
    </row>
    <row r="3174" spans="1:6" x14ac:dyDescent="0.25">
      <c r="A3174" t="s">
        <v>472</v>
      </c>
      <c r="B3174" s="1">
        <v>38655</v>
      </c>
      <c r="C3174">
        <v>8199.08</v>
      </c>
      <c r="D3174">
        <f t="shared" si="147"/>
        <v>8199.08</v>
      </c>
      <c r="E3174">
        <f t="shared" si="148"/>
        <v>10</v>
      </c>
      <c r="F3174" t="str">
        <f t="shared" si="149"/>
        <v>No</v>
      </c>
    </row>
    <row r="3175" spans="1:6" x14ac:dyDescent="0.25">
      <c r="A3175" t="s">
        <v>1122</v>
      </c>
      <c r="B3175" s="1">
        <v>41511</v>
      </c>
      <c r="C3175" t="s">
        <v>2183</v>
      </c>
      <c r="D3175">
        <f t="shared" si="147"/>
        <v>9377.0300000000007</v>
      </c>
      <c r="E3175">
        <f t="shared" si="148"/>
        <v>8</v>
      </c>
      <c r="F3175" t="str">
        <f t="shared" si="149"/>
        <v>No</v>
      </c>
    </row>
    <row r="3176" spans="1:6" x14ac:dyDescent="0.25">
      <c r="A3176" t="s">
        <v>957</v>
      </c>
      <c r="B3176" s="1">
        <v>40190</v>
      </c>
      <c r="C3176">
        <v>6863.59</v>
      </c>
      <c r="D3176">
        <f t="shared" si="147"/>
        <v>6863.59</v>
      </c>
      <c r="E3176">
        <f t="shared" si="148"/>
        <v>1</v>
      </c>
      <c r="F3176" t="str">
        <f t="shared" si="149"/>
        <v>No</v>
      </c>
    </row>
    <row r="3177" spans="1:6" x14ac:dyDescent="0.25">
      <c r="A3177" t="s">
        <v>1179</v>
      </c>
      <c r="B3177" s="1">
        <v>37646</v>
      </c>
      <c r="C3177">
        <v>6407.04</v>
      </c>
      <c r="D3177">
        <f t="shared" si="147"/>
        <v>6407.04</v>
      </c>
      <c r="E3177">
        <f t="shared" si="148"/>
        <v>1</v>
      </c>
      <c r="F3177" t="str">
        <f t="shared" si="149"/>
        <v>No</v>
      </c>
    </row>
    <row r="3178" spans="1:6" x14ac:dyDescent="0.25">
      <c r="A3178" t="s">
        <v>610</v>
      </c>
      <c r="B3178" s="1">
        <v>40816</v>
      </c>
      <c r="C3178">
        <v>6128.8</v>
      </c>
      <c r="D3178">
        <f t="shared" si="147"/>
        <v>6128.8</v>
      </c>
      <c r="E3178">
        <f t="shared" si="148"/>
        <v>9</v>
      </c>
      <c r="F3178" t="str">
        <f t="shared" si="149"/>
        <v>No</v>
      </c>
    </row>
    <row r="3179" spans="1:6" x14ac:dyDescent="0.25">
      <c r="A3179" t="s">
        <v>2184</v>
      </c>
      <c r="B3179" s="1">
        <v>39736</v>
      </c>
      <c r="C3179" t="s">
        <v>2185</v>
      </c>
      <c r="D3179">
        <f t="shared" si="147"/>
        <v>7578.31</v>
      </c>
      <c r="E3179">
        <f t="shared" si="148"/>
        <v>10</v>
      </c>
      <c r="F3179" t="str">
        <f t="shared" si="149"/>
        <v>No</v>
      </c>
    </row>
    <row r="3180" spans="1:6" x14ac:dyDescent="0.25">
      <c r="A3180" t="s">
        <v>59</v>
      </c>
      <c r="B3180" s="1">
        <v>41362</v>
      </c>
      <c r="C3180">
        <v>9141.48</v>
      </c>
      <c r="D3180">
        <f t="shared" si="147"/>
        <v>9141.48</v>
      </c>
      <c r="E3180">
        <f t="shared" si="148"/>
        <v>3</v>
      </c>
      <c r="F3180" t="str">
        <f t="shared" si="149"/>
        <v>No</v>
      </c>
    </row>
    <row r="3181" spans="1:6" x14ac:dyDescent="0.25">
      <c r="A3181" t="s">
        <v>398</v>
      </c>
      <c r="B3181" s="1">
        <v>38830</v>
      </c>
      <c r="C3181" t="s">
        <v>2186</v>
      </c>
      <c r="D3181">
        <f t="shared" si="147"/>
        <v>5360.6</v>
      </c>
      <c r="E3181">
        <f t="shared" si="148"/>
        <v>4</v>
      </c>
      <c r="F3181" t="str">
        <f t="shared" si="149"/>
        <v>No</v>
      </c>
    </row>
    <row r="3182" spans="1:6" x14ac:dyDescent="0.25">
      <c r="A3182" t="s">
        <v>422</v>
      </c>
      <c r="B3182" s="1">
        <v>38270</v>
      </c>
      <c r="C3182" t="s">
        <v>2187</v>
      </c>
      <c r="D3182">
        <f t="shared" si="147"/>
        <v>8745.07</v>
      </c>
      <c r="E3182">
        <f t="shared" si="148"/>
        <v>10</v>
      </c>
      <c r="F3182" t="str">
        <f t="shared" si="149"/>
        <v>No</v>
      </c>
    </row>
    <row r="3183" spans="1:6" x14ac:dyDescent="0.25">
      <c r="A3183" t="s">
        <v>153</v>
      </c>
      <c r="B3183" s="1">
        <v>40056</v>
      </c>
      <c r="C3183" t="s">
        <v>2188</v>
      </c>
      <c r="D3183">
        <f t="shared" si="147"/>
        <v>8729.8799999999992</v>
      </c>
      <c r="E3183">
        <f t="shared" si="148"/>
        <v>8</v>
      </c>
      <c r="F3183" t="str">
        <f t="shared" si="149"/>
        <v>No</v>
      </c>
    </row>
    <row r="3184" spans="1:6" x14ac:dyDescent="0.25">
      <c r="A3184" t="s">
        <v>213</v>
      </c>
      <c r="B3184" s="1">
        <v>38262</v>
      </c>
      <c r="C3184">
        <v>7959.59</v>
      </c>
      <c r="D3184">
        <f t="shared" si="147"/>
        <v>7959.59</v>
      </c>
      <c r="E3184">
        <f t="shared" si="148"/>
        <v>10</v>
      </c>
      <c r="F3184" t="str">
        <f t="shared" si="149"/>
        <v>No</v>
      </c>
    </row>
    <row r="3185" spans="1:6" x14ac:dyDescent="0.25">
      <c r="A3185" t="s">
        <v>414</v>
      </c>
      <c r="B3185" s="1">
        <v>39381</v>
      </c>
      <c r="C3185" t="s">
        <v>2189</v>
      </c>
      <c r="D3185">
        <f t="shared" si="147"/>
        <v>7173.88</v>
      </c>
      <c r="E3185">
        <f t="shared" si="148"/>
        <v>10</v>
      </c>
      <c r="F3185" t="str">
        <f t="shared" si="149"/>
        <v>No</v>
      </c>
    </row>
    <row r="3186" spans="1:6" x14ac:dyDescent="0.25">
      <c r="A3186" t="s">
        <v>800</v>
      </c>
      <c r="B3186" s="1">
        <v>37700</v>
      </c>
      <c r="C3186">
        <v>8716.27</v>
      </c>
      <c r="D3186">
        <f t="shared" si="147"/>
        <v>8716.27</v>
      </c>
      <c r="E3186">
        <f t="shared" si="148"/>
        <v>3</v>
      </c>
      <c r="F3186" t="str">
        <f t="shared" si="149"/>
        <v>No</v>
      </c>
    </row>
    <row r="3187" spans="1:6" x14ac:dyDescent="0.25">
      <c r="A3187" t="s">
        <v>84</v>
      </c>
      <c r="B3187" s="1">
        <v>39613</v>
      </c>
      <c r="C3187">
        <v>5709.61</v>
      </c>
      <c r="D3187">
        <f t="shared" si="147"/>
        <v>5709.61</v>
      </c>
      <c r="E3187">
        <f t="shared" si="148"/>
        <v>6</v>
      </c>
      <c r="F3187" t="str">
        <f t="shared" si="149"/>
        <v>No</v>
      </c>
    </row>
    <row r="3188" spans="1:6" x14ac:dyDescent="0.25">
      <c r="A3188" t="s">
        <v>329</v>
      </c>
      <c r="B3188" s="1">
        <v>41796</v>
      </c>
      <c r="C3188" t="s">
        <v>2190</v>
      </c>
      <c r="D3188">
        <f t="shared" si="147"/>
        <v>8826.0400000000009</v>
      </c>
      <c r="E3188">
        <f t="shared" si="148"/>
        <v>6</v>
      </c>
      <c r="F3188" t="str">
        <f t="shared" si="149"/>
        <v>No</v>
      </c>
    </row>
    <row r="3189" spans="1:6" x14ac:dyDescent="0.25">
      <c r="A3189" t="s">
        <v>864</v>
      </c>
      <c r="B3189" s="1">
        <v>39563</v>
      </c>
      <c r="C3189" t="s">
        <v>2191</v>
      </c>
      <c r="D3189">
        <f t="shared" si="147"/>
        <v>7759.47</v>
      </c>
      <c r="E3189">
        <f t="shared" si="148"/>
        <v>4</v>
      </c>
      <c r="F3189" t="str">
        <f t="shared" si="149"/>
        <v>No</v>
      </c>
    </row>
    <row r="3190" spans="1:6" x14ac:dyDescent="0.25">
      <c r="A3190" t="s">
        <v>77</v>
      </c>
      <c r="B3190" s="1">
        <v>40861</v>
      </c>
      <c r="C3190" t="s">
        <v>2192</v>
      </c>
      <c r="D3190">
        <f t="shared" si="147"/>
        <v>5661.98</v>
      </c>
      <c r="E3190">
        <f t="shared" si="148"/>
        <v>11</v>
      </c>
      <c r="F3190" t="str">
        <f t="shared" si="149"/>
        <v>No</v>
      </c>
    </row>
    <row r="3191" spans="1:6" x14ac:dyDescent="0.25">
      <c r="A3191" t="s">
        <v>126</v>
      </c>
      <c r="B3191" s="1">
        <v>39899</v>
      </c>
      <c r="C3191" t="s">
        <v>2193</v>
      </c>
      <c r="D3191">
        <f t="shared" si="147"/>
        <v>6887.05</v>
      </c>
      <c r="E3191">
        <f t="shared" si="148"/>
        <v>3</v>
      </c>
      <c r="F3191" t="str">
        <f t="shared" si="149"/>
        <v>No</v>
      </c>
    </row>
    <row r="3192" spans="1:6" x14ac:dyDescent="0.25">
      <c r="A3192" t="s">
        <v>308</v>
      </c>
      <c r="B3192" s="1">
        <v>38903</v>
      </c>
      <c r="C3192" t="s">
        <v>2194</v>
      </c>
      <c r="D3192">
        <f t="shared" si="147"/>
        <v>8504.3799999999992</v>
      </c>
      <c r="E3192">
        <f t="shared" si="148"/>
        <v>7</v>
      </c>
      <c r="F3192" t="str">
        <f t="shared" si="149"/>
        <v>No</v>
      </c>
    </row>
    <row r="3193" spans="1:6" x14ac:dyDescent="0.25">
      <c r="A3193" t="s">
        <v>208</v>
      </c>
      <c r="B3193" s="1">
        <v>40910</v>
      </c>
      <c r="C3193">
        <v>5120.91</v>
      </c>
      <c r="D3193">
        <f t="shared" si="147"/>
        <v>5120.91</v>
      </c>
      <c r="E3193">
        <f t="shared" si="148"/>
        <v>1</v>
      </c>
      <c r="F3193" t="str">
        <f t="shared" si="149"/>
        <v>No</v>
      </c>
    </row>
    <row r="3194" spans="1:6" x14ac:dyDescent="0.25">
      <c r="A3194" t="s">
        <v>1004</v>
      </c>
      <c r="B3194" s="1">
        <v>39469</v>
      </c>
      <c r="C3194">
        <v>9588.91</v>
      </c>
      <c r="D3194">
        <f t="shared" si="147"/>
        <v>9588.91</v>
      </c>
      <c r="E3194">
        <f t="shared" si="148"/>
        <v>1</v>
      </c>
      <c r="F3194" t="str">
        <f t="shared" si="149"/>
        <v>No</v>
      </c>
    </row>
    <row r="3195" spans="1:6" x14ac:dyDescent="0.25">
      <c r="A3195" t="s">
        <v>675</v>
      </c>
      <c r="B3195" s="1">
        <v>37655</v>
      </c>
      <c r="C3195" t="s">
        <v>2195</v>
      </c>
      <c r="D3195">
        <f t="shared" si="147"/>
        <v>6082.61</v>
      </c>
      <c r="E3195">
        <f t="shared" si="148"/>
        <v>2</v>
      </c>
      <c r="F3195" t="str">
        <f t="shared" si="149"/>
        <v>No</v>
      </c>
    </row>
    <row r="3196" spans="1:6" x14ac:dyDescent="0.25">
      <c r="A3196" t="s">
        <v>497</v>
      </c>
      <c r="B3196" s="1">
        <v>38136</v>
      </c>
      <c r="C3196">
        <v>5876.1</v>
      </c>
      <c r="D3196">
        <f t="shared" si="147"/>
        <v>5876.1</v>
      </c>
      <c r="E3196">
        <f t="shared" si="148"/>
        <v>5</v>
      </c>
      <c r="F3196" t="str">
        <f t="shared" si="149"/>
        <v>No</v>
      </c>
    </row>
    <row r="3197" spans="1:6" x14ac:dyDescent="0.25">
      <c r="A3197" t="s">
        <v>933</v>
      </c>
      <c r="B3197" s="1">
        <v>38705</v>
      </c>
      <c r="C3197" t="s">
        <v>2196</v>
      </c>
      <c r="D3197">
        <f t="shared" si="147"/>
        <v>8279.9</v>
      </c>
      <c r="E3197">
        <f t="shared" si="148"/>
        <v>12</v>
      </c>
      <c r="F3197" t="str">
        <f t="shared" si="149"/>
        <v>No</v>
      </c>
    </row>
    <row r="3198" spans="1:6" x14ac:dyDescent="0.25">
      <c r="A3198" t="s">
        <v>1012</v>
      </c>
      <c r="B3198" s="1">
        <v>41358</v>
      </c>
      <c r="C3198">
        <v>9714.08</v>
      </c>
      <c r="D3198">
        <f t="shared" si="147"/>
        <v>9714.08</v>
      </c>
      <c r="E3198">
        <f t="shared" si="148"/>
        <v>3</v>
      </c>
      <c r="F3198" t="str">
        <f t="shared" si="149"/>
        <v>No</v>
      </c>
    </row>
    <row r="3199" spans="1:6" x14ac:dyDescent="0.25">
      <c r="A3199" t="s">
        <v>77</v>
      </c>
      <c r="B3199" s="1">
        <v>40207</v>
      </c>
      <c r="C3199">
        <v>9599.2199999999993</v>
      </c>
      <c r="D3199">
        <f t="shared" si="147"/>
        <v>9599.2199999999993</v>
      </c>
      <c r="E3199">
        <f t="shared" si="148"/>
        <v>1</v>
      </c>
      <c r="F3199" t="str">
        <f t="shared" si="149"/>
        <v>No</v>
      </c>
    </row>
    <row r="3200" spans="1:6" x14ac:dyDescent="0.25">
      <c r="A3200" t="s">
        <v>80</v>
      </c>
      <c r="B3200" s="1">
        <v>40274</v>
      </c>
      <c r="C3200" t="s">
        <v>2197</v>
      </c>
      <c r="D3200">
        <f t="shared" si="147"/>
        <v>8613.8700000000008</v>
      </c>
      <c r="E3200">
        <f t="shared" si="148"/>
        <v>4</v>
      </c>
      <c r="F3200" t="str">
        <f t="shared" si="149"/>
        <v>Yes</v>
      </c>
    </row>
    <row r="3201" spans="1:6" x14ac:dyDescent="0.25">
      <c r="A3201" t="s">
        <v>64</v>
      </c>
      <c r="B3201" s="1">
        <v>41274</v>
      </c>
      <c r="C3201">
        <v>6293.61</v>
      </c>
      <c r="D3201">
        <f t="shared" si="147"/>
        <v>6293.61</v>
      </c>
      <c r="E3201">
        <f t="shared" si="148"/>
        <v>12</v>
      </c>
      <c r="F3201" t="str">
        <f t="shared" si="149"/>
        <v>No</v>
      </c>
    </row>
    <row r="3202" spans="1:6" x14ac:dyDescent="0.25">
      <c r="A3202" t="s">
        <v>126</v>
      </c>
      <c r="B3202" s="1">
        <v>41469</v>
      </c>
      <c r="C3202">
        <v>8801.85</v>
      </c>
      <c r="D3202">
        <f t="shared" si="147"/>
        <v>8801.85</v>
      </c>
      <c r="E3202">
        <f t="shared" si="148"/>
        <v>7</v>
      </c>
      <c r="F3202" t="str">
        <f t="shared" si="149"/>
        <v>No</v>
      </c>
    </row>
    <row r="3203" spans="1:6" x14ac:dyDescent="0.25">
      <c r="A3203" t="s">
        <v>98</v>
      </c>
      <c r="B3203" s="1">
        <v>38872</v>
      </c>
      <c r="C3203">
        <v>5551.34</v>
      </c>
      <c r="D3203">
        <f t="shared" ref="D3203:D3266" si="150">IF(LEFT(RIGHT(C3203,3))=",",_xlfn.NUMBERVALUE(C3203,",","."),C3203)</f>
        <v>5551.34</v>
      </c>
      <c r="E3203">
        <f t="shared" ref="E3203:E3266" si="151">MONTH(B3203)</f>
        <v>6</v>
      </c>
      <c r="F3203" t="str">
        <f t="shared" ref="F3203:F3266" si="152">IF(ISERROR(SEARCH("J*A*S*M",A3203)),"No","Yes")</f>
        <v>No</v>
      </c>
    </row>
    <row r="3204" spans="1:6" x14ac:dyDescent="0.25">
      <c r="A3204" t="s">
        <v>776</v>
      </c>
      <c r="B3204" s="1">
        <v>40116</v>
      </c>
      <c r="C3204">
        <v>5589.97</v>
      </c>
      <c r="D3204">
        <f t="shared" si="150"/>
        <v>5589.97</v>
      </c>
      <c r="E3204">
        <f t="shared" si="151"/>
        <v>10</v>
      </c>
      <c r="F3204" t="str">
        <f t="shared" si="152"/>
        <v>No</v>
      </c>
    </row>
    <row r="3205" spans="1:6" x14ac:dyDescent="0.25">
      <c r="A3205" t="s">
        <v>765</v>
      </c>
      <c r="B3205" s="1">
        <v>37017</v>
      </c>
      <c r="C3205">
        <v>7350.61</v>
      </c>
      <c r="D3205">
        <f t="shared" si="150"/>
        <v>7350.61</v>
      </c>
      <c r="E3205">
        <f t="shared" si="151"/>
        <v>5</v>
      </c>
      <c r="F3205" t="str">
        <f t="shared" si="152"/>
        <v>No</v>
      </c>
    </row>
    <row r="3206" spans="1:6" x14ac:dyDescent="0.25">
      <c r="A3206" t="s">
        <v>736</v>
      </c>
      <c r="B3206" s="1">
        <v>41787</v>
      </c>
      <c r="C3206">
        <v>6137.08</v>
      </c>
      <c r="D3206">
        <f t="shared" si="150"/>
        <v>6137.08</v>
      </c>
      <c r="E3206">
        <f t="shared" si="151"/>
        <v>5</v>
      </c>
      <c r="F3206" t="str">
        <f t="shared" si="152"/>
        <v>No</v>
      </c>
    </row>
    <row r="3207" spans="1:6" x14ac:dyDescent="0.25">
      <c r="A3207" t="s">
        <v>1197</v>
      </c>
      <c r="B3207" s="1">
        <v>38607</v>
      </c>
      <c r="C3207" t="s">
        <v>2198</v>
      </c>
      <c r="D3207">
        <f t="shared" si="150"/>
        <v>9644.34</v>
      </c>
      <c r="E3207">
        <f t="shared" si="151"/>
        <v>9</v>
      </c>
      <c r="F3207" t="str">
        <f t="shared" si="152"/>
        <v>No</v>
      </c>
    </row>
    <row r="3208" spans="1:6" x14ac:dyDescent="0.25">
      <c r="A3208" t="s">
        <v>101</v>
      </c>
      <c r="B3208" s="1">
        <v>38341</v>
      </c>
      <c r="C3208" t="s">
        <v>2199</v>
      </c>
      <c r="D3208">
        <f t="shared" si="150"/>
        <v>6314.89</v>
      </c>
      <c r="E3208">
        <f t="shared" si="151"/>
        <v>12</v>
      </c>
      <c r="F3208" t="str">
        <f t="shared" si="152"/>
        <v>No</v>
      </c>
    </row>
    <row r="3209" spans="1:6" x14ac:dyDescent="0.25">
      <c r="A3209" t="s">
        <v>2200</v>
      </c>
      <c r="B3209" s="1">
        <v>38236</v>
      </c>
      <c r="C3209" t="s">
        <v>2201</v>
      </c>
      <c r="D3209">
        <f t="shared" si="150"/>
        <v>8952.3799999999992</v>
      </c>
      <c r="E3209">
        <f t="shared" si="151"/>
        <v>9</v>
      </c>
      <c r="F3209" t="str">
        <f t="shared" si="152"/>
        <v>No</v>
      </c>
    </row>
    <row r="3210" spans="1:6" x14ac:dyDescent="0.25">
      <c r="A3210" t="s">
        <v>198</v>
      </c>
      <c r="B3210" s="1">
        <v>40434</v>
      </c>
      <c r="C3210" t="s">
        <v>2202</v>
      </c>
      <c r="D3210">
        <f t="shared" si="150"/>
        <v>6773.91</v>
      </c>
      <c r="E3210">
        <f t="shared" si="151"/>
        <v>9</v>
      </c>
      <c r="F3210" t="str">
        <f t="shared" si="152"/>
        <v>No</v>
      </c>
    </row>
    <row r="3211" spans="1:6" x14ac:dyDescent="0.25">
      <c r="A3211" t="s">
        <v>74</v>
      </c>
      <c r="B3211" s="1">
        <v>41407</v>
      </c>
      <c r="C3211">
        <v>8045.06</v>
      </c>
      <c r="D3211">
        <f t="shared" si="150"/>
        <v>8045.06</v>
      </c>
      <c r="E3211">
        <f t="shared" si="151"/>
        <v>5</v>
      </c>
      <c r="F3211" t="str">
        <f t="shared" si="152"/>
        <v>Yes</v>
      </c>
    </row>
    <row r="3212" spans="1:6" x14ac:dyDescent="0.25">
      <c r="A3212" t="s">
        <v>996</v>
      </c>
      <c r="B3212" s="1">
        <v>38927</v>
      </c>
      <c r="C3212">
        <v>6930.37</v>
      </c>
      <c r="D3212">
        <f t="shared" si="150"/>
        <v>6930.37</v>
      </c>
      <c r="E3212">
        <f t="shared" si="151"/>
        <v>7</v>
      </c>
      <c r="F3212" t="str">
        <f t="shared" si="152"/>
        <v>No</v>
      </c>
    </row>
    <row r="3213" spans="1:6" x14ac:dyDescent="0.25">
      <c r="A3213" t="s">
        <v>84</v>
      </c>
      <c r="B3213" s="1">
        <v>40974</v>
      </c>
      <c r="C3213" t="s">
        <v>2203</v>
      </c>
      <c r="D3213">
        <f t="shared" si="150"/>
        <v>5947.36</v>
      </c>
      <c r="E3213">
        <f t="shared" si="151"/>
        <v>3</v>
      </c>
      <c r="F3213" t="str">
        <f t="shared" si="152"/>
        <v>No</v>
      </c>
    </row>
    <row r="3214" spans="1:6" x14ac:dyDescent="0.25">
      <c r="A3214" t="s">
        <v>1382</v>
      </c>
      <c r="B3214" s="1">
        <v>39651</v>
      </c>
      <c r="C3214">
        <v>6801.8</v>
      </c>
      <c r="D3214">
        <f t="shared" si="150"/>
        <v>6801.8</v>
      </c>
      <c r="E3214">
        <f t="shared" si="151"/>
        <v>7</v>
      </c>
      <c r="F3214" t="str">
        <f t="shared" si="152"/>
        <v>No</v>
      </c>
    </row>
    <row r="3215" spans="1:6" x14ac:dyDescent="0.25">
      <c r="A3215" t="s">
        <v>413</v>
      </c>
      <c r="B3215" s="1">
        <v>41282</v>
      </c>
      <c r="C3215">
        <v>7303.34</v>
      </c>
      <c r="D3215">
        <f t="shared" si="150"/>
        <v>7303.34</v>
      </c>
      <c r="E3215">
        <f t="shared" si="151"/>
        <v>1</v>
      </c>
      <c r="F3215" t="str">
        <f t="shared" si="152"/>
        <v>No</v>
      </c>
    </row>
    <row r="3216" spans="1:6" x14ac:dyDescent="0.25">
      <c r="A3216" t="s">
        <v>681</v>
      </c>
      <c r="B3216" s="1">
        <v>37670</v>
      </c>
      <c r="C3216">
        <v>6049.55</v>
      </c>
      <c r="D3216">
        <f t="shared" si="150"/>
        <v>6049.55</v>
      </c>
      <c r="E3216">
        <f t="shared" si="151"/>
        <v>2</v>
      </c>
      <c r="F3216" t="str">
        <f t="shared" si="152"/>
        <v>No</v>
      </c>
    </row>
    <row r="3217" spans="1:6" x14ac:dyDescent="0.25">
      <c r="A3217" t="s">
        <v>914</v>
      </c>
      <c r="B3217" s="1">
        <v>38241</v>
      </c>
      <c r="C3217">
        <v>6115.62</v>
      </c>
      <c r="D3217">
        <f t="shared" si="150"/>
        <v>6115.62</v>
      </c>
      <c r="E3217">
        <f t="shared" si="151"/>
        <v>9</v>
      </c>
      <c r="F3217" t="str">
        <f t="shared" si="152"/>
        <v>No</v>
      </c>
    </row>
    <row r="3218" spans="1:6" x14ac:dyDescent="0.25">
      <c r="A3218" t="s">
        <v>824</v>
      </c>
      <c r="B3218" s="1">
        <v>40374</v>
      </c>
      <c r="C3218" t="s">
        <v>2204</v>
      </c>
      <c r="D3218">
        <f t="shared" si="150"/>
        <v>5229.29</v>
      </c>
      <c r="E3218">
        <f t="shared" si="151"/>
        <v>7</v>
      </c>
      <c r="F3218" t="str">
        <f t="shared" si="152"/>
        <v>No</v>
      </c>
    </row>
    <row r="3219" spans="1:6" x14ac:dyDescent="0.25">
      <c r="A3219" t="s">
        <v>247</v>
      </c>
      <c r="B3219" s="1">
        <v>40296</v>
      </c>
      <c r="C3219">
        <v>9041.5</v>
      </c>
      <c r="D3219">
        <f t="shared" si="150"/>
        <v>9041.5</v>
      </c>
      <c r="E3219">
        <f t="shared" si="151"/>
        <v>4</v>
      </c>
      <c r="F3219" t="str">
        <f t="shared" si="152"/>
        <v>Yes</v>
      </c>
    </row>
    <row r="3220" spans="1:6" x14ac:dyDescent="0.25">
      <c r="A3220" t="s">
        <v>215</v>
      </c>
      <c r="B3220" s="1">
        <v>38231</v>
      </c>
      <c r="C3220">
        <v>9018.2900000000009</v>
      </c>
      <c r="D3220">
        <f t="shared" si="150"/>
        <v>9018.2900000000009</v>
      </c>
      <c r="E3220">
        <f t="shared" si="151"/>
        <v>9</v>
      </c>
      <c r="F3220" t="str">
        <f t="shared" si="152"/>
        <v>No</v>
      </c>
    </row>
    <row r="3221" spans="1:6" x14ac:dyDescent="0.25">
      <c r="A3221" t="s">
        <v>844</v>
      </c>
      <c r="B3221" s="1">
        <v>37927</v>
      </c>
      <c r="C3221">
        <v>7884.49</v>
      </c>
      <c r="D3221">
        <f t="shared" si="150"/>
        <v>7884.49</v>
      </c>
      <c r="E3221">
        <f t="shared" si="151"/>
        <v>11</v>
      </c>
      <c r="F3221" t="str">
        <f t="shared" si="152"/>
        <v>No</v>
      </c>
    </row>
    <row r="3222" spans="1:6" x14ac:dyDescent="0.25">
      <c r="A3222" t="s">
        <v>652</v>
      </c>
      <c r="B3222" s="1">
        <v>41866</v>
      </c>
      <c r="C3222">
        <v>7058.45</v>
      </c>
      <c r="D3222">
        <f t="shared" si="150"/>
        <v>7058.45</v>
      </c>
      <c r="E3222">
        <f t="shared" si="151"/>
        <v>8</v>
      </c>
      <c r="F3222" t="str">
        <f t="shared" si="152"/>
        <v>No</v>
      </c>
    </row>
    <row r="3223" spans="1:6" x14ac:dyDescent="0.25">
      <c r="A3223" t="s">
        <v>394</v>
      </c>
      <c r="B3223" s="1">
        <v>40970</v>
      </c>
      <c r="C3223" t="s">
        <v>2205</v>
      </c>
      <c r="D3223">
        <f t="shared" si="150"/>
        <v>7499.63</v>
      </c>
      <c r="E3223">
        <f t="shared" si="151"/>
        <v>3</v>
      </c>
      <c r="F3223" t="str">
        <f t="shared" si="152"/>
        <v>No</v>
      </c>
    </row>
    <row r="3224" spans="1:6" x14ac:dyDescent="0.25">
      <c r="A3224" t="s">
        <v>201</v>
      </c>
      <c r="B3224" s="1">
        <v>38964</v>
      </c>
      <c r="C3224" t="s">
        <v>2206</v>
      </c>
      <c r="D3224">
        <f t="shared" si="150"/>
        <v>5844.39</v>
      </c>
      <c r="E3224">
        <f t="shared" si="151"/>
        <v>9</v>
      </c>
      <c r="F3224" t="str">
        <f t="shared" si="152"/>
        <v>No</v>
      </c>
    </row>
    <row r="3225" spans="1:6" x14ac:dyDescent="0.25">
      <c r="A3225" t="s">
        <v>126</v>
      </c>
      <c r="B3225" s="1">
        <v>38462</v>
      </c>
      <c r="C3225" t="s">
        <v>2207</v>
      </c>
      <c r="D3225">
        <f t="shared" si="150"/>
        <v>6102.97</v>
      </c>
      <c r="E3225">
        <f t="shared" si="151"/>
        <v>4</v>
      </c>
      <c r="F3225" t="str">
        <f t="shared" si="152"/>
        <v>No</v>
      </c>
    </row>
    <row r="3226" spans="1:6" x14ac:dyDescent="0.25">
      <c r="A3226" t="s">
        <v>362</v>
      </c>
      <c r="B3226" s="1">
        <v>38617</v>
      </c>
      <c r="C3226" t="s">
        <v>2208</v>
      </c>
      <c r="D3226">
        <f t="shared" si="150"/>
        <v>5907.7</v>
      </c>
      <c r="E3226">
        <f t="shared" si="151"/>
        <v>9</v>
      </c>
      <c r="F3226" t="str">
        <f t="shared" si="152"/>
        <v>No</v>
      </c>
    </row>
    <row r="3227" spans="1:6" x14ac:dyDescent="0.25">
      <c r="A3227" t="s">
        <v>229</v>
      </c>
      <c r="B3227" s="1">
        <v>40947</v>
      </c>
      <c r="C3227" t="s">
        <v>2209</v>
      </c>
      <c r="D3227">
        <f t="shared" si="150"/>
        <v>7395.47</v>
      </c>
      <c r="E3227">
        <f t="shared" si="151"/>
        <v>2</v>
      </c>
      <c r="F3227" t="str">
        <f t="shared" si="152"/>
        <v>No</v>
      </c>
    </row>
    <row r="3228" spans="1:6" x14ac:dyDescent="0.25">
      <c r="A3228" t="s">
        <v>104</v>
      </c>
      <c r="B3228" s="1">
        <v>40624</v>
      </c>
      <c r="C3228">
        <v>5659.34</v>
      </c>
      <c r="D3228">
        <f t="shared" si="150"/>
        <v>5659.34</v>
      </c>
      <c r="E3228">
        <f t="shared" si="151"/>
        <v>3</v>
      </c>
      <c r="F3228" t="str">
        <f t="shared" si="152"/>
        <v>No</v>
      </c>
    </row>
    <row r="3229" spans="1:6" x14ac:dyDescent="0.25">
      <c r="A3229" t="s">
        <v>1531</v>
      </c>
      <c r="B3229" s="1">
        <v>39580</v>
      </c>
      <c r="C3229">
        <v>5247.31</v>
      </c>
      <c r="D3229">
        <f t="shared" si="150"/>
        <v>5247.31</v>
      </c>
      <c r="E3229">
        <f t="shared" si="151"/>
        <v>5</v>
      </c>
      <c r="F3229" t="str">
        <f t="shared" si="152"/>
        <v>No</v>
      </c>
    </row>
    <row r="3230" spans="1:6" x14ac:dyDescent="0.25">
      <c r="A3230" t="s">
        <v>350</v>
      </c>
      <c r="B3230" s="1">
        <v>39542</v>
      </c>
      <c r="C3230" t="s">
        <v>2210</v>
      </c>
      <c r="D3230">
        <f t="shared" si="150"/>
        <v>7651.92</v>
      </c>
      <c r="E3230">
        <f t="shared" si="151"/>
        <v>4</v>
      </c>
      <c r="F3230" t="str">
        <f t="shared" si="152"/>
        <v>No</v>
      </c>
    </row>
    <row r="3231" spans="1:6" x14ac:dyDescent="0.25">
      <c r="A3231" t="s">
        <v>874</v>
      </c>
      <c r="B3231" s="1">
        <v>41257</v>
      </c>
      <c r="C3231">
        <v>6359.05</v>
      </c>
      <c r="D3231">
        <f t="shared" si="150"/>
        <v>6359.05</v>
      </c>
      <c r="E3231">
        <f t="shared" si="151"/>
        <v>12</v>
      </c>
      <c r="F3231" t="str">
        <f t="shared" si="152"/>
        <v>No</v>
      </c>
    </row>
    <row r="3232" spans="1:6" x14ac:dyDescent="0.25">
      <c r="A3232" t="s">
        <v>196</v>
      </c>
      <c r="B3232" s="1">
        <v>37746</v>
      </c>
      <c r="C3232">
        <v>7768.29</v>
      </c>
      <c r="D3232">
        <f t="shared" si="150"/>
        <v>7768.29</v>
      </c>
      <c r="E3232">
        <f t="shared" si="151"/>
        <v>5</v>
      </c>
      <c r="F3232" t="str">
        <f t="shared" si="152"/>
        <v>No</v>
      </c>
    </row>
    <row r="3233" spans="1:6" x14ac:dyDescent="0.25">
      <c r="A3233" t="s">
        <v>1748</v>
      </c>
      <c r="B3233" s="1">
        <v>37353</v>
      </c>
      <c r="C3233">
        <v>5120.8999999999996</v>
      </c>
      <c r="D3233">
        <f t="shared" si="150"/>
        <v>5120.8999999999996</v>
      </c>
      <c r="E3233">
        <f t="shared" si="151"/>
        <v>4</v>
      </c>
      <c r="F3233" t="str">
        <f t="shared" si="152"/>
        <v>No</v>
      </c>
    </row>
    <row r="3234" spans="1:6" x14ac:dyDescent="0.25">
      <c r="A3234" t="s">
        <v>396</v>
      </c>
      <c r="B3234" s="1">
        <v>38766</v>
      </c>
      <c r="C3234" t="s">
        <v>2211</v>
      </c>
      <c r="D3234">
        <f t="shared" si="150"/>
        <v>9988.33</v>
      </c>
      <c r="E3234">
        <f t="shared" si="151"/>
        <v>2</v>
      </c>
      <c r="F3234" t="str">
        <f t="shared" si="152"/>
        <v>Yes</v>
      </c>
    </row>
    <row r="3235" spans="1:6" x14ac:dyDescent="0.25">
      <c r="A3235" t="s">
        <v>689</v>
      </c>
      <c r="B3235" s="1">
        <v>37206</v>
      </c>
      <c r="C3235" t="s">
        <v>2212</v>
      </c>
      <c r="D3235">
        <f t="shared" si="150"/>
        <v>5331.92</v>
      </c>
      <c r="E3235">
        <f t="shared" si="151"/>
        <v>11</v>
      </c>
      <c r="F3235" t="str">
        <f t="shared" si="152"/>
        <v>No</v>
      </c>
    </row>
    <row r="3236" spans="1:6" x14ac:dyDescent="0.25">
      <c r="A3236" t="s">
        <v>1017</v>
      </c>
      <c r="B3236" s="1">
        <v>41749</v>
      </c>
      <c r="C3236">
        <v>6517.3</v>
      </c>
      <c r="D3236">
        <f t="shared" si="150"/>
        <v>6517.3</v>
      </c>
      <c r="E3236">
        <f t="shared" si="151"/>
        <v>4</v>
      </c>
      <c r="F3236" t="str">
        <f t="shared" si="152"/>
        <v>No</v>
      </c>
    </row>
    <row r="3237" spans="1:6" x14ac:dyDescent="0.25">
      <c r="A3237" t="s">
        <v>1838</v>
      </c>
      <c r="B3237" s="1">
        <v>41425</v>
      </c>
      <c r="C3237">
        <v>5400.65</v>
      </c>
      <c r="D3237">
        <f t="shared" si="150"/>
        <v>5400.65</v>
      </c>
      <c r="E3237">
        <f t="shared" si="151"/>
        <v>5</v>
      </c>
      <c r="F3237" t="str">
        <f t="shared" si="152"/>
        <v>No</v>
      </c>
    </row>
    <row r="3238" spans="1:6" x14ac:dyDescent="0.25">
      <c r="A3238" t="s">
        <v>1010</v>
      </c>
      <c r="B3238" s="1">
        <v>40057</v>
      </c>
      <c r="C3238" t="s">
        <v>2213</v>
      </c>
      <c r="D3238">
        <f t="shared" si="150"/>
        <v>7803.26</v>
      </c>
      <c r="E3238">
        <f t="shared" si="151"/>
        <v>9</v>
      </c>
      <c r="F3238" t="str">
        <f t="shared" si="152"/>
        <v>No</v>
      </c>
    </row>
    <row r="3239" spans="1:6" x14ac:dyDescent="0.25">
      <c r="A3239" t="s">
        <v>77</v>
      </c>
      <c r="B3239" s="1">
        <v>37537</v>
      </c>
      <c r="C3239" t="s">
        <v>2214</v>
      </c>
      <c r="D3239">
        <f t="shared" si="150"/>
        <v>5327.83</v>
      </c>
      <c r="E3239">
        <f t="shared" si="151"/>
        <v>10</v>
      </c>
      <c r="F3239" t="str">
        <f t="shared" si="152"/>
        <v>No</v>
      </c>
    </row>
    <row r="3240" spans="1:6" x14ac:dyDescent="0.25">
      <c r="A3240" t="s">
        <v>372</v>
      </c>
      <c r="B3240" s="1">
        <v>39583</v>
      </c>
      <c r="C3240" t="s">
        <v>2215</v>
      </c>
      <c r="D3240">
        <f t="shared" si="150"/>
        <v>8905.85</v>
      </c>
      <c r="E3240">
        <f t="shared" si="151"/>
        <v>5</v>
      </c>
      <c r="F3240" t="str">
        <f t="shared" si="152"/>
        <v>No</v>
      </c>
    </row>
    <row r="3241" spans="1:6" x14ac:dyDescent="0.25">
      <c r="A3241" t="s">
        <v>844</v>
      </c>
      <c r="B3241" s="1">
        <v>40657</v>
      </c>
      <c r="C3241" t="s">
        <v>2216</v>
      </c>
      <c r="D3241">
        <f t="shared" si="150"/>
        <v>9383.69</v>
      </c>
      <c r="E3241">
        <f t="shared" si="151"/>
        <v>4</v>
      </c>
      <c r="F3241" t="str">
        <f t="shared" si="152"/>
        <v>No</v>
      </c>
    </row>
    <row r="3242" spans="1:6" x14ac:dyDescent="0.25">
      <c r="A3242" t="s">
        <v>216</v>
      </c>
      <c r="B3242" s="1">
        <v>37053</v>
      </c>
      <c r="C3242">
        <v>8086.3</v>
      </c>
      <c r="D3242">
        <f t="shared" si="150"/>
        <v>8086.3</v>
      </c>
      <c r="E3242">
        <f t="shared" si="151"/>
        <v>6</v>
      </c>
      <c r="F3242" t="str">
        <f t="shared" si="152"/>
        <v>No</v>
      </c>
    </row>
    <row r="3243" spans="1:6" x14ac:dyDescent="0.25">
      <c r="A3243" t="s">
        <v>452</v>
      </c>
      <c r="B3243" s="1">
        <v>37244</v>
      </c>
      <c r="C3243">
        <v>6681.29</v>
      </c>
      <c r="D3243">
        <f t="shared" si="150"/>
        <v>6681.29</v>
      </c>
      <c r="E3243">
        <f t="shared" si="151"/>
        <v>12</v>
      </c>
      <c r="F3243" t="str">
        <f t="shared" si="152"/>
        <v>No</v>
      </c>
    </row>
    <row r="3244" spans="1:6" x14ac:dyDescent="0.25">
      <c r="A3244" t="s">
        <v>134</v>
      </c>
      <c r="B3244" s="1">
        <v>37188</v>
      </c>
      <c r="C3244" t="s">
        <v>2217</v>
      </c>
      <c r="D3244">
        <f t="shared" si="150"/>
        <v>8657.18</v>
      </c>
      <c r="E3244">
        <f t="shared" si="151"/>
        <v>10</v>
      </c>
      <c r="F3244" t="str">
        <f t="shared" si="152"/>
        <v>No</v>
      </c>
    </row>
    <row r="3245" spans="1:6" x14ac:dyDescent="0.25">
      <c r="A3245" t="s">
        <v>557</v>
      </c>
      <c r="B3245" s="1">
        <v>41298</v>
      </c>
      <c r="C3245">
        <v>8820.5300000000007</v>
      </c>
      <c r="D3245">
        <f t="shared" si="150"/>
        <v>8820.5300000000007</v>
      </c>
      <c r="E3245">
        <f t="shared" si="151"/>
        <v>1</v>
      </c>
      <c r="F3245" t="str">
        <f t="shared" si="152"/>
        <v>No</v>
      </c>
    </row>
    <row r="3246" spans="1:6" x14ac:dyDescent="0.25">
      <c r="A3246" t="s">
        <v>396</v>
      </c>
      <c r="B3246" s="1">
        <v>40017</v>
      </c>
      <c r="C3246" t="s">
        <v>2218</v>
      </c>
      <c r="D3246">
        <f t="shared" si="150"/>
        <v>8413.69</v>
      </c>
      <c r="E3246">
        <f t="shared" si="151"/>
        <v>7</v>
      </c>
      <c r="F3246" t="str">
        <f t="shared" si="152"/>
        <v>Yes</v>
      </c>
    </row>
    <row r="3247" spans="1:6" x14ac:dyDescent="0.25">
      <c r="A3247" t="s">
        <v>239</v>
      </c>
      <c r="B3247" s="1">
        <v>41831</v>
      </c>
      <c r="C3247">
        <v>6335.92</v>
      </c>
      <c r="D3247">
        <f t="shared" si="150"/>
        <v>6335.92</v>
      </c>
      <c r="E3247">
        <f t="shared" si="151"/>
        <v>7</v>
      </c>
      <c r="F3247" t="str">
        <f t="shared" si="152"/>
        <v>No</v>
      </c>
    </row>
    <row r="3248" spans="1:6" x14ac:dyDescent="0.25">
      <c r="A3248" t="s">
        <v>467</v>
      </c>
      <c r="B3248" s="1">
        <v>37679</v>
      </c>
      <c r="C3248">
        <v>9899.23</v>
      </c>
      <c r="D3248">
        <f t="shared" si="150"/>
        <v>9899.23</v>
      </c>
      <c r="E3248">
        <f t="shared" si="151"/>
        <v>2</v>
      </c>
      <c r="F3248" t="str">
        <f t="shared" si="152"/>
        <v>No</v>
      </c>
    </row>
    <row r="3249" spans="1:6" x14ac:dyDescent="0.25">
      <c r="A3249" t="s">
        <v>1594</v>
      </c>
      <c r="B3249" s="1">
        <v>37673</v>
      </c>
      <c r="C3249" t="s">
        <v>2219</v>
      </c>
      <c r="D3249">
        <f t="shared" si="150"/>
        <v>6086.22</v>
      </c>
      <c r="E3249">
        <f t="shared" si="151"/>
        <v>2</v>
      </c>
      <c r="F3249" t="str">
        <f t="shared" si="152"/>
        <v>No</v>
      </c>
    </row>
    <row r="3250" spans="1:6" x14ac:dyDescent="0.25">
      <c r="A3250" t="s">
        <v>308</v>
      </c>
      <c r="B3250" s="1">
        <v>41793</v>
      </c>
      <c r="C3250" t="s">
        <v>2220</v>
      </c>
      <c r="D3250">
        <f t="shared" si="150"/>
        <v>8659.14</v>
      </c>
      <c r="E3250">
        <f t="shared" si="151"/>
        <v>6</v>
      </c>
      <c r="F3250" t="str">
        <f t="shared" si="152"/>
        <v>No</v>
      </c>
    </row>
    <row r="3251" spans="1:6" x14ac:dyDescent="0.25">
      <c r="A3251" t="s">
        <v>615</v>
      </c>
      <c r="B3251" s="1">
        <v>39144</v>
      </c>
      <c r="C3251" t="s">
        <v>2221</v>
      </c>
      <c r="D3251">
        <f t="shared" si="150"/>
        <v>9833.89</v>
      </c>
      <c r="E3251">
        <f t="shared" si="151"/>
        <v>3</v>
      </c>
      <c r="F3251" t="str">
        <f t="shared" si="152"/>
        <v>No</v>
      </c>
    </row>
    <row r="3252" spans="1:6" x14ac:dyDescent="0.25">
      <c r="A3252" t="s">
        <v>71</v>
      </c>
      <c r="B3252" s="1">
        <v>37589</v>
      </c>
      <c r="C3252">
        <v>9754.24</v>
      </c>
      <c r="D3252">
        <f t="shared" si="150"/>
        <v>9754.24</v>
      </c>
      <c r="E3252">
        <f t="shared" si="151"/>
        <v>11</v>
      </c>
      <c r="F3252" t="str">
        <f t="shared" si="152"/>
        <v>No</v>
      </c>
    </row>
    <row r="3253" spans="1:6" x14ac:dyDescent="0.25">
      <c r="A3253" t="s">
        <v>176</v>
      </c>
      <c r="B3253" s="1">
        <v>39789</v>
      </c>
      <c r="C3253">
        <v>7179.31</v>
      </c>
      <c r="D3253">
        <f t="shared" si="150"/>
        <v>7179.31</v>
      </c>
      <c r="E3253">
        <f t="shared" si="151"/>
        <v>12</v>
      </c>
      <c r="F3253" t="str">
        <f t="shared" si="152"/>
        <v>No</v>
      </c>
    </row>
    <row r="3254" spans="1:6" x14ac:dyDescent="0.25">
      <c r="A3254" t="s">
        <v>1792</v>
      </c>
      <c r="B3254" s="1">
        <v>37096</v>
      </c>
      <c r="C3254" t="s">
        <v>2222</v>
      </c>
      <c r="D3254">
        <f t="shared" si="150"/>
        <v>5278.25</v>
      </c>
      <c r="E3254">
        <f t="shared" si="151"/>
        <v>7</v>
      </c>
      <c r="F3254" t="str">
        <f t="shared" si="152"/>
        <v>No</v>
      </c>
    </row>
    <row r="3255" spans="1:6" x14ac:dyDescent="0.25">
      <c r="A3255" t="s">
        <v>713</v>
      </c>
      <c r="B3255" s="1">
        <v>39249</v>
      </c>
      <c r="C3255">
        <v>7059.38</v>
      </c>
      <c r="D3255">
        <f t="shared" si="150"/>
        <v>7059.38</v>
      </c>
      <c r="E3255">
        <f t="shared" si="151"/>
        <v>6</v>
      </c>
      <c r="F3255" t="str">
        <f t="shared" si="152"/>
        <v>No</v>
      </c>
    </row>
    <row r="3256" spans="1:6" x14ac:dyDescent="0.25">
      <c r="A3256" t="s">
        <v>320</v>
      </c>
      <c r="B3256" s="1">
        <v>37449</v>
      </c>
      <c r="C3256" t="s">
        <v>2223</v>
      </c>
      <c r="D3256">
        <f t="shared" si="150"/>
        <v>8653.2000000000007</v>
      </c>
      <c r="E3256">
        <f t="shared" si="151"/>
        <v>7</v>
      </c>
      <c r="F3256" t="str">
        <f t="shared" si="152"/>
        <v>Yes</v>
      </c>
    </row>
    <row r="3257" spans="1:6" x14ac:dyDescent="0.25">
      <c r="A3257" t="s">
        <v>965</v>
      </c>
      <c r="B3257" s="1">
        <v>37201</v>
      </c>
      <c r="C3257">
        <v>6098.93</v>
      </c>
      <c r="D3257">
        <f t="shared" si="150"/>
        <v>6098.93</v>
      </c>
      <c r="E3257">
        <f t="shared" si="151"/>
        <v>11</v>
      </c>
      <c r="F3257" t="str">
        <f t="shared" si="152"/>
        <v>No</v>
      </c>
    </row>
    <row r="3258" spans="1:6" x14ac:dyDescent="0.25">
      <c r="A3258" t="s">
        <v>82</v>
      </c>
      <c r="B3258" s="1">
        <v>38607</v>
      </c>
      <c r="C3258" t="s">
        <v>2224</v>
      </c>
      <c r="D3258">
        <f t="shared" si="150"/>
        <v>6822.63</v>
      </c>
      <c r="E3258">
        <f t="shared" si="151"/>
        <v>9</v>
      </c>
      <c r="F3258" t="str">
        <f t="shared" si="152"/>
        <v>No</v>
      </c>
    </row>
    <row r="3259" spans="1:6" x14ac:dyDescent="0.25">
      <c r="A3259" t="s">
        <v>776</v>
      </c>
      <c r="B3259" s="1">
        <v>39481</v>
      </c>
      <c r="C3259" t="s">
        <v>2225</v>
      </c>
      <c r="D3259">
        <f t="shared" si="150"/>
        <v>7305.86</v>
      </c>
      <c r="E3259">
        <f t="shared" si="151"/>
        <v>2</v>
      </c>
      <c r="F3259" t="str">
        <f t="shared" si="152"/>
        <v>No</v>
      </c>
    </row>
    <row r="3260" spans="1:6" x14ac:dyDescent="0.25">
      <c r="A3260" t="s">
        <v>408</v>
      </c>
      <c r="B3260" s="1">
        <v>41729</v>
      </c>
      <c r="C3260" t="s">
        <v>2226</v>
      </c>
      <c r="D3260">
        <f t="shared" si="150"/>
        <v>5392.72</v>
      </c>
      <c r="E3260">
        <f t="shared" si="151"/>
        <v>3</v>
      </c>
      <c r="F3260" t="str">
        <f t="shared" si="152"/>
        <v>No</v>
      </c>
    </row>
    <row r="3261" spans="1:6" x14ac:dyDescent="0.25">
      <c r="A3261" t="s">
        <v>1550</v>
      </c>
      <c r="B3261" s="1">
        <v>37315</v>
      </c>
      <c r="C3261">
        <v>9165.93</v>
      </c>
      <c r="D3261">
        <f t="shared" si="150"/>
        <v>9165.93</v>
      </c>
      <c r="E3261">
        <f t="shared" si="151"/>
        <v>2</v>
      </c>
      <c r="F3261" t="str">
        <f t="shared" si="152"/>
        <v>No</v>
      </c>
    </row>
    <row r="3262" spans="1:6" x14ac:dyDescent="0.25">
      <c r="A3262" t="s">
        <v>312</v>
      </c>
      <c r="B3262" s="1">
        <v>40498</v>
      </c>
      <c r="C3262">
        <v>9437.68</v>
      </c>
      <c r="D3262">
        <f t="shared" si="150"/>
        <v>9437.68</v>
      </c>
      <c r="E3262">
        <f t="shared" si="151"/>
        <v>11</v>
      </c>
      <c r="F3262" t="str">
        <f t="shared" si="152"/>
        <v>No</v>
      </c>
    </row>
    <row r="3263" spans="1:6" x14ac:dyDescent="0.25">
      <c r="A3263" t="s">
        <v>96</v>
      </c>
      <c r="B3263" s="1">
        <v>37460</v>
      </c>
      <c r="C3263" t="s">
        <v>2227</v>
      </c>
      <c r="D3263">
        <f t="shared" si="150"/>
        <v>5702.4</v>
      </c>
      <c r="E3263">
        <f t="shared" si="151"/>
        <v>7</v>
      </c>
      <c r="F3263" t="str">
        <f t="shared" si="152"/>
        <v>No</v>
      </c>
    </row>
    <row r="3264" spans="1:6" x14ac:dyDescent="0.25">
      <c r="A3264" t="s">
        <v>291</v>
      </c>
      <c r="B3264" s="1">
        <v>41499</v>
      </c>
      <c r="C3264" t="s">
        <v>2228</v>
      </c>
      <c r="D3264">
        <f t="shared" si="150"/>
        <v>5791.38</v>
      </c>
      <c r="E3264">
        <f t="shared" si="151"/>
        <v>8</v>
      </c>
      <c r="F3264" t="str">
        <f t="shared" si="152"/>
        <v>No</v>
      </c>
    </row>
    <row r="3265" spans="1:6" x14ac:dyDescent="0.25">
      <c r="A3265" t="s">
        <v>398</v>
      </c>
      <c r="B3265" s="1">
        <v>37782</v>
      </c>
      <c r="C3265" t="s">
        <v>2229</v>
      </c>
      <c r="D3265">
        <f t="shared" si="150"/>
        <v>9221.8799999999992</v>
      </c>
      <c r="E3265">
        <f t="shared" si="151"/>
        <v>6</v>
      </c>
      <c r="F3265" t="str">
        <f t="shared" si="152"/>
        <v>No</v>
      </c>
    </row>
    <row r="3266" spans="1:6" x14ac:dyDescent="0.25">
      <c r="A3266" t="s">
        <v>557</v>
      </c>
      <c r="B3266" s="1">
        <v>40855</v>
      </c>
      <c r="C3266" t="s">
        <v>2230</v>
      </c>
      <c r="D3266">
        <f t="shared" si="150"/>
        <v>9145.5499999999993</v>
      </c>
      <c r="E3266">
        <f t="shared" si="151"/>
        <v>11</v>
      </c>
      <c r="F3266" t="str">
        <f t="shared" si="152"/>
        <v>No</v>
      </c>
    </row>
    <row r="3267" spans="1:6" x14ac:dyDescent="0.25">
      <c r="A3267" t="s">
        <v>84</v>
      </c>
      <c r="B3267" s="1">
        <v>41659</v>
      </c>
      <c r="C3267" t="s">
        <v>2231</v>
      </c>
      <c r="D3267">
        <f t="shared" ref="D3267:D3330" si="153">IF(LEFT(RIGHT(C3267,3))=",",_xlfn.NUMBERVALUE(C3267,",","."),C3267)</f>
        <v>6722.17</v>
      </c>
      <c r="E3267">
        <f t="shared" ref="E3267:E3330" si="154">MONTH(B3267)</f>
        <v>1</v>
      </c>
      <c r="F3267" t="str">
        <f t="shared" ref="F3267:F3330" si="155">IF(ISERROR(SEARCH("J*A*S*M",A3267)),"No","Yes")</f>
        <v>No</v>
      </c>
    </row>
    <row r="3268" spans="1:6" x14ac:dyDescent="0.25">
      <c r="A3268" t="s">
        <v>1492</v>
      </c>
      <c r="B3268" s="1">
        <v>41550</v>
      </c>
      <c r="C3268" t="s">
        <v>2232</v>
      </c>
      <c r="D3268">
        <f t="shared" si="153"/>
        <v>8681.69</v>
      </c>
      <c r="E3268">
        <f t="shared" si="154"/>
        <v>10</v>
      </c>
      <c r="F3268" t="str">
        <f t="shared" si="155"/>
        <v>No</v>
      </c>
    </row>
    <row r="3269" spans="1:6" x14ac:dyDescent="0.25">
      <c r="A3269" t="s">
        <v>586</v>
      </c>
      <c r="B3269" s="1">
        <v>38944</v>
      </c>
      <c r="C3269">
        <v>9872.15</v>
      </c>
      <c r="D3269">
        <f t="shared" si="153"/>
        <v>9872.15</v>
      </c>
      <c r="E3269">
        <f t="shared" si="154"/>
        <v>8</v>
      </c>
      <c r="F3269" t="str">
        <f t="shared" si="155"/>
        <v>No</v>
      </c>
    </row>
    <row r="3270" spans="1:6" x14ac:dyDescent="0.25">
      <c r="A3270" t="s">
        <v>1246</v>
      </c>
      <c r="B3270" s="1">
        <v>37968</v>
      </c>
      <c r="C3270">
        <v>5390.3</v>
      </c>
      <c r="D3270">
        <f t="shared" si="153"/>
        <v>5390.3</v>
      </c>
      <c r="E3270">
        <f t="shared" si="154"/>
        <v>12</v>
      </c>
      <c r="F3270" t="str">
        <f t="shared" si="155"/>
        <v>No</v>
      </c>
    </row>
    <row r="3271" spans="1:6" x14ac:dyDescent="0.25">
      <c r="A3271" t="s">
        <v>125</v>
      </c>
      <c r="B3271" s="1">
        <v>41072</v>
      </c>
      <c r="C3271" t="s">
        <v>2233</v>
      </c>
      <c r="D3271">
        <f t="shared" si="153"/>
        <v>9011.07</v>
      </c>
      <c r="E3271">
        <f t="shared" si="154"/>
        <v>6</v>
      </c>
      <c r="F3271" t="str">
        <f t="shared" si="155"/>
        <v>No</v>
      </c>
    </row>
    <row r="3272" spans="1:6" x14ac:dyDescent="0.25">
      <c r="A3272" t="s">
        <v>1916</v>
      </c>
      <c r="B3272" s="1">
        <v>39994</v>
      </c>
      <c r="C3272">
        <v>7903.11</v>
      </c>
      <c r="D3272">
        <f t="shared" si="153"/>
        <v>7903.11</v>
      </c>
      <c r="E3272">
        <f t="shared" si="154"/>
        <v>6</v>
      </c>
      <c r="F3272" t="str">
        <f t="shared" si="155"/>
        <v>No</v>
      </c>
    </row>
    <row r="3273" spans="1:6" x14ac:dyDescent="0.25">
      <c r="A3273" t="s">
        <v>61</v>
      </c>
      <c r="B3273" s="1">
        <v>40355</v>
      </c>
      <c r="C3273" t="s">
        <v>2234</v>
      </c>
      <c r="D3273">
        <f t="shared" si="153"/>
        <v>6591.33</v>
      </c>
      <c r="E3273">
        <f t="shared" si="154"/>
        <v>6</v>
      </c>
      <c r="F3273" t="str">
        <f t="shared" si="155"/>
        <v>No</v>
      </c>
    </row>
    <row r="3274" spans="1:6" x14ac:dyDescent="0.25">
      <c r="A3274" t="s">
        <v>331</v>
      </c>
      <c r="B3274" s="1">
        <v>38152</v>
      </c>
      <c r="C3274" t="s">
        <v>2235</v>
      </c>
      <c r="D3274">
        <f t="shared" si="153"/>
        <v>9193.77</v>
      </c>
      <c r="E3274">
        <f t="shared" si="154"/>
        <v>6</v>
      </c>
      <c r="F3274" t="str">
        <f t="shared" si="155"/>
        <v>No</v>
      </c>
    </row>
    <row r="3275" spans="1:6" x14ac:dyDescent="0.25">
      <c r="A3275" t="s">
        <v>760</v>
      </c>
      <c r="B3275" s="1">
        <v>39493</v>
      </c>
      <c r="C3275" t="s">
        <v>2236</v>
      </c>
      <c r="D3275">
        <f t="shared" si="153"/>
        <v>9981.64</v>
      </c>
      <c r="E3275">
        <f t="shared" si="154"/>
        <v>2</v>
      </c>
      <c r="F3275" t="str">
        <f t="shared" si="155"/>
        <v>No</v>
      </c>
    </row>
    <row r="3276" spans="1:6" x14ac:dyDescent="0.25">
      <c r="A3276" t="s">
        <v>74</v>
      </c>
      <c r="B3276" s="1">
        <v>37691</v>
      </c>
      <c r="C3276">
        <v>7995.09</v>
      </c>
      <c r="D3276">
        <f t="shared" si="153"/>
        <v>7995.09</v>
      </c>
      <c r="E3276">
        <f t="shared" si="154"/>
        <v>3</v>
      </c>
      <c r="F3276" t="str">
        <f t="shared" si="155"/>
        <v>Yes</v>
      </c>
    </row>
    <row r="3277" spans="1:6" x14ac:dyDescent="0.25">
      <c r="A3277" t="s">
        <v>308</v>
      </c>
      <c r="B3277" s="1">
        <v>38000</v>
      </c>
      <c r="C3277">
        <v>9111.91</v>
      </c>
      <c r="D3277">
        <f t="shared" si="153"/>
        <v>9111.91</v>
      </c>
      <c r="E3277">
        <f t="shared" si="154"/>
        <v>1</v>
      </c>
      <c r="F3277" t="str">
        <f t="shared" si="155"/>
        <v>No</v>
      </c>
    </row>
    <row r="3278" spans="1:6" x14ac:dyDescent="0.25">
      <c r="A3278" t="s">
        <v>84</v>
      </c>
      <c r="B3278" s="1">
        <v>39392</v>
      </c>
      <c r="C3278" t="s">
        <v>2237</v>
      </c>
      <c r="D3278">
        <f t="shared" si="153"/>
        <v>6175.36</v>
      </c>
      <c r="E3278">
        <f t="shared" si="154"/>
        <v>11</v>
      </c>
      <c r="F3278" t="str">
        <f t="shared" si="155"/>
        <v>No</v>
      </c>
    </row>
    <row r="3279" spans="1:6" x14ac:dyDescent="0.25">
      <c r="A3279" t="s">
        <v>413</v>
      </c>
      <c r="B3279" s="1">
        <v>41431</v>
      </c>
      <c r="C3279">
        <v>7622.43</v>
      </c>
      <c r="D3279">
        <f t="shared" si="153"/>
        <v>7622.43</v>
      </c>
      <c r="E3279">
        <f t="shared" si="154"/>
        <v>6</v>
      </c>
      <c r="F3279" t="str">
        <f t="shared" si="155"/>
        <v>No</v>
      </c>
    </row>
    <row r="3280" spans="1:6" x14ac:dyDescent="0.25">
      <c r="A3280" t="s">
        <v>1328</v>
      </c>
      <c r="B3280" s="1">
        <v>37220</v>
      </c>
      <c r="C3280" t="s">
        <v>2238</v>
      </c>
      <c r="D3280">
        <f t="shared" si="153"/>
        <v>7017.61</v>
      </c>
      <c r="E3280">
        <f t="shared" si="154"/>
        <v>11</v>
      </c>
      <c r="F3280" t="str">
        <f t="shared" si="155"/>
        <v>No</v>
      </c>
    </row>
    <row r="3281" spans="1:6" x14ac:dyDescent="0.25">
      <c r="A3281" t="s">
        <v>1481</v>
      </c>
      <c r="B3281" s="1">
        <v>41395</v>
      </c>
      <c r="C3281" t="s">
        <v>2239</v>
      </c>
      <c r="D3281">
        <f t="shared" si="153"/>
        <v>9620.65</v>
      </c>
      <c r="E3281">
        <f t="shared" si="154"/>
        <v>5</v>
      </c>
      <c r="F3281" t="str">
        <f t="shared" si="155"/>
        <v>No</v>
      </c>
    </row>
    <row r="3282" spans="1:6" x14ac:dyDescent="0.25">
      <c r="A3282" t="s">
        <v>138</v>
      </c>
      <c r="B3282" s="1">
        <v>37745</v>
      </c>
      <c r="C3282" t="s">
        <v>2240</v>
      </c>
      <c r="D3282">
        <f t="shared" si="153"/>
        <v>5438.52</v>
      </c>
      <c r="E3282">
        <f t="shared" si="154"/>
        <v>5</v>
      </c>
      <c r="F3282" t="str">
        <f t="shared" si="155"/>
        <v>Yes</v>
      </c>
    </row>
    <row r="3283" spans="1:6" x14ac:dyDescent="0.25">
      <c r="A3283" t="s">
        <v>358</v>
      </c>
      <c r="B3283" s="1">
        <v>41627</v>
      </c>
      <c r="C3283">
        <v>5080.66</v>
      </c>
      <c r="D3283">
        <f t="shared" si="153"/>
        <v>5080.66</v>
      </c>
      <c r="E3283">
        <f t="shared" si="154"/>
        <v>12</v>
      </c>
      <c r="F3283" t="str">
        <f t="shared" si="155"/>
        <v>No</v>
      </c>
    </row>
    <row r="3284" spans="1:6" x14ac:dyDescent="0.25">
      <c r="A3284" t="s">
        <v>751</v>
      </c>
      <c r="B3284" s="1">
        <v>39862</v>
      </c>
      <c r="C3284" t="s">
        <v>2241</v>
      </c>
      <c r="D3284">
        <f t="shared" si="153"/>
        <v>6351.44</v>
      </c>
      <c r="E3284">
        <f t="shared" si="154"/>
        <v>2</v>
      </c>
      <c r="F3284" t="str">
        <f t="shared" si="155"/>
        <v>No</v>
      </c>
    </row>
    <row r="3285" spans="1:6" x14ac:dyDescent="0.25">
      <c r="A3285" t="s">
        <v>109</v>
      </c>
      <c r="B3285" s="1">
        <v>37281</v>
      </c>
      <c r="C3285">
        <v>8810.66</v>
      </c>
      <c r="D3285">
        <f t="shared" si="153"/>
        <v>8810.66</v>
      </c>
      <c r="E3285">
        <f t="shared" si="154"/>
        <v>1</v>
      </c>
      <c r="F3285" t="str">
        <f t="shared" si="155"/>
        <v>No</v>
      </c>
    </row>
    <row r="3286" spans="1:6" x14ac:dyDescent="0.25">
      <c r="A3286" t="s">
        <v>435</v>
      </c>
      <c r="B3286" s="1">
        <v>38503</v>
      </c>
      <c r="C3286" t="s">
        <v>2242</v>
      </c>
      <c r="D3286">
        <f t="shared" si="153"/>
        <v>8318.17</v>
      </c>
      <c r="E3286">
        <f t="shared" si="154"/>
        <v>5</v>
      </c>
      <c r="F3286" t="str">
        <f t="shared" si="155"/>
        <v>No</v>
      </c>
    </row>
    <row r="3287" spans="1:6" x14ac:dyDescent="0.25">
      <c r="A3287" t="s">
        <v>475</v>
      </c>
      <c r="B3287" s="1">
        <v>39709</v>
      </c>
      <c r="C3287" t="s">
        <v>2243</v>
      </c>
      <c r="D3287">
        <f t="shared" si="153"/>
        <v>8170.95</v>
      </c>
      <c r="E3287">
        <f t="shared" si="154"/>
        <v>9</v>
      </c>
      <c r="F3287" t="str">
        <f t="shared" si="155"/>
        <v>No</v>
      </c>
    </row>
    <row r="3288" spans="1:6" x14ac:dyDescent="0.25">
      <c r="A3288" t="s">
        <v>96</v>
      </c>
      <c r="B3288" s="1">
        <v>39755</v>
      </c>
      <c r="C3288" t="s">
        <v>2244</v>
      </c>
      <c r="D3288">
        <f t="shared" si="153"/>
        <v>9232.16</v>
      </c>
      <c r="E3288">
        <f t="shared" si="154"/>
        <v>11</v>
      </c>
      <c r="F3288" t="str">
        <f t="shared" si="155"/>
        <v>No</v>
      </c>
    </row>
    <row r="3289" spans="1:6" x14ac:dyDescent="0.25">
      <c r="A3289" t="s">
        <v>230</v>
      </c>
      <c r="B3289" s="1">
        <v>38149</v>
      </c>
      <c r="C3289">
        <v>9320.83</v>
      </c>
      <c r="D3289">
        <f t="shared" si="153"/>
        <v>9320.83</v>
      </c>
      <c r="E3289">
        <f t="shared" si="154"/>
        <v>6</v>
      </c>
      <c r="F3289" t="str">
        <f t="shared" si="155"/>
        <v>No</v>
      </c>
    </row>
    <row r="3290" spans="1:6" x14ac:dyDescent="0.25">
      <c r="A3290" t="s">
        <v>1376</v>
      </c>
      <c r="B3290" s="1">
        <v>39833</v>
      </c>
      <c r="C3290">
        <v>8835.58</v>
      </c>
      <c r="D3290">
        <f t="shared" si="153"/>
        <v>8835.58</v>
      </c>
      <c r="E3290">
        <f t="shared" si="154"/>
        <v>1</v>
      </c>
      <c r="F3290" t="str">
        <f t="shared" si="155"/>
        <v>No</v>
      </c>
    </row>
    <row r="3291" spans="1:6" x14ac:dyDescent="0.25">
      <c r="A3291" t="s">
        <v>534</v>
      </c>
      <c r="B3291" s="1">
        <v>40702</v>
      </c>
      <c r="C3291">
        <v>8873.1299999999992</v>
      </c>
      <c r="D3291">
        <f t="shared" si="153"/>
        <v>8873.1299999999992</v>
      </c>
      <c r="E3291">
        <f t="shared" si="154"/>
        <v>6</v>
      </c>
      <c r="F3291" t="str">
        <f t="shared" si="155"/>
        <v>No</v>
      </c>
    </row>
    <row r="3292" spans="1:6" x14ac:dyDescent="0.25">
      <c r="A3292" t="s">
        <v>129</v>
      </c>
      <c r="B3292" s="1">
        <v>40088</v>
      </c>
      <c r="C3292">
        <v>9903.15</v>
      </c>
      <c r="D3292">
        <f t="shared" si="153"/>
        <v>9903.15</v>
      </c>
      <c r="E3292">
        <f t="shared" si="154"/>
        <v>10</v>
      </c>
      <c r="F3292" t="str">
        <f t="shared" si="155"/>
        <v>No</v>
      </c>
    </row>
    <row r="3293" spans="1:6" x14ac:dyDescent="0.25">
      <c r="A3293" t="s">
        <v>128</v>
      </c>
      <c r="B3293" s="1">
        <v>41234</v>
      </c>
      <c r="C3293" t="s">
        <v>2245</v>
      </c>
      <c r="D3293">
        <f t="shared" si="153"/>
        <v>8302.08</v>
      </c>
      <c r="E3293">
        <f t="shared" si="154"/>
        <v>11</v>
      </c>
      <c r="F3293" t="str">
        <f t="shared" si="155"/>
        <v>No</v>
      </c>
    </row>
    <row r="3294" spans="1:6" x14ac:dyDescent="0.25">
      <c r="A3294" t="s">
        <v>379</v>
      </c>
      <c r="B3294" s="1">
        <v>40353</v>
      </c>
      <c r="C3294">
        <v>8216.8700000000008</v>
      </c>
      <c r="D3294">
        <f t="shared" si="153"/>
        <v>8216.8700000000008</v>
      </c>
      <c r="E3294">
        <f t="shared" si="154"/>
        <v>6</v>
      </c>
      <c r="F3294" t="str">
        <f t="shared" si="155"/>
        <v>No</v>
      </c>
    </row>
    <row r="3295" spans="1:6" x14ac:dyDescent="0.25">
      <c r="A3295" t="s">
        <v>1536</v>
      </c>
      <c r="B3295" s="1">
        <v>41902</v>
      </c>
      <c r="C3295">
        <v>7231.2</v>
      </c>
      <c r="D3295">
        <f t="shared" si="153"/>
        <v>7231.2</v>
      </c>
      <c r="E3295">
        <f t="shared" si="154"/>
        <v>9</v>
      </c>
      <c r="F3295" t="str">
        <f t="shared" si="155"/>
        <v>No</v>
      </c>
    </row>
    <row r="3296" spans="1:6" x14ac:dyDescent="0.25">
      <c r="A3296" t="s">
        <v>498</v>
      </c>
      <c r="B3296" s="1">
        <v>38751</v>
      </c>
      <c r="C3296" t="s">
        <v>2246</v>
      </c>
      <c r="D3296">
        <f t="shared" si="153"/>
        <v>5318.8</v>
      </c>
      <c r="E3296">
        <f t="shared" si="154"/>
        <v>2</v>
      </c>
      <c r="F3296" t="str">
        <f t="shared" si="155"/>
        <v>No</v>
      </c>
    </row>
    <row r="3297" spans="1:6" x14ac:dyDescent="0.25">
      <c r="A3297" t="s">
        <v>269</v>
      </c>
      <c r="B3297" s="1">
        <v>41977</v>
      </c>
      <c r="C3297" t="s">
        <v>2247</v>
      </c>
      <c r="D3297">
        <f t="shared" si="153"/>
        <v>8221.0499999999993</v>
      </c>
      <c r="E3297">
        <f t="shared" si="154"/>
        <v>12</v>
      </c>
      <c r="F3297" t="str">
        <f t="shared" si="155"/>
        <v>Yes</v>
      </c>
    </row>
    <row r="3298" spans="1:6" x14ac:dyDescent="0.25">
      <c r="A3298" t="s">
        <v>1243</v>
      </c>
      <c r="B3298" s="1">
        <v>37898</v>
      </c>
      <c r="C3298">
        <v>5517.24</v>
      </c>
      <c r="D3298">
        <f t="shared" si="153"/>
        <v>5517.24</v>
      </c>
      <c r="E3298">
        <f t="shared" si="154"/>
        <v>10</v>
      </c>
      <c r="F3298" t="str">
        <f t="shared" si="155"/>
        <v>No</v>
      </c>
    </row>
    <row r="3299" spans="1:6" x14ac:dyDescent="0.25">
      <c r="A3299" t="s">
        <v>138</v>
      </c>
      <c r="B3299" s="1">
        <v>41782</v>
      </c>
      <c r="C3299" t="s">
        <v>2248</v>
      </c>
      <c r="D3299">
        <f t="shared" si="153"/>
        <v>5642.65</v>
      </c>
      <c r="E3299">
        <f t="shared" si="154"/>
        <v>5</v>
      </c>
      <c r="F3299" t="str">
        <f t="shared" si="155"/>
        <v>Yes</v>
      </c>
    </row>
    <row r="3300" spans="1:6" x14ac:dyDescent="0.25">
      <c r="A3300" t="s">
        <v>850</v>
      </c>
      <c r="B3300" s="1">
        <v>37007</v>
      </c>
      <c r="C3300" t="s">
        <v>2249</v>
      </c>
      <c r="D3300">
        <f t="shared" si="153"/>
        <v>6297.95</v>
      </c>
      <c r="E3300">
        <f t="shared" si="154"/>
        <v>4</v>
      </c>
      <c r="F3300" t="str">
        <f t="shared" si="155"/>
        <v>No</v>
      </c>
    </row>
    <row r="3301" spans="1:6" x14ac:dyDescent="0.25">
      <c r="A3301" t="s">
        <v>957</v>
      </c>
      <c r="B3301" s="1">
        <v>38454</v>
      </c>
      <c r="C3301" t="s">
        <v>2250</v>
      </c>
      <c r="D3301">
        <f t="shared" si="153"/>
        <v>8035.48</v>
      </c>
      <c r="E3301">
        <f t="shared" si="154"/>
        <v>4</v>
      </c>
      <c r="F3301" t="str">
        <f t="shared" si="155"/>
        <v>No</v>
      </c>
    </row>
    <row r="3302" spans="1:6" x14ac:dyDescent="0.25">
      <c r="A3302" t="s">
        <v>216</v>
      </c>
      <c r="B3302" s="1">
        <v>38254</v>
      </c>
      <c r="C3302">
        <v>9627.5400000000009</v>
      </c>
      <c r="D3302">
        <f t="shared" si="153"/>
        <v>9627.5400000000009</v>
      </c>
      <c r="E3302">
        <f t="shared" si="154"/>
        <v>9</v>
      </c>
      <c r="F3302" t="str">
        <f t="shared" si="155"/>
        <v>No</v>
      </c>
    </row>
    <row r="3303" spans="1:6" x14ac:dyDescent="0.25">
      <c r="A3303" t="s">
        <v>79</v>
      </c>
      <c r="B3303" s="1">
        <v>37051</v>
      </c>
      <c r="C3303" t="s">
        <v>2251</v>
      </c>
      <c r="D3303">
        <f t="shared" si="153"/>
        <v>6776.65</v>
      </c>
      <c r="E3303">
        <f t="shared" si="154"/>
        <v>6</v>
      </c>
      <c r="F3303" t="str">
        <f t="shared" si="155"/>
        <v>Yes</v>
      </c>
    </row>
    <row r="3304" spans="1:6" x14ac:dyDescent="0.25">
      <c r="A3304" t="s">
        <v>217</v>
      </c>
      <c r="B3304" s="1">
        <v>41520</v>
      </c>
      <c r="C3304">
        <v>7289.81</v>
      </c>
      <c r="D3304">
        <f t="shared" si="153"/>
        <v>7289.81</v>
      </c>
      <c r="E3304">
        <f t="shared" si="154"/>
        <v>9</v>
      </c>
      <c r="F3304" t="str">
        <f t="shared" si="155"/>
        <v>No</v>
      </c>
    </row>
    <row r="3305" spans="1:6" x14ac:dyDescent="0.25">
      <c r="A3305" t="s">
        <v>235</v>
      </c>
      <c r="B3305" s="1">
        <v>39108</v>
      </c>
      <c r="C3305" t="s">
        <v>1523</v>
      </c>
      <c r="D3305">
        <f t="shared" si="153"/>
        <v>9351.5499999999993</v>
      </c>
      <c r="E3305">
        <f t="shared" si="154"/>
        <v>1</v>
      </c>
      <c r="F3305" t="str">
        <f t="shared" si="155"/>
        <v>No</v>
      </c>
    </row>
    <row r="3306" spans="1:6" x14ac:dyDescent="0.25">
      <c r="A3306" t="s">
        <v>495</v>
      </c>
      <c r="B3306" s="1">
        <v>37792</v>
      </c>
      <c r="C3306" t="s">
        <v>2252</v>
      </c>
      <c r="D3306">
        <f t="shared" si="153"/>
        <v>5275.86</v>
      </c>
      <c r="E3306">
        <f t="shared" si="154"/>
        <v>6</v>
      </c>
      <c r="F3306" t="str">
        <f t="shared" si="155"/>
        <v>No</v>
      </c>
    </row>
    <row r="3307" spans="1:6" x14ac:dyDescent="0.25">
      <c r="A3307" t="s">
        <v>1147</v>
      </c>
      <c r="B3307" s="1">
        <v>39685</v>
      </c>
      <c r="C3307">
        <v>5474.78</v>
      </c>
      <c r="D3307">
        <f t="shared" si="153"/>
        <v>5474.78</v>
      </c>
      <c r="E3307">
        <f t="shared" si="154"/>
        <v>8</v>
      </c>
      <c r="F3307" t="str">
        <f t="shared" si="155"/>
        <v>No</v>
      </c>
    </row>
    <row r="3308" spans="1:6" x14ac:dyDescent="0.25">
      <c r="A3308" t="s">
        <v>1013</v>
      </c>
      <c r="B3308" s="1">
        <v>37809</v>
      </c>
      <c r="C3308">
        <v>7740.5</v>
      </c>
      <c r="D3308">
        <f t="shared" si="153"/>
        <v>7740.5</v>
      </c>
      <c r="E3308">
        <f t="shared" si="154"/>
        <v>7</v>
      </c>
      <c r="F3308" t="str">
        <f t="shared" si="155"/>
        <v>No</v>
      </c>
    </row>
    <row r="3309" spans="1:6" x14ac:dyDescent="0.25">
      <c r="A3309" t="s">
        <v>98</v>
      </c>
      <c r="B3309" s="1">
        <v>39336</v>
      </c>
      <c r="C3309">
        <v>5788.14</v>
      </c>
      <c r="D3309">
        <f t="shared" si="153"/>
        <v>5788.14</v>
      </c>
      <c r="E3309">
        <f t="shared" si="154"/>
        <v>9</v>
      </c>
      <c r="F3309" t="str">
        <f t="shared" si="155"/>
        <v>No</v>
      </c>
    </row>
    <row r="3310" spans="1:6" x14ac:dyDescent="0.25">
      <c r="A3310" t="s">
        <v>1243</v>
      </c>
      <c r="B3310" s="1">
        <v>39474</v>
      </c>
      <c r="C3310">
        <v>7499.01</v>
      </c>
      <c r="D3310">
        <f t="shared" si="153"/>
        <v>7499.01</v>
      </c>
      <c r="E3310">
        <f t="shared" si="154"/>
        <v>1</v>
      </c>
      <c r="F3310" t="str">
        <f t="shared" si="155"/>
        <v>No</v>
      </c>
    </row>
    <row r="3311" spans="1:6" x14ac:dyDescent="0.25">
      <c r="A3311" t="s">
        <v>470</v>
      </c>
      <c r="B3311" s="1">
        <v>40365</v>
      </c>
      <c r="C3311" t="s">
        <v>2253</v>
      </c>
      <c r="D3311">
        <f t="shared" si="153"/>
        <v>8059.86</v>
      </c>
      <c r="E3311">
        <f t="shared" si="154"/>
        <v>7</v>
      </c>
      <c r="F3311" t="str">
        <f t="shared" si="155"/>
        <v>No</v>
      </c>
    </row>
    <row r="3312" spans="1:6" x14ac:dyDescent="0.25">
      <c r="A3312" t="s">
        <v>1048</v>
      </c>
      <c r="B3312" s="1">
        <v>41177</v>
      </c>
      <c r="C3312" t="s">
        <v>2254</v>
      </c>
      <c r="D3312">
        <f t="shared" si="153"/>
        <v>9730.9500000000007</v>
      </c>
      <c r="E3312">
        <f t="shared" si="154"/>
        <v>9</v>
      </c>
      <c r="F3312" t="str">
        <f t="shared" si="155"/>
        <v>No</v>
      </c>
    </row>
    <row r="3313" spans="1:6" x14ac:dyDescent="0.25">
      <c r="A3313" t="s">
        <v>489</v>
      </c>
      <c r="B3313" s="1">
        <v>37764</v>
      </c>
      <c r="C3313" t="s">
        <v>2255</v>
      </c>
      <c r="D3313">
        <f t="shared" si="153"/>
        <v>6142.15</v>
      </c>
      <c r="E3313">
        <f t="shared" si="154"/>
        <v>5</v>
      </c>
      <c r="F3313" t="str">
        <f t="shared" si="155"/>
        <v>No</v>
      </c>
    </row>
    <row r="3314" spans="1:6" x14ac:dyDescent="0.25">
      <c r="A3314" t="s">
        <v>708</v>
      </c>
      <c r="B3314" s="1">
        <v>40261</v>
      </c>
      <c r="C3314" t="s">
        <v>2256</v>
      </c>
      <c r="D3314">
        <f t="shared" si="153"/>
        <v>5398.35</v>
      </c>
      <c r="E3314">
        <f t="shared" si="154"/>
        <v>3</v>
      </c>
      <c r="F3314" t="str">
        <f t="shared" si="155"/>
        <v>No</v>
      </c>
    </row>
    <row r="3315" spans="1:6" x14ac:dyDescent="0.25">
      <c r="A3315" t="s">
        <v>639</v>
      </c>
      <c r="B3315" s="1">
        <v>37236</v>
      </c>
      <c r="C3315">
        <v>9077.61</v>
      </c>
      <c r="D3315">
        <f t="shared" si="153"/>
        <v>9077.61</v>
      </c>
      <c r="E3315">
        <f t="shared" si="154"/>
        <v>12</v>
      </c>
      <c r="F3315" t="str">
        <f t="shared" si="155"/>
        <v>No</v>
      </c>
    </row>
    <row r="3316" spans="1:6" x14ac:dyDescent="0.25">
      <c r="A3316" t="s">
        <v>216</v>
      </c>
      <c r="B3316" s="1">
        <v>41040</v>
      </c>
      <c r="C3316">
        <v>9279.93</v>
      </c>
      <c r="D3316">
        <f t="shared" si="153"/>
        <v>9279.93</v>
      </c>
      <c r="E3316">
        <f t="shared" si="154"/>
        <v>5</v>
      </c>
      <c r="F3316" t="str">
        <f t="shared" si="155"/>
        <v>No</v>
      </c>
    </row>
    <row r="3317" spans="1:6" x14ac:dyDescent="0.25">
      <c r="A3317" t="s">
        <v>414</v>
      </c>
      <c r="B3317" s="1">
        <v>39974</v>
      </c>
      <c r="C3317" t="s">
        <v>2257</v>
      </c>
      <c r="D3317">
        <f t="shared" si="153"/>
        <v>8395.42</v>
      </c>
      <c r="E3317">
        <f t="shared" si="154"/>
        <v>6</v>
      </c>
      <c r="F3317" t="str">
        <f t="shared" si="155"/>
        <v>No</v>
      </c>
    </row>
    <row r="3318" spans="1:6" x14ac:dyDescent="0.25">
      <c r="A3318" t="s">
        <v>71</v>
      </c>
      <c r="B3318" s="1">
        <v>39037</v>
      </c>
      <c r="C3318">
        <v>6776.69</v>
      </c>
      <c r="D3318">
        <f t="shared" si="153"/>
        <v>6776.69</v>
      </c>
      <c r="E3318">
        <f t="shared" si="154"/>
        <v>11</v>
      </c>
      <c r="F3318" t="str">
        <f t="shared" si="155"/>
        <v>No</v>
      </c>
    </row>
    <row r="3319" spans="1:6" x14ac:dyDescent="0.25">
      <c r="A3319" t="s">
        <v>104</v>
      </c>
      <c r="B3319" s="1">
        <v>38563</v>
      </c>
      <c r="C3319" t="s">
        <v>2258</v>
      </c>
      <c r="D3319">
        <f t="shared" si="153"/>
        <v>8251.19</v>
      </c>
      <c r="E3319">
        <f t="shared" si="154"/>
        <v>7</v>
      </c>
      <c r="F3319" t="str">
        <f t="shared" si="155"/>
        <v>No</v>
      </c>
    </row>
    <row r="3320" spans="1:6" x14ac:dyDescent="0.25">
      <c r="A3320" t="s">
        <v>435</v>
      </c>
      <c r="B3320" s="1">
        <v>38863</v>
      </c>
      <c r="C3320">
        <v>9685.61</v>
      </c>
      <c r="D3320">
        <f t="shared" si="153"/>
        <v>9685.61</v>
      </c>
      <c r="E3320">
        <f t="shared" si="154"/>
        <v>5</v>
      </c>
      <c r="F3320" t="str">
        <f t="shared" si="155"/>
        <v>No</v>
      </c>
    </row>
    <row r="3321" spans="1:6" x14ac:dyDescent="0.25">
      <c r="A3321" t="s">
        <v>548</v>
      </c>
      <c r="B3321" s="1">
        <v>41098</v>
      </c>
      <c r="C3321">
        <v>7757.12</v>
      </c>
      <c r="D3321">
        <f t="shared" si="153"/>
        <v>7757.12</v>
      </c>
      <c r="E3321">
        <f t="shared" si="154"/>
        <v>7</v>
      </c>
      <c r="F3321" t="str">
        <f t="shared" si="155"/>
        <v>No</v>
      </c>
    </row>
    <row r="3322" spans="1:6" x14ac:dyDescent="0.25">
      <c r="A3322" t="s">
        <v>72</v>
      </c>
      <c r="B3322" s="1">
        <v>40148</v>
      </c>
      <c r="C3322" t="s">
        <v>2259</v>
      </c>
      <c r="D3322">
        <f t="shared" si="153"/>
        <v>9285.5300000000007</v>
      </c>
      <c r="E3322">
        <f t="shared" si="154"/>
        <v>12</v>
      </c>
      <c r="F3322" t="str">
        <f t="shared" si="155"/>
        <v>No</v>
      </c>
    </row>
    <row r="3323" spans="1:6" x14ac:dyDescent="0.25">
      <c r="A3323" t="s">
        <v>566</v>
      </c>
      <c r="B3323" s="1">
        <v>39773</v>
      </c>
      <c r="C3323" t="s">
        <v>2260</v>
      </c>
      <c r="D3323">
        <f t="shared" si="153"/>
        <v>7627.67</v>
      </c>
      <c r="E3323">
        <f t="shared" si="154"/>
        <v>11</v>
      </c>
      <c r="F3323" t="str">
        <f t="shared" si="155"/>
        <v>No</v>
      </c>
    </row>
    <row r="3324" spans="1:6" x14ac:dyDescent="0.25">
      <c r="A3324" t="s">
        <v>544</v>
      </c>
      <c r="B3324" s="1">
        <v>40424</v>
      </c>
      <c r="C3324" t="s">
        <v>2261</v>
      </c>
      <c r="D3324">
        <f t="shared" si="153"/>
        <v>9031.6299999999992</v>
      </c>
      <c r="E3324">
        <f t="shared" si="154"/>
        <v>9</v>
      </c>
      <c r="F3324" t="str">
        <f t="shared" si="155"/>
        <v>Yes</v>
      </c>
    </row>
    <row r="3325" spans="1:6" x14ac:dyDescent="0.25">
      <c r="A3325" t="s">
        <v>71</v>
      </c>
      <c r="B3325" s="1">
        <v>41552</v>
      </c>
      <c r="C3325" t="s">
        <v>2262</v>
      </c>
      <c r="D3325">
        <f t="shared" si="153"/>
        <v>5829.46</v>
      </c>
      <c r="E3325">
        <f t="shared" si="154"/>
        <v>10</v>
      </c>
      <c r="F3325" t="str">
        <f t="shared" si="155"/>
        <v>No</v>
      </c>
    </row>
    <row r="3326" spans="1:6" x14ac:dyDescent="0.25">
      <c r="A3326" t="s">
        <v>720</v>
      </c>
      <c r="B3326" s="1">
        <v>39170</v>
      </c>
      <c r="C3326">
        <v>7263.81</v>
      </c>
      <c r="D3326">
        <f t="shared" si="153"/>
        <v>7263.81</v>
      </c>
      <c r="E3326">
        <f t="shared" si="154"/>
        <v>3</v>
      </c>
      <c r="F3326" t="str">
        <f t="shared" si="155"/>
        <v>No</v>
      </c>
    </row>
    <row r="3327" spans="1:6" x14ac:dyDescent="0.25">
      <c r="A3327" t="s">
        <v>334</v>
      </c>
      <c r="B3327" s="1">
        <v>39180</v>
      </c>
      <c r="C3327">
        <v>6548.8</v>
      </c>
      <c r="D3327">
        <f t="shared" si="153"/>
        <v>6548.8</v>
      </c>
      <c r="E3327">
        <f t="shared" si="154"/>
        <v>4</v>
      </c>
      <c r="F3327" t="str">
        <f t="shared" si="155"/>
        <v>No</v>
      </c>
    </row>
    <row r="3328" spans="1:6" x14ac:dyDescent="0.25">
      <c r="A3328" t="s">
        <v>202</v>
      </c>
      <c r="B3328" s="1">
        <v>41516</v>
      </c>
      <c r="C3328">
        <v>5418.64</v>
      </c>
      <c r="D3328">
        <f t="shared" si="153"/>
        <v>5418.64</v>
      </c>
      <c r="E3328">
        <f t="shared" si="154"/>
        <v>8</v>
      </c>
      <c r="F3328" t="str">
        <f t="shared" si="155"/>
        <v>No</v>
      </c>
    </row>
    <row r="3329" spans="1:6" x14ac:dyDescent="0.25">
      <c r="A3329" t="s">
        <v>168</v>
      </c>
      <c r="B3329" s="1">
        <v>41062</v>
      </c>
      <c r="C3329">
        <v>9737.08</v>
      </c>
      <c r="D3329">
        <f t="shared" si="153"/>
        <v>9737.08</v>
      </c>
      <c r="E3329">
        <f t="shared" si="154"/>
        <v>6</v>
      </c>
      <c r="F3329" t="str">
        <f t="shared" si="155"/>
        <v>No</v>
      </c>
    </row>
    <row r="3330" spans="1:6" x14ac:dyDescent="0.25">
      <c r="A3330" t="s">
        <v>631</v>
      </c>
      <c r="B3330" s="1">
        <v>40455</v>
      </c>
      <c r="C3330" t="s">
        <v>2263</v>
      </c>
      <c r="D3330">
        <f t="shared" si="153"/>
        <v>9789.7999999999993</v>
      </c>
      <c r="E3330">
        <f t="shared" si="154"/>
        <v>10</v>
      </c>
      <c r="F3330" t="str">
        <f t="shared" si="155"/>
        <v>No</v>
      </c>
    </row>
    <row r="3331" spans="1:6" x14ac:dyDescent="0.25">
      <c r="A3331" t="s">
        <v>2264</v>
      </c>
      <c r="B3331" s="1">
        <v>41353</v>
      </c>
      <c r="C3331">
        <v>9942.16</v>
      </c>
      <c r="D3331">
        <f t="shared" ref="D3331:D3394" si="156">IF(LEFT(RIGHT(C3331,3))=",",_xlfn.NUMBERVALUE(C3331,",","."),C3331)</f>
        <v>9942.16</v>
      </c>
      <c r="E3331">
        <f t="shared" ref="E3331:E3394" si="157">MONTH(B3331)</f>
        <v>3</v>
      </c>
      <c r="F3331" t="str">
        <f t="shared" ref="F3331:F3394" si="158">IF(ISERROR(SEARCH("J*A*S*M",A3331)),"No","Yes")</f>
        <v>No</v>
      </c>
    </row>
    <row r="3332" spans="1:6" x14ac:dyDescent="0.25">
      <c r="A3332" t="s">
        <v>1111</v>
      </c>
      <c r="B3332" s="1">
        <v>39876</v>
      </c>
      <c r="C3332">
        <v>8947.11</v>
      </c>
      <c r="D3332">
        <f t="shared" si="156"/>
        <v>8947.11</v>
      </c>
      <c r="E3332">
        <f t="shared" si="157"/>
        <v>3</v>
      </c>
      <c r="F3332" t="str">
        <f t="shared" si="158"/>
        <v>No</v>
      </c>
    </row>
    <row r="3333" spans="1:6" x14ac:dyDescent="0.25">
      <c r="A3333" t="s">
        <v>548</v>
      </c>
      <c r="B3333" s="1">
        <v>41240</v>
      </c>
      <c r="C3333">
        <v>6239.94</v>
      </c>
      <c r="D3333">
        <f t="shared" si="156"/>
        <v>6239.94</v>
      </c>
      <c r="E3333">
        <f t="shared" si="157"/>
        <v>11</v>
      </c>
      <c r="F3333" t="str">
        <f t="shared" si="158"/>
        <v>No</v>
      </c>
    </row>
    <row r="3334" spans="1:6" x14ac:dyDescent="0.25">
      <c r="A3334" t="s">
        <v>844</v>
      </c>
      <c r="B3334" s="1">
        <v>39890</v>
      </c>
      <c r="C3334">
        <v>5750.32</v>
      </c>
      <c r="D3334">
        <f t="shared" si="156"/>
        <v>5750.32</v>
      </c>
      <c r="E3334">
        <f t="shared" si="157"/>
        <v>3</v>
      </c>
      <c r="F3334" t="str">
        <f t="shared" si="158"/>
        <v>No</v>
      </c>
    </row>
    <row r="3335" spans="1:6" x14ac:dyDescent="0.25">
      <c r="A3335" t="s">
        <v>545</v>
      </c>
      <c r="B3335" s="1">
        <v>39192</v>
      </c>
      <c r="C3335">
        <v>5111.8500000000004</v>
      </c>
      <c r="D3335">
        <f t="shared" si="156"/>
        <v>5111.8500000000004</v>
      </c>
      <c r="E3335">
        <f t="shared" si="157"/>
        <v>4</v>
      </c>
      <c r="F3335" t="str">
        <f t="shared" si="158"/>
        <v>No</v>
      </c>
    </row>
    <row r="3336" spans="1:6" x14ac:dyDescent="0.25">
      <c r="A3336" t="s">
        <v>703</v>
      </c>
      <c r="B3336" s="1">
        <v>37480</v>
      </c>
      <c r="C3336" t="s">
        <v>2265</v>
      </c>
      <c r="D3336">
        <f t="shared" si="156"/>
        <v>7425.53</v>
      </c>
      <c r="E3336">
        <f t="shared" si="157"/>
        <v>8</v>
      </c>
      <c r="F3336" t="str">
        <f t="shared" si="158"/>
        <v>No</v>
      </c>
    </row>
    <row r="3337" spans="1:6" x14ac:dyDescent="0.25">
      <c r="A3337" t="s">
        <v>139</v>
      </c>
      <c r="B3337" s="1">
        <v>37936</v>
      </c>
      <c r="C3337">
        <v>5015.63</v>
      </c>
      <c r="D3337">
        <f t="shared" si="156"/>
        <v>5015.63</v>
      </c>
      <c r="E3337">
        <f t="shared" si="157"/>
        <v>11</v>
      </c>
      <c r="F3337" t="str">
        <f t="shared" si="158"/>
        <v>No</v>
      </c>
    </row>
    <row r="3338" spans="1:6" x14ac:dyDescent="0.25">
      <c r="A3338" t="s">
        <v>256</v>
      </c>
      <c r="B3338" s="1">
        <v>37654</v>
      </c>
      <c r="C3338" t="s">
        <v>2266</v>
      </c>
      <c r="D3338">
        <f t="shared" si="156"/>
        <v>6371.06</v>
      </c>
      <c r="E3338">
        <f t="shared" si="157"/>
        <v>2</v>
      </c>
      <c r="F3338" t="str">
        <f t="shared" si="158"/>
        <v>No</v>
      </c>
    </row>
    <row r="3339" spans="1:6" x14ac:dyDescent="0.25">
      <c r="A3339" t="s">
        <v>472</v>
      </c>
      <c r="B3339" s="1">
        <v>40226</v>
      </c>
      <c r="C3339">
        <v>8311.11</v>
      </c>
      <c r="D3339">
        <f t="shared" si="156"/>
        <v>8311.11</v>
      </c>
      <c r="E3339">
        <f t="shared" si="157"/>
        <v>2</v>
      </c>
      <c r="F3339" t="str">
        <f t="shared" si="158"/>
        <v>No</v>
      </c>
    </row>
    <row r="3340" spans="1:6" x14ac:dyDescent="0.25">
      <c r="A3340" t="s">
        <v>472</v>
      </c>
      <c r="B3340" s="1">
        <v>39485</v>
      </c>
      <c r="C3340">
        <v>8379.23</v>
      </c>
      <c r="D3340">
        <f t="shared" si="156"/>
        <v>8379.23</v>
      </c>
      <c r="E3340">
        <f t="shared" si="157"/>
        <v>2</v>
      </c>
      <c r="F3340" t="str">
        <f t="shared" si="158"/>
        <v>No</v>
      </c>
    </row>
    <row r="3341" spans="1:6" x14ac:dyDescent="0.25">
      <c r="A3341" t="s">
        <v>76</v>
      </c>
      <c r="B3341" s="1">
        <v>39506</v>
      </c>
      <c r="C3341" t="s">
        <v>2267</v>
      </c>
      <c r="D3341">
        <f t="shared" si="156"/>
        <v>9111.4699999999993</v>
      </c>
      <c r="E3341">
        <f t="shared" si="157"/>
        <v>2</v>
      </c>
      <c r="F3341" t="str">
        <f t="shared" si="158"/>
        <v>No</v>
      </c>
    </row>
    <row r="3342" spans="1:6" x14ac:dyDescent="0.25">
      <c r="A3342" t="s">
        <v>213</v>
      </c>
      <c r="B3342" s="1">
        <v>39570</v>
      </c>
      <c r="C3342">
        <v>7864.9</v>
      </c>
      <c r="D3342">
        <f t="shared" si="156"/>
        <v>7864.9</v>
      </c>
      <c r="E3342">
        <f t="shared" si="157"/>
        <v>5</v>
      </c>
      <c r="F3342" t="str">
        <f t="shared" si="158"/>
        <v>No</v>
      </c>
    </row>
    <row r="3343" spans="1:6" x14ac:dyDescent="0.25">
      <c r="A3343" t="s">
        <v>134</v>
      </c>
      <c r="B3343" s="1">
        <v>38927</v>
      </c>
      <c r="C3343" t="s">
        <v>2268</v>
      </c>
      <c r="D3343">
        <f t="shared" si="156"/>
        <v>6020.27</v>
      </c>
      <c r="E3343">
        <f t="shared" si="157"/>
        <v>7</v>
      </c>
      <c r="F3343" t="str">
        <f t="shared" si="158"/>
        <v>No</v>
      </c>
    </row>
    <row r="3344" spans="1:6" x14ac:dyDescent="0.25">
      <c r="A3344" t="s">
        <v>68</v>
      </c>
      <c r="B3344" s="1">
        <v>40863</v>
      </c>
      <c r="C3344">
        <v>8037.28</v>
      </c>
      <c r="D3344">
        <f t="shared" si="156"/>
        <v>8037.28</v>
      </c>
      <c r="E3344">
        <f t="shared" si="157"/>
        <v>11</v>
      </c>
      <c r="F3344" t="str">
        <f t="shared" si="158"/>
        <v>No</v>
      </c>
    </row>
    <row r="3345" spans="1:6" x14ac:dyDescent="0.25">
      <c r="A3345" t="s">
        <v>245</v>
      </c>
      <c r="B3345" s="1">
        <v>39312</v>
      </c>
      <c r="C3345">
        <v>8273.26</v>
      </c>
      <c r="D3345">
        <f t="shared" si="156"/>
        <v>8273.26</v>
      </c>
      <c r="E3345">
        <f t="shared" si="157"/>
        <v>8</v>
      </c>
      <c r="F3345" t="str">
        <f t="shared" si="158"/>
        <v>No</v>
      </c>
    </row>
    <row r="3346" spans="1:6" x14ac:dyDescent="0.25">
      <c r="A3346" t="s">
        <v>1017</v>
      </c>
      <c r="B3346" s="1">
        <v>41473</v>
      </c>
      <c r="C3346">
        <v>7866.1</v>
      </c>
      <c r="D3346">
        <f t="shared" si="156"/>
        <v>7866.1</v>
      </c>
      <c r="E3346">
        <f t="shared" si="157"/>
        <v>7</v>
      </c>
      <c r="F3346" t="str">
        <f t="shared" si="158"/>
        <v>No</v>
      </c>
    </row>
    <row r="3347" spans="1:6" x14ac:dyDescent="0.25">
      <c r="A3347" t="s">
        <v>96</v>
      </c>
      <c r="B3347" s="1">
        <v>40725</v>
      </c>
      <c r="C3347" t="s">
        <v>2269</v>
      </c>
      <c r="D3347">
        <f t="shared" si="156"/>
        <v>8472.27</v>
      </c>
      <c r="E3347">
        <f t="shared" si="157"/>
        <v>7</v>
      </c>
      <c r="F3347" t="str">
        <f t="shared" si="158"/>
        <v>No</v>
      </c>
    </row>
    <row r="3348" spans="1:6" x14ac:dyDescent="0.25">
      <c r="A3348" t="s">
        <v>1047</v>
      </c>
      <c r="B3348" s="1">
        <v>40811</v>
      </c>
      <c r="C3348" t="s">
        <v>2270</v>
      </c>
      <c r="D3348">
        <f t="shared" si="156"/>
        <v>8750.0499999999993</v>
      </c>
      <c r="E3348">
        <f t="shared" si="157"/>
        <v>9</v>
      </c>
      <c r="F3348" t="str">
        <f t="shared" si="158"/>
        <v>No</v>
      </c>
    </row>
    <row r="3349" spans="1:6" x14ac:dyDescent="0.25">
      <c r="A3349" t="s">
        <v>247</v>
      </c>
      <c r="B3349" s="1">
        <v>40339</v>
      </c>
      <c r="C3349" t="s">
        <v>2271</v>
      </c>
      <c r="D3349">
        <f t="shared" si="156"/>
        <v>8696.9</v>
      </c>
      <c r="E3349">
        <f t="shared" si="157"/>
        <v>6</v>
      </c>
      <c r="F3349" t="str">
        <f t="shared" si="158"/>
        <v>Yes</v>
      </c>
    </row>
    <row r="3350" spans="1:6" x14ac:dyDescent="0.25">
      <c r="A3350" t="s">
        <v>1361</v>
      </c>
      <c r="B3350" s="1">
        <v>37984</v>
      </c>
      <c r="C3350" t="s">
        <v>2272</v>
      </c>
      <c r="D3350">
        <f t="shared" si="156"/>
        <v>9538.92</v>
      </c>
      <c r="E3350">
        <f t="shared" si="157"/>
        <v>12</v>
      </c>
      <c r="F3350" t="str">
        <f t="shared" si="158"/>
        <v>No</v>
      </c>
    </row>
    <row r="3351" spans="1:6" x14ac:dyDescent="0.25">
      <c r="A3351" t="s">
        <v>247</v>
      </c>
      <c r="B3351" s="1">
        <v>40558</v>
      </c>
      <c r="C3351" t="s">
        <v>2273</v>
      </c>
      <c r="D3351">
        <f t="shared" si="156"/>
        <v>5412.49</v>
      </c>
      <c r="E3351">
        <f t="shared" si="157"/>
        <v>1</v>
      </c>
      <c r="F3351" t="str">
        <f t="shared" si="158"/>
        <v>Yes</v>
      </c>
    </row>
    <row r="3352" spans="1:6" x14ac:dyDescent="0.25">
      <c r="A3352" t="s">
        <v>909</v>
      </c>
      <c r="B3352" s="1">
        <v>38669</v>
      </c>
      <c r="C3352" t="s">
        <v>2274</v>
      </c>
      <c r="D3352">
        <f t="shared" si="156"/>
        <v>9817.2800000000007</v>
      </c>
      <c r="E3352">
        <f t="shared" si="157"/>
        <v>11</v>
      </c>
      <c r="F3352" t="str">
        <f t="shared" si="158"/>
        <v>No</v>
      </c>
    </row>
    <row r="3353" spans="1:6" x14ac:dyDescent="0.25">
      <c r="A3353" t="s">
        <v>857</v>
      </c>
      <c r="B3353" s="1">
        <v>38819</v>
      </c>
      <c r="C3353" t="s">
        <v>2275</v>
      </c>
      <c r="D3353">
        <f t="shared" si="156"/>
        <v>7084.72</v>
      </c>
      <c r="E3353">
        <f t="shared" si="157"/>
        <v>4</v>
      </c>
      <c r="F3353" t="str">
        <f t="shared" si="158"/>
        <v>No</v>
      </c>
    </row>
    <row r="3354" spans="1:6" x14ac:dyDescent="0.25">
      <c r="A3354" t="s">
        <v>530</v>
      </c>
      <c r="B3354" s="1">
        <v>41527</v>
      </c>
      <c r="C3354">
        <v>9023.31</v>
      </c>
      <c r="D3354">
        <f t="shared" si="156"/>
        <v>9023.31</v>
      </c>
      <c r="E3354">
        <f t="shared" si="157"/>
        <v>9</v>
      </c>
      <c r="F3354" t="str">
        <f t="shared" si="158"/>
        <v>No</v>
      </c>
    </row>
    <row r="3355" spans="1:6" x14ac:dyDescent="0.25">
      <c r="A3355" t="s">
        <v>217</v>
      </c>
      <c r="B3355" s="1">
        <v>40638</v>
      </c>
      <c r="C3355" t="s">
        <v>2276</v>
      </c>
      <c r="D3355">
        <f t="shared" si="156"/>
        <v>9986.0400000000009</v>
      </c>
      <c r="E3355">
        <f t="shared" si="157"/>
        <v>4</v>
      </c>
      <c r="F3355" t="str">
        <f t="shared" si="158"/>
        <v>No</v>
      </c>
    </row>
    <row r="3356" spans="1:6" x14ac:dyDescent="0.25">
      <c r="A3356" t="s">
        <v>479</v>
      </c>
      <c r="B3356" s="1">
        <v>38262</v>
      </c>
      <c r="C3356" t="s">
        <v>2277</v>
      </c>
      <c r="D3356">
        <f t="shared" si="156"/>
        <v>8556.64</v>
      </c>
      <c r="E3356">
        <f t="shared" si="157"/>
        <v>10</v>
      </c>
      <c r="F3356" t="str">
        <f t="shared" si="158"/>
        <v>No</v>
      </c>
    </row>
    <row r="3357" spans="1:6" x14ac:dyDescent="0.25">
      <c r="A3357" t="s">
        <v>372</v>
      </c>
      <c r="B3357" s="1">
        <v>37590</v>
      </c>
      <c r="C3357">
        <v>9108.01</v>
      </c>
      <c r="D3357">
        <f t="shared" si="156"/>
        <v>9108.01</v>
      </c>
      <c r="E3357">
        <f t="shared" si="157"/>
        <v>11</v>
      </c>
      <c r="F3357" t="str">
        <f t="shared" si="158"/>
        <v>No</v>
      </c>
    </row>
    <row r="3358" spans="1:6" x14ac:dyDescent="0.25">
      <c r="A3358" t="s">
        <v>1168</v>
      </c>
      <c r="B3358" s="1">
        <v>41773</v>
      </c>
      <c r="C3358">
        <v>6841.7</v>
      </c>
      <c r="D3358">
        <f t="shared" si="156"/>
        <v>6841.7</v>
      </c>
      <c r="E3358">
        <f t="shared" si="157"/>
        <v>5</v>
      </c>
      <c r="F3358" t="str">
        <f t="shared" si="158"/>
        <v>No</v>
      </c>
    </row>
    <row r="3359" spans="1:6" x14ac:dyDescent="0.25">
      <c r="A3359" t="s">
        <v>890</v>
      </c>
      <c r="B3359" s="1">
        <v>39432</v>
      </c>
      <c r="C3359" t="s">
        <v>2278</v>
      </c>
      <c r="D3359">
        <f t="shared" si="156"/>
        <v>6299.48</v>
      </c>
      <c r="E3359">
        <f t="shared" si="157"/>
        <v>12</v>
      </c>
      <c r="F3359" t="str">
        <f t="shared" si="158"/>
        <v>No</v>
      </c>
    </row>
    <row r="3360" spans="1:6" x14ac:dyDescent="0.25">
      <c r="A3360" t="s">
        <v>334</v>
      </c>
      <c r="B3360" s="1">
        <v>38343</v>
      </c>
      <c r="C3360" t="s">
        <v>2279</v>
      </c>
      <c r="D3360">
        <f t="shared" si="156"/>
        <v>9486.57</v>
      </c>
      <c r="E3360">
        <f t="shared" si="157"/>
        <v>12</v>
      </c>
      <c r="F3360" t="str">
        <f t="shared" si="158"/>
        <v>No</v>
      </c>
    </row>
    <row r="3361" spans="1:6" x14ac:dyDescent="0.25">
      <c r="A3361" t="s">
        <v>747</v>
      </c>
      <c r="B3361" s="1">
        <v>37682</v>
      </c>
      <c r="C3361">
        <v>6047.05</v>
      </c>
      <c r="D3361">
        <f t="shared" si="156"/>
        <v>6047.05</v>
      </c>
      <c r="E3361">
        <f t="shared" si="157"/>
        <v>3</v>
      </c>
      <c r="F3361" t="str">
        <f t="shared" si="158"/>
        <v>No</v>
      </c>
    </row>
    <row r="3362" spans="1:6" x14ac:dyDescent="0.25">
      <c r="A3362" t="s">
        <v>539</v>
      </c>
      <c r="B3362" s="1">
        <v>39328</v>
      </c>
      <c r="C3362">
        <v>7895.77</v>
      </c>
      <c r="D3362">
        <f t="shared" si="156"/>
        <v>7895.77</v>
      </c>
      <c r="E3362">
        <f t="shared" si="157"/>
        <v>9</v>
      </c>
      <c r="F3362" t="str">
        <f t="shared" si="158"/>
        <v>No</v>
      </c>
    </row>
    <row r="3363" spans="1:6" x14ac:dyDescent="0.25">
      <c r="A3363" t="s">
        <v>513</v>
      </c>
      <c r="B3363" s="1">
        <v>38272</v>
      </c>
      <c r="C3363">
        <v>9647.69</v>
      </c>
      <c r="D3363">
        <f t="shared" si="156"/>
        <v>9647.69</v>
      </c>
      <c r="E3363">
        <f t="shared" si="157"/>
        <v>10</v>
      </c>
      <c r="F3363" t="str">
        <f t="shared" si="158"/>
        <v>No</v>
      </c>
    </row>
    <row r="3364" spans="1:6" x14ac:dyDescent="0.25">
      <c r="A3364" t="s">
        <v>566</v>
      </c>
      <c r="B3364" s="1">
        <v>38624</v>
      </c>
      <c r="C3364">
        <v>6877.49</v>
      </c>
      <c r="D3364">
        <f t="shared" si="156"/>
        <v>6877.49</v>
      </c>
      <c r="E3364">
        <f t="shared" si="157"/>
        <v>9</v>
      </c>
      <c r="F3364" t="str">
        <f t="shared" si="158"/>
        <v>No</v>
      </c>
    </row>
    <row r="3365" spans="1:6" x14ac:dyDescent="0.25">
      <c r="A3365" t="s">
        <v>245</v>
      </c>
      <c r="B3365" s="1">
        <v>37285</v>
      </c>
      <c r="C3365">
        <v>8141.64</v>
      </c>
      <c r="D3365">
        <f t="shared" si="156"/>
        <v>8141.64</v>
      </c>
      <c r="E3365">
        <f t="shared" si="157"/>
        <v>1</v>
      </c>
      <c r="F3365" t="str">
        <f t="shared" si="158"/>
        <v>No</v>
      </c>
    </row>
    <row r="3366" spans="1:6" x14ac:dyDescent="0.25">
      <c r="A3366" t="s">
        <v>864</v>
      </c>
      <c r="B3366" s="1">
        <v>39720</v>
      </c>
      <c r="C3366" t="s">
        <v>2280</v>
      </c>
      <c r="D3366">
        <f t="shared" si="156"/>
        <v>7572.79</v>
      </c>
      <c r="E3366">
        <f t="shared" si="157"/>
        <v>9</v>
      </c>
      <c r="F3366" t="str">
        <f t="shared" si="158"/>
        <v>No</v>
      </c>
    </row>
    <row r="3367" spans="1:6" x14ac:dyDescent="0.25">
      <c r="A3367" t="s">
        <v>640</v>
      </c>
      <c r="B3367" s="1">
        <v>40235</v>
      </c>
      <c r="C3367">
        <v>6609.52</v>
      </c>
      <c r="D3367">
        <f t="shared" si="156"/>
        <v>6609.52</v>
      </c>
      <c r="E3367">
        <f t="shared" si="157"/>
        <v>2</v>
      </c>
      <c r="F3367" t="str">
        <f t="shared" si="158"/>
        <v>No</v>
      </c>
    </row>
    <row r="3368" spans="1:6" x14ac:dyDescent="0.25">
      <c r="A3368" t="s">
        <v>216</v>
      </c>
      <c r="B3368" s="1">
        <v>40011</v>
      </c>
      <c r="C3368">
        <v>5197.41</v>
      </c>
      <c r="D3368">
        <f t="shared" si="156"/>
        <v>5197.41</v>
      </c>
      <c r="E3368">
        <f t="shared" si="157"/>
        <v>7</v>
      </c>
      <c r="F3368" t="str">
        <f t="shared" si="158"/>
        <v>No</v>
      </c>
    </row>
    <row r="3369" spans="1:6" x14ac:dyDescent="0.25">
      <c r="A3369" t="s">
        <v>71</v>
      </c>
      <c r="B3369" s="1">
        <v>38764</v>
      </c>
      <c r="C3369" t="s">
        <v>2281</v>
      </c>
      <c r="D3369">
        <f t="shared" si="156"/>
        <v>7198.34</v>
      </c>
      <c r="E3369">
        <f t="shared" si="157"/>
        <v>2</v>
      </c>
      <c r="F3369" t="str">
        <f t="shared" si="158"/>
        <v>No</v>
      </c>
    </row>
    <row r="3370" spans="1:6" x14ac:dyDescent="0.25">
      <c r="A3370" t="s">
        <v>2144</v>
      </c>
      <c r="B3370" s="1">
        <v>37572</v>
      </c>
      <c r="C3370">
        <v>7502.12</v>
      </c>
      <c r="D3370">
        <f t="shared" si="156"/>
        <v>7502.12</v>
      </c>
      <c r="E3370">
        <f t="shared" si="157"/>
        <v>11</v>
      </c>
      <c r="F3370" t="str">
        <f t="shared" si="158"/>
        <v>No</v>
      </c>
    </row>
    <row r="3371" spans="1:6" x14ac:dyDescent="0.25">
      <c r="A3371" t="s">
        <v>89</v>
      </c>
      <c r="B3371" s="1">
        <v>40842</v>
      </c>
      <c r="C3371" t="s">
        <v>2282</v>
      </c>
      <c r="D3371">
        <f t="shared" si="156"/>
        <v>8185.5</v>
      </c>
      <c r="E3371">
        <f t="shared" si="157"/>
        <v>10</v>
      </c>
      <c r="F3371" t="str">
        <f t="shared" si="158"/>
        <v>No</v>
      </c>
    </row>
    <row r="3372" spans="1:6" x14ac:dyDescent="0.25">
      <c r="A3372" t="s">
        <v>334</v>
      </c>
      <c r="B3372" s="1">
        <v>39697</v>
      </c>
      <c r="C3372">
        <v>5625.61</v>
      </c>
      <c r="D3372">
        <f t="shared" si="156"/>
        <v>5625.61</v>
      </c>
      <c r="E3372">
        <f t="shared" si="157"/>
        <v>9</v>
      </c>
      <c r="F3372" t="str">
        <f t="shared" si="158"/>
        <v>No</v>
      </c>
    </row>
    <row r="3373" spans="1:6" x14ac:dyDescent="0.25">
      <c r="A3373" t="s">
        <v>723</v>
      </c>
      <c r="B3373" s="1">
        <v>38659</v>
      </c>
      <c r="C3373" t="s">
        <v>2283</v>
      </c>
      <c r="D3373">
        <f t="shared" si="156"/>
        <v>9033.34</v>
      </c>
      <c r="E3373">
        <f t="shared" si="157"/>
        <v>11</v>
      </c>
      <c r="F3373" t="str">
        <f t="shared" si="158"/>
        <v>No</v>
      </c>
    </row>
    <row r="3374" spans="1:6" x14ac:dyDescent="0.25">
      <c r="A3374" t="s">
        <v>145</v>
      </c>
      <c r="B3374" s="1">
        <v>37800</v>
      </c>
      <c r="C3374" t="s">
        <v>2284</v>
      </c>
      <c r="D3374">
        <f t="shared" si="156"/>
        <v>5849.72</v>
      </c>
      <c r="E3374">
        <f t="shared" si="157"/>
        <v>6</v>
      </c>
      <c r="F3374" t="str">
        <f t="shared" si="158"/>
        <v>No</v>
      </c>
    </row>
    <row r="3375" spans="1:6" x14ac:dyDescent="0.25">
      <c r="A3375" t="s">
        <v>247</v>
      </c>
      <c r="B3375" s="1">
        <v>39723</v>
      </c>
      <c r="C3375" t="s">
        <v>2285</v>
      </c>
      <c r="D3375">
        <f t="shared" si="156"/>
        <v>7290.59</v>
      </c>
      <c r="E3375">
        <f t="shared" si="157"/>
        <v>10</v>
      </c>
      <c r="F3375" t="str">
        <f t="shared" si="158"/>
        <v>Yes</v>
      </c>
    </row>
    <row r="3376" spans="1:6" x14ac:dyDescent="0.25">
      <c r="A3376" t="s">
        <v>61</v>
      </c>
      <c r="B3376" s="1">
        <v>37180</v>
      </c>
      <c r="C3376">
        <v>5981.65</v>
      </c>
      <c r="D3376">
        <f t="shared" si="156"/>
        <v>5981.65</v>
      </c>
      <c r="E3376">
        <f t="shared" si="157"/>
        <v>10</v>
      </c>
      <c r="F3376" t="str">
        <f t="shared" si="158"/>
        <v>No</v>
      </c>
    </row>
    <row r="3377" spans="1:6" x14ac:dyDescent="0.25">
      <c r="A3377" t="s">
        <v>396</v>
      </c>
      <c r="B3377" s="1">
        <v>41904</v>
      </c>
      <c r="C3377" t="s">
        <v>2286</v>
      </c>
      <c r="D3377">
        <f t="shared" si="156"/>
        <v>6270.01</v>
      </c>
      <c r="E3377">
        <f t="shared" si="157"/>
        <v>9</v>
      </c>
      <c r="F3377" t="str">
        <f t="shared" si="158"/>
        <v>Yes</v>
      </c>
    </row>
    <row r="3378" spans="1:6" x14ac:dyDescent="0.25">
      <c r="A3378" t="s">
        <v>1130</v>
      </c>
      <c r="B3378" s="1">
        <v>39361</v>
      </c>
      <c r="C3378" t="s">
        <v>2287</v>
      </c>
      <c r="D3378">
        <f t="shared" si="156"/>
        <v>7687.84</v>
      </c>
      <c r="E3378">
        <f t="shared" si="157"/>
        <v>10</v>
      </c>
      <c r="F3378" t="str">
        <f t="shared" si="158"/>
        <v>No</v>
      </c>
    </row>
    <row r="3379" spans="1:6" x14ac:dyDescent="0.25">
      <c r="A3379" t="s">
        <v>1105</v>
      </c>
      <c r="B3379" s="1">
        <v>40540</v>
      </c>
      <c r="C3379">
        <v>6564.67</v>
      </c>
      <c r="D3379">
        <f t="shared" si="156"/>
        <v>6564.67</v>
      </c>
      <c r="E3379">
        <f t="shared" si="157"/>
        <v>12</v>
      </c>
      <c r="F3379" t="str">
        <f t="shared" si="158"/>
        <v>No</v>
      </c>
    </row>
    <row r="3380" spans="1:6" x14ac:dyDescent="0.25">
      <c r="A3380" t="s">
        <v>141</v>
      </c>
      <c r="B3380" s="1">
        <v>40485</v>
      </c>
      <c r="C3380">
        <v>5892.54</v>
      </c>
      <c r="D3380">
        <f t="shared" si="156"/>
        <v>5892.54</v>
      </c>
      <c r="E3380">
        <f t="shared" si="157"/>
        <v>11</v>
      </c>
      <c r="F3380" t="str">
        <f t="shared" si="158"/>
        <v>No</v>
      </c>
    </row>
    <row r="3381" spans="1:6" x14ac:dyDescent="0.25">
      <c r="A3381" t="s">
        <v>154</v>
      </c>
      <c r="B3381" s="1">
        <v>37125</v>
      </c>
      <c r="C3381" t="s">
        <v>2288</v>
      </c>
      <c r="D3381">
        <f t="shared" si="156"/>
        <v>7544.16</v>
      </c>
      <c r="E3381">
        <f t="shared" si="157"/>
        <v>8</v>
      </c>
      <c r="F3381" t="str">
        <f t="shared" si="158"/>
        <v>No</v>
      </c>
    </row>
    <row r="3382" spans="1:6" x14ac:dyDescent="0.25">
      <c r="A3382" t="s">
        <v>622</v>
      </c>
      <c r="B3382" s="1">
        <v>40658</v>
      </c>
      <c r="C3382">
        <v>6691.11</v>
      </c>
      <c r="D3382">
        <f t="shared" si="156"/>
        <v>6691.11</v>
      </c>
      <c r="E3382">
        <f t="shared" si="157"/>
        <v>4</v>
      </c>
      <c r="F3382" t="str">
        <f t="shared" si="158"/>
        <v>No</v>
      </c>
    </row>
    <row r="3383" spans="1:6" x14ac:dyDescent="0.25">
      <c r="A3383" t="s">
        <v>79</v>
      </c>
      <c r="B3383" s="1">
        <v>37900</v>
      </c>
      <c r="C3383" t="s">
        <v>2289</v>
      </c>
      <c r="D3383">
        <f t="shared" si="156"/>
        <v>7113</v>
      </c>
      <c r="E3383">
        <f t="shared" si="157"/>
        <v>10</v>
      </c>
      <c r="F3383" t="str">
        <f t="shared" si="158"/>
        <v>Yes</v>
      </c>
    </row>
    <row r="3384" spans="1:6" x14ac:dyDescent="0.25">
      <c r="A3384" t="s">
        <v>338</v>
      </c>
      <c r="B3384" s="1">
        <v>38048</v>
      </c>
      <c r="C3384" t="s">
        <v>2290</v>
      </c>
      <c r="D3384">
        <f t="shared" si="156"/>
        <v>9471.2199999999993</v>
      </c>
      <c r="E3384">
        <f t="shared" si="157"/>
        <v>3</v>
      </c>
      <c r="F3384" t="str">
        <f t="shared" si="158"/>
        <v>No</v>
      </c>
    </row>
    <row r="3385" spans="1:6" x14ac:dyDescent="0.25">
      <c r="A3385" t="s">
        <v>681</v>
      </c>
      <c r="B3385" s="1">
        <v>37966</v>
      </c>
      <c r="C3385">
        <v>8646.34</v>
      </c>
      <c r="D3385">
        <f t="shared" si="156"/>
        <v>8646.34</v>
      </c>
      <c r="E3385">
        <f t="shared" si="157"/>
        <v>12</v>
      </c>
      <c r="F3385" t="str">
        <f t="shared" si="158"/>
        <v>No</v>
      </c>
    </row>
    <row r="3386" spans="1:6" x14ac:dyDescent="0.25">
      <c r="A3386" t="s">
        <v>1520</v>
      </c>
      <c r="B3386" s="1">
        <v>40652</v>
      </c>
      <c r="C3386" t="s">
        <v>2291</v>
      </c>
      <c r="D3386">
        <f t="shared" si="156"/>
        <v>9814.24</v>
      </c>
      <c r="E3386">
        <f t="shared" si="157"/>
        <v>4</v>
      </c>
      <c r="F3386" t="str">
        <f t="shared" si="158"/>
        <v>No</v>
      </c>
    </row>
    <row r="3387" spans="1:6" x14ac:dyDescent="0.25">
      <c r="A3387" t="s">
        <v>198</v>
      </c>
      <c r="B3387" s="1">
        <v>38493</v>
      </c>
      <c r="C3387" t="s">
        <v>2292</v>
      </c>
      <c r="D3387">
        <f t="shared" si="156"/>
        <v>6475.09</v>
      </c>
      <c r="E3387">
        <f t="shared" si="157"/>
        <v>5</v>
      </c>
      <c r="F3387" t="str">
        <f t="shared" si="158"/>
        <v>No</v>
      </c>
    </row>
    <row r="3388" spans="1:6" x14ac:dyDescent="0.25">
      <c r="A3388" t="s">
        <v>526</v>
      </c>
      <c r="B3388" s="1">
        <v>40872</v>
      </c>
      <c r="C3388" t="s">
        <v>2293</v>
      </c>
      <c r="D3388">
        <f t="shared" si="156"/>
        <v>6141.99</v>
      </c>
      <c r="E3388">
        <f t="shared" si="157"/>
        <v>11</v>
      </c>
      <c r="F3388" t="str">
        <f t="shared" si="158"/>
        <v>No</v>
      </c>
    </row>
    <row r="3389" spans="1:6" x14ac:dyDescent="0.25">
      <c r="A3389" t="s">
        <v>1033</v>
      </c>
      <c r="B3389" s="1">
        <v>39031</v>
      </c>
      <c r="C3389">
        <v>8986.67</v>
      </c>
      <c r="D3389">
        <f t="shared" si="156"/>
        <v>8986.67</v>
      </c>
      <c r="E3389">
        <f t="shared" si="157"/>
        <v>11</v>
      </c>
      <c r="F3389" t="str">
        <f t="shared" si="158"/>
        <v>No</v>
      </c>
    </row>
    <row r="3390" spans="1:6" x14ac:dyDescent="0.25">
      <c r="A3390" t="s">
        <v>338</v>
      </c>
      <c r="B3390" s="1">
        <v>39297</v>
      </c>
      <c r="C3390">
        <v>5170.25</v>
      </c>
      <c r="D3390">
        <f t="shared" si="156"/>
        <v>5170.25</v>
      </c>
      <c r="E3390">
        <f t="shared" si="157"/>
        <v>8</v>
      </c>
      <c r="F3390" t="str">
        <f t="shared" si="158"/>
        <v>No</v>
      </c>
    </row>
    <row r="3391" spans="1:6" x14ac:dyDescent="0.25">
      <c r="A3391" t="s">
        <v>238</v>
      </c>
      <c r="B3391" s="1">
        <v>38515</v>
      </c>
      <c r="C3391" t="s">
        <v>2294</v>
      </c>
      <c r="D3391">
        <f t="shared" si="156"/>
        <v>7778.82</v>
      </c>
      <c r="E3391">
        <f t="shared" si="157"/>
        <v>6</v>
      </c>
      <c r="F3391" t="str">
        <f t="shared" si="158"/>
        <v>No</v>
      </c>
    </row>
    <row r="3392" spans="1:6" x14ac:dyDescent="0.25">
      <c r="A3392" t="s">
        <v>213</v>
      </c>
      <c r="B3392" s="1">
        <v>41859</v>
      </c>
      <c r="C3392" t="s">
        <v>2295</v>
      </c>
      <c r="D3392">
        <f t="shared" si="156"/>
        <v>9303.94</v>
      </c>
      <c r="E3392">
        <f t="shared" si="157"/>
        <v>8</v>
      </c>
      <c r="F3392" t="str">
        <f t="shared" si="158"/>
        <v>No</v>
      </c>
    </row>
    <row r="3393" spans="1:6" x14ac:dyDescent="0.25">
      <c r="A3393" t="s">
        <v>74</v>
      </c>
      <c r="B3393" s="1">
        <v>38024</v>
      </c>
      <c r="C3393">
        <v>6191.67</v>
      </c>
      <c r="D3393">
        <f t="shared" si="156"/>
        <v>6191.67</v>
      </c>
      <c r="E3393">
        <f t="shared" si="157"/>
        <v>2</v>
      </c>
      <c r="F3393" t="str">
        <f t="shared" si="158"/>
        <v>Yes</v>
      </c>
    </row>
    <row r="3394" spans="1:6" x14ac:dyDescent="0.25">
      <c r="A3394" t="s">
        <v>357</v>
      </c>
      <c r="B3394" s="1">
        <v>41289</v>
      </c>
      <c r="C3394" t="s">
        <v>2296</v>
      </c>
      <c r="D3394">
        <f t="shared" si="156"/>
        <v>9463.73</v>
      </c>
      <c r="E3394">
        <f t="shared" si="157"/>
        <v>1</v>
      </c>
      <c r="F3394" t="str">
        <f t="shared" si="158"/>
        <v>No</v>
      </c>
    </row>
    <row r="3395" spans="1:6" x14ac:dyDescent="0.25">
      <c r="A3395" t="s">
        <v>689</v>
      </c>
      <c r="B3395" s="1">
        <v>40227</v>
      </c>
      <c r="C3395" t="s">
        <v>2297</v>
      </c>
      <c r="D3395">
        <f t="shared" ref="D3395:D3458" si="159">IF(LEFT(RIGHT(C3395,3))=",",_xlfn.NUMBERVALUE(C3395,",","."),C3395)</f>
        <v>5432.76</v>
      </c>
      <c r="E3395">
        <f t="shared" ref="E3395:E3458" si="160">MONTH(B3395)</f>
        <v>2</v>
      </c>
      <c r="F3395" t="str">
        <f t="shared" ref="F3395:F3458" si="161">IF(ISERROR(SEARCH("J*A*S*M",A3395)),"No","Yes")</f>
        <v>No</v>
      </c>
    </row>
    <row r="3396" spans="1:6" x14ac:dyDescent="0.25">
      <c r="A3396" t="s">
        <v>66</v>
      </c>
      <c r="B3396" s="1">
        <v>40813</v>
      </c>
      <c r="C3396" t="s">
        <v>2298</v>
      </c>
      <c r="D3396">
        <f t="shared" si="159"/>
        <v>7587</v>
      </c>
      <c r="E3396">
        <f t="shared" si="160"/>
        <v>9</v>
      </c>
      <c r="F3396" t="str">
        <f t="shared" si="161"/>
        <v>No</v>
      </c>
    </row>
    <row r="3397" spans="1:6" x14ac:dyDescent="0.25">
      <c r="A3397" t="s">
        <v>320</v>
      </c>
      <c r="B3397" s="1">
        <v>37818</v>
      </c>
      <c r="C3397">
        <v>8911.41</v>
      </c>
      <c r="D3397">
        <f t="shared" si="159"/>
        <v>8911.41</v>
      </c>
      <c r="E3397">
        <f t="shared" si="160"/>
        <v>7</v>
      </c>
      <c r="F3397" t="str">
        <f t="shared" si="161"/>
        <v>Yes</v>
      </c>
    </row>
    <row r="3398" spans="1:6" x14ac:dyDescent="0.25">
      <c r="A3398" t="s">
        <v>1382</v>
      </c>
      <c r="B3398" s="1">
        <v>38214</v>
      </c>
      <c r="C3398" t="s">
        <v>2299</v>
      </c>
      <c r="D3398">
        <f t="shared" si="159"/>
        <v>8509.8700000000008</v>
      </c>
      <c r="E3398">
        <f t="shared" si="160"/>
        <v>8</v>
      </c>
      <c r="F3398" t="str">
        <f t="shared" si="161"/>
        <v>No</v>
      </c>
    </row>
    <row r="3399" spans="1:6" x14ac:dyDescent="0.25">
      <c r="A3399" t="s">
        <v>1170</v>
      </c>
      <c r="B3399" s="1">
        <v>40918</v>
      </c>
      <c r="C3399" t="s">
        <v>2300</v>
      </c>
      <c r="D3399">
        <f t="shared" si="159"/>
        <v>9750.15</v>
      </c>
      <c r="E3399">
        <f t="shared" si="160"/>
        <v>1</v>
      </c>
      <c r="F3399" t="str">
        <f t="shared" si="161"/>
        <v>No</v>
      </c>
    </row>
    <row r="3400" spans="1:6" x14ac:dyDescent="0.25">
      <c r="A3400" t="s">
        <v>138</v>
      </c>
      <c r="B3400" s="1">
        <v>40730</v>
      </c>
      <c r="C3400">
        <v>6384.74</v>
      </c>
      <c r="D3400">
        <f t="shared" si="159"/>
        <v>6384.74</v>
      </c>
      <c r="E3400">
        <f t="shared" si="160"/>
        <v>7</v>
      </c>
      <c r="F3400" t="str">
        <f t="shared" si="161"/>
        <v>Yes</v>
      </c>
    </row>
    <row r="3401" spans="1:6" x14ac:dyDescent="0.25">
      <c r="A3401" t="s">
        <v>834</v>
      </c>
      <c r="B3401" s="1">
        <v>38977</v>
      </c>
      <c r="C3401" t="s">
        <v>2301</v>
      </c>
      <c r="D3401">
        <f t="shared" si="159"/>
        <v>5059.5200000000004</v>
      </c>
      <c r="E3401">
        <f t="shared" si="160"/>
        <v>9</v>
      </c>
      <c r="F3401" t="str">
        <f t="shared" si="161"/>
        <v>No</v>
      </c>
    </row>
    <row r="3402" spans="1:6" x14ac:dyDescent="0.25">
      <c r="A3402" t="s">
        <v>120</v>
      </c>
      <c r="B3402" s="1">
        <v>37498</v>
      </c>
      <c r="C3402" t="s">
        <v>2302</v>
      </c>
      <c r="D3402">
        <f t="shared" si="159"/>
        <v>9644.99</v>
      </c>
      <c r="E3402">
        <f t="shared" si="160"/>
        <v>8</v>
      </c>
      <c r="F3402" t="str">
        <f t="shared" si="161"/>
        <v>No</v>
      </c>
    </row>
    <row r="3403" spans="1:6" x14ac:dyDescent="0.25">
      <c r="A3403" t="s">
        <v>125</v>
      </c>
      <c r="B3403" s="1">
        <v>40558</v>
      </c>
      <c r="C3403">
        <v>8569.2999999999993</v>
      </c>
      <c r="D3403">
        <f t="shared" si="159"/>
        <v>8569.2999999999993</v>
      </c>
      <c r="E3403">
        <f t="shared" si="160"/>
        <v>1</v>
      </c>
      <c r="F3403" t="str">
        <f t="shared" si="161"/>
        <v>No</v>
      </c>
    </row>
    <row r="3404" spans="1:6" x14ac:dyDescent="0.25">
      <c r="A3404" t="s">
        <v>153</v>
      </c>
      <c r="B3404" s="1">
        <v>41129</v>
      </c>
      <c r="C3404">
        <v>7006.23</v>
      </c>
      <c r="D3404">
        <f t="shared" si="159"/>
        <v>7006.23</v>
      </c>
      <c r="E3404">
        <f t="shared" si="160"/>
        <v>8</v>
      </c>
      <c r="F3404" t="str">
        <f t="shared" si="161"/>
        <v>No</v>
      </c>
    </row>
    <row r="3405" spans="1:6" x14ac:dyDescent="0.25">
      <c r="A3405" t="s">
        <v>269</v>
      </c>
      <c r="B3405" s="1">
        <v>41391</v>
      </c>
      <c r="C3405" t="s">
        <v>2303</v>
      </c>
      <c r="D3405">
        <f t="shared" si="159"/>
        <v>6086.45</v>
      </c>
      <c r="E3405">
        <f t="shared" si="160"/>
        <v>4</v>
      </c>
      <c r="F3405" t="str">
        <f t="shared" si="161"/>
        <v>Yes</v>
      </c>
    </row>
    <row r="3406" spans="1:6" x14ac:dyDescent="0.25">
      <c r="A3406" t="s">
        <v>560</v>
      </c>
      <c r="B3406" s="1">
        <v>39376</v>
      </c>
      <c r="C3406">
        <v>9404.06</v>
      </c>
      <c r="D3406">
        <f t="shared" si="159"/>
        <v>9404.06</v>
      </c>
      <c r="E3406">
        <f t="shared" si="160"/>
        <v>10</v>
      </c>
      <c r="F3406" t="str">
        <f t="shared" si="161"/>
        <v>No</v>
      </c>
    </row>
    <row r="3407" spans="1:6" x14ac:dyDescent="0.25">
      <c r="A3407" t="s">
        <v>155</v>
      </c>
      <c r="B3407" s="1">
        <v>41687</v>
      </c>
      <c r="C3407">
        <v>7164.92</v>
      </c>
      <c r="D3407">
        <f t="shared" si="159"/>
        <v>7164.92</v>
      </c>
      <c r="E3407">
        <f t="shared" si="160"/>
        <v>2</v>
      </c>
      <c r="F3407" t="str">
        <f t="shared" si="161"/>
        <v>No</v>
      </c>
    </row>
    <row r="3408" spans="1:6" x14ac:dyDescent="0.25">
      <c r="A3408" t="s">
        <v>247</v>
      </c>
      <c r="B3408" s="1">
        <v>38657</v>
      </c>
      <c r="C3408" t="s">
        <v>2304</v>
      </c>
      <c r="D3408">
        <f t="shared" si="159"/>
        <v>5760.07</v>
      </c>
      <c r="E3408">
        <f t="shared" si="160"/>
        <v>11</v>
      </c>
      <c r="F3408" t="str">
        <f t="shared" si="161"/>
        <v>Yes</v>
      </c>
    </row>
    <row r="3409" spans="1:6" x14ac:dyDescent="0.25">
      <c r="A3409" t="s">
        <v>637</v>
      </c>
      <c r="B3409" s="1">
        <v>38783</v>
      </c>
      <c r="C3409">
        <v>8394.0400000000009</v>
      </c>
      <c r="D3409">
        <f t="shared" si="159"/>
        <v>8394.0400000000009</v>
      </c>
      <c r="E3409">
        <f t="shared" si="160"/>
        <v>3</v>
      </c>
      <c r="F3409" t="str">
        <f t="shared" si="161"/>
        <v>No</v>
      </c>
    </row>
    <row r="3410" spans="1:6" x14ac:dyDescent="0.25">
      <c r="A3410" t="s">
        <v>510</v>
      </c>
      <c r="B3410" s="1">
        <v>40032</v>
      </c>
      <c r="C3410" t="s">
        <v>2305</v>
      </c>
      <c r="D3410">
        <f t="shared" si="159"/>
        <v>6620.08</v>
      </c>
      <c r="E3410">
        <f t="shared" si="160"/>
        <v>8</v>
      </c>
      <c r="F3410" t="str">
        <f t="shared" si="161"/>
        <v>No</v>
      </c>
    </row>
    <row r="3411" spans="1:6" x14ac:dyDescent="0.25">
      <c r="A3411" t="s">
        <v>125</v>
      </c>
      <c r="B3411" s="1">
        <v>40209</v>
      </c>
      <c r="C3411" t="s">
        <v>2306</v>
      </c>
      <c r="D3411">
        <f t="shared" si="159"/>
        <v>9237.41</v>
      </c>
      <c r="E3411">
        <f t="shared" si="160"/>
        <v>1</v>
      </c>
      <c r="F3411" t="str">
        <f t="shared" si="161"/>
        <v>No</v>
      </c>
    </row>
    <row r="3412" spans="1:6" x14ac:dyDescent="0.25">
      <c r="A3412" t="s">
        <v>186</v>
      </c>
      <c r="B3412" s="1">
        <v>41641</v>
      </c>
      <c r="C3412">
        <v>9753.4599999999991</v>
      </c>
      <c r="D3412">
        <f t="shared" si="159"/>
        <v>9753.4599999999991</v>
      </c>
      <c r="E3412">
        <f t="shared" si="160"/>
        <v>1</v>
      </c>
      <c r="F3412" t="str">
        <f t="shared" si="161"/>
        <v>No</v>
      </c>
    </row>
    <row r="3413" spans="1:6" x14ac:dyDescent="0.25">
      <c r="A3413" t="s">
        <v>396</v>
      </c>
      <c r="B3413" s="1">
        <v>37835</v>
      </c>
      <c r="C3413" t="s">
        <v>2307</v>
      </c>
      <c r="D3413">
        <f t="shared" si="159"/>
        <v>7831.05</v>
      </c>
      <c r="E3413">
        <f t="shared" si="160"/>
        <v>8</v>
      </c>
      <c r="F3413" t="str">
        <f t="shared" si="161"/>
        <v>Yes</v>
      </c>
    </row>
    <row r="3414" spans="1:6" x14ac:dyDescent="0.25">
      <c r="A3414" t="s">
        <v>128</v>
      </c>
      <c r="B3414" s="1">
        <v>40970</v>
      </c>
      <c r="C3414">
        <v>9309.31</v>
      </c>
      <c r="D3414">
        <f t="shared" si="159"/>
        <v>9309.31</v>
      </c>
      <c r="E3414">
        <f t="shared" si="160"/>
        <v>3</v>
      </c>
      <c r="F3414" t="str">
        <f t="shared" si="161"/>
        <v>No</v>
      </c>
    </row>
    <row r="3415" spans="1:6" x14ac:dyDescent="0.25">
      <c r="A3415" t="s">
        <v>514</v>
      </c>
      <c r="B3415" s="1">
        <v>41119</v>
      </c>
      <c r="C3415">
        <v>8104.29</v>
      </c>
      <c r="D3415">
        <f t="shared" si="159"/>
        <v>8104.29</v>
      </c>
      <c r="E3415">
        <f t="shared" si="160"/>
        <v>7</v>
      </c>
      <c r="F3415" t="str">
        <f t="shared" si="161"/>
        <v>No</v>
      </c>
    </row>
    <row r="3416" spans="1:6" x14ac:dyDescent="0.25">
      <c r="A3416" t="s">
        <v>217</v>
      </c>
      <c r="B3416" s="1">
        <v>37680</v>
      </c>
      <c r="C3416">
        <v>7639.61</v>
      </c>
      <c r="D3416">
        <f t="shared" si="159"/>
        <v>7639.61</v>
      </c>
      <c r="E3416">
        <f t="shared" si="160"/>
        <v>2</v>
      </c>
      <c r="F3416" t="str">
        <f t="shared" si="161"/>
        <v>No</v>
      </c>
    </row>
    <row r="3417" spans="1:6" x14ac:dyDescent="0.25">
      <c r="A3417" t="s">
        <v>173</v>
      </c>
      <c r="B3417" s="1">
        <v>41299</v>
      </c>
      <c r="C3417">
        <v>8028.6</v>
      </c>
      <c r="D3417">
        <f t="shared" si="159"/>
        <v>8028.6</v>
      </c>
      <c r="E3417">
        <f t="shared" si="160"/>
        <v>1</v>
      </c>
      <c r="F3417" t="str">
        <f t="shared" si="161"/>
        <v>No</v>
      </c>
    </row>
    <row r="3418" spans="1:6" x14ac:dyDescent="0.25">
      <c r="A3418" t="s">
        <v>894</v>
      </c>
      <c r="B3418" s="1">
        <v>41471</v>
      </c>
      <c r="C3418" t="s">
        <v>2308</v>
      </c>
      <c r="D3418">
        <f t="shared" si="159"/>
        <v>7909.52</v>
      </c>
      <c r="E3418">
        <f t="shared" si="160"/>
        <v>7</v>
      </c>
      <c r="F3418" t="str">
        <f t="shared" si="161"/>
        <v>No</v>
      </c>
    </row>
    <row r="3419" spans="1:6" x14ac:dyDescent="0.25">
      <c r="A3419" t="s">
        <v>230</v>
      </c>
      <c r="B3419" s="1">
        <v>40404</v>
      </c>
      <c r="C3419" t="s">
        <v>2309</v>
      </c>
      <c r="D3419">
        <f t="shared" si="159"/>
        <v>6338.33</v>
      </c>
      <c r="E3419">
        <f t="shared" si="160"/>
        <v>8</v>
      </c>
      <c r="F3419" t="str">
        <f t="shared" si="161"/>
        <v>No</v>
      </c>
    </row>
    <row r="3420" spans="1:6" x14ac:dyDescent="0.25">
      <c r="A3420" t="s">
        <v>955</v>
      </c>
      <c r="B3420" s="1">
        <v>39063</v>
      </c>
      <c r="C3420" t="s">
        <v>2310</v>
      </c>
      <c r="D3420">
        <f t="shared" si="159"/>
        <v>7047.02</v>
      </c>
      <c r="E3420">
        <f t="shared" si="160"/>
        <v>12</v>
      </c>
      <c r="F3420" t="str">
        <f t="shared" si="161"/>
        <v>No</v>
      </c>
    </row>
    <row r="3421" spans="1:6" x14ac:dyDescent="0.25">
      <c r="A3421" t="s">
        <v>697</v>
      </c>
      <c r="B3421" s="1">
        <v>41908</v>
      </c>
      <c r="C3421" t="s">
        <v>2311</v>
      </c>
      <c r="D3421">
        <f t="shared" si="159"/>
        <v>5272.37</v>
      </c>
      <c r="E3421">
        <f t="shared" si="160"/>
        <v>9</v>
      </c>
      <c r="F3421" t="str">
        <f t="shared" si="161"/>
        <v>No</v>
      </c>
    </row>
    <row r="3422" spans="1:6" x14ac:dyDescent="0.25">
      <c r="A3422" t="s">
        <v>101</v>
      </c>
      <c r="B3422" s="1">
        <v>40491</v>
      </c>
      <c r="C3422" t="s">
        <v>2312</v>
      </c>
      <c r="D3422">
        <f t="shared" si="159"/>
        <v>8037.93</v>
      </c>
      <c r="E3422">
        <f t="shared" si="160"/>
        <v>11</v>
      </c>
      <c r="F3422" t="str">
        <f t="shared" si="161"/>
        <v>No</v>
      </c>
    </row>
    <row r="3423" spans="1:6" x14ac:dyDescent="0.25">
      <c r="A3423" t="s">
        <v>320</v>
      </c>
      <c r="B3423" s="1">
        <v>39018</v>
      </c>
      <c r="C3423">
        <v>8934.82</v>
      </c>
      <c r="D3423">
        <f t="shared" si="159"/>
        <v>8934.82</v>
      </c>
      <c r="E3423">
        <f t="shared" si="160"/>
        <v>10</v>
      </c>
      <c r="F3423" t="str">
        <f t="shared" si="161"/>
        <v>Yes</v>
      </c>
    </row>
    <row r="3424" spans="1:6" x14ac:dyDescent="0.25">
      <c r="A3424" t="s">
        <v>143</v>
      </c>
      <c r="B3424" s="1">
        <v>39263</v>
      </c>
      <c r="C3424" t="s">
        <v>2313</v>
      </c>
      <c r="D3424">
        <f t="shared" si="159"/>
        <v>7027.67</v>
      </c>
      <c r="E3424">
        <f t="shared" si="160"/>
        <v>6</v>
      </c>
      <c r="F3424" t="str">
        <f t="shared" si="161"/>
        <v>Yes</v>
      </c>
    </row>
    <row r="3425" spans="1:6" x14ac:dyDescent="0.25">
      <c r="A3425" t="s">
        <v>238</v>
      </c>
      <c r="B3425" s="1">
        <v>38280</v>
      </c>
      <c r="C3425" t="s">
        <v>2314</v>
      </c>
      <c r="D3425">
        <f t="shared" si="159"/>
        <v>6569.01</v>
      </c>
      <c r="E3425">
        <f t="shared" si="160"/>
        <v>10</v>
      </c>
      <c r="F3425" t="str">
        <f t="shared" si="161"/>
        <v>No</v>
      </c>
    </row>
    <row r="3426" spans="1:6" x14ac:dyDescent="0.25">
      <c r="A3426" t="s">
        <v>413</v>
      </c>
      <c r="B3426" s="1">
        <v>41843</v>
      </c>
      <c r="C3426">
        <v>6848.41</v>
      </c>
      <c r="D3426">
        <f t="shared" si="159"/>
        <v>6848.41</v>
      </c>
      <c r="E3426">
        <f t="shared" si="160"/>
        <v>7</v>
      </c>
      <c r="F3426" t="str">
        <f t="shared" si="161"/>
        <v>No</v>
      </c>
    </row>
    <row r="3427" spans="1:6" x14ac:dyDescent="0.25">
      <c r="A3427" t="s">
        <v>551</v>
      </c>
      <c r="B3427" s="1">
        <v>39857</v>
      </c>
      <c r="C3427" t="s">
        <v>2315</v>
      </c>
      <c r="D3427">
        <f t="shared" si="159"/>
        <v>7384.71</v>
      </c>
      <c r="E3427">
        <f t="shared" si="160"/>
        <v>2</v>
      </c>
      <c r="F3427" t="str">
        <f t="shared" si="161"/>
        <v>No</v>
      </c>
    </row>
    <row r="3428" spans="1:6" x14ac:dyDescent="0.25">
      <c r="A3428" t="s">
        <v>80</v>
      </c>
      <c r="B3428" s="1">
        <v>39799</v>
      </c>
      <c r="C3428" t="s">
        <v>2316</v>
      </c>
      <c r="D3428">
        <f t="shared" si="159"/>
        <v>5734.87</v>
      </c>
      <c r="E3428">
        <f t="shared" si="160"/>
        <v>12</v>
      </c>
      <c r="F3428" t="str">
        <f t="shared" si="161"/>
        <v>Yes</v>
      </c>
    </row>
    <row r="3429" spans="1:6" x14ac:dyDescent="0.25">
      <c r="A3429" t="s">
        <v>217</v>
      </c>
      <c r="B3429" s="1">
        <v>38708</v>
      </c>
      <c r="C3429">
        <v>8452.4</v>
      </c>
      <c r="D3429">
        <f t="shared" si="159"/>
        <v>8452.4</v>
      </c>
      <c r="E3429">
        <f t="shared" si="160"/>
        <v>12</v>
      </c>
      <c r="F3429" t="str">
        <f t="shared" si="161"/>
        <v>No</v>
      </c>
    </row>
    <row r="3430" spans="1:6" x14ac:dyDescent="0.25">
      <c r="A3430" t="s">
        <v>102</v>
      </c>
      <c r="B3430" s="1">
        <v>41545</v>
      </c>
      <c r="C3430" t="s">
        <v>2317</v>
      </c>
      <c r="D3430">
        <f t="shared" si="159"/>
        <v>9425.98</v>
      </c>
      <c r="E3430">
        <f t="shared" si="160"/>
        <v>9</v>
      </c>
      <c r="F3430" t="str">
        <f t="shared" si="161"/>
        <v>No</v>
      </c>
    </row>
    <row r="3431" spans="1:6" x14ac:dyDescent="0.25">
      <c r="A3431" t="s">
        <v>172</v>
      </c>
      <c r="B3431" s="1">
        <v>37879</v>
      </c>
      <c r="C3431">
        <v>7814.02</v>
      </c>
      <c r="D3431">
        <f t="shared" si="159"/>
        <v>7814.02</v>
      </c>
      <c r="E3431">
        <f t="shared" si="160"/>
        <v>9</v>
      </c>
      <c r="F3431" t="str">
        <f t="shared" si="161"/>
        <v>No</v>
      </c>
    </row>
    <row r="3432" spans="1:6" x14ac:dyDescent="0.25">
      <c r="A3432" t="s">
        <v>236</v>
      </c>
      <c r="B3432" s="1">
        <v>39919</v>
      </c>
      <c r="C3432" t="s">
        <v>2318</v>
      </c>
      <c r="D3432">
        <f t="shared" si="159"/>
        <v>6976.53</v>
      </c>
      <c r="E3432">
        <f t="shared" si="160"/>
        <v>4</v>
      </c>
      <c r="F3432" t="str">
        <f t="shared" si="161"/>
        <v>No</v>
      </c>
    </row>
    <row r="3433" spans="1:6" x14ac:dyDescent="0.25">
      <c r="A3433" t="s">
        <v>320</v>
      </c>
      <c r="B3433" s="1">
        <v>37696</v>
      </c>
      <c r="C3433" t="s">
        <v>2319</v>
      </c>
      <c r="D3433">
        <f t="shared" si="159"/>
        <v>8750.16</v>
      </c>
      <c r="E3433">
        <f t="shared" si="160"/>
        <v>3</v>
      </c>
      <c r="F3433" t="str">
        <f t="shared" si="161"/>
        <v>Yes</v>
      </c>
    </row>
    <row r="3434" spans="1:6" x14ac:dyDescent="0.25">
      <c r="A3434" t="s">
        <v>318</v>
      </c>
      <c r="B3434" s="1">
        <v>41459</v>
      </c>
      <c r="C3434">
        <v>6566.83</v>
      </c>
      <c r="D3434">
        <f t="shared" si="159"/>
        <v>6566.83</v>
      </c>
      <c r="E3434">
        <f t="shared" si="160"/>
        <v>7</v>
      </c>
      <c r="F3434" t="str">
        <f t="shared" si="161"/>
        <v>No</v>
      </c>
    </row>
    <row r="3435" spans="1:6" x14ac:dyDescent="0.25">
      <c r="A3435" t="s">
        <v>201</v>
      </c>
      <c r="B3435" s="1">
        <v>40646</v>
      </c>
      <c r="C3435" t="s">
        <v>2320</v>
      </c>
      <c r="D3435">
        <f t="shared" si="159"/>
        <v>5024.01</v>
      </c>
      <c r="E3435">
        <f t="shared" si="160"/>
        <v>4</v>
      </c>
      <c r="F3435" t="str">
        <f t="shared" si="161"/>
        <v>No</v>
      </c>
    </row>
    <row r="3436" spans="1:6" x14ac:dyDescent="0.25">
      <c r="A3436" t="s">
        <v>244</v>
      </c>
      <c r="B3436" s="1">
        <v>41659</v>
      </c>
      <c r="C3436">
        <v>8940.8799999999992</v>
      </c>
      <c r="D3436">
        <f t="shared" si="159"/>
        <v>8940.8799999999992</v>
      </c>
      <c r="E3436">
        <f t="shared" si="160"/>
        <v>1</v>
      </c>
      <c r="F3436" t="str">
        <f t="shared" si="161"/>
        <v>No</v>
      </c>
    </row>
    <row r="3437" spans="1:6" x14ac:dyDescent="0.25">
      <c r="A3437" t="s">
        <v>71</v>
      </c>
      <c r="B3437" s="1">
        <v>41823</v>
      </c>
      <c r="C3437" t="s">
        <v>2321</v>
      </c>
      <c r="D3437">
        <f t="shared" si="159"/>
        <v>6577.14</v>
      </c>
      <c r="E3437">
        <f t="shared" si="160"/>
        <v>7</v>
      </c>
      <c r="F3437" t="str">
        <f t="shared" si="161"/>
        <v>No</v>
      </c>
    </row>
    <row r="3438" spans="1:6" x14ac:dyDescent="0.25">
      <c r="A3438" t="s">
        <v>2322</v>
      </c>
      <c r="B3438" s="1">
        <v>38609</v>
      </c>
      <c r="C3438" t="s">
        <v>2323</v>
      </c>
      <c r="D3438">
        <f t="shared" si="159"/>
        <v>7561.19</v>
      </c>
      <c r="E3438">
        <f t="shared" si="160"/>
        <v>9</v>
      </c>
      <c r="F3438" t="str">
        <f t="shared" si="161"/>
        <v>No</v>
      </c>
    </row>
    <row r="3439" spans="1:6" x14ac:dyDescent="0.25">
      <c r="A3439" t="s">
        <v>334</v>
      </c>
      <c r="B3439" s="1">
        <v>41939</v>
      </c>
      <c r="C3439" t="s">
        <v>2324</v>
      </c>
      <c r="D3439">
        <f t="shared" si="159"/>
        <v>9154.86</v>
      </c>
      <c r="E3439">
        <f t="shared" si="160"/>
        <v>10</v>
      </c>
      <c r="F3439" t="str">
        <f t="shared" si="161"/>
        <v>No</v>
      </c>
    </row>
    <row r="3440" spans="1:6" x14ac:dyDescent="0.25">
      <c r="A3440" t="s">
        <v>77</v>
      </c>
      <c r="B3440" s="1">
        <v>41829</v>
      </c>
      <c r="C3440">
        <v>9042.61</v>
      </c>
      <c r="D3440">
        <f t="shared" si="159"/>
        <v>9042.61</v>
      </c>
      <c r="E3440">
        <f t="shared" si="160"/>
        <v>7</v>
      </c>
      <c r="F3440" t="str">
        <f t="shared" si="161"/>
        <v>No</v>
      </c>
    </row>
    <row r="3441" spans="1:6" x14ac:dyDescent="0.25">
      <c r="A3441" t="s">
        <v>844</v>
      </c>
      <c r="B3441" s="1">
        <v>37034</v>
      </c>
      <c r="C3441" t="s">
        <v>2325</v>
      </c>
      <c r="D3441">
        <f t="shared" si="159"/>
        <v>5539.13</v>
      </c>
      <c r="E3441">
        <f t="shared" si="160"/>
        <v>5</v>
      </c>
      <c r="F3441" t="str">
        <f t="shared" si="161"/>
        <v>No</v>
      </c>
    </row>
    <row r="3442" spans="1:6" x14ac:dyDescent="0.25">
      <c r="A3442" t="s">
        <v>407</v>
      </c>
      <c r="B3442" s="1">
        <v>38245</v>
      </c>
      <c r="C3442">
        <v>8915.33</v>
      </c>
      <c r="D3442">
        <f t="shared" si="159"/>
        <v>8915.33</v>
      </c>
      <c r="E3442">
        <f t="shared" si="160"/>
        <v>9</v>
      </c>
      <c r="F3442" t="str">
        <f t="shared" si="161"/>
        <v>No</v>
      </c>
    </row>
    <row r="3443" spans="1:6" x14ac:dyDescent="0.25">
      <c r="A3443" t="s">
        <v>79</v>
      </c>
      <c r="B3443" s="1">
        <v>40738</v>
      </c>
      <c r="C3443">
        <v>5357.8</v>
      </c>
      <c r="D3443">
        <f t="shared" si="159"/>
        <v>5357.8</v>
      </c>
      <c r="E3443">
        <f t="shared" si="160"/>
        <v>7</v>
      </c>
      <c r="F3443" t="str">
        <f t="shared" si="161"/>
        <v>Yes</v>
      </c>
    </row>
    <row r="3444" spans="1:6" x14ac:dyDescent="0.25">
      <c r="A3444" t="s">
        <v>1973</v>
      </c>
      <c r="B3444" s="1">
        <v>37549</v>
      </c>
      <c r="C3444">
        <v>7576.79</v>
      </c>
      <c r="D3444">
        <f t="shared" si="159"/>
        <v>7576.79</v>
      </c>
      <c r="E3444">
        <f t="shared" si="160"/>
        <v>10</v>
      </c>
      <c r="F3444" t="str">
        <f t="shared" si="161"/>
        <v>No</v>
      </c>
    </row>
    <row r="3445" spans="1:6" x14ac:dyDescent="0.25">
      <c r="A3445" t="s">
        <v>250</v>
      </c>
      <c r="B3445" s="1">
        <v>39732</v>
      </c>
      <c r="C3445">
        <v>9457.19</v>
      </c>
      <c r="D3445">
        <f t="shared" si="159"/>
        <v>9457.19</v>
      </c>
      <c r="E3445">
        <f t="shared" si="160"/>
        <v>10</v>
      </c>
      <c r="F3445" t="str">
        <f t="shared" si="161"/>
        <v>No</v>
      </c>
    </row>
    <row r="3446" spans="1:6" x14ac:dyDescent="0.25">
      <c r="A3446" t="s">
        <v>965</v>
      </c>
      <c r="B3446" s="1">
        <v>39836</v>
      </c>
      <c r="C3446">
        <v>9955.11</v>
      </c>
      <c r="D3446">
        <f t="shared" si="159"/>
        <v>9955.11</v>
      </c>
      <c r="E3446">
        <f t="shared" si="160"/>
        <v>1</v>
      </c>
      <c r="F3446" t="str">
        <f t="shared" si="161"/>
        <v>No</v>
      </c>
    </row>
    <row r="3447" spans="1:6" x14ac:dyDescent="0.25">
      <c r="A3447" t="s">
        <v>216</v>
      </c>
      <c r="B3447" s="1">
        <v>39496</v>
      </c>
      <c r="C3447" t="s">
        <v>2326</v>
      </c>
      <c r="D3447">
        <f t="shared" si="159"/>
        <v>5211.2</v>
      </c>
      <c r="E3447">
        <f t="shared" si="160"/>
        <v>2</v>
      </c>
      <c r="F3447" t="str">
        <f t="shared" si="161"/>
        <v>No</v>
      </c>
    </row>
    <row r="3448" spans="1:6" x14ac:dyDescent="0.25">
      <c r="A3448" t="s">
        <v>610</v>
      </c>
      <c r="B3448" s="1">
        <v>39250</v>
      </c>
      <c r="C3448" t="s">
        <v>2327</v>
      </c>
      <c r="D3448">
        <f t="shared" si="159"/>
        <v>9445.18</v>
      </c>
      <c r="E3448">
        <f t="shared" si="160"/>
        <v>6</v>
      </c>
      <c r="F3448" t="str">
        <f t="shared" si="161"/>
        <v>No</v>
      </c>
    </row>
    <row r="3449" spans="1:6" x14ac:dyDescent="0.25">
      <c r="A3449" t="s">
        <v>204</v>
      </c>
      <c r="B3449" s="1">
        <v>41628</v>
      </c>
      <c r="C3449" t="s">
        <v>2328</v>
      </c>
      <c r="D3449">
        <f t="shared" si="159"/>
        <v>8779.2000000000007</v>
      </c>
      <c r="E3449">
        <f t="shared" si="160"/>
        <v>12</v>
      </c>
      <c r="F3449" t="str">
        <f t="shared" si="161"/>
        <v>No</v>
      </c>
    </row>
    <row r="3450" spans="1:6" x14ac:dyDescent="0.25">
      <c r="A3450" t="s">
        <v>291</v>
      </c>
      <c r="B3450" s="1">
        <v>38382</v>
      </c>
      <c r="C3450">
        <v>9537.5499999999993</v>
      </c>
      <c r="D3450">
        <f t="shared" si="159"/>
        <v>9537.5499999999993</v>
      </c>
      <c r="E3450">
        <f t="shared" si="160"/>
        <v>1</v>
      </c>
      <c r="F3450" t="str">
        <f t="shared" si="161"/>
        <v>No</v>
      </c>
    </row>
    <row r="3451" spans="1:6" x14ac:dyDescent="0.25">
      <c r="A3451" t="s">
        <v>170</v>
      </c>
      <c r="B3451" s="1">
        <v>41352</v>
      </c>
      <c r="C3451">
        <v>5504.05</v>
      </c>
      <c r="D3451">
        <f t="shared" si="159"/>
        <v>5504.05</v>
      </c>
      <c r="E3451">
        <f t="shared" si="160"/>
        <v>3</v>
      </c>
      <c r="F3451" t="str">
        <f t="shared" si="161"/>
        <v>No</v>
      </c>
    </row>
    <row r="3452" spans="1:6" x14ac:dyDescent="0.25">
      <c r="A3452" t="s">
        <v>84</v>
      </c>
      <c r="B3452" s="1">
        <v>40865</v>
      </c>
      <c r="C3452" t="s">
        <v>2329</v>
      </c>
      <c r="D3452">
        <f t="shared" si="159"/>
        <v>5986.6</v>
      </c>
      <c r="E3452">
        <f t="shared" si="160"/>
        <v>11</v>
      </c>
      <c r="F3452" t="str">
        <f t="shared" si="161"/>
        <v>No</v>
      </c>
    </row>
    <row r="3453" spans="1:6" x14ac:dyDescent="0.25">
      <c r="A3453" t="s">
        <v>101</v>
      </c>
      <c r="B3453" s="1">
        <v>37163</v>
      </c>
      <c r="C3453">
        <v>7565.78</v>
      </c>
      <c r="D3453">
        <f t="shared" si="159"/>
        <v>7565.78</v>
      </c>
      <c r="E3453">
        <f t="shared" si="160"/>
        <v>9</v>
      </c>
      <c r="F3453" t="str">
        <f t="shared" si="161"/>
        <v>No</v>
      </c>
    </row>
    <row r="3454" spans="1:6" x14ac:dyDescent="0.25">
      <c r="A3454" t="s">
        <v>138</v>
      </c>
      <c r="B3454" s="1">
        <v>39292</v>
      </c>
      <c r="C3454">
        <v>6107.3</v>
      </c>
      <c r="D3454">
        <f t="shared" si="159"/>
        <v>6107.3</v>
      </c>
      <c r="E3454">
        <f t="shared" si="160"/>
        <v>7</v>
      </c>
      <c r="F3454" t="str">
        <f t="shared" si="161"/>
        <v>Yes</v>
      </c>
    </row>
    <row r="3455" spans="1:6" x14ac:dyDescent="0.25">
      <c r="A3455" t="s">
        <v>90</v>
      </c>
      <c r="B3455" s="1">
        <v>38883</v>
      </c>
      <c r="C3455">
        <v>6952.74</v>
      </c>
      <c r="D3455">
        <f t="shared" si="159"/>
        <v>6952.74</v>
      </c>
      <c r="E3455">
        <f t="shared" si="160"/>
        <v>6</v>
      </c>
      <c r="F3455" t="str">
        <f t="shared" si="161"/>
        <v>No</v>
      </c>
    </row>
    <row r="3456" spans="1:6" x14ac:dyDescent="0.25">
      <c r="A3456" t="s">
        <v>71</v>
      </c>
      <c r="B3456" s="1">
        <v>39488</v>
      </c>
      <c r="C3456">
        <v>5630.51</v>
      </c>
      <c r="D3456">
        <f t="shared" si="159"/>
        <v>5630.51</v>
      </c>
      <c r="E3456">
        <f t="shared" si="160"/>
        <v>2</v>
      </c>
      <c r="F3456" t="str">
        <f t="shared" si="161"/>
        <v>No</v>
      </c>
    </row>
    <row r="3457" spans="1:6" x14ac:dyDescent="0.25">
      <c r="A3457" t="s">
        <v>1146</v>
      </c>
      <c r="B3457" s="1">
        <v>41130</v>
      </c>
      <c r="C3457">
        <v>6912.77</v>
      </c>
      <c r="D3457">
        <f t="shared" si="159"/>
        <v>6912.77</v>
      </c>
      <c r="E3457">
        <f t="shared" si="160"/>
        <v>8</v>
      </c>
      <c r="F3457" t="str">
        <f t="shared" si="161"/>
        <v>No</v>
      </c>
    </row>
    <row r="3458" spans="1:6" x14ac:dyDescent="0.25">
      <c r="A3458" t="s">
        <v>62</v>
      </c>
      <c r="B3458" s="1">
        <v>37563</v>
      </c>
      <c r="C3458">
        <v>8114.23</v>
      </c>
      <c r="D3458">
        <f t="shared" si="159"/>
        <v>8114.23</v>
      </c>
      <c r="E3458">
        <f t="shared" si="160"/>
        <v>11</v>
      </c>
      <c r="F3458" t="str">
        <f t="shared" si="161"/>
        <v>No</v>
      </c>
    </row>
    <row r="3459" spans="1:6" x14ac:dyDescent="0.25">
      <c r="A3459" t="s">
        <v>639</v>
      </c>
      <c r="B3459" s="1">
        <v>40297</v>
      </c>
      <c r="C3459">
        <v>7734.21</v>
      </c>
      <c r="D3459">
        <f t="shared" ref="D3459:D3522" si="162">IF(LEFT(RIGHT(C3459,3))=",",_xlfn.NUMBERVALUE(C3459,",","."),C3459)</f>
        <v>7734.21</v>
      </c>
      <c r="E3459">
        <f t="shared" ref="E3459:E3522" si="163">MONTH(B3459)</f>
        <v>4</v>
      </c>
      <c r="F3459" t="str">
        <f t="shared" ref="F3459:F3522" si="164">IF(ISERROR(SEARCH("J*A*S*M",A3459)),"No","Yes")</f>
        <v>No</v>
      </c>
    </row>
    <row r="3460" spans="1:6" x14ac:dyDescent="0.25">
      <c r="A3460" t="s">
        <v>123</v>
      </c>
      <c r="B3460" s="1">
        <v>37175</v>
      </c>
      <c r="C3460">
        <v>5465.44</v>
      </c>
      <c r="D3460">
        <f t="shared" si="162"/>
        <v>5465.44</v>
      </c>
      <c r="E3460">
        <f t="shared" si="163"/>
        <v>10</v>
      </c>
      <c r="F3460" t="str">
        <f t="shared" si="164"/>
        <v>No</v>
      </c>
    </row>
    <row r="3461" spans="1:6" x14ac:dyDescent="0.25">
      <c r="A3461" t="s">
        <v>329</v>
      </c>
      <c r="B3461" s="1">
        <v>37767</v>
      </c>
      <c r="C3461" t="s">
        <v>2330</v>
      </c>
      <c r="D3461">
        <f t="shared" si="162"/>
        <v>6577.62</v>
      </c>
      <c r="E3461">
        <f t="shared" si="163"/>
        <v>5</v>
      </c>
      <c r="F3461" t="str">
        <f t="shared" si="164"/>
        <v>No</v>
      </c>
    </row>
    <row r="3462" spans="1:6" x14ac:dyDescent="0.25">
      <c r="A3462" t="s">
        <v>247</v>
      </c>
      <c r="B3462" s="1">
        <v>40500</v>
      </c>
      <c r="C3462">
        <v>8428.35</v>
      </c>
      <c r="D3462">
        <f t="shared" si="162"/>
        <v>8428.35</v>
      </c>
      <c r="E3462">
        <f t="shared" si="163"/>
        <v>11</v>
      </c>
      <c r="F3462" t="str">
        <f t="shared" si="164"/>
        <v>Yes</v>
      </c>
    </row>
    <row r="3463" spans="1:6" x14ac:dyDescent="0.25">
      <c r="A3463" t="s">
        <v>78</v>
      </c>
      <c r="B3463" s="1">
        <v>38922</v>
      </c>
      <c r="C3463">
        <v>5540.9</v>
      </c>
      <c r="D3463">
        <f t="shared" si="162"/>
        <v>5540.9</v>
      </c>
      <c r="E3463">
        <f t="shared" si="163"/>
        <v>7</v>
      </c>
      <c r="F3463" t="str">
        <f t="shared" si="164"/>
        <v>No</v>
      </c>
    </row>
    <row r="3464" spans="1:6" x14ac:dyDescent="0.25">
      <c r="A3464" t="s">
        <v>1130</v>
      </c>
      <c r="B3464" s="1">
        <v>40750</v>
      </c>
      <c r="C3464" t="s">
        <v>2331</v>
      </c>
      <c r="D3464">
        <f t="shared" si="162"/>
        <v>5584.88</v>
      </c>
      <c r="E3464">
        <f t="shared" si="163"/>
        <v>7</v>
      </c>
      <c r="F3464" t="str">
        <f t="shared" si="164"/>
        <v>No</v>
      </c>
    </row>
    <row r="3465" spans="1:6" x14ac:dyDescent="0.25">
      <c r="A3465" t="s">
        <v>1382</v>
      </c>
      <c r="B3465" s="1">
        <v>41404</v>
      </c>
      <c r="C3465" t="s">
        <v>2332</v>
      </c>
      <c r="D3465">
        <f t="shared" si="162"/>
        <v>8487.07</v>
      </c>
      <c r="E3465">
        <f t="shared" si="163"/>
        <v>5</v>
      </c>
      <c r="F3465" t="str">
        <f t="shared" si="164"/>
        <v>No</v>
      </c>
    </row>
    <row r="3466" spans="1:6" x14ac:dyDescent="0.25">
      <c r="A3466" t="s">
        <v>1052</v>
      </c>
      <c r="B3466" s="1">
        <v>37779</v>
      </c>
      <c r="C3466">
        <v>9099.16</v>
      </c>
      <c r="D3466">
        <f t="shared" si="162"/>
        <v>9099.16</v>
      </c>
      <c r="E3466">
        <f t="shared" si="163"/>
        <v>6</v>
      </c>
      <c r="F3466" t="str">
        <f t="shared" si="164"/>
        <v>No</v>
      </c>
    </row>
    <row r="3467" spans="1:6" x14ac:dyDescent="0.25">
      <c r="A3467" t="s">
        <v>1594</v>
      </c>
      <c r="B3467" s="1">
        <v>38065</v>
      </c>
      <c r="C3467">
        <v>7540.95</v>
      </c>
      <c r="D3467">
        <f t="shared" si="162"/>
        <v>7540.95</v>
      </c>
      <c r="E3467">
        <f t="shared" si="163"/>
        <v>3</v>
      </c>
      <c r="F3467" t="str">
        <f t="shared" si="164"/>
        <v>No</v>
      </c>
    </row>
    <row r="3468" spans="1:6" x14ac:dyDescent="0.25">
      <c r="A3468" t="s">
        <v>824</v>
      </c>
      <c r="B3468" s="1">
        <v>38314</v>
      </c>
      <c r="C3468">
        <v>7019.47</v>
      </c>
      <c r="D3468">
        <f t="shared" si="162"/>
        <v>7019.47</v>
      </c>
      <c r="E3468">
        <f t="shared" si="163"/>
        <v>11</v>
      </c>
      <c r="F3468" t="str">
        <f t="shared" si="164"/>
        <v>No</v>
      </c>
    </row>
    <row r="3469" spans="1:6" x14ac:dyDescent="0.25">
      <c r="A3469" t="s">
        <v>84</v>
      </c>
      <c r="B3469" s="1">
        <v>38567</v>
      </c>
      <c r="C3469">
        <v>8469.82</v>
      </c>
      <c r="D3469">
        <f t="shared" si="162"/>
        <v>8469.82</v>
      </c>
      <c r="E3469">
        <f t="shared" si="163"/>
        <v>8</v>
      </c>
      <c r="F3469" t="str">
        <f t="shared" si="164"/>
        <v>No</v>
      </c>
    </row>
    <row r="3470" spans="1:6" x14ac:dyDescent="0.25">
      <c r="A3470" t="s">
        <v>247</v>
      </c>
      <c r="B3470" s="1">
        <v>39866</v>
      </c>
      <c r="C3470" t="s">
        <v>2333</v>
      </c>
      <c r="D3470">
        <f t="shared" si="162"/>
        <v>8100.21</v>
      </c>
      <c r="E3470">
        <f t="shared" si="163"/>
        <v>2</v>
      </c>
      <c r="F3470" t="str">
        <f t="shared" si="164"/>
        <v>Yes</v>
      </c>
    </row>
    <row r="3471" spans="1:6" x14ac:dyDescent="0.25">
      <c r="A3471" t="s">
        <v>210</v>
      </c>
      <c r="B3471" s="1">
        <v>40088</v>
      </c>
      <c r="C3471" t="s">
        <v>2334</v>
      </c>
      <c r="D3471">
        <f t="shared" si="162"/>
        <v>7205.91</v>
      </c>
      <c r="E3471">
        <f t="shared" si="163"/>
        <v>10</v>
      </c>
      <c r="F3471" t="str">
        <f t="shared" si="164"/>
        <v>No</v>
      </c>
    </row>
    <row r="3472" spans="1:6" x14ac:dyDescent="0.25">
      <c r="A3472" t="s">
        <v>855</v>
      </c>
      <c r="B3472" s="1">
        <v>41281</v>
      </c>
      <c r="C3472" t="s">
        <v>2335</v>
      </c>
      <c r="D3472">
        <f t="shared" si="162"/>
        <v>6372.26</v>
      </c>
      <c r="E3472">
        <f t="shared" si="163"/>
        <v>1</v>
      </c>
      <c r="F3472" t="str">
        <f t="shared" si="164"/>
        <v>No</v>
      </c>
    </row>
    <row r="3473" spans="1:6" x14ac:dyDescent="0.25">
      <c r="A3473" t="s">
        <v>637</v>
      </c>
      <c r="B3473" s="1">
        <v>39169</v>
      </c>
      <c r="C3473" t="s">
        <v>2336</v>
      </c>
      <c r="D3473">
        <f t="shared" si="162"/>
        <v>5251.06</v>
      </c>
      <c r="E3473">
        <f t="shared" si="163"/>
        <v>3</v>
      </c>
      <c r="F3473" t="str">
        <f t="shared" si="164"/>
        <v>No</v>
      </c>
    </row>
    <row r="3474" spans="1:6" x14ac:dyDescent="0.25">
      <c r="A3474" t="s">
        <v>558</v>
      </c>
      <c r="B3474" s="1">
        <v>40730</v>
      </c>
      <c r="C3474" t="s">
        <v>2337</v>
      </c>
      <c r="D3474">
        <f t="shared" si="162"/>
        <v>7767.74</v>
      </c>
      <c r="E3474">
        <f t="shared" si="163"/>
        <v>7</v>
      </c>
      <c r="F3474" t="str">
        <f t="shared" si="164"/>
        <v>No</v>
      </c>
    </row>
    <row r="3475" spans="1:6" x14ac:dyDescent="0.25">
      <c r="A3475" t="s">
        <v>408</v>
      </c>
      <c r="B3475" s="1">
        <v>38122</v>
      </c>
      <c r="C3475">
        <v>9980.39</v>
      </c>
      <c r="D3475">
        <f t="shared" si="162"/>
        <v>9980.39</v>
      </c>
      <c r="E3475">
        <f t="shared" si="163"/>
        <v>5</v>
      </c>
      <c r="F3475" t="str">
        <f t="shared" si="164"/>
        <v>No</v>
      </c>
    </row>
    <row r="3476" spans="1:6" x14ac:dyDescent="0.25">
      <c r="A3476" t="s">
        <v>1536</v>
      </c>
      <c r="B3476" s="1">
        <v>41800</v>
      </c>
      <c r="C3476" t="s">
        <v>2338</v>
      </c>
      <c r="D3476">
        <f t="shared" si="162"/>
        <v>5298.46</v>
      </c>
      <c r="E3476">
        <f t="shared" si="163"/>
        <v>6</v>
      </c>
      <c r="F3476" t="str">
        <f t="shared" si="164"/>
        <v>No</v>
      </c>
    </row>
    <row r="3477" spans="1:6" x14ac:dyDescent="0.25">
      <c r="A3477" t="s">
        <v>874</v>
      </c>
      <c r="B3477" s="1">
        <v>37303</v>
      </c>
      <c r="C3477">
        <v>9773.83</v>
      </c>
      <c r="D3477">
        <f t="shared" si="162"/>
        <v>9773.83</v>
      </c>
      <c r="E3477">
        <f t="shared" si="163"/>
        <v>2</v>
      </c>
      <c r="F3477" t="str">
        <f t="shared" si="164"/>
        <v>No</v>
      </c>
    </row>
    <row r="3478" spans="1:6" x14ac:dyDescent="0.25">
      <c r="A3478" t="s">
        <v>1017</v>
      </c>
      <c r="B3478" s="1">
        <v>40257</v>
      </c>
      <c r="C3478">
        <v>8092.66</v>
      </c>
      <c r="D3478">
        <f t="shared" si="162"/>
        <v>8092.66</v>
      </c>
      <c r="E3478">
        <f t="shared" si="163"/>
        <v>3</v>
      </c>
      <c r="F3478" t="str">
        <f t="shared" si="164"/>
        <v>No</v>
      </c>
    </row>
    <row r="3479" spans="1:6" x14ac:dyDescent="0.25">
      <c r="A3479" t="s">
        <v>136</v>
      </c>
      <c r="B3479" s="1">
        <v>40984</v>
      </c>
      <c r="C3479">
        <v>6328.36</v>
      </c>
      <c r="D3479">
        <f t="shared" si="162"/>
        <v>6328.36</v>
      </c>
      <c r="E3479">
        <f t="shared" si="163"/>
        <v>3</v>
      </c>
      <c r="F3479" t="str">
        <f t="shared" si="164"/>
        <v>No</v>
      </c>
    </row>
    <row r="3480" spans="1:6" x14ac:dyDescent="0.25">
      <c r="A3480" t="s">
        <v>333</v>
      </c>
      <c r="B3480" s="1">
        <v>39661</v>
      </c>
      <c r="C3480" t="s">
        <v>2339</v>
      </c>
      <c r="D3480">
        <f t="shared" si="162"/>
        <v>9078.5300000000007</v>
      </c>
      <c r="E3480">
        <f t="shared" si="163"/>
        <v>8</v>
      </c>
      <c r="F3480" t="str">
        <f t="shared" si="164"/>
        <v>No</v>
      </c>
    </row>
    <row r="3481" spans="1:6" x14ac:dyDescent="0.25">
      <c r="A3481" t="s">
        <v>334</v>
      </c>
      <c r="B3481" s="1">
        <v>39978</v>
      </c>
      <c r="C3481" t="s">
        <v>2340</v>
      </c>
      <c r="D3481">
        <f t="shared" si="162"/>
        <v>5487.86</v>
      </c>
      <c r="E3481">
        <f t="shared" si="163"/>
        <v>6</v>
      </c>
      <c r="F3481" t="str">
        <f t="shared" si="164"/>
        <v>No</v>
      </c>
    </row>
    <row r="3482" spans="1:6" x14ac:dyDescent="0.25">
      <c r="A3482" t="s">
        <v>304</v>
      </c>
      <c r="B3482" s="1">
        <v>39710</v>
      </c>
      <c r="C3482" t="s">
        <v>2341</v>
      </c>
      <c r="D3482">
        <f t="shared" si="162"/>
        <v>6133.62</v>
      </c>
      <c r="E3482">
        <f t="shared" si="163"/>
        <v>9</v>
      </c>
      <c r="F3482" t="str">
        <f t="shared" si="164"/>
        <v>No</v>
      </c>
    </row>
    <row r="3483" spans="1:6" x14ac:dyDescent="0.25">
      <c r="A3483" t="s">
        <v>210</v>
      </c>
      <c r="B3483" s="1">
        <v>40343</v>
      </c>
      <c r="C3483" t="s">
        <v>2342</v>
      </c>
      <c r="D3483">
        <f t="shared" si="162"/>
        <v>7754.59</v>
      </c>
      <c r="E3483">
        <f t="shared" si="163"/>
        <v>6</v>
      </c>
      <c r="F3483" t="str">
        <f t="shared" si="164"/>
        <v>No</v>
      </c>
    </row>
    <row r="3484" spans="1:6" x14ac:dyDescent="0.25">
      <c r="A3484" t="s">
        <v>74</v>
      </c>
      <c r="B3484" s="1">
        <v>40124</v>
      </c>
      <c r="C3484" t="s">
        <v>2343</v>
      </c>
      <c r="D3484">
        <f t="shared" si="162"/>
        <v>7411.7</v>
      </c>
      <c r="E3484">
        <f t="shared" si="163"/>
        <v>11</v>
      </c>
      <c r="F3484" t="str">
        <f t="shared" si="164"/>
        <v>Yes</v>
      </c>
    </row>
    <row r="3485" spans="1:6" x14ac:dyDescent="0.25">
      <c r="A3485" t="s">
        <v>718</v>
      </c>
      <c r="B3485" s="1">
        <v>41885</v>
      </c>
      <c r="C3485">
        <v>5902.52</v>
      </c>
      <c r="D3485">
        <f t="shared" si="162"/>
        <v>5902.52</v>
      </c>
      <c r="E3485">
        <f t="shared" si="163"/>
        <v>9</v>
      </c>
      <c r="F3485" t="str">
        <f t="shared" si="164"/>
        <v>No</v>
      </c>
    </row>
    <row r="3486" spans="1:6" x14ac:dyDescent="0.25">
      <c r="A3486" t="s">
        <v>244</v>
      </c>
      <c r="B3486" s="1">
        <v>38462</v>
      </c>
      <c r="C3486" t="s">
        <v>2344</v>
      </c>
      <c r="D3486">
        <f t="shared" si="162"/>
        <v>8956.82</v>
      </c>
      <c r="E3486">
        <f t="shared" si="163"/>
        <v>4</v>
      </c>
      <c r="F3486" t="str">
        <f t="shared" si="164"/>
        <v>No</v>
      </c>
    </row>
    <row r="3487" spans="1:6" x14ac:dyDescent="0.25">
      <c r="A3487" t="s">
        <v>2040</v>
      </c>
      <c r="B3487" s="1">
        <v>38822</v>
      </c>
      <c r="C3487">
        <v>7511.46</v>
      </c>
      <c r="D3487">
        <f t="shared" si="162"/>
        <v>7511.46</v>
      </c>
      <c r="E3487">
        <f t="shared" si="163"/>
        <v>4</v>
      </c>
      <c r="F3487" t="str">
        <f t="shared" si="164"/>
        <v>No</v>
      </c>
    </row>
    <row r="3488" spans="1:6" x14ac:dyDescent="0.25">
      <c r="A3488" t="s">
        <v>1375</v>
      </c>
      <c r="B3488" s="1">
        <v>40132</v>
      </c>
      <c r="C3488">
        <v>7977.73</v>
      </c>
      <c r="D3488">
        <f t="shared" si="162"/>
        <v>7977.73</v>
      </c>
      <c r="E3488">
        <f t="shared" si="163"/>
        <v>11</v>
      </c>
      <c r="F3488" t="str">
        <f t="shared" si="164"/>
        <v>No</v>
      </c>
    </row>
    <row r="3489" spans="1:6" x14ac:dyDescent="0.25">
      <c r="A3489" t="s">
        <v>320</v>
      </c>
      <c r="B3489" s="1">
        <v>41528</v>
      </c>
      <c r="C3489" t="s">
        <v>2345</v>
      </c>
      <c r="D3489">
        <f t="shared" si="162"/>
        <v>8389.61</v>
      </c>
      <c r="E3489">
        <f t="shared" si="163"/>
        <v>9</v>
      </c>
      <c r="F3489" t="str">
        <f t="shared" si="164"/>
        <v>Yes</v>
      </c>
    </row>
    <row r="3490" spans="1:6" x14ac:dyDescent="0.25">
      <c r="A3490" t="s">
        <v>1116</v>
      </c>
      <c r="B3490" s="1">
        <v>37702</v>
      </c>
      <c r="C3490" t="s">
        <v>2346</v>
      </c>
      <c r="D3490">
        <f t="shared" si="162"/>
        <v>5312.8</v>
      </c>
      <c r="E3490">
        <f t="shared" si="163"/>
        <v>3</v>
      </c>
      <c r="F3490" t="str">
        <f t="shared" si="164"/>
        <v>No</v>
      </c>
    </row>
    <row r="3491" spans="1:6" x14ac:dyDescent="0.25">
      <c r="A3491" t="s">
        <v>736</v>
      </c>
      <c r="B3491" s="1">
        <v>37370</v>
      </c>
      <c r="C3491" t="s">
        <v>2347</v>
      </c>
      <c r="D3491">
        <f t="shared" si="162"/>
        <v>8373.94</v>
      </c>
      <c r="E3491">
        <f t="shared" si="163"/>
        <v>4</v>
      </c>
      <c r="F3491" t="str">
        <f t="shared" si="164"/>
        <v>No</v>
      </c>
    </row>
    <row r="3492" spans="1:6" x14ac:dyDescent="0.25">
      <c r="A3492" t="s">
        <v>909</v>
      </c>
      <c r="B3492" s="1">
        <v>37781</v>
      </c>
      <c r="C3492" t="s">
        <v>2348</v>
      </c>
      <c r="D3492">
        <f t="shared" si="162"/>
        <v>5293.57</v>
      </c>
      <c r="E3492">
        <f t="shared" si="163"/>
        <v>6</v>
      </c>
      <c r="F3492" t="str">
        <f t="shared" si="164"/>
        <v>No</v>
      </c>
    </row>
    <row r="3493" spans="1:6" x14ac:dyDescent="0.25">
      <c r="A3493" t="s">
        <v>1916</v>
      </c>
      <c r="B3493" s="1">
        <v>39137</v>
      </c>
      <c r="C3493" t="s">
        <v>2349</v>
      </c>
      <c r="D3493">
        <f t="shared" si="162"/>
        <v>9369.56</v>
      </c>
      <c r="E3493">
        <f t="shared" si="163"/>
        <v>2</v>
      </c>
      <c r="F3493" t="str">
        <f t="shared" si="164"/>
        <v>No</v>
      </c>
    </row>
    <row r="3494" spans="1:6" x14ac:dyDescent="0.25">
      <c r="A3494" t="s">
        <v>218</v>
      </c>
      <c r="B3494" s="1">
        <v>39771</v>
      </c>
      <c r="C3494" t="s">
        <v>2350</v>
      </c>
      <c r="D3494">
        <f t="shared" si="162"/>
        <v>5978.59</v>
      </c>
      <c r="E3494">
        <f t="shared" si="163"/>
        <v>11</v>
      </c>
      <c r="F3494" t="str">
        <f t="shared" si="164"/>
        <v>No</v>
      </c>
    </row>
    <row r="3495" spans="1:6" x14ac:dyDescent="0.25">
      <c r="A3495" t="s">
        <v>247</v>
      </c>
      <c r="B3495" s="1">
        <v>38466</v>
      </c>
      <c r="C3495">
        <v>8306.23</v>
      </c>
      <c r="D3495">
        <f t="shared" si="162"/>
        <v>8306.23</v>
      </c>
      <c r="E3495">
        <f t="shared" si="163"/>
        <v>4</v>
      </c>
      <c r="F3495" t="str">
        <f t="shared" si="164"/>
        <v>Yes</v>
      </c>
    </row>
    <row r="3496" spans="1:6" x14ac:dyDescent="0.25">
      <c r="A3496" t="s">
        <v>334</v>
      </c>
      <c r="B3496" s="1">
        <v>37256</v>
      </c>
      <c r="C3496">
        <v>5861.18</v>
      </c>
      <c r="D3496">
        <f t="shared" si="162"/>
        <v>5861.18</v>
      </c>
      <c r="E3496">
        <f t="shared" si="163"/>
        <v>12</v>
      </c>
      <c r="F3496" t="str">
        <f t="shared" si="164"/>
        <v>No</v>
      </c>
    </row>
    <row r="3497" spans="1:6" x14ac:dyDescent="0.25">
      <c r="A3497" t="s">
        <v>125</v>
      </c>
      <c r="B3497" s="1">
        <v>38730</v>
      </c>
      <c r="C3497">
        <v>9736.7199999999993</v>
      </c>
      <c r="D3497">
        <f t="shared" si="162"/>
        <v>9736.7199999999993</v>
      </c>
      <c r="E3497">
        <f t="shared" si="163"/>
        <v>1</v>
      </c>
      <c r="F3497" t="str">
        <f t="shared" si="164"/>
        <v>No</v>
      </c>
    </row>
    <row r="3498" spans="1:6" x14ac:dyDescent="0.25">
      <c r="A3498" t="s">
        <v>732</v>
      </c>
      <c r="B3498" s="1">
        <v>38250</v>
      </c>
      <c r="C3498" t="s">
        <v>2351</v>
      </c>
      <c r="D3498">
        <f t="shared" si="162"/>
        <v>8934.2900000000009</v>
      </c>
      <c r="E3498">
        <f t="shared" si="163"/>
        <v>9</v>
      </c>
      <c r="F3498" t="str">
        <f t="shared" si="164"/>
        <v>No</v>
      </c>
    </row>
    <row r="3499" spans="1:6" x14ac:dyDescent="0.25">
      <c r="A3499" t="s">
        <v>245</v>
      </c>
      <c r="B3499" s="1">
        <v>40113</v>
      </c>
      <c r="C3499">
        <v>9904.43</v>
      </c>
      <c r="D3499">
        <f t="shared" si="162"/>
        <v>9904.43</v>
      </c>
      <c r="E3499">
        <f t="shared" si="163"/>
        <v>10</v>
      </c>
      <c r="F3499" t="str">
        <f t="shared" si="164"/>
        <v>No</v>
      </c>
    </row>
    <row r="3500" spans="1:6" x14ac:dyDescent="0.25">
      <c r="A3500" t="s">
        <v>407</v>
      </c>
      <c r="B3500" s="1">
        <v>39829</v>
      </c>
      <c r="C3500">
        <v>6893.3</v>
      </c>
      <c r="D3500">
        <f t="shared" si="162"/>
        <v>6893.3</v>
      </c>
      <c r="E3500">
        <f t="shared" si="163"/>
        <v>1</v>
      </c>
      <c r="F3500" t="str">
        <f t="shared" si="164"/>
        <v>No</v>
      </c>
    </row>
    <row r="3501" spans="1:6" x14ac:dyDescent="0.25">
      <c r="A3501" t="s">
        <v>600</v>
      </c>
      <c r="B3501" s="1">
        <v>40542</v>
      </c>
      <c r="C3501" t="s">
        <v>2352</v>
      </c>
      <c r="D3501">
        <f t="shared" si="162"/>
        <v>9113.1200000000008</v>
      </c>
      <c r="E3501">
        <f t="shared" si="163"/>
        <v>12</v>
      </c>
      <c r="F3501" t="str">
        <f t="shared" si="164"/>
        <v>No</v>
      </c>
    </row>
    <row r="3502" spans="1:6" x14ac:dyDescent="0.25">
      <c r="A3502" t="s">
        <v>1318</v>
      </c>
      <c r="B3502" s="1">
        <v>37130</v>
      </c>
      <c r="C3502" t="s">
        <v>2353</v>
      </c>
      <c r="D3502">
        <f t="shared" si="162"/>
        <v>9594.8700000000008</v>
      </c>
      <c r="E3502">
        <f t="shared" si="163"/>
        <v>8</v>
      </c>
      <c r="F3502" t="str">
        <f t="shared" si="164"/>
        <v>No</v>
      </c>
    </row>
    <row r="3503" spans="1:6" x14ac:dyDescent="0.25">
      <c r="A3503" t="s">
        <v>757</v>
      </c>
      <c r="B3503" s="1">
        <v>41493</v>
      </c>
      <c r="C3503">
        <v>7846.32</v>
      </c>
      <c r="D3503">
        <f t="shared" si="162"/>
        <v>7846.32</v>
      </c>
      <c r="E3503">
        <f t="shared" si="163"/>
        <v>8</v>
      </c>
      <c r="F3503" t="str">
        <f t="shared" si="164"/>
        <v>No</v>
      </c>
    </row>
    <row r="3504" spans="1:6" x14ac:dyDescent="0.25">
      <c r="A3504" t="s">
        <v>217</v>
      </c>
      <c r="B3504" s="1">
        <v>37593</v>
      </c>
      <c r="C3504" t="s">
        <v>2354</v>
      </c>
      <c r="D3504">
        <f t="shared" si="162"/>
        <v>5202.7</v>
      </c>
      <c r="E3504">
        <f t="shared" si="163"/>
        <v>12</v>
      </c>
      <c r="F3504" t="str">
        <f t="shared" si="164"/>
        <v>No</v>
      </c>
    </row>
    <row r="3505" spans="1:6" x14ac:dyDescent="0.25">
      <c r="A3505" t="s">
        <v>1238</v>
      </c>
      <c r="B3505" s="1">
        <v>40546</v>
      </c>
      <c r="C3505">
        <v>9267.6299999999992</v>
      </c>
      <c r="D3505">
        <f t="shared" si="162"/>
        <v>9267.6299999999992</v>
      </c>
      <c r="E3505">
        <f t="shared" si="163"/>
        <v>1</v>
      </c>
      <c r="F3505" t="str">
        <f t="shared" si="164"/>
        <v>No</v>
      </c>
    </row>
    <row r="3506" spans="1:6" x14ac:dyDescent="0.25">
      <c r="A3506" t="s">
        <v>646</v>
      </c>
      <c r="B3506" s="1">
        <v>37548</v>
      </c>
      <c r="C3506" t="s">
        <v>2355</v>
      </c>
      <c r="D3506">
        <f t="shared" si="162"/>
        <v>9567.16</v>
      </c>
      <c r="E3506">
        <f t="shared" si="163"/>
        <v>10</v>
      </c>
      <c r="F3506" t="str">
        <f t="shared" si="164"/>
        <v>No</v>
      </c>
    </row>
    <row r="3507" spans="1:6" x14ac:dyDescent="0.25">
      <c r="A3507" t="s">
        <v>86</v>
      </c>
      <c r="B3507" s="1">
        <v>41504</v>
      </c>
      <c r="C3507">
        <v>6207.37</v>
      </c>
      <c r="D3507">
        <f t="shared" si="162"/>
        <v>6207.37</v>
      </c>
      <c r="E3507">
        <f t="shared" si="163"/>
        <v>8</v>
      </c>
      <c r="F3507" t="str">
        <f t="shared" si="164"/>
        <v>No</v>
      </c>
    </row>
    <row r="3508" spans="1:6" x14ac:dyDescent="0.25">
      <c r="A3508" t="s">
        <v>269</v>
      </c>
      <c r="B3508" s="1">
        <v>39585</v>
      </c>
      <c r="C3508">
        <v>9129.92</v>
      </c>
      <c r="D3508">
        <f t="shared" si="162"/>
        <v>9129.92</v>
      </c>
      <c r="E3508">
        <f t="shared" si="163"/>
        <v>5</v>
      </c>
      <c r="F3508" t="str">
        <f t="shared" si="164"/>
        <v>Yes</v>
      </c>
    </row>
    <row r="3509" spans="1:6" x14ac:dyDescent="0.25">
      <c r="A3509" t="s">
        <v>1010</v>
      </c>
      <c r="B3509" s="1">
        <v>41590</v>
      </c>
      <c r="C3509" t="s">
        <v>2356</v>
      </c>
      <c r="D3509">
        <f t="shared" si="162"/>
        <v>8170.12</v>
      </c>
      <c r="E3509">
        <f t="shared" si="163"/>
        <v>11</v>
      </c>
      <c r="F3509" t="str">
        <f t="shared" si="164"/>
        <v>No</v>
      </c>
    </row>
    <row r="3510" spans="1:6" x14ac:dyDescent="0.25">
      <c r="A3510" t="s">
        <v>143</v>
      </c>
      <c r="B3510" s="1">
        <v>41156</v>
      </c>
      <c r="C3510">
        <v>7495.98</v>
      </c>
      <c r="D3510">
        <f t="shared" si="162"/>
        <v>7495.98</v>
      </c>
      <c r="E3510">
        <f t="shared" si="163"/>
        <v>9</v>
      </c>
      <c r="F3510" t="str">
        <f t="shared" si="164"/>
        <v>Yes</v>
      </c>
    </row>
    <row r="3511" spans="1:6" x14ac:dyDescent="0.25">
      <c r="A3511" t="s">
        <v>168</v>
      </c>
      <c r="B3511" s="1">
        <v>37812</v>
      </c>
      <c r="C3511" t="s">
        <v>2357</v>
      </c>
      <c r="D3511">
        <f t="shared" si="162"/>
        <v>8617.83</v>
      </c>
      <c r="E3511">
        <f t="shared" si="163"/>
        <v>7</v>
      </c>
      <c r="F3511" t="str">
        <f t="shared" si="164"/>
        <v>No</v>
      </c>
    </row>
    <row r="3512" spans="1:6" x14ac:dyDescent="0.25">
      <c r="A3512" t="s">
        <v>345</v>
      </c>
      <c r="B3512" s="1">
        <v>39436</v>
      </c>
      <c r="C3512">
        <v>9078.51</v>
      </c>
      <c r="D3512">
        <f t="shared" si="162"/>
        <v>9078.51</v>
      </c>
      <c r="E3512">
        <f t="shared" si="163"/>
        <v>12</v>
      </c>
      <c r="F3512" t="str">
        <f t="shared" si="164"/>
        <v>No</v>
      </c>
    </row>
    <row r="3513" spans="1:6" x14ac:dyDescent="0.25">
      <c r="A3513" t="s">
        <v>125</v>
      </c>
      <c r="B3513" s="1">
        <v>38422</v>
      </c>
      <c r="C3513">
        <v>9412.1299999999992</v>
      </c>
      <c r="D3513">
        <f t="shared" si="162"/>
        <v>9412.1299999999992</v>
      </c>
      <c r="E3513">
        <f t="shared" si="163"/>
        <v>3</v>
      </c>
      <c r="F3513" t="str">
        <f t="shared" si="164"/>
        <v>No</v>
      </c>
    </row>
    <row r="3514" spans="1:6" x14ac:dyDescent="0.25">
      <c r="A3514" t="s">
        <v>432</v>
      </c>
      <c r="B3514" s="1">
        <v>41172</v>
      </c>
      <c r="C3514" t="s">
        <v>2358</v>
      </c>
      <c r="D3514">
        <f t="shared" si="162"/>
        <v>7675.51</v>
      </c>
      <c r="E3514">
        <f t="shared" si="163"/>
        <v>9</v>
      </c>
      <c r="F3514" t="str">
        <f t="shared" si="164"/>
        <v>No</v>
      </c>
    </row>
    <row r="3515" spans="1:6" x14ac:dyDescent="0.25">
      <c r="A3515" t="s">
        <v>61</v>
      </c>
      <c r="B3515" s="1">
        <v>41519</v>
      </c>
      <c r="C3515" t="s">
        <v>2359</v>
      </c>
      <c r="D3515">
        <f t="shared" si="162"/>
        <v>9334.01</v>
      </c>
      <c r="E3515">
        <f t="shared" si="163"/>
        <v>9</v>
      </c>
      <c r="F3515" t="str">
        <f t="shared" si="164"/>
        <v>No</v>
      </c>
    </row>
    <row r="3516" spans="1:6" x14ac:dyDescent="0.25">
      <c r="A3516" t="s">
        <v>461</v>
      </c>
      <c r="B3516" s="1">
        <v>38687</v>
      </c>
      <c r="C3516">
        <v>7788.66</v>
      </c>
      <c r="D3516">
        <f t="shared" si="162"/>
        <v>7788.66</v>
      </c>
      <c r="E3516">
        <f t="shared" si="163"/>
        <v>12</v>
      </c>
      <c r="F3516" t="str">
        <f t="shared" si="164"/>
        <v>No</v>
      </c>
    </row>
    <row r="3517" spans="1:6" x14ac:dyDescent="0.25">
      <c r="A3517" t="s">
        <v>438</v>
      </c>
      <c r="B3517" s="1">
        <v>39420</v>
      </c>
      <c r="C3517" t="s">
        <v>2360</v>
      </c>
      <c r="D3517">
        <f t="shared" si="162"/>
        <v>8023.38</v>
      </c>
      <c r="E3517">
        <f t="shared" si="163"/>
        <v>12</v>
      </c>
      <c r="F3517" t="str">
        <f t="shared" si="164"/>
        <v>No</v>
      </c>
    </row>
    <row r="3518" spans="1:6" x14ac:dyDescent="0.25">
      <c r="A3518" t="s">
        <v>703</v>
      </c>
      <c r="B3518" s="1">
        <v>40319</v>
      </c>
      <c r="C3518">
        <v>8311.61</v>
      </c>
      <c r="D3518">
        <f t="shared" si="162"/>
        <v>8311.61</v>
      </c>
      <c r="E3518">
        <f t="shared" si="163"/>
        <v>5</v>
      </c>
      <c r="F3518" t="str">
        <f t="shared" si="164"/>
        <v>No</v>
      </c>
    </row>
    <row r="3519" spans="1:6" x14ac:dyDescent="0.25">
      <c r="A3519" t="s">
        <v>557</v>
      </c>
      <c r="B3519" s="1">
        <v>40804</v>
      </c>
      <c r="C3519">
        <v>6460.32</v>
      </c>
      <c r="D3519">
        <f t="shared" si="162"/>
        <v>6460.32</v>
      </c>
      <c r="E3519">
        <f t="shared" si="163"/>
        <v>9</v>
      </c>
      <c r="F3519" t="str">
        <f t="shared" si="164"/>
        <v>No</v>
      </c>
    </row>
    <row r="3520" spans="1:6" x14ac:dyDescent="0.25">
      <c r="A3520" t="s">
        <v>767</v>
      </c>
      <c r="B3520" s="1">
        <v>40183</v>
      </c>
      <c r="C3520">
        <v>8613.68</v>
      </c>
      <c r="D3520">
        <f t="shared" si="162"/>
        <v>8613.68</v>
      </c>
      <c r="E3520">
        <f t="shared" si="163"/>
        <v>1</v>
      </c>
      <c r="F3520" t="str">
        <f t="shared" si="164"/>
        <v>No</v>
      </c>
    </row>
    <row r="3521" spans="1:6" x14ac:dyDescent="0.25">
      <c r="A3521" t="s">
        <v>372</v>
      </c>
      <c r="B3521" s="1">
        <v>38816</v>
      </c>
      <c r="C3521">
        <v>9398.33</v>
      </c>
      <c r="D3521">
        <f t="shared" si="162"/>
        <v>9398.33</v>
      </c>
      <c r="E3521">
        <f t="shared" si="163"/>
        <v>4</v>
      </c>
      <c r="F3521" t="str">
        <f t="shared" si="164"/>
        <v>No</v>
      </c>
    </row>
    <row r="3522" spans="1:6" x14ac:dyDescent="0.25">
      <c r="A3522" t="s">
        <v>1762</v>
      </c>
      <c r="B3522" s="1">
        <v>39216</v>
      </c>
      <c r="C3522">
        <v>7819.73</v>
      </c>
      <c r="D3522">
        <f t="shared" si="162"/>
        <v>7819.73</v>
      </c>
      <c r="E3522">
        <f t="shared" si="163"/>
        <v>5</v>
      </c>
      <c r="F3522" t="str">
        <f t="shared" si="164"/>
        <v>No</v>
      </c>
    </row>
    <row r="3523" spans="1:6" x14ac:dyDescent="0.25">
      <c r="A3523" t="s">
        <v>1052</v>
      </c>
      <c r="B3523" s="1">
        <v>38887</v>
      </c>
      <c r="C3523" t="s">
        <v>2361</v>
      </c>
      <c r="D3523">
        <f t="shared" ref="D3523:D3586" si="165">IF(LEFT(RIGHT(C3523,3))=",",_xlfn.NUMBERVALUE(C3523,",","."),C3523)</f>
        <v>6647.21</v>
      </c>
      <c r="E3523">
        <f t="shared" ref="E3523:E3586" si="166">MONTH(B3523)</f>
        <v>6</v>
      </c>
      <c r="F3523" t="str">
        <f t="shared" ref="F3523:F3586" si="167">IF(ISERROR(SEARCH("J*A*S*M",A3523)),"No","Yes")</f>
        <v>No</v>
      </c>
    </row>
    <row r="3524" spans="1:6" x14ac:dyDescent="0.25">
      <c r="A3524" t="s">
        <v>204</v>
      </c>
      <c r="B3524" s="1">
        <v>39762</v>
      </c>
      <c r="C3524">
        <v>7594.28</v>
      </c>
      <c r="D3524">
        <f t="shared" si="165"/>
        <v>7594.28</v>
      </c>
      <c r="E3524">
        <f t="shared" si="166"/>
        <v>11</v>
      </c>
      <c r="F3524" t="str">
        <f t="shared" si="167"/>
        <v>No</v>
      </c>
    </row>
    <row r="3525" spans="1:6" x14ac:dyDescent="0.25">
      <c r="A3525" t="s">
        <v>854</v>
      </c>
      <c r="B3525" s="1">
        <v>40989</v>
      </c>
      <c r="C3525">
        <v>8342.52</v>
      </c>
      <c r="D3525">
        <f t="shared" si="165"/>
        <v>8342.52</v>
      </c>
      <c r="E3525">
        <f t="shared" si="166"/>
        <v>3</v>
      </c>
      <c r="F3525" t="str">
        <f t="shared" si="167"/>
        <v>No</v>
      </c>
    </row>
    <row r="3526" spans="1:6" x14ac:dyDescent="0.25">
      <c r="A3526" t="s">
        <v>868</v>
      </c>
      <c r="B3526" s="1">
        <v>37232</v>
      </c>
      <c r="C3526">
        <v>6508.77</v>
      </c>
      <c r="D3526">
        <f t="shared" si="165"/>
        <v>6508.77</v>
      </c>
      <c r="E3526">
        <f t="shared" si="166"/>
        <v>12</v>
      </c>
      <c r="F3526" t="str">
        <f t="shared" si="167"/>
        <v>No</v>
      </c>
    </row>
    <row r="3527" spans="1:6" x14ac:dyDescent="0.25">
      <c r="A3527" t="s">
        <v>917</v>
      </c>
      <c r="B3527" s="1">
        <v>40496</v>
      </c>
      <c r="C3527" t="s">
        <v>2362</v>
      </c>
      <c r="D3527">
        <f t="shared" si="165"/>
        <v>5372.74</v>
      </c>
      <c r="E3527">
        <f t="shared" si="166"/>
        <v>11</v>
      </c>
      <c r="F3527" t="str">
        <f t="shared" si="167"/>
        <v>No</v>
      </c>
    </row>
    <row r="3528" spans="1:6" x14ac:dyDescent="0.25">
      <c r="A3528" t="s">
        <v>524</v>
      </c>
      <c r="B3528" s="1">
        <v>40128</v>
      </c>
      <c r="C3528" t="s">
        <v>2363</v>
      </c>
      <c r="D3528">
        <f t="shared" si="165"/>
        <v>7674.33</v>
      </c>
      <c r="E3528">
        <f t="shared" si="166"/>
        <v>11</v>
      </c>
      <c r="F3528" t="str">
        <f t="shared" si="167"/>
        <v>No</v>
      </c>
    </row>
    <row r="3529" spans="1:6" x14ac:dyDescent="0.25">
      <c r="A3529" t="s">
        <v>619</v>
      </c>
      <c r="B3529" s="1">
        <v>38682</v>
      </c>
      <c r="C3529" t="s">
        <v>2364</v>
      </c>
      <c r="D3529">
        <f t="shared" si="165"/>
        <v>7242.82</v>
      </c>
      <c r="E3529">
        <f t="shared" si="166"/>
        <v>11</v>
      </c>
      <c r="F3529" t="str">
        <f t="shared" si="167"/>
        <v>No</v>
      </c>
    </row>
    <row r="3530" spans="1:6" x14ac:dyDescent="0.25">
      <c r="A3530" t="s">
        <v>334</v>
      </c>
      <c r="B3530" s="1">
        <v>40905</v>
      </c>
      <c r="C3530" t="s">
        <v>2365</v>
      </c>
      <c r="D3530">
        <f t="shared" si="165"/>
        <v>9760.82</v>
      </c>
      <c r="E3530">
        <f t="shared" si="166"/>
        <v>12</v>
      </c>
      <c r="F3530" t="str">
        <f t="shared" si="167"/>
        <v>No</v>
      </c>
    </row>
    <row r="3531" spans="1:6" x14ac:dyDescent="0.25">
      <c r="A3531" t="s">
        <v>513</v>
      </c>
      <c r="B3531" s="1">
        <v>39789</v>
      </c>
      <c r="C3531">
        <v>7767.87</v>
      </c>
      <c r="D3531">
        <f t="shared" si="165"/>
        <v>7767.87</v>
      </c>
      <c r="E3531">
        <f t="shared" si="166"/>
        <v>12</v>
      </c>
      <c r="F3531" t="str">
        <f t="shared" si="167"/>
        <v>No</v>
      </c>
    </row>
    <row r="3532" spans="1:6" x14ac:dyDescent="0.25">
      <c r="A3532" t="s">
        <v>126</v>
      </c>
      <c r="B3532" s="1">
        <v>40604</v>
      </c>
      <c r="C3532" t="s">
        <v>2366</v>
      </c>
      <c r="D3532">
        <f t="shared" si="165"/>
        <v>8927.8799999999992</v>
      </c>
      <c r="E3532">
        <f t="shared" si="166"/>
        <v>3</v>
      </c>
      <c r="F3532" t="str">
        <f t="shared" si="167"/>
        <v>No</v>
      </c>
    </row>
    <row r="3533" spans="1:6" x14ac:dyDescent="0.25">
      <c r="A3533" t="s">
        <v>251</v>
      </c>
      <c r="B3533" s="1">
        <v>38954</v>
      </c>
      <c r="C3533" t="s">
        <v>2367</v>
      </c>
      <c r="D3533">
        <f t="shared" si="165"/>
        <v>9405.4</v>
      </c>
      <c r="E3533">
        <f t="shared" si="166"/>
        <v>8</v>
      </c>
      <c r="F3533" t="str">
        <f t="shared" si="167"/>
        <v>No</v>
      </c>
    </row>
    <row r="3534" spans="1:6" x14ac:dyDescent="0.25">
      <c r="A3534" t="s">
        <v>138</v>
      </c>
      <c r="B3534" s="1">
        <v>38281</v>
      </c>
      <c r="C3534" t="s">
        <v>2368</v>
      </c>
      <c r="D3534">
        <f t="shared" si="165"/>
        <v>8537.6</v>
      </c>
      <c r="E3534">
        <f t="shared" si="166"/>
        <v>10</v>
      </c>
      <c r="F3534" t="str">
        <f t="shared" si="167"/>
        <v>Yes</v>
      </c>
    </row>
    <row r="3535" spans="1:6" x14ac:dyDescent="0.25">
      <c r="A3535" t="s">
        <v>1064</v>
      </c>
      <c r="B3535" s="1">
        <v>37768</v>
      </c>
      <c r="C3535" t="s">
        <v>2369</v>
      </c>
      <c r="D3535">
        <f t="shared" si="165"/>
        <v>8826.39</v>
      </c>
      <c r="E3535">
        <f t="shared" si="166"/>
        <v>5</v>
      </c>
      <c r="F3535" t="str">
        <f t="shared" si="167"/>
        <v>No</v>
      </c>
    </row>
    <row r="3536" spans="1:6" x14ac:dyDescent="0.25">
      <c r="A3536" t="s">
        <v>597</v>
      </c>
      <c r="B3536" s="1">
        <v>39894</v>
      </c>
      <c r="C3536" t="s">
        <v>2370</v>
      </c>
      <c r="D3536">
        <f t="shared" si="165"/>
        <v>9225.0300000000007</v>
      </c>
      <c r="E3536">
        <f t="shared" si="166"/>
        <v>3</v>
      </c>
      <c r="F3536" t="str">
        <f t="shared" si="167"/>
        <v>No</v>
      </c>
    </row>
    <row r="3537" spans="1:6" x14ac:dyDescent="0.25">
      <c r="A3537" t="s">
        <v>701</v>
      </c>
      <c r="B3537" s="1">
        <v>37767</v>
      </c>
      <c r="C3537" t="s">
        <v>2371</v>
      </c>
      <c r="D3537">
        <f t="shared" si="165"/>
        <v>7447.33</v>
      </c>
      <c r="E3537">
        <f t="shared" si="166"/>
        <v>5</v>
      </c>
      <c r="F3537" t="str">
        <f t="shared" si="167"/>
        <v>No</v>
      </c>
    </row>
    <row r="3538" spans="1:6" x14ac:dyDescent="0.25">
      <c r="A3538" t="s">
        <v>125</v>
      </c>
      <c r="B3538" s="1">
        <v>40824</v>
      </c>
      <c r="C3538" t="s">
        <v>2372</v>
      </c>
      <c r="D3538">
        <f t="shared" si="165"/>
        <v>7897.34</v>
      </c>
      <c r="E3538">
        <f t="shared" si="166"/>
        <v>10</v>
      </c>
      <c r="F3538" t="str">
        <f t="shared" si="167"/>
        <v>No</v>
      </c>
    </row>
    <row r="3539" spans="1:6" x14ac:dyDescent="0.25">
      <c r="A3539" t="s">
        <v>125</v>
      </c>
      <c r="B3539" s="1">
        <v>38208</v>
      </c>
      <c r="C3539" t="s">
        <v>2373</v>
      </c>
      <c r="D3539">
        <f t="shared" si="165"/>
        <v>8087.54</v>
      </c>
      <c r="E3539">
        <f t="shared" si="166"/>
        <v>8</v>
      </c>
      <c r="F3539" t="str">
        <f t="shared" si="167"/>
        <v>No</v>
      </c>
    </row>
    <row r="3540" spans="1:6" x14ac:dyDescent="0.25">
      <c r="A3540" t="s">
        <v>396</v>
      </c>
      <c r="B3540" s="1">
        <v>37145</v>
      </c>
      <c r="C3540">
        <v>6197.37</v>
      </c>
      <c r="D3540">
        <f t="shared" si="165"/>
        <v>6197.37</v>
      </c>
      <c r="E3540">
        <f t="shared" si="166"/>
        <v>9</v>
      </c>
      <c r="F3540" t="str">
        <f t="shared" si="167"/>
        <v>Yes</v>
      </c>
    </row>
    <row r="3541" spans="1:6" x14ac:dyDescent="0.25">
      <c r="A3541" t="s">
        <v>96</v>
      </c>
      <c r="B3541" s="1">
        <v>37821</v>
      </c>
      <c r="C3541">
        <v>7869.44</v>
      </c>
      <c r="D3541">
        <f t="shared" si="165"/>
        <v>7869.44</v>
      </c>
      <c r="E3541">
        <f t="shared" si="166"/>
        <v>7</v>
      </c>
      <c r="F3541" t="str">
        <f t="shared" si="167"/>
        <v>No</v>
      </c>
    </row>
    <row r="3542" spans="1:6" x14ac:dyDescent="0.25">
      <c r="A3542" t="s">
        <v>125</v>
      </c>
      <c r="B3542" s="1">
        <v>39704</v>
      </c>
      <c r="C3542" t="s">
        <v>2374</v>
      </c>
      <c r="D3542">
        <f t="shared" si="165"/>
        <v>5871.5</v>
      </c>
      <c r="E3542">
        <f t="shared" si="166"/>
        <v>9</v>
      </c>
      <c r="F3542" t="str">
        <f t="shared" si="167"/>
        <v>No</v>
      </c>
    </row>
    <row r="3543" spans="1:6" x14ac:dyDescent="0.25">
      <c r="A3543" t="s">
        <v>372</v>
      </c>
      <c r="B3543" s="1">
        <v>37770</v>
      </c>
      <c r="C3543">
        <v>8960.2099999999991</v>
      </c>
      <c r="D3543">
        <f t="shared" si="165"/>
        <v>8960.2099999999991</v>
      </c>
      <c r="E3543">
        <f t="shared" si="166"/>
        <v>5</v>
      </c>
      <c r="F3543" t="str">
        <f t="shared" si="167"/>
        <v>No</v>
      </c>
    </row>
    <row r="3544" spans="1:6" x14ac:dyDescent="0.25">
      <c r="A3544" t="s">
        <v>118</v>
      </c>
      <c r="B3544" s="1">
        <v>37798</v>
      </c>
      <c r="C3544">
        <v>6885.11</v>
      </c>
      <c r="D3544">
        <f t="shared" si="165"/>
        <v>6885.11</v>
      </c>
      <c r="E3544">
        <f t="shared" si="166"/>
        <v>6</v>
      </c>
      <c r="F3544" t="str">
        <f t="shared" si="167"/>
        <v>No</v>
      </c>
    </row>
    <row r="3545" spans="1:6" x14ac:dyDescent="0.25">
      <c r="A3545" t="s">
        <v>718</v>
      </c>
      <c r="B3545" s="1">
        <v>39248</v>
      </c>
      <c r="C3545" t="s">
        <v>2375</v>
      </c>
      <c r="D3545">
        <f t="shared" si="165"/>
        <v>8298.7099999999991</v>
      </c>
      <c r="E3545">
        <f t="shared" si="166"/>
        <v>6</v>
      </c>
      <c r="F3545" t="str">
        <f t="shared" si="167"/>
        <v>No</v>
      </c>
    </row>
    <row r="3546" spans="1:6" x14ac:dyDescent="0.25">
      <c r="A3546" t="s">
        <v>514</v>
      </c>
      <c r="B3546" s="1">
        <v>37522</v>
      </c>
      <c r="C3546" t="s">
        <v>2376</v>
      </c>
      <c r="D3546">
        <f t="shared" si="165"/>
        <v>6437.03</v>
      </c>
      <c r="E3546">
        <f t="shared" si="166"/>
        <v>9</v>
      </c>
      <c r="F3546" t="str">
        <f t="shared" si="167"/>
        <v>No</v>
      </c>
    </row>
    <row r="3547" spans="1:6" x14ac:dyDescent="0.25">
      <c r="A3547" t="s">
        <v>1221</v>
      </c>
      <c r="B3547" s="1">
        <v>39403</v>
      </c>
      <c r="C3547" t="s">
        <v>2377</v>
      </c>
      <c r="D3547">
        <f t="shared" si="165"/>
        <v>7715.47</v>
      </c>
      <c r="E3547">
        <f t="shared" si="166"/>
        <v>11</v>
      </c>
      <c r="F3547" t="str">
        <f t="shared" si="167"/>
        <v>No</v>
      </c>
    </row>
    <row r="3548" spans="1:6" x14ac:dyDescent="0.25">
      <c r="A3548" t="s">
        <v>443</v>
      </c>
      <c r="B3548" s="1">
        <v>38647</v>
      </c>
      <c r="C3548">
        <v>5037.96</v>
      </c>
      <c r="D3548">
        <f t="shared" si="165"/>
        <v>5037.96</v>
      </c>
      <c r="E3548">
        <f t="shared" si="166"/>
        <v>10</v>
      </c>
      <c r="F3548" t="str">
        <f t="shared" si="167"/>
        <v>No</v>
      </c>
    </row>
    <row r="3549" spans="1:6" x14ac:dyDescent="0.25">
      <c r="A3549" t="s">
        <v>128</v>
      </c>
      <c r="B3549" s="1">
        <v>37821</v>
      </c>
      <c r="C3549" t="s">
        <v>2378</v>
      </c>
      <c r="D3549">
        <f t="shared" si="165"/>
        <v>5921.13</v>
      </c>
      <c r="E3549">
        <f t="shared" si="166"/>
        <v>7</v>
      </c>
      <c r="F3549" t="str">
        <f t="shared" si="167"/>
        <v>No</v>
      </c>
    </row>
    <row r="3550" spans="1:6" x14ac:dyDescent="0.25">
      <c r="A3550" t="s">
        <v>320</v>
      </c>
      <c r="B3550" s="1">
        <v>41484</v>
      </c>
      <c r="C3550">
        <v>7427.51</v>
      </c>
      <c r="D3550">
        <f t="shared" si="165"/>
        <v>7427.51</v>
      </c>
      <c r="E3550">
        <f t="shared" si="166"/>
        <v>7</v>
      </c>
      <c r="F3550" t="str">
        <f t="shared" si="167"/>
        <v>Yes</v>
      </c>
    </row>
    <row r="3551" spans="1:6" x14ac:dyDescent="0.25">
      <c r="A3551" t="s">
        <v>71</v>
      </c>
      <c r="B3551" s="1">
        <v>41989</v>
      </c>
      <c r="C3551">
        <v>5845.13</v>
      </c>
      <c r="D3551">
        <f t="shared" si="165"/>
        <v>5845.13</v>
      </c>
      <c r="E3551">
        <f t="shared" si="166"/>
        <v>12</v>
      </c>
      <c r="F3551" t="str">
        <f t="shared" si="167"/>
        <v>No</v>
      </c>
    </row>
    <row r="3552" spans="1:6" x14ac:dyDescent="0.25">
      <c r="A3552" t="s">
        <v>143</v>
      </c>
      <c r="B3552" s="1">
        <v>41195</v>
      </c>
      <c r="C3552">
        <v>8981.26</v>
      </c>
      <c r="D3552">
        <f t="shared" si="165"/>
        <v>8981.26</v>
      </c>
      <c r="E3552">
        <f t="shared" si="166"/>
        <v>10</v>
      </c>
      <c r="F3552" t="str">
        <f t="shared" si="167"/>
        <v>Yes</v>
      </c>
    </row>
    <row r="3553" spans="1:6" x14ac:dyDescent="0.25">
      <c r="A3553" t="s">
        <v>357</v>
      </c>
      <c r="B3553" s="1">
        <v>40953</v>
      </c>
      <c r="C3553" t="s">
        <v>2379</v>
      </c>
      <c r="D3553">
        <f t="shared" si="165"/>
        <v>7569.7</v>
      </c>
      <c r="E3553">
        <f t="shared" si="166"/>
        <v>2</v>
      </c>
      <c r="F3553" t="str">
        <f t="shared" si="167"/>
        <v>No</v>
      </c>
    </row>
    <row r="3554" spans="1:6" x14ac:dyDescent="0.25">
      <c r="A3554" t="s">
        <v>269</v>
      </c>
      <c r="B3554" s="1">
        <v>41717</v>
      </c>
      <c r="C3554">
        <v>7486.99</v>
      </c>
      <c r="D3554">
        <f t="shared" si="165"/>
        <v>7486.99</v>
      </c>
      <c r="E3554">
        <f t="shared" si="166"/>
        <v>3</v>
      </c>
      <c r="F3554" t="str">
        <f t="shared" si="167"/>
        <v>Yes</v>
      </c>
    </row>
    <row r="3555" spans="1:6" x14ac:dyDescent="0.25">
      <c r="A3555" t="s">
        <v>134</v>
      </c>
      <c r="B3555" s="1">
        <v>39437</v>
      </c>
      <c r="C3555">
        <v>7318.69</v>
      </c>
      <c r="D3555">
        <f t="shared" si="165"/>
        <v>7318.69</v>
      </c>
      <c r="E3555">
        <f t="shared" si="166"/>
        <v>12</v>
      </c>
      <c r="F3555" t="str">
        <f t="shared" si="167"/>
        <v>No</v>
      </c>
    </row>
    <row r="3556" spans="1:6" x14ac:dyDescent="0.25">
      <c r="A3556" t="s">
        <v>238</v>
      </c>
      <c r="B3556" s="1">
        <v>38658</v>
      </c>
      <c r="C3556" t="s">
        <v>2380</v>
      </c>
      <c r="D3556">
        <f t="shared" si="165"/>
        <v>5595.6</v>
      </c>
      <c r="E3556">
        <f t="shared" si="166"/>
        <v>11</v>
      </c>
      <c r="F3556" t="str">
        <f t="shared" si="167"/>
        <v>No</v>
      </c>
    </row>
    <row r="3557" spans="1:6" x14ac:dyDescent="0.25">
      <c r="A3557" t="s">
        <v>173</v>
      </c>
      <c r="B3557" s="1">
        <v>39609</v>
      </c>
      <c r="C3557">
        <v>9103.66</v>
      </c>
      <c r="D3557">
        <f t="shared" si="165"/>
        <v>9103.66</v>
      </c>
      <c r="E3557">
        <f t="shared" si="166"/>
        <v>6</v>
      </c>
      <c r="F3557" t="str">
        <f t="shared" si="167"/>
        <v>No</v>
      </c>
    </row>
    <row r="3558" spans="1:6" x14ac:dyDescent="0.25">
      <c r="A3558" t="s">
        <v>909</v>
      </c>
      <c r="B3558" s="1">
        <v>37743</v>
      </c>
      <c r="C3558" t="s">
        <v>2381</v>
      </c>
      <c r="D3558">
        <f t="shared" si="165"/>
        <v>8910.6200000000008</v>
      </c>
      <c r="E3558">
        <f t="shared" si="166"/>
        <v>5</v>
      </c>
      <c r="F3558" t="str">
        <f t="shared" si="167"/>
        <v>No</v>
      </c>
    </row>
    <row r="3559" spans="1:6" x14ac:dyDescent="0.25">
      <c r="A3559" t="s">
        <v>76</v>
      </c>
      <c r="B3559" s="1">
        <v>40203</v>
      </c>
      <c r="C3559" t="s">
        <v>2382</v>
      </c>
      <c r="D3559">
        <f t="shared" si="165"/>
        <v>6861.95</v>
      </c>
      <c r="E3559">
        <f t="shared" si="166"/>
        <v>1</v>
      </c>
      <c r="F3559" t="str">
        <f t="shared" si="167"/>
        <v>No</v>
      </c>
    </row>
    <row r="3560" spans="1:6" x14ac:dyDescent="0.25">
      <c r="A3560" t="s">
        <v>1376</v>
      </c>
      <c r="B3560" s="1">
        <v>38163</v>
      </c>
      <c r="C3560">
        <v>5996.61</v>
      </c>
      <c r="D3560">
        <f t="shared" si="165"/>
        <v>5996.61</v>
      </c>
      <c r="E3560">
        <f t="shared" si="166"/>
        <v>6</v>
      </c>
      <c r="F3560" t="str">
        <f t="shared" si="167"/>
        <v>No</v>
      </c>
    </row>
    <row r="3561" spans="1:6" x14ac:dyDescent="0.25">
      <c r="A3561" t="s">
        <v>151</v>
      </c>
      <c r="B3561" s="1">
        <v>39541</v>
      </c>
      <c r="C3561" t="s">
        <v>2383</v>
      </c>
      <c r="D3561">
        <f t="shared" si="165"/>
        <v>9868.25</v>
      </c>
      <c r="E3561">
        <f t="shared" si="166"/>
        <v>4</v>
      </c>
      <c r="F3561" t="str">
        <f t="shared" si="167"/>
        <v>No</v>
      </c>
    </row>
    <row r="3562" spans="1:6" x14ac:dyDescent="0.25">
      <c r="A3562" t="s">
        <v>640</v>
      </c>
      <c r="B3562" s="1">
        <v>37393</v>
      </c>
      <c r="C3562">
        <v>5899.05</v>
      </c>
      <c r="D3562">
        <f t="shared" si="165"/>
        <v>5899.05</v>
      </c>
      <c r="E3562">
        <f t="shared" si="166"/>
        <v>5</v>
      </c>
      <c r="F3562" t="str">
        <f t="shared" si="167"/>
        <v>No</v>
      </c>
    </row>
    <row r="3563" spans="1:6" x14ac:dyDescent="0.25">
      <c r="A3563" t="s">
        <v>143</v>
      </c>
      <c r="B3563" s="1">
        <v>41235</v>
      </c>
      <c r="C3563">
        <v>9348.1</v>
      </c>
      <c r="D3563">
        <f t="shared" si="165"/>
        <v>9348.1</v>
      </c>
      <c r="E3563">
        <f t="shared" si="166"/>
        <v>11</v>
      </c>
      <c r="F3563" t="str">
        <f t="shared" si="167"/>
        <v>Yes</v>
      </c>
    </row>
    <row r="3564" spans="1:6" x14ac:dyDescent="0.25">
      <c r="A3564" t="s">
        <v>933</v>
      </c>
      <c r="B3564" s="1">
        <v>40778</v>
      </c>
      <c r="C3564">
        <v>8440.23</v>
      </c>
      <c r="D3564">
        <f t="shared" si="165"/>
        <v>8440.23</v>
      </c>
      <c r="E3564">
        <f t="shared" si="166"/>
        <v>8</v>
      </c>
      <c r="F3564" t="str">
        <f t="shared" si="167"/>
        <v>No</v>
      </c>
    </row>
    <row r="3565" spans="1:6" x14ac:dyDescent="0.25">
      <c r="A3565" t="s">
        <v>1133</v>
      </c>
      <c r="B3565" s="1">
        <v>37402</v>
      </c>
      <c r="C3565">
        <v>8551.6299999999992</v>
      </c>
      <c r="D3565">
        <f t="shared" si="165"/>
        <v>8551.6299999999992</v>
      </c>
      <c r="E3565">
        <f t="shared" si="166"/>
        <v>5</v>
      </c>
      <c r="F3565" t="str">
        <f t="shared" si="167"/>
        <v>No</v>
      </c>
    </row>
    <row r="3566" spans="1:6" x14ac:dyDescent="0.25">
      <c r="A3566" t="s">
        <v>757</v>
      </c>
      <c r="B3566" s="1">
        <v>40095</v>
      </c>
      <c r="C3566" t="s">
        <v>2384</v>
      </c>
      <c r="D3566">
        <f t="shared" si="165"/>
        <v>6937.86</v>
      </c>
      <c r="E3566">
        <f t="shared" si="166"/>
        <v>10</v>
      </c>
      <c r="F3566" t="str">
        <f t="shared" si="167"/>
        <v>No</v>
      </c>
    </row>
    <row r="3567" spans="1:6" x14ac:dyDescent="0.25">
      <c r="A3567" t="s">
        <v>148</v>
      </c>
      <c r="B3567" s="1">
        <v>40262</v>
      </c>
      <c r="C3567" t="s">
        <v>2385</v>
      </c>
      <c r="D3567">
        <f t="shared" si="165"/>
        <v>5478.35</v>
      </c>
      <c r="E3567">
        <f t="shared" si="166"/>
        <v>3</v>
      </c>
      <c r="F3567" t="str">
        <f t="shared" si="167"/>
        <v>No</v>
      </c>
    </row>
    <row r="3568" spans="1:6" x14ac:dyDescent="0.25">
      <c r="A3568" t="s">
        <v>475</v>
      </c>
      <c r="B3568" s="1">
        <v>40971</v>
      </c>
      <c r="C3568">
        <v>7023.86</v>
      </c>
      <c r="D3568">
        <f t="shared" si="165"/>
        <v>7023.86</v>
      </c>
      <c r="E3568">
        <f t="shared" si="166"/>
        <v>3</v>
      </c>
      <c r="F3568" t="str">
        <f t="shared" si="167"/>
        <v>No</v>
      </c>
    </row>
    <row r="3569" spans="1:6" x14ac:dyDescent="0.25">
      <c r="A3569" t="s">
        <v>235</v>
      </c>
      <c r="B3569" s="1">
        <v>37515</v>
      </c>
      <c r="C3569">
        <v>8729.16</v>
      </c>
      <c r="D3569">
        <f t="shared" si="165"/>
        <v>8729.16</v>
      </c>
      <c r="E3569">
        <f t="shared" si="166"/>
        <v>9</v>
      </c>
      <c r="F3569" t="str">
        <f t="shared" si="167"/>
        <v>No</v>
      </c>
    </row>
    <row r="3570" spans="1:6" x14ac:dyDescent="0.25">
      <c r="A3570" t="s">
        <v>372</v>
      </c>
      <c r="B3570" s="1">
        <v>40491</v>
      </c>
      <c r="C3570">
        <v>8011.42</v>
      </c>
      <c r="D3570">
        <f t="shared" si="165"/>
        <v>8011.42</v>
      </c>
      <c r="E3570">
        <f t="shared" si="166"/>
        <v>11</v>
      </c>
      <c r="F3570" t="str">
        <f t="shared" si="167"/>
        <v>No</v>
      </c>
    </row>
    <row r="3571" spans="1:6" x14ac:dyDescent="0.25">
      <c r="A3571" t="s">
        <v>139</v>
      </c>
      <c r="B3571" s="1">
        <v>38663</v>
      </c>
      <c r="C3571" t="s">
        <v>2386</v>
      </c>
      <c r="D3571">
        <f t="shared" si="165"/>
        <v>8909.26</v>
      </c>
      <c r="E3571">
        <f t="shared" si="166"/>
        <v>11</v>
      </c>
      <c r="F3571" t="str">
        <f t="shared" si="167"/>
        <v>No</v>
      </c>
    </row>
    <row r="3572" spans="1:6" x14ac:dyDescent="0.25">
      <c r="A3572" t="s">
        <v>182</v>
      </c>
      <c r="B3572" s="1">
        <v>38508</v>
      </c>
      <c r="C3572" t="s">
        <v>2387</v>
      </c>
      <c r="D3572">
        <f t="shared" si="165"/>
        <v>8493.34</v>
      </c>
      <c r="E3572">
        <f t="shared" si="166"/>
        <v>6</v>
      </c>
      <c r="F3572" t="str">
        <f t="shared" si="167"/>
        <v>No</v>
      </c>
    </row>
    <row r="3573" spans="1:6" x14ac:dyDescent="0.25">
      <c r="A3573" t="s">
        <v>1017</v>
      </c>
      <c r="B3573" s="1">
        <v>39515</v>
      </c>
      <c r="C3573" t="s">
        <v>2388</v>
      </c>
      <c r="D3573">
        <f t="shared" si="165"/>
        <v>8801.83</v>
      </c>
      <c r="E3573">
        <f t="shared" si="166"/>
        <v>3</v>
      </c>
      <c r="F3573" t="str">
        <f t="shared" si="167"/>
        <v>No</v>
      </c>
    </row>
    <row r="3574" spans="1:6" x14ac:dyDescent="0.25">
      <c r="A3574" t="s">
        <v>74</v>
      </c>
      <c r="B3574" s="1">
        <v>41926</v>
      </c>
      <c r="C3574" t="s">
        <v>2389</v>
      </c>
      <c r="D3574">
        <f t="shared" si="165"/>
        <v>6022.16</v>
      </c>
      <c r="E3574">
        <f t="shared" si="166"/>
        <v>10</v>
      </c>
      <c r="F3574" t="str">
        <f t="shared" si="167"/>
        <v>Yes</v>
      </c>
    </row>
    <row r="3575" spans="1:6" x14ac:dyDescent="0.25">
      <c r="A3575" t="s">
        <v>126</v>
      </c>
      <c r="B3575" s="1">
        <v>39279</v>
      </c>
      <c r="C3575">
        <v>9934.7800000000007</v>
      </c>
      <c r="D3575">
        <f t="shared" si="165"/>
        <v>9934.7800000000007</v>
      </c>
      <c r="E3575">
        <f t="shared" si="166"/>
        <v>7</v>
      </c>
      <c r="F3575" t="str">
        <f t="shared" si="167"/>
        <v>No</v>
      </c>
    </row>
    <row r="3576" spans="1:6" x14ac:dyDescent="0.25">
      <c r="A3576" t="s">
        <v>90</v>
      </c>
      <c r="B3576" s="1">
        <v>41327</v>
      </c>
      <c r="C3576">
        <v>9428.67</v>
      </c>
      <c r="D3576">
        <f t="shared" si="165"/>
        <v>9428.67</v>
      </c>
      <c r="E3576">
        <f t="shared" si="166"/>
        <v>2</v>
      </c>
      <c r="F3576" t="str">
        <f t="shared" si="167"/>
        <v>No</v>
      </c>
    </row>
    <row r="3577" spans="1:6" x14ac:dyDescent="0.25">
      <c r="A3577" t="s">
        <v>524</v>
      </c>
      <c r="B3577" s="1">
        <v>41437</v>
      </c>
      <c r="C3577">
        <v>7346.57</v>
      </c>
      <c r="D3577">
        <f t="shared" si="165"/>
        <v>7346.57</v>
      </c>
      <c r="E3577">
        <f t="shared" si="166"/>
        <v>6</v>
      </c>
      <c r="F3577" t="str">
        <f t="shared" si="167"/>
        <v>No</v>
      </c>
    </row>
    <row r="3578" spans="1:6" x14ac:dyDescent="0.25">
      <c r="A3578" t="s">
        <v>1654</v>
      </c>
      <c r="B3578" s="1">
        <v>39902</v>
      </c>
      <c r="C3578" t="s">
        <v>2390</v>
      </c>
      <c r="D3578">
        <f t="shared" si="165"/>
        <v>7577.35</v>
      </c>
      <c r="E3578">
        <f t="shared" si="166"/>
        <v>3</v>
      </c>
      <c r="F3578" t="str">
        <f t="shared" si="167"/>
        <v>No</v>
      </c>
    </row>
    <row r="3579" spans="1:6" x14ac:dyDescent="0.25">
      <c r="A3579" t="s">
        <v>84</v>
      </c>
      <c r="B3579" s="1">
        <v>37726</v>
      </c>
      <c r="C3579">
        <v>5295.36</v>
      </c>
      <c r="D3579">
        <f t="shared" si="165"/>
        <v>5295.36</v>
      </c>
      <c r="E3579">
        <f t="shared" si="166"/>
        <v>4</v>
      </c>
      <c r="F3579" t="str">
        <f t="shared" si="167"/>
        <v>No</v>
      </c>
    </row>
    <row r="3580" spans="1:6" x14ac:dyDescent="0.25">
      <c r="A3580" t="s">
        <v>622</v>
      </c>
      <c r="B3580" s="1">
        <v>38578</v>
      </c>
      <c r="C3580" t="s">
        <v>2391</v>
      </c>
      <c r="D3580">
        <f t="shared" si="165"/>
        <v>8785.32</v>
      </c>
      <c r="E3580">
        <f t="shared" si="166"/>
        <v>8</v>
      </c>
      <c r="F3580" t="str">
        <f t="shared" si="167"/>
        <v>No</v>
      </c>
    </row>
    <row r="3581" spans="1:6" x14ac:dyDescent="0.25">
      <c r="A3581" t="s">
        <v>728</v>
      </c>
      <c r="B3581" s="1">
        <v>40501</v>
      </c>
      <c r="C3581" t="s">
        <v>2392</v>
      </c>
      <c r="D3581">
        <f t="shared" si="165"/>
        <v>6707.39</v>
      </c>
      <c r="E3581">
        <f t="shared" si="166"/>
        <v>11</v>
      </c>
      <c r="F3581" t="str">
        <f t="shared" si="167"/>
        <v>No</v>
      </c>
    </row>
    <row r="3582" spans="1:6" x14ac:dyDescent="0.25">
      <c r="A3582" t="s">
        <v>62</v>
      </c>
      <c r="B3582" s="1">
        <v>37022</v>
      </c>
      <c r="C3582">
        <v>7938.96</v>
      </c>
      <c r="D3582">
        <f t="shared" si="165"/>
        <v>7938.96</v>
      </c>
      <c r="E3582">
        <f t="shared" si="166"/>
        <v>5</v>
      </c>
      <c r="F3582" t="str">
        <f t="shared" si="167"/>
        <v>No</v>
      </c>
    </row>
    <row r="3583" spans="1:6" x14ac:dyDescent="0.25">
      <c r="A3583" t="s">
        <v>1048</v>
      </c>
      <c r="B3583" s="1">
        <v>38533</v>
      </c>
      <c r="C3583" t="s">
        <v>2393</v>
      </c>
      <c r="D3583">
        <f t="shared" si="165"/>
        <v>7010.86</v>
      </c>
      <c r="E3583">
        <f t="shared" si="166"/>
        <v>6</v>
      </c>
      <c r="F3583" t="str">
        <f t="shared" si="167"/>
        <v>No</v>
      </c>
    </row>
    <row r="3584" spans="1:6" x14ac:dyDescent="0.25">
      <c r="A3584" t="s">
        <v>396</v>
      </c>
      <c r="B3584" s="1">
        <v>40747</v>
      </c>
      <c r="C3584">
        <v>9213.0499999999993</v>
      </c>
      <c r="D3584">
        <f t="shared" si="165"/>
        <v>9213.0499999999993</v>
      </c>
      <c r="E3584">
        <f t="shared" si="166"/>
        <v>7</v>
      </c>
      <c r="F3584" t="str">
        <f t="shared" si="167"/>
        <v>Yes</v>
      </c>
    </row>
    <row r="3585" spans="1:6" x14ac:dyDescent="0.25">
      <c r="A3585" t="s">
        <v>134</v>
      </c>
      <c r="B3585" s="1">
        <v>38202</v>
      </c>
      <c r="C3585">
        <v>9499.42</v>
      </c>
      <c r="D3585">
        <f t="shared" si="165"/>
        <v>9499.42</v>
      </c>
      <c r="E3585">
        <f t="shared" si="166"/>
        <v>8</v>
      </c>
      <c r="F3585" t="str">
        <f t="shared" si="167"/>
        <v>No</v>
      </c>
    </row>
    <row r="3586" spans="1:6" x14ac:dyDescent="0.25">
      <c r="A3586" t="s">
        <v>648</v>
      </c>
      <c r="B3586" s="1">
        <v>38577</v>
      </c>
      <c r="C3586" t="s">
        <v>2394</v>
      </c>
      <c r="D3586">
        <f t="shared" si="165"/>
        <v>8361.75</v>
      </c>
      <c r="E3586">
        <f t="shared" si="166"/>
        <v>8</v>
      </c>
      <c r="F3586" t="str">
        <f t="shared" si="167"/>
        <v>No</v>
      </c>
    </row>
    <row r="3587" spans="1:6" x14ac:dyDescent="0.25">
      <c r="A3587" t="s">
        <v>544</v>
      </c>
      <c r="B3587" s="1">
        <v>39000</v>
      </c>
      <c r="C3587">
        <v>7169.62</v>
      </c>
      <c r="D3587">
        <f t="shared" ref="D3587:D3650" si="168">IF(LEFT(RIGHT(C3587,3))=",",_xlfn.NUMBERVALUE(C3587,",","."),C3587)</f>
        <v>7169.62</v>
      </c>
      <c r="E3587">
        <f t="shared" ref="E3587:E3650" si="169">MONTH(B3587)</f>
        <v>10</v>
      </c>
      <c r="F3587" t="str">
        <f t="shared" ref="F3587:F3650" si="170">IF(ISERROR(SEARCH("J*A*S*M",A3587)),"No","Yes")</f>
        <v>Yes</v>
      </c>
    </row>
    <row r="3588" spans="1:6" x14ac:dyDescent="0.25">
      <c r="A3588" t="s">
        <v>643</v>
      </c>
      <c r="B3588" s="1">
        <v>37470</v>
      </c>
      <c r="C3588">
        <v>9538.84</v>
      </c>
      <c r="D3588">
        <f t="shared" si="168"/>
        <v>9538.84</v>
      </c>
      <c r="E3588">
        <f t="shared" si="169"/>
        <v>8</v>
      </c>
      <c r="F3588" t="str">
        <f t="shared" si="170"/>
        <v>No</v>
      </c>
    </row>
    <row r="3589" spans="1:6" x14ac:dyDescent="0.25">
      <c r="A3589" t="s">
        <v>71</v>
      </c>
      <c r="B3589" s="1">
        <v>38816</v>
      </c>
      <c r="C3589">
        <v>5586.83</v>
      </c>
      <c r="D3589">
        <f t="shared" si="168"/>
        <v>5586.83</v>
      </c>
      <c r="E3589">
        <f t="shared" si="169"/>
        <v>4</v>
      </c>
      <c r="F3589" t="str">
        <f t="shared" si="170"/>
        <v>No</v>
      </c>
    </row>
    <row r="3590" spans="1:6" x14ac:dyDescent="0.25">
      <c r="A3590" t="s">
        <v>112</v>
      </c>
      <c r="B3590" s="1">
        <v>39026</v>
      </c>
      <c r="C3590" t="s">
        <v>2395</v>
      </c>
      <c r="D3590">
        <f t="shared" si="168"/>
        <v>6281.4</v>
      </c>
      <c r="E3590">
        <f t="shared" si="169"/>
        <v>11</v>
      </c>
      <c r="F3590" t="str">
        <f t="shared" si="170"/>
        <v>No</v>
      </c>
    </row>
    <row r="3591" spans="1:6" x14ac:dyDescent="0.25">
      <c r="A3591" t="s">
        <v>313</v>
      </c>
      <c r="B3591" s="1">
        <v>38756</v>
      </c>
      <c r="C3591" t="s">
        <v>2396</v>
      </c>
      <c r="D3591">
        <f t="shared" si="168"/>
        <v>8598.35</v>
      </c>
      <c r="E3591">
        <f t="shared" si="169"/>
        <v>2</v>
      </c>
      <c r="F3591" t="str">
        <f t="shared" si="170"/>
        <v>No</v>
      </c>
    </row>
    <row r="3592" spans="1:6" x14ac:dyDescent="0.25">
      <c r="A3592" t="s">
        <v>134</v>
      </c>
      <c r="B3592" s="1">
        <v>37523</v>
      </c>
      <c r="C3592" t="s">
        <v>2397</v>
      </c>
      <c r="D3592">
        <f t="shared" si="168"/>
        <v>6538.25</v>
      </c>
      <c r="E3592">
        <f t="shared" si="169"/>
        <v>9</v>
      </c>
      <c r="F3592" t="str">
        <f t="shared" si="170"/>
        <v>No</v>
      </c>
    </row>
    <row r="3593" spans="1:6" x14ac:dyDescent="0.25">
      <c r="A3593" t="s">
        <v>607</v>
      </c>
      <c r="B3593" s="1">
        <v>40530</v>
      </c>
      <c r="C3593">
        <v>6492.67</v>
      </c>
      <c r="D3593">
        <f t="shared" si="168"/>
        <v>6492.67</v>
      </c>
      <c r="E3593">
        <f t="shared" si="169"/>
        <v>12</v>
      </c>
      <c r="F3593" t="str">
        <f t="shared" si="170"/>
        <v>No</v>
      </c>
    </row>
    <row r="3594" spans="1:6" x14ac:dyDescent="0.25">
      <c r="A3594" t="s">
        <v>637</v>
      </c>
      <c r="B3594" s="1">
        <v>37084</v>
      </c>
      <c r="C3594" t="s">
        <v>2398</v>
      </c>
      <c r="D3594">
        <f t="shared" si="168"/>
        <v>5156.8900000000003</v>
      </c>
      <c r="E3594">
        <f t="shared" si="169"/>
        <v>7</v>
      </c>
      <c r="F3594" t="str">
        <f t="shared" si="170"/>
        <v>No</v>
      </c>
    </row>
    <row r="3595" spans="1:6" x14ac:dyDescent="0.25">
      <c r="A3595" t="s">
        <v>196</v>
      </c>
      <c r="B3595" s="1">
        <v>37318</v>
      </c>
      <c r="C3595" t="s">
        <v>2399</v>
      </c>
      <c r="D3595">
        <f t="shared" si="168"/>
        <v>5041.3500000000004</v>
      </c>
      <c r="E3595">
        <f t="shared" si="169"/>
        <v>3</v>
      </c>
      <c r="F3595" t="str">
        <f t="shared" si="170"/>
        <v>No</v>
      </c>
    </row>
    <row r="3596" spans="1:6" x14ac:dyDescent="0.25">
      <c r="A3596" t="s">
        <v>225</v>
      </c>
      <c r="B3596" s="1">
        <v>40117</v>
      </c>
      <c r="C3596">
        <v>6443.54</v>
      </c>
      <c r="D3596">
        <f t="shared" si="168"/>
        <v>6443.54</v>
      </c>
      <c r="E3596">
        <f t="shared" si="169"/>
        <v>10</v>
      </c>
      <c r="F3596" t="str">
        <f t="shared" si="170"/>
        <v>No</v>
      </c>
    </row>
    <row r="3597" spans="1:6" x14ac:dyDescent="0.25">
      <c r="A3597" t="s">
        <v>141</v>
      </c>
      <c r="B3597" s="1">
        <v>40198</v>
      </c>
      <c r="C3597">
        <v>6007.48</v>
      </c>
      <c r="D3597">
        <f t="shared" si="168"/>
        <v>6007.48</v>
      </c>
      <c r="E3597">
        <f t="shared" si="169"/>
        <v>1</v>
      </c>
      <c r="F3597" t="str">
        <f t="shared" si="170"/>
        <v>No</v>
      </c>
    </row>
    <row r="3598" spans="1:6" x14ac:dyDescent="0.25">
      <c r="A3598" t="s">
        <v>126</v>
      </c>
      <c r="B3598" s="1">
        <v>41911</v>
      </c>
      <c r="C3598">
        <v>6793.37</v>
      </c>
      <c r="D3598">
        <f t="shared" si="168"/>
        <v>6793.37</v>
      </c>
      <c r="E3598">
        <f t="shared" si="169"/>
        <v>9</v>
      </c>
      <c r="F3598" t="str">
        <f t="shared" si="170"/>
        <v>No</v>
      </c>
    </row>
    <row r="3599" spans="1:6" x14ac:dyDescent="0.25">
      <c r="A3599" t="s">
        <v>310</v>
      </c>
      <c r="B3599" s="1">
        <v>38795</v>
      </c>
      <c r="C3599" t="s">
        <v>2400</v>
      </c>
      <c r="D3599">
        <f t="shared" si="168"/>
        <v>9452.7999999999993</v>
      </c>
      <c r="E3599">
        <f t="shared" si="169"/>
        <v>3</v>
      </c>
      <c r="F3599" t="str">
        <f t="shared" si="170"/>
        <v>No</v>
      </c>
    </row>
    <row r="3600" spans="1:6" x14ac:dyDescent="0.25">
      <c r="A3600" t="s">
        <v>201</v>
      </c>
      <c r="B3600" s="1">
        <v>41489</v>
      </c>
      <c r="C3600" t="s">
        <v>2401</v>
      </c>
      <c r="D3600">
        <f t="shared" si="168"/>
        <v>6235.51</v>
      </c>
      <c r="E3600">
        <f t="shared" si="169"/>
        <v>8</v>
      </c>
      <c r="F3600" t="str">
        <f t="shared" si="170"/>
        <v>No</v>
      </c>
    </row>
    <row r="3601" spans="1:6" x14ac:dyDescent="0.25">
      <c r="A3601" t="s">
        <v>560</v>
      </c>
      <c r="B3601" s="1">
        <v>39072</v>
      </c>
      <c r="C3601" t="s">
        <v>2402</v>
      </c>
      <c r="D3601">
        <f t="shared" si="168"/>
        <v>6943.21</v>
      </c>
      <c r="E3601">
        <f t="shared" si="169"/>
        <v>12</v>
      </c>
      <c r="F3601" t="str">
        <f t="shared" si="170"/>
        <v>No</v>
      </c>
    </row>
    <row r="3602" spans="1:6" x14ac:dyDescent="0.25">
      <c r="A3602" t="s">
        <v>461</v>
      </c>
      <c r="B3602" s="1">
        <v>41339</v>
      </c>
      <c r="C3602" t="s">
        <v>2403</v>
      </c>
      <c r="D3602">
        <f t="shared" si="168"/>
        <v>9630.73</v>
      </c>
      <c r="E3602">
        <f t="shared" si="169"/>
        <v>3</v>
      </c>
      <c r="F3602" t="str">
        <f t="shared" si="170"/>
        <v>No</v>
      </c>
    </row>
    <row r="3603" spans="1:6" x14ac:dyDescent="0.25">
      <c r="A3603" t="s">
        <v>364</v>
      </c>
      <c r="B3603" s="1">
        <v>40476</v>
      </c>
      <c r="C3603" t="s">
        <v>2404</v>
      </c>
      <c r="D3603">
        <f t="shared" si="168"/>
        <v>5652.82</v>
      </c>
      <c r="E3603">
        <f t="shared" si="169"/>
        <v>10</v>
      </c>
      <c r="F3603" t="str">
        <f t="shared" si="170"/>
        <v>No</v>
      </c>
    </row>
    <row r="3604" spans="1:6" x14ac:dyDescent="0.25">
      <c r="A3604" t="s">
        <v>213</v>
      </c>
      <c r="B3604" s="1">
        <v>40031</v>
      </c>
      <c r="C3604">
        <v>7552.19</v>
      </c>
      <c r="D3604">
        <f t="shared" si="168"/>
        <v>7552.19</v>
      </c>
      <c r="E3604">
        <f t="shared" si="169"/>
        <v>8</v>
      </c>
      <c r="F3604" t="str">
        <f t="shared" si="170"/>
        <v>No</v>
      </c>
    </row>
    <row r="3605" spans="1:6" x14ac:dyDescent="0.25">
      <c r="A3605" t="s">
        <v>202</v>
      </c>
      <c r="B3605" s="1">
        <v>39069</v>
      </c>
      <c r="C3605">
        <v>6009.96</v>
      </c>
      <c r="D3605">
        <f t="shared" si="168"/>
        <v>6009.96</v>
      </c>
      <c r="E3605">
        <f t="shared" si="169"/>
        <v>12</v>
      </c>
      <c r="F3605" t="str">
        <f t="shared" si="170"/>
        <v>No</v>
      </c>
    </row>
    <row r="3606" spans="1:6" x14ac:dyDescent="0.25">
      <c r="A3606" t="s">
        <v>709</v>
      </c>
      <c r="B3606" s="1">
        <v>38809</v>
      </c>
      <c r="C3606">
        <v>9586.74</v>
      </c>
      <c r="D3606">
        <f t="shared" si="168"/>
        <v>9586.74</v>
      </c>
      <c r="E3606">
        <f t="shared" si="169"/>
        <v>4</v>
      </c>
      <c r="F3606" t="str">
        <f t="shared" si="170"/>
        <v>No</v>
      </c>
    </row>
    <row r="3607" spans="1:6" x14ac:dyDescent="0.25">
      <c r="A3607" t="s">
        <v>1213</v>
      </c>
      <c r="B3607" s="1">
        <v>40694</v>
      </c>
      <c r="C3607">
        <v>9380.1</v>
      </c>
      <c r="D3607">
        <f t="shared" si="168"/>
        <v>9380.1</v>
      </c>
      <c r="E3607">
        <f t="shared" si="169"/>
        <v>5</v>
      </c>
      <c r="F3607" t="str">
        <f t="shared" si="170"/>
        <v>No</v>
      </c>
    </row>
    <row r="3608" spans="1:6" x14ac:dyDescent="0.25">
      <c r="A3608" t="s">
        <v>82</v>
      </c>
      <c r="B3608" s="1">
        <v>41136</v>
      </c>
      <c r="C3608">
        <v>5048.3599999999997</v>
      </c>
      <c r="D3608">
        <f t="shared" si="168"/>
        <v>5048.3599999999997</v>
      </c>
      <c r="E3608">
        <f t="shared" si="169"/>
        <v>8</v>
      </c>
      <c r="F3608" t="str">
        <f t="shared" si="170"/>
        <v>No</v>
      </c>
    </row>
    <row r="3609" spans="1:6" x14ac:dyDescent="0.25">
      <c r="A3609" t="s">
        <v>1004</v>
      </c>
      <c r="B3609" s="1">
        <v>39326</v>
      </c>
      <c r="C3609">
        <v>8342.7999999999993</v>
      </c>
      <c r="D3609">
        <f t="shared" si="168"/>
        <v>8342.7999999999993</v>
      </c>
      <c r="E3609">
        <f t="shared" si="169"/>
        <v>9</v>
      </c>
      <c r="F3609" t="str">
        <f t="shared" si="170"/>
        <v>No</v>
      </c>
    </row>
    <row r="3610" spans="1:6" x14ac:dyDescent="0.25">
      <c r="A3610" t="s">
        <v>957</v>
      </c>
      <c r="B3610" s="1">
        <v>41714</v>
      </c>
      <c r="C3610" t="s">
        <v>2405</v>
      </c>
      <c r="D3610">
        <f t="shared" si="168"/>
        <v>9960.08</v>
      </c>
      <c r="E3610">
        <f t="shared" si="169"/>
        <v>3</v>
      </c>
      <c r="F3610" t="str">
        <f t="shared" si="170"/>
        <v>No</v>
      </c>
    </row>
    <row r="3611" spans="1:6" x14ac:dyDescent="0.25">
      <c r="A3611" t="s">
        <v>435</v>
      </c>
      <c r="B3611" s="1">
        <v>41413</v>
      </c>
      <c r="C3611">
        <v>7740.03</v>
      </c>
      <c r="D3611">
        <f t="shared" si="168"/>
        <v>7740.03</v>
      </c>
      <c r="E3611">
        <f t="shared" si="169"/>
        <v>5</v>
      </c>
      <c r="F3611" t="str">
        <f t="shared" si="170"/>
        <v>No</v>
      </c>
    </row>
    <row r="3612" spans="1:6" x14ac:dyDescent="0.25">
      <c r="A3612" t="s">
        <v>447</v>
      </c>
      <c r="B3612" s="1">
        <v>37872</v>
      </c>
      <c r="C3612" t="s">
        <v>2406</v>
      </c>
      <c r="D3612">
        <f t="shared" si="168"/>
        <v>8310.65</v>
      </c>
      <c r="E3612">
        <f t="shared" si="169"/>
        <v>9</v>
      </c>
      <c r="F3612" t="str">
        <f t="shared" si="170"/>
        <v>No</v>
      </c>
    </row>
    <row r="3613" spans="1:6" x14ac:dyDescent="0.25">
      <c r="A3613" t="s">
        <v>304</v>
      </c>
      <c r="B3613" s="1">
        <v>38357</v>
      </c>
      <c r="C3613">
        <v>6823.94</v>
      </c>
      <c r="D3613">
        <f t="shared" si="168"/>
        <v>6823.94</v>
      </c>
      <c r="E3613">
        <f t="shared" si="169"/>
        <v>1</v>
      </c>
      <c r="F3613" t="str">
        <f t="shared" si="170"/>
        <v>No</v>
      </c>
    </row>
    <row r="3614" spans="1:6" x14ac:dyDescent="0.25">
      <c r="A3614" t="s">
        <v>293</v>
      </c>
      <c r="B3614" s="1">
        <v>37822</v>
      </c>
      <c r="C3614" t="s">
        <v>2407</v>
      </c>
      <c r="D3614">
        <f t="shared" si="168"/>
        <v>5832.35</v>
      </c>
      <c r="E3614">
        <f t="shared" si="169"/>
        <v>7</v>
      </c>
      <c r="F3614" t="str">
        <f t="shared" si="170"/>
        <v>No</v>
      </c>
    </row>
    <row r="3615" spans="1:6" x14ac:dyDescent="0.25">
      <c r="A3615" t="s">
        <v>364</v>
      </c>
      <c r="B3615" s="1">
        <v>40344</v>
      </c>
      <c r="C3615">
        <v>5581.54</v>
      </c>
      <c r="D3615">
        <f t="shared" si="168"/>
        <v>5581.54</v>
      </c>
      <c r="E3615">
        <f t="shared" si="169"/>
        <v>6</v>
      </c>
      <c r="F3615" t="str">
        <f t="shared" si="170"/>
        <v>No</v>
      </c>
    </row>
    <row r="3616" spans="1:6" x14ac:dyDescent="0.25">
      <c r="A3616" t="s">
        <v>269</v>
      </c>
      <c r="B3616" s="1">
        <v>37280</v>
      </c>
      <c r="C3616" t="s">
        <v>2408</v>
      </c>
      <c r="D3616">
        <f t="shared" si="168"/>
        <v>5963.73</v>
      </c>
      <c r="E3616">
        <f t="shared" si="169"/>
        <v>1</v>
      </c>
      <c r="F3616" t="str">
        <f t="shared" si="170"/>
        <v>Yes</v>
      </c>
    </row>
    <row r="3617" spans="1:6" x14ac:dyDescent="0.25">
      <c r="A3617" t="s">
        <v>192</v>
      </c>
      <c r="B3617" s="1">
        <v>39932</v>
      </c>
      <c r="C3617">
        <v>5001.55</v>
      </c>
      <c r="D3617">
        <f t="shared" si="168"/>
        <v>5001.55</v>
      </c>
      <c r="E3617">
        <f t="shared" si="169"/>
        <v>4</v>
      </c>
      <c r="F3617" t="str">
        <f t="shared" si="170"/>
        <v>No</v>
      </c>
    </row>
    <row r="3618" spans="1:6" x14ac:dyDescent="0.25">
      <c r="A3618" t="s">
        <v>141</v>
      </c>
      <c r="B3618" s="1">
        <v>41010</v>
      </c>
      <c r="C3618">
        <v>7545.19</v>
      </c>
      <c r="D3618">
        <f t="shared" si="168"/>
        <v>7545.19</v>
      </c>
      <c r="E3618">
        <f t="shared" si="169"/>
        <v>4</v>
      </c>
      <c r="F3618" t="str">
        <f t="shared" si="170"/>
        <v>No</v>
      </c>
    </row>
    <row r="3619" spans="1:6" x14ac:dyDescent="0.25">
      <c r="A3619" t="s">
        <v>2184</v>
      </c>
      <c r="B3619" s="1">
        <v>37218</v>
      </c>
      <c r="C3619" t="s">
        <v>2409</v>
      </c>
      <c r="D3619">
        <f t="shared" si="168"/>
        <v>6842.11</v>
      </c>
      <c r="E3619">
        <f t="shared" si="169"/>
        <v>11</v>
      </c>
      <c r="F3619" t="str">
        <f t="shared" si="170"/>
        <v>No</v>
      </c>
    </row>
    <row r="3620" spans="1:6" x14ac:dyDescent="0.25">
      <c r="A3620" t="s">
        <v>886</v>
      </c>
      <c r="B3620" s="1">
        <v>37576</v>
      </c>
      <c r="C3620" t="s">
        <v>2410</v>
      </c>
      <c r="D3620">
        <f t="shared" si="168"/>
        <v>6600.25</v>
      </c>
      <c r="E3620">
        <f t="shared" si="169"/>
        <v>11</v>
      </c>
      <c r="F3620" t="str">
        <f t="shared" si="170"/>
        <v>No</v>
      </c>
    </row>
    <row r="3621" spans="1:6" x14ac:dyDescent="0.25">
      <c r="A3621" t="s">
        <v>247</v>
      </c>
      <c r="B3621" s="1">
        <v>40864</v>
      </c>
      <c r="C3621">
        <v>6040.43</v>
      </c>
      <c r="D3621">
        <f t="shared" si="168"/>
        <v>6040.43</v>
      </c>
      <c r="E3621">
        <f t="shared" si="169"/>
        <v>11</v>
      </c>
      <c r="F3621" t="str">
        <f t="shared" si="170"/>
        <v>Yes</v>
      </c>
    </row>
    <row r="3622" spans="1:6" x14ac:dyDescent="0.25">
      <c r="A3622" t="s">
        <v>101</v>
      </c>
      <c r="B3622" s="1">
        <v>40741</v>
      </c>
      <c r="C3622">
        <v>8662.77</v>
      </c>
      <c r="D3622">
        <f t="shared" si="168"/>
        <v>8662.77</v>
      </c>
      <c r="E3622">
        <f t="shared" si="169"/>
        <v>7</v>
      </c>
      <c r="F3622" t="str">
        <f t="shared" si="170"/>
        <v>No</v>
      </c>
    </row>
    <row r="3623" spans="1:6" x14ac:dyDescent="0.25">
      <c r="A3623" t="s">
        <v>89</v>
      </c>
      <c r="B3623" s="1">
        <v>37699</v>
      </c>
      <c r="C3623">
        <v>8404.69</v>
      </c>
      <c r="D3623">
        <f t="shared" si="168"/>
        <v>8404.69</v>
      </c>
      <c r="E3623">
        <f t="shared" si="169"/>
        <v>3</v>
      </c>
      <c r="F3623" t="str">
        <f t="shared" si="170"/>
        <v>No</v>
      </c>
    </row>
    <row r="3624" spans="1:6" x14ac:dyDescent="0.25">
      <c r="A3624" t="s">
        <v>154</v>
      </c>
      <c r="B3624" s="1">
        <v>38564</v>
      </c>
      <c r="C3624" t="s">
        <v>2411</v>
      </c>
      <c r="D3624">
        <f t="shared" si="168"/>
        <v>9598.48</v>
      </c>
      <c r="E3624">
        <f t="shared" si="169"/>
        <v>7</v>
      </c>
      <c r="F3624" t="str">
        <f t="shared" si="170"/>
        <v>No</v>
      </c>
    </row>
    <row r="3625" spans="1:6" x14ac:dyDescent="0.25">
      <c r="A3625" t="s">
        <v>448</v>
      </c>
      <c r="B3625" s="1">
        <v>39087</v>
      </c>
      <c r="C3625" t="s">
        <v>2412</v>
      </c>
      <c r="D3625">
        <f t="shared" si="168"/>
        <v>7775.29</v>
      </c>
      <c r="E3625">
        <f t="shared" si="169"/>
        <v>1</v>
      </c>
      <c r="F3625" t="str">
        <f t="shared" si="170"/>
        <v>No</v>
      </c>
    </row>
    <row r="3626" spans="1:6" x14ac:dyDescent="0.25">
      <c r="A3626" t="s">
        <v>831</v>
      </c>
      <c r="B3626" s="1">
        <v>38480</v>
      </c>
      <c r="C3626" t="s">
        <v>2413</v>
      </c>
      <c r="D3626">
        <f t="shared" si="168"/>
        <v>5991.44</v>
      </c>
      <c r="E3626">
        <f t="shared" si="169"/>
        <v>5</v>
      </c>
      <c r="F3626" t="str">
        <f t="shared" si="170"/>
        <v>No</v>
      </c>
    </row>
    <row r="3627" spans="1:6" x14ac:dyDescent="0.25">
      <c r="A3627" t="s">
        <v>134</v>
      </c>
      <c r="B3627" s="1">
        <v>40217</v>
      </c>
      <c r="C3627" t="s">
        <v>2414</v>
      </c>
      <c r="D3627">
        <f t="shared" si="168"/>
        <v>6254.21</v>
      </c>
      <c r="E3627">
        <f t="shared" si="169"/>
        <v>2</v>
      </c>
      <c r="F3627" t="str">
        <f t="shared" si="170"/>
        <v>No</v>
      </c>
    </row>
    <row r="3628" spans="1:6" x14ac:dyDescent="0.25">
      <c r="A3628" t="s">
        <v>104</v>
      </c>
      <c r="B3628" s="1">
        <v>39064</v>
      </c>
      <c r="C3628" t="s">
        <v>2415</v>
      </c>
      <c r="D3628">
        <f t="shared" si="168"/>
        <v>6152.28</v>
      </c>
      <c r="E3628">
        <f t="shared" si="169"/>
        <v>12</v>
      </c>
      <c r="F3628" t="str">
        <f t="shared" si="170"/>
        <v>No</v>
      </c>
    </row>
    <row r="3629" spans="1:6" x14ac:dyDescent="0.25">
      <c r="A3629" t="s">
        <v>217</v>
      </c>
      <c r="B3629" s="1">
        <v>41685</v>
      </c>
      <c r="C3629" t="s">
        <v>2416</v>
      </c>
      <c r="D3629">
        <f t="shared" si="168"/>
        <v>6915.72</v>
      </c>
      <c r="E3629">
        <f t="shared" si="169"/>
        <v>2</v>
      </c>
      <c r="F3629" t="str">
        <f t="shared" si="170"/>
        <v>No</v>
      </c>
    </row>
    <row r="3630" spans="1:6" x14ac:dyDescent="0.25">
      <c r="A3630" t="s">
        <v>794</v>
      </c>
      <c r="B3630" s="1">
        <v>41723</v>
      </c>
      <c r="C3630">
        <v>8372.92</v>
      </c>
      <c r="D3630">
        <f t="shared" si="168"/>
        <v>8372.92</v>
      </c>
      <c r="E3630">
        <f t="shared" si="169"/>
        <v>3</v>
      </c>
      <c r="F3630" t="str">
        <f t="shared" si="170"/>
        <v>No</v>
      </c>
    </row>
    <row r="3631" spans="1:6" x14ac:dyDescent="0.25">
      <c r="A3631" t="s">
        <v>660</v>
      </c>
      <c r="B3631" s="1">
        <v>41440</v>
      </c>
      <c r="C3631">
        <v>9373.69</v>
      </c>
      <c r="D3631">
        <f t="shared" si="168"/>
        <v>9373.69</v>
      </c>
      <c r="E3631">
        <f t="shared" si="169"/>
        <v>6</v>
      </c>
      <c r="F3631" t="str">
        <f t="shared" si="170"/>
        <v>No</v>
      </c>
    </row>
    <row r="3632" spans="1:6" x14ac:dyDescent="0.25">
      <c r="A3632" t="s">
        <v>247</v>
      </c>
      <c r="B3632" s="1">
        <v>41013</v>
      </c>
      <c r="C3632" t="s">
        <v>2417</v>
      </c>
      <c r="D3632">
        <f t="shared" si="168"/>
        <v>7711.6</v>
      </c>
      <c r="E3632">
        <f t="shared" si="169"/>
        <v>4</v>
      </c>
      <c r="F3632" t="str">
        <f t="shared" si="170"/>
        <v>Yes</v>
      </c>
    </row>
    <row r="3633" spans="1:6" x14ac:dyDescent="0.25">
      <c r="A3633" t="s">
        <v>1130</v>
      </c>
      <c r="B3633" s="1">
        <v>37800</v>
      </c>
      <c r="C3633">
        <v>7160.35</v>
      </c>
      <c r="D3633">
        <f t="shared" si="168"/>
        <v>7160.35</v>
      </c>
      <c r="E3633">
        <f t="shared" si="169"/>
        <v>6</v>
      </c>
      <c r="F3633" t="str">
        <f t="shared" si="170"/>
        <v>No</v>
      </c>
    </row>
    <row r="3634" spans="1:6" x14ac:dyDescent="0.25">
      <c r="A3634" t="s">
        <v>230</v>
      </c>
      <c r="B3634" s="1">
        <v>41787</v>
      </c>
      <c r="C3634" t="s">
        <v>2418</v>
      </c>
      <c r="D3634">
        <f t="shared" si="168"/>
        <v>8285.01</v>
      </c>
      <c r="E3634">
        <f t="shared" si="169"/>
        <v>5</v>
      </c>
      <c r="F3634" t="str">
        <f t="shared" si="170"/>
        <v>No</v>
      </c>
    </row>
    <row r="3635" spans="1:6" x14ac:dyDescent="0.25">
      <c r="A3635" t="s">
        <v>514</v>
      </c>
      <c r="B3635" s="1">
        <v>39175</v>
      </c>
      <c r="C3635" t="s">
        <v>2419</v>
      </c>
      <c r="D3635">
        <f t="shared" si="168"/>
        <v>8823.85</v>
      </c>
      <c r="E3635">
        <f t="shared" si="169"/>
        <v>4</v>
      </c>
      <c r="F3635" t="str">
        <f t="shared" si="170"/>
        <v>No</v>
      </c>
    </row>
    <row r="3636" spans="1:6" x14ac:dyDescent="0.25">
      <c r="A3636" t="s">
        <v>102</v>
      </c>
      <c r="B3636" s="1">
        <v>38239</v>
      </c>
      <c r="C3636" t="s">
        <v>2420</v>
      </c>
      <c r="D3636">
        <f t="shared" si="168"/>
        <v>8575.17</v>
      </c>
      <c r="E3636">
        <f t="shared" si="169"/>
        <v>9</v>
      </c>
      <c r="F3636" t="str">
        <f t="shared" si="170"/>
        <v>No</v>
      </c>
    </row>
    <row r="3637" spans="1:6" x14ac:dyDescent="0.25">
      <c r="A3637" t="s">
        <v>96</v>
      </c>
      <c r="B3637" s="1">
        <v>37374</v>
      </c>
      <c r="C3637" t="s">
        <v>2421</v>
      </c>
      <c r="D3637">
        <f t="shared" si="168"/>
        <v>6501.73</v>
      </c>
      <c r="E3637">
        <f t="shared" si="169"/>
        <v>4</v>
      </c>
      <c r="F3637" t="str">
        <f t="shared" si="170"/>
        <v>No</v>
      </c>
    </row>
    <row r="3638" spans="1:6" x14ac:dyDescent="0.25">
      <c r="A3638" t="s">
        <v>497</v>
      </c>
      <c r="B3638" s="1">
        <v>38447</v>
      </c>
      <c r="C3638">
        <v>5849.05</v>
      </c>
      <c r="D3638">
        <f t="shared" si="168"/>
        <v>5849.05</v>
      </c>
      <c r="E3638">
        <f t="shared" si="169"/>
        <v>4</v>
      </c>
      <c r="F3638" t="str">
        <f t="shared" si="170"/>
        <v>No</v>
      </c>
    </row>
    <row r="3639" spans="1:6" x14ac:dyDescent="0.25">
      <c r="A3639" t="s">
        <v>172</v>
      </c>
      <c r="B3639" s="1">
        <v>41003</v>
      </c>
      <c r="C3639">
        <v>6524.65</v>
      </c>
      <c r="D3639">
        <f t="shared" si="168"/>
        <v>6524.65</v>
      </c>
      <c r="E3639">
        <f t="shared" si="169"/>
        <v>4</v>
      </c>
      <c r="F3639" t="str">
        <f t="shared" si="170"/>
        <v>No</v>
      </c>
    </row>
    <row r="3640" spans="1:6" x14ac:dyDescent="0.25">
      <c r="A3640" t="s">
        <v>697</v>
      </c>
      <c r="B3640" s="1">
        <v>37513</v>
      </c>
      <c r="C3640">
        <v>5638.46</v>
      </c>
      <c r="D3640">
        <f t="shared" si="168"/>
        <v>5638.46</v>
      </c>
      <c r="E3640">
        <f t="shared" si="169"/>
        <v>9</v>
      </c>
      <c r="F3640" t="str">
        <f t="shared" si="170"/>
        <v>No</v>
      </c>
    </row>
    <row r="3641" spans="1:6" x14ac:dyDescent="0.25">
      <c r="A3641" t="s">
        <v>1047</v>
      </c>
      <c r="B3641" s="1">
        <v>40632</v>
      </c>
      <c r="C3641">
        <v>5500.85</v>
      </c>
      <c r="D3641">
        <f t="shared" si="168"/>
        <v>5500.85</v>
      </c>
      <c r="E3641">
        <f t="shared" si="169"/>
        <v>3</v>
      </c>
      <c r="F3641" t="str">
        <f t="shared" si="170"/>
        <v>No</v>
      </c>
    </row>
    <row r="3642" spans="1:6" x14ac:dyDescent="0.25">
      <c r="A3642" t="s">
        <v>432</v>
      </c>
      <c r="B3642" s="1">
        <v>40045</v>
      </c>
      <c r="C3642" t="s">
        <v>2422</v>
      </c>
      <c r="D3642">
        <f t="shared" si="168"/>
        <v>6039.04</v>
      </c>
      <c r="E3642">
        <f t="shared" si="169"/>
        <v>8</v>
      </c>
      <c r="F3642" t="str">
        <f t="shared" si="170"/>
        <v>No</v>
      </c>
    </row>
    <row r="3643" spans="1:6" x14ac:dyDescent="0.25">
      <c r="A3643" t="s">
        <v>114</v>
      </c>
      <c r="B3643" s="1">
        <v>37525</v>
      </c>
      <c r="C3643" t="s">
        <v>2423</v>
      </c>
      <c r="D3643">
        <f t="shared" si="168"/>
        <v>9275.35</v>
      </c>
      <c r="E3643">
        <f t="shared" si="169"/>
        <v>9</v>
      </c>
      <c r="F3643" t="str">
        <f t="shared" si="170"/>
        <v>No</v>
      </c>
    </row>
    <row r="3644" spans="1:6" x14ac:dyDescent="0.25">
      <c r="A3644" t="s">
        <v>101</v>
      </c>
      <c r="B3644" s="1">
        <v>38919</v>
      </c>
      <c r="C3644" t="s">
        <v>2424</v>
      </c>
      <c r="D3644">
        <f t="shared" si="168"/>
        <v>7778.4</v>
      </c>
      <c r="E3644">
        <f t="shared" si="169"/>
        <v>7</v>
      </c>
      <c r="F3644" t="str">
        <f t="shared" si="170"/>
        <v>No</v>
      </c>
    </row>
    <row r="3645" spans="1:6" x14ac:dyDescent="0.25">
      <c r="A3645" t="s">
        <v>335</v>
      </c>
      <c r="B3645" s="1">
        <v>40584</v>
      </c>
      <c r="C3645" t="s">
        <v>2425</v>
      </c>
      <c r="D3645">
        <f t="shared" si="168"/>
        <v>7420.43</v>
      </c>
      <c r="E3645">
        <f t="shared" si="169"/>
        <v>2</v>
      </c>
      <c r="F3645" t="str">
        <f t="shared" si="170"/>
        <v>No</v>
      </c>
    </row>
    <row r="3646" spans="1:6" x14ac:dyDescent="0.25">
      <c r="A3646" t="s">
        <v>96</v>
      </c>
      <c r="B3646" s="1">
        <v>39704</v>
      </c>
      <c r="C3646" t="s">
        <v>2426</v>
      </c>
      <c r="D3646">
        <f t="shared" si="168"/>
        <v>5899.97</v>
      </c>
      <c r="E3646">
        <f t="shared" si="169"/>
        <v>9</v>
      </c>
      <c r="F3646" t="str">
        <f t="shared" si="170"/>
        <v>No</v>
      </c>
    </row>
    <row r="3647" spans="1:6" x14ac:dyDescent="0.25">
      <c r="A3647" t="s">
        <v>138</v>
      </c>
      <c r="B3647" s="1">
        <v>39037</v>
      </c>
      <c r="C3647" t="s">
        <v>2427</v>
      </c>
      <c r="D3647">
        <f t="shared" si="168"/>
        <v>9707.25</v>
      </c>
      <c r="E3647">
        <f t="shared" si="169"/>
        <v>11</v>
      </c>
      <c r="F3647" t="str">
        <f t="shared" si="170"/>
        <v>Yes</v>
      </c>
    </row>
    <row r="3648" spans="1:6" x14ac:dyDescent="0.25">
      <c r="A3648" t="s">
        <v>217</v>
      </c>
      <c r="B3648" s="1">
        <v>38195</v>
      </c>
      <c r="C3648">
        <v>8393.7900000000009</v>
      </c>
      <c r="D3648">
        <f t="shared" si="168"/>
        <v>8393.7900000000009</v>
      </c>
      <c r="E3648">
        <f t="shared" si="169"/>
        <v>7</v>
      </c>
      <c r="F3648" t="str">
        <f t="shared" si="170"/>
        <v>No</v>
      </c>
    </row>
    <row r="3649" spans="1:6" x14ac:dyDescent="0.25">
      <c r="A3649" t="s">
        <v>634</v>
      </c>
      <c r="B3649" s="1">
        <v>39215</v>
      </c>
      <c r="C3649">
        <v>6562.05</v>
      </c>
      <c r="D3649">
        <f t="shared" si="168"/>
        <v>6562.05</v>
      </c>
      <c r="E3649">
        <f t="shared" si="169"/>
        <v>5</v>
      </c>
      <c r="F3649" t="str">
        <f t="shared" si="170"/>
        <v>No</v>
      </c>
    </row>
    <row r="3650" spans="1:6" x14ac:dyDescent="0.25">
      <c r="A3650" t="s">
        <v>68</v>
      </c>
      <c r="B3650" s="1">
        <v>38703</v>
      </c>
      <c r="C3650" t="s">
        <v>2428</v>
      </c>
      <c r="D3650">
        <f t="shared" si="168"/>
        <v>9440.81</v>
      </c>
      <c r="E3650">
        <f t="shared" si="169"/>
        <v>12</v>
      </c>
      <c r="F3650" t="str">
        <f t="shared" si="170"/>
        <v>No</v>
      </c>
    </row>
    <row r="3651" spans="1:6" x14ac:dyDescent="0.25">
      <c r="A3651" t="s">
        <v>101</v>
      </c>
      <c r="B3651" s="1">
        <v>41392</v>
      </c>
      <c r="C3651">
        <v>5576.91</v>
      </c>
      <c r="D3651">
        <f t="shared" ref="D3651:D3714" si="171">IF(LEFT(RIGHT(C3651,3))=",",_xlfn.NUMBERVALUE(C3651,",","."),C3651)</f>
        <v>5576.91</v>
      </c>
      <c r="E3651">
        <f t="shared" ref="E3651:E3714" si="172">MONTH(B3651)</f>
        <v>4</v>
      </c>
      <c r="F3651" t="str">
        <f t="shared" ref="F3651:F3714" si="173">IF(ISERROR(SEARCH("J*A*S*M",A3651)),"No","Yes")</f>
        <v>No</v>
      </c>
    </row>
    <row r="3652" spans="1:6" x14ac:dyDescent="0.25">
      <c r="A3652" t="s">
        <v>178</v>
      </c>
      <c r="B3652" s="1">
        <v>38019</v>
      </c>
      <c r="C3652">
        <v>7865.31</v>
      </c>
      <c r="D3652">
        <f t="shared" si="171"/>
        <v>7865.31</v>
      </c>
      <c r="E3652">
        <f t="shared" si="172"/>
        <v>2</v>
      </c>
      <c r="F3652" t="str">
        <f t="shared" si="173"/>
        <v>No</v>
      </c>
    </row>
    <row r="3653" spans="1:6" x14ac:dyDescent="0.25">
      <c r="A3653" t="s">
        <v>757</v>
      </c>
      <c r="B3653" s="1">
        <v>40259</v>
      </c>
      <c r="C3653" t="s">
        <v>2429</v>
      </c>
      <c r="D3653">
        <f t="shared" si="171"/>
        <v>8007.69</v>
      </c>
      <c r="E3653">
        <f t="shared" si="172"/>
        <v>3</v>
      </c>
      <c r="F3653" t="str">
        <f t="shared" si="173"/>
        <v>No</v>
      </c>
    </row>
    <row r="3654" spans="1:6" x14ac:dyDescent="0.25">
      <c r="A3654" t="s">
        <v>701</v>
      </c>
      <c r="B3654" s="1">
        <v>40744</v>
      </c>
      <c r="C3654">
        <v>9308.98</v>
      </c>
      <c r="D3654">
        <f t="shared" si="171"/>
        <v>9308.98</v>
      </c>
      <c r="E3654">
        <f t="shared" si="172"/>
        <v>7</v>
      </c>
      <c r="F3654" t="str">
        <f t="shared" si="173"/>
        <v>No</v>
      </c>
    </row>
    <row r="3655" spans="1:6" x14ac:dyDescent="0.25">
      <c r="A3655" t="s">
        <v>96</v>
      </c>
      <c r="B3655" s="1">
        <v>41986</v>
      </c>
      <c r="C3655">
        <v>7983.16</v>
      </c>
      <c r="D3655">
        <f t="shared" si="171"/>
        <v>7983.16</v>
      </c>
      <c r="E3655">
        <f t="shared" si="172"/>
        <v>12</v>
      </c>
      <c r="F3655" t="str">
        <f t="shared" si="173"/>
        <v>No</v>
      </c>
    </row>
    <row r="3656" spans="1:6" x14ac:dyDescent="0.25">
      <c r="A3656" t="s">
        <v>77</v>
      </c>
      <c r="B3656" s="1">
        <v>37941</v>
      </c>
      <c r="C3656">
        <v>8149.83</v>
      </c>
      <c r="D3656">
        <f t="shared" si="171"/>
        <v>8149.83</v>
      </c>
      <c r="E3656">
        <f t="shared" si="172"/>
        <v>11</v>
      </c>
      <c r="F3656" t="str">
        <f t="shared" si="173"/>
        <v>No</v>
      </c>
    </row>
    <row r="3657" spans="1:6" x14ac:dyDescent="0.25">
      <c r="A3657" t="s">
        <v>143</v>
      </c>
      <c r="B3657" s="1">
        <v>38026</v>
      </c>
      <c r="C3657">
        <v>6766.11</v>
      </c>
      <c r="D3657">
        <f t="shared" si="171"/>
        <v>6766.11</v>
      </c>
      <c r="E3657">
        <f t="shared" si="172"/>
        <v>2</v>
      </c>
      <c r="F3657" t="str">
        <f t="shared" si="173"/>
        <v>Yes</v>
      </c>
    </row>
    <row r="3658" spans="1:6" x14ac:dyDescent="0.25">
      <c r="A3658" t="s">
        <v>72</v>
      </c>
      <c r="B3658" s="1">
        <v>37027</v>
      </c>
      <c r="C3658">
        <v>6336.75</v>
      </c>
      <c r="D3658">
        <f t="shared" si="171"/>
        <v>6336.75</v>
      </c>
      <c r="E3658">
        <f t="shared" si="172"/>
        <v>5</v>
      </c>
      <c r="F3658" t="str">
        <f t="shared" si="173"/>
        <v>No</v>
      </c>
    </row>
    <row r="3659" spans="1:6" x14ac:dyDescent="0.25">
      <c r="A3659" t="s">
        <v>101</v>
      </c>
      <c r="B3659" s="1">
        <v>41347</v>
      </c>
      <c r="C3659" t="s">
        <v>2430</v>
      </c>
      <c r="D3659">
        <f t="shared" si="171"/>
        <v>8502.02</v>
      </c>
      <c r="E3659">
        <f t="shared" si="172"/>
        <v>3</v>
      </c>
      <c r="F3659" t="str">
        <f t="shared" si="173"/>
        <v>No</v>
      </c>
    </row>
    <row r="3660" spans="1:6" x14ac:dyDescent="0.25">
      <c r="A3660" t="s">
        <v>102</v>
      </c>
      <c r="B3660" s="1">
        <v>39517</v>
      </c>
      <c r="C3660" t="s">
        <v>2431</v>
      </c>
      <c r="D3660">
        <f t="shared" si="171"/>
        <v>6422.79</v>
      </c>
      <c r="E3660">
        <f t="shared" si="172"/>
        <v>3</v>
      </c>
      <c r="F3660" t="str">
        <f t="shared" si="173"/>
        <v>No</v>
      </c>
    </row>
    <row r="3661" spans="1:6" x14ac:dyDescent="0.25">
      <c r="A3661" t="s">
        <v>720</v>
      </c>
      <c r="B3661" s="1">
        <v>40584</v>
      </c>
      <c r="C3661" t="s">
        <v>2432</v>
      </c>
      <c r="D3661">
        <f t="shared" si="171"/>
        <v>5534.93</v>
      </c>
      <c r="E3661">
        <f t="shared" si="172"/>
        <v>2</v>
      </c>
      <c r="F3661" t="str">
        <f t="shared" si="173"/>
        <v>No</v>
      </c>
    </row>
    <row r="3662" spans="1:6" x14ac:dyDescent="0.25">
      <c r="A3662" t="s">
        <v>96</v>
      </c>
      <c r="B3662" s="1">
        <v>39978</v>
      </c>
      <c r="C3662" t="s">
        <v>2433</v>
      </c>
      <c r="D3662">
        <f t="shared" si="171"/>
        <v>5102.0600000000004</v>
      </c>
      <c r="E3662">
        <f t="shared" si="172"/>
        <v>6</v>
      </c>
      <c r="F3662" t="str">
        <f t="shared" si="173"/>
        <v>No</v>
      </c>
    </row>
    <row r="3663" spans="1:6" x14ac:dyDescent="0.25">
      <c r="A3663" t="s">
        <v>1053</v>
      </c>
      <c r="B3663" s="1">
        <v>37512</v>
      </c>
      <c r="C3663">
        <v>7851.38</v>
      </c>
      <c r="D3663">
        <f t="shared" si="171"/>
        <v>7851.38</v>
      </c>
      <c r="E3663">
        <f t="shared" si="172"/>
        <v>9</v>
      </c>
      <c r="F3663" t="str">
        <f t="shared" si="173"/>
        <v>No</v>
      </c>
    </row>
    <row r="3664" spans="1:6" x14ac:dyDescent="0.25">
      <c r="A3664" t="s">
        <v>275</v>
      </c>
      <c r="B3664" s="1">
        <v>37730</v>
      </c>
      <c r="C3664" t="s">
        <v>2434</v>
      </c>
      <c r="D3664">
        <f t="shared" si="171"/>
        <v>5382.3</v>
      </c>
      <c r="E3664">
        <f t="shared" si="172"/>
        <v>4</v>
      </c>
      <c r="F3664" t="str">
        <f t="shared" si="173"/>
        <v>No</v>
      </c>
    </row>
    <row r="3665" spans="1:6" x14ac:dyDescent="0.25">
      <c r="A3665" t="s">
        <v>269</v>
      </c>
      <c r="B3665" s="1">
        <v>40318</v>
      </c>
      <c r="C3665">
        <v>5102.88</v>
      </c>
      <c r="D3665">
        <f t="shared" si="171"/>
        <v>5102.88</v>
      </c>
      <c r="E3665">
        <f t="shared" si="172"/>
        <v>5</v>
      </c>
      <c r="F3665" t="str">
        <f t="shared" si="173"/>
        <v>Yes</v>
      </c>
    </row>
    <row r="3666" spans="1:6" x14ac:dyDescent="0.25">
      <c r="A3666" t="s">
        <v>432</v>
      </c>
      <c r="B3666" s="1">
        <v>40967</v>
      </c>
      <c r="C3666">
        <v>9072.27</v>
      </c>
      <c r="D3666">
        <f t="shared" si="171"/>
        <v>9072.27</v>
      </c>
      <c r="E3666">
        <f t="shared" si="172"/>
        <v>2</v>
      </c>
      <c r="F3666" t="str">
        <f t="shared" si="173"/>
        <v>No</v>
      </c>
    </row>
    <row r="3667" spans="1:6" x14ac:dyDescent="0.25">
      <c r="A3667" t="s">
        <v>327</v>
      </c>
      <c r="B3667" s="1">
        <v>38745</v>
      </c>
      <c r="C3667" t="s">
        <v>2435</v>
      </c>
      <c r="D3667">
        <f t="shared" si="171"/>
        <v>5092.3100000000004</v>
      </c>
      <c r="E3667">
        <f t="shared" si="172"/>
        <v>1</v>
      </c>
      <c r="F3667" t="str">
        <f t="shared" si="173"/>
        <v>No</v>
      </c>
    </row>
    <row r="3668" spans="1:6" x14ac:dyDescent="0.25">
      <c r="A3668" t="s">
        <v>372</v>
      </c>
      <c r="B3668" s="1">
        <v>38588</v>
      </c>
      <c r="C3668" t="s">
        <v>2436</v>
      </c>
      <c r="D3668">
        <f t="shared" si="171"/>
        <v>5556.33</v>
      </c>
      <c r="E3668">
        <f t="shared" si="172"/>
        <v>8</v>
      </c>
      <c r="F3668" t="str">
        <f t="shared" si="173"/>
        <v>No</v>
      </c>
    </row>
    <row r="3669" spans="1:6" x14ac:dyDescent="0.25">
      <c r="A3669" t="s">
        <v>962</v>
      </c>
      <c r="B3669" s="1">
        <v>41464</v>
      </c>
      <c r="C3669" t="s">
        <v>2437</v>
      </c>
      <c r="D3669">
        <f t="shared" si="171"/>
        <v>8147.73</v>
      </c>
      <c r="E3669">
        <f t="shared" si="172"/>
        <v>7</v>
      </c>
      <c r="F3669" t="str">
        <f t="shared" si="173"/>
        <v>No</v>
      </c>
    </row>
    <row r="3670" spans="1:6" x14ac:dyDescent="0.25">
      <c r="A3670" t="s">
        <v>329</v>
      </c>
      <c r="B3670" s="1">
        <v>40957</v>
      </c>
      <c r="C3670">
        <v>6891.81</v>
      </c>
      <c r="D3670">
        <f t="shared" si="171"/>
        <v>6891.81</v>
      </c>
      <c r="E3670">
        <f t="shared" si="172"/>
        <v>2</v>
      </c>
      <c r="F3670" t="str">
        <f t="shared" si="173"/>
        <v>No</v>
      </c>
    </row>
    <row r="3671" spans="1:6" x14ac:dyDescent="0.25">
      <c r="A3671" t="s">
        <v>79</v>
      </c>
      <c r="B3671" s="1">
        <v>38193</v>
      </c>
      <c r="C3671" t="s">
        <v>2438</v>
      </c>
      <c r="D3671">
        <f t="shared" si="171"/>
        <v>8465.08</v>
      </c>
      <c r="E3671">
        <f t="shared" si="172"/>
        <v>7</v>
      </c>
      <c r="F3671" t="str">
        <f t="shared" si="173"/>
        <v>Yes</v>
      </c>
    </row>
    <row r="3672" spans="1:6" x14ac:dyDescent="0.25">
      <c r="A3672" t="s">
        <v>782</v>
      </c>
      <c r="B3672" s="1">
        <v>41125</v>
      </c>
      <c r="C3672" t="s">
        <v>2439</v>
      </c>
      <c r="D3672">
        <f t="shared" si="171"/>
        <v>7563.76</v>
      </c>
      <c r="E3672">
        <f t="shared" si="172"/>
        <v>8</v>
      </c>
      <c r="F3672" t="str">
        <f t="shared" si="173"/>
        <v>No</v>
      </c>
    </row>
    <row r="3673" spans="1:6" x14ac:dyDescent="0.25">
      <c r="A3673" t="s">
        <v>978</v>
      </c>
      <c r="B3673" s="1">
        <v>38400</v>
      </c>
      <c r="C3673">
        <v>9376.85</v>
      </c>
      <c r="D3673">
        <f t="shared" si="171"/>
        <v>9376.85</v>
      </c>
      <c r="E3673">
        <f t="shared" si="172"/>
        <v>2</v>
      </c>
      <c r="F3673" t="str">
        <f t="shared" si="173"/>
        <v>No</v>
      </c>
    </row>
    <row r="3674" spans="1:6" x14ac:dyDescent="0.25">
      <c r="A3674" t="s">
        <v>1589</v>
      </c>
      <c r="B3674" s="1">
        <v>39787</v>
      </c>
      <c r="C3674" t="s">
        <v>2440</v>
      </c>
      <c r="D3674">
        <f t="shared" si="171"/>
        <v>5151.46</v>
      </c>
      <c r="E3674">
        <f t="shared" si="172"/>
        <v>12</v>
      </c>
      <c r="F3674" t="str">
        <f t="shared" si="173"/>
        <v>No</v>
      </c>
    </row>
    <row r="3675" spans="1:6" x14ac:dyDescent="0.25">
      <c r="A3675" t="s">
        <v>544</v>
      </c>
      <c r="B3675" s="1">
        <v>37981</v>
      </c>
      <c r="C3675">
        <v>9779.67</v>
      </c>
      <c r="D3675">
        <f t="shared" si="171"/>
        <v>9779.67</v>
      </c>
      <c r="E3675">
        <f t="shared" si="172"/>
        <v>12</v>
      </c>
      <c r="F3675" t="str">
        <f t="shared" si="173"/>
        <v>Yes</v>
      </c>
    </row>
    <row r="3676" spans="1:6" x14ac:dyDescent="0.25">
      <c r="A3676" t="s">
        <v>242</v>
      </c>
      <c r="B3676" s="1">
        <v>38305</v>
      </c>
      <c r="C3676" t="s">
        <v>2441</v>
      </c>
      <c r="D3676">
        <f t="shared" si="171"/>
        <v>8101.06</v>
      </c>
      <c r="E3676">
        <f t="shared" si="172"/>
        <v>11</v>
      </c>
      <c r="F3676" t="str">
        <f t="shared" si="173"/>
        <v>No</v>
      </c>
    </row>
    <row r="3677" spans="1:6" x14ac:dyDescent="0.25">
      <c r="A3677" t="s">
        <v>101</v>
      </c>
      <c r="B3677" s="1">
        <v>41106</v>
      </c>
      <c r="C3677">
        <v>7544.53</v>
      </c>
      <c r="D3677">
        <f t="shared" si="171"/>
        <v>7544.53</v>
      </c>
      <c r="E3677">
        <f t="shared" si="172"/>
        <v>7</v>
      </c>
      <c r="F3677" t="str">
        <f t="shared" si="173"/>
        <v>No</v>
      </c>
    </row>
    <row r="3678" spans="1:6" x14ac:dyDescent="0.25">
      <c r="A3678" t="s">
        <v>181</v>
      </c>
      <c r="B3678" s="1">
        <v>37789</v>
      </c>
      <c r="C3678" t="s">
        <v>2442</v>
      </c>
      <c r="D3678">
        <f t="shared" si="171"/>
        <v>8192.6</v>
      </c>
      <c r="E3678">
        <f t="shared" si="172"/>
        <v>6</v>
      </c>
      <c r="F3678" t="str">
        <f t="shared" si="173"/>
        <v>No</v>
      </c>
    </row>
    <row r="3679" spans="1:6" x14ac:dyDescent="0.25">
      <c r="A3679" t="s">
        <v>210</v>
      </c>
      <c r="B3679" s="1">
        <v>39157</v>
      </c>
      <c r="C3679">
        <v>6315.38</v>
      </c>
      <c r="D3679">
        <f t="shared" si="171"/>
        <v>6315.38</v>
      </c>
      <c r="E3679">
        <f t="shared" si="172"/>
        <v>3</v>
      </c>
      <c r="F3679" t="str">
        <f t="shared" si="173"/>
        <v>No</v>
      </c>
    </row>
    <row r="3680" spans="1:6" x14ac:dyDescent="0.25">
      <c r="A3680" t="s">
        <v>407</v>
      </c>
      <c r="B3680" s="1">
        <v>38009</v>
      </c>
      <c r="C3680" t="s">
        <v>2443</v>
      </c>
      <c r="D3680">
        <f t="shared" si="171"/>
        <v>5599.13</v>
      </c>
      <c r="E3680">
        <f t="shared" si="172"/>
        <v>1</v>
      </c>
      <c r="F3680" t="str">
        <f t="shared" si="173"/>
        <v>No</v>
      </c>
    </row>
    <row r="3681" spans="1:6" x14ac:dyDescent="0.25">
      <c r="A3681" t="s">
        <v>344</v>
      </c>
      <c r="B3681" s="1">
        <v>41115</v>
      </c>
      <c r="C3681" t="s">
        <v>2444</v>
      </c>
      <c r="D3681">
        <f t="shared" si="171"/>
        <v>5874.6</v>
      </c>
      <c r="E3681">
        <f t="shared" si="172"/>
        <v>7</v>
      </c>
      <c r="F3681" t="str">
        <f t="shared" si="173"/>
        <v>No</v>
      </c>
    </row>
    <row r="3682" spans="1:6" x14ac:dyDescent="0.25">
      <c r="A3682" t="s">
        <v>215</v>
      </c>
      <c r="B3682" s="1">
        <v>37023</v>
      </c>
      <c r="C3682" t="s">
        <v>2445</v>
      </c>
      <c r="D3682">
        <f t="shared" si="171"/>
        <v>9701.81</v>
      </c>
      <c r="E3682">
        <f t="shared" si="172"/>
        <v>5</v>
      </c>
      <c r="F3682" t="str">
        <f t="shared" si="173"/>
        <v>No</v>
      </c>
    </row>
    <row r="3683" spans="1:6" x14ac:dyDescent="0.25">
      <c r="A3683" t="s">
        <v>247</v>
      </c>
      <c r="B3683" s="1">
        <v>38404</v>
      </c>
      <c r="C3683" t="s">
        <v>2446</v>
      </c>
      <c r="D3683">
        <f t="shared" si="171"/>
        <v>9609.27</v>
      </c>
      <c r="E3683">
        <f t="shared" si="172"/>
        <v>2</v>
      </c>
      <c r="F3683" t="str">
        <f t="shared" si="173"/>
        <v>Yes</v>
      </c>
    </row>
    <row r="3684" spans="1:6" x14ac:dyDescent="0.25">
      <c r="A3684" t="s">
        <v>586</v>
      </c>
      <c r="B3684" s="1">
        <v>40942</v>
      </c>
      <c r="C3684" t="s">
        <v>2447</v>
      </c>
      <c r="D3684">
        <f t="shared" si="171"/>
        <v>5906</v>
      </c>
      <c r="E3684">
        <f t="shared" si="172"/>
        <v>2</v>
      </c>
      <c r="F3684" t="str">
        <f t="shared" si="173"/>
        <v>No</v>
      </c>
    </row>
    <row r="3685" spans="1:6" x14ac:dyDescent="0.25">
      <c r="A3685" t="s">
        <v>206</v>
      </c>
      <c r="B3685" s="1">
        <v>39925</v>
      </c>
      <c r="C3685" t="s">
        <v>2448</v>
      </c>
      <c r="D3685">
        <f t="shared" si="171"/>
        <v>5966.7</v>
      </c>
      <c r="E3685">
        <f t="shared" si="172"/>
        <v>4</v>
      </c>
      <c r="F3685" t="str">
        <f t="shared" si="173"/>
        <v>No</v>
      </c>
    </row>
    <row r="3686" spans="1:6" x14ac:dyDescent="0.25">
      <c r="A3686" t="s">
        <v>72</v>
      </c>
      <c r="B3686" s="1">
        <v>39218</v>
      </c>
      <c r="C3686">
        <v>5135.01</v>
      </c>
      <c r="D3686">
        <f t="shared" si="171"/>
        <v>5135.01</v>
      </c>
      <c r="E3686">
        <f t="shared" si="172"/>
        <v>5</v>
      </c>
      <c r="F3686" t="str">
        <f t="shared" si="173"/>
        <v>No</v>
      </c>
    </row>
    <row r="3687" spans="1:6" x14ac:dyDescent="0.25">
      <c r="A3687" t="s">
        <v>1318</v>
      </c>
      <c r="B3687" s="1">
        <v>40889</v>
      </c>
      <c r="C3687">
        <v>7510.56</v>
      </c>
      <c r="D3687">
        <f t="shared" si="171"/>
        <v>7510.56</v>
      </c>
      <c r="E3687">
        <f t="shared" si="172"/>
        <v>12</v>
      </c>
      <c r="F3687" t="str">
        <f t="shared" si="173"/>
        <v>No</v>
      </c>
    </row>
    <row r="3688" spans="1:6" x14ac:dyDescent="0.25">
      <c r="A3688" t="s">
        <v>217</v>
      </c>
      <c r="B3688" s="1">
        <v>40308</v>
      </c>
      <c r="C3688">
        <v>9082.44</v>
      </c>
      <c r="D3688">
        <f t="shared" si="171"/>
        <v>9082.44</v>
      </c>
      <c r="E3688">
        <f t="shared" si="172"/>
        <v>5</v>
      </c>
      <c r="F3688" t="str">
        <f t="shared" si="173"/>
        <v>No</v>
      </c>
    </row>
    <row r="3689" spans="1:6" x14ac:dyDescent="0.25">
      <c r="A3689" t="s">
        <v>126</v>
      </c>
      <c r="B3689" s="1">
        <v>39983</v>
      </c>
      <c r="C3689" t="s">
        <v>2449</v>
      </c>
      <c r="D3689">
        <f t="shared" si="171"/>
        <v>7797.19</v>
      </c>
      <c r="E3689">
        <f t="shared" si="172"/>
        <v>6</v>
      </c>
      <c r="F3689" t="str">
        <f t="shared" si="173"/>
        <v>No</v>
      </c>
    </row>
    <row r="3690" spans="1:6" x14ac:dyDescent="0.25">
      <c r="A3690" t="s">
        <v>1297</v>
      </c>
      <c r="B3690" s="1">
        <v>41896</v>
      </c>
      <c r="C3690" t="s">
        <v>2450</v>
      </c>
      <c r="D3690">
        <f t="shared" si="171"/>
        <v>6832.35</v>
      </c>
      <c r="E3690">
        <f t="shared" si="172"/>
        <v>9</v>
      </c>
      <c r="F3690" t="str">
        <f t="shared" si="173"/>
        <v>No</v>
      </c>
    </row>
    <row r="3691" spans="1:6" x14ac:dyDescent="0.25">
      <c r="A3691" t="s">
        <v>322</v>
      </c>
      <c r="B3691" s="1">
        <v>41339</v>
      </c>
      <c r="C3691">
        <v>6538.66</v>
      </c>
      <c r="D3691">
        <f t="shared" si="171"/>
        <v>6538.66</v>
      </c>
      <c r="E3691">
        <f t="shared" si="172"/>
        <v>3</v>
      </c>
      <c r="F3691" t="str">
        <f t="shared" si="173"/>
        <v>No</v>
      </c>
    </row>
    <row r="3692" spans="1:6" x14ac:dyDescent="0.25">
      <c r="A3692" t="s">
        <v>429</v>
      </c>
      <c r="B3692" s="1">
        <v>38850</v>
      </c>
      <c r="C3692" t="s">
        <v>2451</v>
      </c>
      <c r="D3692">
        <f t="shared" si="171"/>
        <v>8991.11</v>
      </c>
      <c r="E3692">
        <f t="shared" si="172"/>
        <v>5</v>
      </c>
      <c r="F3692" t="str">
        <f t="shared" si="173"/>
        <v>No</v>
      </c>
    </row>
    <row r="3693" spans="1:6" x14ac:dyDescent="0.25">
      <c r="A3693" t="s">
        <v>332</v>
      </c>
      <c r="B3693" s="1">
        <v>41249</v>
      </c>
      <c r="C3693">
        <v>8925.5300000000007</v>
      </c>
      <c r="D3693">
        <f t="shared" si="171"/>
        <v>8925.5300000000007</v>
      </c>
      <c r="E3693">
        <f t="shared" si="172"/>
        <v>12</v>
      </c>
      <c r="F3693" t="str">
        <f t="shared" si="173"/>
        <v>No</v>
      </c>
    </row>
    <row r="3694" spans="1:6" x14ac:dyDescent="0.25">
      <c r="A3694" t="s">
        <v>1118</v>
      </c>
      <c r="B3694" s="1">
        <v>39562</v>
      </c>
      <c r="C3694" t="s">
        <v>2452</v>
      </c>
      <c r="D3694">
        <f t="shared" si="171"/>
        <v>9056.9500000000007</v>
      </c>
      <c r="E3694">
        <f t="shared" si="172"/>
        <v>4</v>
      </c>
      <c r="F3694" t="str">
        <f t="shared" si="173"/>
        <v>No</v>
      </c>
    </row>
    <row r="3695" spans="1:6" x14ac:dyDescent="0.25">
      <c r="A3695" t="s">
        <v>1366</v>
      </c>
      <c r="B3695" s="1">
        <v>40476</v>
      </c>
      <c r="C3695">
        <v>9433.75</v>
      </c>
      <c r="D3695">
        <f t="shared" si="171"/>
        <v>9433.75</v>
      </c>
      <c r="E3695">
        <f t="shared" si="172"/>
        <v>10</v>
      </c>
      <c r="F3695" t="str">
        <f t="shared" si="173"/>
        <v>No</v>
      </c>
    </row>
    <row r="3696" spans="1:6" x14ac:dyDescent="0.25">
      <c r="A3696" t="s">
        <v>1048</v>
      </c>
      <c r="B3696" s="1">
        <v>40336</v>
      </c>
      <c r="C3696">
        <v>7236.46</v>
      </c>
      <c r="D3696">
        <f t="shared" si="171"/>
        <v>7236.46</v>
      </c>
      <c r="E3696">
        <f t="shared" si="172"/>
        <v>6</v>
      </c>
      <c r="F3696" t="str">
        <f t="shared" si="173"/>
        <v>No</v>
      </c>
    </row>
    <row r="3697" spans="1:6" x14ac:dyDescent="0.25">
      <c r="A3697" t="s">
        <v>640</v>
      </c>
      <c r="B3697" s="1">
        <v>37400</v>
      </c>
      <c r="C3697" t="s">
        <v>2453</v>
      </c>
      <c r="D3697">
        <f t="shared" si="171"/>
        <v>6101.29</v>
      </c>
      <c r="E3697">
        <f t="shared" si="172"/>
        <v>5</v>
      </c>
      <c r="F3697" t="str">
        <f t="shared" si="173"/>
        <v>No</v>
      </c>
    </row>
    <row r="3698" spans="1:6" x14ac:dyDescent="0.25">
      <c r="A3698" t="s">
        <v>275</v>
      </c>
      <c r="B3698" s="1">
        <v>40716</v>
      </c>
      <c r="C3698" t="s">
        <v>2454</v>
      </c>
      <c r="D3698">
        <f t="shared" si="171"/>
        <v>7194.68</v>
      </c>
      <c r="E3698">
        <f t="shared" si="172"/>
        <v>6</v>
      </c>
      <c r="F3698" t="str">
        <f t="shared" si="173"/>
        <v>No</v>
      </c>
    </row>
    <row r="3699" spans="1:6" x14ac:dyDescent="0.25">
      <c r="A3699" t="s">
        <v>648</v>
      </c>
      <c r="B3699" s="1">
        <v>37000</v>
      </c>
      <c r="C3699">
        <v>6160.22</v>
      </c>
      <c r="D3699">
        <f t="shared" si="171"/>
        <v>6160.22</v>
      </c>
      <c r="E3699">
        <f t="shared" si="172"/>
        <v>4</v>
      </c>
      <c r="F3699" t="str">
        <f t="shared" si="173"/>
        <v>No</v>
      </c>
    </row>
    <row r="3700" spans="1:6" x14ac:dyDescent="0.25">
      <c r="A3700" t="s">
        <v>326</v>
      </c>
      <c r="B3700" s="1">
        <v>40818</v>
      </c>
      <c r="C3700">
        <v>7210.77</v>
      </c>
      <c r="D3700">
        <f t="shared" si="171"/>
        <v>7210.77</v>
      </c>
      <c r="E3700">
        <f t="shared" si="172"/>
        <v>10</v>
      </c>
      <c r="F3700" t="str">
        <f t="shared" si="173"/>
        <v>No</v>
      </c>
    </row>
    <row r="3701" spans="1:6" x14ac:dyDescent="0.25">
      <c r="A3701" t="s">
        <v>789</v>
      </c>
      <c r="B3701" s="1">
        <v>39906</v>
      </c>
      <c r="C3701" t="s">
        <v>2455</v>
      </c>
      <c r="D3701">
        <f t="shared" si="171"/>
        <v>6956.42</v>
      </c>
      <c r="E3701">
        <f t="shared" si="172"/>
        <v>4</v>
      </c>
      <c r="F3701" t="str">
        <f t="shared" si="173"/>
        <v>No</v>
      </c>
    </row>
    <row r="3702" spans="1:6" x14ac:dyDescent="0.25">
      <c r="A3702" t="s">
        <v>217</v>
      </c>
      <c r="B3702" s="1">
        <v>37681</v>
      </c>
      <c r="C3702" t="s">
        <v>2456</v>
      </c>
      <c r="D3702">
        <f t="shared" si="171"/>
        <v>5238.3999999999996</v>
      </c>
      <c r="E3702">
        <f t="shared" si="172"/>
        <v>3</v>
      </c>
      <c r="F3702" t="str">
        <f t="shared" si="173"/>
        <v>No</v>
      </c>
    </row>
    <row r="3703" spans="1:6" x14ac:dyDescent="0.25">
      <c r="A3703" t="s">
        <v>703</v>
      </c>
      <c r="B3703" s="1">
        <v>41468</v>
      </c>
      <c r="C3703" t="s">
        <v>2457</v>
      </c>
      <c r="D3703">
        <f t="shared" si="171"/>
        <v>5623.83</v>
      </c>
      <c r="E3703">
        <f t="shared" si="172"/>
        <v>7</v>
      </c>
      <c r="F3703" t="str">
        <f t="shared" si="173"/>
        <v>No</v>
      </c>
    </row>
    <row r="3704" spans="1:6" x14ac:dyDescent="0.25">
      <c r="A3704" t="s">
        <v>320</v>
      </c>
      <c r="B3704" s="1">
        <v>37865</v>
      </c>
      <c r="C3704">
        <v>6055.72</v>
      </c>
      <c r="D3704">
        <f t="shared" si="171"/>
        <v>6055.72</v>
      </c>
      <c r="E3704">
        <f t="shared" si="172"/>
        <v>9</v>
      </c>
      <c r="F3704" t="str">
        <f t="shared" si="173"/>
        <v>Yes</v>
      </c>
    </row>
    <row r="3705" spans="1:6" x14ac:dyDescent="0.25">
      <c r="A3705" t="s">
        <v>594</v>
      </c>
      <c r="B3705" s="1">
        <v>38413</v>
      </c>
      <c r="C3705">
        <v>7672.72</v>
      </c>
      <c r="D3705">
        <f t="shared" si="171"/>
        <v>7672.72</v>
      </c>
      <c r="E3705">
        <f t="shared" si="172"/>
        <v>3</v>
      </c>
      <c r="F3705" t="str">
        <f t="shared" si="173"/>
        <v>No</v>
      </c>
    </row>
    <row r="3706" spans="1:6" x14ac:dyDescent="0.25">
      <c r="A3706" t="s">
        <v>334</v>
      </c>
      <c r="B3706" s="1">
        <v>39992</v>
      </c>
      <c r="C3706">
        <v>8351.98</v>
      </c>
      <c r="D3706">
        <f t="shared" si="171"/>
        <v>8351.98</v>
      </c>
      <c r="E3706">
        <f t="shared" si="172"/>
        <v>6</v>
      </c>
      <c r="F3706" t="str">
        <f t="shared" si="173"/>
        <v>No</v>
      </c>
    </row>
    <row r="3707" spans="1:6" x14ac:dyDescent="0.25">
      <c r="A3707" t="s">
        <v>760</v>
      </c>
      <c r="B3707" s="1">
        <v>39303</v>
      </c>
      <c r="C3707">
        <v>6989.21</v>
      </c>
      <c r="D3707">
        <f t="shared" si="171"/>
        <v>6989.21</v>
      </c>
      <c r="E3707">
        <f t="shared" si="172"/>
        <v>8</v>
      </c>
      <c r="F3707" t="str">
        <f t="shared" si="173"/>
        <v>No</v>
      </c>
    </row>
    <row r="3708" spans="1:6" x14ac:dyDescent="0.25">
      <c r="A3708" t="s">
        <v>258</v>
      </c>
      <c r="B3708" s="1">
        <v>41949</v>
      </c>
      <c r="C3708" t="s">
        <v>2458</v>
      </c>
      <c r="D3708">
        <f t="shared" si="171"/>
        <v>9213.1</v>
      </c>
      <c r="E3708">
        <f t="shared" si="172"/>
        <v>11</v>
      </c>
      <c r="F3708" t="str">
        <f t="shared" si="173"/>
        <v>No</v>
      </c>
    </row>
    <row r="3709" spans="1:6" x14ac:dyDescent="0.25">
      <c r="A3709" t="s">
        <v>77</v>
      </c>
      <c r="B3709" s="1">
        <v>41980</v>
      </c>
      <c r="C3709" t="s">
        <v>2459</v>
      </c>
      <c r="D3709">
        <f t="shared" si="171"/>
        <v>8785.56</v>
      </c>
      <c r="E3709">
        <f t="shared" si="172"/>
        <v>12</v>
      </c>
      <c r="F3709" t="str">
        <f t="shared" si="173"/>
        <v>No</v>
      </c>
    </row>
    <row r="3710" spans="1:6" x14ac:dyDescent="0.25">
      <c r="A3710" t="s">
        <v>394</v>
      </c>
      <c r="B3710" s="1">
        <v>41928</v>
      </c>
      <c r="C3710">
        <v>7199.2</v>
      </c>
      <c r="D3710">
        <f t="shared" si="171"/>
        <v>7199.2</v>
      </c>
      <c r="E3710">
        <f t="shared" si="172"/>
        <v>10</v>
      </c>
      <c r="F3710" t="str">
        <f t="shared" si="173"/>
        <v>No</v>
      </c>
    </row>
    <row r="3711" spans="1:6" x14ac:dyDescent="0.25">
      <c r="A3711" t="s">
        <v>1397</v>
      </c>
      <c r="B3711" s="1">
        <v>37017</v>
      </c>
      <c r="C3711" t="s">
        <v>2460</v>
      </c>
      <c r="D3711">
        <f t="shared" si="171"/>
        <v>6984.57</v>
      </c>
      <c r="E3711">
        <f t="shared" si="172"/>
        <v>5</v>
      </c>
      <c r="F3711" t="str">
        <f t="shared" si="173"/>
        <v>No</v>
      </c>
    </row>
    <row r="3712" spans="1:6" x14ac:dyDescent="0.25">
      <c r="A3712" t="s">
        <v>681</v>
      </c>
      <c r="B3712" s="1">
        <v>40116</v>
      </c>
      <c r="C3712">
        <v>8264.23</v>
      </c>
      <c r="D3712">
        <f t="shared" si="171"/>
        <v>8264.23</v>
      </c>
      <c r="E3712">
        <f t="shared" si="172"/>
        <v>10</v>
      </c>
      <c r="F3712" t="str">
        <f t="shared" si="173"/>
        <v>No</v>
      </c>
    </row>
    <row r="3713" spans="1:6" x14ac:dyDescent="0.25">
      <c r="A3713" t="s">
        <v>928</v>
      </c>
      <c r="B3713" s="1">
        <v>38936</v>
      </c>
      <c r="C3713">
        <v>6107.42</v>
      </c>
      <c r="D3713">
        <f t="shared" si="171"/>
        <v>6107.42</v>
      </c>
      <c r="E3713">
        <f t="shared" si="172"/>
        <v>8</v>
      </c>
      <c r="F3713" t="str">
        <f t="shared" si="173"/>
        <v>No</v>
      </c>
    </row>
    <row r="3714" spans="1:6" x14ac:dyDescent="0.25">
      <c r="A3714" t="s">
        <v>1516</v>
      </c>
      <c r="B3714" s="1">
        <v>40918</v>
      </c>
      <c r="C3714" t="s">
        <v>2461</v>
      </c>
      <c r="D3714">
        <f t="shared" si="171"/>
        <v>7323.41</v>
      </c>
      <c r="E3714">
        <f t="shared" si="172"/>
        <v>1</v>
      </c>
      <c r="F3714" t="str">
        <f t="shared" si="173"/>
        <v>No</v>
      </c>
    </row>
    <row r="3715" spans="1:6" x14ac:dyDescent="0.25">
      <c r="A3715" t="s">
        <v>1492</v>
      </c>
      <c r="B3715" s="1">
        <v>37250</v>
      </c>
      <c r="C3715" t="s">
        <v>2462</v>
      </c>
      <c r="D3715">
        <f t="shared" ref="D3715:D3778" si="174">IF(LEFT(RIGHT(C3715,3))=",",_xlfn.NUMBERVALUE(C3715,",","."),C3715)</f>
        <v>7320.64</v>
      </c>
      <c r="E3715">
        <f t="shared" ref="E3715:E3778" si="175">MONTH(B3715)</f>
        <v>12</v>
      </c>
      <c r="F3715" t="str">
        <f t="shared" ref="F3715:F3778" si="176">IF(ISERROR(SEARCH("J*A*S*M",A3715)),"No","Yes")</f>
        <v>No</v>
      </c>
    </row>
    <row r="3716" spans="1:6" x14ac:dyDescent="0.25">
      <c r="A3716" t="s">
        <v>854</v>
      </c>
      <c r="B3716" s="1">
        <v>38173</v>
      </c>
      <c r="C3716">
        <v>5774.62</v>
      </c>
      <c r="D3716">
        <f t="shared" si="174"/>
        <v>5774.62</v>
      </c>
      <c r="E3716">
        <f t="shared" si="175"/>
        <v>7</v>
      </c>
      <c r="F3716" t="str">
        <f t="shared" si="176"/>
        <v>No</v>
      </c>
    </row>
    <row r="3717" spans="1:6" x14ac:dyDescent="0.25">
      <c r="A3717" t="s">
        <v>125</v>
      </c>
      <c r="B3717" s="1">
        <v>38121</v>
      </c>
      <c r="C3717">
        <v>7639.31</v>
      </c>
      <c r="D3717">
        <f t="shared" si="174"/>
        <v>7639.31</v>
      </c>
      <c r="E3717">
        <f t="shared" si="175"/>
        <v>5</v>
      </c>
      <c r="F3717" t="str">
        <f t="shared" si="176"/>
        <v>No</v>
      </c>
    </row>
    <row r="3718" spans="1:6" x14ac:dyDescent="0.25">
      <c r="A3718" t="s">
        <v>372</v>
      </c>
      <c r="B3718" s="1">
        <v>39629</v>
      </c>
      <c r="C3718" t="s">
        <v>2463</v>
      </c>
      <c r="D3718">
        <f t="shared" si="174"/>
        <v>7023.77</v>
      </c>
      <c r="E3718">
        <f t="shared" si="175"/>
        <v>6</v>
      </c>
      <c r="F3718" t="str">
        <f t="shared" si="176"/>
        <v>No</v>
      </c>
    </row>
    <row r="3719" spans="1:6" x14ac:dyDescent="0.25">
      <c r="A3719" t="s">
        <v>508</v>
      </c>
      <c r="B3719" s="1">
        <v>37087</v>
      </c>
      <c r="C3719">
        <v>9972.59</v>
      </c>
      <c r="D3719">
        <f t="shared" si="174"/>
        <v>9972.59</v>
      </c>
      <c r="E3719">
        <f t="shared" si="175"/>
        <v>7</v>
      </c>
      <c r="F3719" t="str">
        <f t="shared" si="176"/>
        <v>No</v>
      </c>
    </row>
    <row r="3720" spans="1:6" x14ac:dyDescent="0.25">
      <c r="A3720" t="s">
        <v>331</v>
      </c>
      <c r="B3720" s="1">
        <v>37216</v>
      </c>
      <c r="C3720">
        <v>9492.58</v>
      </c>
      <c r="D3720">
        <f t="shared" si="174"/>
        <v>9492.58</v>
      </c>
      <c r="E3720">
        <f t="shared" si="175"/>
        <v>11</v>
      </c>
      <c r="F3720" t="str">
        <f t="shared" si="176"/>
        <v>No</v>
      </c>
    </row>
    <row r="3721" spans="1:6" x14ac:dyDescent="0.25">
      <c r="A3721" t="s">
        <v>689</v>
      </c>
      <c r="B3721" s="1">
        <v>39619</v>
      </c>
      <c r="C3721" t="s">
        <v>2464</v>
      </c>
      <c r="D3721">
        <f t="shared" si="174"/>
        <v>6172.75</v>
      </c>
      <c r="E3721">
        <f t="shared" si="175"/>
        <v>6</v>
      </c>
      <c r="F3721" t="str">
        <f t="shared" si="176"/>
        <v>No</v>
      </c>
    </row>
    <row r="3722" spans="1:6" x14ac:dyDescent="0.25">
      <c r="A3722" t="s">
        <v>558</v>
      </c>
      <c r="B3722" s="1">
        <v>38255</v>
      </c>
      <c r="C3722">
        <v>8337.07</v>
      </c>
      <c r="D3722">
        <f t="shared" si="174"/>
        <v>8337.07</v>
      </c>
      <c r="E3722">
        <f t="shared" si="175"/>
        <v>9</v>
      </c>
      <c r="F3722" t="str">
        <f t="shared" si="176"/>
        <v>No</v>
      </c>
    </row>
    <row r="3723" spans="1:6" x14ac:dyDescent="0.25">
      <c r="A3723" t="s">
        <v>291</v>
      </c>
      <c r="B3723" s="1">
        <v>37769</v>
      </c>
      <c r="C3723">
        <v>8769.34</v>
      </c>
      <c r="D3723">
        <f t="shared" si="174"/>
        <v>8769.34</v>
      </c>
      <c r="E3723">
        <f t="shared" si="175"/>
        <v>5</v>
      </c>
      <c r="F3723" t="str">
        <f t="shared" si="176"/>
        <v>No</v>
      </c>
    </row>
    <row r="3724" spans="1:6" x14ac:dyDescent="0.25">
      <c r="A3724" t="s">
        <v>2465</v>
      </c>
      <c r="B3724" s="1">
        <v>40476</v>
      </c>
      <c r="C3724">
        <v>7452.06</v>
      </c>
      <c r="D3724">
        <f t="shared" si="174"/>
        <v>7452.06</v>
      </c>
      <c r="E3724">
        <f t="shared" si="175"/>
        <v>10</v>
      </c>
      <c r="F3724" t="str">
        <f t="shared" si="176"/>
        <v>No</v>
      </c>
    </row>
    <row r="3725" spans="1:6" x14ac:dyDescent="0.25">
      <c r="A3725" t="s">
        <v>519</v>
      </c>
      <c r="B3725" s="1">
        <v>41728</v>
      </c>
      <c r="C3725" t="s">
        <v>2466</v>
      </c>
      <c r="D3725">
        <f t="shared" si="174"/>
        <v>9036.01</v>
      </c>
      <c r="E3725">
        <f t="shared" si="175"/>
        <v>3</v>
      </c>
      <c r="F3725" t="str">
        <f t="shared" si="176"/>
        <v>No</v>
      </c>
    </row>
    <row r="3726" spans="1:6" x14ac:dyDescent="0.25">
      <c r="A3726" t="s">
        <v>77</v>
      </c>
      <c r="B3726" s="1">
        <v>38099</v>
      </c>
      <c r="C3726">
        <v>8937.09</v>
      </c>
      <c r="D3726">
        <f t="shared" si="174"/>
        <v>8937.09</v>
      </c>
      <c r="E3726">
        <f t="shared" si="175"/>
        <v>4</v>
      </c>
      <c r="F3726" t="str">
        <f t="shared" si="176"/>
        <v>No</v>
      </c>
    </row>
    <row r="3727" spans="1:6" x14ac:dyDescent="0.25">
      <c r="A3727" t="s">
        <v>121</v>
      </c>
      <c r="B3727" s="1">
        <v>38029</v>
      </c>
      <c r="C3727">
        <v>8382.15</v>
      </c>
      <c r="D3727">
        <f t="shared" si="174"/>
        <v>8382.15</v>
      </c>
      <c r="E3727">
        <f t="shared" si="175"/>
        <v>2</v>
      </c>
      <c r="F3727" t="str">
        <f t="shared" si="176"/>
        <v>No</v>
      </c>
    </row>
    <row r="3728" spans="1:6" x14ac:dyDescent="0.25">
      <c r="A3728" t="s">
        <v>78</v>
      </c>
      <c r="B3728" s="1">
        <v>38131</v>
      </c>
      <c r="C3728">
        <v>5504.79</v>
      </c>
      <c r="D3728">
        <f t="shared" si="174"/>
        <v>5504.79</v>
      </c>
      <c r="E3728">
        <f t="shared" si="175"/>
        <v>5</v>
      </c>
      <c r="F3728" t="str">
        <f t="shared" si="176"/>
        <v>No</v>
      </c>
    </row>
    <row r="3729" spans="1:6" x14ac:dyDescent="0.25">
      <c r="A3729" t="s">
        <v>168</v>
      </c>
      <c r="B3729" s="1">
        <v>40202</v>
      </c>
      <c r="C3729" t="s">
        <v>2467</v>
      </c>
      <c r="D3729">
        <f t="shared" si="174"/>
        <v>6132.94</v>
      </c>
      <c r="E3729">
        <f t="shared" si="175"/>
        <v>1</v>
      </c>
      <c r="F3729" t="str">
        <f t="shared" si="176"/>
        <v>No</v>
      </c>
    </row>
    <row r="3730" spans="1:6" x14ac:dyDescent="0.25">
      <c r="A3730" t="s">
        <v>1377</v>
      </c>
      <c r="B3730" s="1">
        <v>37495</v>
      </c>
      <c r="C3730" t="s">
        <v>2468</v>
      </c>
      <c r="D3730">
        <f t="shared" si="174"/>
        <v>8839.27</v>
      </c>
      <c r="E3730">
        <f t="shared" si="175"/>
        <v>8</v>
      </c>
      <c r="F3730" t="str">
        <f t="shared" si="176"/>
        <v>No</v>
      </c>
    </row>
    <row r="3731" spans="1:6" x14ac:dyDescent="0.25">
      <c r="A3731" t="s">
        <v>134</v>
      </c>
      <c r="B3731" s="1">
        <v>38838</v>
      </c>
      <c r="C3731">
        <v>8163.91</v>
      </c>
      <c r="D3731">
        <f t="shared" si="174"/>
        <v>8163.91</v>
      </c>
      <c r="E3731">
        <f t="shared" si="175"/>
        <v>5</v>
      </c>
      <c r="F3731" t="str">
        <f t="shared" si="176"/>
        <v>No</v>
      </c>
    </row>
    <row r="3732" spans="1:6" x14ac:dyDescent="0.25">
      <c r="A3732" t="s">
        <v>1297</v>
      </c>
      <c r="B3732" s="1">
        <v>40702</v>
      </c>
      <c r="C3732">
        <v>7704.84</v>
      </c>
      <c r="D3732">
        <f t="shared" si="174"/>
        <v>7704.84</v>
      </c>
      <c r="E3732">
        <f t="shared" si="175"/>
        <v>6</v>
      </c>
      <c r="F3732" t="str">
        <f t="shared" si="176"/>
        <v>No</v>
      </c>
    </row>
    <row r="3733" spans="1:6" x14ac:dyDescent="0.25">
      <c r="A3733" t="s">
        <v>102</v>
      </c>
      <c r="B3733" s="1">
        <v>40706</v>
      </c>
      <c r="C3733" t="s">
        <v>2469</v>
      </c>
      <c r="D3733">
        <f t="shared" si="174"/>
        <v>8298.2800000000007</v>
      </c>
      <c r="E3733">
        <f t="shared" si="175"/>
        <v>6</v>
      </c>
      <c r="F3733" t="str">
        <f t="shared" si="176"/>
        <v>No</v>
      </c>
    </row>
    <row r="3734" spans="1:6" x14ac:dyDescent="0.25">
      <c r="A3734" t="s">
        <v>285</v>
      </c>
      <c r="B3734" s="1">
        <v>40165</v>
      </c>
      <c r="C3734" t="s">
        <v>2470</v>
      </c>
      <c r="D3734">
        <f t="shared" si="174"/>
        <v>6339.77</v>
      </c>
      <c r="E3734">
        <f t="shared" si="175"/>
        <v>12</v>
      </c>
      <c r="F3734" t="str">
        <f t="shared" si="176"/>
        <v>No</v>
      </c>
    </row>
    <row r="3735" spans="1:6" x14ac:dyDescent="0.25">
      <c r="A3735" t="s">
        <v>394</v>
      </c>
      <c r="B3735" s="1">
        <v>38375</v>
      </c>
      <c r="C3735" t="s">
        <v>2471</v>
      </c>
      <c r="D3735">
        <f t="shared" si="174"/>
        <v>9728.43</v>
      </c>
      <c r="E3735">
        <f t="shared" si="175"/>
        <v>1</v>
      </c>
      <c r="F3735" t="str">
        <f t="shared" si="176"/>
        <v>No</v>
      </c>
    </row>
    <row r="3736" spans="1:6" x14ac:dyDescent="0.25">
      <c r="A3736" t="s">
        <v>866</v>
      </c>
      <c r="B3736" s="1">
        <v>40188</v>
      </c>
      <c r="C3736">
        <v>9229.11</v>
      </c>
      <c r="D3736">
        <f t="shared" si="174"/>
        <v>9229.11</v>
      </c>
      <c r="E3736">
        <f t="shared" si="175"/>
        <v>1</v>
      </c>
      <c r="F3736" t="str">
        <f t="shared" si="176"/>
        <v>No</v>
      </c>
    </row>
    <row r="3737" spans="1:6" x14ac:dyDescent="0.25">
      <c r="A3737" t="s">
        <v>1197</v>
      </c>
      <c r="B3737" s="1">
        <v>39546</v>
      </c>
      <c r="C3737" t="s">
        <v>2472</v>
      </c>
      <c r="D3737">
        <f t="shared" si="174"/>
        <v>9305.23</v>
      </c>
      <c r="E3737">
        <f t="shared" si="175"/>
        <v>4</v>
      </c>
      <c r="F3737" t="str">
        <f t="shared" si="176"/>
        <v>No</v>
      </c>
    </row>
    <row r="3738" spans="1:6" x14ac:dyDescent="0.25">
      <c r="A3738" t="s">
        <v>239</v>
      </c>
      <c r="B3738" s="1">
        <v>40862</v>
      </c>
      <c r="C3738" t="s">
        <v>2473</v>
      </c>
      <c r="D3738">
        <f t="shared" si="174"/>
        <v>8936.73</v>
      </c>
      <c r="E3738">
        <f t="shared" si="175"/>
        <v>11</v>
      </c>
      <c r="F3738" t="str">
        <f t="shared" si="176"/>
        <v>No</v>
      </c>
    </row>
    <row r="3739" spans="1:6" x14ac:dyDescent="0.25">
      <c r="A3739" t="s">
        <v>196</v>
      </c>
      <c r="B3739" s="1">
        <v>37726</v>
      </c>
      <c r="C3739" t="s">
        <v>2474</v>
      </c>
      <c r="D3739">
        <f t="shared" si="174"/>
        <v>6827.64</v>
      </c>
      <c r="E3739">
        <f t="shared" si="175"/>
        <v>4</v>
      </c>
      <c r="F3739" t="str">
        <f t="shared" si="176"/>
        <v>No</v>
      </c>
    </row>
    <row r="3740" spans="1:6" x14ac:dyDescent="0.25">
      <c r="A3740" t="s">
        <v>354</v>
      </c>
      <c r="B3740" s="1">
        <v>37837</v>
      </c>
      <c r="C3740" t="s">
        <v>2475</v>
      </c>
      <c r="D3740">
        <f t="shared" si="174"/>
        <v>5073.62</v>
      </c>
      <c r="E3740">
        <f t="shared" si="175"/>
        <v>8</v>
      </c>
      <c r="F3740" t="str">
        <f t="shared" si="176"/>
        <v>No</v>
      </c>
    </row>
    <row r="3741" spans="1:6" x14ac:dyDescent="0.25">
      <c r="A3741" t="s">
        <v>686</v>
      </c>
      <c r="B3741" s="1">
        <v>37307</v>
      </c>
      <c r="C3741">
        <v>7389.05</v>
      </c>
      <c r="D3741">
        <f t="shared" si="174"/>
        <v>7389.05</v>
      </c>
      <c r="E3741">
        <f t="shared" si="175"/>
        <v>2</v>
      </c>
      <c r="F3741" t="str">
        <f t="shared" si="176"/>
        <v>No</v>
      </c>
    </row>
    <row r="3742" spans="1:6" x14ac:dyDescent="0.25">
      <c r="A3742" t="s">
        <v>1220</v>
      </c>
      <c r="B3742" s="1">
        <v>38145</v>
      </c>
      <c r="C3742" t="s">
        <v>2476</v>
      </c>
      <c r="D3742">
        <f t="shared" si="174"/>
        <v>6014.36</v>
      </c>
      <c r="E3742">
        <f t="shared" si="175"/>
        <v>6</v>
      </c>
      <c r="F3742" t="str">
        <f t="shared" si="176"/>
        <v>No</v>
      </c>
    </row>
    <row r="3743" spans="1:6" x14ac:dyDescent="0.25">
      <c r="A3743" t="s">
        <v>777</v>
      </c>
      <c r="B3743" s="1">
        <v>37810</v>
      </c>
      <c r="C3743">
        <v>8949.01</v>
      </c>
      <c r="D3743">
        <f t="shared" si="174"/>
        <v>8949.01</v>
      </c>
      <c r="E3743">
        <f t="shared" si="175"/>
        <v>7</v>
      </c>
      <c r="F3743" t="str">
        <f t="shared" si="176"/>
        <v>No</v>
      </c>
    </row>
    <row r="3744" spans="1:6" x14ac:dyDescent="0.25">
      <c r="A3744" t="s">
        <v>129</v>
      </c>
      <c r="B3744" s="1">
        <v>39552</v>
      </c>
      <c r="C3744">
        <v>6695.19</v>
      </c>
      <c r="D3744">
        <f t="shared" si="174"/>
        <v>6695.19</v>
      </c>
      <c r="E3744">
        <f t="shared" si="175"/>
        <v>4</v>
      </c>
      <c r="F3744" t="str">
        <f t="shared" si="176"/>
        <v>No</v>
      </c>
    </row>
    <row r="3745" spans="1:6" x14ac:dyDescent="0.25">
      <c r="A3745" t="s">
        <v>1177</v>
      </c>
      <c r="B3745" s="1">
        <v>37809</v>
      </c>
      <c r="C3745" t="s">
        <v>2477</v>
      </c>
      <c r="D3745">
        <f t="shared" si="174"/>
        <v>9033.1</v>
      </c>
      <c r="E3745">
        <f t="shared" si="175"/>
        <v>7</v>
      </c>
      <c r="F3745" t="str">
        <f t="shared" si="176"/>
        <v>No</v>
      </c>
    </row>
    <row r="3746" spans="1:6" x14ac:dyDescent="0.25">
      <c r="A3746" t="s">
        <v>288</v>
      </c>
      <c r="B3746" s="1">
        <v>41010</v>
      </c>
      <c r="C3746">
        <v>7001.53</v>
      </c>
      <c r="D3746">
        <f t="shared" si="174"/>
        <v>7001.53</v>
      </c>
      <c r="E3746">
        <f t="shared" si="175"/>
        <v>4</v>
      </c>
      <c r="F3746" t="str">
        <f t="shared" si="176"/>
        <v>No</v>
      </c>
    </row>
    <row r="3747" spans="1:6" x14ac:dyDescent="0.25">
      <c r="A3747" t="s">
        <v>162</v>
      </c>
      <c r="B3747" s="1">
        <v>37450</v>
      </c>
      <c r="C3747">
        <v>9964.19</v>
      </c>
      <c r="D3747">
        <f t="shared" si="174"/>
        <v>9964.19</v>
      </c>
      <c r="E3747">
        <f t="shared" si="175"/>
        <v>7</v>
      </c>
      <c r="F3747" t="str">
        <f t="shared" si="176"/>
        <v>No</v>
      </c>
    </row>
    <row r="3748" spans="1:6" x14ac:dyDescent="0.25">
      <c r="A3748" t="s">
        <v>77</v>
      </c>
      <c r="B3748" s="1">
        <v>37741</v>
      </c>
      <c r="C3748">
        <v>8696.1200000000008</v>
      </c>
      <c r="D3748">
        <f t="shared" si="174"/>
        <v>8696.1200000000008</v>
      </c>
      <c r="E3748">
        <f t="shared" si="175"/>
        <v>4</v>
      </c>
      <c r="F3748" t="str">
        <f t="shared" si="176"/>
        <v>No</v>
      </c>
    </row>
    <row r="3749" spans="1:6" x14ac:dyDescent="0.25">
      <c r="A3749" t="s">
        <v>658</v>
      </c>
      <c r="B3749" s="1">
        <v>40090</v>
      </c>
      <c r="C3749" t="s">
        <v>2478</v>
      </c>
      <c r="D3749">
        <f t="shared" si="174"/>
        <v>5298.07</v>
      </c>
      <c r="E3749">
        <f t="shared" si="175"/>
        <v>10</v>
      </c>
      <c r="F3749" t="str">
        <f t="shared" si="176"/>
        <v>No</v>
      </c>
    </row>
    <row r="3750" spans="1:6" x14ac:dyDescent="0.25">
      <c r="A3750" t="s">
        <v>106</v>
      </c>
      <c r="B3750" s="1">
        <v>41545</v>
      </c>
      <c r="C3750">
        <v>5962.89</v>
      </c>
      <c r="D3750">
        <f t="shared" si="174"/>
        <v>5962.89</v>
      </c>
      <c r="E3750">
        <f t="shared" si="175"/>
        <v>9</v>
      </c>
      <c r="F3750" t="str">
        <f t="shared" si="176"/>
        <v>No</v>
      </c>
    </row>
    <row r="3751" spans="1:6" x14ac:dyDescent="0.25">
      <c r="A3751" t="s">
        <v>1012</v>
      </c>
      <c r="B3751" s="1">
        <v>38030</v>
      </c>
      <c r="C3751">
        <v>7865.45</v>
      </c>
      <c r="D3751">
        <f t="shared" si="174"/>
        <v>7865.45</v>
      </c>
      <c r="E3751">
        <f t="shared" si="175"/>
        <v>2</v>
      </c>
      <c r="F3751" t="str">
        <f t="shared" si="176"/>
        <v>No</v>
      </c>
    </row>
    <row r="3752" spans="1:6" x14ac:dyDescent="0.25">
      <c r="A3752" t="s">
        <v>77</v>
      </c>
      <c r="B3752" s="1">
        <v>40577</v>
      </c>
      <c r="C3752">
        <v>9431.73</v>
      </c>
      <c r="D3752">
        <f t="shared" si="174"/>
        <v>9431.73</v>
      </c>
      <c r="E3752">
        <f t="shared" si="175"/>
        <v>2</v>
      </c>
      <c r="F3752" t="str">
        <f t="shared" si="176"/>
        <v>No</v>
      </c>
    </row>
    <row r="3753" spans="1:6" x14ac:dyDescent="0.25">
      <c r="A3753" t="s">
        <v>413</v>
      </c>
      <c r="B3753" s="1">
        <v>39574</v>
      </c>
      <c r="C3753" t="s">
        <v>2479</v>
      </c>
      <c r="D3753">
        <f t="shared" si="174"/>
        <v>9857.43</v>
      </c>
      <c r="E3753">
        <f t="shared" si="175"/>
        <v>5</v>
      </c>
      <c r="F3753" t="str">
        <f t="shared" si="176"/>
        <v>No</v>
      </c>
    </row>
    <row r="3754" spans="1:6" x14ac:dyDescent="0.25">
      <c r="A3754" t="s">
        <v>120</v>
      </c>
      <c r="B3754" s="1">
        <v>37128</v>
      </c>
      <c r="C3754">
        <v>9975.5400000000009</v>
      </c>
      <c r="D3754">
        <f t="shared" si="174"/>
        <v>9975.5400000000009</v>
      </c>
      <c r="E3754">
        <f t="shared" si="175"/>
        <v>8</v>
      </c>
      <c r="F3754" t="str">
        <f t="shared" si="176"/>
        <v>No</v>
      </c>
    </row>
    <row r="3755" spans="1:6" x14ac:dyDescent="0.25">
      <c r="A3755" t="s">
        <v>448</v>
      </c>
      <c r="B3755" s="1">
        <v>41144</v>
      </c>
      <c r="C3755">
        <v>7921.2</v>
      </c>
      <c r="D3755">
        <f t="shared" si="174"/>
        <v>7921.2</v>
      </c>
      <c r="E3755">
        <f t="shared" si="175"/>
        <v>8</v>
      </c>
      <c r="F3755" t="str">
        <f t="shared" si="176"/>
        <v>No</v>
      </c>
    </row>
    <row r="3756" spans="1:6" x14ac:dyDescent="0.25">
      <c r="A3756" t="s">
        <v>1179</v>
      </c>
      <c r="B3756" s="1">
        <v>38569</v>
      </c>
      <c r="C3756">
        <v>7107.2</v>
      </c>
      <c r="D3756">
        <f t="shared" si="174"/>
        <v>7107.2</v>
      </c>
      <c r="E3756">
        <f t="shared" si="175"/>
        <v>8</v>
      </c>
      <c r="F3756" t="str">
        <f t="shared" si="176"/>
        <v>No</v>
      </c>
    </row>
    <row r="3757" spans="1:6" x14ac:dyDescent="0.25">
      <c r="A3757" t="s">
        <v>1238</v>
      </c>
      <c r="B3757" s="1">
        <v>39315</v>
      </c>
      <c r="C3757">
        <v>6024.63</v>
      </c>
      <c r="D3757">
        <f t="shared" si="174"/>
        <v>6024.63</v>
      </c>
      <c r="E3757">
        <f t="shared" si="175"/>
        <v>8</v>
      </c>
      <c r="F3757" t="str">
        <f t="shared" si="176"/>
        <v>No</v>
      </c>
    </row>
    <row r="3758" spans="1:6" x14ac:dyDescent="0.25">
      <c r="A3758" t="s">
        <v>80</v>
      </c>
      <c r="B3758" s="1">
        <v>39442</v>
      </c>
      <c r="C3758" t="s">
        <v>2480</v>
      </c>
      <c r="D3758">
        <f t="shared" si="174"/>
        <v>6008.97</v>
      </c>
      <c r="E3758">
        <f t="shared" si="175"/>
        <v>12</v>
      </c>
      <c r="F3758" t="str">
        <f t="shared" si="176"/>
        <v>Yes</v>
      </c>
    </row>
    <row r="3759" spans="1:6" x14ac:dyDescent="0.25">
      <c r="A3759" t="s">
        <v>256</v>
      </c>
      <c r="B3759" s="1">
        <v>37136</v>
      </c>
      <c r="C3759">
        <v>6565.45</v>
      </c>
      <c r="D3759">
        <f t="shared" si="174"/>
        <v>6565.45</v>
      </c>
      <c r="E3759">
        <f t="shared" si="175"/>
        <v>9</v>
      </c>
      <c r="F3759" t="str">
        <f t="shared" si="176"/>
        <v>No</v>
      </c>
    </row>
    <row r="3760" spans="1:6" x14ac:dyDescent="0.25">
      <c r="A3760" t="s">
        <v>448</v>
      </c>
      <c r="B3760" s="1">
        <v>41669</v>
      </c>
      <c r="C3760">
        <v>8986.02</v>
      </c>
      <c r="D3760">
        <f t="shared" si="174"/>
        <v>8986.02</v>
      </c>
      <c r="E3760">
        <f t="shared" si="175"/>
        <v>1</v>
      </c>
      <c r="F3760" t="str">
        <f t="shared" si="176"/>
        <v>No</v>
      </c>
    </row>
    <row r="3761" spans="1:6" x14ac:dyDescent="0.25">
      <c r="A3761" t="s">
        <v>238</v>
      </c>
      <c r="B3761" s="1">
        <v>38596</v>
      </c>
      <c r="C3761">
        <v>6278.55</v>
      </c>
      <c r="D3761">
        <f t="shared" si="174"/>
        <v>6278.55</v>
      </c>
      <c r="E3761">
        <f t="shared" si="175"/>
        <v>9</v>
      </c>
      <c r="F3761" t="str">
        <f t="shared" si="176"/>
        <v>No</v>
      </c>
    </row>
    <row r="3762" spans="1:6" x14ac:dyDescent="0.25">
      <c r="A3762" t="s">
        <v>269</v>
      </c>
      <c r="B3762" s="1">
        <v>41515</v>
      </c>
      <c r="C3762">
        <v>9185.7000000000007</v>
      </c>
      <c r="D3762">
        <f t="shared" si="174"/>
        <v>9185.7000000000007</v>
      </c>
      <c r="E3762">
        <f t="shared" si="175"/>
        <v>8</v>
      </c>
      <c r="F3762" t="str">
        <f t="shared" si="176"/>
        <v>Yes</v>
      </c>
    </row>
    <row r="3763" spans="1:6" x14ac:dyDescent="0.25">
      <c r="A3763" t="s">
        <v>125</v>
      </c>
      <c r="B3763" s="1">
        <v>38742</v>
      </c>
      <c r="C3763" t="s">
        <v>2481</v>
      </c>
      <c r="D3763">
        <f t="shared" si="174"/>
        <v>9155.76</v>
      </c>
      <c r="E3763">
        <f t="shared" si="175"/>
        <v>1</v>
      </c>
      <c r="F3763" t="str">
        <f t="shared" si="176"/>
        <v>No</v>
      </c>
    </row>
    <row r="3764" spans="1:6" x14ac:dyDescent="0.25">
      <c r="A3764" t="s">
        <v>2322</v>
      </c>
      <c r="B3764" s="1">
        <v>39017</v>
      </c>
      <c r="C3764" t="s">
        <v>2482</v>
      </c>
      <c r="D3764">
        <f t="shared" si="174"/>
        <v>8184.97</v>
      </c>
      <c r="E3764">
        <f t="shared" si="175"/>
        <v>10</v>
      </c>
      <c r="F3764" t="str">
        <f t="shared" si="176"/>
        <v>No</v>
      </c>
    </row>
    <row r="3765" spans="1:6" x14ac:dyDescent="0.25">
      <c r="A3765" t="s">
        <v>703</v>
      </c>
      <c r="B3765" s="1">
        <v>39453</v>
      </c>
      <c r="C3765">
        <v>9188.8799999999992</v>
      </c>
      <c r="D3765">
        <f t="shared" si="174"/>
        <v>9188.8799999999992</v>
      </c>
      <c r="E3765">
        <f t="shared" si="175"/>
        <v>1</v>
      </c>
      <c r="F3765" t="str">
        <f t="shared" si="176"/>
        <v>No</v>
      </c>
    </row>
    <row r="3766" spans="1:6" x14ac:dyDescent="0.25">
      <c r="A3766" t="s">
        <v>1085</v>
      </c>
      <c r="B3766" s="1">
        <v>37113</v>
      </c>
      <c r="C3766" t="s">
        <v>2483</v>
      </c>
      <c r="D3766">
        <f t="shared" si="174"/>
        <v>7583.33</v>
      </c>
      <c r="E3766">
        <f t="shared" si="175"/>
        <v>8</v>
      </c>
      <c r="F3766" t="str">
        <f t="shared" si="176"/>
        <v>No</v>
      </c>
    </row>
    <row r="3767" spans="1:6" x14ac:dyDescent="0.25">
      <c r="A3767" t="s">
        <v>372</v>
      </c>
      <c r="B3767" s="1">
        <v>41372</v>
      </c>
      <c r="C3767">
        <v>8972.34</v>
      </c>
      <c r="D3767">
        <f t="shared" si="174"/>
        <v>8972.34</v>
      </c>
      <c r="E3767">
        <f t="shared" si="175"/>
        <v>4</v>
      </c>
      <c r="F3767" t="str">
        <f t="shared" si="176"/>
        <v>No</v>
      </c>
    </row>
    <row r="3768" spans="1:6" x14ac:dyDescent="0.25">
      <c r="A3768" t="s">
        <v>438</v>
      </c>
      <c r="B3768" s="1">
        <v>38539</v>
      </c>
      <c r="C3768" t="s">
        <v>2484</v>
      </c>
      <c r="D3768">
        <f t="shared" si="174"/>
        <v>6359.61</v>
      </c>
      <c r="E3768">
        <f t="shared" si="175"/>
        <v>7</v>
      </c>
      <c r="F3768" t="str">
        <f t="shared" si="176"/>
        <v>No</v>
      </c>
    </row>
    <row r="3769" spans="1:6" x14ac:dyDescent="0.25">
      <c r="A3769" t="s">
        <v>2322</v>
      </c>
      <c r="B3769" s="1">
        <v>40381</v>
      </c>
      <c r="C3769">
        <v>9030.15</v>
      </c>
      <c r="D3769">
        <f t="shared" si="174"/>
        <v>9030.15</v>
      </c>
      <c r="E3769">
        <f t="shared" si="175"/>
        <v>7</v>
      </c>
      <c r="F3769" t="str">
        <f t="shared" si="176"/>
        <v>No</v>
      </c>
    </row>
    <row r="3770" spans="1:6" x14ac:dyDescent="0.25">
      <c r="A3770" t="s">
        <v>508</v>
      </c>
      <c r="B3770" s="1">
        <v>39280</v>
      </c>
      <c r="C3770" t="s">
        <v>2485</v>
      </c>
      <c r="D3770">
        <f t="shared" si="174"/>
        <v>5767.95</v>
      </c>
      <c r="E3770">
        <f t="shared" si="175"/>
        <v>7</v>
      </c>
      <c r="F3770" t="str">
        <f t="shared" si="176"/>
        <v>No</v>
      </c>
    </row>
    <row r="3771" spans="1:6" x14ac:dyDescent="0.25">
      <c r="A3771" t="s">
        <v>80</v>
      </c>
      <c r="B3771" s="1">
        <v>41839</v>
      </c>
      <c r="C3771">
        <v>7778.8</v>
      </c>
      <c r="D3771">
        <f t="shared" si="174"/>
        <v>7778.8</v>
      </c>
      <c r="E3771">
        <f t="shared" si="175"/>
        <v>7</v>
      </c>
      <c r="F3771" t="str">
        <f t="shared" si="176"/>
        <v>Yes</v>
      </c>
    </row>
    <row r="3772" spans="1:6" x14ac:dyDescent="0.25">
      <c r="A3772" t="s">
        <v>345</v>
      </c>
      <c r="B3772" s="1">
        <v>37767</v>
      </c>
      <c r="C3772">
        <v>9944.14</v>
      </c>
      <c r="D3772">
        <f t="shared" si="174"/>
        <v>9944.14</v>
      </c>
      <c r="E3772">
        <f t="shared" si="175"/>
        <v>5</v>
      </c>
      <c r="F3772" t="str">
        <f t="shared" si="176"/>
        <v>No</v>
      </c>
    </row>
    <row r="3773" spans="1:6" x14ac:dyDescent="0.25">
      <c r="A3773" t="s">
        <v>351</v>
      </c>
      <c r="B3773" s="1">
        <v>40203</v>
      </c>
      <c r="C3773" t="s">
        <v>2486</v>
      </c>
      <c r="D3773">
        <f t="shared" si="174"/>
        <v>8910.3799999999992</v>
      </c>
      <c r="E3773">
        <f t="shared" si="175"/>
        <v>1</v>
      </c>
      <c r="F3773" t="str">
        <f t="shared" si="176"/>
        <v>No</v>
      </c>
    </row>
    <row r="3774" spans="1:6" x14ac:dyDescent="0.25">
      <c r="A3774" t="s">
        <v>1080</v>
      </c>
      <c r="B3774" s="1">
        <v>40987</v>
      </c>
      <c r="C3774">
        <v>8695.7199999999993</v>
      </c>
      <c r="D3774">
        <f t="shared" si="174"/>
        <v>8695.7199999999993</v>
      </c>
      <c r="E3774">
        <f t="shared" si="175"/>
        <v>3</v>
      </c>
      <c r="F3774" t="str">
        <f t="shared" si="176"/>
        <v>No</v>
      </c>
    </row>
    <row r="3775" spans="1:6" x14ac:dyDescent="0.25">
      <c r="A3775" t="s">
        <v>1481</v>
      </c>
      <c r="B3775" s="1">
        <v>41949</v>
      </c>
      <c r="C3775" t="s">
        <v>2487</v>
      </c>
      <c r="D3775">
        <f t="shared" si="174"/>
        <v>9566.3799999999992</v>
      </c>
      <c r="E3775">
        <f t="shared" si="175"/>
        <v>11</v>
      </c>
      <c r="F3775" t="str">
        <f t="shared" si="176"/>
        <v>No</v>
      </c>
    </row>
    <row r="3776" spans="1:6" x14ac:dyDescent="0.25">
      <c r="A3776" t="s">
        <v>223</v>
      </c>
      <c r="B3776" s="1">
        <v>40278</v>
      </c>
      <c r="C3776" t="s">
        <v>2488</v>
      </c>
      <c r="D3776">
        <f t="shared" si="174"/>
        <v>9067.43</v>
      </c>
      <c r="E3776">
        <f t="shared" si="175"/>
        <v>4</v>
      </c>
      <c r="F3776" t="str">
        <f t="shared" si="176"/>
        <v>No</v>
      </c>
    </row>
    <row r="3777" spans="1:6" x14ac:dyDescent="0.25">
      <c r="A3777" t="s">
        <v>396</v>
      </c>
      <c r="B3777" s="1">
        <v>39087</v>
      </c>
      <c r="C3777">
        <v>5294.91</v>
      </c>
      <c r="D3777">
        <f t="shared" si="174"/>
        <v>5294.91</v>
      </c>
      <c r="E3777">
        <f t="shared" si="175"/>
        <v>1</v>
      </c>
      <c r="F3777" t="str">
        <f t="shared" si="176"/>
        <v>Yes</v>
      </c>
    </row>
    <row r="3778" spans="1:6" x14ac:dyDescent="0.25">
      <c r="A3778" t="s">
        <v>202</v>
      </c>
      <c r="B3778" s="1">
        <v>41079</v>
      </c>
      <c r="C3778" t="s">
        <v>2489</v>
      </c>
      <c r="D3778">
        <f t="shared" si="174"/>
        <v>8739.7099999999991</v>
      </c>
      <c r="E3778">
        <f t="shared" si="175"/>
        <v>6</v>
      </c>
      <c r="F3778" t="str">
        <f t="shared" si="176"/>
        <v>No</v>
      </c>
    </row>
    <row r="3779" spans="1:6" x14ac:dyDescent="0.25">
      <c r="A3779" t="s">
        <v>2264</v>
      </c>
      <c r="B3779" s="1">
        <v>41128</v>
      </c>
      <c r="C3779">
        <v>6998.33</v>
      </c>
      <c r="D3779">
        <f t="shared" ref="D3779:D3842" si="177">IF(LEFT(RIGHT(C3779,3))=",",_xlfn.NUMBERVALUE(C3779,",","."),C3779)</f>
        <v>6998.33</v>
      </c>
      <c r="E3779">
        <f t="shared" ref="E3779:E3842" si="178">MONTH(B3779)</f>
        <v>8</v>
      </c>
      <c r="F3779" t="str">
        <f t="shared" ref="F3779:F3842" si="179">IF(ISERROR(SEARCH("J*A*S*M",A3779)),"No","Yes")</f>
        <v>No</v>
      </c>
    </row>
    <row r="3780" spans="1:6" x14ac:dyDescent="0.25">
      <c r="A3780" t="s">
        <v>874</v>
      </c>
      <c r="B3780" s="1">
        <v>38879</v>
      </c>
      <c r="C3780">
        <v>8799.7800000000007</v>
      </c>
      <c r="D3780">
        <f t="shared" si="177"/>
        <v>8799.7800000000007</v>
      </c>
      <c r="E3780">
        <f t="shared" si="178"/>
        <v>6</v>
      </c>
      <c r="F3780" t="str">
        <f t="shared" si="179"/>
        <v>No</v>
      </c>
    </row>
    <row r="3781" spans="1:6" x14ac:dyDescent="0.25">
      <c r="A3781" t="s">
        <v>1010</v>
      </c>
      <c r="B3781" s="1">
        <v>41797</v>
      </c>
      <c r="C3781" t="s">
        <v>2490</v>
      </c>
      <c r="D3781">
        <f t="shared" si="177"/>
        <v>9697.4</v>
      </c>
      <c r="E3781">
        <f t="shared" si="178"/>
        <v>6</v>
      </c>
      <c r="F3781" t="str">
        <f t="shared" si="179"/>
        <v>No</v>
      </c>
    </row>
    <row r="3782" spans="1:6" x14ac:dyDescent="0.25">
      <c r="A3782" t="s">
        <v>586</v>
      </c>
      <c r="B3782" s="1">
        <v>38542</v>
      </c>
      <c r="C3782" t="s">
        <v>2491</v>
      </c>
      <c r="D3782">
        <f t="shared" si="177"/>
        <v>6635.57</v>
      </c>
      <c r="E3782">
        <f t="shared" si="178"/>
        <v>7</v>
      </c>
      <c r="F3782" t="str">
        <f t="shared" si="179"/>
        <v>No</v>
      </c>
    </row>
    <row r="3783" spans="1:6" x14ac:dyDescent="0.25">
      <c r="A3783" t="s">
        <v>1238</v>
      </c>
      <c r="B3783" s="1">
        <v>40581</v>
      </c>
      <c r="C3783">
        <v>5371.05</v>
      </c>
      <c r="D3783">
        <f t="shared" si="177"/>
        <v>5371.05</v>
      </c>
      <c r="E3783">
        <f t="shared" si="178"/>
        <v>2</v>
      </c>
      <c r="F3783" t="str">
        <f t="shared" si="179"/>
        <v>No</v>
      </c>
    </row>
    <row r="3784" spans="1:6" x14ac:dyDescent="0.25">
      <c r="A3784" t="s">
        <v>743</v>
      </c>
      <c r="B3784" s="1">
        <v>41611</v>
      </c>
      <c r="C3784" t="s">
        <v>2492</v>
      </c>
      <c r="D3784">
        <f t="shared" si="177"/>
        <v>9961.17</v>
      </c>
      <c r="E3784">
        <f t="shared" si="178"/>
        <v>12</v>
      </c>
      <c r="F3784" t="str">
        <f t="shared" si="179"/>
        <v>No</v>
      </c>
    </row>
    <row r="3785" spans="1:6" x14ac:dyDescent="0.25">
      <c r="A3785" t="s">
        <v>173</v>
      </c>
      <c r="B3785" s="1">
        <v>39762</v>
      </c>
      <c r="C3785">
        <v>5928.35</v>
      </c>
      <c r="D3785">
        <f t="shared" si="177"/>
        <v>5928.35</v>
      </c>
      <c r="E3785">
        <f t="shared" si="178"/>
        <v>11</v>
      </c>
      <c r="F3785" t="str">
        <f t="shared" si="179"/>
        <v>No</v>
      </c>
    </row>
    <row r="3786" spans="1:6" x14ac:dyDescent="0.25">
      <c r="A3786" t="s">
        <v>782</v>
      </c>
      <c r="B3786" s="1">
        <v>39618</v>
      </c>
      <c r="C3786">
        <v>5312.89</v>
      </c>
      <c r="D3786">
        <f t="shared" si="177"/>
        <v>5312.89</v>
      </c>
      <c r="E3786">
        <f t="shared" si="178"/>
        <v>6</v>
      </c>
      <c r="F3786" t="str">
        <f t="shared" si="179"/>
        <v>No</v>
      </c>
    </row>
    <row r="3787" spans="1:6" x14ac:dyDescent="0.25">
      <c r="A3787" t="s">
        <v>1259</v>
      </c>
      <c r="B3787" s="1">
        <v>41303</v>
      </c>
      <c r="C3787">
        <v>7354.96</v>
      </c>
      <c r="D3787">
        <f t="shared" si="177"/>
        <v>7354.96</v>
      </c>
      <c r="E3787">
        <f t="shared" si="178"/>
        <v>1</v>
      </c>
      <c r="F3787" t="str">
        <f t="shared" si="179"/>
        <v>No</v>
      </c>
    </row>
    <row r="3788" spans="1:6" x14ac:dyDescent="0.25">
      <c r="A3788" t="s">
        <v>125</v>
      </c>
      <c r="B3788" s="1">
        <v>40510</v>
      </c>
      <c r="C3788">
        <v>6254.4</v>
      </c>
      <c r="D3788">
        <f t="shared" si="177"/>
        <v>6254.4</v>
      </c>
      <c r="E3788">
        <f t="shared" si="178"/>
        <v>11</v>
      </c>
      <c r="F3788" t="str">
        <f t="shared" si="179"/>
        <v>No</v>
      </c>
    </row>
    <row r="3789" spans="1:6" x14ac:dyDescent="0.25">
      <c r="A3789" t="s">
        <v>251</v>
      </c>
      <c r="B3789" s="1">
        <v>41718</v>
      </c>
      <c r="C3789" t="s">
        <v>2493</v>
      </c>
      <c r="D3789">
        <f t="shared" si="177"/>
        <v>5516.95</v>
      </c>
      <c r="E3789">
        <f t="shared" si="178"/>
        <v>3</v>
      </c>
      <c r="F3789" t="str">
        <f t="shared" si="179"/>
        <v>No</v>
      </c>
    </row>
    <row r="3790" spans="1:6" x14ac:dyDescent="0.25">
      <c r="A3790" t="s">
        <v>301</v>
      </c>
      <c r="B3790" s="1">
        <v>39274</v>
      </c>
      <c r="C3790">
        <v>5371.37</v>
      </c>
      <c r="D3790">
        <f t="shared" si="177"/>
        <v>5371.37</v>
      </c>
      <c r="E3790">
        <f t="shared" si="178"/>
        <v>7</v>
      </c>
      <c r="F3790" t="str">
        <f t="shared" si="179"/>
        <v>No</v>
      </c>
    </row>
    <row r="3791" spans="1:6" x14ac:dyDescent="0.25">
      <c r="A3791" t="s">
        <v>303</v>
      </c>
      <c r="B3791" s="1">
        <v>40020</v>
      </c>
      <c r="C3791" t="s">
        <v>2494</v>
      </c>
      <c r="D3791">
        <f t="shared" si="177"/>
        <v>5280.37</v>
      </c>
      <c r="E3791">
        <f t="shared" si="178"/>
        <v>7</v>
      </c>
      <c r="F3791" t="str">
        <f t="shared" si="179"/>
        <v>No</v>
      </c>
    </row>
    <row r="3792" spans="1:6" x14ac:dyDescent="0.25">
      <c r="A3792" t="s">
        <v>182</v>
      </c>
      <c r="B3792" s="1">
        <v>37863</v>
      </c>
      <c r="C3792" t="s">
        <v>2495</v>
      </c>
      <c r="D3792">
        <f t="shared" si="177"/>
        <v>8216.61</v>
      </c>
      <c r="E3792">
        <f t="shared" si="178"/>
        <v>8</v>
      </c>
      <c r="F3792" t="str">
        <f t="shared" si="179"/>
        <v>No</v>
      </c>
    </row>
    <row r="3793" spans="1:6" x14ac:dyDescent="0.25">
      <c r="A3793" t="s">
        <v>1550</v>
      </c>
      <c r="B3793" s="1">
        <v>38058</v>
      </c>
      <c r="C3793">
        <v>8359.43</v>
      </c>
      <c r="D3793">
        <f t="shared" si="177"/>
        <v>8359.43</v>
      </c>
      <c r="E3793">
        <f t="shared" si="178"/>
        <v>3</v>
      </c>
      <c r="F3793" t="str">
        <f t="shared" si="179"/>
        <v>No</v>
      </c>
    </row>
    <row r="3794" spans="1:6" x14ac:dyDescent="0.25">
      <c r="A3794" t="s">
        <v>769</v>
      </c>
      <c r="B3794" s="1">
        <v>38134</v>
      </c>
      <c r="C3794">
        <v>5543.56</v>
      </c>
      <c r="D3794">
        <f t="shared" si="177"/>
        <v>5543.56</v>
      </c>
      <c r="E3794">
        <f t="shared" si="178"/>
        <v>5</v>
      </c>
      <c r="F3794" t="str">
        <f t="shared" si="179"/>
        <v>No</v>
      </c>
    </row>
    <row r="3795" spans="1:6" x14ac:dyDescent="0.25">
      <c r="A3795" t="s">
        <v>155</v>
      </c>
      <c r="B3795" s="1">
        <v>40409</v>
      </c>
      <c r="C3795">
        <v>6756.78</v>
      </c>
      <c r="D3795">
        <f t="shared" si="177"/>
        <v>6756.78</v>
      </c>
      <c r="E3795">
        <f t="shared" si="178"/>
        <v>8</v>
      </c>
      <c r="F3795" t="str">
        <f t="shared" si="179"/>
        <v>No</v>
      </c>
    </row>
    <row r="3796" spans="1:6" x14ac:dyDescent="0.25">
      <c r="A3796" t="s">
        <v>125</v>
      </c>
      <c r="B3796" s="1">
        <v>39688</v>
      </c>
      <c r="C3796" t="s">
        <v>2496</v>
      </c>
      <c r="D3796">
        <f t="shared" si="177"/>
        <v>9272.9500000000007</v>
      </c>
      <c r="E3796">
        <f t="shared" si="178"/>
        <v>8</v>
      </c>
      <c r="F3796" t="str">
        <f t="shared" si="179"/>
        <v>No</v>
      </c>
    </row>
    <row r="3797" spans="1:6" x14ac:dyDescent="0.25">
      <c r="A3797" t="s">
        <v>215</v>
      </c>
      <c r="B3797" s="1">
        <v>40249</v>
      </c>
      <c r="C3797" t="s">
        <v>2497</v>
      </c>
      <c r="D3797">
        <f t="shared" si="177"/>
        <v>9226.02</v>
      </c>
      <c r="E3797">
        <f t="shared" si="178"/>
        <v>3</v>
      </c>
      <c r="F3797" t="str">
        <f t="shared" si="179"/>
        <v>No</v>
      </c>
    </row>
    <row r="3798" spans="1:6" x14ac:dyDescent="0.25">
      <c r="A3798" t="s">
        <v>548</v>
      </c>
      <c r="B3798" s="1">
        <v>39771</v>
      </c>
      <c r="C3798">
        <v>8660.86</v>
      </c>
      <c r="D3798">
        <f t="shared" si="177"/>
        <v>8660.86</v>
      </c>
      <c r="E3798">
        <f t="shared" si="178"/>
        <v>11</v>
      </c>
      <c r="F3798" t="str">
        <f t="shared" si="179"/>
        <v>No</v>
      </c>
    </row>
    <row r="3799" spans="1:6" x14ac:dyDescent="0.25">
      <c r="A3799" t="s">
        <v>68</v>
      </c>
      <c r="B3799" s="1">
        <v>40041</v>
      </c>
      <c r="C3799" t="s">
        <v>2498</v>
      </c>
      <c r="D3799">
        <f t="shared" si="177"/>
        <v>5414.03</v>
      </c>
      <c r="E3799">
        <f t="shared" si="178"/>
        <v>8</v>
      </c>
      <c r="F3799" t="str">
        <f t="shared" si="179"/>
        <v>No</v>
      </c>
    </row>
    <row r="3800" spans="1:6" x14ac:dyDescent="0.25">
      <c r="A3800" t="s">
        <v>308</v>
      </c>
      <c r="B3800" s="1">
        <v>37534</v>
      </c>
      <c r="C3800">
        <v>9284.4500000000007</v>
      </c>
      <c r="D3800">
        <f t="shared" si="177"/>
        <v>9284.4500000000007</v>
      </c>
      <c r="E3800">
        <f t="shared" si="178"/>
        <v>10</v>
      </c>
      <c r="F3800" t="str">
        <f t="shared" si="179"/>
        <v>No</v>
      </c>
    </row>
    <row r="3801" spans="1:6" x14ac:dyDescent="0.25">
      <c r="A3801" t="s">
        <v>675</v>
      </c>
      <c r="B3801" s="1">
        <v>41759</v>
      </c>
      <c r="C3801" t="s">
        <v>2499</v>
      </c>
      <c r="D3801">
        <f t="shared" si="177"/>
        <v>9414.6</v>
      </c>
      <c r="E3801">
        <f t="shared" si="178"/>
        <v>4</v>
      </c>
      <c r="F3801" t="str">
        <f t="shared" si="179"/>
        <v>No</v>
      </c>
    </row>
    <row r="3802" spans="1:6" x14ac:dyDescent="0.25">
      <c r="A3802" t="s">
        <v>98</v>
      </c>
      <c r="B3802" s="1">
        <v>38116</v>
      </c>
      <c r="C3802">
        <v>7229.04</v>
      </c>
      <c r="D3802">
        <f t="shared" si="177"/>
        <v>7229.04</v>
      </c>
      <c r="E3802">
        <f t="shared" si="178"/>
        <v>5</v>
      </c>
      <c r="F3802" t="str">
        <f t="shared" si="179"/>
        <v>No</v>
      </c>
    </row>
    <row r="3803" spans="1:6" x14ac:dyDescent="0.25">
      <c r="A3803" t="s">
        <v>1589</v>
      </c>
      <c r="B3803" s="1">
        <v>41744</v>
      </c>
      <c r="C3803" t="s">
        <v>2500</v>
      </c>
      <c r="D3803">
        <f t="shared" si="177"/>
        <v>5004.7299999999996</v>
      </c>
      <c r="E3803">
        <f t="shared" si="178"/>
        <v>4</v>
      </c>
      <c r="F3803" t="str">
        <f t="shared" si="179"/>
        <v>No</v>
      </c>
    </row>
    <row r="3804" spans="1:6" x14ac:dyDescent="0.25">
      <c r="A3804" t="s">
        <v>1179</v>
      </c>
      <c r="B3804" s="1">
        <v>40437</v>
      </c>
      <c r="C3804" t="s">
        <v>2501</v>
      </c>
      <c r="D3804">
        <f t="shared" si="177"/>
        <v>9760.2900000000009</v>
      </c>
      <c r="E3804">
        <f t="shared" si="178"/>
        <v>9</v>
      </c>
      <c r="F3804" t="str">
        <f t="shared" si="179"/>
        <v>No</v>
      </c>
    </row>
    <row r="3805" spans="1:6" x14ac:dyDescent="0.25">
      <c r="A3805" t="s">
        <v>84</v>
      </c>
      <c r="B3805" s="1">
        <v>38207</v>
      </c>
      <c r="C3805">
        <v>7585.07</v>
      </c>
      <c r="D3805">
        <f t="shared" si="177"/>
        <v>7585.07</v>
      </c>
      <c r="E3805">
        <f t="shared" si="178"/>
        <v>8</v>
      </c>
      <c r="F3805" t="str">
        <f t="shared" si="179"/>
        <v>No</v>
      </c>
    </row>
    <row r="3806" spans="1:6" x14ac:dyDescent="0.25">
      <c r="A3806" t="s">
        <v>973</v>
      </c>
      <c r="B3806" s="1">
        <v>38628</v>
      </c>
      <c r="C3806">
        <v>6328.06</v>
      </c>
      <c r="D3806">
        <f t="shared" si="177"/>
        <v>6328.06</v>
      </c>
      <c r="E3806">
        <f t="shared" si="178"/>
        <v>10</v>
      </c>
      <c r="F3806" t="str">
        <f t="shared" si="179"/>
        <v>No</v>
      </c>
    </row>
    <row r="3807" spans="1:6" x14ac:dyDescent="0.25">
      <c r="A3807" t="s">
        <v>467</v>
      </c>
      <c r="B3807" s="1">
        <v>37597</v>
      </c>
      <c r="C3807" t="s">
        <v>2502</v>
      </c>
      <c r="D3807">
        <f t="shared" si="177"/>
        <v>6511.01</v>
      </c>
      <c r="E3807">
        <f t="shared" si="178"/>
        <v>12</v>
      </c>
      <c r="F3807" t="str">
        <f t="shared" si="179"/>
        <v>No</v>
      </c>
    </row>
    <row r="3808" spans="1:6" x14ac:dyDescent="0.25">
      <c r="A3808" t="s">
        <v>143</v>
      </c>
      <c r="B3808" s="1">
        <v>41166</v>
      </c>
      <c r="C3808">
        <v>6958.7</v>
      </c>
      <c r="D3808">
        <f t="shared" si="177"/>
        <v>6958.7</v>
      </c>
      <c r="E3808">
        <f t="shared" si="178"/>
        <v>9</v>
      </c>
      <c r="F3808" t="str">
        <f t="shared" si="179"/>
        <v>Yes</v>
      </c>
    </row>
    <row r="3809" spans="1:6" x14ac:dyDescent="0.25">
      <c r="A3809" t="s">
        <v>252</v>
      </c>
      <c r="B3809" s="1">
        <v>39534</v>
      </c>
      <c r="C3809" t="s">
        <v>2503</v>
      </c>
      <c r="D3809">
        <f t="shared" si="177"/>
        <v>5474.61</v>
      </c>
      <c r="E3809">
        <f t="shared" si="178"/>
        <v>3</v>
      </c>
      <c r="F3809" t="str">
        <f t="shared" si="179"/>
        <v>No</v>
      </c>
    </row>
    <row r="3810" spans="1:6" x14ac:dyDescent="0.25">
      <c r="A3810" t="s">
        <v>310</v>
      </c>
      <c r="B3810" s="1">
        <v>40409</v>
      </c>
      <c r="C3810" t="s">
        <v>2504</v>
      </c>
      <c r="D3810">
        <f t="shared" si="177"/>
        <v>5865.93</v>
      </c>
      <c r="E3810">
        <f t="shared" si="178"/>
        <v>8</v>
      </c>
      <c r="F3810" t="str">
        <f t="shared" si="179"/>
        <v>No</v>
      </c>
    </row>
    <row r="3811" spans="1:6" x14ac:dyDescent="0.25">
      <c r="A3811" t="s">
        <v>79</v>
      </c>
      <c r="B3811" s="1">
        <v>39289</v>
      </c>
      <c r="C3811" t="s">
        <v>2505</v>
      </c>
      <c r="D3811">
        <f t="shared" si="177"/>
        <v>6547.01</v>
      </c>
      <c r="E3811">
        <f t="shared" si="178"/>
        <v>7</v>
      </c>
      <c r="F3811" t="str">
        <f t="shared" si="179"/>
        <v>Yes</v>
      </c>
    </row>
    <row r="3812" spans="1:6" x14ac:dyDescent="0.25">
      <c r="A3812" t="s">
        <v>331</v>
      </c>
      <c r="B3812" s="1">
        <v>40669</v>
      </c>
      <c r="C3812">
        <v>8767.49</v>
      </c>
      <c r="D3812">
        <f t="shared" si="177"/>
        <v>8767.49</v>
      </c>
      <c r="E3812">
        <f t="shared" si="178"/>
        <v>5</v>
      </c>
      <c r="F3812" t="str">
        <f t="shared" si="179"/>
        <v>No</v>
      </c>
    </row>
    <row r="3813" spans="1:6" x14ac:dyDescent="0.25">
      <c r="A3813" t="s">
        <v>447</v>
      </c>
      <c r="B3813" s="1">
        <v>39642</v>
      </c>
      <c r="C3813">
        <v>6369.24</v>
      </c>
      <c r="D3813">
        <f t="shared" si="177"/>
        <v>6369.24</v>
      </c>
      <c r="E3813">
        <f t="shared" si="178"/>
        <v>7</v>
      </c>
      <c r="F3813" t="str">
        <f t="shared" si="179"/>
        <v>No</v>
      </c>
    </row>
    <row r="3814" spans="1:6" x14ac:dyDescent="0.25">
      <c r="A3814" t="s">
        <v>656</v>
      </c>
      <c r="B3814" s="1">
        <v>40379</v>
      </c>
      <c r="C3814" t="s">
        <v>2506</v>
      </c>
      <c r="D3814">
        <f t="shared" si="177"/>
        <v>7591.26</v>
      </c>
      <c r="E3814">
        <f t="shared" si="178"/>
        <v>7</v>
      </c>
      <c r="F3814" t="str">
        <f t="shared" si="179"/>
        <v>No</v>
      </c>
    </row>
    <row r="3815" spans="1:6" x14ac:dyDescent="0.25">
      <c r="A3815" t="s">
        <v>88</v>
      </c>
      <c r="B3815" s="1">
        <v>41800</v>
      </c>
      <c r="C3815" t="s">
        <v>2507</v>
      </c>
      <c r="D3815">
        <f t="shared" si="177"/>
        <v>8132.73</v>
      </c>
      <c r="E3815">
        <f t="shared" si="178"/>
        <v>6</v>
      </c>
      <c r="F3815" t="str">
        <f t="shared" si="179"/>
        <v>No</v>
      </c>
    </row>
    <row r="3816" spans="1:6" x14ac:dyDescent="0.25">
      <c r="A3816" t="s">
        <v>1838</v>
      </c>
      <c r="B3816" s="1">
        <v>39868</v>
      </c>
      <c r="C3816">
        <v>7786.38</v>
      </c>
      <c r="D3816">
        <f t="shared" si="177"/>
        <v>7786.38</v>
      </c>
      <c r="E3816">
        <f t="shared" si="178"/>
        <v>2</v>
      </c>
      <c r="F3816" t="str">
        <f t="shared" si="179"/>
        <v>No</v>
      </c>
    </row>
    <row r="3817" spans="1:6" x14ac:dyDescent="0.25">
      <c r="A3817" t="s">
        <v>230</v>
      </c>
      <c r="B3817" s="1">
        <v>39434</v>
      </c>
      <c r="C3817" t="s">
        <v>2508</v>
      </c>
      <c r="D3817">
        <f t="shared" si="177"/>
        <v>7544.11</v>
      </c>
      <c r="E3817">
        <f t="shared" si="178"/>
        <v>12</v>
      </c>
      <c r="F3817" t="str">
        <f t="shared" si="179"/>
        <v>No</v>
      </c>
    </row>
    <row r="3818" spans="1:6" x14ac:dyDescent="0.25">
      <c r="A3818" t="s">
        <v>71</v>
      </c>
      <c r="B3818" s="1">
        <v>37636</v>
      </c>
      <c r="C3818">
        <v>6816.87</v>
      </c>
      <c r="D3818">
        <f t="shared" si="177"/>
        <v>6816.87</v>
      </c>
      <c r="E3818">
        <f t="shared" si="178"/>
        <v>1</v>
      </c>
      <c r="F3818" t="str">
        <f t="shared" si="179"/>
        <v>No</v>
      </c>
    </row>
    <row r="3819" spans="1:6" x14ac:dyDescent="0.25">
      <c r="A3819" t="s">
        <v>1122</v>
      </c>
      <c r="B3819" s="1">
        <v>38999</v>
      </c>
      <c r="C3819" t="s">
        <v>2509</v>
      </c>
      <c r="D3819">
        <f t="shared" si="177"/>
        <v>6802.97</v>
      </c>
      <c r="E3819">
        <f t="shared" si="178"/>
        <v>10</v>
      </c>
      <c r="F3819" t="str">
        <f t="shared" si="179"/>
        <v>No</v>
      </c>
    </row>
    <row r="3820" spans="1:6" x14ac:dyDescent="0.25">
      <c r="A3820" t="s">
        <v>95</v>
      </c>
      <c r="B3820" s="1">
        <v>38689</v>
      </c>
      <c r="C3820">
        <v>7021.43</v>
      </c>
      <c r="D3820">
        <f t="shared" si="177"/>
        <v>7021.43</v>
      </c>
      <c r="E3820">
        <f t="shared" si="178"/>
        <v>12</v>
      </c>
      <c r="F3820" t="str">
        <f t="shared" si="179"/>
        <v>No</v>
      </c>
    </row>
    <row r="3821" spans="1:6" x14ac:dyDescent="0.25">
      <c r="A3821" t="s">
        <v>138</v>
      </c>
      <c r="B3821" s="1">
        <v>39014</v>
      </c>
      <c r="C3821" t="s">
        <v>2510</v>
      </c>
      <c r="D3821">
        <f t="shared" si="177"/>
        <v>9057.31</v>
      </c>
      <c r="E3821">
        <f t="shared" si="178"/>
        <v>10</v>
      </c>
      <c r="F3821" t="str">
        <f t="shared" si="179"/>
        <v>Yes</v>
      </c>
    </row>
    <row r="3822" spans="1:6" x14ac:dyDescent="0.25">
      <c r="A3822" t="s">
        <v>86</v>
      </c>
      <c r="B3822" s="1">
        <v>40087</v>
      </c>
      <c r="C3822">
        <v>9764.07</v>
      </c>
      <c r="D3822">
        <f t="shared" si="177"/>
        <v>9764.07</v>
      </c>
      <c r="E3822">
        <f t="shared" si="178"/>
        <v>10</v>
      </c>
      <c r="F3822" t="str">
        <f t="shared" si="179"/>
        <v>No</v>
      </c>
    </row>
    <row r="3823" spans="1:6" x14ac:dyDescent="0.25">
      <c r="A3823" t="s">
        <v>80</v>
      </c>
      <c r="B3823" s="1">
        <v>38719</v>
      </c>
      <c r="C3823" t="s">
        <v>2511</v>
      </c>
      <c r="D3823">
        <f t="shared" si="177"/>
        <v>5078.12</v>
      </c>
      <c r="E3823">
        <f t="shared" si="178"/>
        <v>1</v>
      </c>
      <c r="F3823" t="str">
        <f t="shared" si="179"/>
        <v>Yes</v>
      </c>
    </row>
    <row r="3824" spans="1:6" x14ac:dyDescent="0.25">
      <c r="A3824" t="s">
        <v>408</v>
      </c>
      <c r="B3824" s="1">
        <v>41455</v>
      </c>
      <c r="C3824">
        <v>9180.23</v>
      </c>
      <c r="D3824">
        <f t="shared" si="177"/>
        <v>9180.23</v>
      </c>
      <c r="E3824">
        <f t="shared" si="178"/>
        <v>6</v>
      </c>
      <c r="F3824" t="str">
        <f t="shared" si="179"/>
        <v>No</v>
      </c>
    </row>
    <row r="3825" spans="1:6" x14ac:dyDescent="0.25">
      <c r="A3825" t="s">
        <v>134</v>
      </c>
      <c r="B3825" s="1">
        <v>37929</v>
      </c>
      <c r="C3825">
        <v>9079.26</v>
      </c>
      <c r="D3825">
        <f t="shared" si="177"/>
        <v>9079.26</v>
      </c>
      <c r="E3825">
        <f t="shared" si="178"/>
        <v>11</v>
      </c>
      <c r="F3825" t="str">
        <f t="shared" si="179"/>
        <v>No</v>
      </c>
    </row>
    <row r="3826" spans="1:6" x14ac:dyDescent="0.25">
      <c r="A3826" t="s">
        <v>1072</v>
      </c>
      <c r="B3826" s="1">
        <v>41007</v>
      </c>
      <c r="C3826" t="s">
        <v>2512</v>
      </c>
      <c r="D3826">
        <f t="shared" si="177"/>
        <v>5110.28</v>
      </c>
      <c r="E3826">
        <f t="shared" si="178"/>
        <v>4</v>
      </c>
      <c r="F3826" t="str">
        <f t="shared" si="179"/>
        <v>No</v>
      </c>
    </row>
    <row r="3827" spans="1:6" x14ac:dyDescent="0.25">
      <c r="A3827" t="s">
        <v>816</v>
      </c>
      <c r="B3827" s="1">
        <v>41106</v>
      </c>
      <c r="C3827" t="s">
        <v>2513</v>
      </c>
      <c r="D3827">
        <f t="shared" si="177"/>
        <v>7980.91</v>
      </c>
      <c r="E3827">
        <f t="shared" si="178"/>
        <v>7</v>
      </c>
      <c r="F3827" t="str">
        <f t="shared" si="179"/>
        <v>No</v>
      </c>
    </row>
    <row r="3828" spans="1:6" x14ac:dyDescent="0.25">
      <c r="A3828" t="s">
        <v>886</v>
      </c>
      <c r="B3828" s="1">
        <v>39952</v>
      </c>
      <c r="C3828" t="s">
        <v>2514</v>
      </c>
      <c r="D3828">
        <f t="shared" si="177"/>
        <v>7411.3</v>
      </c>
      <c r="E3828">
        <f t="shared" si="178"/>
        <v>5</v>
      </c>
      <c r="F3828" t="str">
        <f t="shared" si="179"/>
        <v>No</v>
      </c>
    </row>
    <row r="3829" spans="1:6" x14ac:dyDescent="0.25">
      <c r="A3829" t="s">
        <v>138</v>
      </c>
      <c r="B3829" s="1">
        <v>40840</v>
      </c>
      <c r="C3829" t="s">
        <v>2515</v>
      </c>
      <c r="D3829">
        <f t="shared" si="177"/>
        <v>9353.36</v>
      </c>
      <c r="E3829">
        <f t="shared" si="178"/>
        <v>10</v>
      </c>
      <c r="F3829" t="str">
        <f t="shared" si="179"/>
        <v>Yes</v>
      </c>
    </row>
    <row r="3830" spans="1:6" x14ac:dyDescent="0.25">
      <c r="A3830" t="s">
        <v>274</v>
      </c>
      <c r="B3830" s="1">
        <v>39304</v>
      </c>
      <c r="C3830" t="s">
        <v>2516</v>
      </c>
      <c r="D3830">
        <f t="shared" si="177"/>
        <v>9746.58</v>
      </c>
      <c r="E3830">
        <f t="shared" si="178"/>
        <v>8</v>
      </c>
      <c r="F3830" t="str">
        <f t="shared" si="179"/>
        <v>No</v>
      </c>
    </row>
    <row r="3831" spans="1:6" x14ac:dyDescent="0.25">
      <c r="A3831" t="s">
        <v>790</v>
      </c>
      <c r="B3831" s="1">
        <v>38198</v>
      </c>
      <c r="C3831">
        <v>7628.48</v>
      </c>
      <c r="D3831">
        <f t="shared" si="177"/>
        <v>7628.48</v>
      </c>
      <c r="E3831">
        <f t="shared" si="178"/>
        <v>7</v>
      </c>
      <c r="F3831" t="str">
        <f t="shared" si="179"/>
        <v>No</v>
      </c>
    </row>
    <row r="3832" spans="1:6" x14ac:dyDescent="0.25">
      <c r="A3832" t="s">
        <v>610</v>
      </c>
      <c r="B3832" s="1">
        <v>38671</v>
      </c>
      <c r="C3832">
        <v>9391.83</v>
      </c>
      <c r="D3832">
        <f t="shared" si="177"/>
        <v>9391.83</v>
      </c>
      <c r="E3832">
        <f t="shared" si="178"/>
        <v>11</v>
      </c>
      <c r="F3832" t="str">
        <f t="shared" si="179"/>
        <v>No</v>
      </c>
    </row>
    <row r="3833" spans="1:6" x14ac:dyDescent="0.25">
      <c r="A3833" t="s">
        <v>138</v>
      </c>
      <c r="B3833" s="1">
        <v>38885</v>
      </c>
      <c r="C3833" t="s">
        <v>2517</v>
      </c>
      <c r="D3833">
        <f t="shared" si="177"/>
        <v>5871.9</v>
      </c>
      <c r="E3833">
        <f t="shared" si="178"/>
        <v>6</v>
      </c>
      <c r="F3833" t="str">
        <f t="shared" si="179"/>
        <v>Yes</v>
      </c>
    </row>
    <row r="3834" spans="1:6" x14ac:dyDescent="0.25">
      <c r="A3834" t="s">
        <v>890</v>
      </c>
      <c r="B3834" s="1">
        <v>40431</v>
      </c>
      <c r="C3834">
        <v>9055.7999999999993</v>
      </c>
      <c r="D3834">
        <f t="shared" si="177"/>
        <v>9055.7999999999993</v>
      </c>
      <c r="E3834">
        <f t="shared" si="178"/>
        <v>9</v>
      </c>
      <c r="F3834" t="str">
        <f t="shared" si="179"/>
        <v>No</v>
      </c>
    </row>
    <row r="3835" spans="1:6" x14ac:dyDescent="0.25">
      <c r="A3835" t="s">
        <v>368</v>
      </c>
      <c r="B3835" s="1">
        <v>37813</v>
      </c>
      <c r="C3835" t="s">
        <v>2518</v>
      </c>
      <c r="D3835">
        <f t="shared" si="177"/>
        <v>9584.1200000000008</v>
      </c>
      <c r="E3835">
        <f t="shared" si="178"/>
        <v>7</v>
      </c>
      <c r="F3835" t="str">
        <f t="shared" si="179"/>
        <v>No</v>
      </c>
    </row>
    <row r="3836" spans="1:6" x14ac:dyDescent="0.25">
      <c r="A3836" t="s">
        <v>102</v>
      </c>
      <c r="B3836" s="1">
        <v>41035</v>
      </c>
      <c r="C3836">
        <v>7186.39</v>
      </c>
      <c r="D3836">
        <f t="shared" si="177"/>
        <v>7186.39</v>
      </c>
      <c r="E3836">
        <f t="shared" si="178"/>
        <v>5</v>
      </c>
      <c r="F3836" t="str">
        <f t="shared" si="179"/>
        <v>No</v>
      </c>
    </row>
    <row r="3837" spans="1:6" x14ac:dyDescent="0.25">
      <c r="A3837" t="s">
        <v>238</v>
      </c>
      <c r="B3837" s="1">
        <v>39125</v>
      </c>
      <c r="C3837" t="s">
        <v>2519</v>
      </c>
      <c r="D3837">
        <f t="shared" si="177"/>
        <v>9245.24</v>
      </c>
      <c r="E3837">
        <f t="shared" si="178"/>
        <v>2</v>
      </c>
      <c r="F3837" t="str">
        <f t="shared" si="179"/>
        <v>No</v>
      </c>
    </row>
    <row r="3838" spans="1:6" x14ac:dyDescent="0.25">
      <c r="A3838" t="s">
        <v>357</v>
      </c>
      <c r="B3838" s="1">
        <v>38994</v>
      </c>
      <c r="C3838" t="s">
        <v>2520</v>
      </c>
      <c r="D3838">
        <f t="shared" si="177"/>
        <v>7705.21</v>
      </c>
      <c r="E3838">
        <f t="shared" si="178"/>
        <v>10</v>
      </c>
      <c r="F3838" t="str">
        <f t="shared" si="179"/>
        <v>No</v>
      </c>
    </row>
    <row r="3839" spans="1:6" x14ac:dyDescent="0.25">
      <c r="A3839" t="s">
        <v>129</v>
      </c>
      <c r="B3839" s="1">
        <v>39599</v>
      </c>
      <c r="C3839" t="s">
        <v>2521</v>
      </c>
      <c r="D3839">
        <f t="shared" si="177"/>
        <v>5725.86</v>
      </c>
      <c r="E3839">
        <f t="shared" si="178"/>
        <v>5</v>
      </c>
      <c r="F3839" t="str">
        <f t="shared" si="179"/>
        <v>No</v>
      </c>
    </row>
    <row r="3840" spans="1:6" x14ac:dyDescent="0.25">
      <c r="A3840" t="s">
        <v>530</v>
      </c>
      <c r="B3840" s="1">
        <v>38192</v>
      </c>
      <c r="C3840" t="s">
        <v>2522</v>
      </c>
      <c r="D3840">
        <f t="shared" si="177"/>
        <v>6511.74</v>
      </c>
      <c r="E3840">
        <f t="shared" si="178"/>
        <v>7</v>
      </c>
      <c r="F3840" t="str">
        <f t="shared" si="179"/>
        <v>No</v>
      </c>
    </row>
    <row r="3841" spans="1:6" x14ac:dyDescent="0.25">
      <c r="A3841" t="s">
        <v>125</v>
      </c>
      <c r="B3841" s="1">
        <v>37017</v>
      </c>
      <c r="C3841" t="s">
        <v>2523</v>
      </c>
      <c r="D3841">
        <f t="shared" si="177"/>
        <v>6886.89</v>
      </c>
      <c r="E3841">
        <f t="shared" si="178"/>
        <v>5</v>
      </c>
      <c r="F3841" t="str">
        <f t="shared" si="179"/>
        <v>No</v>
      </c>
    </row>
    <row r="3842" spans="1:6" x14ac:dyDescent="0.25">
      <c r="A3842" t="s">
        <v>2524</v>
      </c>
      <c r="B3842" s="1">
        <v>40357</v>
      </c>
      <c r="C3842">
        <v>6802.55</v>
      </c>
      <c r="D3842">
        <f t="shared" si="177"/>
        <v>6802.55</v>
      </c>
      <c r="E3842">
        <f t="shared" si="178"/>
        <v>6</v>
      </c>
      <c r="F3842" t="str">
        <f t="shared" si="179"/>
        <v>No</v>
      </c>
    </row>
    <row r="3843" spans="1:6" x14ac:dyDescent="0.25">
      <c r="A3843" t="s">
        <v>427</v>
      </c>
      <c r="B3843" s="1">
        <v>38528</v>
      </c>
      <c r="C3843" t="s">
        <v>2525</v>
      </c>
      <c r="D3843">
        <f t="shared" ref="D3843:D3906" si="180">IF(LEFT(RIGHT(C3843,3))=",",_xlfn.NUMBERVALUE(C3843,",","."),C3843)</f>
        <v>5890.72</v>
      </c>
      <c r="E3843">
        <f t="shared" ref="E3843:E3906" si="181">MONTH(B3843)</f>
        <v>6</v>
      </c>
      <c r="F3843" t="str">
        <f t="shared" ref="F3843:F3906" si="182">IF(ISERROR(SEARCH("J*A*S*M",A3843)),"No","Yes")</f>
        <v>No</v>
      </c>
    </row>
    <row r="3844" spans="1:6" x14ac:dyDescent="0.25">
      <c r="A3844" t="s">
        <v>364</v>
      </c>
      <c r="B3844" s="1">
        <v>39277</v>
      </c>
      <c r="C3844">
        <v>6205.85</v>
      </c>
      <c r="D3844">
        <f t="shared" si="180"/>
        <v>6205.85</v>
      </c>
      <c r="E3844">
        <f t="shared" si="181"/>
        <v>7</v>
      </c>
      <c r="F3844" t="str">
        <f t="shared" si="182"/>
        <v>No</v>
      </c>
    </row>
    <row r="3845" spans="1:6" x14ac:dyDescent="0.25">
      <c r="A3845" t="s">
        <v>202</v>
      </c>
      <c r="B3845" s="1">
        <v>39255</v>
      </c>
      <c r="C3845" t="s">
        <v>2526</v>
      </c>
      <c r="D3845">
        <f t="shared" si="180"/>
        <v>5179.3599999999997</v>
      </c>
      <c r="E3845">
        <f t="shared" si="181"/>
        <v>6</v>
      </c>
      <c r="F3845" t="str">
        <f t="shared" si="182"/>
        <v>No</v>
      </c>
    </row>
    <row r="3846" spans="1:6" x14ac:dyDescent="0.25">
      <c r="A3846" t="s">
        <v>329</v>
      </c>
      <c r="B3846" s="1">
        <v>39729</v>
      </c>
      <c r="C3846" t="s">
        <v>2527</v>
      </c>
      <c r="D3846">
        <f t="shared" si="180"/>
        <v>8000.67</v>
      </c>
      <c r="E3846">
        <f t="shared" si="181"/>
        <v>10</v>
      </c>
      <c r="F3846" t="str">
        <f t="shared" si="182"/>
        <v>No</v>
      </c>
    </row>
    <row r="3847" spans="1:6" x14ac:dyDescent="0.25">
      <c r="A3847" t="s">
        <v>414</v>
      </c>
      <c r="B3847" s="1">
        <v>38559</v>
      </c>
      <c r="C3847">
        <v>8907.26</v>
      </c>
      <c r="D3847">
        <f t="shared" si="180"/>
        <v>8907.26</v>
      </c>
      <c r="E3847">
        <f t="shared" si="181"/>
        <v>7</v>
      </c>
      <c r="F3847" t="str">
        <f t="shared" si="182"/>
        <v>No</v>
      </c>
    </row>
    <row r="3848" spans="1:6" x14ac:dyDescent="0.25">
      <c r="A3848" t="s">
        <v>1105</v>
      </c>
      <c r="B3848" s="1">
        <v>38974</v>
      </c>
      <c r="C3848">
        <v>7099.1</v>
      </c>
      <c r="D3848">
        <f t="shared" si="180"/>
        <v>7099.1</v>
      </c>
      <c r="E3848">
        <f t="shared" si="181"/>
        <v>9</v>
      </c>
      <c r="F3848" t="str">
        <f t="shared" si="182"/>
        <v>No</v>
      </c>
    </row>
    <row r="3849" spans="1:6" x14ac:dyDescent="0.25">
      <c r="A3849" t="s">
        <v>116</v>
      </c>
      <c r="B3849" s="1">
        <v>41140</v>
      </c>
      <c r="C3849" t="s">
        <v>2528</v>
      </c>
      <c r="D3849">
        <f t="shared" si="180"/>
        <v>5094.91</v>
      </c>
      <c r="E3849">
        <f t="shared" si="181"/>
        <v>8</v>
      </c>
      <c r="F3849" t="str">
        <f t="shared" si="182"/>
        <v>No</v>
      </c>
    </row>
    <row r="3850" spans="1:6" x14ac:dyDescent="0.25">
      <c r="A3850" t="s">
        <v>80</v>
      </c>
      <c r="B3850" s="1">
        <v>40339</v>
      </c>
      <c r="C3850">
        <v>9990.26</v>
      </c>
      <c r="D3850">
        <f t="shared" si="180"/>
        <v>9990.26</v>
      </c>
      <c r="E3850">
        <f t="shared" si="181"/>
        <v>6</v>
      </c>
      <c r="F3850" t="str">
        <f t="shared" si="182"/>
        <v>Yes</v>
      </c>
    </row>
    <row r="3851" spans="1:6" x14ac:dyDescent="0.25">
      <c r="A3851" t="s">
        <v>354</v>
      </c>
      <c r="B3851" s="1">
        <v>41050</v>
      </c>
      <c r="C3851" t="s">
        <v>2529</v>
      </c>
      <c r="D3851">
        <f t="shared" si="180"/>
        <v>5393.34</v>
      </c>
      <c r="E3851">
        <f t="shared" si="181"/>
        <v>5</v>
      </c>
      <c r="F3851" t="str">
        <f t="shared" si="182"/>
        <v>No</v>
      </c>
    </row>
    <row r="3852" spans="1:6" x14ac:dyDescent="0.25">
      <c r="A3852" t="s">
        <v>80</v>
      </c>
      <c r="B3852" s="1">
        <v>41590</v>
      </c>
      <c r="C3852" t="s">
        <v>2530</v>
      </c>
      <c r="D3852">
        <f t="shared" si="180"/>
        <v>8951.74</v>
      </c>
      <c r="E3852">
        <f t="shared" si="181"/>
        <v>11</v>
      </c>
      <c r="F3852" t="str">
        <f t="shared" si="182"/>
        <v>Yes</v>
      </c>
    </row>
    <row r="3853" spans="1:6" x14ac:dyDescent="0.25">
      <c r="A3853" t="s">
        <v>162</v>
      </c>
      <c r="B3853" s="1">
        <v>38160</v>
      </c>
      <c r="C3853" t="s">
        <v>2531</v>
      </c>
      <c r="D3853">
        <f t="shared" si="180"/>
        <v>8207.76</v>
      </c>
      <c r="E3853">
        <f t="shared" si="181"/>
        <v>6</v>
      </c>
      <c r="F3853" t="str">
        <f t="shared" si="182"/>
        <v>No</v>
      </c>
    </row>
    <row r="3854" spans="1:6" x14ac:dyDescent="0.25">
      <c r="A3854" t="s">
        <v>354</v>
      </c>
      <c r="B3854" s="1">
        <v>37663</v>
      </c>
      <c r="C3854" t="s">
        <v>2532</v>
      </c>
      <c r="D3854">
        <f t="shared" si="180"/>
        <v>9929.17</v>
      </c>
      <c r="E3854">
        <f t="shared" si="181"/>
        <v>2</v>
      </c>
      <c r="F3854" t="str">
        <f t="shared" si="182"/>
        <v>No</v>
      </c>
    </row>
    <row r="3855" spans="1:6" x14ac:dyDescent="0.25">
      <c r="A3855" t="s">
        <v>57</v>
      </c>
      <c r="B3855" s="1">
        <v>41775</v>
      </c>
      <c r="C3855" t="s">
        <v>2533</v>
      </c>
      <c r="D3855">
        <f t="shared" si="180"/>
        <v>8184.88</v>
      </c>
      <c r="E3855">
        <f t="shared" si="181"/>
        <v>5</v>
      </c>
      <c r="F3855" t="str">
        <f t="shared" si="182"/>
        <v>No</v>
      </c>
    </row>
    <row r="3856" spans="1:6" x14ac:dyDescent="0.25">
      <c r="A3856" t="s">
        <v>682</v>
      </c>
      <c r="B3856" s="1">
        <v>39991</v>
      </c>
      <c r="C3856">
        <v>9659.67</v>
      </c>
      <c r="D3856">
        <f t="shared" si="180"/>
        <v>9659.67</v>
      </c>
      <c r="E3856">
        <f t="shared" si="181"/>
        <v>6</v>
      </c>
      <c r="F3856" t="str">
        <f t="shared" si="182"/>
        <v>No</v>
      </c>
    </row>
    <row r="3857" spans="1:6" x14ac:dyDescent="0.25">
      <c r="A3857" t="s">
        <v>221</v>
      </c>
      <c r="B3857" s="1">
        <v>37158</v>
      </c>
      <c r="C3857" t="s">
        <v>2534</v>
      </c>
      <c r="D3857">
        <f t="shared" si="180"/>
        <v>6056.81</v>
      </c>
      <c r="E3857">
        <f t="shared" si="181"/>
        <v>9</v>
      </c>
      <c r="F3857" t="str">
        <f t="shared" si="182"/>
        <v>No</v>
      </c>
    </row>
    <row r="3858" spans="1:6" x14ac:dyDescent="0.25">
      <c r="A3858" t="s">
        <v>348</v>
      </c>
      <c r="B3858" s="1">
        <v>40075</v>
      </c>
      <c r="C3858" t="s">
        <v>2535</v>
      </c>
      <c r="D3858">
        <f t="shared" si="180"/>
        <v>8500.14</v>
      </c>
      <c r="E3858">
        <f t="shared" si="181"/>
        <v>9</v>
      </c>
      <c r="F3858" t="str">
        <f t="shared" si="182"/>
        <v>No</v>
      </c>
    </row>
    <row r="3859" spans="1:6" x14ac:dyDescent="0.25">
      <c r="A3859" t="s">
        <v>96</v>
      </c>
      <c r="B3859" s="1">
        <v>38146</v>
      </c>
      <c r="C3859" t="s">
        <v>2536</v>
      </c>
      <c r="D3859">
        <f t="shared" si="180"/>
        <v>9794.33</v>
      </c>
      <c r="E3859">
        <f t="shared" si="181"/>
        <v>6</v>
      </c>
      <c r="F3859" t="str">
        <f t="shared" si="182"/>
        <v>No</v>
      </c>
    </row>
    <row r="3860" spans="1:6" x14ac:dyDescent="0.25">
      <c r="A3860" t="s">
        <v>1677</v>
      </c>
      <c r="B3860" s="1">
        <v>37300</v>
      </c>
      <c r="C3860" t="s">
        <v>2537</v>
      </c>
      <c r="D3860">
        <f t="shared" si="180"/>
        <v>6295.88</v>
      </c>
      <c r="E3860">
        <f t="shared" si="181"/>
        <v>2</v>
      </c>
      <c r="F3860" t="str">
        <f t="shared" si="182"/>
        <v>No</v>
      </c>
    </row>
    <row r="3861" spans="1:6" x14ac:dyDescent="0.25">
      <c r="A3861" t="s">
        <v>104</v>
      </c>
      <c r="B3861" s="1">
        <v>41217</v>
      </c>
      <c r="C3861">
        <v>7997.87</v>
      </c>
      <c r="D3861">
        <f t="shared" si="180"/>
        <v>7997.87</v>
      </c>
      <c r="E3861">
        <f t="shared" si="181"/>
        <v>11</v>
      </c>
      <c r="F3861" t="str">
        <f t="shared" si="182"/>
        <v>No</v>
      </c>
    </row>
    <row r="3862" spans="1:6" x14ac:dyDescent="0.25">
      <c r="A3862" t="s">
        <v>558</v>
      </c>
      <c r="B3862" s="1">
        <v>41430</v>
      </c>
      <c r="C3862">
        <v>8842.9699999999993</v>
      </c>
      <c r="D3862">
        <f t="shared" si="180"/>
        <v>8842.9699999999993</v>
      </c>
      <c r="E3862">
        <f t="shared" si="181"/>
        <v>6</v>
      </c>
      <c r="F3862" t="str">
        <f t="shared" si="182"/>
        <v>No</v>
      </c>
    </row>
    <row r="3863" spans="1:6" x14ac:dyDescent="0.25">
      <c r="A3863" t="s">
        <v>834</v>
      </c>
      <c r="B3863" s="1">
        <v>37975</v>
      </c>
      <c r="C3863" t="s">
        <v>2538</v>
      </c>
      <c r="D3863">
        <f t="shared" si="180"/>
        <v>7757.68</v>
      </c>
      <c r="E3863">
        <f t="shared" si="181"/>
        <v>12</v>
      </c>
      <c r="F3863" t="str">
        <f t="shared" si="182"/>
        <v>No</v>
      </c>
    </row>
    <row r="3864" spans="1:6" x14ac:dyDescent="0.25">
      <c r="A3864" t="s">
        <v>1328</v>
      </c>
      <c r="B3864" s="1">
        <v>38536</v>
      </c>
      <c r="C3864">
        <v>5927.87</v>
      </c>
      <c r="D3864">
        <f t="shared" si="180"/>
        <v>5927.87</v>
      </c>
      <c r="E3864">
        <f t="shared" si="181"/>
        <v>7</v>
      </c>
      <c r="F3864" t="str">
        <f t="shared" si="182"/>
        <v>No</v>
      </c>
    </row>
    <row r="3865" spans="1:6" x14ac:dyDescent="0.25">
      <c r="A3865" t="s">
        <v>694</v>
      </c>
      <c r="B3865" s="1">
        <v>39940</v>
      </c>
      <c r="C3865" t="s">
        <v>2539</v>
      </c>
      <c r="D3865">
        <f t="shared" si="180"/>
        <v>7647.9</v>
      </c>
      <c r="E3865">
        <f t="shared" si="181"/>
        <v>5</v>
      </c>
      <c r="F3865" t="str">
        <f t="shared" si="182"/>
        <v>No</v>
      </c>
    </row>
    <row r="3866" spans="1:6" x14ac:dyDescent="0.25">
      <c r="A3866" t="s">
        <v>955</v>
      </c>
      <c r="B3866" s="1">
        <v>39502</v>
      </c>
      <c r="C3866">
        <v>8030.97</v>
      </c>
      <c r="D3866">
        <f t="shared" si="180"/>
        <v>8030.97</v>
      </c>
      <c r="E3866">
        <f t="shared" si="181"/>
        <v>2</v>
      </c>
      <c r="F3866" t="str">
        <f t="shared" si="182"/>
        <v>No</v>
      </c>
    </row>
    <row r="3867" spans="1:6" x14ac:dyDescent="0.25">
      <c r="A3867" t="s">
        <v>102</v>
      </c>
      <c r="B3867" s="1">
        <v>38842</v>
      </c>
      <c r="C3867" t="s">
        <v>2540</v>
      </c>
      <c r="D3867">
        <f t="shared" si="180"/>
        <v>6629.99</v>
      </c>
      <c r="E3867">
        <f t="shared" si="181"/>
        <v>5</v>
      </c>
      <c r="F3867" t="str">
        <f t="shared" si="182"/>
        <v>No</v>
      </c>
    </row>
    <row r="3868" spans="1:6" x14ac:dyDescent="0.25">
      <c r="A3868" t="s">
        <v>1314</v>
      </c>
      <c r="B3868" s="1">
        <v>41493</v>
      </c>
      <c r="C3868" t="s">
        <v>2541</v>
      </c>
      <c r="D3868">
        <f t="shared" si="180"/>
        <v>7814.38</v>
      </c>
      <c r="E3868">
        <f t="shared" si="181"/>
        <v>8</v>
      </c>
      <c r="F3868" t="str">
        <f t="shared" si="182"/>
        <v>No</v>
      </c>
    </row>
    <row r="3869" spans="1:6" x14ac:dyDescent="0.25">
      <c r="A3869" t="s">
        <v>170</v>
      </c>
      <c r="B3869" s="1">
        <v>40472</v>
      </c>
      <c r="C3869" t="s">
        <v>2542</v>
      </c>
      <c r="D3869">
        <f t="shared" si="180"/>
        <v>9745.94</v>
      </c>
      <c r="E3869">
        <f t="shared" si="181"/>
        <v>10</v>
      </c>
      <c r="F3869" t="str">
        <f t="shared" si="182"/>
        <v>No</v>
      </c>
    </row>
    <row r="3870" spans="1:6" x14ac:dyDescent="0.25">
      <c r="A3870" t="s">
        <v>372</v>
      </c>
      <c r="B3870" s="1">
        <v>41378</v>
      </c>
      <c r="C3870" t="s">
        <v>2543</v>
      </c>
      <c r="D3870">
        <f t="shared" si="180"/>
        <v>7434.1</v>
      </c>
      <c r="E3870">
        <f t="shared" si="181"/>
        <v>4</v>
      </c>
      <c r="F3870" t="str">
        <f t="shared" si="182"/>
        <v>No</v>
      </c>
    </row>
    <row r="3871" spans="1:6" x14ac:dyDescent="0.25">
      <c r="A3871" t="s">
        <v>1589</v>
      </c>
      <c r="B3871" s="1">
        <v>37581</v>
      </c>
      <c r="C3871" t="s">
        <v>2544</v>
      </c>
      <c r="D3871">
        <f t="shared" si="180"/>
        <v>8659.82</v>
      </c>
      <c r="E3871">
        <f t="shared" si="181"/>
        <v>11</v>
      </c>
      <c r="F3871" t="str">
        <f t="shared" si="182"/>
        <v>No</v>
      </c>
    </row>
    <row r="3872" spans="1:6" x14ac:dyDescent="0.25">
      <c r="A3872" t="s">
        <v>1220</v>
      </c>
      <c r="B3872" s="1">
        <v>41141</v>
      </c>
      <c r="C3872" t="s">
        <v>2545</v>
      </c>
      <c r="D3872">
        <f t="shared" si="180"/>
        <v>8626.26</v>
      </c>
      <c r="E3872">
        <f t="shared" si="181"/>
        <v>8</v>
      </c>
      <c r="F3872" t="str">
        <f t="shared" si="182"/>
        <v>No</v>
      </c>
    </row>
    <row r="3873" spans="1:6" x14ac:dyDescent="0.25">
      <c r="A3873" t="s">
        <v>216</v>
      </c>
      <c r="B3873" s="1">
        <v>38288</v>
      </c>
      <c r="C3873">
        <v>8125.74</v>
      </c>
      <c r="D3873">
        <f t="shared" si="180"/>
        <v>8125.74</v>
      </c>
      <c r="E3873">
        <f t="shared" si="181"/>
        <v>10</v>
      </c>
      <c r="F3873" t="str">
        <f t="shared" si="182"/>
        <v>No</v>
      </c>
    </row>
    <row r="3874" spans="1:6" x14ac:dyDescent="0.25">
      <c r="A3874" t="s">
        <v>173</v>
      </c>
      <c r="B3874" s="1">
        <v>41831</v>
      </c>
      <c r="C3874">
        <v>5852.09</v>
      </c>
      <c r="D3874">
        <f t="shared" si="180"/>
        <v>5852.09</v>
      </c>
      <c r="E3874">
        <f t="shared" si="181"/>
        <v>7</v>
      </c>
      <c r="F3874" t="str">
        <f t="shared" si="182"/>
        <v>No</v>
      </c>
    </row>
    <row r="3875" spans="1:6" x14ac:dyDescent="0.25">
      <c r="A3875" t="s">
        <v>304</v>
      </c>
      <c r="B3875" s="1">
        <v>39983</v>
      </c>
      <c r="C3875" t="s">
        <v>2546</v>
      </c>
      <c r="D3875">
        <f t="shared" si="180"/>
        <v>9548.43</v>
      </c>
      <c r="E3875">
        <f t="shared" si="181"/>
        <v>6</v>
      </c>
      <c r="F3875" t="str">
        <f t="shared" si="182"/>
        <v>No</v>
      </c>
    </row>
    <row r="3876" spans="1:6" x14ac:dyDescent="0.25">
      <c r="A3876" t="s">
        <v>1105</v>
      </c>
      <c r="B3876" s="1">
        <v>40675</v>
      </c>
      <c r="C3876">
        <v>7696.8</v>
      </c>
      <c r="D3876">
        <f t="shared" si="180"/>
        <v>7696.8</v>
      </c>
      <c r="E3876">
        <f t="shared" si="181"/>
        <v>5</v>
      </c>
      <c r="F3876" t="str">
        <f t="shared" si="182"/>
        <v>No</v>
      </c>
    </row>
    <row r="3877" spans="1:6" x14ac:dyDescent="0.25">
      <c r="A3877" t="s">
        <v>213</v>
      </c>
      <c r="B3877" s="1">
        <v>38673</v>
      </c>
      <c r="C3877">
        <v>8065.32</v>
      </c>
      <c r="D3877">
        <f t="shared" si="180"/>
        <v>8065.32</v>
      </c>
      <c r="E3877">
        <f t="shared" si="181"/>
        <v>11</v>
      </c>
      <c r="F3877" t="str">
        <f t="shared" si="182"/>
        <v>No</v>
      </c>
    </row>
    <row r="3878" spans="1:6" x14ac:dyDescent="0.25">
      <c r="A3878" t="s">
        <v>102</v>
      </c>
      <c r="B3878" s="1">
        <v>38749</v>
      </c>
      <c r="C3878" t="s">
        <v>2547</v>
      </c>
      <c r="D3878">
        <f t="shared" si="180"/>
        <v>6741.99</v>
      </c>
      <c r="E3878">
        <f t="shared" si="181"/>
        <v>2</v>
      </c>
      <c r="F3878" t="str">
        <f t="shared" si="182"/>
        <v>No</v>
      </c>
    </row>
    <row r="3879" spans="1:6" x14ac:dyDescent="0.25">
      <c r="A3879" t="s">
        <v>1652</v>
      </c>
      <c r="B3879" s="1">
        <v>37370</v>
      </c>
      <c r="C3879">
        <v>6686.95</v>
      </c>
      <c r="D3879">
        <f t="shared" si="180"/>
        <v>6686.95</v>
      </c>
      <c r="E3879">
        <f t="shared" si="181"/>
        <v>4</v>
      </c>
      <c r="F3879" t="str">
        <f t="shared" si="182"/>
        <v>No</v>
      </c>
    </row>
    <row r="3880" spans="1:6" x14ac:dyDescent="0.25">
      <c r="A3880" t="s">
        <v>394</v>
      </c>
      <c r="B3880" s="1">
        <v>39641</v>
      </c>
      <c r="C3880" t="s">
        <v>2548</v>
      </c>
      <c r="D3880">
        <f t="shared" si="180"/>
        <v>5695.26</v>
      </c>
      <c r="E3880">
        <f t="shared" si="181"/>
        <v>7</v>
      </c>
      <c r="F3880" t="str">
        <f t="shared" si="182"/>
        <v>No</v>
      </c>
    </row>
    <row r="3881" spans="1:6" x14ac:dyDescent="0.25">
      <c r="A3881" t="s">
        <v>1531</v>
      </c>
      <c r="B3881" s="1">
        <v>37525</v>
      </c>
      <c r="C3881" t="s">
        <v>2549</v>
      </c>
      <c r="D3881">
        <f t="shared" si="180"/>
        <v>7778.27</v>
      </c>
      <c r="E3881">
        <f t="shared" si="181"/>
        <v>9</v>
      </c>
      <c r="F3881" t="str">
        <f t="shared" si="182"/>
        <v>No</v>
      </c>
    </row>
    <row r="3882" spans="1:6" x14ac:dyDescent="0.25">
      <c r="A3882" t="s">
        <v>487</v>
      </c>
      <c r="B3882" s="1">
        <v>41587</v>
      </c>
      <c r="C3882" t="s">
        <v>2550</v>
      </c>
      <c r="D3882">
        <f t="shared" si="180"/>
        <v>5489.74</v>
      </c>
      <c r="E3882">
        <f t="shared" si="181"/>
        <v>11</v>
      </c>
      <c r="F3882" t="str">
        <f t="shared" si="182"/>
        <v>No</v>
      </c>
    </row>
    <row r="3883" spans="1:6" x14ac:dyDescent="0.25">
      <c r="A3883" t="s">
        <v>185</v>
      </c>
      <c r="B3883" s="1">
        <v>39922</v>
      </c>
      <c r="C3883">
        <v>8766.58</v>
      </c>
      <c r="D3883">
        <f t="shared" si="180"/>
        <v>8766.58</v>
      </c>
      <c r="E3883">
        <f t="shared" si="181"/>
        <v>4</v>
      </c>
      <c r="F3883" t="str">
        <f t="shared" si="182"/>
        <v>No</v>
      </c>
    </row>
    <row r="3884" spans="1:6" x14ac:dyDescent="0.25">
      <c r="A3884" t="s">
        <v>1021</v>
      </c>
      <c r="B3884" s="1">
        <v>41196</v>
      </c>
      <c r="C3884" t="s">
        <v>2551</v>
      </c>
      <c r="D3884">
        <f t="shared" si="180"/>
        <v>7441.76</v>
      </c>
      <c r="E3884">
        <f t="shared" si="181"/>
        <v>10</v>
      </c>
      <c r="F3884" t="str">
        <f t="shared" si="182"/>
        <v>No</v>
      </c>
    </row>
    <row r="3885" spans="1:6" x14ac:dyDescent="0.25">
      <c r="A3885" t="s">
        <v>143</v>
      </c>
      <c r="B3885" s="1">
        <v>41757</v>
      </c>
      <c r="C3885">
        <v>6593.13</v>
      </c>
      <c r="D3885">
        <f t="shared" si="180"/>
        <v>6593.13</v>
      </c>
      <c r="E3885">
        <f t="shared" si="181"/>
        <v>4</v>
      </c>
      <c r="F3885" t="str">
        <f t="shared" si="182"/>
        <v>Yes</v>
      </c>
    </row>
    <row r="3886" spans="1:6" x14ac:dyDescent="0.25">
      <c r="A3886" t="s">
        <v>132</v>
      </c>
      <c r="B3886" s="1">
        <v>41675</v>
      </c>
      <c r="C3886">
        <v>8591.48</v>
      </c>
      <c r="D3886">
        <f t="shared" si="180"/>
        <v>8591.48</v>
      </c>
      <c r="E3886">
        <f t="shared" si="181"/>
        <v>2</v>
      </c>
      <c r="F3886" t="str">
        <f t="shared" si="182"/>
        <v>No</v>
      </c>
    </row>
    <row r="3887" spans="1:6" x14ac:dyDescent="0.25">
      <c r="A3887" t="s">
        <v>396</v>
      </c>
      <c r="B3887" s="1">
        <v>37412</v>
      </c>
      <c r="C3887" t="s">
        <v>2552</v>
      </c>
      <c r="D3887">
        <f t="shared" si="180"/>
        <v>7396.68</v>
      </c>
      <c r="E3887">
        <f t="shared" si="181"/>
        <v>6</v>
      </c>
      <c r="F3887" t="str">
        <f t="shared" si="182"/>
        <v>Yes</v>
      </c>
    </row>
    <row r="3888" spans="1:6" x14ac:dyDescent="0.25">
      <c r="A3888" t="s">
        <v>544</v>
      </c>
      <c r="B3888" s="1">
        <v>39487</v>
      </c>
      <c r="C3888" t="s">
        <v>2553</v>
      </c>
      <c r="D3888">
        <f t="shared" si="180"/>
        <v>5135.3599999999997</v>
      </c>
      <c r="E3888">
        <f t="shared" si="181"/>
        <v>2</v>
      </c>
      <c r="F3888" t="str">
        <f t="shared" si="182"/>
        <v>Yes</v>
      </c>
    </row>
    <row r="3889" spans="1:6" x14ac:dyDescent="0.25">
      <c r="A3889" t="s">
        <v>344</v>
      </c>
      <c r="B3889" s="1">
        <v>37286</v>
      </c>
      <c r="C3889" t="s">
        <v>2554</v>
      </c>
      <c r="D3889">
        <f t="shared" si="180"/>
        <v>6173.98</v>
      </c>
      <c r="E3889">
        <f t="shared" si="181"/>
        <v>1</v>
      </c>
      <c r="F3889" t="str">
        <f t="shared" si="182"/>
        <v>No</v>
      </c>
    </row>
    <row r="3890" spans="1:6" x14ac:dyDescent="0.25">
      <c r="A3890" t="s">
        <v>679</v>
      </c>
      <c r="B3890" s="1">
        <v>40676</v>
      </c>
      <c r="C3890">
        <v>5212.2700000000004</v>
      </c>
      <c r="D3890">
        <f t="shared" si="180"/>
        <v>5212.2700000000004</v>
      </c>
      <c r="E3890">
        <f t="shared" si="181"/>
        <v>5</v>
      </c>
      <c r="F3890" t="str">
        <f t="shared" si="182"/>
        <v>No</v>
      </c>
    </row>
    <row r="3891" spans="1:6" x14ac:dyDescent="0.25">
      <c r="A3891" t="s">
        <v>253</v>
      </c>
      <c r="B3891" s="1">
        <v>41591</v>
      </c>
      <c r="C3891">
        <v>7329.41</v>
      </c>
      <c r="D3891">
        <f t="shared" si="180"/>
        <v>7329.41</v>
      </c>
      <c r="E3891">
        <f t="shared" si="181"/>
        <v>11</v>
      </c>
      <c r="F3891" t="str">
        <f t="shared" si="182"/>
        <v>No</v>
      </c>
    </row>
    <row r="3892" spans="1:6" x14ac:dyDescent="0.25">
      <c r="A3892" t="s">
        <v>508</v>
      </c>
      <c r="B3892" s="1">
        <v>38922</v>
      </c>
      <c r="C3892">
        <v>9238.42</v>
      </c>
      <c r="D3892">
        <f t="shared" si="180"/>
        <v>9238.42</v>
      </c>
      <c r="E3892">
        <f t="shared" si="181"/>
        <v>7</v>
      </c>
      <c r="F3892" t="str">
        <f t="shared" si="182"/>
        <v>No</v>
      </c>
    </row>
    <row r="3893" spans="1:6" x14ac:dyDescent="0.25">
      <c r="A3893" t="s">
        <v>77</v>
      </c>
      <c r="B3893" s="1">
        <v>39934</v>
      </c>
      <c r="C3893" t="s">
        <v>2555</v>
      </c>
      <c r="D3893">
        <f t="shared" si="180"/>
        <v>9816.48</v>
      </c>
      <c r="E3893">
        <f t="shared" si="181"/>
        <v>5</v>
      </c>
      <c r="F3893" t="str">
        <f t="shared" si="182"/>
        <v>No</v>
      </c>
    </row>
    <row r="3894" spans="1:6" x14ac:dyDescent="0.25">
      <c r="A3894" t="s">
        <v>1443</v>
      </c>
      <c r="B3894" s="1">
        <v>37351</v>
      </c>
      <c r="C3894">
        <v>6837.07</v>
      </c>
      <c r="D3894">
        <f t="shared" si="180"/>
        <v>6837.07</v>
      </c>
      <c r="E3894">
        <f t="shared" si="181"/>
        <v>4</v>
      </c>
      <c r="F3894" t="str">
        <f t="shared" si="182"/>
        <v>No</v>
      </c>
    </row>
    <row r="3895" spans="1:6" x14ac:dyDescent="0.25">
      <c r="A3895" t="s">
        <v>805</v>
      </c>
      <c r="B3895" s="1">
        <v>40065</v>
      </c>
      <c r="C3895">
        <v>5689.16</v>
      </c>
      <c r="D3895">
        <f t="shared" si="180"/>
        <v>5689.16</v>
      </c>
      <c r="E3895">
        <f t="shared" si="181"/>
        <v>9</v>
      </c>
      <c r="F3895" t="str">
        <f t="shared" si="182"/>
        <v>No</v>
      </c>
    </row>
    <row r="3896" spans="1:6" x14ac:dyDescent="0.25">
      <c r="A3896" t="s">
        <v>84</v>
      </c>
      <c r="B3896" s="1">
        <v>41521</v>
      </c>
      <c r="C3896">
        <v>5289.85</v>
      </c>
      <c r="D3896">
        <f t="shared" si="180"/>
        <v>5289.85</v>
      </c>
      <c r="E3896">
        <f t="shared" si="181"/>
        <v>9</v>
      </c>
      <c r="F3896" t="str">
        <f t="shared" si="182"/>
        <v>No</v>
      </c>
    </row>
    <row r="3897" spans="1:6" x14ac:dyDescent="0.25">
      <c r="A3897" t="s">
        <v>372</v>
      </c>
      <c r="B3897" s="1">
        <v>39381</v>
      </c>
      <c r="C3897">
        <v>6408.53</v>
      </c>
      <c r="D3897">
        <f t="shared" si="180"/>
        <v>6408.53</v>
      </c>
      <c r="E3897">
        <f t="shared" si="181"/>
        <v>10</v>
      </c>
      <c r="F3897" t="str">
        <f t="shared" si="182"/>
        <v>No</v>
      </c>
    </row>
    <row r="3898" spans="1:6" x14ac:dyDescent="0.25">
      <c r="A3898" t="s">
        <v>303</v>
      </c>
      <c r="B3898" s="1">
        <v>41662</v>
      </c>
      <c r="C3898" t="s">
        <v>2556</v>
      </c>
      <c r="D3898">
        <f t="shared" si="180"/>
        <v>5727.82</v>
      </c>
      <c r="E3898">
        <f t="shared" si="181"/>
        <v>1</v>
      </c>
      <c r="F3898" t="str">
        <f t="shared" si="182"/>
        <v>No</v>
      </c>
    </row>
    <row r="3899" spans="1:6" x14ac:dyDescent="0.25">
      <c r="A3899" t="s">
        <v>238</v>
      </c>
      <c r="B3899" s="1">
        <v>41666</v>
      </c>
      <c r="C3899">
        <v>9025.09</v>
      </c>
      <c r="D3899">
        <f t="shared" si="180"/>
        <v>9025.09</v>
      </c>
      <c r="E3899">
        <f t="shared" si="181"/>
        <v>1</v>
      </c>
      <c r="F3899" t="str">
        <f t="shared" si="182"/>
        <v>No</v>
      </c>
    </row>
    <row r="3900" spans="1:6" x14ac:dyDescent="0.25">
      <c r="A3900" t="s">
        <v>57</v>
      </c>
      <c r="B3900" s="1">
        <v>38876</v>
      </c>
      <c r="C3900">
        <v>8560.58</v>
      </c>
      <c r="D3900">
        <f t="shared" si="180"/>
        <v>8560.58</v>
      </c>
      <c r="E3900">
        <f t="shared" si="181"/>
        <v>6</v>
      </c>
      <c r="F3900" t="str">
        <f t="shared" si="182"/>
        <v>No</v>
      </c>
    </row>
    <row r="3901" spans="1:6" x14ac:dyDescent="0.25">
      <c r="A3901" t="s">
        <v>413</v>
      </c>
      <c r="B3901" s="1">
        <v>39805</v>
      </c>
      <c r="C3901" t="s">
        <v>2557</v>
      </c>
      <c r="D3901">
        <f t="shared" si="180"/>
        <v>9895.74</v>
      </c>
      <c r="E3901">
        <f t="shared" si="181"/>
        <v>12</v>
      </c>
      <c r="F3901" t="str">
        <f t="shared" si="182"/>
        <v>No</v>
      </c>
    </row>
    <row r="3902" spans="1:6" x14ac:dyDescent="0.25">
      <c r="A3902" t="s">
        <v>805</v>
      </c>
      <c r="B3902" s="1">
        <v>39404</v>
      </c>
      <c r="C3902">
        <v>7114.92</v>
      </c>
      <c r="D3902">
        <f t="shared" si="180"/>
        <v>7114.92</v>
      </c>
      <c r="E3902">
        <f t="shared" si="181"/>
        <v>11</v>
      </c>
      <c r="F3902" t="str">
        <f t="shared" si="182"/>
        <v>No</v>
      </c>
    </row>
    <row r="3903" spans="1:6" x14ac:dyDescent="0.25">
      <c r="A3903" t="s">
        <v>1177</v>
      </c>
      <c r="B3903" s="1">
        <v>38206</v>
      </c>
      <c r="C3903" t="s">
        <v>2558</v>
      </c>
      <c r="D3903">
        <f t="shared" si="180"/>
        <v>5531.74</v>
      </c>
      <c r="E3903">
        <f t="shared" si="181"/>
        <v>8</v>
      </c>
      <c r="F3903" t="str">
        <f t="shared" si="182"/>
        <v>No</v>
      </c>
    </row>
    <row r="3904" spans="1:6" x14ac:dyDescent="0.25">
      <c r="A3904" t="s">
        <v>134</v>
      </c>
      <c r="B3904" s="1">
        <v>38830</v>
      </c>
      <c r="C3904">
        <v>6096.57</v>
      </c>
      <c r="D3904">
        <f t="shared" si="180"/>
        <v>6096.57</v>
      </c>
      <c r="E3904">
        <f t="shared" si="181"/>
        <v>4</v>
      </c>
      <c r="F3904" t="str">
        <f t="shared" si="182"/>
        <v>No</v>
      </c>
    </row>
    <row r="3905" spans="1:6" x14ac:dyDescent="0.25">
      <c r="A3905" t="s">
        <v>202</v>
      </c>
      <c r="B3905" s="1">
        <v>40277</v>
      </c>
      <c r="C3905">
        <v>7329.18</v>
      </c>
      <c r="D3905">
        <f t="shared" si="180"/>
        <v>7329.18</v>
      </c>
      <c r="E3905">
        <f t="shared" si="181"/>
        <v>4</v>
      </c>
      <c r="F3905" t="str">
        <f t="shared" si="182"/>
        <v>No</v>
      </c>
    </row>
    <row r="3906" spans="1:6" x14ac:dyDescent="0.25">
      <c r="A3906" t="s">
        <v>101</v>
      </c>
      <c r="B3906" s="1">
        <v>38730</v>
      </c>
      <c r="C3906" t="s">
        <v>2559</v>
      </c>
      <c r="D3906">
        <f t="shared" si="180"/>
        <v>5764.05</v>
      </c>
      <c r="E3906">
        <f t="shared" si="181"/>
        <v>1</v>
      </c>
      <c r="F3906" t="str">
        <f t="shared" si="182"/>
        <v>No</v>
      </c>
    </row>
    <row r="3907" spans="1:6" x14ac:dyDescent="0.25">
      <c r="A3907" t="s">
        <v>71</v>
      </c>
      <c r="B3907" s="1">
        <v>39358</v>
      </c>
      <c r="C3907" t="s">
        <v>2560</v>
      </c>
      <c r="D3907">
        <f t="shared" ref="D3907:D3970" si="183">IF(LEFT(RIGHT(C3907,3))=",",_xlfn.NUMBERVALUE(C3907,",","."),C3907)</f>
        <v>9088.77</v>
      </c>
      <c r="E3907">
        <f t="shared" ref="E3907:E3970" si="184">MONTH(B3907)</f>
        <v>10</v>
      </c>
      <c r="F3907" t="str">
        <f t="shared" ref="F3907:F3970" si="185">IF(ISERROR(SEARCH("J*A*S*M",A3907)),"No","Yes")</f>
        <v>No</v>
      </c>
    </row>
    <row r="3908" spans="1:6" x14ac:dyDescent="0.25">
      <c r="A3908" t="s">
        <v>743</v>
      </c>
      <c r="B3908" s="1">
        <v>39852</v>
      </c>
      <c r="C3908">
        <v>7906.74</v>
      </c>
      <c r="D3908">
        <f t="shared" si="183"/>
        <v>7906.74</v>
      </c>
      <c r="E3908">
        <f t="shared" si="184"/>
        <v>2</v>
      </c>
      <c r="F3908" t="str">
        <f t="shared" si="185"/>
        <v>No</v>
      </c>
    </row>
    <row r="3909" spans="1:6" x14ac:dyDescent="0.25">
      <c r="A3909" t="s">
        <v>202</v>
      </c>
      <c r="B3909" s="1">
        <v>40052</v>
      </c>
      <c r="C3909" t="s">
        <v>2561</v>
      </c>
      <c r="D3909">
        <f t="shared" si="183"/>
        <v>9546.9599999999991</v>
      </c>
      <c r="E3909">
        <f t="shared" si="184"/>
        <v>8</v>
      </c>
      <c r="F3909" t="str">
        <f t="shared" si="185"/>
        <v>No</v>
      </c>
    </row>
    <row r="3910" spans="1:6" x14ac:dyDescent="0.25">
      <c r="A3910" t="s">
        <v>1522</v>
      </c>
      <c r="B3910" s="1">
        <v>40936</v>
      </c>
      <c r="C3910" t="s">
        <v>2562</v>
      </c>
      <c r="D3910">
        <f t="shared" si="183"/>
        <v>7991.88</v>
      </c>
      <c r="E3910">
        <f t="shared" si="184"/>
        <v>1</v>
      </c>
      <c r="F3910" t="str">
        <f t="shared" si="185"/>
        <v>No</v>
      </c>
    </row>
    <row r="3911" spans="1:6" x14ac:dyDescent="0.25">
      <c r="A3911" t="s">
        <v>244</v>
      </c>
      <c r="B3911" s="1">
        <v>40012</v>
      </c>
      <c r="C3911">
        <v>9333.3700000000008</v>
      </c>
      <c r="D3911">
        <f t="shared" si="183"/>
        <v>9333.3700000000008</v>
      </c>
      <c r="E3911">
        <f t="shared" si="184"/>
        <v>7</v>
      </c>
      <c r="F3911" t="str">
        <f t="shared" si="185"/>
        <v>No</v>
      </c>
    </row>
    <row r="3912" spans="1:6" x14ac:dyDescent="0.25">
      <c r="A3912" t="s">
        <v>489</v>
      </c>
      <c r="B3912" s="1">
        <v>41827</v>
      </c>
      <c r="C3912" t="s">
        <v>2563</v>
      </c>
      <c r="D3912">
        <f t="shared" si="183"/>
        <v>8269.81</v>
      </c>
      <c r="E3912">
        <f t="shared" si="184"/>
        <v>7</v>
      </c>
      <c r="F3912" t="str">
        <f t="shared" si="185"/>
        <v>No</v>
      </c>
    </row>
    <row r="3913" spans="1:6" x14ac:dyDescent="0.25">
      <c r="A3913" t="s">
        <v>219</v>
      </c>
      <c r="B3913" s="1">
        <v>40123</v>
      </c>
      <c r="C3913" t="s">
        <v>2564</v>
      </c>
      <c r="D3913">
        <f t="shared" si="183"/>
        <v>7213.86</v>
      </c>
      <c r="E3913">
        <f t="shared" si="184"/>
        <v>11</v>
      </c>
      <c r="F3913" t="str">
        <f t="shared" si="185"/>
        <v>No</v>
      </c>
    </row>
    <row r="3914" spans="1:6" x14ac:dyDescent="0.25">
      <c r="A3914" t="s">
        <v>210</v>
      </c>
      <c r="B3914" s="1">
        <v>40330</v>
      </c>
      <c r="C3914" t="s">
        <v>2565</v>
      </c>
      <c r="D3914">
        <f t="shared" si="183"/>
        <v>5066.08</v>
      </c>
      <c r="E3914">
        <f t="shared" si="184"/>
        <v>6</v>
      </c>
      <c r="F3914" t="str">
        <f t="shared" si="185"/>
        <v>No</v>
      </c>
    </row>
    <row r="3915" spans="1:6" x14ac:dyDescent="0.25">
      <c r="A3915" t="s">
        <v>479</v>
      </c>
      <c r="B3915" s="1">
        <v>40148</v>
      </c>
      <c r="C3915">
        <v>9859.2099999999991</v>
      </c>
      <c r="D3915">
        <f t="shared" si="183"/>
        <v>9859.2099999999991</v>
      </c>
      <c r="E3915">
        <f t="shared" si="184"/>
        <v>12</v>
      </c>
      <c r="F3915" t="str">
        <f t="shared" si="185"/>
        <v>No</v>
      </c>
    </row>
    <row r="3916" spans="1:6" x14ac:dyDescent="0.25">
      <c r="A3916" t="s">
        <v>71</v>
      </c>
      <c r="B3916" s="1">
        <v>38768</v>
      </c>
      <c r="C3916" t="s">
        <v>2566</v>
      </c>
      <c r="D3916">
        <f t="shared" si="183"/>
        <v>6581.33</v>
      </c>
      <c r="E3916">
        <f t="shared" si="184"/>
        <v>2</v>
      </c>
      <c r="F3916" t="str">
        <f t="shared" si="185"/>
        <v>No</v>
      </c>
    </row>
    <row r="3917" spans="1:6" x14ac:dyDescent="0.25">
      <c r="A3917" t="s">
        <v>327</v>
      </c>
      <c r="B3917" s="1">
        <v>38517</v>
      </c>
      <c r="C3917" t="s">
        <v>2567</v>
      </c>
      <c r="D3917">
        <f t="shared" si="183"/>
        <v>6927.66</v>
      </c>
      <c r="E3917">
        <f t="shared" si="184"/>
        <v>6</v>
      </c>
      <c r="F3917" t="str">
        <f t="shared" si="185"/>
        <v>No</v>
      </c>
    </row>
    <row r="3918" spans="1:6" x14ac:dyDescent="0.25">
      <c r="A3918" t="s">
        <v>1556</v>
      </c>
      <c r="B3918" s="1">
        <v>39577</v>
      </c>
      <c r="C3918" t="s">
        <v>2568</v>
      </c>
      <c r="D3918">
        <f t="shared" si="183"/>
        <v>9747.18</v>
      </c>
      <c r="E3918">
        <f t="shared" si="184"/>
        <v>5</v>
      </c>
      <c r="F3918" t="str">
        <f t="shared" si="185"/>
        <v>No</v>
      </c>
    </row>
    <row r="3919" spans="1:6" x14ac:dyDescent="0.25">
      <c r="A3919" t="s">
        <v>128</v>
      </c>
      <c r="B3919" s="1">
        <v>37426</v>
      </c>
      <c r="C3919" t="s">
        <v>2569</v>
      </c>
      <c r="D3919">
        <f t="shared" si="183"/>
        <v>6727.61</v>
      </c>
      <c r="E3919">
        <f t="shared" si="184"/>
        <v>6</v>
      </c>
      <c r="F3919" t="str">
        <f t="shared" si="185"/>
        <v>No</v>
      </c>
    </row>
    <row r="3920" spans="1:6" x14ac:dyDescent="0.25">
      <c r="A3920" t="s">
        <v>487</v>
      </c>
      <c r="B3920" s="1">
        <v>40968</v>
      </c>
      <c r="C3920">
        <v>8655.49</v>
      </c>
      <c r="D3920">
        <f t="shared" si="183"/>
        <v>8655.49</v>
      </c>
      <c r="E3920">
        <f t="shared" si="184"/>
        <v>2</v>
      </c>
      <c r="F3920" t="str">
        <f t="shared" si="185"/>
        <v>No</v>
      </c>
    </row>
    <row r="3921" spans="1:6" x14ac:dyDescent="0.25">
      <c r="A3921" t="s">
        <v>236</v>
      </c>
      <c r="B3921" s="1">
        <v>38092</v>
      </c>
      <c r="C3921" t="s">
        <v>2570</v>
      </c>
      <c r="D3921">
        <f t="shared" si="183"/>
        <v>5442.16</v>
      </c>
      <c r="E3921">
        <f t="shared" si="184"/>
        <v>4</v>
      </c>
      <c r="F3921" t="str">
        <f t="shared" si="185"/>
        <v>No</v>
      </c>
    </row>
    <row r="3922" spans="1:6" x14ac:dyDescent="0.25">
      <c r="A3922" t="s">
        <v>217</v>
      </c>
      <c r="B3922" s="1">
        <v>40436</v>
      </c>
      <c r="C3922" t="s">
        <v>2571</v>
      </c>
      <c r="D3922">
        <f t="shared" si="183"/>
        <v>6595.33</v>
      </c>
      <c r="E3922">
        <f t="shared" si="184"/>
        <v>9</v>
      </c>
      <c r="F3922" t="str">
        <f t="shared" si="185"/>
        <v>No</v>
      </c>
    </row>
    <row r="3923" spans="1:6" x14ac:dyDescent="0.25">
      <c r="A3923" t="s">
        <v>146</v>
      </c>
      <c r="B3923" s="1">
        <v>41164</v>
      </c>
      <c r="C3923">
        <v>6135.41</v>
      </c>
      <c r="D3923">
        <f t="shared" si="183"/>
        <v>6135.41</v>
      </c>
      <c r="E3923">
        <f t="shared" si="184"/>
        <v>9</v>
      </c>
      <c r="F3923" t="str">
        <f t="shared" si="185"/>
        <v>No</v>
      </c>
    </row>
    <row r="3924" spans="1:6" x14ac:dyDescent="0.25">
      <c r="A3924" t="s">
        <v>253</v>
      </c>
      <c r="B3924" s="1">
        <v>37610</v>
      </c>
      <c r="C3924">
        <v>6652.97</v>
      </c>
      <c r="D3924">
        <f t="shared" si="183"/>
        <v>6652.97</v>
      </c>
      <c r="E3924">
        <f t="shared" si="184"/>
        <v>12</v>
      </c>
      <c r="F3924" t="str">
        <f t="shared" si="185"/>
        <v>No</v>
      </c>
    </row>
    <row r="3925" spans="1:6" x14ac:dyDescent="0.25">
      <c r="A3925" t="s">
        <v>739</v>
      </c>
      <c r="B3925" s="1">
        <v>39498</v>
      </c>
      <c r="C3925" t="s">
        <v>2572</v>
      </c>
      <c r="D3925">
        <f t="shared" si="183"/>
        <v>8452</v>
      </c>
      <c r="E3925">
        <f t="shared" si="184"/>
        <v>2</v>
      </c>
      <c r="F3925" t="str">
        <f t="shared" si="185"/>
        <v>No</v>
      </c>
    </row>
    <row r="3926" spans="1:6" x14ac:dyDescent="0.25">
      <c r="A3926" t="s">
        <v>1423</v>
      </c>
      <c r="B3926" s="1">
        <v>41681</v>
      </c>
      <c r="C3926" t="s">
        <v>2573</v>
      </c>
      <c r="D3926">
        <f t="shared" si="183"/>
        <v>9990.15</v>
      </c>
      <c r="E3926">
        <f t="shared" si="184"/>
        <v>2</v>
      </c>
      <c r="F3926" t="str">
        <f t="shared" si="185"/>
        <v>No</v>
      </c>
    </row>
    <row r="3927" spans="1:6" x14ac:dyDescent="0.25">
      <c r="A3927" t="s">
        <v>339</v>
      </c>
      <c r="B3927" s="1">
        <v>40509</v>
      </c>
      <c r="C3927" t="s">
        <v>2574</v>
      </c>
      <c r="D3927">
        <f t="shared" si="183"/>
        <v>7571.45</v>
      </c>
      <c r="E3927">
        <f t="shared" si="184"/>
        <v>11</v>
      </c>
      <c r="F3927" t="str">
        <f t="shared" si="185"/>
        <v>No</v>
      </c>
    </row>
    <row r="3928" spans="1:6" x14ac:dyDescent="0.25">
      <c r="A3928" t="s">
        <v>125</v>
      </c>
      <c r="B3928" s="1">
        <v>38087</v>
      </c>
      <c r="C3928" t="s">
        <v>2575</v>
      </c>
      <c r="D3928">
        <f t="shared" si="183"/>
        <v>7747.27</v>
      </c>
      <c r="E3928">
        <f t="shared" si="184"/>
        <v>4</v>
      </c>
      <c r="F3928" t="str">
        <f t="shared" si="185"/>
        <v>No</v>
      </c>
    </row>
    <row r="3929" spans="1:6" x14ac:dyDescent="0.25">
      <c r="A3929" t="s">
        <v>217</v>
      </c>
      <c r="B3929" s="1">
        <v>40179</v>
      </c>
      <c r="C3929">
        <v>7514.68</v>
      </c>
      <c r="D3929">
        <f t="shared" si="183"/>
        <v>7514.68</v>
      </c>
      <c r="E3929">
        <f t="shared" si="184"/>
        <v>1</v>
      </c>
      <c r="F3929" t="str">
        <f t="shared" si="185"/>
        <v>No</v>
      </c>
    </row>
    <row r="3930" spans="1:6" x14ac:dyDescent="0.25">
      <c r="A3930" t="s">
        <v>487</v>
      </c>
      <c r="B3930" s="1">
        <v>39836</v>
      </c>
      <c r="C3930" t="s">
        <v>2576</v>
      </c>
      <c r="D3930">
        <f t="shared" si="183"/>
        <v>7723.81</v>
      </c>
      <c r="E3930">
        <f t="shared" si="184"/>
        <v>1</v>
      </c>
      <c r="F3930" t="str">
        <f t="shared" si="185"/>
        <v>No</v>
      </c>
    </row>
    <row r="3931" spans="1:6" x14ac:dyDescent="0.25">
      <c r="A3931" t="s">
        <v>269</v>
      </c>
      <c r="B3931" s="1">
        <v>40964</v>
      </c>
      <c r="C3931" t="s">
        <v>2577</v>
      </c>
      <c r="D3931">
        <f t="shared" si="183"/>
        <v>8000.4</v>
      </c>
      <c r="E3931">
        <f t="shared" si="184"/>
        <v>2</v>
      </c>
      <c r="F3931" t="str">
        <f t="shared" si="185"/>
        <v>Yes</v>
      </c>
    </row>
    <row r="3932" spans="1:6" x14ac:dyDescent="0.25">
      <c r="A3932" t="s">
        <v>894</v>
      </c>
      <c r="B3932" s="1">
        <v>38061</v>
      </c>
      <c r="C3932" t="s">
        <v>2578</v>
      </c>
      <c r="D3932">
        <f t="shared" si="183"/>
        <v>5449.9</v>
      </c>
      <c r="E3932">
        <f t="shared" si="184"/>
        <v>3</v>
      </c>
      <c r="F3932" t="str">
        <f t="shared" si="185"/>
        <v>No</v>
      </c>
    </row>
    <row r="3933" spans="1:6" x14ac:dyDescent="0.25">
      <c r="A3933" t="s">
        <v>258</v>
      </c>
      <c r="B3933" s="1">
        <v>39175</v>
      </c>
      <c r="C3933" t="s">
        <v>2579</v>
      </c>
      <c r="D3933">
        <f t="shared" si="183"/>
        <v>9918.81</v>
      </c>
      <c r="E3933">
        <f t="shared" si="184"/>
        <v>4</v>
      </c>
      <c r="F3933" t="str">
        <f t="shared" si="185"/>
        <v>No</v>
      </c>
    </row>
    <row r="3934" spans="1:6" x14ac:dyDescent="0.25">
      <c r="A3934" t="s">
        <v>757</v>
      </c>
      <c r="B3934" s="1">
        <v>40926</v>
      </c>
      <c r="C3934" t="s">
        <v>2580</v>
      </c>
      <c r="D3934">
        <f t="shared" si="183"/>
        <v>5254.32</v>
      </c>
      <c r="E3934">
        <f t="shared" si="184"/>
        <v>1</v>
      </c>
      <c r="F3934" t="str">
        <f t="shared" si="185"/>
        <v>No</v>
      </c>
    </row>
    <row r="3935" spans="1:6" x14ac:dyDescent="0.25">
      <c r="A3935" t="s">
        <v>396</v>
      </c>
      <c r="B3935" s="1">
        <v>41835</v>
      </c>
      <c r="C3935" t="s">
        <v>2581</v>
      </c>
      <c r="D3935">
        <f t="shared" si="183"/>
        <v>7272.56</v>
      </c>
      <c r="E3935">
        <f t="shared" si="184"/>
        <v>7</v>
      </c>
      <c r="F3935" t="str">
        <f t="shared" si="185"/>
        <v>Yes</v>
      </c>
    </row>
    <row r="3936" spans="1:6" x14ac:dyDescent="0.25">
      <c r="A3936" t="s">
        <v>61</v>
      </c>
      <c r="B3936" s="1">
        <v>37444</v>
      </c>
      <c r="C3936" t="s">
        <v>2582</v>
      </c>
      <c r="D3936">
        <f t="shared" si="183"/>
        <v>7270.07</v>
      </c>
      <c r="E3936">
        <f t="shared" si="184"/>
        <v>7</v>
      </c>
      <c r="F3936" t="str">
        <f t="shared" si="185"/>
        <v>No</v>
      </c>
    </row>
    <row r="3937" spans="1:6" x14ac:dyDescent="0.25">
      <c r="A3937" t="s">
        <v>74</v>
      </c>
      <c r="B3937" s="1">
        <v>39513</v>
      </c>
      <c r="C3937">
        <v>9328</v>
      </c>
      <c r="D3937">
        <f t="shared" si="183"/>
        <v>9328</v>
      </c>
      <c r="E3937">
        <f t="shared" si="184"/>
        <v>3</v>
      </c>
      <c r="F3937" t="str">
        <f t="shared" si="185"/>
        <v>Yes</v>
      </c>
    </row>
    <row r="3938" spans="1:6" x14ac:dyDescent="0.25">
      <c r="A3938" t="s">
        <v>362</v>
      </c>
      <c r="B3938" s="1">
        <v>40096</v>
      </c>
      <c r="C3938">
        <v>9192.52</v>
      </c>
      <c r="D3938">
        <f t="shared" si="183"/>
        <v>9192.52</v>
      </c>
      <c r="E3938">
        <f t="shared" si="184"/>
        <v>10</v>
      </c>
      <c r="F3938" t="str">
        <f t="shared" si="185"/>
        <v>No</v>
      </c>
    </row>
    <row r="3939" spans="1:6" x14ac:dyDescent="0.25">
      <c r="A3939" t="s">
        <v>102</v>
      </c>
      <c r="B3939" s="1">
        <v>38313</v>
      </c>
      <c r="C3939" t="s">
        <v>2583</v>
      </c>
      <c r="D3939">
        <f t="shared" si="183"/>
        <v>5644.82</v>
      </c>
      <c r="E3939">
        <f t="shared" si="184"/>
        <v>11</v>
      </c>
      <c r="F3939" t="str">
        <f t="shared" si="185"/>
        <v>No</v>
      </c>
    </row>
    <row r="3940" spans="1:6" x14ac:dyDescent="0.25">
      <c r="A3940" t="s">
        <v>230</v>
      </c>
      <c r="B3940" s="1">
        <v>38468</v>
      </c>
      <c r="C3940">
        <v>7531.3</v>
      </c>
      <c r="D3940">
        <f t="shared" si="183"/>
        <v>7531.3</v>
      </c>
      <c r="E3940">
        <f t="shared" si="184"/>
        <v>4</v>
      </c>
      <c r="F3940" t="str">
        <f t="shared" si="185"/>
        <v>No</v>
      </c>
    </row>
    <row r="3941" spans="1:6" x14ac:dyDescent="0.25">
      <c r="A3941" t="s">
        <v>102</v>
      </c>
      <c r="B3941" s="1">
        <v>40288</v>
      </c>
      <c r="C3941">
        <v>6850.39</v>
      </c>
      <c r="D3941">
        <f t="shared" si="183"/>
        <v>6850.39</v>
      </c>
      <c r="E3941">
        <f t="shared" si="184"/>
        <v>4</v>
      </c>
      <c r="F3941" t="str">
        <f t="shared" si="185"/>
        <v>No</v>
      </c>
    </row>
    <row r="3942" spans="1:6" x14ac:dyDescent="0.25">
      <c r="A3942" t="s">
        <v>227</v>
      </c>
      <c r="B3942" s="1">
        <v>39541</v>
      </c>
      <c r="C3942" t="s">
        <v>2584</v>
      </c>
      <c r="D3942">
        <f t="shared" si="183"/>
        <v>7015.41</v>
      </c>
      <c r="E3942">
        <f t="shared" si="184"/>
        <v>4</v>
      </c>
      <c r="F3942" t="str">
        <f t="shared" si="185"/>
        <v>No</v>
      </c>
    </row>
    <row r="3943" spans="1:6" x14ac:dyDescent="0.25">
      <c r="A3943" t="s">
        <v>202</v>
      </c>
      <c r="B3943" s="1">
        <v>40345</v>
      </c>
      <c r="C3943" t="s">
        <v>2585</v>
      </c>
      <c r="D3943">
        <f t="shared" si="183"/>
        <v>7085.57</v>
      </c>
      <c r="E3943">
        <f t="shared" si="184"/>
        <v>6</v>
      </c>
      <c r="F3943" t="str">
        <f t="shared" si="185"/>
        <v>No</v>
      </c>
    </row>
    <row r="3944" spans="1:6" x14ac:dyDescent="0.25">
      <c r="A3944" t="s">
        <v>962</v>
      </c>
      <c r="B3944" s="1">
        <v>39973</v>
      </c>
      <c r="C3944">
        <v>6104.86</v>
      </c>
      <c r="D3944">
        <f t="shared" si="183"/>
        <v>6104.86</v>
      </c>
      <c r="E3944">
        <f t="shared" si="184"/>
        <v>6</v>
      </c>
      <c r="F3944" t="str">
        <f t="shared" si="185"/>
        <v>No</v>
      </c>
    </row>
    <row r="3945" spans="1:6" x14ac:dyDescent="0.25">
      <c r="A3945" t="s">
        <v>1177</v>
      </c>
      <c r="B3945" s="1">
        <v>40460</v>
      </c>
      <c r="C3945">
        <v>5229.59</v>
      </c>
      <c r="D3945">
        <f t="shared" si="183"/>
        <v>5229.59</v>
      </c>
      <c r="E3945">
        <f t="shared" si="184"/>
        <v>10</v>
      </c>
      <c r="F3945" t="str">
        <f t="shared" si="185"/>
        <v>No</v>
      </c>
    </row>
    <row r="3946" spans="1:6" x14ac:dyDescent="0.25">
      <c r="A3946" t="s">
        <v>2586</v>
      </c>
      <c r="B3946" s="1">
        <v>38784</v>
      </c>
      <c r="C3946">
        <v>9272.39</v>
      </c>
      <c r="D3946">
        <f t="shared" si="183"/>
        <v>9272.39</v>
      </c>
      <c r="E3946">
        <f t="shared" si="184"/>
        <v>3</v>
      </c>
      <c r="F3946" t="str">
        <f t="shared" si="185"/>
        <v>No</v>
      </c>
    </row>
    <row r="3947" spans="1:6" x14ac:dyDescent="0.25">
      <c r="A3947" t="s">
        <v>413</v>
      </c>
      <c r="B3947" s="1">
        <v>38656</v>
      </c>
      <c r="C3947" t="s">
        <v>2587</v>
      </c>
      <c r="D3947">
        <f t="shared" si="183"/>
        <v>8962.92</v>
      </c>
      <c r="E3947">
        <f t="shared" si="184"/>
        <v>10</v>
      </c>
      <c r="F3947" t="str">
        <f t="shared" si="185"/>
        <v>No</v>
      </c>
    </row>
    <row r="3948" spans="1:6" x14ac:dyDescent="0.25">
      <c r="A3948" t="s">
        <v>510</v>
      </c>
      <c r="B3948" s="1">
        <v>41198</v>
      </c>
      <c r="C3948" t="s">
        <v>2588</v>
      </c>
      <c r="D3948">
        <f t="shared" si="183"/>
        <v>7107.78</v>
      </c>
      <c r="E3948">
        <f t="shared" si="184"/>
        <v>10</v>
      </c>
      <c r="F3948" t="str">
        <f t="shared" si="185"/>
        <v>No</v>
      </c>
    </row>
    <row r="3949" spans="1:6" x14ac:dyDescent="0.25">
      <c r="A3949" t="s">
        <v>1027</v>
      </c>
      <c r="B3949" s="1">
        <v>38568</v>
      </c>
      <c r="C3949" t="s">
        <v>2589</v>
      </c>
      <c r="D3949">
        <f t="shared" si="183"/>
        <v>9660.02</v>
      </c>
      <c r="E3949">
        <f t="shared" si="184"/>
        <v>8</v>
      </c>
      <c r="F3949" t="str">
        <f t="shared" si="185"/>
        <v>No</v>
      </c>
    </row>
    <row r="3950" spans="1:6" x14ac:dyDescent="0.25">
      <c r="A3950" t="s">
        <v>102</v>
      </c>
      <c r="B3950" s="1">
        <v>41738</v>
      </c>
      <c r="C3950">
        <v>7162.64</v>
      </c>
      <c r="D3950">
        <f t="shared" si="183"/>
        <v>7162.64</v>
      </c>
      <c r="E3950">
        <f t="shared" si="184"/>
        <v>4</v>
      </c>
      <c r="F3950" t="str">
        <f t="shared" si="185"/>
        <v>No</v>
      </c>
    </row>
    <row r="3951" spans="1:6" x14ac:dyDescent="0.25">
      <c r="A3951" t="s">
        <v>364</v>
      </c>
      <c r="B3951" s="1">
        <v>39110</v>
      </c>
      <c r="C3951">
        <v>6640.89</v>
      </c>
      <c r="D3951">
        <f t="shared" si="183"/>
        <v>6640.89</v>
      </c>
      <c r="E3951">
        <f t="shared" si="184"/>
        <v>1</v>
      </c>
      <c r="F3951" t="str">
        <f t="shared" si="185"/>
        <v>No</v>
      </c>
    </row>
    <row r="3952" spans="1:6" x14ac:dyDescent="0.25">
      <c r="A3952" t="s">
        <v>178</v>
      </c>
      <c r="B3952" s="1">
        <v>40513</v>
      </c>
      <c r="C3952" t="s">
        <v>2590</v>
      </c>
      <c r="D3952">
        <f t="shared" si="183"/>
        <v>9548.33</v>
      </c>
      <c r="E3952">
        <f t="shared" si="184"/>
        <v>12</v>
      </c>
      <c r="F3952" t="str">
        <f t="shared" si="185"/>
        <v>No</v>
      </c>
    </row>
    <row r="3953" spans="1:6" x14ac:dyDescent="0.25">
      <c r="A3953" t="s">
        <v>732</v>
      </c>
      <c r="B3953" s="1">
        <v>37340</v>
      </c>
      <c r="C3953">
        <v>9218.0499999999993</v>
      </c>
      <c r="D3953">
        <f t="shared" si="183"/>
        <v>9218.0499999999993</v>
      </c>
      <c r="E3953">
        <f t="shared" si="184"/>
        <v>3</v>
      </c>
      <c r="F3953" t="str">
        <f t="shared" si="185"/>
        <v>No</v>
      </c>
    </row>
    <row r="3954" spans="1:6" x14ac:dyDescent="0.25">
      <c r="A3954" t="s">
        <v>173</v>
      </c>
      <c r="B3954" s="1">
        <v>40275</v>
      </c>
      <c r="C3954">
        <v>9628.7199999999993</v>
      </c>
      <c r="D3954">
        <f t="shared" si="183"/>
        <v>9628.7199999999993</v>
      </c>
      <c r="E3954">
        <f t="shared" si="184"/>
        <v>4</v>
      </c>
      <c r="F3954" t="str">
        <f t="shared" si="185"/>
        <v>No</v>
      </c>
    </row>
    <row r="3955" spans="1:6" x14ac:dyDescent="0.25">
      <c r="A3955" t="s">
        <v>134</v>
      </c>
      <c r="B3955" s="1">
        <v>37747</v>
      </c>
      <c r="C3955" t="s">
        <v>2591</v>
      </c>
      <c r="D3955">
        <f t="shared" si="183"/>
        <v>6567.45</v>
      </c>
      <c r="E3955">
        <f t="shared" si="184"/>
        <v>5</v>
      </c>
      <c r="F3955" t="str">
        <f t="shared" si="185"/>
        <v>No</v>
      </c>
    </row>
    <row r="3956" spans="1:6" x14ac:dyDescent="0.25">
      <c r="A3956" t="s">
        <v>61</v>
      </c>
      <c r="B3956" s="1">
        <v>39668</v>
      </c>
      <c r="C3956" t="s">
        <v>2592</v>
      </c>
      <c r="D3956">
        <f t="shared" si="183"/>
        <v>6833.19</v>
      </c>
      <c r="E3956">
        <f t="shared" si="184"/>
        <v>8</v>
      </c>
      <c r="F3956" t="str">
        <f t="shared" si="185"/>
        <v>No</v>
      </c>
    </row>
    <row r="3957" spans="1:6" x14ac:dyDescent="0.25">
      <c r="A3957" t="s">
        <v>229</v>
      </c>
      <c r="B3957" s="1">
        <v>39063</v>
      </c>
      <c r="C3957">
        <v>8878.85</v>
      </c>
      <c r="D3957">
        <f t="shared" si="183"/>
        <v>8878.85</v>
      </c>
      <c r="E3957">
        <f t="shared" si="184"/>
        <v>12</v>
      </c>
      <c r="F3957" t="str">
        <f t="shared" si="185"/>
        <v>No</v>
      </c>
    </row>
    <row r="3958" spans="1:6" x14ac:dyDescent="0.25">
      <c r="A3958" t="s">
        <v>1394</v>
      </c>
      <c r="B3958" s="1">
        <v>39918</v>
      </c>
      <c r="C3958" t="s">
        <v>2593</v>
      </c>
      <c r="D3958">
        <f t="shared" si="183"/>
        <v>8501.2900000000009</v>
      </c>
      <c r="E3958">
        <f t="shared" si="184"/>
        <v>4</v>
      </c>
      <c r="F3958" t="str">
        <f t="shared" si="185"/>
        <v>No</v>
      </c>
    </row>
    <row r="3959" spans="1:6" x14ac:dyDescent="0.25">
      <c r="A3959" t="s">
        <v>134</v>
      </c>
      <c r="B3959" s="1">
        <v>40793</v>
      </c>
      <c r="C3959" t="s">
        <v>2594</v>
      </c>
      <c r="D3959">
        <f t="shared" si="183"/>
        <v>8547.25</v>
      </c>
      <c r="E3959">
        <f t="shared" si="184"/>
        <v>9</v>
      </c>
      <c r="F3959" t="str">
        <f t="shared" si="185"/>
        <v>No</v>
      </c>
    </row>
    <row r="3960" spans="1:6" x14ac:dyDescent="0.25">
      <c r="A3960" t="s">
        <v>1314</v>
      </c>
      <c r="B3960" s="1">
        <v>41297</v>
      </c>
      <c r="C3960">
        <v>5434.35</v>
      </c>
      <c r="D3960">
        <f t="shared" si="183"/>
        <v>5434.35</v>
      </c>
      <c r="E3960">
        <f t="shared" si="184"/>
        <v>1</v>
      </c>
      <c r="F3960" t="str">
        <f t="shared" si="185"/>
        <v>No</v>
      </c>
    </row>
    <row r="3961" spans="1:6" x14ac:dyDescent="0.25">
      <c r="A3961" t="s">
        <v>372</v>
      </c>
      <c r="B3961" s="1">
        <v>39142</v>
      </c>
      <c r="C3961">
        <v>5028.6099999999997</v>
      </c>
      <c r="D3961">
        <f t="shared" si="183"/>
        <v>5028.6099999999997</v>
      </c>
      <c r="E3961">
        <f t="shared" si="184"/>
        <v>3</v>
      </c>
      <c r="F3961" t="str">
        <f t="shared" si="185"/>
        <v>No</v>
      </c>
    </row>
    <row r="3962" spans="1:6" x14ac:dyDescent="0.25">
      <c r="A3962" t="s">
        <v>74</v>
      </c>
      <c r="B3962" s="1">
        <v>39132</v>
      </c>
      <c r="C3962">
        <v>9060.76</v>
      </c>
      <c r="D3962">
        <f t="shared" si="183"/>
        <v>9060.76</v>
      </c>
      <c r="E3962">
        <f t="shared" si="184"/>
        <v>2</v>
      </c>
      <c r="F3962" t="str">
        <f t="shared" si="185"/>
        <v>Yes</v>
      </c>
    </row>
    <row r="3963" spans="1:6" x14ac:dyDescent="0.25">
      <c r="A3963" t="s">
        <v>192</v>
      </c>
      <c r="B3963" s="1">
        <v>38934</v>
      </c>
      <c r="C3963" t="s">
        <v>2595</v>
      </c>
      <c r="D3963">
        <f t="shared" si="183"/>
        <v>6220.36</v>
      </c>
      <c r="E3963">
        <f t="shared" si="184"/>
        <v>8</v>
      </c>
      <c r="F3963" t="str">
        <f t="shared" si="185"/>
        <v>No</v>
      </c>
    </row>
    <row r="3964" spans="1:6" x14ac:dyDescent="0.25">
      <c r="A3964" t="s">
        <v>218</v>
      </c>
      <c r="B3964" s="1">
        <v>41684</v>
      </c>
      <c r="C3964" t="s">
        <v>2596</v>
      </c>
      <c r="D3964">
        <f t="shared" si="183"/>
        <v>9320.57</v>
      </c>
      <c r="E3964">
        <f t="shared" si="184"/>
        <v>2</v>
      </c>
      <c r="F3964" t="str">
        <f t="shared" si="185"/>
        <v>No</v>
      </c>
    </row>
    <row r="3965" spans="1:6" x14ac:dyDescent="0.25">
      <c r="A3965" t="s">
        <v>504</v>
      </c>
      <c r="B3965" s="1">
        <v>38236</v>
      </c>
      <c r="C3965" t="s">
        <v>2597</v>
      </c>
      <c r="D3965">
        <f t="shared" si="183"/>
        <v>6405.42</v>
      </c>
      <c r="E3965">
        <f t="shared" si="184"/>
        <v>9</v>
      </c>
      <c r="F3965" t="str">
        <f t="shared" si="185"/>
        <v>No</v>
      </c>
    </row>
    <row r="3966" spans="1:6" x14ac:dyDescent="0.25">
      <c r="A3966" t="s">
        <v>514</v>
      </c>
      <c r="B3966" s="1">
        <v>39227</v>
      </c>
      <c r="C3966" t="s">
        <v>2598</v>
      </c>
      <c r="D3966">
        <f t="shared" si="183"/>
        <v>9730.24</v>
      </c>
      <c r="E3966">
        <f t="shared" si="184"/>
        <v>5</v>
      </c>
      <c r="F3966" t="str">
        <f t="shared" si="185"/>
        <v>No</v>
      </c>
    </row>
    <row r="3967" spans="1:6" x14ac:dyDescent="0.25">
      <c r="A3967" t="s">
        <v>1226</v>
      </c>
      <c r="B3967" s="1">
        <v>38361</v>
      </c>
      <c r="C3967" t="s">
        <v>2599</v>
      </c>
      <c r="D3967">
        <f t="shared" si="183"/>
        <v>7992.14</v>
      </c>
      <c r="E3967">
        <f t="shared" si="184"/>
        <v>1</v>
      </c>
      <c r="F3967" t="str">
        <f t="shared" si="185"/>
        <v>No</v>
      </c>
    </row>
    <row r="3968" spans="1:6" x14ac:dyDescent="0.25">
      <c r="A3968" t="s">
        <v>77</v>
      </c>
      <c r="B3968" s="1">
        <v>39111</v>
      </c>
      <c r="C3968">
        <v>9884.7000000000007</v>
      </c>
      <c r="D3968">
        <f t="shared" si="183"/>
        <v>9884.7000000000007</v>
      </c>
      <c r="E3968">
        <f t="shared" si="184"/>
        <v>1</v>
      </c>
      <c r="F3968" t="str">
        <f t="shared" si="185"/>
        <v>No</v>
      </c>
    </row>
    <row r="3969" spans="1:6" x14ac:dyDescent="0.25">
      <c r="A3969" t="s">
        <v>313</v>
      </c>
      <c r="B3969" s="1">
        <v>41842</v>
      </c>
      <c r="C3969">
        <v>5553.4</v>
      </c>
      <c r="D3969">
        <f t="shared" si="183"/>
        <v>5553.4</v>
      </c>
      <c r="E3969">
        <f t="shared" si="184"/>
        <v>7</v>
      </c>
      <c r="F3969" t="str">
        <f t="shared" si="185"/>
        <v>No</v>
      </c>
    </row>
    <row r="3970" spans="1:6" x14ac:dyDescent="0.25">
      <c r="A3970" t="s">
        <v>834</v>
      </c>
      <c r="B3970" s="1">
        <v>38420</v>
      </c>
      <c r="C3970" t="s">
        <v>2600</v>
      </c>
      <c r="D3970">
        <f t="shared" si="183"/>
        <v>5390.75</v>
      </c>
      <c r="E3970">
        <f t="shared" si="184"/>
        <v>3</v>
      </c>
      <c r="F3970" t="str">
        <f t="shared" si="185"/>
        <v>No</v>
      </c>
    </row>
    <row r="3971" spans="1:6" x14ac:dyDescent="0.25">
      <c r="A3971" t="s">
        <v>104</v>
      </c>
      <c r="B3971" s="1">
        <v>37973</v>
      </c>
      <c r="C3971">
        <v>8160.64</v>
      </c>
      <c r="D3971">
        <f t="shared" ref="D3971:D4034" si="186">IF(LEFT(RIGHT(C3971,3))=",",_xlfn.NUMBERVALUE(C3971,",","."),C3971)</f>
        <v>8160.64</v>
      </c>
      <c r="E3971">
        <f t="shared" ref="E3971:E4034" si="187">MONTH(B3971)</f>
        <v>12</v>
      </c>
      <c r="F3971" t="str">
        <f t="shared" ref="F3971:F4034" si="188">IF(ISERROR(SEARCH("J*A*S*M",A3971)),"No","Yes")</f>
        <v>No</v>
      </c>
    </row>
    <row r="3972" spans="1:6" x14ac:dyDescent="0.25">
      <c r="A3972" t="s">
        <v>408</v>
      </c>
      <c r="B3972" s="1">
        <v>41641</v>
      </c>
      <c r="C3972">
        <v>8305.23</v>
      </c>
      <c r="D3972">
        <f t="shared" si="186"/>
        <v>8305.23</v>
      </c>
      <c r="E3972">
        <f t="shared" si="187"/>
        <v>1</v>
      </c>
      <c r="F3972" t="str">
        <f t="shared" si="188"/>
        <v>No</v>
      </c>
    </row>
    <row r="3973" spans="1:6" x14ac:dyDescent="0.25">
      <c r="A3973" t="s">
        <v>114</v>
      </c>
      <c r="B3973" s="1">
        <v>37500</v>
      </c>
      <c r="C3973">
        <v>8421.6200000000008</v>
      </c>
      <c r="D3973">
        <f t="shared" si="186"/>
        <v>8421.6200000000008</v>
      </c>
      <c r="E3973">
        <f t="shared" si="187"/>
        <v>9</v>
      </c>
      <c r="F3973" t="str">
        <f t="shared" si="188"/>
        <v>No</v>
      </c>
    </row>
    <row r="3974" spans="1:6" x14ac:dyDescent="0.25">
      <c r="A3974" t="s">
        <v>332</v>
      </c>
      <c r="B3974" s="1">
        <v>38640</v>
      </c>
      <c r="C3974" t="s">
        <v>2601</v>
      </c>
      <c r="D3974">
        <f t="shared" si="186"/>
        <v>7953.92</v>
      </c>
      <c r="E3974">
        <f t="shared" si="187"/>
        <v>10</v>
      </c>
      <c r="F3974" t="str">
        <f t="shared" si="188"/>
        <v>No</v>
      </c>
    </row>
    <row r="3975" spans="1:6" x14ac:dyDescent="0.25">
      <c r="A3975" t="s">
        <v>79</v>
      </c>
      <c r="B3975" s="1">
        <v>40561</v>
      </c>
      <c r="C3975">
        <v>6086.01</v>
      </c>
      <c r="D3975">
        <f t="shared" si="186"/>
        <v>6086.01</v>
      </c>
      <c r="E3975">
        <f t="shared" si="187"/>
        <v>1</v>
      </c>
      <c r="F3975" t="str">
        <f t="shared" si="188"/>
        <v>Yes</v>
      </c>
    </row>
    <row r="3976" spans="1:6" x14ac:dyDescent="0.25">
      <c r="A3976" t="s">
        <v>1973</v>
      </c>
      <c r="B3976" s="1">
        <v>40487</v>
      </c>
      <c r="C3976">
        <v>5271.27</v>
      </c>
      <c r="D3976">
        <f t="shared" si="186"/>
        <v>5271.27</v>
      </c>
      <c r="E3976">
        <f t="shared" si="187"/>
        <v>11</v>
      </c>
      <c r="F3976" t="str">
        <f t="shared" si="188"/>
        <v>No</v>
      </c>
    </row>
    <row r="3977" spans="1:6" x14ac:dyDescent="0.25">
      <c r="A3977" t="s">
        <v>682</v>
      </c>
      <c r="B3977" s="1">
        <v>41787</v>
      </c>
      <c r="C3977" t="s">
        <v>2602</v>
      </c>
      <c r="D3977">
        <f t="shared" si="186"/>
        <v>5457.86</v>
      </c>
      <c r="E3977">
        <f t="shared" si="187"/>
        <v>5</v>
      </c>
      <c r="F3977" t="str">
        <f t="shared" si="188"/>
        <v>No</v>
      </c>
    </row>
    <row r="3978" spans="1:6" x14ac:dyDescent="0.25">
      <c r="A3978" t="s">
        <v>800</v>
      </c>
      <c r="B3978" s="1">
        <v>37037</v>
      </c>
      <c r="C3978" t="s">
        <v>2603</v>
      </c>
      <c r="D3978">
        <f t="shared" si="186"/>
        <v>9755.94</v>
      </c>
      <c r="E3978">
        <f t="shared" si="187"/>
        <v>5</v>
      </c>
      <c r="F3978" t="str">
        <f t="shared" si="188"/>
        <v>No</v>
      </c>
    </row>
    <row r="3979" spans="1:6" x14ac:dyDescent="0.25">
      <c r="A3979" t="s">
        <v>981</v>
      </c>
      <c r="B3979" s="1">
        <v>41726</v>
      </c>
      <c r="C3979" t="s">
        <v>2604</v>
      </c>
      <c r="D3979">
        <f t="shared" si="186"/>
        <v>9877.8700000000008</v>
      </c>
      <c r="E3979">
        <f t="shared" si="187"/>
        <v>3</v>
      </c>
      <c r="F3979" t="str">
        <f t="shared" si="188"/>
        <v>No</v>
      </c>
    </row>
    <row r="3980" spans="1:6" x14ac:dyDescent="0.25">
      <c r="A3980" t="s">
        <v>72</v>
      </c>
      <c r="B3980" s="1">
        <v>40771</v>
      </c>
      <c r="C3980">
        <v>7639.85</v>
      </c>
      <c r="D3980">
        <f t="shared" si="186"/>
        <v>7639.85</v>
      </c>
      <c r="E3980">
        <f t="shared" si="187"/>
        <v>8</v>
      </c>
      <c r="F3980" t="str">
        <f t="shared" si="188"/>
        <v>No</v>
      </c>
    </row>
    <row r="3981" spans="1:6" x14ac:dyDescent="0.25">
      <c r="A3981" t="s">
        <v>238</v>
      </c>
      <c r="B3981" s="1">
        <v>39174</v>
      </c>
      <c r="C3981" t="s">
        <v>2605</v>
      </c>
      <c r="D3981">
        <f t="shared" si="186"/>
        <v>8069.39</v>
      </c>
      <c r="E3981">
        <f t="shared" si="187"/>
        <v>4</v>
      </c>
      <c r="F3981" t="str">
        <f t="shared" si="188"/>
        <v>No</v>
      </c>
    </row>
    <row r="3982" spans="1:6" x14ac:dyDescent="0.25">
      <c r="A3982" t="s">
        <v>308</v>
      </c>
      <c r="B3982" s="1">
        <v>40242</v>
      </c>
      <c r="C3982">
        <v>8863.17</v>
      </c>
      <c r="D3982">
        <f t="shared" si="186"/>
        <v>8863.17</v>
      </c>
      <c r="E3982">
        <f t="shared" si="187"/>
        <v>3</v>
      </c>
      <c r="F3982" t="str">
        <f t="shared" si="188"/>
        <v>No</v>
      </c>
    </row>
    <row r="3983" spans="1:6" x14ac:dyDescent="0.25">
      <c r="A3983" t="s">
        <v>886</v>
      </c>
      <c r="B3983" s="1">
        <v>37989</v>
      </c>
      <c r="C3983" t="s">
        <v>2606</v>
      </c>
      <c r="D3983">
        <f t="shared" si="186"/>
        <v>7113.59</v>
      </c>
      <c r="E3983">
        <f t="shared" si="187"/>
        <v>1</v>
      </c>
      <c r="F3983" t="str">
        <f t="shared" si="188"/>
        <v>No</v>
      </c>
    </row>
    <row r="3984" spans="1:6" x14ac:dyDescent="0.25">
      <c r="A3984" t="s">
        <v>131</v>
      </c>
      <c r="B3984" s="1">
        <v>39093</v>
      </c>
      <c r="C3984" t="s">
        <v>2607</v>
      </c>
      <c r="D3984">
        <f t="shared" si="186"/>
        <v>8676.84</v>
      </c>
      <c r="E3984">
        <f t="shared" si="187"/>
        <v>1</v>
      </c>
      <c r="F3984" t="str">
        <f t="shared" si="188"/>
        <v>No</v>
      </c>
    </row>
    <row r="3985" spans="1:6" x14ac:dyDescent="0.25">
      <c r="A3985" t="s">
        <v>131</v>
      </c>
      <c r="B3985" s="1">
        <v>38664</v>
      </c>
      <c r="C3985" t="s">
        <v>2608</v>
      </c>
      <c r="D3985">
        <f t="shared" si="186"/>
        <v>6145.07</v>
      </c>
      <c r="E3985">
        <f t="shared" si="187"/>
        <v>11</v>
      </c>
      <c r="F3985" t="str">
        <f t="shared" si="188"/>
        <v>No</v>
      </c>
    </row>
    <row r="3986" spans="1:6" x14ac:dyDescent="0.25">
      <c r="A3986" t="s">
        <v>294</v>
      </c>
      <c r="B3986" s="1">
        <v>39541</v>
      </c>
      <c r="C3986">
        <v>9147.5300000000007</v>
      </c>
      <c r="D3986">
        <f t="shared" si="186"/>
        <v>9147.5300000000007</v>
      </c>
      <c r="E3986">
        <f t="shared" si="187"/>
        <v>4</v>
      </c>
      <c r="F3986" t="str">
        <f t="shared" si="188"/>
        <v>No</v>
      </c>
    </row>
    <row r="3987" spans="1:6" x14ac:dyDescent="0.25">
      <c r="A3987" t="s">
        <v>334</v>
      </c>
      <c r="B3987" s="1">
        <v>40915</v>
      </c>
      <c r="C3987" t="s">
        <v>2609</v>
      </c>
      <c r="D3987">
        <f t="shared" si="186"/>
        <v>9148.48</v>
      </c>
      <c r="E3987">
        <f t="shared" si="187"/>
        <v>1</v>
      </c>
      <c r="F3987" t="str">
        <f t="shared" si="188"/>
        <v>No</v>
      </c>
    </row>
    <row r="3988" spans="1:6" x14ac:dyDescent="0.25">
      <c r="A3988" t="s">
        <v>1197</v>
      </c>
      <c r="B3988" s="1">
        <v>40481</v>
      </c>
      <c r="C3988">
        <v>6920.65</v>
      </c>
      <c r="D3988">
        <f t="shared" si="186"/>
        <v>6920.65</v>
      </c>
      <c r="E3988">
        <f t="shared" si="187"/>
        <v>10</v>
      </c>
      <c r="F3988" t="str">
        <f t="shared" si="188"/>
        <v>No</v>
      </c>
    </row>
    <row r="3989" spans="1:6" x14ac:dyDescent="0.25">
      <c r="A3989" t="s">
        <v>102</v>
      </c>
      <c r="B3989" s="1">
        <v>38598</v>
      </c>
      <c r="C3989">
        <v>8897.32</v>
      </c>
      <c r="D3989">
        <f t="shared" si="186"/>
        <v>8897.32</v>
      </c>
      <c r="E3989">
        <f t="shared" si="187"/>
        <v>9</v>
      </c>
      <c r="F3989" t="str">
        <f t="shared" si="188"/>
        <v>No</v>
      </c>
    </row>
    <row r="3990" spans="1:6" x14ac:dyDescent="0.25">
      <c r="A3990" t="s">
        <v>1105</v>
      </c>
      <c r="B3990" s="1">
        <v>40783</v>
      </c>
      <c r="C3990">
        <v>9261.65</v>
      </c>
      <c r="D3990">
        <f t="shared" si="186"/>
        <v>9261.65</v>
      </c>
      <c r="E3990">
        <f t="shared" si="187"/>
        <v>8</v>
      </c>
      <c r="F3990" t="str">
        <f t="shared" si="188"/>
        <v>No</v>
      </c>
    </row>
    <row r="3991" spans="1:6" x14ac:dyDescent="0.25">
      <c r="A3991" t="s">
        <v>523</v>
      </c>
      <c r="B3991" s="1">
        <v>37222</v>
      </c>
      <c r="C3991" t="s">
        <v>2610</v>
      </c>
      <c r="D3991">
        <f t="shared" si="186"/>
        <v>6129.85</v>
      </c>
      <c r="E3991">
        <f t="shared" si="187"/>
        <v>11</v>
      </c>
      <c r="F3991" t="str">
        <f t="shared" si="188"/>
        <v>No</v>
      </c>
    </row>
    <row r="3992" spans="1:6" x14ac:dyDescent="0.25">
      <c r="A3992" t="s">
        <v>368</v>
      </c>
      <c r="B3992" s="1">
        <v>37023</v>
      </c>
      <c r="C3992" t="s">
        <v>2611</v>
      </c>
      <c r="D3992">
        <f t="shared" si="186"/>
        <v>5828.76</v>
      </c>
      <c r="E3992">
        <f t="shared" si="187"/>
        <v>5</v>
      </c>
      <c r="F3992" t="str">
        <f t="shared" si="188"/>
        <v>No</v>
      </c>
    </row>
    <row r="3993" spans="1:6" x14ac:dyDescent="0.25">
      <c r="A3993" t="s">
        <v>125</v>
      </c>
      <c r="B3993" s="1">
        <v>39227</v>
      </c>
      <c r="C3993">
        <v>6400.43</v>
      </c>
      <c r="D3993">
        <f t="shared" si="186"/>
        <v>6400.43</v>
      </c>
      <c r="E3993">
        <f t="shared" si="187"/>
        <v>5</v>
      </c>
      <c r="F3993" t="str">
        <f t="shared" si="188"/>
        <v>No</v>
      </c>
    </row>
    <row r="3994" spans="1:6" x14ac:dyDescent="0.25">
      <c r="A3994" t="s">
        <v>101</v>
      </c>
      <c r="B3994" s="1">
        <v>41115</v>
      </c>
      <c r="C3994">
        <v>9262.23</v>
      </c>
      <c r="D3994">
        <f t="shared" si="186"/>
        <v>9262.23</v>
      </c>
      <c r="E3994">
        <f t="shared" si="187"/>
        <v>7</v>
      </c>
      <c r="F3994" t="str">
        <f t="shared" si="188"/>
        <v>No</v>
      </c>
    </row>
    <row r="3995" spans="1:6" x14ac:dyDescent="0.25">
      <c r="A3995" t="s">
        <v>545</v>
      </c>
      <c r="B3995" s="1">
        <v>38698</v>
      </c>
      <c r="C3995" t="s">
        <v>2612</v>
      </c>
      <c r="D3995">
        <f t="shared" si="186"/>
        <v>6222.93</v>
      </c>
      <c r="E3995">
        <f t="shared" si="187"/>
        <v>12</v>
      </c>
      <c r="F3995" t="str">
        <f t="shared" si="188"/>
        <v>No</v>
      </c>
    </row>
    <row r="3996" spans="1:6" x14ac:dyDescent="0.25">
      <c r="A3996" t="s">
        <v>479</v>
      </c>
      <c r="B3996" s="1">
        <v>40738</v>
      </c>
      <c r="C3996" t="s">
        <v>2613</v>
      </c>
      <c r="D3996">
        <f t="shared" si="186"/>
        <v>9604.42</v>
      </c>
      <c r="E3996">
        <f t="shared" si="187"/>
        <v>7</v>
      </c>
      <c r="F3996" t="str">
        <f t="shared" si="188"/>
        <v>No</v>
      </c>
    </row>
    <row r="3997" spans="1:6" x14ac:dyDescent="0.25">
      <c r="A3997" t="s">
        <v>320</v>
      </c>
      <c r="B3997" s="1">
        <v>39631</v>
      </c>
      <c r="C3997" t="s">
        <v>2614</v>
      </c>
      <c r="D3997">
        <f t="shared" si="186"/>
        <v>7296.39</v>
      </c>
      <c r="E3997">
        <f t="shared" si="187"/>
        <v>7</v>
      </c>
      <c r="F3997" t="str">
        <f t="shared" si="188"/>
        <v>Yes</v>
      </c>
    </row>
    <row r="3998" spans="1:6" x14ac:dyDescent="0.25">
      <c r="A3998" t="s">
        <v>739</v>
      </c>
      <c r="B3998" s="1">
        <v>39046</v>
      </c>
      <c r="C3998" t="s">
        <v>2615</v>
      </c>
      <c r="D3998">
        <f t="shared" si="186"/>
        <v>9519.69</v>
      </c>
      <c r="E3998">
        <f t="shared" si="187"/>
        <v>11</v>
      </c>
      <c r="F3998" t="str">
        <f t="shared" si="188"/>
        <v>No</v>
      </c>
    </row>
    <row r="3999" spans="1:6" x14ac:dyDescent="0.25">
      <c r="A3999" t="s">
        <v>102</v>
      </c>
      <c r="B3999" s="1">
        <v>37572</v>
      </c>
      <c r="C3999">
        <v>9617.84</v>
      </c>
      <c r="D3999">
        <f t="shared" si="186"/>
        <v>9617.84</v>
      </c>
      <c r="E3999">
        <f t="shared" si="187"/>
        <v>11</v>
      </c>
      <c r="F3999" t="str">
        <f t="shared" si="188"/>
        <v>No</v>
      </c>
    </row>
    <row r="4000" spans="1:6" x14ac:dyDescent="0.25">
      <c r="A4000" t="s">
        <v>732</v>
      </c>
      <c r="B4000" s="1">
        <v>39360</v>
      </c>
      <c r="C4000">
        <v>7403.42</v>
      </c>
      <c r="D4000">
        <f t="shared" si="186"/>
        <v>7403.42</v>
      </c>
      <c r="E4000">
        <f t="shared" si="187"/>
        <v>10</v>
      </c>
      <c r="F4000" t="str">
        <f t="shared" si="188"/>
        <v>No</v>
      </c>
    </row>
    <row r="4001" spans="1:6" x14ac:dyDescent="0.25">
      <c r="A4001" t="s">
        <v>104</v>
      </c>
      <c r="B4001" s="1">
        <v>37147</v>
      </c>
      <c r="C4001" t="s">
        <v>2616</v>
      </c>
      <c r="D4001">
        <f t="shared" si="186"/>
        <v>5078.8100000000004</v>
      </c>
      <c r="E4001">
        <f t="shared" si="187"/>
        <v>9</v>
      </c>
      <c r="F4001" t="str">
        <f t="shared" si="188"/>
        <v>No</v>
      </c>
    </row>
    <row r="4002" spans="1:6" x14ac:dyDescent="0.25">
      <c r="A4002" t="s">
        <v>116</v>
      </c>
      <c r="B4002" s="1">
        <v>38953</v>
      </c>
      <c r="C4002" t="s">
        <v>2617</v>
      </c>
      <c r="D4002">
        <f t="shared" si="186"/>
        <v>7802.26</v>
      </c>
      <c r="E4002">
        <f t="shared" si="187"/>
        <v>8</v>
      </c>
      <c r="F4002" t="str">
        <f t="shared" si="188"/>
        <v>No</v>
      </c>
    </row>
    <row r="4003" spans="1:6" x14ac:dyDescent="0.25">
      <c r="A4003" t="s">
        <v>544</v>
      </c>
      <c r="B4003" s="1">
        <v>37841</v>
      </c>
      <c r="C4003" t="s">
        <v>2618</v>
      </c>
      <c r="D4003">
        <f t="shared" si="186"/>
        <v>7292.54</v>
      </c>
      <c r="E4003">
        <f t="shared" si="187"/>
        <v>8</v>
      </c>
      <c r="F4003" t="str">
        <f t="shared" si="188"/>
        <v>Yes</v>
      </c>
    </row>
    <row r="4004" spans="1:6" x14ac:dyDescent="0.25">
      <c r="A4004" t="s">
        <v>1220</v>
      </c>
      <c r="B4004" s="1">
        <v>39052</v>
      </c>
      <c r="C4004">
        <v>5763.07</v>
      </c>
      <c r="D4004">
        <f t="shared" si="186"/>
        <v>5763.07</v>
      </c>
      <c r="E4004">
        <f t="shared" si="187"/>
        <v>12</v>
      </c>
      <c r="F4004" t="str">
        <f t="shared" si="188"/>
        <v>No</v>
      </c>
    </row>
    <row r="4005" spans="1:6" x14ac:dyDescent="0.25">
      <c r="A4005" t="s">
        <v>544</v>
      </c>
      <c r="B4005" s="1">
        <v>38002</v>
      </c>
      <c r="C4005" t="s">
        <v>2619</v>
      </c>
      <c r="D4005">
        <f t="shared" si="186"/>
        <v>9023.64</v>
      </c>
      <c r="E4005">
        <f t="shared" si="187"/>
        <v>1</v>
      </c>
      <c r="F4005" t="str">
        <f t="shared" si="188"/>
        <v>Yes</v>
      </c>
    </row>
    <row r="4006" spans="1:6" x14ac:dyDescent="0.25">
      <c r="A4006" t="s">
        <v>71</v>
      </c>
      <c r="B4006" s="1">
        <v>39036</v>
      </c>
      <c r="C4006">
        <v>5602.25</v>
      </c>
      <c r="D4006">
        <f t="shared" si="186"/>
        <v>5602.25</v>
      </c>
      <c r="E4006">
        <f t="shared" si="187"/>
        <v>11</v>
      </c>
      <c r="F4006" t="str">
        <f t="shared" si="188"/>
        <v>No</v>
      </c>
    </row>
    <row r="4007" spans="1:6" x14ac:dyDescent="0.25">
      <c r="A4007" t="s">
        <v>388</v>
      </c>
      <c r="B4007" s="1">
        <v>39236</v>
      </c>
      <c r="C4007" t="s">
        <v>2620</v>
      </c>
      <c r="D4007">
        <f t="shared" si="186"/>
        <v>5069.3599999999997</v>
      </c>
      <c r="E4007">
        <f t="shared" si="187"/>
        <v>6</v>
      </c>
      <c r="F4007" t="str">
        <f t="shared" si="188"/>
        <v>No</v>
      </c>
    </row>
    <row r="4008" spans="1:6" x14ac:dyDescent="0.25">
      <c r="A4008" t="s">
        <v>138</v>
      </c>
      <c r="B4008" s="1">
        <v>41805</v>
      </c>
      <c r="C4008" t="s">
        <v>2621</v>
      </c>
      <c r="D4008">
        <f t="shared" si="186"/>
        <v>6049.66</v>
      </c>
      <c r="E4008">
        <f t="shared" si="187"/>
        <v>6</v>
      </c>
      <c r="F4008" t="str">
        <f t="shared" si="188"/>
        <v>Yes</v>
      </c>
    </row>
    <row r="4009" spans="1:6" x14ac:dyDescent="0.25">
      <c r="A4009" t="s">
        <v>96</v>
      </c>
      <c r="B4009" s="1">
        <v>41106</v>
      </c>
      <c r="C4009" t="s">
        <v>2622</v>
      </c>
      <c r="D4009">
        <f t="shared" si="186"/>
        <v>6237.63</v>
      </c>
      <c r="E4009">
        <f t="shared" si="187"/>
        <v>7</v>
      </c>
      <c r="F4009" t="str">
        <f t="shared" si="188"/>
        <v>No</v>
      </c>
    </row>
    <row r="4010" spans="1:6" x14ac:dyDescent="0.25">
      <c r="A4010" t="s">
        <v>467</v>
      </c>
      <c r="B4010" s="1">
        <v>38093</v>
      </c>
      <c r="C4010" t="s">
        <v>2623</v>
      </c>
      <c r="D4010">
        <f t="shared" si="186"/>
        <v>6901.15</v>
      </c>
      <c r="E4010">
        <f t="shared" si="187"/>
        <v>4</v>
      </c>
      <c r="F4010" t="str">
        <f t="shared" si="188"/>
        <v>No</v>
      </c>
    </row>
    <row r="4011" spans="1:6" x14ac:dyDescent="0.25">
      <c r="A4011" t="s">
        <v>126</v>
      </c>
      <c r="B4011" s="1">
        <v>41771</v>
      </c>
      <c r="C4011">
        <v>5081.09</v>
      </c>
      <c r="D4011">
        <f t="shared" si="186"/>
        <v>5081.09</v>
      </c>
      <c r="E4011">
        <f t="shared" si="187"/>
        <v>5</v>
      </c>
      <c r="F4011" t="str">
        <f t="shared" si="188"/>
        <v>No</v>
      </c>
    </row>
    <row r="4012" spans="1:6" x14ac:dyDescent="0.25">
      <c r="A4012" t="s">
        <v>322</v>
      </c>
      <c r="B4012" s="1">
        <v>41264</v>
      </c>
      <c r="C4012" t="s">
        <v>2624</v>
      </c>
      <c r="D4012">
        <f t="shared" si="186"/>
        <v>5561.76</v>
      </c>
      <c r="E4012">
        <f t="shared" si="187"/>
        <v>12</v>
      </c>
      <c r="F4012" t="str">
        <f t="shared" si="188"/>
        <v>No</v>
      </c>
    </row>
    <row r="4013" spans="1:6" x14ac:dyDescent="0.25">
      <c r="A4013" t="s">
        <v>622</v>
      </c>
      <c r="B4013" s="1">
        <v>40677</v>
      </c>
      <c r="C4013">
        <v>6709.43</v>
      </c>
      <c r="D4013">
        <f t="shared" si="186"/>
        <v>6709.43</v>
      </c>
      <c r="E4013">
        <f t="shared" si="187"/>
        <v>5</v>
      </c>
      <c r="F4013" t="str">
        <f t="shared" si="188"/>
        <v>No</v>
      </c>
    </row>
    <row r="4014" spans="1:6" x14ac:dyDescent="0.25">
      <c r="A4014" t="s">
        <v>126</v>
      </c>
      <c r="B4014" s="1">
        <v>40592</v>
      </c>
      <c r="C4014">
        <v>9693.67</v>
      </c>
      <c r="D4014">
        <f t="shared" si="186"/>
        <v>9693.67</v>
      </c>
      <c r="E4014">
        <f t="shared" si="187"/>
        <v>2</v>
      </c>
      <c r="F4014" t="str">
        <f t="shared" si="188"/>
        <v>No</v>
      </c>
    </row>
    <row r="4015" spans="1:6" x14ac:dyDescent="0.25">
      <c r="A4015" t="s">
        <v>258</v>
      </c>
      <c r="B4015" s="1">
        <v>40245</v>
      </c>
      <c r="C4015" t="s">
        <v>2625</v>
      </c>
      <c r="D4015">
        <f t="shared" si="186"/>
        <v>5400.63</v>
      </c>
      <c r="E4015">
        <f t="shared" si="187"/>
        <v>3</v>
      </c>
      <c r="F4015" t="str">
        <f t="shared" si="188"/>
        <v>No</v>
      </c>
    </row>
    <row r="4016" spans="1:6" x14ac:dyDescent="0.25">
      <c r="A4016" t="s">
        <v>855</v>
      </c>
      <c r="B4016" s="1">
        <v>37867</v>
      </c>
      <c r="C4016" t="s">
        <v>2626</v>
      </c>
      <c r="D4016">
        <f t="shared" si="186"/>
        <v>5766.39</v>
      </c>
      <c r="E4016">
        <f t="shared" si="187"/>
        <v>9</v>
      </c>
      <c r="F4016" t="str">
        <f t="shared" si="188"/>
        <v>No</v>
      </c>
    </row>
    <row r="4017" spans="1:6" x14ac:dyDescent="0.25">
      <c r="A4017" t="s">
        <v>308</v>
      </c>
      <c r="B4017" s="1">
        <v>40127</v>
      </c>
      <c r="C4017" t="s">
        <v>2627</v>
      </c>
      <c r="D4017">
        <f t="shared" si="186"/>
        <v>6024.01</v>
      </c>
      <c r="E4017">
        <f t="shared" si="187"/>
        <v>11</v>
      </c>
      <c r="F4017" t="str">
        <f t="shared" si="188"/>
        <v>No</v>
      </c>
    </row>
    <row r="4018" spans="1:6" x14ac:dyDescent="0.25">
      <c r="A4018" t="s">
        <v>74</v>
      </c>
      <c r="B4018" s="1">
        <v>40438</v>
      </c>
      <c r="C4018">
        <v>5860.17</v>
      </c>
      <c r="D4018">
        <f t="shared" si="186"/>
        <v>5860.17</v>
      </c>
      <c r="E4018">
        <f t="shared" si="187"/>
        <v>9</v>
      </c>
      <c r="F4018" t="str">
        <f t="shared" si="188"/>
        <v>Yes</v>
      </c>
    </row>
    <row r="4019" spans="1:6" x14ac:dyDescent="0.25">
      <c r="A4019" t="s">
        <v>800</v>
      </c>
      <c r="B4019" s="1">
        <v>41862</v>
      </c>
      <c r="C4019">
        <v>9630.52</v>
      </c>
      <c r="D4019">
        <f t="shared" si="186"/>
        <v>9630.52</v>
      </c>
      <c r="E4019">
        <f t="shared" si="187"/>
        <v>8</v>
      </c>
      <c r="F4019" t="str">
        <f t="shared" si="188"/>
        <v>No</v>
      </c>
    </row>
    <row r="4020" spans="1:6" x14ac:dyDescent="0.25">
      <c r="A4020" t="s">
        <v>1522</v>
      </c>
      <c r="B4020" s="1">
        <v>41640</v>
      </c>
      <c r="C4020" t="s">
        <v>2628</v>
      </c>
      <c r="D4020">
        <f t="shared" si="186"/>
        <v>6775.6</v>
      </c>
      <c r="E4020">
        <f t="shared" si="187"/>
        <v>1</v>
      </c>
      <c r="F4020" t="str">
        <f t="shared" si="188"/>
        <v>No</v>
      </c>
    </row>
    <row r="4021" spans="1:6" x14ac:dyDescent="0.25">
      <c r="A4021" t="s">
        <v>844</v>
      </c>
      <c r="B4021" s="1">
        <v>37963</v>
      </c>
      <c r="C4021">
        <v>7503.41</v>
      </c>
      <c r="D4021">
        <f t="shared" si="186"/>
        <v>7503.41</v>
      </c>
      <c r="E4021">
        <f t="shared" si="187"/>
        <v>12</v>
      </c>
      <c r="F4021" t="str">
        <f t="shared" si="188"/>
        <v>No</v>
      </c>
    </row>
    <row r="4022" spans="1:6" x14ac:dyDescent="0.25">
      <c r="A4022" t="s">
        <v>1328</v>
      </c>
      <c r="B4022" s="1">
        <v>39746</v>
      </c>
      <c r="C4022" t="s">
        <v>2629</v>
      </c>
      <c r="D4022">
        <f t="shared" si="186"/>
        <v>6741.35</v>
      </c>
      <c r="E4022">
        <f t="shared" si="187"/>
        <v>10</v>
      </c>
      <c r="F4022" t="str">
        <f t="shared" si="188"/>
        <v>No</v>
      </c>
    </row>
    <row r="4023" spans="1:6" x14ac:dyDescent="0.25">
      <c r="A4023" t="s">
        <v>102</v>
      </c>
      <c r="B4023" s="1">
        <v>40192</v>
      </c>
      <c r="C4023">
        <v>5074.97</v>
      </c>
      <c r="D4023">
        <f t="shared" si="186"/>
        <v>5074.97</v>
      </c>
      <c r="E4023">
        <f t="shared" si="187"/>
        <v>1</v>
      </c>
      <c r="F4023" t="str">
        <f t="shared" si="188"/>
        <v>No</v>
      </c>
    </row>
    <row r="4024" spans="1:6" x14ac:dyDescent="0.25">
      <c r="A4024" t="s">
        <v>1191</v>
      </c>
      <c r="B4024" s="1">
        <v>39427</v>
      </c>
      <c r="C4024" t="s">
        <v>2630</v>
      </c>
      <c r="D4024">
        <f t="shared" si="186"/>
        <v>9812.25</v>
      </c>
      <c r="E4024">
        <f t="shared" si="187"/>
        <v>12</v>
      </c>
      <c r="F4024" t="str">
        <f t="shared" si="188"/>
        <v>No</v>
      </c>
    </row>
    <row r="4025" spans="1:6" x14ac:dyDescent="0.25">
      <c r="A4025" t="s">
        <v>188</v>
      </c>
      <c r="B4025" s="1">
        <v>41410</v>
      </c>
      <c r="C4025">
        <v>5420.62</v>
      </c>
      <c r="D4025">
        <f t="shared" si="186"/>
        <v>5420.62</v>
      </c>
      <c r="E4025">
        <f t="shared" si="187"/>
        <v>5</v>
      </c>
      <c r="F4025" t="str">
        <f t="shared" si="188"/>
        <v>No</v>
      </c>
    </row>
    <row r="4026" spans="1:6" x14ac:dyDescent="0.25">
      <c r="A4026" t="s">
        <v>1421</v>
      </c>
      <c r="B4026" s="1">
        <v>41908</v>
      </c>
      <c r="C4026">
        <v>6045.99</v>
      </c>
      <c r="D4026">
        <f t="shared" si="186"/>
        <v>6045.99</v>
      </c>
      <c r="E4026">
        <f t="shared" si="187"/>
        <v>9</v>
      </c>
      <c r="F4026" t="str">
        <f t="shared" si="188"/>
        <v>No</v>
      </c>
    </row>
    <row r="4027" spans="1:6" x14ac:dyDescent="0.25">
      <c r="A4027" t="s">
        <v>71</v>
      </c>
      <c r="B4027" s="1">
        <v>39622</v>
      </c>
      <c r="C4027">
        <v>7536.64</v>
      </c>
      <c r="D4027">
        <f t="shared" si="186"/>
        <v>7536.64</v>
      </c>
      <c r="E4027">
        <f t="shared" si="187"/>
        <v>6</v>
      </c>
      <c r="F4027" t="str">
        <f t="shared" si="188"/>
        <v>No</v>
      </c>
    </row>
    <row r="4028" spans="1:6" x14ac:dyDescent="0.25">
      <c r="A4028" t="s">
        <v>307</v>
      </c>
      <c r="B4028" s="1">
        <v>38148</v>
      </c>
      <c r="C4028" t="s">
        <v>2631</v>
      </c>
      <c r="D4028">
        <f t="shared" si="186"/>
        <v>9011.1299999999992</v>
      </c>
      <c r="E4028">
        <f t="shared" si="187"/>
        <v>6</v>
      </c>
      <c r="F4028" t="str">
        <f t="shared" si="188"/>
        <v>No</v>
      </c>
    </row>
    <row r="4029" spans="1:6" x14ac:dyDescent="0.25">
      <c r="A4029" t="s">
        <v>674</v>
      </c>
      <c r="B4029" s="1">
        <v>40965</v>
      </c>
      <c r="C4029">
        <v>8403</v>
      </c>
      <c r="D4029">
        <f t="shared" si="186"/>
        <v>8403</v>
      </c>
      <c r="E4029">
        <f t="shared" si="187"/>
        <v>2</v>
      </c>
      <c r="F4029" t="str">
        <f t="shared" si="188"/>
        <v>No</v>
      </c>
    </row>
    <row r="4030" spans="1:6" x14ac:dyDescent="0.25">
      <c r="A4030" t="s">
        <v>723</v>
      </c>
      <c r="B4030" s="1">
        <v>41279</v>
      </c>
      <c r="C4030">
        <v>7034.22</v>
      </c>
      <c r="D4030">
        <f t="shared" si="186"/>
        <v>7034.22</v>
      </c>
      <c r="E4030">
        <f t="shared" si="187"/>
        <v>1</v>
      </c>
      <c r="F4030" t="str">
        <f t="shared" si="188"/>
        <v>No</v>
      </c>
    </row>
    <row r="4031" spans="1:6" x14ac:dyDescent="0.25">
      <c r="A4031" t="s">
        <v>473</v>
      </c>
      <c r="B4031" s="1">
        <v>37638</v>
      </c>
      <c r="C4031">
        <v>7604.59</v>
      </c>
      <c r="D4031">
        <f t="shared" si="186"/>
        <v>7604.59</v>
      </c>
      <c r="E4031">
        <f t="shared" si="187"/>
        <v>1</v>
      </c>
      <c r="F4031" t="str">
        <f t="shared" si="188"/>
        <v>No</v>
      </c>
    </row>
    <row r="4032" spans="1:6" x14ac:dyDescent="0.25">
      <c r="A4032" t="s">
        <v>372</v>
      </c>
      <c r="B4032" s="1">
        <v>41346</v>
      </c>
      <c r="C4032">
        <v>8607.9699999999993</v>
      </c>
      <c r="D4032">
        <f t="shared" si="186"/>
        <v>8607.9699999999993</v>
      </c>
      <c r="E4032">
        <f t="shared" si="187"/>
        <v>3</v>
      </c>
      <c r="F4032" t="str">
        <f t="shared" si="188"/>
        <v>No</v>
      </c>
    </row>
    <row r="4033" spans="1:6" x14ac:dyDescent="0.25">
      <c r="A4033" t="s">
        <v>428</v>
      </c>
      <c r="B4033" s="1">
        <v>39208</v>
      </c>
      <c r="C4033">
        <v>8775.5400000000009</v>
      </c>
      <c r="D4033">
        <f t="shared" si="186"/>
        <v>8775.5400000000009</v>
      </c>
      <c r="E4033">
        <f t="shared" si="187"/>
        <v>5</v>
      </c>
      <c r="F4033" t="str">
        <f t="shared" si="188"/>
        <v>No</v>
      </c>
    </row>
    <row r="4034" spans="1:6" x14ac:dyDescent="0.25">
      <c r="A4034" t="s">
        <v>1039</v>
      </c>
      <c r="B4034" s="1">
        <v>41460</v>
      </c>
      <c r="C4034" t="s">
        <v>2632</v>
      </c>
      <c r="D4034">
        <f t="shared" si="186"/>
        <v>5309.19</v>
      </c>
      <c r="E4034">
        <f t="shared" si="187"/>
        <v>7</v>
      </c>
      <c r="F4034" t="str">
        <f t="shared" si="188"/>
        <v>No</v>
      </c>
    </row>
    <row r="4035" spans="1:6" x14ac:dyDescent="0.25">
      <c r="A4035" t="s">
        <v>202</v>
      </c>
      <c r="B4035" s="1">
        <v>41011</v>
      </c>
      <c r="C4035" t="s">
        <v>2633</v>
      </c>
      <c r="D4035">
        <f t="shared" ref="D4035:D4098" si="189">IF(LEFT(RIGHT(C4035,3))=",",_xlfn.NUMBERVALUE(C4035,",","."),C4035)</f>
        <v>5214.74</v>
      </c>
      <c r="E4035">
        <f t="shared" ref="E4035:E4098" si="190">MONTH(B4035)</f>
        <v>4</v>
      </c>
      <c r="F4035" t="str">
        <f t="shared" ref="F4035:F4098" si="191">IF(ISERROR(SEARCH("J*A*S*M",A4035)),"No","Yes")</f>
        <v>No</v>
      </c>
    </row>
    <row r="4036" spans="1:6" x14ac:dyDescent="0.25">
      <c r="A4036" t="s">
        <v>743</v>
      </c>
      <c r="B4036" s="1">
        <v>38215</v>
      </c>
      <c r="C4036" t="s">
        <v>2634</v>
      </c>
      <c r="D4036">
        <f t="shared" si="189"/>
        <v>7726.98</v>
      </c>
      <c r="E4036">
        <f t="shared" si="190"/>
        <v>8</v>
      </c>
      <c r="F4036" t="str">
        <f t="shared" si="191"/>
        <v>No</v>
      </c>
    </row>
    <row r="4037" spans="1:6" x14ac:dyDescent="0.25">
      <c r="A4037" t="s">
        <v>106</v>
      </c>
      <c r="B4037" s="1">
        <v>41721</v>
      </c>
      <c r="C4037" t="s">
        <v>2635</v>
      </c>
      <c r="D4037">
        <f t="shared" si="189"/>
        <v>9201.89</v>
      </c>
      <c r="E4037">
        <f t="shared" si="190"/>
        <v>3</v>
      </c>
      <c r="F4037" t="str">
        <f t="shared" si="191"/>
        <v>No</v>
      </c>
    </row>
    <row r="4038" spans="1:6" x14ac:dyDescent="0.25">
      <c r="A4038" t="s">
        <v>1118</v>
      </c>
      <c r="B4038" s="1">
        <v>39008</v>
      </c>
      <c r="C4038" t="s">
        <v>2636</v>
      </c>
      <c r="D4038">
        <f t="shared" si="189"/>
        <v>7756.2</v>
      </c>
      <c r="E4038">
        <f t="shared" si="190"/>
        <v>10</v>
      </c>
      <c r="F4038" t="str">
        <f t="shared" si="191"/>
        <v>No</v>
      </c>
    </row>
    <row r="4039" spans="1:6" x14ac:dyDescent="0.25">
      <c r="A4039" t="s">
        <v>985</v>
      </c>
      <c r="B4039" s="1">
        <v>39652</v>
      </c>
      <c r="C4039">
        <v>7721.01</v>
      </c>
      <c r="D4039">
        <f t="shared" si="189"/>
        <v>7721.01</v>
      </c>
      <c r="E4039">
        <f t="shared" si="190"/>
        <v>7</v>
      </c>
      <c r="F4039" t="str">
        <f t="shared" si="191"/>
        <v>No</v>
      </c>
    </row>
    <row r="4040" spans="1:6" x14ac:dyDescent="0.25">
      <c r="A4040" t="s">
        <v>202</v>
      </c>
      <c r="B4040" s="1">
        <v>41602</v>
      </c>
      <c r="C4040" t="s">
        <v>2637</v>
      </c>
      <c r="D4040">
        <f t="shared" si="189"/>
        <v>6777.72</v>
      </c>
      <c r="E4040">
        <f t="shared" si="190"/>
        <v>11</v>
      </c>
      <c r="F4040" t="str">
        <f t="shared" si="191"/>
        <v>No</v>
      </c>
    </row>
    <row r="4041" spans="1:6" x14ac:dyDescent="0.25">
      <c r="A4041" t="s">
        <v>708</v>
      </c>
      <c r="B4041" s="1">
        <v>39785</v>
      </c>
      <c r="C4041">
        <v>5836.13</v>
      </c>
      <c r="D4041">
        <f t="shared" si="189"/>
        <v>5836.13</v>
      </c>
      <c r="E4041">
        <f t="shared" si="190"/>
        <v>12</v>
      </c>
      <c r="F4041" t="str">
        <f t="shared" si="191"/>
        <v>No</v>
      </c>
    </row>
    <row r="4042" spans="1:6" x14ac:dyDescent="0.25">
      <c r="A4042" t="s">
        <v>2638</v>
      </c>
      <c r="B4042" s="1">
        <v>39580</v>
      </c>
      <c r="C4042">
        <v>5829.24</v>
      </c>
      <c r="D4042">
        <f t="shared" si="189"/>
        <v>5829.24</v>
      </c>
      <c r="E4042">
        <f t="shared" si="190"/>
        <v>5</v>
      </c>
      <c r="F4042" t="str">
        <f t="shared" si="191"/>
        <v>No</v>
      </c>
    </row>
    <row r="4043" spans="1:6" x14ac:dyDescent="0.25">
      <c r="A4043" t="s">
        <v>1012</v>
      </c>
      <c r="B4043" s="1">
        <v>39157</v>
      </c>
      <c r="C4043" t="s">
        <v>2639</v>
      </c>
      <c r="D4043">
        <f t="shared" si="189"/>
        <v>5377.49</v>
      </c>
      <c r="E4043">
        <f t="shared" si="190"/>
        <v>3</v>
      </c>
      <c r="F4043" t="str">
        <f t="shared" si="191"/>
        <v>No</v>
      </c>
    </row>
    <row r="4044" spans="1:6" x14ac:dyDescent="0.25">
      <c r="A4044" t="s">
        <v>1409</v>
      </c>
      <c r="B4044" s="1">
        <v>38921</v>
      </c>
      <c r="C4044">
        <v>6406.29</v>
      </c>
      <c r="D4044">
        <f t="shared" si="189"/>
        <v>6406.29</v>
      </c>
      <c r="E4044">
        <f t="shared" si="190"/>
        <v>7</v>
      </c>
      <c r="F4044" t="str">
        <f t="shared" si="191"/>
        <v>No</v>
      </c>
    </row>
    <row r="4045" spans="1:6" x14ac:dyDescent="0.25">
      <c r="A4045" t="s">
        <v>703</v>
      </c>
      <c r="B4045" s="1">
        <v>37819</v>
      </c>
      <c r="C4045">
        <v>8707.01</v>
      </c>
      <c r="D4045">
        <f t="shared" si="189"/>
        <v>8707.01</v>
      </c>
      <c r="E4045">
        <f t="shared" si="190"/>
        <v>7</v>
      </c>
      <c r="F4045" t="str">
        <f t="shared" si="191"/>
        <v>No</v>
      </c>
    </row>
    <row r="4046" spans="1:6" x14ac:dyDescent="0.25">
      <c r="A4046" t="s">
        <v>104</v>
      </c>
      <c r="B4046" s="1">
        <v>39985</v>
      </c>
      <c r="C4046">
        <v>9034.6200000000008</v>
      </c>
      <c r="D4046">
        <f t="shared" si="189"/>
        <v>9034.6200000000008</v>
      </c>
      <c r="E4046">
        <f t="shared" si="190"/>
        <v>6</v>
      </c>
      <c r="F4046" t="str">
        <f t="shared" si="191"/>
        <v>No</v>
      </c>
    </row>
    <row r="4047" spans="1:6" x14ac:dyDescent="0.25">
      <c r="A4047" t="s">
        <v>904</v>
      </c>
      <c r="B4047" s="1">
        <v>39782</v>
      </c>
      <c r="C4047" t="s">
        <v>2640</v>
      </c>
      <c r="D4047">
        <f t="shared" si="189"/>
        <v>9372.7099999999991</v>
      </c>
      <c r="E4047">
        <f t="shared" si="190"/>
        <v>11</v>
      </c>
      <c r="F4047" t="str">
        <f t="shared" si="191"/>
        <v>No</v>
      </c>
    </row>
    <row r="4048" spans="1:6" x14ac:dyDescent="0.25">
      <c r="A4048" t="s">
        <v>206</v>
      </c>
      <c r="B4048" s="1">
        <v>38044</v>
      </c>
      <c r="C4048" t="s">
        <v>2641</v>
      </c>
      <c r="D4048">
        <f t="shared" si="189"/>
        <v>7065</v>
      </c>
      <c r="E4048">
        <f t="shared" si="190"/>
        <v>2</v>
      </c>
      <c r="F4048" t="str">
        <f t="shared" si="191"/>
        <v>No</v>
      </c>
    </row>
    <row r="4049" spans="1:6" x14ac:dyDescent="0.25">
      <c r="A4049" t="s">
        <v>202</v>
      </c>
      <c r="B4049" s="1">
        <v>37024</v>
      </c>
      <c r="C4049">
        <v>8230.4500000000007</v>
      </c>
      <c r="D4049">
        <f t="shared" si="189"/>
        <v>8230.4500000000007</v>
      </c>
      <c r="E4049">
        <f t="shared" si="190"/>
        <v>5</v>
      </c>
      <c r="F4049" t="str">
        <f t="shared" si="191"/>
        <v>No</v>
      </c>
    </row>
    <row r="4050" spans="1:6" x14ac:dyDescent="0.25">
      <c r="A4050" t="s">
        <v>80</v>
      </c>
      <c r="B4050" s="1">
        <v>39362</v>
      </c>
      <c r="C4050">
        <v>6385.46</v>
      </c>
      <c r="D4050">
        <f t="shared" si="189"/>
        <v>6385.46</v>
      </c>
      <c r="E4050">
        <f t="shared" si="190"/>
        <v>10</v>
      </c>
      <c r="F4050" t="str">
        <f t="shared" si="191"/>
        <v>Yes</v>
      </c>
    </row>
    <row r="4051" spans="1:6" x14ac:dyDescent="0.25">
      <c r="A4051" t="s">
        <v>190</v>
      </c>
      <c r="B4051" s="1">
        <v>40693</v>
      </c>
      <c r="C4051">
        <v>9077.5</v>
      </c>
      <c r="D4051">
        <f t="shared" si="189"/>
        <v>9077.5</v>
      </c>
      <c r="E4051">
        <f t="shared" si="190"/>
        <v>5</v>
      </c>
      <c r="F4051" t="str">
        <f t="shared" si="191"/>
        <v>No</v>
      </c>
    </row>
    <row r="4052" spans="1:6" x14ac:dyDescent="0.25">
      <c r="A4052" t="s">
        <v>181</v>
      </c>
      <c r="B4052" s="1">
        <v>37615</v>
      </c>
      <c r="C4052">
        <v>7999.87</v>
      </c>
      <c r="D4052">
        <f t="shared" si="189"/>
        <v>7999.87</v>
      </c>
      <c r="E4052">
        <f t="shared" si="190"/>
        <v>12</v>
      </c>
      <c r="F4052" t="str">
        <f t="shared" si="191"/>
        <v>No</v>
      </c>
    </row>
    <row r="4053" spans="1:6" x14ac:dyDescent="0.25">
      <c r="A4053" t="s">
        <v>329</v>
      </c>
      <c r="B4053" s="1">
        <v>39885</v>
      </c>
      <c r="C4053">
        <v>6666.66</v>
      </c>
      <c r="D4053">
        <f t="shared" si="189"/>
        <v>6666.66</v>
      </c>
      <c r="E4053">
        <f t="shared" si="190"/>
        <v>3</v>
      </c>
      <c r="F4053" t="str">
        <f t="shared" si="191"/>
        <v>No</v>
      </c>
    </row>
    <row r="4054" spans="1:6" x14ac:dyDescent="0.25">
      <c r="A4054" t="s">
        <v>438</v>
      </c>
      <c r="B4054" s="1">
        <v>39031</v>
      </c>
      <c r="C4054" t="s">
        <v>2642</v>
      </c>
      <c r="D4054">
        <f t="shared" si="189"/>
        <v>6145.6</v>
      </c>
      <c r="E4054">
        <f t="shared" si="190"/>
        <v>11</v>
      </c>
      <c r="F4054" t="str">
        <f t="shared" si="191"/>
        <v>No</v>
      </c>
    </row>
    <row r="4055" spans="1:6" x14ac:dyDescent="0.25">
      <c r="A4055" t="s">
        <v>1973</v>
      </c>
      <c r="B4055" s="1">
        <v>37275</v>
      </c>
      <c r="C4055" t="s">
        <v>2643</v>
      </c>
      <c r="D4055">
        <f t="shared" si="189"/>
        <v>9033.94</v>
      </c>
      <c r="E4055">
        <f t="shared" si="190"/>
        <v>1</v>
      </c>
      <c r="F4055" t="str">
        <f t="shared" si="191"/>
        <v>No</v>
      </c>
    </row>
    <row r="4056" spans="1:6" x14ac:dyDescent="0.25">
      <c r="A4056" t="s">
        <v>248</v>
      </c>
      <c r="B4056" s="1">
        <v>38098</v>
      </c>
      <c r="C4056">
        <v>8802.4699999999993</v>
      </c>
      <c r="D4056">
        <f t="shared" si="189"/>
        <v>8802.4699999999993</v>
      </c>
      <c r="E4056">
        <f t="shared" si="190"/>
        <v>4</v>
      </c>
      <c r="F4056" t="str">
        <f t="shared" si="191"/>
        <v>No</v>
      </c>
    </row>
    <row r="4057" spans="1:6" x14ac:dyDescent="0.25">
      <c r="A4057" t="s">
        <v>551</v>
      </c>
      <c r="B4057" s="1">
        <v>38930</v>
      </c>
      <c r="C4057">
        <v>5382.28</v>
      </c>
      <c r="D4057">
        <f t="shared" si="189"/>
        <v>5382.28</v>
      </c>
      <c r="E4057">
        <f t="shared" si="190"/>
        <v>8</v>
      </c>
      <c r="F4057" t="str">
        <f t="shared" si="191"/>
        <v>No</v>
      </c>
    </row>
    <row r="4058" spans="1:6" x14ac:dyDescent="0.25">
      <c r="A4058" t="s">
        <v>789</v>
      </c>
      <c r="B4058" s="1">
        <v>38870</v>
      </c>
      <c r="C4058">
        <v>7835.19</v>
      </c>
      <c r="D4058">
        <f t="shared" si="189"/>
        <v>7835.19</v>
      </c>
      <c r="E4058">
        <f t="shared" si="190"/>
        <v>6</v>
      </c>
      <c r="F4058" t="str">
        <f t="shared" si="191"/>
        <v>No</v>
      </c>
    </row>
    <row r="4059" spans="1:6" x14ac:dyDescent="0.25">
      <c r="A4059" t="s">
        <v>80</v>
      </c>
      <c r="B4059" s="1">
        <v>37412</v>
      </c>
      <c r="C4059" t="s">
        <v>2644</v>
      </c>
      <c r="D4059">
        <f t="shared" si="189"/>
        <v>5893.15</v>
      </c>
      <c r="E4059">
        <f t="shared" si="190"/>
        <v>6</v>
      </c>
      <c r="F4059" t="str">
        <f t="shared" si="191"/>
        <v>Yes</v>
      </c>
    </row>
    <row r="4060" spans="1:6" x14ac:dyDescent="0.25">
      <c r="A4060" t="s">
        <v>134</v>
      </c>
      <c r="B4060" s="1">
        <v>37141</v>
      </c>
      <c r="C4060">
        <v>7548.21</v>
      </c>
      <c r="D4060">
        <f t="shared" si="189"/>
        <v>7548.21</v>
      </c>
      <c r="E4060">
        <f t="shared" si="190"/>
        <v>9</v>
      </c>
      <c r="F4060" t="str">
        <f t="shared" si="191"/>
        <v>No</v>
      </c>
    </row>
    <row r="4061" spans="1:6" x14ac:dyDescent="0.25">
      <c r="A4061" t="s">
        <v>77</v>
      </c>
      <c r="B4061" s="1">
        <v>40029</v>
      </c>
      <c r="C4061" t="s">
        <v>2645</v>
      </c>
      <c r="D4061">
        <f t="shared" si="189"/>
        <v>9286.15</v>
      </c>
      <c r="E4061">
        <f t="shared" si="190"/>
        <v>8</v>
      </c>
      <c r="F4061" t="str">
        <f t="shared" si="191"/>
        <v>No</v>
      </c>
    </row>
    <row r="4062" spans="1:6" x14ac:dyDescent="0.25">
      <c r="A4062" t="s">
        <v>216</v>
      </c>
      <c r="B4062" s="1">
        <v>40518</v>
      </c>
      <c r="C4062">
        <v>7233.91</v>
      </c>
      <c r="D4062">
        <f t="shared" si="189"/>
        <v>7233.91</v>
      </c>
      <c r="E4062">
        <f t="shared" si="190"/>
        <v>12</v>
      </c>
      <c r="F4062" t="str">
        <f t="shared" si="191"/>
        <v>No</v>
      </c>
    </row>
    <row r="4063" spans="1:6" x14ac:dyDescent="0.25">
      <c r="A4063" t="s">
        <v>558</v>
      </c>
      <c r="B4063" s="1">
        <v>37507</v>
      </c>
      <c r="C4063" t="s">
        <v>2646</v>
      </c>
      <c r="D4063">
        <f t="shared" si="189"/>
        <v>9794.3799999999992</v>
      </c>
      <c r="E4063">
        <f t="shared" si="190"/>
        <v>9</v>
      </c>
      <c r="F4063" t="str">
        <f t="shared" si="191"/>
        <v>No</v>
      </c>
    </row>
    <row r="4064" spans="1:6" x14ac:dyDescent="0.25">
      <c r="A4064" t="s">
        <v>126</v>
      </c>
      <c r="B4064" s="1">
        <v>37011</v>
      </c>
      <c r="C4064" t="s">
        <v>2647</v>
      </c>
      <c r="D4064">
        <f t="shared" si="189"/>
        <v>6266.08</v>
      </c>
      <c r="E4064">
        <f t="shared" si="190"/>
        <v>4</v>
      </c>
      <c r="F4064" t="str">
        <f t="shared" si="191"/>
        <v>No</v>
      </c>
    </row>
    <row r="4065" spans="1:6" x14ac:dyDescent="0.25">
      <c r="A4065" t="s">
        <v>96</v>
      </c>
      <c r="B4065" s="1">
        <v>40301</v>
      </c>
      <c r="C4065" t="s">
        <v>2648</v>
      </c>
      <c r="D4065">
        <f t="shared" si="189"/>
        <v>8206.66</v>
      </c>
      <c r="E4065">
        <f t="shared" si="190"/>
        <v>5</v>
      </c>
      <c r="F4065" t="str">
        <f t="shared" si="191"/>
        <v>No</v>
      </c>
    </row>
    <row r="4066" spans="1:6" x14ac:dyDescent="0.25">
      <c r="A4066" t="s">
        <v>648</v>
      </c>
      <c r="B4066" s="1">
        <v>37112</v>
      </c>
      <c r="C4066">
        <v>7864.86</v>
      </c>
      <c r="D4066">
        <f t="shared" si="189"/>
        <v>7864.86</v>
      </c>
      <c r="E4066">
        <f t="shared" si="190"/>
        <v>8</v>
      </c>
      <c r="F4066" t="str">
        <f t="shared" si="191"/>
        <v>No</v>
      </c>
    </row>
    <row r="4067" spans="1:6" x14ac:dyDescent="0.25">
      <c r="A4067" t="s">
        <v>823</v>
      </c>
      <c r="B4067" s="1">
        <v>39738</v>
      </c>
      <c r="C4067" t="s">
        <v>2649</v>
      </c>
      <c r="D4067">
        <f t="shared" si="189"/>
        <v>7284.03</v>
      </c>
      <c r="E4067">
        <f t="shared" si="190"/>
        <v>10</v>
      </c>
      <c r="F4067" t="str">
        <f t="shared" si="191"/>
        <v>No</v>
      </c>
    </row>
    <row r="4068" spans="1:6" x14ac:dyDescent="0.25">
      <c r="A4068" t="s">
        <v>682</v>
      </c>
      <c r="B4068" s="1">
        <v>38063</v>
      </c>
      <c r="C4068">
        <v>9921.84</v>
      </c>
      <c r="D4068">
        <f t="shared" si="189"/>
        <v>9921.84</v>
      </c>
      <c r="E4068">
        <f t="shared" si="190"/>
        <v>3</v>
      </c>
      <c r="F4068" t="str">
        <f t="shared" si="191"/>
        <v>No</v>
      </c>
    </row>
    <row r="4069" spans="1:6" x14ac:dyDescent="0.25">
      <c r="A4069" t="s">
        <v>1147</v>
      </c>
      <c r="B4069" s="1">
        <v>41544</v>
      </c>
      <c r="C4069" t="s">
        <v>2650</v>
      </c>
      <c r="D4069">
        <f t="shared" si="189"/>
        <v>5120.3599999999997</v>
      </c>
      <c r="E4069">
        <f t="shared" si="190"/>
        <v>9</v>
      </c>
      <c r="F4069" t="str">
        <f t="shared" si="191"/>
        <v>No</v>
      </c>
    </row>
    <row r="4070" spans="1:6" x14ac:dyDescent="0.25">
      <c r="A4070" t="s">
        <v>794</v>
      </c>
      <c r="B4070" s="1">
        <v>38053</v>
      </c>
      <c r="C4070">
        <v>5235.6400000000003</v>
      </c>
      <c r="D4070">
        <f t="shared" si="189"/>
        <v>5235.6400000000003</v>
      </c>
      <c r="E4070">
        <f t="shared" si="190"/>
        <v>3</v>
      </c>
      <c r="F4070" t="str">
        <f t="shared" si="191"/>
        <v>No</v>
      </c>
    </row>
    <row r="4071" spans="1:6" x14ac:dyDescent="0.25">
      <c r="A4071" t="s">
        <v>562</v>
      </c>
      <c r="B4071" s="1">
        <v>41155</v>
      </c>
      <c r="C4071" t="s">
        <v>2651</v>
      </c>
      <c r="D4071">
        <f t="shared" si="189"/>
        <v>5827.5</v>
      </c>
      <c r="E4071">
        <f t="shared" si="190"/>
        <v>9</v>
      </c>
      <c r="F4071" t="str">
        <f t="shared" si="191"/>
        <v>No</v>
      </c>
    </row>
    <row r="4072" spans="1:6" x14ac:dyDescent="0.25">
      <c r="A4072" t="s">
        <v>164</v>
      </c>
      <c r="B4072" s="1">
        <v>37099</v>
      </c>
      <c r="C4072" t="s">
        <v>2652</v>
      </c>
      <c r="D4072">
        <f t="shared" si="189"/>
        <v>8216.49</v>
      </c>
      <c r="E4072">
        <f t="shared" si="190"/>
        <v>7</v>
      </c>
      <c r="F4072" t="str">
        <f t="shared" si="191"/>
        <v>No</v>
      </c>
    </row>
    <row r="4073" spans="1:6" x14ac:dyDescent="0.25">
      <c r="A4073" t="s">
        <v>480</v>
      </c>
      <c r="B4073" s="1">
        <v>41514</v>
      </c>
      <c r="C4073" t="s">
        <v>2653</v>
      </c>
      <c r="D4073">
        <f t="shared" si="189"/>
        <v>8482.98</v>
      </c>
      <c r="E4073">
        <f t="shared" si="190"/>
        <v>8</v>
      </c>
      <c r="F4073" t="str">
        <f t="shared" si="191"/>
        <v>No</v>
      </c>
    </row>
    <row r="4074" spans="1:6" x14ac:dyDescent="0.25">
      <c r="A4074" t="s">
        <v>506</v>
      </c>
      <c r="B4074" s="1">
        <v>37767</v>
      </c>
      <c r="C4074">
        <v>8829.2900000000009</v>
      </c>
      <c r="D4074">
        <f t="shared" si="189"/>
        <v>8829.2900000000009</v>
      </c>
      <c r="E4074">
        <f t="shared" si="190"/>
        <v>5</v>
      </c>
      <c r="F4074" t="str">
        <f t="shared" si="191"/>
        <v>No</v>
      </c>
    </row>
    <row r="4075" spans="1:6" x14ac:dyDescent="0.25">
      <c r="A4075" t="s">
        <v>1375</v>
      </c>
      <c r="B4075" s="1">
        <v>40195</v>
      </c>
      <c r="C4075" t="s">
        <v>2654</v>
      </c>
      <c r="D4075">
        <f t="shared" si="189"/>
        <v>9206.14</v>
      </c>
      <c r="E4075">
        <f t="shared" si="190"/>
        <v>1</v>
      </c>
      <c r="F4075" t="str">
        <f t="shared" si="191"/>
        <v>No</v>
      </c>
    </row>
    <row r="4076" spans="1:6" x14ac:dyDescent="0.25">
      <c r="A4076" t="s">
        <v>168</v>
      </c>
      <c r="B4076" s="1">
        <v>37092</v>
      </c>
      <c r="C4076">
        <v>5261.78</v>
      </c>
      <c r="D4076">
        <f t="shared" si="189"/>
        <v>5261.78</v>
      </c>
      <c r="E4076">
        <f t="shared" si="190"/>
        <v>7</v>
      </c>
      <c r="F4076" t="str">
        <f t="shared" si="191"/>
        <v>No</v>
      </c>
    </row>
    <row r="4077" spans="1:6" x14ac:dyDescent="0.25">
      <c r="A4077" t="s">
        <v>1039</v>
      </c>
      <c r="B4077" s="1">
        <v>40361</v>
      </c>
      <c r="C4077">
        <v>9633.74</v>
      </c>
      <c r="D4077">
        <f t="shared" si="189"/>
        <v>9633.74</v>
      </c>
      <c r="E4077">
        <f t="shared" si="190"/>
        <v>7</v>
      </c>
      <c r="F4077" t="str">
        <f t="shared" si="191"/>
        <v>No</v>
      </c>
    </row>
    <row r="4078" spans="1:6" x14ac:dyDescent="0.25">
      <c r="A4078" t="s">
        <v>71</v>
      </c>
      <c r="B4078" s="1">
        <v>39941</v>
      </c>
      <c r="C4078">
        <v>8727.39</v>
      </c>
      <c r="D4078">
        <f t="shared" si="189"/>
        <v>8727.39</v>
      </c>
      <c r="E4078">
        <f t="shared" si="190"/>
        <v>5</v>
      </c>
      <c r="F4078" t="str">
        <f t="shared" si="191"/>
        <v>No</v>
      </c>
    </row>
    <row r="4079" spans="1:6" x14ac:dyDescent="0.25">
      <c r="A4079" t="s">
        <v>238</v>
      </c>
      <c r="B4079" s="1">
        <v>38208</v>
      </c>
      <c r="C4079" t="s">
        <v>2655</v>
      </c>
      <c r="D4079">
        <f t="shared" si="189"/>
        <v>7609.29</v>
      </c>
      <c r="E4079">
        <f t="shared" si="190"/>
        <v>8</v>
      </c>
      <c r="F4079" t="str">
        <f t="shared" si="191"/>
        <v>No</v>
      </c>
    </row>
    <row r="4080" spans="1:6" x14ac:dyDescent="0.25">
      <c r="A4080" t="s">
        <v>62</v>
      </c>
      <c r="B4080" s="1">
        <v>38182</v>
      </c>
      <c r="C4080">
        <v>5684.87</v>
      </c>
      <c r="D4080">
        <f t="shared" si="189"/>
        <v>5684.87</v>
      </c>
      <c r="E4080">
        <f t="shared" si="190"/>
        <v>7</v>
      </c>
      <c r="F4080" t="str">
        <f t="shared" si="191"/>
        <v>No</v>
      </c>
    </row>
    <row r="4081" spans="1:6" x14ac:dyDescent="0.25">
      <c r="A4081" t="s">
        <v>396</v>
      </c>
      <c r="B4081" s="1">
        <v>39743</v>
      </c>
      <c r="C4081">
        <v>9408.56</v>
      </c>
      <c r="D4081">
        <f t="shared" si="189"/>
        <v>9408.56</v>
      </c>
      <c r="E4081">
        <f t="shared" si="190"/>
        <v>10</v>
      </c>
      <c r="F4081" t="str">
        <f t="shared" si="191"/>
        <v>Yes</v>
      </c>
    </row>
    <row r="4082" spans="1:6" x14ac:dyDescent="0.25">
      <c r="A4082" t="s">
        <v>414</v>
      </c>
      <c r="B4082" s="1">
        <v>41059</v>
      </c>
      <c r="C4082" t="s">
        <v>2656</v>
      </c>
      <c r="D4082">
        <f t="shared" si="189"/>
        <v>9461.61</v>
      </c>
      <c r="E4082">
        <f t="shared" si="190"/>
        <v>5</v>
      </c>
      <c r="F4082" t="str">
        <f t="shared" si="191"/>
        <v>No</v>
      </c>
    </row>
    <row r="4083" spans="1:6" x14ac:dyDescent="0.25">
      <c r="A4083" t="s">
        <v>216</v>
      </c>
      <c r="B4083" s="1">
        <v>41705</v>
      </c>
      <c r="C4083" t="s">
        <v>2657</v>
      </c>
      <c r="D4083">
        <f t="shared" si="189"/>
        <v>7653.55</v>
      </c>
      <c r="E4083">
        <f t="shared" si="190"/>
        <v>3</v>
      </c>
      <c r="F4083" t="str">
        <f t="shared" si="191"/>
        <v>No</v>
      </c>
    </row>
    <row r="4084" spans="1:6" x14ac:dyDescent="0.25">
      <c r="A4084" t="s">
        <v>489</v>
      </c>
      <c r="B4084" s="1">
        <v>38244</v>
      </c>
      <c r="C4084" t="s">
        <v>2658</v>
      </c>
      <c r="D4084">
        <f t="shared" si="189"/>
        <v>7554.98</v>
      </c>
      <c r="E4084">
        <f t="shared" si="190"/>
        <v>9</v>
      </c>
      <c r="F4084" t="str">
        <f t="shared" si="191"/>
        <v>No</v>
      </c>
    </row>
    <row r="4085" spans="1:6" x14ac:dyDescent="0.25">
      <c r="A4085" t="s">
        <v>230</v>
      </c>
      <c r="B4085" s="1">
        <v>38051</v>
      </c>
      <c r="C4085" t="s">
        <v>2659</v>
      </c>
      <c r="D4085">
        <f t="shared" si="189"/>
        <v>5404.06</v>
      </c>
      <c r="E4085">
        <f t="shared" si="190"/>
        <v>3</v>
      </c>
      <c r="F4085" t="str">
        <f t="shared" si="191"/>
        <v>No</v>
      </c>
    </row>
    <row r="4086" spans="1:6" x14ac:dyDescent="0.25">
      <c r="A4086" t="s">
        <v>331</v>
      </c>
      <c r="B4086" s="1">
        <v>37368</v>
      </c>
      <c r="C4086" t="s">
        <v>2660</v>
      </c>
      <c r="D4086">
        <f t="shared" si="189"/>
        <v>9805.31</v>
      </c>
      <c r="E4086">
        <f t="shared" si="190"/>
        <v>4</v>
      </c>
      <c r="F4086" t="str">
        <f t="shared" si="191"/>
        <v>No</v>
      </c>
    </row>
    <row r="4087" spans="1:6" x14ac:dyDescent="0.25">
      <c r="A4087" t="s">
        <v>230</v>
      </c>
      <c r="B4087" s="1">
        <v>40224</v>
      </c>
      <c r="C4087" t="s">
        <v>2661</v>
      </c>
      <c r="D4087">
        <f t="shared" si="189"/>
        <v>6919.15</v>
      </c>
      <c r="E4087">
        <f t="shared" si="190"/>
        <v>2</v>
      </c>
      <c r="F4087" t="str">
        <f t="shared" si="191"/>
        <v>No</v>
      </c>
    </row>
    <row r="4088" spans="1:6" x14ac:dyDescent="0.25">
      <c r="A4088" t="s">
        <v>162</v>
      </c>
      <c r="B4088" s="1">
        <v>37031</v>
      </c>
      <c r="C4088" t="s">
        <v>2662</v>
      </c>
      <c r="D4088">
        <f t="shared" si="189"/>
        <v>8383.7199999999993</v>
      </c>
      <c r="E4088">
        <f t="shared" si="190"/>
        <v>5</v>
      </c>
      <c r="F4088" t="str">
        <f t="shared" si="191"/>
        <v>No</v>
      </c>
    </row>
    <row r="4089" spans="1:6" x14ac:dyDescent="0.25">
      <c r="A4089" t="s">
        <v>917</v>
      </c>
      <c r="B4089" s="1">
        <v>37700</v>
      </c>
      <c r="C4089" t="s">
        <v>2663</v>
      </c>
      <c r="D4089">
        <f t="shared" si="189"/>
        <v>5136.33</v>
      </c>
      <c r="E4089">
        <f t="shared" si="190"/>
        <v>3</v>
      </c>
      <c r="F4089" t="str">
        <f t="shared" si="191"/>
        <v>No</v>
      </c>
    </row>
    <row r="4090" spans="1:6" x14ac:dyDescent="0.25">
      <c r="A4090" t="s">
        <v>120</v>
      </c>
      <c r="B4090" s="1">
        <v>38870</v>
      </c>
      <c r="C4090" t="s">
        <v>2664</v>
      </c>
      <c r="D4090">
        <f t="shared" si="189"/>
        <v>5705.59</v>
      </c>
      <c r="E4090">
        <f t="shared" si="190"/>
        <v>6</v>
      </c>
      <c r="F4090" t="str">
        <f t="shared" si="191"/>
        <v>No</v>
      </c>
    </row>
    <row r="4091" spans="1:6" x14ac:dyDescent="0.25">
      <c r="A4091" t="s">
        <v>1421</v>
      </c>
      <c r="B4091" s="1">
        <v>37725</v>
      </c>
      <c r="C4091">
        <v>9800.31</v>
      </c>
      <c r="D4091">
        <f t="shared" si="189"/>
        <v>9800.31</v>
      </c>
      <c r="E4091">
        <f t="shared" si="190"/>
        <v>4</v>
      </c>
      <c r="F4091" t="str">
        <f t="shared" si="191"/>
        <v>No</v>
      </c>
    </row>
    <row r="4092" spans="1:6" x14ac:dyDescent="0.25">
      <c r="A4092" t="s">
        <v>1297</v>
      </c>
      <c r="B4092" s="1">
        <v>39463</v>
      </c>
      <c r="C4092" t="s">
        <v>2665</v>
      </c>
      <c r="D4092">
        <f t="shared" si="189"/>
        <v>8703.0300000000007</v>
      </c>
      <c r="E4092">
        <f t="shared" si="190"/>
        <v>1</v>
      </c>
      <c r="F4092" t="str">
        <f t="shared" si="191"/>
        <v>No</v>
      </c>
    </row>
    <row r="4093" spans="1:6" x14ac:dyDescent="0.25">
      <c r="A4093" t="s">
        <v>82</v>
      </c>
      <c r="B4093" s="1">
        <v>40335</v>
      </c>
      <c r="C4093" t="s">
        <v>2666</v>
      </c>
      <c r="D4093">
        <f t="shared" si="189"/>
        <v>8441.99</v>
      </c>
      <c r="E4093">
        <f t="shared" si="190"/>
        <v>6</v>
      </c>
      <c r="F4093" t="str">
        <f t="shared" si="191"/>
        <v>No</v>
      </c>
    </row>
    <row r="4094" spans="1:6" x14ac:dyDescent="0.25">
      <c r="A4094" t="s">
        <v>102</v>
      </c>
      <c r="B4094" s="1">
        <v>41369</v>
      </c>
      <c r="C4094">
        <v>5540.87</v>
      </c>
      <c r="D4094">
        <f t="shared" si="189"/>
        <v>5540.87</v>
      </c>
      <c r="E4094">
        <f t="shared" si="190"/>
        <v>4</v>
      </c>
      <c r="F4094" t="str">
        <f t="shared" si="191"/>
        <v>No</v>
      </c>
    </row>
    <row r="4095" spans="1:6" x14ac:dyDescent="0.25">
      <c r="A4095" t="s">
        <v>202</v>
      </c>
      <c r="B4095" s="1">
        <v>37427</v>
      </c>
      <c r="C4095">
        <v>5663.27</v>
      </c>
      <c r="D4095">
        <f t="shared" si="189"/>
        <v>5663.27</v>
      </c>
      <c r="E4095">
        <f t="shared" si="190"/>
        <v>6</v>
      </c>
      <c r="F4095" t="str">
        <f t="shared" si="191"/>
        <v>No</v>
      </c>
    </row>
    <row r="4096" spans="1:6" x14ac:dyDescent="0.25">
      <c r="A4096" t="s">
        <v>534</v>
      </c>
      <c r="B4096" s="1">
        <v>41605</v>
      </c>
      <c r="C4096" t="s">
        <v>2667</v>
      </c>
      <c r="D4096">
        <f t="shared" si="189"/>
        <v>5883.85</v>
      </c>
      <c r="E4096">
        <f t="shared" si="190"/>
        <v>11</v>
      </c>
      <c r="F4096" t="str">
        <f t="shared" si="191"/>
        <v>No</v>
      </c>
    </row>
    <row r="4097" spans="1:6" x14ac:dyDescent="0.25">
      <c r="A4097" t="s">
        <v>544</v>
      </c>
      <c r="B4097" s="1">
        <v>38598</v>
      </c>
      <c r="C4097">
        <v>9646.84</v>
      </c>
      <c r="D4097">
        <f t="shared" si="189"/>
        <v>9646.84</v>
      </c>
      <c r="E4097">
        <f t="shared" si="190"/>
        <v>9</v>
      </c>
      <c r="F4097" t="str">
        <f t="shared" si="191"/>
        <v>Yes</v>
      </c>
    </row>
    <row r="4098" spans="1:6" x14ac:dyDescent="0.25">
      <c r="A4098" t="s">
        <v>769</v>
      </c>
      <c r="B4098" s="1">
        <v>41781</v>
      </c>
      <c r="C4098" t="s">
        <v>2668</v>
      </c>
      <c r="D4098">
        <f t="shared" si="189"/>
        <v>6123.33</v>
      </c>
      <c r="E4098">
        <f t="shared" si="190"/>
        <v>5</v>
      </c>
      <c r="F4098" t="str">
        <f t="shared" si="191"/>
        <v>No</v>
      </c>
    </row>
    <row r="4099" spans="1:6" x14ac:dyDescent="0.25">
      <c r="A4099" t="s">
        <v>573</v>
      </c>
      <c r="B4099" s="1">
        <v>41698</v>
      </c>
      <c r="C4099" t="s">
        <v>2669</v>
      </c>
      <c r="D4099">
        <f t="shared" ref="D4099:D4162" si="192">IF(LEFT(RIGHT(C4099,3))=",",_xlfn.NUMBERVALUE(C4099,",","."),C4099)</f>
        <v>5464.29</v>
      </c>
      <c r="E4099">
        <f t="shared" ref="E4099:E4162" si="193">MONTH(B4099)</f>
        <v>2</v>
      </c>
      <c r="F4099" t="str">
        <f t="shared" ref="F4099:F4162" si="194">IF(ISERROR(SEARCH("J*A*S*M",A4099)),"No","Yes")</f>
        <v>No</v>
      </c>
    </row>
    <row r="4100" spans="1:6" x14ac:dyDescent="0.25">
      <c r="A4100" t="s">
        <v>648</v>
      </c>
      <c r="B4100" s="1">
        <v>41348</v>
      </c>
      <c r="C4100">
        <v>9347.4500000000007</v>
      </c>
      <c r="D4100">
        <f t="shared" si="192"/>
        <v>9347.4500000000007</v>
      </c>
      <c r="E4100">
        <f t="shared" si="193"/>
        <v>3</v>
      </c>
      <c r="F4100" t="str">
        <f t="shared" si="194"/>
        <v>No</v>
      </c>
    </row>
    <row r="4101" spans="1:6" x14ac:dyDescent="0.25">
      <c r="A4101" t="s">
        <v>524</v>
      </c>
      <c r="B4101" s="1">
        <v>40061</v>
      </c>
      <c r="C4101" t="s">
        <v>2670</v>
      </c>
      <c r="D4101">
        <f t="shared" si="192"/>
        <v>5953.2</v>
      </c>
      <c r="E4101">
        <f t="shared" si="193"/>
        <v>9</v>
      </c>
      <c r="F4101" t="str">
        <f t="shared" si="194"/>
        <v>No</v>
      </c>
    </row>
    <row r="4102" spans="1:6" x14ac:dyDescent="0.25">
      <c r="A4102" t="s">
        <v>120</v>
      </c>
      <c r="B4102" s="1">
        <v>39453</v>
      </c>
      <c r="C4102" t="s">
        <v>2671</v>
      </c>
      <c r="D4102">
        <f t="shared" si="192"/>
        <v>5741.45</v>
      </c>
      <c r="E4102">
        <f t="shared" si="193"/>
        <v>1</v>
      </c>
      <c r="F4102" t="str">
        <f t="shared" si="194"/>
        <v>No</v>
      </c>
    </row>
    <row r="4103" spans="1:6" x14ac:dyDescent="0.25">
      <c r="A4103" t="s">
        <v>805</v>
      </c>
      <c r="B4103" s="1">
        <v>40099</v>
      </c>
      <c r="C4103" t="s">
        <v>2672</v>
      </c>
      <c r="D4103">
        <f t="shared" si="192"/>
        <v>7297.15</v>
      </c>
      <c r="E4103">
        <f t="shared" si="193"/>
        <v>10</v>
      </c>
      <c r="F4103" t="str">
        <f t="shared" si="194"/>
        <v>No</v>
      </c>
    </row>
    <row r="4104" spans="1:6" x14ac:dyDescent="0.25">
      <c r="A4104" t="s">
        <v>608</v>
      </c>
      <c r="B4104" s="1">
        <v>39366</v>
      </c>
      <c r="C4104" t="s">
        <v>2673</v>
      </c>
      <c r="D4104">
        <f t="shared" si="192"/>
        <v>7201.98</v>
      </c>
      <c r="E4104">
        <f t="shared" si="193"/>
        <v>10</v>
      </c>
      <c r="F4104" t="str">
        <f t="shared" si="194"/>
        <v>No</v>
      </c>
    </row>
    <row r="4105" spans="1:6" x14ac:dyDescent="0.25">
      <c r="A4105" t="s">
        <v>143</v>
      </c>
      <c r="B4105" s="1">
        <v>37639</v>
      </c>
      <c r="C4105">
        <v>8686.9</v>
      </c>
      <c r="D4105">
        <f t="shared" si="192"/>
        <v>8686.9</v>
      </c>
      <c r="E4105">
        <f t="shared" si="193"/>
        <v>1</v>
      </c>
      <c r="F4105" t="str">
        <f t="shared" si="194"/>
        <v>Yes</v>
      </c>
    </row>
    <row r="4106" spans="1:6" x14ac:dyDescent="0.25">
      <c r="A4106" t="s">
        <v>639</v>
      </c>
      <c r="B4106" s="1">
        <v>40902</v>
      </c>
      <c r="C4106">
        <v>9938.0300000000007</v>
      </c>
      <c r="D4106">
        <f t="shared" si="192"/>
        <v>9938.0300000000007</v>
      </c>
      <c r="E4106">
        <f t="shared" si="193"/>
        <v>12</v>
      </c>
      <c r="F4106" t="str">
        <f t="shared" si="194"/>
        <v>No</v>
      </c>
    </row>
    <row r="4107" spans="1:6" x14ac:dyDescent="0.25">
      <c r="A4107" t="s">
        <v>502</v>
      </c>
      <c r="B4107" s="1">
        <v>38989</v>
      </c>
      <c r="C4107">
        <v>9260.52</v>
      </c>
      <c r="D4107">
        <f t="shared" si="192"/>
        <v>9260.52</v>
      </c>
      <c r="E4107">
        <f t="shared" si="193"/>
        <v>9</v>
      </c>
      <c r="F4107" t="str">
        <f t="shared" si="194"/>
        <v>No</v>
      </c>
    </row>
    <row r="4108" spans="1:6" x14ac:dyDescent="0.25">
      <c r="A4108" t="s">
        <v>334</v>
      </c>
      <c r="B4108" s="1">
        <v>41839</v>
      </c>
      <c r="C4108" t="s">
        <v>2674</v>
      </c>
      <c r="D4108">
        <f t="shared" si="192"/>
        <v>9319.1299999999992</v>
      </c>
      <c r="E4108">
        <f t="shared" si="193"/>
        <v>7</v>
      </c>
      <c r="F4108" t="str">
        <f t="shared" si="194"/>
        <v>No</v>
      </c>
    </row>
    <row r="4109" spans="1:6" x14ac:dyDescent="0.25">
      <c r="A4109" t="s">
        <v>438</v>
      </c>
      <c r="B4109" s="1">
        <v>40181</v>
      </c>
      <c r="C4109">
        <v>6142.06</v>
      </c>
      <c r="D4109">
        <f t="shared" si="192"/>
        <v>6142.06</v>
      </c>
      <c r="E4109">
        <f t="shared" si="193"/>
        <v>1</v>
      </c>
      <c r="F4109" t="str">
        <f t="shared" si="194"/>
        <v>No</v>
      </c>
    </row>
    <row r="4110" spans="1:6" x14ac:dyDescent="0.25">
      <c r="A4110" t="s">
        <v>1076</v>
      </c>
      <c r="B4110" s="1">
        <v>39631</v>
      </c>
      <c r="C4110">
        <v>7622.82</v>
      </c>
      <c r="D4110">
        <f t="shared" si="192"/>
        <v>7622.82</v>
      </c>
      <c r="E4110">
        <f t="shared" si="193"/>
        <v>7</v>
      </c>
      <c r="F4110" t="str">
        <f t="shared" si="194"/>
        <v>No</v>
      </c>
    </row>
    <row r="4111" spans="1:6" x14ac:dyDescent="0.25">
      <c r="A4111" t="s">
        <v>176</v>
      </c>
      <c r="B4111" s="1">
        <v>40594</v>
      </c>
      <c r="C4111" t="s">
        <v>2675</v>
      </c>
      <c r="D4111">
        <f t="shared" si="192"/>
        <v>8113.61</v>
      </c>
      <c r="E4111">
        <f t="shared" si="193"/>
        <v>2</v>
      </c>
      <c r="F4111" t="str">
        <f t="shared" si="194"/>
        <v>No</v>
      </c>
    </row>
    <row r="4112" spans="1:6" x14ac:dyDescent="0.25">
      <c r="A4112" t="s">
        <v>344</v>
      </c>
      <c r="B4112" s="1">
        <v>41592</v>
      </c>
      <c r="C4112" t="s">
        <v>2676</v>
      </c>
      <c r="D4112">
        <f t="shared" si="192"/>
        <v>6071.81</v>
      </c>
      <c r="E4112">
        <f t="shared" si="193"/>
        <v>11</v>
      </c>
      <c r="F4112" t="str">
        <f t="shared" si="194"/>
        <v>No</v>
      </c>
    </row>
    <row r="4113" spans="1:6" x14ac:dyDescent="0.25">
      <c r="A4113" t="s">
        <v>2200</v>
      </c>
      <c r="B4113" s="1">
        <v>38893</v>
      </c>
      <c r="C4113">
        <v>8415.4</v>
      </c>
      <c r="D4113">
        <f t="shared" si="192"/>
        <v>8415.4</v>
      </c>
      <c r="E4113">
        <f t="shared" si="193"/>
        <v>6</v>
      </c>
      <c r="F4113" t="str">
        <f t="shared" si="194"/>
        <v>No</v>
      </c>
    </row>
    <row r="4114" spans="1:6" x14ac:dyDescent="0.25">
      <c r="A4114" t="s">
        <v>176</v>
      </c>
      <c r="B4114" s="1">
        <v>40013</v>
      </c>
      <c r="C4114">
        <v>7849.07</v>
      </c>
      <c r="D4114">
        <f t="shared" si="192"/>
        <v>7849.07</v>
      </c>
      <c r="E4114">
        <f t="shared" si="193"/>
        <v>7</v>
      </c>
      <c r="F4114" t="str">
        <f t="shared" si="194"/>
        <v>No</v>
      </c>
    </row>
    <row r="4115" spans="1:6" x14ac:dyDescent="0.25">
      <c r="A4115" t="s">
        <v>163</v>
      </c>
      <c r="B4115" s="1">
        <v>37575</v>
      </c>
      <c r="C4115" t="s">
        <v>2677</v>
      </c>
      <c r="D4115">
        <f t="shared" si="192"/>
        <v>7646.17</v>
      </c>
      <c r="E4115">
        <f t="shared" si="193"/>
        <v>11</v>
      </c>
      <c r="F4115" t="str">
        <f t="shared" si="194"/>
        <v>No</v>
      </c>
    </row>
    <row r="4116" spans="1:6" x14ac:dyDescent="0.25">
      <c r="A4116" t="s">
        <v>495</v>
      </c>
      <c r="B4116" s="1">
        <v>39678</v>
      </c>
      <c r="C4116" t="s">
        <v>2678</v>
      </c>
      <c r="D4116">
        <f t="shared" si="192"/>
        <v>7826.53</v>
      </c>
      <c r="E4116">
        <f t="shared" si="193"/>
        <v>8</v>
      </c>
      <c r="F4116" t="str">
        <f t="shared" si="194"/>
        <v>No</v>
      </c>
    </row>
    <row r="4117" spans="1:6" x14ac:dyDescent="0.25">
      <c r="A4117" t="s">
        <v>134</v>
      </c>
      <c r="B4117" s="1">
        <v>37752</v>
      </c>
      <c r="C4117" t="s">
        <v>2679</v>
      </c>
      <c r="D4117">
        <f t="shared" si="192"/>
        <v>5892.6</v>
      </c>
      <c r="E4117">
        <f t="shared" si="193"/>
        <v>5</v>
      </c>
      <c r="F4117" t="str">
        <f t="shared" si="194"/>
        <v>No</v>
      </c>
    </row>
    <row r="4118" spans="1:6" x14ac:dyDescent="0.25">
      <c r="A4118" t="s">
        <v>322</v>
      </c>
      <c r="B4118" s="1">
        <v>39331</v>
      </c>
      <c r="C4118">
        <v>6965.88</v>
      </c>
      <c r="D4118">
        <f t="shared" si="192"/>
        <v>6965.88</v>
      </c>
      <c r="E4118">
        <f t="shared" si="193"/>
        <v>9</v>
      </c>
      <c r="F4118" t="str">
        <f t="shared" si="194"/>
        <v>No</v>
      </c>
    </row>
    <row r="4119" spans="1:6" x14ac:dyDescent="0.25">
      <c r="A4119" t="s">
        <v>435</v>
      </c>
      <c r="B4119" s="1">
        <v>38660</v>
      </c>
      <c r="C4119">
        <v>6912.63</v>
      </c>
      <c r="D4119">
        <f t="shared" si="192"/>
        <v>6912.63</v>
      </c>
      <c r="E4119">
        <f t="shared" si="193"/>
        <v>11</v>
      </c>
      <c r="F4119" t="str">
        <f t="shared" si="194"/>
        <v>No</v>
      </c>
    </row>
    <row r="4120" spans="1:6" x14ac:dyDescent="0.25">
      <c r="A4120" t="s">
        <v>510</v>
      </c>
      <c r="B4120" s="1">
        <v>40845</v>
      </c>
      <c r="C4120">
        <v>9972</v>
      </c>
      <c r="D4120">
        <f t="shared" si="192"/>
        <v>9972</v>
      </c>
      <c r="E4120">
        <f t="shared" si="193"/>
        <v>10</v>
      </c>
      <c r="F4120" t="str">
        <f t="shared" si="194"/>
        <v>No</v>
      </c>
    </row>
    <row r="4121" spans="1:6" x14ac:dyDescent="0.25">
      <c r="A4121" t="s">
        <v>275</v>
      </c>
      <c r="B4121" s="1">
        <v>41719</v>
      </c>
      <c r="C4121" t="s">
        <v>2680</v>
      </c>
      <c r="D4121">
        <f t="shared" si="192"/>
        <v>7012.96</v>
      </c>
      <c r="E4121">
        <f t="shared" si="193"/>
        <v>3</v>
      </c>
      <c r="F4121" t="str">
        <f t="shared" si="194"/>
        <v>No</v>
      </c>
    </row>
    <row r="4122" spans="1:6" x14ac:dyDescent="0.25">
      <c r="A4122" t="s">
        <v>80</v>
      </c>
      <c r="B4122" s="1">
        <v>41336</v>
      </c>
      <c r="C4122">
        <v>9410.3799999999992</v>
      </c>
      <c r="D4122">
        <f t="shared" si="192"/>
        <v>9410.3799999999992</v>
      </c>
      <c r="E4122">
        <f t="shared" si="193"/>
        <v>3</v>
      </c>
      <c r="F4122" t="str">
        <f t="shared" si="194"/>
        <v>Yes</v>
      </c>
    </row>
    <row r="4123" spans="1:6" x14ac:dyDescent="0.25">
      <c r="A4123" t="s">
        <v>514</v>
      </c>
      <c r="B4123" s="1">
        <v>37723</v>
      </c>
      <c r="C4123">
        <v>5431.05</v>
      </c>
      <c r="D4123">
        <f t="shared" si="192"/>
        <v>5431.05</v>
      </c>
      <c r="E4123">
        <f t="shared" si="193"/>
        <v>4</v>
      </c>
      <c r="F4123" t="str">
        <f t="shared" si="194"/>
        <v>No</v>
      </c>
    </row>
    <row r="4124" spans="1:6" x14ac:dyDescent="0.25">
      <c r="A4124" t="s">
        <v>1053</v>
      </c>
      <c r="B4124" s="1">
        <v>41156</v>
      </c>
      <c r="C4124">
        <v>7627.98</v>
      </c>
      <c r="D4124">
        <f t="shared" si="192"/>
        <v>7627.98</v>
      </c>
      <c r="E4124">
        <f t="shared" si="193"/>
        <v>9</v>
      </c>
      <c r="F4124" t="str">
        <f t="shared" si="194"/>
        <v>No</v>
      </c>
    </row>
    <row r="4125" spans="1:6" x14ac:dyDescent="0.25">
      <c r="A4125" t="s">
        <v>790</v>
      </c>
      <c r="B4125" s="1">
        <v>37471</v>
      </c>
      <c r="C4125">
        <v>5304.3</v>
      </c>
      <c r="D4125">
        <f t="shared" si="192"/>
        <v>5304.3</v>
      </c>
      <c r="E4125">
        <f t="shared" si="193"/>
        <v>8</v>
      </c>
      <c r="F4125" t="str">
        <f t="shared" si="194"/>
        <v>No</v>
      </c>
    </row>
    <row r="4126" spans="1:6" x14ac:dyDescent="0.25">
      <c r="A4126" t="s">
        <v>701</v>
      </c>
      <c r="B4126" s="1">
        <v>37472</v>
      </c>
      <c r="C4126" t="s">
        <v>2681</v>
      </c>
      <c r="D4126">
        <f t="shared" si="192"/>
        <v>5950.17</v>
      </c>
      <c r="E4126">
        <f t="shared" si="193"/>
        <v>8</v>
      </c>
      <c r="F4126" t="str">
        <f t="shared" si="194"/>
        <v>No</v>
      </c>
    </row>
    <row r="4127" spans="1:6" x14ac:dyDescent="0.25">
      <c r="A4127" t="s">
        <v>202</v>
      </c>
      <c r="B4127" s="1">
        <v>38253</v>
      </c>
      <c r="C4127">
        <v>6752.82</v>
      </c>
      <c r="D4127">
        <f t="shared" si="192"/>
        <v>6752.82</v>
      </c>
      <c r="E4127">
        <f t="shared" si="193"/>
        <v>9</v>
      </c>
      <c r="F4127" t="str">
        <f t="shared" si="194"/>
        <v>No</v>
      </c>
    </row>
    <row r="4128" spans="1:6" x14ac:dyDescent="0.25">
      <c r="A4128" t="s">
        <v>2638</v>
      </c>
      <c r="B4128" s="1">
        <v>38646</v>
      </c>
      <c r="C4128">
        <v>7660.81</v>
      </c>
      <c r="D4128">
        <f t="shared" si="192"/>
        <v>7660.81</v>
      </c>
      <c r="E4128">
        <f t="shared" si="193"/>
        <v>10</v>
      </c>
      <c r="F4128" t="str">
        <f t="shared" si="194"/>
        <v>No</v>
      </c>
    </row>
    <row r="4129" spans="1:6" x14ac:dyDescent="0.25">
      <c r="A4129" t="s">
        <v>933</v>
      </c>
      <c r="B4129" s="1">
        <v>37173</v>
      </c>
      <c r="C4129" t="s">
        <v>2682</v>
      </c>
      <c r="D4129">
        <f t="shared" si="192"/>
        <v>7889.09</v>
      </c>
      <c r="E4129">
        <f t="shared" si="193"/>
        <v>10</v>
      </c>
      <c r="F4129" t="str">
        <f t="shared" si="194"/>
        <v>No</v>
      </c>
    </row>
    <row r="4130" spans="1:6" x14ac:dyDescent="0.25">
      <c r="A4130" t="s">
        <v>198</v>
      </c>
      <c r="B4130" s="1">
        <v>41925</v>
      </c>
      <c r="C4130" t="s">
        <v>2683</v>
      </c>
      <c r="D4130">
        <f t="shared" si="192"/>
        <v>8401.3700000000008</v>
      </c>
      <c r="E4130">
        <f t="shared" si="193"/>
        <v>10</v>
      </c>
      <c r="F4130" t="str">
        <f t="shared" si="194"/>
        <v>No</v>
      </c>
    </row>
    <row r="4131" spans="1:6" x14ac:dyDescent="0.25">
      <c r="A4131" t="s">
        <v>1087</v>
      </c>
      <c r="B4131" s="1">
        <v>39863</v>
      </c>
      <c r="C4131" t="s">
        <v>2684</v>
      </c>
      <c r="D4131">
        <f t="shared" si="192"/>
        <v>9074.26</v>
      </c>
      <c r="E4131">
        <f t="shared" si="193"/>
        <v>2</v>
      </c>
      <c r="F4131" t="str">
        <f t="shared" si="194"/>
        <v>No</v>
      </c>
    </row>
    <row r="4132" spans="1:6" x14ac:dyDescent="0.25">
      <c r="A4132" t="s">
        <v>1021</v>
      </c>
      <c r="B4132" s="1">
        <v>39473</v>
      </c>
      <c r="C4132" t="s">
        <v>2685</v>
      </c>
      <c r="D4132">
        <f t="shared" si="192"/>
        <v>6654.71</v>
      </c>
      <c r="E4132">
        <f t="shared" si="193"/>
        <v>1</v>
      </c>
      <c r="F4132" t="str">
        <f t="shared" si="194"/>
        <v>No</v>
      </c>
    </row>
    <row r="4133" spans="1:6" x14ac:dyDescent="0.25">
      <c r="A4133" t="s">
        <v>253</v>
      </c>
      <c r="B4133" s="1">
        <v>40154</v>
      </c>
      <c r="C4133">
        <v>5927.1</v>
      </c>
      <c r="D4133">
        <f t="shared" si="192"/>
        <v>5927.1</v>
      </c>
      <c r="E4133">
        <f t="shared" si="193"/>
        <v>12</v>
      </c>
      <c r="F4133" t="str">
        <f t="shared" si="194"/>
        <v>No</v>
      </c>
    </row>
    <row r="4134" spans="1:6" x14ac:dyDescent="0.25">
      <c r="A4134" t="s">
        <v>955</v>
      </c>
      <c r="B4134" s="1">
        <v>38020</v>
      </c>
      <c r="C4134" t="s">
        <v>2686</v>
      </c>
      <c r="D4134">
        <f t="shared" si="192"/>
        <v>8989.43</v>
      </c>
      <c r="E4134">
        <f t="shared" si="193"/>
        <v>2</v>
      </c>
      <c r="F4134" t="str">
        <f t="shared" si="194"/>
        <v>No</v>
      </c>
    </row>
    <row r="4135" spans="1:6" x14ac:dyDescent="0.25">
      <c r="A4135" t="s">
        <v>396</v>
      </c>
      <c r="B4135" s="1">
        <v>41204</v>
      </c>
      <c r="C4135">
        <v>6200.64</v>
      </c>
      <c r="D4135">
        <f t="shared" si="192"/>
        <v>6200.64</v>
      </c>
      <c r="E4135">
        <f t="shared" si="193"/>
        <v>10</v>
      </c>
      <c r="F4135" t="str">
        <f t="shared" si="194"/>
        <v>Yes</v>
      </c>
    </row>
    <row r="4136" spans="1:6" x14ac:dyDescent="0.25">
      <c r="A4136" t="s">
        <v>957</v>
      </c>
      <c r="B4136" s="1">
        <v>37174</v>
      </c>
      <c r="C4136" t="s">
        <v>2687</v>
      </c>
      <c r="D4136">
        <f t="shared" si="192"/>
        <v>8359.19</v>
      </c>
      <c r="E4136">
        <f t="shared" si="193"/>
        <v>10</v>
      </c>
      <c r="F4136" t="str">
        <f t="shared" si="194"/>
        <v>No</v>
      </c>
    </row>
    <row r="4137" spans="1:6" x14ac:dyDescent="0.25">
      <c r="A4137" t="s">
        <v>539</v>
      </c>
      <c r="B4137" s="1">
        <v>41585</v>
      </c>
      <c r="C4137">
        <v>5987.29</v>
      </c>
      <c r="D4137">
        <f t="shared" si="192"/>
        <v>5987.29</v>
      </c>
      <c r="E4137">
        <f t="shared" si="193"/>
        <v>11</v>
      </c>
      <c r="F4137" t="str">
        <f t="shared" si="194"/>
        <v>No</v>
      </c>
    </row>
    <row r="4138" spans="1:6" x14ac:dyDescent="0.25">
      <c r="A4138" t="s">
        <v>1322</v>
      </c>
      <c r="B4138" s="1">
        <v>41566</v>
      </c>
      <c r="C4138" t="s">
        <v>2688</v>
      </c>
      <c r="D4138">
        <f t="shared" si="192"/>
        <v>5920.25</v>
      </c>
      <c r="E4138">
        <f t="shared" si="193"/>
        <v>10</v>
      </c>
      <c r="F4138" t="str">
        <f t="shared" si="194"/>
        <v>No</v>
      </c>
    </row>
    <row r="4139" spans="1:6" x14ac:dyDescent="0.25">
      <c r="A4139" t="s">
        <v>408</v>
      </c>
      <c r="B4139" s="1">
        <v>37299</v>
      </c>
      <c r="C4139">
        <v>7704.91</v>
      </c>
      <c r="D4139">
        <f t="shared" si="192"/>
        <v>7704.91</v>
      </c>
      <c r="E4139">
        <f t="shared" si="193"/>
        <v>2</v>
      </c>
      <c r="F4139" t="str">
        <f t="shared" si="194"/>
        <v>No</v>
      </c>
    </row>
    <row r="4140" spans="1:6" x14ac:dyDescent="0.25">
      <c r="A4140" t="s">
        <v>932</v>
      </c>
      <c r="B4140" s="1">
        <v>38957</v>
      </c>
      <c r="C4140">
        <v>7178.84</v>
      </c>
      <c r="D4140">
        <f t="shared" si="192"/>
        <v>7178.84</v>
      </c>
      <c r="E4140">
        <f t="shared" si="193"/>
        <v>8</v>
      </c>
      <c r="F4140" t="str">
        <f t="shared" si="194"/>
        <v>No</v>
      </c>
    </row>
    <row r="4141" spans="1:6" x14ac:dyDescent="0.25">
      <c r="A4141" t="s">
        <v>181</v>
      </c>
      <c r="B4141" s="1">
        <v>41295</v>
      </c>
      <c r="C4141" t="s">
        <v>2689</v>
      </c>
      <c r="D4141">
        <f t="shared" si="192"/>
        <v>5236.4799999999996</v>
      </c>
      <c r="E4141">
        <f t="shared" si="193"/>
        <v>1</v>
      </c>
      <c r="F4141" t="str">
        <f t="shared" si="194"/>
        <v>No</v>
      </c>
    </row>
    <row r="4142" spans="1:6" x14ac:dyDescent="0.25">
      <c r="A4142" t="s">
        <v>80</v>
      </c>
      <c r="B4142" s="1">
        <v>40739</v>
      </c>
      <c r="C4142">
        <v>9162.14</v>
      </c>
      <c r="D4142">
        <f t="shared" si="192"/>
        <v>9162.14</v>
      </c>
      <c r="E4142">
        <f t="shared" si="193"/>
        <v>7</v>
      </c>
      <c r="F4142" t="str">
        <f t="shared" si="194"/>
        <v>Yes</v>
      </c>
    </row>
    <row r="4143" spans="1:6" x14ac:dyDescent="0.25">
      <c r="A4143" t="s">
        <v>1299</v>
      </c>
      <c r="B4143" s="1">
        <v>40776</v>
      </c>
      <c r="C4143">
        <v>9346.2199999999993</v>
      </c>
      <c r="D4143">
        <f t="shared" si="192"/>
        <v>9346.2199999999993</v>
      </c>
      <c r="E4143">
        <f t="shared" si="193"/>
        <v>8</v>
      </c>
      <c r="F4143" t="str">
        <f t="shared" si="194"/>
        <v>No</v>
      </c>
    </row>
    <row r="4144" spans="1:6" x14ac:dyDescent="0.25">
      <c r="A4144" t="s">
        <v>776</v>
      </c>
      <c r="B4144" s="1">
        <v>40116</v>
      </c>
      <c r="C4144">
        <v>6021.28</v>
      </c>
      <c r="D4144">
        <f t="shared" si="192"/>
        <v>6021.28</v>
      </c>
      <c r="E4144">
        <f t="shared" si="193"/>
        <v>10</v>
      </c>
      <c r="F4144" t="str">
        <f t="shared" si="194"/>
        <v>No</v>
      </c>
    </row>
    <row r="4145" spans="1:6" x14ac:dyDescent="0.25">
      <c r="A4145" t="s">
        <v>211</v>
      </c>
      <c r="B4145" s="1">
        <v>41541</v>
      </c>
      <c r="C4145">
        <v>8322.01</v>
      </c>
      <c r="D4145">
        <f t="shared" si="192"/>
        <v>8322.01</v>
      </c>
      <c r="E4145">
        <f t="shared" si="193"/>
        <v>9</v>
      </c>
      <c r="F4145" t="str">
        <f t="shared" si="194"/>
        <v>No</v>
      </c>
    </row>
    <row r="4146" spans="1:6" x14ac:dyDescent="0.25">
      <c r="A4146" t="s">
        <v>1300</v>
      </c>
      <c r="B4146" s="1">
        <v>38349</v>
      </c>
      <c r="C4146" t="s">
        <v>2690</v>
      </c>
      <c r="D4146">
        <f t="shared" si="192"/>
        <v>8964.89</v>
      </c>
      <c r="E4146">
        <f t="shared" si="193"/>
        <v>12</v>
      </c>
      <c r="F4146" t="str">
        <f t="shared" si="194"/>
        <v>No</v>
      </c>
    </row>
    <row r="4147" spans="1:6" x14ac:dyDescent="0.25">
      <c r="A4147" t="s">
        <v>593</v>
      </c>
      <c r="B4147" s="1">
        <v>41653</v>
      </c>
      <c r="C4147">
        <v>8145.84</v>
      </c>
      <c r="D4147">
        <f t="shared" si="192"/>
        <v>8145.84</v>
      </c>
      <c r="E4147">
        <f t="shared" si="193"/>
        <v>1</v>
      </c>
      <c r="F4147" t="str">
        <f t="shared" si="194"/>
        <v>No</v>
      </c>
    </row>
    <row r="4148" spans="1:6" x14ac:dyDescent="0.25">
      <c r="A4148" t="s">
        <v>831</v>
      </c>
      <c r="B4148" s="1">
        <v>39311</v>
      </c>
      <c r="C4148" t="s">
        <v>2691</v>
      </c>
      <c r="D4148">
        <f t="shared" si="192"/>
        <v>7174.06</v>
      </c>
      <c r="E4148">
        <f t="shared" si="193"/>
        <v>8</v>
      </c>
      <c r="F4148" t="str">
        <f t="shared" si="194"/>
        <v>No</v>
      </c>
    </row>
    <row r="4149" spans="1:6" x14ac:dyDescent="0.25">
      <c r="A4149" t="s">
        <v>327</v>
      </c>
      <c r="B4149" s="1">
        <v>38413</v>
      </c>
      <c r="C4149">
        <v>5096.96</v>
      </c>
      <c r="D4149">
        <f t="shared" si="192"/>
        <v>5096.96</v>
      </c>
      <c r="E4149">
        <f t="shared" si="193"/>
        <v>3</v>
      </c>
      <c r="F4149" t="str">
        <f t="shared" si="194"/>
        <v>No</v>
      </c>
    </row>
    <row r="4150" spans="1:6" x14ac:dyDescent="0.25">
      <c r="A4150" t="s">
        <v>223</v>
      </c>
      <c r="B4150" s="1">
        <v>38128</v>
      </c>
      <c r="C4150">
        <v>5025.18</v>
      </c>
      <c r="D4150">
        <f t="shared" si="192"/>
        <v>5025.18</v>
      </c>
      <c r="E4150">
        <f t="shared" si="193"/>
        <v>5</v>
      </c>
      <c r="F4150" t="str">
        <f t="shared" si="194"/>
        <v>No</v>
      </c>
    </row>
    <row r="4151" spans="1:6" x14ac:dyDescent="0.25">
      <c r="A4151" t="s">
        <v>213</v>
      </c>
      <c r="B4151" s="1">
        <v>39993</v>
      </c>
      <c r="C4151">
        <v>6506.01</v>
      </c>
      <c r="D4151">
        <f t="shared" si="192"/>
        <v>6506.01</v>
      </c>
      <c r="E4151">
        <f t="shared" si="193"/>
        <v>6</v>
      </c>
      <c r="F4151" t="str">
        <f t="shared" si="194"/>
        <v>No</v>
      </c>
    </row>
    <row r="4152" spans="1:6" x14ac:dyDescent="0.25">
      <c r="A4152" t="s">
        <v>334</v>
      </c>
      <c r="B4152" s="1">
        <v>40032</v>
      </c>
      <c r="C4152">
        <v>9868.5400000000009</v>
      </c>
      <c r="D4152">
        <f t="shared" si="192"/>
        <v>9868.5400000000009</v>
      </c>
      <c r="E4152">
        <f t="shared" si="193"/>
        <v>8</v>
      </c>
      <c r="F4152" t="str">
        <f t="shared" si="194"/>
        <v>No</v>
      </c>
    </row>
    <row r="4153" spans="1:6" x14ac:dyDescent="0.25">
      <c r="A4153" t="s">
        <v>275</v>
      </c>
      <c r="B4153" s="1">
        <v>39951</v>
      </c>
      <c r="C4153" t="s">
        <v>2692</v>
      </c>
      <c r="D4153">
        <f t="shared" si="192"/>
        <v>9491.9500000000007</v>
      </c>
      <c r="E4153">
        <f t="shared" si="193"/>
        <v>5</v>
      </c>
      <c r="F4153" t="str">
        <f t="shared" si="194"/>
        <v>No</v>
      </c>
    </row>
    <row r="4154" spans="1:6" x14ac:dyDescent="0.25">
      <c r="A4154" t="s">
        <v>217</v>
      </c>
      <c r="B4154" s="1">
        <v>41241</v>
      </c>
      <c r="C4154">
        <v>5434.22</v>
      </c>
      <c r="D4154">
        <f t="shared" si="192"/>
        <v>5434.22</v>
      </c>
      <c r="E4154">
        <f t="shared" si="193"/>
        <v>11</v>
      </c>
      <c r="F4154" t="str">
        <f t="shared" si="194"/>
        <v>No</v>
      </c>
    </row>
    <row r="4155" spans="1:6" x14ac:dyDescent="0.25">
      <c r="A4155" t="s">
        <v>461</v>
      </c>
      <c r="B4155" s="1">
        <v>38423</v>
      </c>
      <c r="C4155">
        <v>7116.29</v>
      </c>
      <c r="D4155">
        <f t="shared" si="192"/>
        <v>7116.29</v>
      </c>
      <c r="E4155">
        <f t="shared" si="193"/>
        <v>3</v>
      </c>
      <c r="F4155" t="str">
        <f t="shared" si="194"/>
        <v>No</v>
      </c>
    </row>
    <row r="4156" spans="1:6" x14ac:dyDescent="0.25">
      <c r="A4156" t="s">
        <v>646</v>
      </c>
      <c r="B4156" s="1">
        <v>39025</v>
      </c>
      <c r="C4156">
        <v>7499</v>
      </c>
      <c r="D4156">
        <f t="shared" si="192"/>
        <v>7499</v>
      </c>
      <c r="E4156">
        <f t="shared" si="193"/>
        <v>11</v>
      </c>
      <c r="F4156" t="str">
        <f t="shared" si="194"/>
        <v>No</v>
      </c>
    </row>
    <row r="4157" spans="1:6" x14ac:dyDescent="0.25">
      <c r="A4157" t="s">
        <v>769</v>
      </c>
      <c r="B4157" s="1">
        <v>37581</v>
      </c>
      <c r="C4157" t="s">
        <v>2693</v>
      </c>
      <c r="D4157">
        <f t="shared" si="192"/>
        <v>6092.89</v>
      </c>
      <c r="E4157">
        <f t="shared" si="193"/>
        <v>11</v>
      </c>
      <c r="F4157" t="str">
        <f t="shared" si="194"/>
        <v>No</v>
      </c>
    </row>
    <row r="4158" spans="1:6" x14ac:dyDescent="0.25">
      <c r="A4158" t="s">
        <v>239</v>
      </c>
      <c r="B4158" s="1">
        <v>39550</v>
      </c>
      <c r="C4158">
        <v>9043.98</v>
      </c>
      <c r="D4158">
        <f t="shared" si="192"/>
        <v>9043.98</v>
      </c>
      <c r="E4158">
        <f t="shared" si="193"/>
        <v>4</v>
      </c>
      <c r="F4158" t="str">
        <f t="shared" si="194"/>
        <v>No</v>
      </c>
    </row>
    <row r="4159" spans="1:6" x14ac:dyDescent="0.25">
      <c r="A4159" t="s">
        <v>762</v>
      </c>
      <c r="B4159" s="1">
        <v>39873</v>
      </c>
      <c r="C4159" t="s">
        <v>2694</v>
      </c>
      <c r="D4159">
        <f t="shared" si="192"/>
        <v>7982.96</v>
      </c>
      <c r="E4159">
        <f t="shared" si="193"/>
        <v>3</v>
      </c>
      <c r="F4159" t="str">
        <f t="shared" si="194"/>
        <v>No</v>
      </c>
    </row>
    <row r="4160" spans="1:6" x14ac:dyDescent="0.25">
      <c r="A4160" t="s">
        <v>230</v>
      </c>
      <c r="B4160" s="1">
        <v>38342</v>
      </c>
      <c r="C4160" t="s">
        <v>2695</v>
      </c>
      <c r="D4160">
        <f t="shared" si="192"/>
        <v>7523.83</v>
      </c>
      <c r="E4160">
        <f t="shared" si="193"/>
        <v>12</v>
      </c>
      <c r="F4160" t="str">
        <f t="shared" si="194"/>
        <v>No</v>
      </c>
    </row>
    <row r="4161" spans="1:6" x14ac:dyDescent="0.25">
      <c r="A4161" t="s">
        <v>173</v>
      </c>
      <c r="B4161" s="1">
        <v>38544</v>
      </c>
      <c r="C4161" t="s">
        <v>2696</v>
      </c>
      <c r="D4161">
        <f t="shared" si="192"/>
        <v>5860.15</v>
      </c>
      <c r="E4161">
        <f t="shared" si="193"/>
        <v>7</v>
      </c>
      <c r="F4161" t="str">
        <f t="shared" si="194"/>
        <v>No</v>
      </c>
    </row>
    <row r="4162" spans="1:6" x14ac:dyDescent="0.25">
      <c r="A4162" t="s">
        <v>269</v>
      </c>
      <c r="B4162" s="1">
        <v>37006</v>
      </c>
      <c r="C4162" t="s">
        <v>2697</v>
      </c>
      <c r="D4162">
        <f t="shared" si="192"/>
        <v>8503.9599999999991</v>
      </c>
      <c r="E4162">
        <f t="shared" si="193"/>
        <v>4</v>
      </c>
      <c r="F4162" t="str">
        <f t="shared" si="194"/>
        <v>Yes</v>
      </c>
    </row>
    <row r="4163" spans="1:6" x14ac:dyDescent="0.25">
      <c r="A4163" t="s">
        <v>79</v>
      </c>
      <c r="B4163" s="1">
        <v>41952</v>
      </c>
      <c r="C4163" t="s">
        <v>2698</v>
      </c>
      <c r="D4163">
        <f t="shared" ref="D4163:D4226" si="195">IF(LEFT(RIGHT(C4163,3))=",",_xlfn.NUMBERVALUE(C4163,",","."),C4163)</f>
        <v>7343.63</v>
      </c>
      <c r="E4163">
        <f t="shared" ref="E4163:E4226" si="196">MONTH(B4163)</f>
        <v>11</v>
      </c>
      <c r="F4163" t="str">
        <f t="shared" ref="F4163:F4226" si="197">IF(ISERROR(SEARCH("J*A*S*M",A4163)),"No","Yes")</f>
        <v>Yes</v>
      </c>
    </row>
    <row r="4164" spans="1:6" x14ac:dyDescent="0.25">
      <c r="A4164" t="s">
        <v>269</v>
      </c>
      <c r="B4164" s="1">
        <v>37531</v>
      </c>
      <c r="C4164">
        <v>6088.04</v>
      </c>
      <c r="D4164">
        <f t="shared" si="195"/>
        <v>6088.04</v>
      </c>
      <c r="E4164">
        <f t="shared" si="196"/>
        <v>10</v>
      </c>
      <c r="F4164" t="str">
        <f t="shared" si="197"/>
        <v>Yes</v>
      </c>
    </row>
    <row r="4165" spans="1:6" x14ac:dyDescent="0.25">
      <c r="A4165" t="s">
        <v>604</v>
      </c>
      <c r="B4165" s="1">
        <v>38705</v>
      </c>
      <c r="C4165">
        <v>6238.61</v>
      </c>
      <c r="D4165">
        <f t="shared" si="195"/>
        <v>6238.61</v>
      </c>
      <c r="E4165">
        <f t="shared" si="196"/>
        <v>12</v>
      </c>
      <c r="F4165" t="str">
        <f t="shared" si="197"/>
        <v>No</v>
      </c>
    </row>
    <row r="4166" spans="1:6" x14ac:dyDescent="0.25">
      <c r="A4166" t="s">
        <v>868</v>
      </c>
      <c r="B4166" s="1">
        <v>39479</v>
      </c>
      <c r="C4166" t="s">
        <v>2699</v>
      </c>
      <c r="D4166">
        <f t="shared" si="195"/>
        <v>6898.08</v>
      </c>
      <c r="E4166">
        <f t="shared" si="196"/>
        <v>2</v>
      </c>
      <c r="F4166" t="str">
        <f t="shared" si="197"/>
        <v>No</v>
      </c>
    </row>
    <row r="4167" spans="1:6" x14ac:dyDescent="0.25">
      <c r="A4167" t="s">
        <v>1516</v>
      </c>
      <c r="B4167" s="1">
        <v>41024</v>
      </c>
      <c r="C4167">
        <v>8379.31</v>
      </c>
      <c r="D4167">
        <f t="shared" si="195"/>
        <v>8379.31</v>
      </c>
      <c r="E4167">
        <f t="shared" si="196"/>
        <v>4</v>
      </c>
      <c r="F4167" t="str">
        <f t="shared" si="197"/>
        <v>No</v>
      </c>
    </row>
    <row r="4168" spans="1:6" x14ac:dyDescent="0.25">
      <c r="A4168" t="s">
        <v>660</v>
      </c>
      <c r="B4168" s="1">
        <v>38543</v>
      </c>
      <c r="C4168" t="s">
        <v>2700</v>
      </c>
      <c r="D4168">
        <f t="shared" si="195"/>
        <v>5992.77</v>
      </c>
      <c r="E4168">
        <f t="shared" si="196"/>
        <v>7</v>
      </c>
      <c r="F4168" t="str">
        <f t="shared" si="197"/>
        <v>No</v>
      </c>
    </row>
    <row r="4169" spans="1:6" x14ac:dyDescent="0.25">
      <c r="A4169" t="s">
        <v>334</v>
      </c>
      <c r="B4169" s="1">
        <v>41442</v>
      </c>
      <c r="C4169" t="s">
        <v>2701</v>
      </c>
      <c r="D4169">
        <f t="shared" si="195"/>
        <v>7284.32</v>
      </c>
      <c r="E4169">
        <f t="shared" si="196"/>
        <v>6</v>
      </c>
      <c r="F4169" t="str">
        <f t="shared" si="197"/>
        <v>No</v>
      </c>
    </row>
    <row r="4170" spans="1:6" x14ac:dyDescent="0.25">
      <c r="A4170" t="s">
        <v>210</v>
      </c>
      <c r="B4170" s="1">
        <v>41165</v>
      </c>
      <c r="C4170">
        <v>5632.5</v>
      </c>
      <c r="D4170">
        <f t="shared" si="195"/>
        <v>5632.5</v>
      </c>
      <c r="E4170">
        <f t="shared" si="196"/>
        <v>9</v>
      </c>
      <c r="F4170" t="str">
        <f t="shared" si="197"/>
        <v>No</v>
      </c>
    </row>
    <row r="4171" spans="1:6" x14ac:dyDescent="0.25">
      <c r="A4171" t="s">
        <v>933</v>
      </c>
      <c r="B4171" s="1">
        <v>37767</v>
      </c>
      <c r="C4171" t="s">
        <v>2702</v>
      </c>
      <c r="D4171">
        <f t="shared" si="195"/>
        <v>5948.13</v>
      </c>
      <c r="E4171">
        <f t="shared" si="196"/>
        <v>5</v>
      </c>
      <c r="F4171" t="str">
        <f t="shared" si="197"/>
        <v>No</v>
      </c>
    </row>
    <row r="4172" spans="1:6" x14ac:dyDescent="0.25">
      <c r="A4172" t="s">
        <v>320</v>
      </c>
      <c r="B4172" s="1">
        <v>37473</v>
      </c>
      <c r="C4172">
        <v>7404.6</v>
      </c>
      <c r="D4172">
        <f t="shared" si="195"/>
        <v>7404.6</v>
      </c>
      <c r="E4172">
        <f t="shared" si="196"/>
        <v>8</v>
      </c>
      <c r="F4172" t="str">
        <f t="shared" si="197"/>
        <v>Yes</v>
      </c>
    </row>
    <row r="4173" spans="1:6" x14ac:dyDescent="0.25">
      <c r="A4173" t="s">
        <v>665</v>
      </c>
      <c r="B4173" s="1">
        <v>37031</v>
      </c>
      <c r="C4173" t="s">
        <v>2703</v>
      </c>
      <c r="D4173">
        <f t="shared" si="195"/>
        <v>5391.9</v>
      </c>
      <c r="E4173">
        <f t="shared" si="196"/>
        <v>5</v>
      </c>
      <c r="F4173" t="str">
        <f t="shared" si="197"/>
        <v>No</v>
      </c>
    </row>
    <row r="4174" spans="1:6" x14ac:dyDescent="0.25">
      <c r="A4174" t="s">
        <v>312</v>
      </c>
      <c r="B4174" s="1">
        <v>38199</v>
      </c>
      <c r="C4174" t="s">
        <v>2704</v>
      </c>
      <c r="D4174">
        <f t="shared" si="195"/>
        <v>5167.82</v>
      </c>
      <c r="E4174">
        <f t="shared" si="196"/>
        <v>7</v>
      </c>
      <c r="F4174" t="str">
        <f t="shared" si="197"/>
        <v>No</v>
      </c>
    </row>
    <row r="4175" spans="1:6" x14ac:dyDescent="0.25">
      <c r="A4175" t="s">
        <v>1516</v>
      </c>
      <c r="B4175" s="1">
        <v>41627</v>
      </c>
      <c r="C4175" t="s">
        <v>2705</v>
      </c>
      <c r="D4175">
        <f t="shared" si="195"/>
        <v>9741.3799999999992</v>
      </c>
      <c r="E4175">
        <f t="shared" si="196"/>
        <v>12</v>
      </c>
      <c r="F4175" t="str">
        <f t="shared" si="197"/>
        <v>No</v>
      </c>
    </row>
    <row r="4176" spans="1:6" x14ac:dyDescent="0.25">
      <c r="A4176" t="s">
        <v>334</v>
      </c>
      <c r="B4176" s="1">
        <v>39339</v>
      </c>
      <c r="C4176">
        <v>5330.08</v>
      </c>
      <c r="D4176">
        <f t="shared" si="195"/>
        <v>5330.08</v>
      </c>
      <c r="E4176">
        <f t="shared" si="196"/>
        <v>9</v>
      </c>
      <c r="F4176" t="str">
        <f t="shared" si="197"/>
        <v>No</v>
      </c>
    </row>
    <row r="4177" spans="1:6" x14ac:dyDescent="0.25">
      <c r="A4177" t="s">
        <v>149</v>
      </c>
      <c r="B4177" s="1">
        <v>38119</v>
      </c>
      <c r="C4177" t="s">
        <v>2706</v>
      </c>
      <c r="D4177">
        <f t="shared" si="195"/>
        <v>9332.01</v>
      </c>
      <c r="E4177">
        <f t="shared" si="196"/>
        <v>5</v>
      </c>
      <c r="F4177" t="str">
        <f t="shared" si="197"/>
        <v>No</v>
      </c>
    </row>
    <row r="4178" spans="1:6" x14ac:dyDescent="0.25">
      <c r="A4178" t="s">
        <v>357</v>
      </c>
      <c r="B4178" s="1">
        <v>38706</v>
      </c>
      <c r="C4178">
        <v>8511.34</v>
      </c>
      <c r="D4178">
        <f t="shared" si="195"/>
        <v>8511.34</v>
      </c>
      <c r="E4178">
        <f t="shared" si="196"/>
        <v>12</v>
      </c>
      <c r="F4178" t="str">
        <f t="shared" si="197"/>
        <v>No</v>
      </c>
    </row>
    <row r="4179" spans="1:6" x14ac:dyDescent="0.25">
      <c r="A4179" t="s">
        <v>794</v>
      </c>
      <c r="B4179" s="1">
        <v>38199</v>
      </c>
      <c r="C4179" t="s">
        <v>2707</v>
      </c>
      <c r="D4179">
        <f t="shared" si="195"/>
        <v>5506.69</v>
      </c>
      <c r="E4179">
        <f t="shared" si="196"/>
        <v>7</v>
      </c>
      <c r="F4179" t="str">
        <f t="shared" si="197"/>
        <v>No</v>
      </c>
    </row>
    <row r="4180" spans="1:6" x14ac:dyDescent="0.25">
      <c r="A4180" t="s">
        <v>1318</v>
      </c>
      <c r="B4180" s="1">
        <v>40423</v>
      </c>
      <c r="C4180">
        <v>6174.92</v>
      </c>
      <c r="D4180">
        <f t="shared" si="195"/>
        <v>6174.92</v>
      </c>
      <c r="E4180">
        <f t="shared" si="196"/>
        <v>9</v>
      </c>
      <c r="F4180" t="str">
        <f t="shared" si="197"/>
        <v>No</v>
      </c>
    </row>
    <row r="4181" spans="1:6" x14ac:dyDescent="0.25">
      <c r="A4181" t="s">
        <v>102</v>
      </c>
      <c r="B4181" s="1">
        <v>39769</v>
      </c>
      <c r="C4181">
        <v>7317.82</v>
      </c>
      <c r="D4181">
        <f t="shared" si="195"/>
        <v>7317.82</v>
      </c>
      <c r="E4181">
        <f t="shared" si="196"/>
        <v>11</v>
      </c>
      <c r="F4181" t="str">
        <f t="shared" si="197"/>
        <v>No</v>
      </c>
    </row>
    <row r="4182" spans="1:6" x14ac:dyDescent="0.25">
      <c r="A4182" t="s">
        <v>479</v>
      </c>
      <c r="B4182" s="1">
        <v>37512</v>
      </c>
      <c r="C4182" t="s">
        <v>2708</v>
      </c>
      <c r="D4182">
        <f t="shared" si="195"/>
        <v>5011.46</v>
      </c>
      <c r="E4182">
        <f t="shared" si="196"/>
        <v>9</v>
      </c>
      <c r="F4182" t="str">
        <f t="shared" si="197"/>
        <v>No</v>
      </c>
    </row>
    <row r="4183" spans="1:6" x14ac:dyDescent="0.25">
      <c r="A4183" t="s">
        <v>181</v>
      </c>
      <c r="B4183" s="1">
        <v>40701</v>
      </c>
      <c r="C4183" t="s">
        <v>2709</v>
      </c>
      <c r="D4183">
        <f t="shared" si="195"/>
        <v>6599.97</v>
      </c>
      <c r="E4183">
        <f t="shared" si="196"/>
        <v>6</v>
      </c>
      <c r="F4183" t="str">
        <f t="shared" si="197"/>
        <v>No</v>
      </c>
    </row>
    <row r="4184" spans="1:6" x14ac:dyDescent="0.25">
      <c r="A4184" t="s">
        <v>258</v>
      </c>
      <c r="B4184" s="1">
        <v>40619</v>
      </c>
      <c r="C4184" t="s">
        <v>2710</v>
      </c>
      <c r="D4184">
        <f t="shared" si="195"/>
        <v>6706.74</v>
      </c>
      <c r="E4184">
        <f t="shared" si="196"/>
        <v>3</v>
      </c>
      <c r="F4184" t="str">
        <f t="shared" si="197"/>
        <v>No</v>
      </c>
    </row>
    <row r="4185" spans="1:6" x14ac:dyDescent="0.25">
      <c r="A4185" t="s">
        <v>192</v>
      </c>
      <c r="B4185" s="1">
        <v>38030</v>
      </c>
      <c r="C4185">
        <v>9964.9500000000007</v>
      </c>
      <c r="D4185">
        <f t="shared" si="195"/>
        <v>9964.9500000000007</v>
      </c>
      <c r="E4185">
        <f t="shared" si="196"/>
        <v>2</v>
      </c>
      <c r="F4185" t="str">
        <f t="shared" si="197"/>
        <v>No</v>
      </c>
    </row>
    <row r="4186" spans="1:6" x14ac:dyDescent="0.25">
      <c r="A4186" t="s">
        <v>413</v>
      </c>
      <c r="B4186" s="1">
        <v>39443</v>
      </c>
      <c r="C4186" t="s">
        <v>2711</v>
      </c>
      <c r="D4186">
        <f t="shared" si="195"/>
        <v>9765.9</v>
      </c>
      <c r="E4186">
        <f t="shared" si="196"/>
        <v>12</v>
      </c>
      <c r="F4186" t="str">
        <f t="shared" si="197"/>
        <v>No</v>
      </c>
    </row>
    <row r="4187" spans="1:6" x14ac:dyDescent="0.25">
      <c r="A4187" t="s">
        <v>1652</v>
      </c>
      <c r="B4187" s="1">
        <v>41449</v>
      </c>
      <c r="C4187">
        <v>8928.14</v>
      </c>
      <c r="D4187">
        <f t="shared" si="195"/>
        <v>8928.14</v>
      </c>
      <c r="E4187">
        <f t="shared" si="196"/>
        <v>6</v>
      </c>
      <c r="F4187" t="str">
        <f t="shared" si="197"/>
        <v>No</v>
      </c>
    </row>
    <row r="4188" spans="1:6" x14ac:dyDescent="0.25">
      <c r="A4188" t="s">
        <v>474</v>
      </c>
      <c r="B4188" s="1">
        <v>41721</v>
      </c>
      <c r="C4188" t="s">
        <v>2712</v>
      </c>
      <c r="D4188">
        <f t="shared" si="195"/>
        <v>5959.37</v>
      </c>
      <c r="E4188">
        <f t="shared" si="196"/>
        <v>3</v>
      </c>
      <c r="F4188" t="str">
        <f t="shared" si="197"/>
        <v>No</v>
      </c>
    </row>
    <row r="4189" spans="1:6" x14ac:dyDescent="0.25">
      <c r="A4189" t="s">
        <v>484</v>
      </c>
      <c r="B4189" s="1">
        <v>40696</v>
      </c>
      <c r="C4189" t="s">
        <v>2713</v>
      </c>
      <c r="D4189">
        <f t="shared" si="195"/>
        <v>6406.8</v>
      </c>
      <c r="E4189">
        <f t="shared" si="196"/>
        <v>6</v>
      </c>
      <c r="F4189" t="str">
        <f t="shared" si="197"/>
        <v>No</v>
      </c>
    </row>
    <row r="4190" spans="1:6" x14ac:dyDescent="0.25">
      <c r="A4190" t="s">
        <v>173</v>
      </c>
      <c r="B4190" s="1">
        <v>38602</v>
      </c>
      <c r="C4190" t="s">
        <v>2714</v>
      </c>
      <c r="D4190">
        <f t="shared" si="195"/>
        <v>7459.01</v>
      </c>
      <c r="E4190">
        <f t="shared" si="196"/>
        <v>9</v>
      </c>
      <c r="F4190" t="str">
        <f t="shared" si="197"/>
        <v>No</v>
      </c>
    </row>
    <row r="4191" spans="1:6" x14ac:dyDescent="0.25">
      <c r="A4191" t="s">
        <v>703</v>
      </c>
      <c r="B4191" s="1">
        <v>38877</v>
      </c>
      <c r="C4191">
        <v>6985.07</v>
      </c>
      <c r="D4191">
        <f t="shared" si="195"/>
        <v>6985.07</v>
      </c>
      <c r="E4191">
        <f t="shared" si="196"/>
        <v>6</v>
      </c>
      <c r="F4191" t="str">
        <f t="shared" si="197"/>
        <v>No</v>
      </c>
    </row>
    <row r="4192" spans="1:6" x14ac:dyDescent="0.25">
      <c r="A4192" t="s">
        <v>372</v>
      </c>
      <c r="B4192" s="1">
        <v>39180</v>
      </c>
      <c r="C4192" t="s">
        <v>2715</v>
      </c>
      <c r="D4192">
        <f t="shared" si="195"/>
        <v>6714.96</v>
      </c>
      <c r="E4192">
        <f t="shared" si="196"/>
        <v>4</v>
      </c>
      <c r="F4192" t="str">
        <f t="shared" si="197"/>
        <v>No</v>
      </c>
    </row>
    <row r="4193" spans="1:6" x14ac:dyDescent="0.25">
      <c r="A4193" t="s">
        <v>143</v>
      </c>
      <c r="B4193" s="1">
        <v>41903</v>
      </c>
      <c r="C4193" t="s">
        <v>2716</v>
      </c>
      <c r="D4193">
        <f t="shared" si="195"/>
        <v>6185.1</v>
      </c>
      <c r="E4193">
        <f t="shared" si="196"/>
        <v>9</v>
      </c>
      <c r="F4193" t="str">
        <f t="shared" si="197"/>
        <v>Yes</v>
      </c>
    </row>
    <row r="4194" spans="1:6" x14ac:dyDescent="0.25">
      <c r="A4194" t="s">
        <v>202</v>
      </c>
      <c r="B4194" s="1">
        <v>39385</v>
      </c>
      <c r="C4194">
        <v>6455.71</v>
      </c>
      <c r="D4194">
        <f t="shared" si="195"/>
        <v>6455.71</v>
      </c>
      <c r="E4194">
        <f t="shared" si="196"/>
        <v>10</v>
      </c>
      <c r="F4194" t="str">
        <f t="shared" si="197"/>
        <v>No</v>
      </c>
    </row>
    <row r="4195" spans="1:6" x14ac:dyDescent="0.25">
      <c r="A4195" t="s">
        <v>487</v>
      </c>
      <c r="B4195" s="1">
        <v>38596</v>
      </c>
      <c r="C4195">
        <v>6782.45</v>
      </c>
      <c r="D4195">
        <f t="shared" si="195"/>
        <v>6782.45</v>
      </c>
      <c r="E4195">
        <f t="shared" si="196"/>
        <v>9</v>
      </c>
      <c r="F4195" t="str">
        <f t="shared" si="197"/>
        <v>No</v>
      </c>
    </row>
    <row r="4196" spans="1:6" x14ac:dyDescent="0.25">
      <c r="A4196" t="s">
        <v>61</v>
      </c>
      <c r="B4196" s="1">
        <v>41909</v>
      </c>
      <c r="C4196">
        <v>6918.86</v>
      </c>
      <c r="D4196">
        <f t="shared" si="195"/>
        <v>6918.86</v>
      </c>
      <c r="E4196">
        <f t="shared" si="196"/>
        <v>9</v>
      </c>
      <c r="F4196" t="str">
        <f t="shared" si="197"/>
        <v>No</v>
      </c>
    </row>
    <row r="4197" spans="1:6" x14ac:dyDescent="0.25">
      <c r="A4197" t="s">
        <v>422</v>
      </c>
      <c r="B4197" s="1">
        <v>40569</v>
      </c>
      <c r="C4197">
        <v>9981.36</v>
      </c>
      <c r="D4197">
        <f t="shared" si="195"/>
        <v>9981.36</v>
      </c>
      <c r="E4197">
        <f t="shared" si="196"/>
        <v>1</v>
      </c>
      <c r="F4197" t="str">
        <f t="shared" si="197"/>
        <v>No</v>
      </c>
    </row>
    <row r="4198" spans="1:6" x14ac:dyDescent="0.25">
      <c r="A4198" t="s">
        <v>1375</v>
      </c>
      <c r="B4198" s="1">
        <v>40024</v>
      </c>
      <c r="C4198" t="s">
        <v>2717</v>
      </c>
      <c r="D4198">
        <f t="shared" si="195"/>
        <v>8409.09</v>
      </c>
      <c r="E4198">
        <f t="shared" si="196"/>
        <v>7</v>
      </c>
      <c r="F4198" t="str">
        <f t="shared" si="197"/>
        <v>No</v>
      </c>
    </row>
    <row r="4199" spans="1:6" x14ac:dyDescent="0.25">
      <c r="A4199" t="s">
        <v>708</v>
      </c>
      <c r="B4199" s="1">
        <v>40939</v>
      </c>
      <c r="C4199" t="s">
        <v>2718</v>
      </c>
      <c r="D4199">
        <f t="shared" si="195"/>
        <v>9159.16</v>
      </c>
      <c r="E4199">
        <f t="shared" si="196"/>
        <v>1</v>
      </c>
      <c r="F4199" t="str">
        <f t="shared" si="197"/>
        <v>No</v>
      </c>
    </row>
    <row r="4200" spans="1:6" x14ac:dyDescent="0.25">
      <c r="A4200" t="s">
        <v>639</v>
      </c>
      <c r="B4200" s="1">
        <v>40826</v>
      </c>
      <c r="C4200">
        <v>6778.13</v>
      </c>
      <c r="D4200">
        <f t="shared" si="195"/>
        <v>6778.13</v>
      </c>
      <c r="E4200">
        <f t="shared" si="196"/>
        <v>10</v>
      </c>
      <c r="F4200" t="str">
        <f t="shared" si="197"/>
        <v>No</v>
      </c>
    </row>
    <row r="4201" spans="1:6" x14ac:dyDescent="0.25">
      <c r="A4201" t="s">
        <v>894</v>
      </c>
      <c r="B4201" s="1">
        <v>41084</v>
      </c>
      <c r="C4201" t="s">
        <v>2719</v>
      </c>
      <c r="D4201">
        <f t="shared" si="195"/>
        <v>7023.01</v>
      </c>
      <c r="E4201">
        <f t="shared" si="196"/>
        <v>6</v>
      </c>
      <c r="F4201" t="str">
        <f t="shared" si="197"/>
        <v>No</v>
      </c>
    </row>
    <row r="4202" spans="1:6" x14ac:dyDescent="0.25">
      <c r="A4202" t="s">
        <v>789</v>
      </c>
      <c r="B4202" s="1">
        <v>39536</v>
      </c>
      <c r="C4202">
        <v>9658.81</v>
      </c>
      <c r="D4202">
        <f t="shared" si="195"/>
        <v>9658.81</v>
      </c>
      <c r="E4202">
        <f t="shared" si="196"/>
        <v>3</v>
      </c>
      <c r="F4202" t="str">
        <f t="shared" si="197"/>
        <v>No</v>
      </c>
    </row>
    <row r="4203" spans="1:6" x14ac:dyDescent="0.25">
      <c r="A4203" t="s">
        <v>751</v>
      </c>
      <c r="B4203" s="1">
        <v>40954</v>
      </c>
      <c r="C4203" t="s">
        <v>2720</v>
      </c>
      <c r="D4203">
        <f t="shared" si="195"/>
        <v>6686.77</v>
      </c>
      <c r="E4203">
        <f t="shared" si="196"/>
        <v>2</v>
      </c>
      <c r="F4203" t="str">
        <f t="shared" si="197"/>
        <v>No</v>
      </c>
    </row>
    <row r="4204" spans="1:6" x14ac:dyDescent="0.25">
      <c r="A4204" t="s">
        <v>544</v>
      </c>
      <c r="B4204" s="1">
        <v>37089</v>
      </c>
      <c r="C4204">
        <v>9393.18</v>
      </c>
      <c r="D4204">
        <f t="shared" si="195"/>
        <v>9393.18</v>
      </c>
      <c r="E4204">
        <f t="shared" si="196"/>
        <v>7</v>
      </c>
      <c r="F4204" t="str">
        <f t="shared" si="197"/>
        <v>Yes</v>
      </c>
    </row>
    <row r="4205" spans="1:6" x14ac:dyDescent="0.25">
      <c r="A4205" t="s">
        <v>80</v>
      </c>
      <c r="B4205" s="1">
        <v>41243</v>
      </c>
      <c r="C4205" t="s">
        <v>2721</v>
      </c>
      <c r="D4205">
        <f t="shared" si="195"/>
        <v>9759.25</v>
      </c>
      <c r="E4205">
        <f t="shared" si="196"/>
        <v>11</v>
      </c>
      <c r="F4205" t="str">
        <f t="shared" si="197"/>
        <v>Yes</v>
      </c>
    </row>
    <row r="4206" spans="1:6" x14ac:dyDescent="0.25">
      <c r="A4206" t="s">
        <v>176</v>
      </c>
      <c r="B4206" s="1">
        <v>38845</v>
      </c>
      <c r="C4206">
        <v>8921.01</v>
      </c>
      <c r="D4206">
        <f t="shared" si="195"/>
        <v>8921.01</v>
      </c>
      <c r="E4206">
        <f t="shared" si="196"/>
        <v>5</v>
      </c>
      <c r="F4206" t="str">
        <f t="shared" si="197"/>
        <v>No</v>
      </c>
    </row>
    <row r="4207" spans="1:6" x14ac:dyDescent="0.25">
      <c r="A4207" t="s">
        <v>216</v>
      </c>
      <c r="B4207" s="1">
        <v>38164</v>
      </c>
      <c r="C4207">
        <v>7013.67</v>
      </c>
      <c r="D4207">
        <f t="shared" si="195"/>
        <v>7013.67</v>
      </c>
      <c r="E4207">
        <f t="shared" si="196"/>
        <v>6</v>
      </c>
      <c r="F4207" t="str">
        <f t="shared" si="197"/>
        <v>No</v>
      </c>
    </row>
    <row r="4208" spans="1:6" x14ac:dyDescent="0.25">
      <c r="A4208" t="s">
        <v>308</v>
      </c>
      <c r="B4208" s="1">
        <v>39526</v>
      </c>
      <c r="C4208" t="s">
        <v>2722</v>
      </c>
      <c r="D4208">
        <f t="shared" si="195"/>
        <v>8222.07</v>
      </c>
      <c r="E4208">
        <f t="shared" si="196"/>
        <v>3</v>
      </c>
      <c r="F4208" t="str">
        <f t="shared" si="197"/>
        <v>No</v>
      </c>
    </row>
    <row r="4209" spans="1:6" x14ac:dyDescent="0.25">
      <c r="A4209" t="s">
        <v>372</v>
      </c>
      <c r="B4209" s="1">
        <v>40506</v>
      </c>
      <c r="C4209">
        <v>6128.07</v>
      </c>
      <c r="D4209">
        <f t="shared" si="195"/>
        <v>6128.07</v>
      </c>
      <c r="E4209">
        <f t="shared" si="196"/>
        <v>11</v>
      </c>
      <c r="F4209" t="str">
        <f t="shared" si="197"/>
        <v>No</v>
      </c>
    </row>
    <row r="4210" spans="1:6" x14ac:dyDescent="0.25">
      <c r="A4210" t="s">
        <v>884</v>
      </c>
      <c r="B4210" s="1">
        <v>40438</v>
      </c>
      <c r="C4210" t="s">
        <v>2723</v>
      </c>
      <c r="D4210">
        <f t="shared" si="195"/>
        <v>6251.87</v>
      </c>
      <c r="E4210">
        <f t="shared" si="196"/>
        <v>9</v>
      </c>
      <c r="F4210" t="str">
        <f t="shared" si="197"/>
        <v>No</v>
      </c>
    </row>
    <row r="4211" spans="1:6" x14ac:dyDescent="0.25">
      <c r="A4211" t="s">
        <v>1366</v>
      </c>
      <c r="B4211" s="1">
        <v>38570</v>
      </c>
      <c r="C4211">
        <v>6182.57</v>
      </c>
      <c r="D4211">
        <f t="shared" si="195"/>
        <v>6182.57</v>
      </c>
      <c r="E4211">
        <f t="shared" si="196"/>
        <v>8</v>
      </c>
      <c r="F4211" t="str">
        <f t="shared" si="197"/>
        <v>No</v>
      </c>
    </row>
    <row r="4212" spans="1:6" x14ac:dyDescent="0.25">
      <c r="A4212" t="s">
        <v>308</v>
      </c>
      <c r="B4212" s="1">
        <v>41066</v>
      </c>
      <c r="C4212" t="s">
        <v>2724</v>
      </c>
      <c r="D4212">
        <f t="shared" si="195"/>
        <v>7701.59</v>
      </c>
      <c r="E4212">
        <f t="shared" si="196"/>
        <v>6</v>
      </c>
      <c r="F4212" t="str">
        <f t="shared" si="197"/>
        <v>No</v>
      </c>
    </row>
    <row r="4213" spans="1:6" x14ac:dyDescent="0.25">
      <c r="A4213" t="s">
        <v>560</v>
      </c>
      <c r="B4213" s="1">
        <v>41317</v>
      </c>
      <c r="C4213" t="s">
        <v>2725</v>
      </c>
      <c r="D4213">
        <f t="shared" si="195"/>
        <v>8551.83</v>
      </c>
      <c r="E4213">
        <f t="shared" si="196"/>
        <v>2</v>
      </c>
      <c r="F4213" t="str">
        <f t="shared" si="197"/>
        <v>No</v>
      </c>
    </row>
    <row r="4214" spans="1:6" x14ac:dyDescent="0.25">
      <c r="A4214" t="s">
        <v>1375</v>
      </c>
      <c r="B4214" s="1">
        <v>40716</v>
      </c>
      <c r="C4214">
        <v>9755.83</v>
      </c>
      <c r="D4214">
        <f t="shared" si="195"/>
        <v>9755.83</v>
      </c>
      <c r="E4214">
        <f t="shared" si="196"/>
        <v>6</v>
      </c>
      <c r="F4214" t="str">
        <f t="shared" si="197"/>
        <v>No</v>
      </c>
    </row>
    <row r="4215" spans="1:6" x14ac:dyDescent="0.25">
      <c r="A4215" t="s">
        <v>413</v>
      </c>
      <c r="B4215" s="1">
        <v>40515</v>
      </c>
      <c r="C4215">
        <v>8554.73</v>
      </c>
      <c r="D4215">
        <f t="shared" si="195"/>
        <v>8554.73</v>
      </c>
      <c r="E4215">
        <f t="shared" si="196"/>
        <v>12</v>
      </c>
      <c r="F4215" t="str">
        <f t="shared" si="197"/>
        <v>No</v>
      </c>
    </row>
    <row r="4216" spans="1:6" x14ac:dyDescent="0.25">
      <c r="A4216" t="s">
        <v>334</v>
      </c>
      <c r="B4216" s="1">
        <v>37275</v>
      </c>
      <c r="C4216" t="s">
        <v>2726</v>
      </c>
      <c r="D4216">
        <f t="shared" si="195"/>
        <v>9462.66</v>
      </c>
      <c r="E4216">
        <f t="shared" si="196"/>
        <v>1</v>
      </c>
      <c r="F4216" t="str">
        <f t="shared" si="197"/>
        <v>No</v>
      </c>
    </row>
    <row r="4217" spans="1:6" x14ac:dyDescent="0.25">
      <c r="A4217" t="s">
        <v>393</v>
      </c>
      <c r="B4217" s="1">
        <v>39380</v>
      </c>
      <c r="C4217">
        <v>8212.89</v>
      </c>
      <c r="D4217">
        <f t="shared" si="195"/>
        <v>8212.89</v>
      </c>
      <c r="E4217">
        <f t="shared" si="196"/>
        <v>10</v>
      </c>
      <c r="F4217" t="str">
        <f t="shared" si="197"/>
        <v>No</v>
      </c>
    </row>
    <row r="4218" spans="1:6" x14ac:dyDescent="0.25">
      <c r="A4218" t="s">
        <v>334</v>
      </c>
      <c r="B4218" s="1">
        <v>40229</v>
      </c>
      <c r="C4218" t="s">
        <v>2727</v>
      </c>
      <c r="D4218">
        <f t="shared" si="195"/>
        <v>6569.57</v>
      </c>
      <c r="E4218">
        <f t="shared" si="196"/>
        <v>2</v>
      </c>
      <c r="F4218" t="str">
        <f t="shared" si="197"/>
        <v>No</v>
      </c>
    </row>
    <row r="4219" spans="1:6" x14ac:dyDescent="0.25">
      <c r="A4219" t="s">
        <v>718</v>
      </c>
      <c r="B4219" s="1">
        <v>37918</v>
      </c>
      <c r="C4219">
        <v>6775.67</v>
      </c>
      <c r="D4219">
        <f t="shared" si="195"/>
        <v>6775.67</v>
      </c>
      <c r="E4219">
        <f t="shared" si="196"/>
        <v>10</v>
      </c>
      <c r="F4219" t="str">
        <f t="shared" si="197"/>
        <v>No</v>
      </c>
    </row>
    <row r="4220" spans="1:6" x14ac:dyDescent="0.25">
      <c r="A4220" t="s">
        <v>772</v>
      </c>
      <c r="B4220" s="1">
        <v>37634</v>
      </c>
      <c r="C4220">
        <v>6826.99</v>
      </c>
      <c r="D4220">
        <f t="shared" si="195"/>
        <v>6826.99</v>
      </c>
      <c r="E4220">
        <f t="shared" si="196"/>
        <v>1</v>
      </c>
      <c r="F4220" t="str">
        <f t="shared" si="197"/>
        <v>No</v>
      </c>
    </row>
    <row r="4221" spans="1:6" x14ac:dyDescent="0.25">
      <c r="A4221" t="s">
        <v>914</v>
      </c>
      <c r="B4221" s="1">
        <v>40698</v>
      </c>
      <c r="C4221">
        <v>6213.23</v>
      </c>
      <c r="D4221">
        <f t="shared" si="195"/>
        <v>6213.23</v>
      </c>
      <c r="E4221">
        <f t="shared" si="196"/>
        <v>6</v>
      </c>
      <c r="F4221" t="str">
        <f t="shared" si="197"/>
        <v>No</v>
      </c>
    </row>
    <row r="4222" spans="1:6" x14ac:dyDescent="0.25">
      <c r="A4222" t="s">
        <v>422</v>
      </c>
      <c r="B4222" s="1">
        <v>37787</v>
      </c>
      <c r="C4222">
        <v>7010.71</v>
      </c>
      <c r="D4222">
        <f t="shared" si="195"/>
        <v>7010.71</v>
      </c>
      <c r="E4222">
        <f t="shared" si="196"/>
        <v>6</v>
      </c>
      <c r="F4222" t="str">
        <f t="shared" si="197"/>
        <v>No</v>
      </c>
    </row>
    <row r="4223" spans="1:6" x14ac:dyDescent="0.25">
      <c r="A4223" t="s">
        <v>513</v>
      </c>
      <c r="B4223" s="1">
        <v>37617</v>
      </c>
      <c r="C4223" t="s">
        <v>2728</v>
      </c>
      <c r="D4223">
        <f t="shared" si="195"/>
        <v>7241.44</v>
      </c>
      <c r="E4223">
        <f t="shared" si="196"/>
        <v>12</v>
      </c>
      <c r="F4223" t="str">
        <f t="shared" si="197"/>
        <v>No</v>
      </c>
    </row>
    <row r="4224" spans="1:6" x14ac:dyDescent="0.25">
      <c r="A4224" t="s">
        <v>364</v>
      </c>
      <c r="B4224" s="1">
        <v>40084</v>
      </c>
      <c r="C4224">
        <v>8322.8799999999992</v>
      </c>
      <c r="D4224">
        <f t="shared" si="195"/>
        <v>8322.8799999999992</v>
      </c>
      <c r="E4224">
        <f t="shared" si="196"/>
        <v>9</v>
      </c>
      <c r="F4224" t="str">
        <f t="shared" si="197"/>
        <v>No</v>
      </c>
    </row>
    <row r="4225" spans="1:6" x14ac:dyDescent="0.25">
      <c r="A4225" t="s">
        <v>339</v>
      </c>
      <c r="B4225" s="1">
        <v>39755</v>
      </c>
      <c r="C4225" t="s">
        <v>2729</v>
      </c>
      <c r="D4225">
        <f t="shared" si="195"/>
        <v>8336.75</v>
      </c>
      <c r="E4225">
        <f t="shared" si="196"/>
        <v>11</v>
      </c>
      <c r="F4225" t="str">
        <f t="shared" si="197"/>
        <v>No</v>
      </c>
    </row>
    <row r="4226" spans="1:6" x14ac:dyDescent="0.25">
      <c r="A4226" t="s">
        <v>1208</v>
      </c>
      <c r="B4226" s="1">
        <v>39789</v>
      </c>
      <c r="C4226">
        <v>6466.85</v>
      </c>
      <c r="D4226">
        <f t="shared" si="195"/>
        <v>6466.85</v>
      </c>
      <c r="E4226">
        <f t="shared" si="196"/>
        <v>12</v>
      </c>
      <c r="F4226" t="str">
        <f t="shared" si="197"/>
        <v>No</v>
      </c>
    </row>
    <row r="4227" spans="1:6" x14ac:dyDescent="0.25">
      <c r="A4227" t="s">
        <v>269</v>
      </c>
      <c r="B4227" s="1">
        <v>37292</v>
      </c>
      <c r="C4227">
        <v>7248.08</v>
      </c>
      <c r="D4227">
        <f t="shared" ref="D4227:D4290" si="198">IF(LEFT(RIGHT(C4227,3))=",",_xlfn.NUMBERVALUE(C4227,",","."),C4227)</f>
        <v>7248.08</v>
      </c>
      <c r="E4227">
        <f t="shared" ref="E4227:E4290" si="199">MONTH(B4227)</f>
        <v>2</v>
      </c>
      <c r="F4227" t="str">
        <f t="shared" ref="F4227:F4290" si="200">IF(ISERROR(SEARCH("J*A*S*M",A4227)),"No","Yes")</f>
        <v>Yes</v>
      </c>
    </row>
    <row r="4228" spans="1:6" x14ac:dyDescent="0.25">
      <c r="A4228" t="s">
        <v>96</v>
      </c>
      <c r="B4228" s="1">
        <v>37263</v>
      </c>
      <c r="C4228" t="s">
        <v>2730</v>
      </c>
      <c r="D4228">
        <f t="shared" si="198"/>
        <v>7982.67</v>
      </c>
      <c r="E4228">
        <f t="shared" si="199"/>
        <v>1</v>
      </c>
      <c r="F4228" t="str">
        <f t="shared" si="200"/>
        <v>No</v>
      </c>
    </row>
    <row r="4229" spans="1:6" x14ac:dyDescent="0.25">
      <c r="A4229" t="s">
        <v>682</v>
      </c>
      <c r="B4229" s="1">
        <v>41191</v>
      </c>
      <c r="C4229" t="s">
        <v>2731</v>
      </c>
      <c r="D4229">
        <f t="shared" si="198"/>
        <v>5370.73</v>
      </c>
      <c r="E4229">
        <f t="shared" si="199"/>
        <v>10</v>
      </c>
      <c r="F4229" t="str">
        <f t="shared" si="200"/>
        <v>No</v>
      </c>
    </row>
    <row r="4230" spans="1:6" x14ac:dyDescent="0.25">
      <c r="A4230" t="s">
        <v>372</v>
      </c>
      <c r="B4230" s="1">
        <v>39471</v>
      </c>
      <c r="C4230" t="s">
        <v>2732</v>
      </c>
      <c r="D4230">
        <f t="shared" si="198"/>
        <v>6442.89</v>
      </c>
      <c r="E4230">
        <f t="shared" si="199"/>
        <v>1</v>
      </c>
      <c r="F4230" t="str">
        <f t="shared" si="200"/>
        <v>No</v>
      </c>
    </row>
    <row r="4231" spans="1:6" x14ac:dyDescent="0.25">
      <c r="A4231" t="s">
        <v>1492</v>
      </c>
      <c r="B4231" s="1">
        <v>37511</v>
      </c>
      <c r="C4231" t="s">
        <v>2733</v>
      </c>
      <c r="D4231">
        <f t="shared" si="198"/>
        <v>6387.19</v>
      </c>
      <c r="E4231">
        <f t="shared" si="199"/>
        <v>9</v>
      </c>
      <c r="F4231" t="str">
        <f t="shared" si="200"/>
        <v>No</v>
      </c>
    </row>
    <row r="4232" spans="1:6" x14ac:dyDescent="0.25">
      <c r="A4232" t="s">
        <v>348</v>
      </c>
      <c r="B4232" s="1">
        <v>37327</v>
      </c>
      <c r="C4232">
        <v>7654.36</v>
      </c>
      <c r="D4232">
        <f t="shared" si="198"/>
        <v>7654.36</v>
      </c>
      <c r="E4232">
        <f t="shared" si="199"/>
        <v>3</v>
      </c>
      <c r="F4232" t="str">
        <f t="shared" si="200"/>
        <v>No</v>
      </c>
    </row>
    <row r="4233" spans="1:6" x14ac:dyDescent="0.25">
      <c r="A4233" t="s">
        <v>84</v>
      </c>
      <c r="B4233" s="1">
        <v>40988</v>
      </c>
      <c r="C4233">
        <v>9726.65</v>
      </c>
      <c r="D4233">
        <f t="shared" si="198"/>
        <v>9726.65</v>
      </c>
      <c r="E4233">
        <f t="shared" si="199"/>
        <v>3</v>
      </c>
      <c r="F4233" t="str">
        <f t="shared" si="200"/>
        <v>No</v>
      </c>
    </row>
    <row r="4234" spans="1:6" x14ac:dyDescent="0.25">
      <c r="A4234" t="s">
        <v>487</v>
      </c>
      <c r="B4234" s="1">
        <v>38490</v>
      </c>
      <c r="C4234" t="s">
        <v>2734</v>
      </c>
      <c r="D4234">
        <f t="shared" si="198"/>
        <v>8253.48</v>
      </c>
      <c r="E4234">
        <f t="shared" si="199"/>
        <v>5</v>
      </c>
      <c r="F4234" t="str">
        <f t="shared" si="200"/>
        <v>No</v>
      </c>
    </row>
    <row r="4235" spans="1:6" x14ac:dyDescent="0.25">
      <c r="A4235" t="s">
        <v>138</v>
      </c>
      <c r="B4235" s="1">
        <v>38079</v>
      </c>
      <c r="C4235">
        <v>8861.5300000000007</v>
      </c>
      <c r="D4235">
        <f t="shared" si="198"/>
        <v>8861.5300000000007</v>
      </c>
      <c r="E4235">
        <f t="shared" si="199"/>
        <v>4</v>
      </c>
      <c r="F4235" t="str">
        <f t="shared" si="200"/>
        <v>Yes</v>
      </c>
    </row>
    <row r="4236" spans="1:6" x14ac:dyDescent="0.25">
      <c r="A4236" t="s">
        <v>131</v>
      </c>
      <c r="B4236" s="1">
        <v>40108</v>
      </c>
      <c r="C4236" t="s">
        <v>2735</v>
      </c>
      <c r="D4236">
        <f t="shared" si="198"/>
        <v>5697.09</v>
      </c>
      <c r="E4236">
        <f t="shared" si="199"/>
        <v>10</v>
      </c>
      <c r="F4236" t="str">
        <f t="shared" si="200"/>
        <v>No</v>
      </c>
    </row>
    <row r="4237" spans="1:6" x14ac:dyDescent="0.25">
      <c r="A4237" t="s">
        <v>988</v>
      </c>
      <c r="B4237" s="1">
        <v>38331</v>
      </c>
      <c r="C4237">
        <v>7409.19</v>
      </c>
      <c r="D4237">
        <f t="shared" si="198"/>
        <v>7409.19</v>
      </c>
      <c r="E4237">
        <f t="shared" si="199"/>
        <v>12</v>
      </c>
      <c r="F4237" t="str">
        <f t="shared" si="200"/>
        <v>No</v>
      </c>
    </row>
    <row r="4238" spans="1:6" x14ac:dyDescent="0.25">
      <c r="A4238" t="s">
        <v>66</v>
      </c>
      <c r="B4238" s="1">
        <v>41863</v>
      </c>
      <c r="C4238">
        <v>9625.0300000000007</v>
      </c>
      <c r="D4238">
        <f t="shared" si="198"/>
        <v>9625.0300000000007</v>
      </c>
      <c r="E4238">
        <f t="shared" si="199"/>
        <v>8</v>
      </c>
      <c r="F4238" t="str">
        <f t="shared" si="200"/>
        <v>No</v>
      </c>
    </row>
    <row r="4239" spans="1:6" x14ac:dyDescent="0.25">
      <c r="A4239" t="s">
        <v>752</v>
      </c>
      <c r="B4239" s="1">
        <v>40253</v>
      </c>
      <c r="C4239">
        <v>9575.2900000000009</v>
      </c>
      <c r="D4239">
        <f t="shared" si="198"/>
        <v>9575.2900000000009</v>
      </c>
      <c r="E4239">
        <f t="shared" si="199"/>
        <v>3</v>
      </c>
      <c r="F4239" t="str">
        <f t="shared" si="200"/>
        <v>No</v>
      </c>
    </row>
    <row r="4240" spans="1:6" x14ac:dyDescent="0.25">
      <c r="A4240" t="s">
        <v>71</v>
      </c>
      <c r="B4240" s="1">
        <v>40639</v>
      </c>
      <c r="C4240">
        <v>5935.68</v>
      </c>
      <c r="D4240">
        <f t="shared" si="198"/>
        <v>5935.68</v>
      </c>
      <c r="E4240">
        <f t="shared" si="199"/>
        <v>4</v>
      </c>
      <c r="F4240" t="str">
        <f t="shared" si="200"/>
        <v>No</v>
      </c>
    </row>
    <row r="4241" spans="1:6" x14ac:dyDescent="0.25">
      <c r="A4241" t="s">
        <v>68</v>
      </c>
      <c r="B4241" s="1">
        <v>41169</v>
      </c>
      <c r="C4241" t="s">
        <v>2736</v>
      </c>
      <c r="D4241">
        <f t="shared" si="198"/>
        <v>8272.15</v>
      </c>
      <c r="E4241">
        <f t="shared" si="199"/>
        <v>9</v>
      </c>
      <c r="F4241" t="str">
        <f t="shared" si="200"/>
        <v>No</v>
      </c>
    </row>
    <row r="4242" spans="1:6" x14ac:dyDescent="0.25">
      <c r="A4242" t="s">
        <v>992</v>
      </c>
      <c r="B4242" s="1">
        <v>39002</v>
      </c>
      <c r="C4242">
        <v>6667.62</v>
      </c>
      <c r="D4242">
        <f t="shared" si="198"/>
        <v>6667.62</v>
      </c>
      <c r="E4242">
        <f t="shared" si="199"/>
        <v>10</v>
      </c>
      <c r="F4242" t="str">
        <f t="shared" si="200"/>
        <v>No</v>
      </c>
    </row>
    <row r="4243" spans="1:6" x14ac:dyDescent="0.25">
      <c r="A4243" t="s">
        <v>132</v>
      </c>
      <c r="B4243" s="1">
        <v>41939</v>
      </c>
      <c r="C4243">
        <v>8448.6</v>
      </c>
      <c r="D4243">
        <f t="shared" si="198"/>
        <v>8448.6</v>
      </c>
      <c r="E4243">
        <f t="shared" si="199"/>
        <v>10</v>
      </c>
      <c r="F4243" t="str">
        <f t="shared" si="200"/>
        <v>No</v>
      </c>
    </row>
    <row r="4244" spans="1:6" x14ac:dyDescent="0.25">
      <c r="A4244" t="s">
        <v>320</v>
      </c>
      <c r="B4244" s="1">
        <v>41692</v>
      </c>
      <c r="C4244">
        <v>9549.1200000000008</v>
      </c>
      <c r="D4244">
        <f t="shared" si="198"/>
        <v>9549.1200000000008</v>
      </c>
      <c r="E4244">
        <f t="shared" si="199"/>
        <v>2</v>
      </c>
      <c r="F4244" t="str">
        <f t="shared" si="200"/>
        <v>Yes</v>
      </c>
    </row>
    <row r="4245" spans="1:6" x14ac:dyDescent="0.25">
      <c r="A4245" t="s">
        <v>198</v>
      </c>
      <c r="B4245" s="1">
        <v>41054</v>
      </c>
      <c r="C4245" t="s">
        <v>2737</v>
      </c>
      <c r="D4245">
        <f t="shared" si="198"/>
        <v>5291.41</v>
      </c>
      <c r="E4245">
        <f t="shared" si="199"/>
        <v>5</v>
      </c>
      <c r="F4245" t="str">
        <f t="shared" si="200"/>
        <v>No</v>
      </c>
    </row>
    <row r="4246" spans="1:6" x14ac:dyDescent="0.25">
      <c r="A4246" t="s">
        <v>237</v>
      </c>
      <c r="B4246" s="1">
        <v>41193</v>
      </c>
      <c r="C4246">
        <v>5321</v>
      </c>
      <c r="D4246">
        <f t="shared" si="198"/>
        <v>5321</v>
      </c>
      <c r="E4246">
        <f t="shared" si="199"/>
        <v>10</v>
      </c>
      <c r="F4246" t="str">
        <f t="shared" si="200"/>
        <v>No</v>
      </c>
    </row>
    <row r="4247" spans="1:6" x14ac:dyDescent="0.25">
      <c r="A4247" t="s">
        <v>98</v>
      </c>
      <c r="B4247" s="1">
        <v>38667</v>
      </c>
      <c r="C4247" t="s">
        <v>2738</v>
      </c>
      <c r="D4247">
        <f t="shared" si="198"/>
        <v>5245.3</v>
      </c>
      <c r="E4247">
        <f t="shared" si="199"/>
        <v>11</v>
      </c>
      <c r="F4247" t="str">
        <f t="shared" si="200"/>
        <v>No</v>
      </c>
    </row>
    <row r="4248" spans="1:6" x14ac:dyDescent="0.25">
      <c r="A4248" t="s">
        <v>138</v>
      </c>
      <c r="B4248" s="1">
        <v>40144</v>
      </c>
      <c r="C4248" t="s">
        <v>2739</v>
      </c>
      <c r="D4248">
        <f t="shared" si="198"/>
        <v>8732.14</v>
      </c>
      <c r="E4248">
        <f t="shared" si="199"/>
        <v>11</v>
      </c>
      <c r="F4248" t="str">
        <f t="shared" si="200"/>
        <v>Yes</v>
      </c>
    </row>
    <row r="4249" spans="1:6" x14ac:dyDescent="0.25">
      <c r="A4249" t="s">
        <v>320</v>
      </c>
      <c r="B4249" s="1">
        <v>38481</v>
      </c>
      <c r="C4249">
        <v>9128.26</v>
      </c>
      <c r="D4249">
        <f t="shared" si="198"/>
        <v>9128.26</v>
      </c>
      <c r="E4249">
        <f t="shared" si="199"/>
        <v>5</v>
      </c>
      <c r="F4249" t="str">
        <f t="shared" si="200"/>
        <v>Yes</v>
      </c>
    </row>
    <row r="4250" spans="1:6" x14ac:dyDescent="0.25">
      <c r="A4250" t="s">
        <v>119</v>
      </c>
      <c r="B4250" s="1">
        <v>37778</v>
      </c>
      <c r="C4250" t="s">
        <v>2740</v>
      </c>
      <c r="D4250">
        <f t="shared" si="198"/>
        <v>9175.7199999999993</v>
      </c>
      <c r="E4250">
        <f t="shared" si="199"/>
        <v>6</v>
      </c>
      <c r="F4250" t="str">
        <f t="shared" si="200"/>
        <v>No</v>
      </c>
    </row>
    <row r="4251" spans="1:6" x14ac:dyDescent="0.25">
      <c r="A4251" t="s">
        <v>548</v>
      </c>
      <c r="B4251" s="1">
        <v>37545</v>
      </c>
      <c r="C4251">
        <v>7117.41</v>
      </c>
      <c r="D4251">
        <f t="shared" si="198"/>
        <v>7117.41</v>
      </c>
      <c r="E4251">
        <f t="shared" si="199"/>
        <v>10</v>
      </c>
      <c r="F4251" t="str">
        <f t="shared" si="200"/>
        <v>No</v>
      </c>
    </row>
    <row r="4252" spans="1:6" x14ac:dyDescent="0.25">
      <c r="A4252" t="s">
        <v>2741</v>
      </c>
      <c r="B4252" s="1">
        <v>40695</v>
      </c>
      <c r="C4252" t="s">
        <v>2742</v>
      </c>
      <c r="D4252">
        <f t="shared" si="198"/>
        <v>5667.73</v>
      </c>
      <c r="E4252">
        <f t="shared" si="199"/>
        <v>6</v>
      </c>
      <c r="F4252" t="str">
        <f t="shared" si="200"/>
        <v>No</v>
      </c>
    </row>
    <row r="4253" spans="1:6" x14ac:dyDescent="0.25">
      <c r="A4253" t="s">
        <v>244</v>
      </c>
      <c r="B4253" s="1">
        <v>38492</v>
      </c>
      <c r="C4253">
        <v>8597.7800000000007</v>
      </c>
      <c r="D4253">
        <f t="shared" si="198"/>
        <v>8597.7800000000007</v>
      </c>
      <c r="E4253">
        <f t="shared" si="199"/>
        <v>5</v>
      </c>
      <c r="F4253" t="str">
        <f t="shared" si="200"/>
        <v>No</v>
      </c>
    </row>
    <row r="4254" spans="1:6" x14ac:dyDescent="0.25">
      <c r="A4254" t="s">
        <v>676</v>
      </c>
      <c r="B4254" s="1">
        <v>40958</v>
      </c>
      <c r="C4254" t="s">
        <v>2743</v>
      </c>
      <c r="D4254">
        <f t="shared" si="198"/>
        <v>7682.68</v>
      </c>
      <c r="E4254">
        <f t="shared" si="199"/>
        <v>2</v>
      </c>
      <c r="F4254" t="str">
        <f t="shared" si="200"/>
        <v>No</v>
      </c>
    </row>
    <row r="4255" spans="1:6" x14ac:dyDescent="0.25">
      <c r="A4255" t="s">
        <v>332</v>
      </c>
      <c r="B4255" s="1">
        <v>39514</v>
      </c>
      <c r="C4255" t="s">
        <v>2744</v>
      </c>
      <c r="D4255">
        <f t="shared" si="198"/>
        <v>6079.68</v>
      </c>
      <c r="E4255">
        <f t="shared" si="199"/>
        <v>3</v>
      </c>
      <c r="F4255" t="str">
        <f t="shared" si="200"/>
        <v>No</v>
      </c>
    </row>
    <row r="4256" spans="1:6" x14ac:dyDescent="0.25">
      <c r="A4256" t="s">
        <v>1654</v>
      </c>
      <c r="B4256" s="1">
        <v>41419</v>
      </c>
      <c r="C4256">
        <v>5130.46</v>
      </c>
      <c r="D4256">
        <f t="shared" si="198"/>
        <v>5130.46</v>
      </c>
      <c r="E4256">
        <f t="shared" si="199"/>
        <v>5</v>
      </c>
      <c r="F4256" t="str">
        <f t="shared" si="200"/>
        <v>No</v>
      </c>
    </row>
    <row r="4257" spans="1:6" x14ac:dyDescent="0.25">
      <c r="A4257" t="s">
        <v>1125</v>
      </c>
      <c r="B4257" s="1">
        <v>38442</v>
      </c>
      <c r="C4257" t="s">
        <v>2745</v>
      </c>
      <c r="D4257">
        <f t="shared" si="198"/>
        <v>6614.65</v>
      </c>
      <c r="E4257">
        <f t="shared" si="199"/>
        <v>3</v>
      </c>
      <c r="F4257" t="str">
        <f t="shared" si="200"/>
        <v>No</v>
      </c>
    </row>
    <row r="4258" spans="1:6" x14ac:dyDescent="0.25">
      <c r="A4258" t="s">
        <v>101</v>
      </c>
      <c r="B4258" s="1">
        <v>38302</v>
      </c>
      <c r="C4258">
        <v>7015.48</v>
      </c>
      <c r="D4258">
        <f t="shared" si="198"/>
        <v>7015.48</v>
      </c>
      <c r="E4258">
        <f t="shared" si="199"/>
        <v>11</v>
      </c>
      <c r="F4258" t="str">
        <f t="shared" si="200"/>
        <v>No</v>
      </c>
    </row>
    <row r="4259" spans="1:6" x14ac:dyDescent="0.25">
      <c r="A4259" t="s">
        <v>1314</v>
      </c>
      <c r="B4259" s="1">
        <v>38765</v>
      </c>
      <c r="C4259" t="s">
        <v>2746</v>
      </c>
      <c r="D4259">
        <f t="shared" si="198"/>
        <v>9510.39</v>
      </c>
      <c r="E4259">
        <f t="shared" si="199"/>
        <v>2</v>
      </c>
      <c r="F4259" t="str">
        <f t="shared" si="200"/>
        <v>No</v>
      </c>
    </row>
    <row r="4260" spans="1:6" x14ac:dyDescent="0.25">
      <c r="A4260" t="s">
        <v>1322</v>
      </c>
      <c r="B4260" s="1">
        <v>41002</v>
      </c>
      <c r="C4260" t="s">
        <v>2747</v>
      </c>
      <c r="D4260">
        <f t="shared" si="198"/>
        <v>9613.98</v>
      </c>
      <c r="E4260">
        <f t="shared" si="199"/>
        <v>4</v>
      </c>
      <c r="F4260" t="str">
        <f t="shared" si="200"/>
        <v>No</v>
      </c>
    </row>
    <row r="4261" spans="1:6" x14ac:dyDescent="0.25">
      <c r="A4261" t="s">
        <v>217</v>
      </c>
      <c r="B4261" s="1">
        <v>38176</v>
      </c>
      <c r="C4261">
        <v>6630.49</v>
      </c>
      <c r="D4261">
        <f t="shared" si="198"/>
        <v>6630.49</v>
      </c>
      <c r="E4261">
        <f t="shared" si="199"/>
        <v>7</v>
      </c>
      <c r="F4261" t="str">
        <f t="shared" si="200"/>
        <v>No</v>
      </c>
    </row>
    <row r="4262" spans="1:6" x14ac:dyDescent="0.25">
      <c r="A4262" t="s">
        <v>143</v>
      </c>
      <c r="B4262" s="1">
        <v>39273</v>
      </c>
      <c r="C4262">
        <v>7558.02</v>
      </c>
      <c r="D4262">
        <f t="shared" si="198"/>
        <v>7558.02</v>
      </c>
      <c r="E4262">
        <f t="shared" si="199"/>
        <v>7</v>
      </c>
      <c r="F4262" t="str">
        <f t="shared" si="200"/>
        <v>Yes</v>
      </c>
    </row>
    <row r="4263" spans="1:6" x14ac:dyDescent="0.25">
      <c r="A4263" t="s">
        <v>345</v>
      </c>
      <c r="B4263" s="1">
        <v>40908</v>
      </c>
      <c r="C4263">
        <v>6199.11</v>
      </c>
      <c r="D4263">
        <f t="shared" si="198"/>
        <v>6199.11</v>
      </c>
      <c r="E4263">
        <f t="shared" si="199"/>
        <v>12</v>
      </c>
      <c r="F4263" t="str">
        <f t="shared" si="200"/>
        <v>No</v>
      </c>
    </row>
    <row r="4264" spans="1:6" x14ac:dyDescent="0.25">
      <c r="A4264" t="s">
        <v>320</v>
      </c>
      <c r="B4264" s="1">
        <v>39348</v>
      </c>
      <c r="C4264" t="s">
        <v>2748</v>
      </c>
      <c r="D4264">
        <f t="shared" si="198"/>
        <v>9411.07</v>
      </c>
      <c r="E4264">
        <f t="shared" si="199"/>
        <v>9</v>
      </c>
      <c r="F4264" t="str">
        <f t="shared" si="200"/>
        <v>Yes</v>
      </c>
    </row>
    <row r="4265" spans="1:6" x14ac:dyDescent="0.25">
      <c r="A4265" t="s">
        <v>1377</v>
      </c>
      <c r="B4265" s="1">
        <v>39469</v>
      </c>
      <c r="C4265" t="s">
        <v>2749</v>
      </c>
      <c r="D4265">
        <f t="shared" si="198"/>
        <v>6596.24</v>
      </c>
      <c r="E4265">
        <f t="shared" si="199"/>
        <v>1</v>
      </c>
      <c r="F4265" t="str">
        <f t="shared" si="200"/>
        <v>No</v>
      </c>
    </row>
    <row r="4266" spans="1:6" x14ac:dyDescent="0.25">
      <c r="A4266" t="s">
        <v>736</v>
      </c>
      <c r="B4266" s="1">
        <v>40105</v>
      </c>
      <c r="C4266">
        <v>6981.46</v>
      </c>
      <c r="D4266">
        <f t="shared" si="198"/>
        <v>6981.46</v>
      </c>
      <c r="E4266">
        <f t="shared" si="199"/>
        <v>10</v>
      </c>
      <c r="F4266" t="str">
        <f t="shared" si="200"/>
        <v>No</v>
      </c>
    </row>
    <row r="4267" spans="1:6" x14ac:dyDescent="0.25">
      <c r="A4267" t="s">
        <v>597</v>
      </c>
      <c r="B4267" s="1">
        <v>37239</v>
      </c>
      <c r="C4267">
        <v>9513.94</v>
      </c>
      <c r="D4267">
        <f t="shared" si="198"/>
        <v>9513.94</v>
      </c>
      <c r="E4267">
        <f t="shared" si="199"/>
        <v>12</v>
      </c>
      <c r="F4267" t="str">
        <f t="shared" si="200"/>
        <v>No</v>
      </c>
    </row>
    <row r="4268" spans="1:6" x14ac:dyDescent="0.25">
      <c r="A4268" t="s">
        <v>123</v>
      </c>
      <c r="B4268" s="1">
        <v>38501</v>
      </c>
      <c r="C4268" t="s">
        <v>2750</v>
      </c>
      <c r="D4268">
        <f t="shared" si="198"/>
        <v>9019.56</v>
      </c>
      <c r="E4268">
        <f t="shared" si="199"/>
        <v>5</v>
      </c>
      <c r="F4268" t="str">
        <f t="shared" si="200"/>
        <v>No</v>
      </c>
    </row>
    <row r="4269" spans="1:6" x14ac:dyDescent="0.25">
      <c r="A4269" t="s">
        <v>494</v>
      </c>
      <c r="B4269" s="1">
        <v>37302</v>
      </c>
      <c r="C4269" t="s">
        <v>2751</v>
      </c>
      <c r="D4269">
        <f t="shared" si="198"/>
        <v>6683.89</v>
      </c>
      <c r="E4269">
        <f t="shared" si="199"/>
        <v>2</v>
      </c>
      <c r="F4269" t="str">
        <f t="shared" si="200"/>
        <v>No</v>
      </c>
    </row>
    <row r="4270" spans="1:6" x14ac:dyDescent="0.25">
      <c r="A4270" t="s">
        <v>985</v>
      </c>
      <c r="B4270" s="1">
        <v>41271</v>
      </c>
      <c r="C4270" t="s">
        <v>2752</v>
      </c>
      <c r="D4270">
        <f t="shared" si="198"/>
        <v>5622.35</v>
      </c>
      <c r="E4270">
        <f t="shared" si="199"/>
        <v>12</v>
      </c>
      <c r="F4270" t="str">
        <f t="shared" si="200"/>
        <v>No</v>
      </c>
    </row>
    <row r="4271" spans="1:6" x14ac:dyDescent="0.25">
      <c r="A4271" t="s">
        <v>238</v>
      </c>
      <c r="B4271" s="1">
        <v>37669</v>
      </c>
      <c r="C4271" t="s">
        <v>2753</v>
      </c>
      <c r="D4271">
        <f t="shared" si="198"/>
        <v>6211.74</v>
      </c>
      <c r="E4271">
        <f t="shared" si="199"/>
        <v>2</v>
      </c>
      <c r="F4271" t="str">
        <f t="shared" si="200"/>
        <v>No</v>
      </c>
    </row>
    <row r="4272" spans="1:6" x14ac:dyDescent="0.25">
      <c r="A4272" t="s">
        <v>134</v>
      </c>
      <c r="B4272" s="1">
        <v>40639</v>
      </c>
      <c r="C4272" t="s">
        <v>2754</v>
      </c>
      <c r="D4272">
        <f t="shared" si="198"/>
        <v>8449.52</v>
      </c>
      <c r="E4272">
        <f t="shared" si="199"/>
        <v>4</v>
      </c>
      <c r="F4272" t="str">
        <f t="shared" si="200"/>
        <v>No</v>
      </c>
    </row>
    <row r="4273" spans="1:6" x14ac:dyDescent="0.25">
      <c r="A4273" t="s">
        <v>138</v>
      </c>
      <c r="B4273" s="1">
        <v>38509</v>
      </c>
      <c r="C4273">
        <v>8107.87</v>
      </c>
      <c r="D4273">
        <f t="shared" si="198"/>
        <v>8107.87</v>
      </c>
      <c r="E4273">
        <f t="shared" si="199"/>
        <v>6</v>
      </c>
      <c r="F4273" t="str">
        <f t="shared" si="200"/>
        <v>Yes</v>
      </c>
    </row>
    <row r="4274" spans="1:6" x14ac:dyDescent="0.25">
      <c r="A4274" t="s">
        <v>544</v>
      </c>
      <c r="B4274" s="1">
        <v>41648</v>
      </c>
      <c r="C4274">
        <v>5654.89</v>
      </c>
      <c r="D4274">
        <f t="shared" si="198"/>
        <v>5654.89</v>
      </c>
      <c r="E4274">
        <f t="shared" si="199"/>
        <v>1</v>
      </c>
      <c r="F4274" t="str">
        <f t="shared" si="200"/>
        <v>Yes</v>
      </c>
    </row>
    <row r="4275" spans="1:6" x14ac:dyDescent="0.25">
      <c r="A4275" t="s">
        <v>298</v>
      </c>
      <c r="B4275" s="1">
        <v>39847</v>
      </c>
      <c r="C4275">
        <v>5368.1</v>
      </c>
      <c r="D4275">
        <f t="shared" si="198"/>
        <v>5368.1</v>
      </c>
      <c r="E4275">
        <f t="shared" si="199"/>
        <v>2</v>
      </c>
      <c r="F4275" t="str">
        <f t="shared" si="200"/>
        <v>No</v>
      </c>
    </row>
    <row r="4276" spans="1:6" x14ac:dyDescent="0.25">
      <c r="A4276" t="s">
        <v>269</v>
      </c>
      <c r="B4276" s="1">
        <v>38862</v>
      </c>
      <c r="C4276" t="s">
        <v>2755</v>
      </c>
      <c r="D4276">
        <f t="shared" si="198"/>
        <v>9163.56</v>
      </c>
      <c r="E4276">
        <f t="shared" si="199"/>
        <v>5</v>
      </c>
      <c r="F4276" t="str">
        <f t="shared" si="200"/>
        <v>Yes</v>
      </c>
    </row>
    <row r="4277" spans="1:6" x14ac:dyDescent="0.25">
      <c r="A4277" t="s">
        <v>757</v>
      </c>
      <c r="B4277" s="1">
        <v>37088</v>
      </c>
      <c r="C4277" t="s">
        <v>2756</v>
      </c>
      <c r="D4277">
        <f t="shared" si="198"/>
        <v>6874.37</v>
      </c>
      <c r="E4277">
        <f t="shared" si="199"/>
        <v>7</v>
      </c>
      <c r="F4277" t="str">
        <f t="shared" si="200"/>
        <v>No</v>
      </c>
    </row>
    <row r="4278" spans="1:6" x14ac:dyDescent="0.25">
      <c r="A4278" t="s">
        <v>134</v>
      </c>
      <c r="B4278" s="1">
        <v>37707</v>
      </c>
      <c r="C4278">
        <v>7076.86</v>
      </c>
      <c r="D4278">
        <f t="shared" si="198"/>
        <v>7076.86</v>
      </c>
      <c r="E4278">
        <f t="shared" si="199"/>
        <v>3</v>
      </c>
      <c r="F4278" t="str">
        <f t="shared" si="200"/>
        <v>No</v>
      </c>
    </row>
    <row r="4279" spans="1:6" x14ac:dyDescent="0.25">
      <c r="A4279" t="s">
        <v>138</v>
      </c>
      <c r="B4279" s="1">
        <v>40156</v>
      </c>
      <c r="C4279">
        <v>6386.71</v>
      </c>
      <c r="D4279">
        <f t="shared" si="198"/>
        <v>6386.71</v>
      </c>
      <c r="E4279">
        <f t="shared" si="199"/>
        <v>12</v>
      </c>
      <c r="F4279" t="str">
        <f t="shared" si="200"/>
        <v>Yes</v>
      </c>
    </row>
    <row r="4280" spans="1:6" x14ac:dyDescent="0.25">
      <c r="A4280" t="s">
        <v>109</v>
      </c>
      <c r="B4280" s="1">
        <v>38245</v>
      </c>
      <c r="C4280">
        <v>6431.5</v>
      </c>
      <c r="D4280">
        <f t="shared" si="198"/>
        <v>6431.5</v>
      </c>
      <c r="E4280">
        <f t="shared" si="199"/>
        <v>9</v>
      </c>
      <c r="F4280" t="str">
        <f t="shared" si="200"/>
        <v>No</v>
      </c>
    </row>
    <row r="4281" spans="1:6" x14ac:dyDescent="0.25">
      <c r="A4281" t="s">
        <v>1556</v>
      </c>
      <c r="B4281" s="1">
        <v>41294</v>
      </c>
      <c r="C4281">
        <v>5125.21</v>
      </c>
      <c r="D4281">
        <f t="shared" si="198"/>
        <v>5125.21</v>
      </c>
      <c r="E4281">
        <f t="shared" si="199"/>
        <v>1</v>
      </c>
      <c r="F4281" t="str">
        <f t="shared" si="200"/>
        <v>No</v>
      </c>
    </row>
    <row r="4282" spans="1:6" x14ac:dyDescent="0.25">
      <c r="A4282" t="s">
        <v>686</v>
      </c>
      <c r="B4282" s="1">
        <v>38323</v>
      </c>
      <c r="C4282">
        <v>8684.73</v>
      </c>
      <c r="D4282">
        <f t="shared" si="198"/>
        <v>8684.73</v>
      </c>
      <c r="E4282">
        <f t="shared" si="199"/>
        <v>12</v>
      </c>
      <c r="F4282" t="str">
        <f t="shared" si="200"/>
        <v>No</v>
      </c>
    </row>
    <row r="4283" spans="1:6" x14ac:dyDescent="0.25">
      <c r="A4283" t="s">
        <v>71</v>
      </c>
      <c r="B4283" s="1">
        <v>40245</v>
      </c>
      <c r="C4283">
        <v>9203.2199999999993</v>
      </c>
      <c r="D4283">
        <f t="shared" si="198"/>
        <v>9203.2199999999993</v>
      </c>
      <c r="E4283">
        <f t="shared" si="199"/>
        <v>3</v>
      </c>
      <c r="F4283" t="str">
        <f t="shared" si="200"/>
        <v>No</v>
      </c>
    </row>
    <row r="4284" spans="1:6" x14ac:dyDescent="0.25">
      <c r="A4284" t="s">
        <v>890</v>
      </c>
      <c r="B4284" s="1">
        <v>39653</v>
      </c>
      <c r="C4284">
        <v>6896.03</v>
      </c>
      <c r="D4284">
        <f t="shared" si="198"/>
        <v>6896.03</v>
      </c>
      <c r="E4284">
        <f t="shared" si="199"/>
        <v>7</v>
      </c>
      <c r="F4284" t="str">
        <f t="shared" si="200"/>
        <v>No</v>
      </c>
    </row>
    <row r="4285" spans="1:6" x14ac:dyDescent="0.25">
      <c r="A4285" t="s">
        <v>1588</v>
      </c>
      <c r="B4285" s="1">
        <v>39914</v>
      </c>
      <c r="C4285" t="s">
        <v>2757</v>
      </c>
      <c r="D4285">
        <f t="shared" si="198"/>
        <v>8414.92</v>
      </c>
      <c r="E4285">
        <f t="shared" si="199"/>
        <v>4</v>
      </c>
      <c r="F4285" t="str">
        <f t="shared" si="200"/>
        <v>No</v>
      </c>
    </row>
    <row r="4286" spans="1:6" x14ac:dyDescent="0.25">
      <c r="A4286" t="s">
        <v>1188</v>
      </c>
      <c r="B4286" s="1">
        <v>41084</v>
      </c>
      <c r="C4286">
        <v>9129.35</v>
      </c>
      <c r="D4286">
        <f t="shared" si="198"/>
        <v>9129.35</v>
      </c>
      <c r="E4286">
        <f t="shared" si="199"/>
        <v>6</v>
      </c>
      <c r="F4286" t="str">
        <f t="shared" si="200"/>
        <v>No</v>
      </c>
    </row>
    <row r="4287" spans="1:6" x14ac:dyDescent="0.25">
      <c r="A4287" t="s">
        <v>917</v>
      </c>
      <c r="B4287" s="1">
        <v>41144</v>
      </c>
      <c r="C4287">
        <v>7997.18</v>
      </c>
      <c r="D4287">
        <f t="shared" si="198"/>
        <v>7997.18</v>
      </c>
      <c r="E4287">
        <f t="shared" si="199"/>
        <v>8</v>
      </c>
      <c r="F4287" t="str">
        <f t="shared" si="200"/>
        <v>No</v>
      </c>
    </row>
    <row r="4288" spans="1:6" x14ac:dyDescent="0.25">
      <c r="A4288" t="s">
        <v>202</v>
      </c>
      <c r="B4288" s="1">
        <v>40081</v>
      </c>
      <c r="C4288">
        <v>7737.15</v>
      </c>
      <c r="D4288">
        <f t="shared" si="198"/>
        <v>7737.15</v>
      </c>
      <c r="E4288">
        <f t="shared" si="199"/>
        <v>9</v>
      </c>
      <c r="F4288" t="str">
        <f t="shared" si="200"/>
        <v>No</v>
      </c>
    </row>
    <row r="4289" spans="1:6" x14ac:dyDescent="0.25">
      <c r="A4289" t="s">
        <v>344</v>
      </c>
      <c r="B4289" s="1">
        <v>41543</v>
      </c>
      <c r="C4289">
        <v>8043.5</v>
      </c>
      <c r="D4289">
        <f t="shared" si="198"/>
        <v>8043.5</v>
      </c>
      <c r="E4289">
        <f t="shared" si="199"/>
        <v>9</v>
      </c>
      <c r="F4289" t="str">
        <f t="shared" si="200"/>
        <v>No</v>
      </c>
    </row>
    <row r="4290" spans="1:6" x14ac:dyDescent="0.25">
      <c r="A4290" t="s">
        <v>86</v>
      </c>
      <c r="B4290" s="1">
        <v>37014</v>
      </c>
      <c r="C4290">
        <v>5996.02</v>
      </c>
      <c r="D4290">
        <f t="shared" si="198"/>
        <v>5996.02</v>
      </c>
      <c r="E4290">
        <f t="shared" si="199"/>
        <v>5</v>
      </c>
      <c r="F4290" t="str">
        <f t="shared" si="200"/>
        <v>No</v>
      </c>
    </row>
    <row r="4291" spans="1:6" x14ac:dyDescent="0.25">
      <c r="A4291" t="s">
        <v>72</v>
      </c>
      <c r="B4291" s="1">
        <v>38358</v>
      </c>
      <c r="C4291" t="s">
        <v>2758</v>
      </c>
      <c r="D4291">
        <f t="shared" ref="D4291:D4354" si="201">IF(LEFT(RIGHT(C4291,3))=",",_xlfn.NUMBERVALUE(C4291,",","."),C4291)</f>
        <v>8186.59</v>
      </c>
      <c r="E4291">
        <f t="shared" ref="E4291:E4354" si="202">MONTH(B4291)</f>
        <v>1</v>
      </c>
      <c r="F4291" t="str">
        <f t="shared" ref="F4291:F4354" si="203">IF(ISERROR(SEARCH("J*A*S*M",A4291)),"No","Yes")</f>
        <v>No</v>
      </c>
    </row>
    <row r="4292" spans="1:6" x14ac:dyDescent="0.25">
      <c r="A4292" t="s">
        <v>74</v>
      </c>
      <c r="B4292" s="1">
        <v>40241</v>
      </c>
      <c r="C4292">
        <v>6270.36</v>
      </c>
      <c r="D4292">
        <f t="shared" si="201"/>
        <v>6270.36</v>
      </c>
      <c r="E4292">
        <f t="shared" si="202"/>
        <v>3</v>
      </c>
      <c r="F4292" t="str">
        <f t="shared" si="203"/>
        <v>Yes</v>
      </c>
    </row>
    <row r="4293" spans="1:6" x14ac:dyDescent="0.25">
      <c r="A4293" t="s">
        <v>101</v>
      </c>
      <c r="B4293" s="1">
        <v>41979</v>
      </c>
      <c r="C4293">
        <v>7926.75</v>
      </c>
      <c r="D4293">
        <f t="shared" si="201"/>
        <v>7926.75</v>
      </c>
      <c r="E4293">
        <f t="shared" si="202"/>
        <v>12</v>
      </c>
      <c r="F4293" t="str">
        <f t="shared" si="203"/>
        <v>No</v>
      </c>
    </row>
    <row r="4294" spans="1:6" x14ac:dyDescent="0.25">
      <c r="A4294" t="s">
        <v>718</v>
      </c>
      <c r="B4294" s="1">
        <v>37212</v>
      </c>
      <c r="C4294" t="s">
        <v>2759</v>
      </c>
      <c r="D4294">
        <f t="shared" si="201"/>
        <v>8700.61</v>
      </c>
      <c r="E4294">
        <f t="shared" si="202"/>
        <v>11</v>
      </c>
      <c r="F4294" t="str">
        <f t="shared" si="203"/>
        <v>No</v>
      </c>
    </row>
    <row r="4295" spans="1:6" x14ac:dyDescent="0.25">
      <c r="A4295" t="s">
        <v>109</v>
      </c>
      <c r="B4295" s="1">
        <v>38710</v>
      </c>
      <c r="C4295">
        <v>7810.17</v>
      </c>
      <c r="D4295">
        <f t="shared" si="201"/>
        <v>7810.17</v>
      </c>
      <c r="E4295">
        <f t="shared" si="202"/>
        <v>12</v>
      </c>
      <c r="F4295" t="str">
        <f t="shared" si="203"/>
        <v>No</v>
      </c>
    </row>
    <row r="4296" spans="1:6" x14ac:dyDescent="0.25">
      <c r="A4296" t="s">
        <v>72</v>
      </c>
      <c r="B4296" s="1">
        <v>41309</v>
      </c>
      <c r="C4296">
        <v>6637.44</v>
      </c>
      <c r="D4296">
        <f t="shared" si="201"/>
        <v>6637.44</v>
      </c>
      <c r="E4296">
        <f t="shared" si="202"/>
        <v>2</v>
      </c>
      <c r="F4296" t="str">
        <f t="shared" si="203"/>
        <v>No</v>
      </c>
    </row>
    <row r="4297" spans="1:6" x14ac:dyDescent="0.25">
      <c r="A4297" t="s">
        <v>1213</v>
      </c>
      <c r="B4297" s="1">
        <v>40844</v>
      </c>
      <c r="C4297" t="s">
        <v>2760</v>
      </c>
      <c r="D4297">
        <f t="shared" si="201"/>
        <v>8225.5300000000007</v>
      </c>
      <c r="E4297">
        <f t="shared" si="202"/>
        <v>10</v>
      </c>
      <c r="F4297" t="str">
        <f t="shared" si="203"/>
        <v>No</v>
      </c>
    </row>
    <row r="4298" spans="1:6" x14ac:dyDescent="0.25">
      <c r="A4298" t="s">
        <v>1133</v>
      </c>
      <c r="B4298" s="1">
        <v>37556</v>
      </c>
      <c r="C4298">
        <v>9515.66</v>
      </c>
      <c r="D4298">
        <f t="shared" si="201"/>
        <v>9515.66</v>
      </c>
      <c r="E4298">
        <f t="shared" si="202"/>
        <v>10</v>
      </c>
      <c r="F4298" t="str">
        <f t="shared" si="203"/>
        <v>No</v>
      </c>
    </row>
    <row r="4299" spans="1:6" x14ac:dyDescent="0.25">
      <c r="A4299" t="s">
        <v>163</v>
      </c>
      <c r="B4299" s="1">
        <v>41315</v>
      </c>
      <c r="C4299" t="s">
        <v>2761</v>
      </c>
      <c r="D4299">
        <f t="shared" si="201"/>
        <v>5237.8100000000004</v>
      </c>
      <c r="E4299">
        <f t="shared" si="202"/>
        <v>2</v>
      </c>
      <c r="F4299" t="str">
        <f t="shared" si="203"/>
        <v>No</v>
      </c>
    </row>
    <row r="4300" spans="1:6" x14ac:dyDescent="0.25">
      <c r="A4300" t="s">
        <v>452</v>
      </c>
      <c r="B4300" s="1">
        <v>39483</v>
      </c>
      <c r="C4300">
        <v>8860.19</v>
      </c>
      <c r="D4300">
        <f t="shared" si="201"/>
        <v>8860.19</v>
      </c>
      <c r="E4300">
        <f t="shared" si="202"/>
        <v>2</v>
      </c>
      <c r="F4300" t="str">
        <f t="shared" si="203"/>
        <v>No</v>
      </c>
    </row>
    <row r="4301" spans="1:6" x14ac:dyDescent="0.25">
      <c r="A4301" t="s">
        <v>61</v>
      </c>
      <c r="B4301" s="1">
        <v>40501</v>
      </c>
      <c r="C4301" t="s">
        <v>2762</v>
      </c>
      <c r="D4301">
        <f t="shared" si="201"/>
        <v>9044.02</v>
      </c>
      <c r="E4301">
        <f t="shared" si="202"/>
        <v>11</v>
      </c>
      <c r="F4301" t="str">
        <f t="shared" si="203"/>
        <v>No</v>
      </c>
    </row>
    <row r="4302" spans="1:6" x14ac:dyDescent="0.25">
      <c r="A4302" t="s">
        <v>275</v>
      </c>
      <c r="B4302" s="1">
        <v>37299</v>
      </c>
      <c r="C4302">
        <v>6799.22</v>
      </c>
      <c r="D4302">
        <f t="shared" si="201"/>
        <v>6799.22</v>
      </c>
      <c r="E4302">
        <f t="shared" si="202"/>
        <v>2</v>
      </c>
      <c r="F4302" t="str">
        <f t="shared" si="203"/>
        <v>No</v>
      </c>
    </row>
    <row r="4303" spans="1:6" x14ac:dyDescent="0.25">
      <c r="A4303" t="s">
        <v>978</v>
      </c>
      <c r="B4303" s="1">
        <v>37037</v>
      </c>
      <c r="C4303">
        <v>6872.87</v>
      </c>
      <c r="D4303">
        <f t="shared" si="201"/>
        <v>6872.87</v>
      </c>
      <c r="E4303">
        <f t="shared" si="202"/>
        <v>5</v>
      </c>
      <c r="F4303" t="str">
        <f t="shared" si="203"/>
        <v>No</v>
      </c>
    </row>
    <row r="4304" spans="1:6" x14ac:dyDescent="0.25">
      <c r="A4304" t="s">
        <v>394</v>
      </c>
      <c r="B4304" s="1">
        <v>39923</v>
      </c>
      <c r="C4304" t="s">
        <v>2763</v>
      </c>
      <c r="D4304">
        <f t="shared" si="201"/>
        <v>5488.34</v>
      </c>
      <c r="E4304">
        <f t="shared" si="202"/>
        <v>4</v>
      </c>
      <c r="F4304" t="str">
        <f t="shared" si="203"/>
        <v>No</v>
      </c>
    </row>
    <row r="4305" spans="1:6" x14ac:dyDescent="0.25">
      <c r="A4305" t="s">
        <v>173</v>
      </c>
      <c r="B4305" s="1">
        <v>41232</v>
      </c>
      <c r="C4305">
        <v>7931.17</v>
      </c>
      <c r="D4305">
        <f t="shared" si="201"/>
        <v>7931.17</v>
      </c>
      <c r="E4305">
        <f t="shared" si="202"/>
        <v>11</v>
      </c>
      <c r="F4305" t="str">
        <f t="shared" si="203"/>
        <v>No</v>
      </c>
    </row>
    <row r="4306" spans="1:6" x14ac:dyDescent="0.25">
      <c r="A4306" t="s">
        <v>1010</v>
      </c>
      <c r="B4306" s="1">
        <v>41703</v>
      </c>
      <c r="C4306">
        <v>7709.22</v>
      </c>
      <c r="D4306">
        <f t="shared" si="201"/>
        <v>7709.22</v>
      </c>
      <c r="E4306">
        <f t="shared" si="202"/>
        <v>3</v>
      </c>
      <c r="F4306" t="str">
        <f t="shared" si="203"/>
        <v>No</v>
      </c>
    </row>
    <row r="4307" spans="1:6" x14ac:dyDescent="0.25">
      <c r="A4307" t="s">
        <v>235</v>
      </c>
      <c r="B4307" s="1">
        <v>41775</v>
      </c>
      <c r="C4307" t="s">
        <v>2764</v>
      </c>
      <c r="D4307">
        <f t="shared" si="201"/>
        <v>6569.92</v>
      </c>
      <c r="E4307">
        <f t="shared" si="202"/>
        <v>5</v>
      </c>
      <c r="F4307" t="str">
        <f t="shared" si="203"/>
        <v>No</v>
      </c>
    </row>
    <row r="4308" spans="1:6" x14ac:dyDescent="0.25">
      <c r="A4308" t="s">
        <v>1973</v>
      </c>
      <c r="B4308" s="1">
        <v>38911</v>
      </c>
      <c r="C4308" t="s">
        <v>2765</v>
      </c>
      <c r="D4308">
        <f t="shared" si="201"/>
        <v>9551.58</v>
      </c>
      <c r="E4308">
        <f t="shared" si="202"/>
        <v>7</v>
      </c>
      <c r="F4308" t="str">
        <f t="shared" si="203"/>
        <v>No</v>
      </c>
    </row>
    <row r="4309" spans="1:6" x14ac:dyDescent="0.25">
      <c r="A4309" t="s">
        <v>668</v>
      </c>
      <c r="B4309" s="1">
        <v>37679</v>
      </c>
      <c r="C4309" t="s">
        <v>2766</v>
      </c>
      <c r="D4309">
        <f t="shared" si="201"/>
        <v>8773.9699999999993</v>
      </c>
      <c r="E4309">
        <f t="shared" si="202"/>
        <v>2</v>
      </c>
      <c r="F4309" t="str">
        <f t="shared" si="203"/>
        <v>No</v>
      </c>
    </row>
    <row r="4310" spans="1:6" x14ac:dyDescent="0.25">
      <c r="A4310" t="s">
        <v>234</v>
      </c>
      <c r="B4310" s="1">
        <v>41547</v>
      </c>
      <c r="C4310" t="s">
        <v>2767</v>
      </c>
      <c r="D4310">
        <f t="shared" si="201"/>
        <v>9999.74</v>
      </c>
      <c r="E4310">
        <f t="shared" si="202"/>
        <v>9</v>
      </c>
      <c r="F4310" t="str">
        <f t="shared" si="203"/>
        <v>No</v>
      </c>
    </row>
    <row r="4311" spans="1:6" x14ac:dyDescent="0.25">
      <c r="A4311" t="s">
        <v>1177</v>
      </c>
      <c r="B4311" s="1">
        <v>40973</v>
      </c>
      <c r="C4311" t="s">
        <v>2768</v>
      </c>
      <c r="D4311">
        <f t="shared" si="201"/>
        <v>8655.9</v>
      </c>
      <c r="E4311">
        <f t="shared" si="202"/>
        <v>3</v>
      </c>
      <c r="F4311" t="str">
        <f t="shared" si="203"/>
        <v>No</v>
      </c>
    </row>
    <row r="4312" spans="1:6" x14ac:dyDescent="0.25">
      <c r="A4312" t="s">
        <v>293</v>
      </c>
      <c r="B4312" s="1">
        <v>37001</v>
      </c>
      <c r="C4312" t="s">
        <v>2769</v>
      </c>
      <c r="D4312">
        <f t="shared" si="201"/>
        <v>9515.34</v>
      </c>
      <c r="E4312">
        <f t="shared" si="202"/>
        <v>4</v>
      </c>
      <c r="F4312" t="str">
        <f t="shared" si="203"/>
        <v>No</v>
      </c>
    </row>
    <row r="4313" spans="1:6" x14ac:dyDescent="0.25">
      <c r="A4313" t="s">
        <v>689</v>
      </c>
      <c r="B4313" s="1">
        <v>37759</v>
      </c>
      <c r="C4313">
        <v>7713.42</v>
      </c>
      <c r="D4313">
        <f t="shared" si="201"/>
        <v>7713.42</v>
      </c>
      <c r="E4313">
        <f t="shared" si="202"/>
        <v>5</v>
      </c>
      <c r="F4313" t="str">
        <f t="shared" si="203"/>
        <v>No</v>
      </c>
    </row>
    <row r="4314" spans="1:6" x14ac:dyDescent="0.25">
      <c r="A4314" t="s">
        <v>181</v>
      </c>
      <c r="B4314" s="1">
        <v>40220</v>
      </c>
      <c r="C4314">
        <v>7555.94</v>
      </c>
      <c r="D4314">
        <f t="shared" si="201"/>
        <v>7555.94</v>
      </c>
      <c r="E4314">
        <f t="shared" si="202"/>
        <v>2</v>
      </c>
      <c r="F4314" t="str">
        <f t="shared" si="203"/>
        <v>No</v>
      </c>
    </row>
    <row r="4315" spans="1:6" x14ac:dyDescent="0.25">
      <c r="A4315" t="s">
        <v>548</v>
      </c>
      <c r="B4315" s="1">
        <v>38711</v>
      </c>
      <c r="C4315" t="s">
        <v>2770</v>
      </c>
      <c r="D4315">
        <f t="shared" si="201"/>
        <v>9687.2900000000009</v>
      </c>
      <c r="E4315">
        <f t="shared" si="202"/>
        <v>12</v>
      </c>
      <c r="F4315" t="str">
        <f t="shared" si="203"/>
        <v>No</v>
      </c>
    </row>
    <row r="4316" spans="1:6" x14ac:dyDescent="0.25">
      <c r="A4316" t="s">
        <v>973</v>
      </c>
      <c r="B4316" s="1">
        <v>40374</v>
      </c>
      <c r="C4316" t="s">
        <v>2771</v>
      </c>
      <c r="D4316">
        <f t="shared" si="201"/>
        <v>9088.64</v>
      </c>
      <c r="E4316">
        <f t="shared" si="202"/>
        <v>7</v>
      </c>
      <c r="F4316" t="str">
        <f t="shared" si="203"/>
        <v>No</v>
      </c>
    </row>
    <row r="4317" spans="1:6" x14ac:dyDescent="0.25">
      <c r="A4317" t="s">
        <v>338</v>
      </c>
      <c r="B4317" s="1">
        <v>38762</v>
      </c>
      <c r="C4317">
        <v>7648.78</v>
      </c>
      <c r="D4317">
        <f t="shared" si="201"/>
        <v>7648.78</v>
      </c>
      <c r="E4317">
        <f t="shared" si="202"/>
        <v>2</v>
      </c>
      <c r="F4317" t="str">
        <f t="shared" si="203"/>
        <v>No</v>
      </c>
    </row>
    <row r="4318" spans="1:6" x14ac:dyDescent="0.25">
      <c r="A4318" t="s">
        <v>179</v>
      </c>
      <c r="B4318" s="1">
        <v>37741</v>
      </c>
      <c r="C4318">
        <v>6164.41</v>
      </c>
      <c r="D4318">
        <f t="shared" si="201"/>
        <v>6164.41</v>
      </c>
      <c r="E4318">
        <f t="shared" si="202"/>
        <v>4</v>
      </c>
      <c r="F4318" t="str">
        <f t="shared" si="203"/>
        <v>No</v>
      </c>
    </row>
    <row r="4319" spans="1:6" x14ac:dyDescent="0.25">
      <c r="A4319" t="s">
        <v>769</v>
      </c>
      <c r="B4319" s="1">
        <v>40231</v>
      </c>
      <c r="C4319">
        <v>6581.05</v>
      </c>
      <c r="D4319">
        <f t="shared" si="201"/>
        <v>6581.05</v>
      </c>
      <c r="E4319">
        <f t="shared" si="202"/>
        <v>2</v>
      </c>
      <c r="F4319" t="str">
        <f t="shared" si="203"/>
        <v>No</v>
      </c>
    </row>
    <row r="4320" spans="1:6" x14ac:dyDescent="0.25">
      <c r="A4320" t="s">
        <v>112</v>
      </c>
      <c r="B4320" s="1">
        <v>37039</v>
      </c>
      <c r="C4320">
        <v>8523.11</v>
      </c>
      <c r="D4320">
        <f t="shared" si="201"/>
        <v>8523.11</v>
      </c>
      <c r="E4320">
        <f t="shared" si="202"/>
        <v>5</v>
      </c>
      <c r="F4320" t="str">
        <f t="shared" si="203"/>
        <v>No</v>
      </c>
    </row>
    <row r="4321" spans="1:6" x14ac:dyDescent="0.25">
      <c r="A4321" t="s">
        <v>72</v>
      </c>
      <c r="B4321" s="1">
        <v>40873</v>
      </c>
      <c r="C4321">
        <v>8441.9</v>
      </c>
      <c r="D4321">
        <f t="shared" si="201"/>
        <v>8441.9</v>
      </c>
      <c r="E4321">
        <f t="shared" si="202"/>
        <v>11</v>
      </c>
      <c r="F4321" t="str">
        <f t="shared" si="203"/>
        <v>No</v>
      </c>
    </row>
    <row r="4322" spans="1:6" x14ac:dyDescent="0.25">
      <c r="A4322" t="s">
        <v>1423</v>
      </c>
      <c r="B4322" s="1">
        <v>39135</v>
      </c>
      <c r="C4322" t="s">
        <v>2772</v>
      </c>
      <c r="D4322">
        <f t="shared" si="201"/>
        <v>9033.42</v>
      </c>
      <c r="E4322">
        <f t="shared" si="202"/>
        <v>2</v>
      </c>
      <c r="F4322" t="str">
        <f t="shared" si="203"/>
        <v>No</v>
      </c>
    </row>
    <row r="4323" spans="1:6" x14ac:dyDescent="0.25">
      <c r="A4323" t="s">
        <v>1531</v>
      </c>
      <c r="B4323" s="1">
        <v>38925</v>
      </c>
      <c r="C4323" t="s">
        <v>2773</v>
      </c>
      <c r="D4323">
        <f t="shared" si="201"/>
        <v>5241.66</v>
      </c>
      <c r="E4323">
        <f t="shared" si="202"/>
        <v>7</v>
      </c>
      <c r="F4323" t="str">
        <f t="shared" si="203"/>
        <v>No</v>
      </c>
    </row>
    <row r="4324" spans="1:6" x14ac:dyDescent="0.25">
      <c r="A4324" t="s">
        <v>72</v>
      </c>
      <c r="B4324" s="1">
        <v>37200</v>
      </c>
      <c r="C4324">
        <v>6855.86</v>
      </c>
      <c r="D4324">
        <f t="shared" si="201"/>
        <v>6855.86</v>
      </c>
      <c r="E4324">
        <f t="shared" si="202"/>
        <v>11</v>
      </c>
      <c r="F4324" t="str">
        <f t="shared" si="203"/>
        <v>No</v>
      </c>
    </row>
    <row r="4325" spans="1:6" x14ac:dyDescent="0.25">
      <c r="A4325" t="s">
        <v>491</v>
      </c>
      <c r="B4325" s="1">
        <v>40668</v>
      </c>
      <c r="C4325" t="s">
        <v>2774</v>
      </c>
      <c r="D4325">
        <f t="shared" si="201"/>
        <v>6900.66</v>
      </c>
      <c r="E4325">
        <f t="shared" si="202"/>
        <v>5</v>
      </c>
      <c r="F4325" t="str">
        <f t="shared" si="203"/>
        <v>No</v>
      </c>
    </row>
    <row r="4326" spans="1:6" x14ac:dyDescent="0.25">
      <c r="A4326" t="s">
        <v>844</v>
      </c>
      <c r="B4326" s="1">
        <v>37350</v>
      </c>
      <c r="C4326">
        <v>6348.49</v>
      </c>
      <c r="D4326">
        <f t="shared" si="201"/>
        <v>6348.49</v>
      </c>
      <c r="E4326">
        <f t="shared" si="202"/>
        <v>4</v>
      </c>
      <c r="F4326" t="str">
        <f t="shared" si="203"/>
        <v>No</v>
      </c>
    </row>
    <row r="4327" spans="1:6" x14ac:dyDescent="0.25">
      <c r="A4327" t="s">
        <v>225</v>
      </c>
      <c r="B4327" s="1">
        <v>38690</v>
      </c>
      <c r="C4327" t="s">
        <v>2775</v>
      </c>
      <c r="D4327">
        <f t="shared" si="201"/>
        <v>9794.5</v>
      </c>
      <c r="E4327">
        <f t="shared" si="202"/>
        <v>12</v>
      </c>
      <c r="F4327" t="str">
        <f t="shared" si="203"/>
        <v>No</v>
      </c>
    </row>
    <row r="4328" spans="1:6" x14ac:dyDescent="0.25">
      <c r="A4328" t="s">
        <v>179</v>
      </c>
      <c r="B4328" s="1">
        <v>41602</v>
      </c>
      <c r="C4328" t="s">
        <v>2776</v>
      </c>
      <c r="D4328">
        <f t="shared" si="201"/>
        <v>5670.41</v>
      </c>
      <c r="E4328">
        <f t="shared" si="202"/>
        <v>11</v>
      </c>
      <c r="F4328" t="str">
        <f t="shared" si="203"/>
        <v>No</v>
      </c>
    </row>
    <row r="4329" spans="1:6" x14ac:dyDescent="0.25">
      <c r="A4329" t="s">
        <v>933</v>
      </c>
      <c r="B4329" s="1">
        <v>39876</v>
      </c>
      <c r="C4329" t="s">
        <v>2777</v>
      </c>
      <c r="D4329">
        <f t="shared" si="201"/>
        <v>5320.13</v>
      </c>
      <c r="E4329">
        <f t="shared" si="202"/>
        <v>3</v>
      </c>
      <c r="F4329" t="str">
        <f t="shared" si="203"/>
        <v>No</v>
      </c>
    </row>
    <row r="4330" spans="1:6" x14ac:dyDescent="0.25">
      <c r="A4330" t="s">
        <v>475</v>
      </c>
      <c r="B4330" s="1">
        <v>37755</v>
      </c>
      <c r="C4330" t="s">
        <v>2778</v>
      </c>
      <c r="D4330">
        <f t="shared" si="201"/>
        <v>6828</v>
      </c>
      <c r="E4330">
        <f t="shared" si="202"/>
        <v>5</v>
      </c>
      <c r="F4330" t="str">
        <f t="shared" si="203"/>
        <v>No</v>
      </c>
    </row>
    <row r="4331" spans="1:6" x14ac:dyDescent="0.25">
      <c r="A4331" t="s">
        <v>68</v>
      </c>
      <c r="B4331" s="1">
        <v>41062</v>
      </c>
      <c r="C4331">
        <v>7360.57</v>
      </c>
      <c r="D4331">
        <f t="shared" si="201"/>
        <v>7360.57</v>
      </c>
      <c r="E4331">
        <f t="shared" si="202"/>
        <v>6</v>
      </c>
      <c r="F4331" t="str">
        <f t="shared" si="203"/>
        <v>No</v>
      </c>
    </row>
    <row r="4332" spans="1:6" x14ac:dyDescent="0.25">
      <c r="A4332" t="s">
        <v>917</v>
      </c>
      <c r="B4332" s="1">
        <v>37699</v>
      </c>
      <c r="C4332">
        <v>5765.41</v>
      </c>
      <c r="D4332">
        <f t="shared" si="201"/>
        <v>5765.41</v>
      </c>
      <c r="E4332">
        <f t="shared" si="202"/>
        <v>3</v>
      </c>
      <c r="F4332" t="str">
        <f t="shared" si="203"/>
        <v>No</v>
      </c>
    </row>
    <row r="4333" spans="1:6" x14ac:dyDescent="0.25">
      <c r="A4333" t="s">
        <v>721</v>
      </c>
      <c r="B4333" s="1">
        <v>37191</v>
      </c>
      <c r="C4333">
        <v>6708.37</v>
      </c>
      <c r="D4333">
        <f t="shared" si="201"/>
        <v>6708.37</v>
      </c>
      <c r="E4333">
        <f t="shared" si="202"/>
        <v>10</v>
      </c>
      <c r="F4333" t="str">
        <f t="shared" si="203"/>
        <v>No</v>
      </c>
    </row>
    <row r="4334" spans="1:6" x14ac:dyDescent="0.25">
      <c r="A4334" t="s">
        <v>202</v>
      </c>
      <c r="B4334" s="1">
        <v>40985</v>
      </c>
      <c r="C4334">
        <v>7687.55</v>
      </c>
      <c r="D4334">
        <f t="shared" si="201"/>
        <v>7687.55</v>
      </c>
      <c r="E4334">
        <f t="shared" si="202"/>
        <v>3</v>
      </c>
      <c r="F4334" t="str">
        <f t="shared" si="203"/>
        <v>No</v>
      </c>
    </row>
    <row r="4335" spans="1:6" x14ac:dyDescent="0.25">
      <c r="A4335" t="s">
        <v>153</v>
      </c>
      <c r="B4335" s="1">
        <v>37825</v>
      </c>
      <c r="C4335" t="s">
        <v>2779</v>
      </c>
      <c r="D4335">
        <f t="shared" si="201"/>
        <v>5667.21</v>
      </c>
      <c r="E4335">
        <f t="shared" si="202"/>
        <v>7</v>
      </c>
      <c r="F4335" t="str">
        <f t="shared" si="203"/>
        <v>No</v>
      </c>
    </row>
    <row r="4336" spans="1:6" x14ac:dyDescent="0.25">
      <c r="A4336" t="s">
        <v>1550</v>
      </c>
      <c r="B4336" s="1">
        <v>39348</v>
      </c>
      <c r="C4336" t="s">
        <v>2780</v>
      </c>
      <c r="D4336">
        <f t="shared" si="201"/>
        <v>5106.51</v>
      </c>
      <c r="E4336">
        <f t="shared" si="202"/>
        <v>9</v>
      </c>
      <c r="F4336" t="str">
        <f t="shared" si="203"/>
        <v>No</v>
      </c>
    </row>
    <row r="4337" spans="1:6" x14ac:dyDescent="0.25">
      <c r="A4337" t="s">
        <v>247</v>
      </c>
      <c r="B4337" s="1">
        <v>41494</v>
      </c>
      <c r="C4337">
        <v>8325.51</v>
      </c>
      <c r="D4337">
        <f t="shared" si="201"/>
        <v>8325.51</v>
      </c>
      <c r="E4337">
        <f t="shared" si="202"/>
        <v>8</v>
      </c>
      <c r="F4337" t="str">
        <f t="shared" si="203"/>
        <v>Yes</v>
      </c>
    </row>
    <row r="4338" spans="1:6" x14ac:dyDescent="0.25">
      <c r="A4338" t="s">
        <v>767</v>
      </c>
      <c r="B4338" s="1">
        <v>38035</v>
      </c>
      <c r="C4338">
        <v>7633.26</v>
      </c>
      <c r="D4338">
        <f t="shared" si="201"/>
        <v>7633.26</v>
      </c>
      <c r="E4338">
        <f t="shared" si="202"/>
        <v>2</v>
      </c>
      <c r="F4338" t="str">
        <f t="shared" si="203"/>
        <v>No</v>
      </c>
    </row>
    <row r="4339" spans="1:6" x14ac:dyDescent="0.25">
      <c r="A4339" t="s">
        <v>77</v>
      </c>
      <c r="B4339" s="1">
        <v>38188</v>
      </c>
      <c r="C4339">
        <v>9507.2199999999993</v>
      </c>
      <c r="D4339">
        <f t="shared" si="201"/>
        <v>9507.2199999999993</v>
      </c>
      <c r="E4339">
        <f t="shared" si="202"/>
        <v>7</v>
      </c>
      <c r="F4339" t="str">
        <f t="shared" si="203"/>
        <v>No</v>
      </c>
    </row>
    <row r="4340" spans="1:6" x14ac:dyDescent="0.25">
      <c r="A4340" t="s">
        <v>432</v>
      </c>
      <c r="B4340" s="1">
        <v>40857</v>
      </c>
      <c r="C4340" t="s">
        <v>2781</v>
      </c>
      <c r="D4340">
        <f t="shared" si="201"/>
        <v>8506.59</v>
      </c>
      <c r="E4340">
        <f t="shared" si="202"/>
        <v>11</v>
      </c>
      <c r="F4340" t="str">
        <f t="shared" si="203"/>
        <v>No</v>
      </c>
    </row>
    <row r="4341" spans="1:6" x14ac:dyDescent="0.25">
      <c r="A4341" t="s">
        <v>987</v>
      </c>
      <c r="B4341" s="1">
        <v>39056</v>
      </c>
      <c r="C4341">
        <v>5371.69</v>
      </c>
      <c r="D4341">
        <f t="shared" si="201"/>
        <v>5371.69</v>
      </c>
      <c r="E4341">
        <f t="shared" si="202"/>
        <v>12</v>
      </c>
      <c r="F4341" t="str">
        <f t="shared" si="203"/>
        <v>No</v>
      </c>
    </row>
    <row r="4342" spans="1:6" x14ac:dyDescent="0.25">
      <c r="A4342" t="s">
        <v>192</v>
      </c>
      <c r="B4342" s="1">
        <v>40199</v>
      </c>
      <c r="C4342" t="s">
        <v>2782</v>
      </c>
      <c r="D4342">
        <f t="shared" si="201"/>
        <v>7121.8</v>
      </c>
      <c r="E4342">
        <f t="shared" si="202"/>
        <v>1</v>
      </c>
      <c r="F4342" t="str">
        <f t="shared" si="203"/>
        <v>No</v>
      </c>
    </row>
    <row r="4343" spans="1:6" x14ac:dyDescent="0.25">
      <c r="A4343" t="s">
        <v>1064</v>
      </c>
      <c r="B4343" s="1">
        <v>39573</v>
      </c>
      <c r="C4343">
        <v>6689.09</v>
      </c>
      <c r="D4343">
        <f t="shared" si="201"/>
        <v>6689.09</v>
      </c>
      <c r="E4343">
        <f t="shared" si="202"/>
        <v>5</v>
      </c>
      <c r="F4343" t="str">
        <f t="shared" si="203"/>
        <v>No</v>
      </c>
    </row>
    <row r="4344" spans="1:6" x14ac:dyDescent="0.25">
      <c r="A4344" t="s">
        <v>230</v>
      </c>
      <c r="B4344" s="1">
        <v>38670</v>
      </c>
      <c r="C4344">
        <v>9379.65</v>
      </c>
      <c r="D4344">
        <f t="shared" si="201"/>
        <v>9379.65</v>
      </c>
      <c r="E4344">
        <f t="shared" si="202"/>
        <v>11</v>
      </c>
      <c r="F4344" t="str">
        <f t="shared" si="203"/>
        <v>No</v>
      </c>
    </row>
    <row r="4345" spans="1:6" x14ac:dyDescent="0.25">
      <c r="A4345" t="s">
        <v>682</v>
      </c>
      <c r="B4345" s="1">
        <v>40680</v>
      </c>
      <c r="C4345" t="s">
        <v>2783</v>
      </c>
      <c r="D4345">
        <f t="shared" si="201"/>
        <v>9730.06</v>
      </c>
      <c r="E4345">
        <f t="shared" si="202"/>
        <v>5</v>
      </c>
      <c r="F4345" t="str">
        <f t="shared" si="203"/>
        <v>No</v>
      </c>
    </row>
    <row r="4346" spans="1:6" x14ac:dyDescent="0.25">
      <c r="A4346" t="s">
        <v>162</v>
      </c>
      <c r="B4346" s="1">
        <v>40317</v>
      </c>
      <c r="C4346">
        <v>7208.25</v>
      </c>
      <c r="D4346">
        <f t="shared" si="201"/>
        <v>7208.25</v>
      </c>
      <c r="E4346">
        <f t="shared" si="202"/>
        <v>5</v>
      </c>
      <c r="F4346" t="str">
        <f t="shared" si="203"/>
        <v>No</v>
      </c>
    </row>
    <row r="4347" spans="1:6" x14ac:dyDescent="0.25">
      <c r="A4347" t="s">
        <v>639</v>
      </c>
      <c r="B4347" s="1">
        <v>40531</v>
      </c>
      <c r="C4347">
        <v>6184.65</v>
      </c>
      <c r="D4347">
        <f t="shared" si="201"/>
        <v>6184.65</v>
      </c>
      <c r="E4347">
        <f t="shared" si="202"/>
        <v>12</v>
      </c>
      <c r="F4347" t="str">
        <f t="shared" si="203"/>
        <v>No</v>
      </c>
    </row>
    <row r="4348" spans="1:6" x14ac:dyDescent="0.25">
      <c r="A4348" t="s">
        <v>217</v>
      </c>
      <c r="B4348" s="1">
        <v>38802</v>
      </c>
      <c r="C4348" t="s">
        <v>2784</v>
      </c>
      <c r="D4348">
        <f t="shared" si="201"/>
        <v>9353.89</v>
      </c>
      <c r="E4348">
        <f t="shared" si="202"/>
        <v>3</v>
      </c>
      <c r="F4348" t="str">
        <f t="shared" si="203"/>
        <v>No</v>
      </c>
    </row>
    <row r="4349" spans="1:6" x14ac:dyDescent="0.25">
      <c r="A4349" t="s">
        <v>413</v>
      </c>
      <c r="B4349" s="1">
        <v>40306</v>
      </c>
      <c r="C4349">
        <v>8549.44</v>
      </c>
      <c r="D4349">
        <f t="shared" si="201"/>
        <v>8549.44</v>
      </c>
      <c r="E4349">
        <f t="shared" si="202"/>
        <v>5</v>
      </c>
      <c r="F4349" t="str">
        <f t="shared" si="203"/>
        <v>No</v>
      </c>
    </row>
    <row r="4350" spans="1:6" x14ac:dyDescent="0.25">
      <c r="A4350" t="s">
        <v>238</v>
      </c>
      <c r="B4350" s="1">
        <v>39216</v>
      </c>
      <c r="C4350" t="s">
        <v>2785</v>
      </c>
      <c r="D4350">
        <f t="shared" si="201"/>
        <v>9090.8700000000008</v>
      </c>
      <c r="E4350">
        <f t="shared" si="202"/>
        <v>5</v>
      </c>
      <c r="F4350" t="str">
        <f t="shared" si="203"/>
        <v>No</v>
      </c>
    </row>
    <row r="4351" spans="1:6" x14ac:dyDescent="0.25">
      <c r="A4351" t="s">
        <v>1015</v>
      </c>
      <c r="B4351" s="1">
        <v>38192</v>
      </c>
      <c r="C4351">
        <v>9379.7000000000007</v>
      </c>
      <c r="D4351">
        <f t="shared" si="201"/>
        <v>9379.7000000000007</v>
      </c>
      <c r="E4351">
        <f t="shared" si="202"/>
        <v>7</v>
      </c>
      <c r="F4351" t="str">
        <f t="shared" si="203"/>
        <v>No</v>
      </c>
    </row>
    <row r="4352" spans="1:6" x14ac:dyDescent="0.25">
      <c r="A4352" t="s">
        <v>1586</v>
      </c>
      <c r="B4352" s="1">
        <v>39201</v>
      </c>
      <c r="C4352">
        <v>5495.34</v>
      </c>
      <c r="D4352">
        <f t="shared" si="201"/>
        <v>5495.34</v>
      </c>
      <c r="E4352">
        <f t="shared" si="202"/>
        <v>4</v>
      </c>
      <c r="F4352" t="str">
        <f t="shared" si="203"/>
        <v>No</v>
      </c>
    </row>
    <row r="4353" spans="1:6" x14ac:dyDescent="0.25">
      <c r="A4353" t="s">
        <v>443</v>
      </c>
      <c r="B4353" s="1">
        <v>39276</v>
      </c>
      <c r="C4353">
        <v>9914.41</v>
      </c>
      <c r="D4353">
        <f t="shared" si="201"/>
        <v>9914.41</v>
      </c>
      <c r="E4353">
        <f t="shared" si="202"/>
        <v>7</v>
      </c>
      <c r="F4353" t="str">
        <f t="shared" si="203"/>
        <v>No</v>
      </c>
    </row>
    <row r="4354" spans="1:6" x14ac:dyDescent="0.25">
      <c r="A4354" t="s">
        <v>441</v>
      </c>
      <c r="B4354" s="1">
        <v>38475</v>
      </c>
      <c r="C4354" t="s">
        <v>2786</v>
      </c>
      <c r="D4354">
        <f t="shared" si="201"/>
        <v>8592.43</v>
      </c>
      <c r="E4354">
        <f t="shared" si="202"/>
        <v>5</v>
      </c>
      <c r="F4354" t="str">
        <f t="shared" si="203"/>
        <v>No</v>
      </c>
    </row>
    <row r="4355" spans="1:6" x14ac:dyDescent="0.25">
      <c r="A4355" t="s">
        <v>190</v>
      </c>
      <c r="B4355" s="1">
        <v>40174</v>
      </c>
      <c r="C4355" t="s">
        <v>2787</v>
      </c>
      <c r="D4355">
        <f t="shared" ref="D4355:D4418" si="204">IF(LEFT(RIGHT(C4355,3))=",",_xlfn.NUMBERVALUE(C4355,",","."),C4355)</f>
        <v>9199</v>
      </c>
      <c r="E4355">
        <f t="shared" ref="E4355:E4418" si="205">MONTH(B4355)</f>
        <v>12</v>
      </c>
      <c r="F4355" t="str">
        <f t="shared" ref="F4355:F4418" si="206">IF(ISERROR(SEARCH("J*A*S*M",A4355)),"No","Yes")</f>
        <v>No</v>
      </c>
    </row>
    <row r="4356" spans="1:6" x14ac:dyDescent="0.25">
      <c r="A4356" t="s">
        <v>250</v>
      </c>
      <c r="B4356" s="1">
        <v>41585</v>
      </c>
      <c r="C4356" t="s">
        <v>2788</v>
      </c>
      <c r="D4356">
        <f t="shared" si="204"/>
        <v>9754.9599999999991</v>
      </c>
      <c r="E4356">
        <f t="shared" si="205"/>
        <v>11</v>
      </c>
      <c r="F4356" t="str">
        <f t="shared" si="206"/>
        <v>No</v>
      </c>
    </row>
    <row r="4357" spans="1:6" x14ac:dyDescent="0.25">
      <c r="A4357" t="s">
        <v>125</v>
      </c>
      <c r="B4357" s="1">
        <v>40129</v>
      </c>
      <c r="C4357">
        <v>8624.16</v>
      </c>
      <c r="D4357">
        <f t="shared" si="204"/>
        <v>8624.16</v>
      </c>
      <c r="E4357">
        <f t="shared" si="205"/>
        <v>11</v>
      </c>
      <c r="F4357" t="str">
        <f t="shared" si="206"/>
        <v>No</v>
      </c>
    </row>
    <row r="4358" spans="1:6" x14ac:dyDescent="0.25">
      <c r="A4358" t="s">
        <v>868</v>
      </c>
      <c r="B4358" s="1">
        <v>39976</v>
      </c>
      <c r="C4358" t="s">
        <v>2789</v>
      </c>
      <c r="D4358">
        <f t="shared" si="204"/>
        <v>8819.43</v>
      </c>
      <c r="E4358">
        <f t="shared" si="205"/>
        <v>6</v>
      </c>
      <c r="F4358" t="str">
        <f t="shared" si="206"/>
        <v>No</v>
      </c>
    </row>
    <row r="4359" spans="1:6" x14ac:dyDescent="0.25">
      <c r="A4359" t="s">
        <v>296</v>
      </c>
      <c r="B4359" s="1">
        <v>37263</v>
      </c>
      <c r="C4359" t="s">
        <v>2790</v>
      </c>
      <c r="D4359">
        <f t="shared" si="204"/>
        <v>9175.9500000000007</v>
      </c>
      <c r="E4359">
        <f t="shared" si="205"/>
        <v>1</v>
      </c>
      <c r="F4359" t="str">
        <f t="shared" si="206"/>
        <v>No</v>
      </c>
    </row>
    <row r="4360" spans="1:6" x14ac:dyDescent="0.25">
      <c r="A4360" t="s">
        <v>217</v>
      </c>
      <c r="B4360" s="1">
        <v>39141</v>
      </c>
      <c r="C4360">
        <v>7351.64</v>
      </c>
      <c r="D4360">
        <f t="shared" si="204"/>
        <v>7351.64</v>
      </c>
      <c r="E4360">
        <f t="shared" si="205"/>
        <v>2</v>
      </c>
      <c r="F4360" t="str">
        <f t="shared" si="206"/>
        <v>No</v>
      </c>
    </row>
    <row r="4361" spans="1:6" x14ac:dyDescent="0.25">
      <c r="A4361" t="s">
        <v>751</v>
      </c>
      <c r="B4361" s="1">
        <v>38990</v>
      </c>
      <c r="C4361" t="s">
        <v>2791</v>
      </c>
      <c r="D4361">
        <f t="shared" si="204"/>
        <v>7864.53</v>
      </c>
      <c r="E4361">
        <f t="shared" si="205"/>
        <v>9</v>
      </c>
      <c r="F4361" t="str">
        <f t="shared" si="206"/>
        <v>No</v>
      </c>
    </row>
    <row r="4362" spans="1:6" x14ac:dyDescent="0.25">
      <c r="A4362" t="s">
        <v>84</v>
      </c>
      <c r="B4362" s="1">
        <v>41143</v>
      </c>
      <c r="C4362" t="s">
        <v>2792</v>
      </c>
      <c r="D4362">
        <f t="shared" si="204"/>
        <v>8423.39</v>
      </c>
      <c r="E4362">
        <f t="shared" si="205"/>
        <v>8</v>
      </c>
      <c r="F4362" t="str">
        <f t="shared" si="206"/>
        <v>No</v>
      </c>
    </row>
    <row r="4363" spans="1:6" x14ac:dyDescent="0.25">
      <c r="A4363" t="s">
        <v>855</v>
      </c>
      <c r="B4363" s="1">
        <v>39133</v>
      </c>
      <c r="C4363" t="s">
        <v>2793</v>
      </c>
      <c r="D4363">
        <f t="shared" si="204"/>
        <v>7341.35</v>
      </c>
      <c r="E4363">
        <f t="shared" si="205"/>
        <v>2</v>
      </c>
      <c r="F4363" t="str">
        <f t="shared" si="206"/>
        <v>No</v>
      </c>
    </row>
    <row r="4364" spans="1:6" x14ac:dyDescent="0.25">
      <c r="A4364" t="s">
        <v>1085</v>
      </c>
      <c r="B4364" s="1">
        <v>40062</v>
      </c>
      <c r="C4364" t="s">
        <v>2794</v>
      </c>
      <c r="D4364">
        <f t="shared" si="204"/>
        <v>5932.45</v>
      </c>
      <c r="E4364">
        <f t="shared" si="205"/>
        <v>9</v>
      </c>
      <c r="F4364" t="str">
        <f t="shared" si="206"/>
        <v>No</v>
      </c>
    </row>
    <row r="4365" spans="1:6" x14ac:dyDescent="0.25">
      <c r="A4365" t="s">
        <v>709</v>
      </c>
      <c r="B4365" s="1">
        <v>38765</v>
      </c>
      <c r="C4365">
        <v>7227.16</v>
      </c>
      <c r="D4365">
        <f t="shared" si="204"/>
        <v>7227.16</v>
      </c>
      <c r="E4365">
        <f t="shared" si="205"/>
        <v>2</v>
      </c>
      <c r="F4365" t="str">
        <f t="shared" si="206"/>
        <v>No</v>
      </c>
    </row>
    <row r="4366" spans="1:6" x14ac:dyDescent="0.25">
      <c r="A4366" t="s">
        <v>898</v>
      </c>
      <c r="B4366" s="1">
        <v>41871</v>
      </c>
      <c r="C4366" t="s">
        <v>2795</v>
      </c>
      <c r="D4366">
        <f t="shared" si="204"/>
        <v>9426.4599999999991</v>
      </c>
      <c r="E4366">
        <f t="shared" si="205"/>
        <v>8</v>
      </c>
      <c r="F4366" t="str">
        <f t="shared" si="206"/>
        <v>No</v>
      </c>
    </row>
    <row r="4367" spans="1:6" x14ac:dyDescent="0.25">
      <c r="A4367" t="s">
        <v>141</v>
      </c>
      <c r="B4367" s="1">
        <v>41711</v>
      </c>
      <c r="C4367" t="s">
        <v>2796</v>
      </c>
      <c r="D4367">
        <f t="shared" si="204"/>
        <v>9481.26</v>
      </c>
      <c r="E4367">
        <f t="shared" si="205"/>
        <v>3</v>
      </c>
      <c r="F4367" t="str">
        <f t="shared" si="206"/>
        <v>No</v>
      </c>
    </row>
    <row r="4368" spans="1:6" x14ac:dyDescent="0.25">
      <c r="A4368" t="s">
        <v>416</v>
      </c>
      <c r="B4368" s="1">
        <v>40433</v>
      </c>
      <c r="C4368">
        <v>5684.58</v>
      </c>
      <c r="D4368">
        <f t="shared" si="204"/>
        <v>5684.58</v>
      </c>
      <c r="E4368">
        <f t="shared" si="205"/>
        <v>9</v>
      </c>
      <c r="F4368" t="str">
        <f t="shared" si="206"/>
        <v>No</v>
      </c>
    </row>
    <row r="4369" spans="1:6" x14ac:dyDescent="0.25">
      <c r="A4369" t="s">
        <v>413</v>
      </c>
      <c r="B4369" s="1">
        <v>37922</v>
      </c>
      <c r="C4369" t="s">
        <v>2797</v>
      </c>
      <c r="D4369">
        <f t="shared" si="204"/>
        <v>9924.89</v>
      </c>
      <c r="E4369">
        <f t="shared" si="205"/>
        <v>10</v>
      </c>
      <c r="F4369" t="str">
        <f t="shared" si="206"/>
        <v>No</v>
      </c>
    </row>
    <row r="4370" spans="1:6" x14ac:dyDescent="0.25">
      <c r="A4370" t="s">
        <v>1220</v>
      </c>
      <c r="B4370" s="1">
        <v>37776</v>
      </c>
      <c r="C4370" t="s">
        <v>2798</v>
      </c>
      <c r="D4370">
        <f t="shared" si="204"/>
        <v>6216.09</v>
      </c>
      <c r="E4370">
        <f t="shared" si="205"/>
        <v>6</v>
      </c>
      <c r="F4370" t="str">
        <f t="shared" si="206"/>
        <v>No</v>
      </c>
    </row>
    <row r="4371" spans="1:6" x14ac:dyDescent="0.25">
      <c r="A4371" t="s">
        <v>143</v>
      </c>
      <c r="B4371" s="1">
        <v>38795</v>
      </c>
      <c r="C4371">
        <v>7608.98</v>
      </c>
      <c r="D4371">
        <f t="shared" si="204"/>
        <v>7608.98</v>
      </c>
      <c r="E4371">
        <f t="shared" si="205"/>
        <v>3</v>
      </c>
      <c r="F4371" t="str">
        <f t="shared" si="206"/>
        <v>Yes</v>
      </c>
    </row>
    <row r="4372" spans="1:6" x14ac:dyDescent="0.25">
      <c r="A4372" t="s">
        <v>194</v>
      </c>
      <c r="B4372" s="1">
        <v>39038</v>
      </c>
      <c r="C4372">
        <v>7135.36</v>
      </c>
      <c r="D4372">
        <f t="shared" si="204"/>
        <v>7135.36</v>
      </c>
      <c r="E4372">
        <f t="shared" si="205"/>
        <v>11</v>
      </c>
      <c r="F4372" t="str">
        <f t="shared" si="206"/>
        <v>No</v>
      </c>
    </row>
    <row r="4373" spans="1:6" x14ac:dyDescent="0.25">
      <c r="A4373" t="s">
        <v>454</v>
      </c>
      <c r="B4373" s="1">
        <v>40802</v>
      </c>
      <c r="C4373" t="s">
        <v>2799</v>
      </c>
      <c r="D4373">
        <f t="shared" si="204"/>
        <v>7060.29</v>
      </c>
      <c r="E4373">
        <f t="shared" si="205"/>
        <v>9</v>
      </c>
      <c r="F4373" t="str">
        <f t="shared" si="206"/>
        <v>No</v>
      </c>
    </row>
    <row r="4374" spans="1:6" x14ac:dyDescent="0.25">
      <c r="A4374" t="s">
        <v>438</v>
      </c>
      <c r="B4374" s="1">
        <v>38397</v>
      </c>
      <c r="C4374" t="s">
        <v>2800</v>
      </c>
      <c r="D4374">
        <f t="shared" si="204"/>
        <v>7567.79</v>
      </c>
      <c r="E4374">
        <f t="shared" si="205"/>
        <v>2</v>
      </c>
      <c r="F4374" t="str">
        <f t="shared" si="206"/>
        <v>No</v>
      </c>
    </row>
    <row r="4375" spans="1:6" x14ac:dyDescent="0.25">
      <c r="A4375" t="s">
        <v>84</v>
      </c>
      <c r="B4375" s="1">
        <v>40726</v>
      </c>
      <c r="C4375">
        <v>9299.34</v>
      </c>
      <c r="D4375">
        <f t="shared" si="204"/>
        <v>9299.34</v>
      </c>
      <c r="E4375">
        <f t="shared" si="205"/>
        <v>7</v>
      </c>
      <c r="F4375" t="str">
        <f t="shared" si="206"/>
        <v>No</v>
      </c>
    </row>
    <row r="4376" spans="1:6" x14ac:dyDescent="0.25">
      <c r="A4376" t="s">
        <v>1122</v>
      </c>
      <c r="B4376" s="1">
        <v>37687</v>
      </c>
      <c r="C4376">
        <v>7755.46</v>
      </c>
      <c r="D4376">
        <f t="shared" si="204"/>
        <v>7755.46</v>
      </c>
      <c r="E4376">
        <f t="shared" si="205"/>
        <v>3</v>
      </c>
      <c r="F4376" t="str">
        <f t="shared" si="206"/>
        <v>No</v>
      </c>
    </row>
    <row r="4377" spans="1:6" x14ac:dyDescent="0.25">
      <c r="A4377" t="s">
        <v>138</v>
      </c>
      <c r="B4377" s="1">
        <v>40304</v>
      </c>
      <c r="C4377">
        <v>7282.19</v>
      </c>
      <c r="D4377">
        <f t="shared" si="204"/>
        <v>7282.19</v>
      </c>
      <c r="E4377">
        <f t="shared" si="205"/>
        <v>5</v>
      </c>
      <c r="F4377" t="str">
        <f t="shared" si="206"/>
        <v>Yes</v>
      </c>
    </row>
    <row r="4378" spans="1:6" x14ac:dyDescent="0.25">
      <c r="A4378" t="s">
        <v>242</v>
      </c>
      <c r="B4378" s="1">
        <v>40519</v>
      </c>
      <c r="C4378" t="s">
        <v>2801</v>
      </c>
      <c r="D4378">
        <f t="shared" si="204"/>
        <v>6363.23</v>
      </c>
      <c r="E4378">
        <f t="shared" si="205"/>
        <v>12</v>
      </c>
      <c r="F4378" t="str">
        <f t="shared" si="206"/>
        <v>No</v>
      </c>
    </row>
    <row r="4379" spans="1:6" x14ac:dyDescent="0.25">
      <c r="A4379" t="s">
        <v>1376</v>
      </c>
      <c r="B4379" s="1">
        <v>40714</v>
      </c>
      <c r="C4379" t="s">
        <v>2802</v>
      </c>
      <c r="D4379">
        <f t="shared" si="204"/>
        <v>7052.85</v>
      </c>
      <c r="E4379">
        <f t="shared" si="205"/>
        <v>6</v>
      </c>
      <c r="F4379" t="str">
        <f t="shared" si="206"/>
        <v>No</v>
      </c>
    </row>
    <row r="4380" spans="1:6" x14ac:dyDescent="0.25">
      <c r="A4380" t="s">
        <v>1052</v>
      </c>
      <c r="B4380" s="1">
        <v>39225</v>
      </c>
      <c r="C4380">
        <v>6442.05</v>
      </c>
      <c r="D4380">
        <f t="shared" si="204"/>
        <v>6442.05</v>
      </c>
      <c r="E4380">
        <f t="shared" si="205"/>
        <v>5</v>
      </c>
      <c r="F4380" t="str">
        <f t="shared" si="206"/>
        <v>No</v>
      </c>
    </row>
    <row r="4381" spans="1:6" x14ac:dyDescent="0.25">
      <c r="A4381" t="s">
        <v>192</v>
      </c>
      <c r="B4381" s="1">
        <v>39410</v>
      </c>
      <c r="C4381" t="s">
        <v>1814</v>
      </c>
      <c r="D4381">
        <f t="shared" si="204"/>
        <v>8386.49</v>
      </c>
      <c r="E4381">
        <f t="shared" si="205"/>
        <v>11</v>
      </c>
      <c r="F4381" t="str">
        <f t="shared" si="206"/>
        <v>No</v>
      </c>
    </row>
    <row r="4382" spans="1:6" x14ac:dyDescent="0.25">
      <c r="A4382" t="s">
        <v>335</v>
      </c>
      <c r="B4382" s="1">
        <v>40382</v>
      </c>
      <c r="C4382" t="s">
        <v>2803</v>
      </c>
      <c r="D4382">
        <f t="shared" si="204"/>
        <v>7695.05</v>
      </c>
      <c r="E4382">
        <f t="shared" si="205"/>
        <v>7</v>
      </c>
      <c r="F4382" t="str">
        <f t="shared" si="206"/>
        <v>No</v>
      </c>
    </row>
    <row r="4383" spans="1:6" x14ac:dyDescent="0.25">
      <c r="A4383" t="s">
        <v>79</v>
      </c>
      <c r="B4383" s="1">
        <v>37543</v>
      </c>
      <c r="C4383" t="s">
        <v>2804</v>
      </c>
      <c r="D4383">
        <f t="shared" si="204"/>
        <v>7309.71</v>
      </c>
      <c r="E4383">
        <f t="shared" si="205"/>
        <v>10</v>
      </c>
      <c r="F4383" t="str">
        <f t="shared" si="206"/>
        <v>Yes</v>
      </c>
    </row>
    <row r="4384" spans="1:6" x14ac:dyDescent="0.25">
      <c r="A4384" t="s">
        <v>331</v>
      </c>
      <c r="B4384" s="1">
        <v>37286</v>
      </c>
      <c r="C4384">
        <v>9109.09</v>
      </c>
      <c r="D4384">
        <f t="shared" si="204"/>
        <v>9109.09</v>
      </c>
      <c r="E4384">
        <f t="shared" si="205"/>
        <v>1</v>
      </c>
      <c r="F4384" t="str">
        <f t="shared" si="206"/>
        <v>No</v>
      </c>
    </row>
    <row r="4385" spans="1:6" x14ac:dyDescent="0.25">
      <c r="A4385" t="s">
        <v>746</v>
      </c>
      <c r="B4385" s="1">
        <v>37835</v>
      </c>
      <c r="C4385" t="s">
        <v>2805</v>
      </c>
      <c r="D4385">
        <f t="shared" si="204"/>
        <v>9711.26</v>
      </c>
      <c r="E4385">
        <f t="shared" si="205"/>
        <v>8</v>
      </c>
      <c r="F4385" t="str">
        <f t="shared" si="206"/>
        <v>No</v>
      </c>
    </row>
    <row r="4386" spans="1:6" x14ac:dyDescent="0.25">
      <c r="A4386" t="s">
        <v>562</v>
      </c>
      <c r="B4386" s="1">
        <v>38863</v>
      </c>
      <c r="C4386" t="s">
        <v>2806</v>
      </c>
      <c r="D4386">
        <f t="shared" si="204"/>
        <v>6862.88</v>
      </c>
      <c r="E4386">
        <f t="shared" si="205"/>
        <v>5</v>
      </c>
      <c r="F4386" t="str">
        <f t="shared" si="206"/>
        <v>No</v>
      </c>
    </row>
    <row r="4387" spans="1:6" x14ac:dyDescent="0.25">
      <c r="A4387" t="s">
        <v>675</v>
      </c>
      <c r="B4387" s="1">
        <v>38545</v>
      </c>
      <c r="C4387" t="s">
        <v>2807</v>
      </c>
      <c r="D4387">
        <f t="shared" si="204"/>
        <v>9806.4699999999993</v>
      </c>
      <c r="E4387">
        <f t="shared" si="205"/>
        <v>7</v>
      </c>
      <c r="F4387" t="str">
        <f t="shared" si="206"/>
        <v>No</v>
      </c>
    </row>
    <row r="4388" spans="1:6" x14ac:dyDescent="0.25">
      <c r="A4388" t="s">
        <v>706</v>
      </c>
      <c r="B4388" s="1">
        <v>41179</v>
      </c>
      <c r="C4388" t="s">
        <v>2808</v>
      </c>
      <c r="D4388">
        <f t="shared" si="204"/>
        <v>8077.27</v>
      </c>
      <c r="E4388">
        <f t="shared" si="205"/>
        <v>9</v>
      </c>
      <c r="F4388" t="str">
        <f t="shared" si="206"/>
        <v>No</v>
      </c>
    </row>
    <row r="4389" spans="1:6" x14ac:dyDescent="0.25">
      <c r="A4389" t="s">
        <v>573</v>
      </c>
      <c r="B4389" s="1">
        <v>41832</v>
      </c>
      <c r="C4389">
        <v>9149.68</v>
      </c>
      <c r="D4389">
        <f t="shared" si="204"/>
        <v>9149.68</v>
      </c>
      <c r="E4389">
        <f t="shared" si="205"/>
        <v>7</v>
      </c>
      <c r="F4389" t="str">
        <f t="shared" si="206"/>
        <v>No</v>
      </c>
    </row>
    <row r="4390" spans="1:6" x14ac:dyDescent="0.25">
      <c r="A4390" t="s">
        <v>78</v>
      </c>
      <c r="B4390" s="1">
        <v>39066</v>
      </c>
      <c r="C4390" t="s">
        <v>2809</v>
      </c>
      <c r="D4390">
        <f t="shared" si="204"/>
        <v>6602.21</v>
      </c>
      <c r="E4390">
        <f t="shared" si="205"/>
        <v>12</v>
      </c>
      <c r="F4390" t="str">
        <f t="shared" si="206"/>
        <v>No</v>
      </c>
    </row>
    <row r="4391" spans="1:6" x14ac:dyDescent="0.25">
      <c r="A4391" t="s">
        <v>962</v>
      </c>
      <c r="B4391" s="1">
        <v>41538</v>
      </c>
      <c r="C4391" t="s">
        <v>2810</v>
      </c>
      <c r="D4391">
        <f t="shared" si="204"/>
        <v>6852.49</v>
      </c>
      <c r="E4391">
        <f t="shared" si="205"/>
        <v>9</v>
      </c>
      <c r="F4391" t="str">
        <f t="shared" si="206"/>
        <v>No</v>
      </c>
    </row>
    <row r="4392" spans="1:6" x14ac:dyDescent="0.25">
      <c r="A4392" t="s">
        <v>429</v>
      </c>
      <c r="B4392" s="1">
        <v>41331</v>
      </c>
      <c r="C4392" t="s">
        <v>2811</v>
      </c>
      <c r="D4392">
        <f t="shared" si="204"/>
        <v>8261.67</v>
      </c>
      <c r="E4392">
        <f t="shared" si="205"/>
        <v>2</v>
      </c>
      <c r="F4392" t="str">
        <f t="shared" si="206"/>
        <v>No</v>
      </c>
    </row>
    <row r="4393" spans="1:6" x14ac:dyDescent="0.25">
      <c r="A4393" t="s">
        <v>299</v>
      </c>
      <c r="B4393" s="1">
        <v>37641</v>
      </c>
      <c r="C4393" t="s">
        <v>2812</v>
      </c>
      <c r="D4393">
        <f t="shared" si="204"/>
        <v>8878.07</v>
      </c>
      <c r="E4393">
        <f t="shared" si="205"/>
        <v>1</v>
      </c>
      <c r="F4393" t="str">
        <f t="shared" si="206"/>
        <v>No</v>
      </c>
    </row>
    <row r="4394" spans="1:6" x14ac:dyDescent="0.25">
      <c r="A4394" t="s">
        <v>143</v>
      </c>
      <c r="B4394" s="1">
        <v>38353</v>
      </c>
      <c r="C4394" t="s">
        <v>2813</v>
      </c>
      <c r="D4394">
        <f t="shared" si="204"/>
        <v>6587.79</v>
      </c>
      <c r="E4394">
        <f t="shared" si="205"/>
        <v>1</v>
      </c>
      <c r="F4394" t="str">
        <f t="shared" si="206"/>
        <v>Yes</v>
      </c>
    </row>
    <row r="4395" spans="1:6" x14ac:dyDescent="0.25">
      <c r="A4395" t="s">
        <v>586</v>
      </c>
      <c r="B4395" s="1">
        <v>41826</v>
      </c>
      <c r="C4395" t="s">
        <v>2814</v>
      </c>
      <c r="D4395">
        <f t="shared" si="204"/>
        <v>6547.85</v>
      </c>
      <c r="E4395">
        <f t="shared" si="205"/>
        <v>7</v>
      </c>
      <c r="F4395" t="str">
        <f t="shared" si="206"/>
        <v>No</v>
      </c>
    </row>
    <row r="4396" spans="1:6" x14ac:dyDescent="0.25">
      <c r="A4396" t="s">
        <v>79</v>
      </c>
      <c r="B4396" s="1">
        <v>38847</v>
      </c>
      <c r="C4396">
        <v>9942.9</v>
      </c>
      <c r="D4396">
        <f t="shared" si="204"/>
        <v>9942.9</v>
      </c>
      <c r="E4396">
        <f t="shared" si="205"/>
        <v>5</v>
      </c>
      <c r="F4396" t="str">
        <f t="shared" si="206"/>
        <v>Yes</v>
      </c>
    </row>
    <row r="4397" spans="1:6" x14ac:dyDescent="0.25">
      <c r="A4397" t="s">
        <v>489</v>
      </c>
      <c r="B4397" s="1">
        <v>38835</v>
      </c>
      <c r="C4397">
        <v>5134.74</v>
      </c>
      <c r="D4397">
        <f t="shared" si="204"/>
        <v>5134.74</v>
      </c>
      <c r="E4397">
        <f t="shared" si="205"/>
        <v>4</v>
      </c>
      <c r="F4397" t="str">
        <f t="shared" si="206"/>
        <v>No</v>
      </c>
    </row>
    <row r="4398" spans="1:6" x14ac:dyDescent="0.25">
      <c r="A4398" t="s">
        <v>1838</v>
      </c>
      <c r="B4398" s="1">
        <v>40573</v>
      </c>
      <c r="C4398" t="s">
        <v>2815</v>
      </c>
      <c r="D4398">
        <f t="shared" si="204"/>
        <v>9003.0499999999993</v>
      </c>
      <c r="E4398">
        <f t="shared" si="205"/>
        <v>1</v>
      </c>
      <c r="F4398" t="str">
        <f t="shared" si="206"/>
        <v>No</v>
      </c>
    </row>
    <row r="4399" spans="1:6" x14ac:dyDescent="0.25">
      <c r="A4399" t="s">
        <v>190</v>
      </c>
      <c r="B4399" s="1">
        <v>41329</v>
      </c>
      <c r="C4399">
        <v>9934.2099999999991</v>
      </c>
      <c r="D4399">
        <f t="shared" si="204"/>
        <v>9934.2099999999991</v>
      </c>
      <c r="E4399">
        <f t="shared" si="205"/>
        <v>2</v>
      </c>
      <c r="F4399" t="str">
        <f t="shared" si="206"/>
        <v>No</v>
      </c>
    </row>
    <row r="4400" spans="1:6" x14ac:dyDescent="0.25">
      <c r="A4400" t="s">
        <v>143</v>
      </c>
      <c r="B4400" s="1">
        <v>41981</v>
      </c>
      <c r="C4400">
        <v>9039.2099999999991</v>
      </c>
      <c r="D4400">
        <f t="shared" si="204"/>
        <v>9039.2099999999991</v>
      </c>
      <c r="E4400">
        <f t="shared" si="205"/>
        <v>12</v>
      </c>
      <c r="F4400" t="str">
        <f t="shared" si="206"/>
        <v>Yes</v>
      </c>
    </row>
    <row r="4401" spans="1:6" x14ac:dyDescent="0.25">
      <c r="A4401" t="s">
        <v>216</v>
      </c>
      <c r="B4401" s="1">
        <v>38085</v>
      </c>
      <c r="C4401" t="s">
        <v>2816</v>
      </c>
      <c r="D4401">
        <f t="shared" si="204"/>
        <v>7071.47</v>
      </c>
      <c r="E4401">
        <f t="shared" si="205"/>
        <v>4</v>
      </c>
      <c r="F4401" t="str">
        <f t="shared" si="206"/>
        <v>No</v>
      </c>
    </row>
    <row r="4402" spans="1:6" x14ac:dyDescent="0.25">
      <c r="A4402" t="s">
        <v>252</v>
      </c>
      <c r="B4402" s="1">
        <v>37918</v>
      </c>
      <c r="C4402">
        <v>9263.39</v>
      </c>
      <c r="D4402">
        <f t="shared" si="204"/>
        <v>9263.39</v>
      </c>
      <c r="E4402">
        <f t="shared" si="205"/>
        <v>10</v>
      </c>
      <c r="F4402" t="str">
        <f t="shared" si="206"/>
        <v>No</v>
      </c>
    </row>
    <row r="4403" spans="1:6" x14ac:dyDescent="0.25">
      <c r="A4403" t="s">
        <v>230</v>
      </c>
      <c r="B4403" s="1">
        <v>41080</v>
      </c>
      <c r="C4403" t="s">
        <v>2817</v>
      </c>
      <c r="D4403">
        <f t="shared" si="204"/>
        <v>6224.14</v>
      </c>
      <c r="E4403">
        <f t="shared" si="205"/>
        <v>6</v>
      </c>
      <c r="F4403" t="str">
        <f t="shared" si="206"/>
        <v>No</v>
      </c>
    </row>
    <row r="4404" spans="1:6" x14ac:dyDescent="0.25">
      <c r="A4404" t="s">
        <v>308</v>
      </c>
      <c r="B4404" s="1">
        <v>40030</v>
      </c>
      <c r="C4404">
        <v>5979.22</v>
      </c>
      <c r="D4404">
        <f t="shared" si="204"/>
        <v>5979.22</v>
      </c>
      <c r="E4404">
        <f t="shared" si="205"/>
        <v>8</v>
      </c>
      <c r="F4404" t="str">
        <f t="shared" si="206"/>
        <v>No</v>
      </c>
    </row>
    <row r="4405" spans="1:6" x14ac:dyDescent="0.25">
      <c r="A4405" t="s">
        <v>682</v>
      </c>
      <c r="B4405" s="1">
        <v>41336</v>
      </c>
      <c r="C4405">
        <v>7227.18</v>
      </c>
      <c r="D4405">
        <f t="shared" si="204"/>
        <v>7227.18</v>
      </c>
      <c r="E4405">
        <f t="shared" si="205"/>
        <v>3</v>
      </c>
      <c r="F4405" t="str">
        <f t="shared" si="206"/>
        <v>No</v>
      </c>
    </row>
    <row r="4406" spans="1:6" x14ac:dyDescent="0.25">
      <c r="A4406" t="s">
        <v>634</v>
      </c>
      <c r="B4406" s="1">
        <v>39185</v>
      </c>
      <c r="C4406">
        <v>5559.76</v>
      </c>
      <c r="D4406">
        <f t="shared" si="204"/>
        <v>5559.76</v>
      </c>
      <c r="E4406">
        <f t="shared" si="205"/>
        <v>4</v>
      </c>
      <c r="F4406" t="str">
        <f t="shared" si="206"/>
        <v>No</v>
      </c>
    </row>
    <row r="4407" spans="1:6" x14ac:dyDescent="0.25">
      <c r="A4407" t="s">
        <v>125</v>
      </c>
      <c r="B4407" s="1">
        <v>41224</v>
      </c>
      <c r="C4407">
        <v>9690.59</v>
      </c>
      <c r="D4407">
        <f t="shared" si="204"/>
        <v>9690.59</v>
      </c>
      <c r="E4407">
        <f t="shared" si="205"/>
        <v>11</v>
      </c>
      <c r="F4407" t="str">
        <f t="shared" si="206"/>
        <v>No</v>
      </c>
    </row>
    <row r="4408" spans="1:6" x14ac:dyDescent="0.25">
      <c r="A4408" t="s">
        <v>745</v>
      </c>
      <c r="B4408" s="1">
        <v>39568</v>
      </c>
      <c r="C4408">
        <v>5164.0200000000004</v>
      </c>
      <c r="D4408">
        <f t="shared" si="204"/>
        <v>5164.0200000000004</v>
      </c>
      <c r="E4408">
        <f t="shared" si="205"/>
        <v>4</v>
      </c>
      <c r="F4408" t="str">
        <f t="shared" si="206"/>
        <v>No</v>
      </c>
    </row>
    <row r="4409" spans="1:6" x14ac:dyDescent="0.25">
      <c r="A4409" t="s">
        <v>760</v>
      </c>
      <c r="B4409" s="1">
        <v>41739</v>
      </c>
      <c r="C4409">
        <v>9618.06</v>
      </c>
      <c r="D4409">
        <f t="shared" si="204"/>
        <v>9618.06</v>
      </c>
      <c r="E4409">
        <f t="shared" si="205"/>
        <v>4</v>
      </c>
      <c r="F4409" t="str">
        <f t="shared" si="206"/>
        <v>No</v>
      </c>
    </row>
    <row r="4410" spans="1:6" x14ac:dyDescent="0.25">
      <c r="A4410" t="s">
        <v>524</v>
      </c>
      <c r="B4410" s="1">
        <v>40402</v>
      </c>
      <c r="C4410">
        <v>7817.05</v>
      </c>
      <c r="D4410">
        <f t="shared" si="204"/>
        <v>7817.05</v>
      </c>
      <c r="E4410">
        <f t="shared" si="205"/>
        <v>8</v>
      </c>
      <c r="F4410" t="str">
        <f t="shared" si="206"/>
        <v>No</v>
      </c>
    </row>
    <row r="4411" spans="1:6" x14ac:dyDescent="0.25">
      <c r="A4411" t="s">
        <v>1076</v>
      </c>
      <c r="B4411" s="1">
        <v>41696</v>
      </c>
      <c r="C4411">
        <v>9672.83</v>
      </c>
      <c r="D4411">
        <f t="shared" si="204"/>
        <v>9672.83</v>
      </c>
      <c r="E4411">
        <f t="shared" si="205"/>
        <v>2</v>
      </c>
      <c r="F4411" t="str">
        <f t="shared" si="206"/>
        <v>No</v>
      </c>
    </row>
    <row r="4412" spans="1:6" x14ac:dyDescent="0.25">
      <c r="A4412" t="s">
        <v>615</v>
      </c>
      <c r="B4412" s="1">
        <v>39252</v>
      </c>
      <c r="C4412" t="s">
        <v>2818</v>
      </c>
      <c r="D4412">
        <f t="shared" si="204"/>
        <v>6736.7</v>
      </c>
      <c r="E4412">
        <f t="shared" si="205"/>
        <v>6</v>
      </c>
      <c r="F4412" t="str">
        <f t="shared" si="206"/>
        <v>No</v>
      </c>
    </row>
    <row r="4413" spans="1:6" x14ac:dyDescent="0.25">
      <c r="A4413" t="s">
        <v>447</v>
      </c>
      <c r="B4413" s="1">
        <v>37919</v>
      </c>
      <c r="C4413">
        <v>8825.4699999999993</v>
      </c>
      <c r="D4413">
        <f t="shared" si="204"/>
        <v>8825.4699999999993</v>
      </c>
      <c r="E4413">
        <f t="shared" si="205"/>
        <v>10</v>
      </c>
      <c r="F4413" t="str">
        <f t="shared" si="206"/>
        <v>No</v>
      </c>
    </row>
    <row r="4414" spans="1:6" x14ac:dyDescent="0.25">
      <c r="A4414" t="s">
        <v>543</v>
      </c>
      <c r="B4414" s="1">
        <v>39715</v>
      </c>
      <c r="C4414">
        <v>7586.06</v>
      </c>
      <c r="D4414">
        <f t="shared" si="204"/>
        <v>7586.06</v>
      </c>
      <c r="E4414">
        <f t="shared" si="205"/>
        <v>9</v>
      </c>
      <c r="F4414" t="str">
        <f t="shared" si="206"/>
        <v>No</v>
      </c>
    </row>
    <row r="4415" spans="1:6" x14ac:dyDescent="0.25">
      <c r="A4415" t="s">
        <v>475</v>
      </c>
      <c r="B4415" s="1">
        <v>41153</v>
      </c>
      <c r="C4415" t="s">
        <v>2819</v>
      </c>
      <c r="D4415">
        <f t="shared" si="204"/>
        <v>8802.4</v>
      </c>
      <c r="E4415">
        <f t="shared" si="205"/>
        <v>9</v>
      </c>
      <c r="F4415" t="str">
        <f t="shared" si="206"/>
        <v>No</v>
      </c>
    </row>
    <row r="4416" spans="1:6" x14ac:dyDescent="0.25">
      <c r="A4416" t="s">
        <v>394</v>
      </c>
      <c r="B4416" s="1">
        <v>39931</v>
      </c>
      <c r="C4416" t="s">
        <v>2820</v>
      </c>
      <c r="D4416">
        <f t="shared" si="204"/>
        <v>8651.26</v>
      </c>
      <c r="E4416">
        <f t="shared" si="205"/>
        <v>4</v>
      </c>
      <c r="F4416" t="str">
        <f t="shared" si="206"/>
        <v>No</v>
      </c>
    </row>
    <row r="4417" spans="1:6" x14ac:dyDescent="0.25">
      <c r="A4417" t="s">
        <v>269</v>
      </c>
      <c r="B4417" s="1">
        <v>39856</v>
      </c>
      <c r="C4417">
        <v>8119.86</v>
      </c>
      <c r="D4417">
        <f t="shared" si="204"/>
        <v>8119.86</v>
      </c>
      <c r="E4417">
        <f t="shared" si="205"/>
        <v>2</v>
      </c>
      <c r="F4417" t="str">
        <f t="shared" si="206"/>
        <v>Yes</v>
      </c>
    </row>
    <row r="4418" spans="1:6" x14ac:dyDescent="0.25">
      <c r="A4418" t="s">
        <v>242</v>
      </c>
      <c r="B4418" s="1">
        <v>39869</v>
      </c>
      <c r="C4418">
        <v>6134.79</v>
      </c>
      <c r="D4418">
        <f t="shared" si="204"/>
        <v>6134.79</v>
      </c>
      <c r="E4418">
        <f t="shared" si="205"/>
        <v>2</v>
      </c>
      <c r="F4418" t="str">
        <f t="shared" si="206"/>
        <v>No</v>
      </c>
    </row>
    <row r="4419" spans="1:6" x14ac:dyDescent="0.25">
      <c r="A4419" t="s">
        <v>2040</v>
      </c>
      <c r="B4419" s="1">
        <v>41024</v>
      </c>
      <c r="C4419" t="s">
        <v>2821</v>
      </c>
      <c r="D4419">
        <f t="shared" ref="D4419:D4482" si="207">IF(LEFT(RIGHT(C4419,3))=",",_xlfn.NUMBERVALUE(C4419,",","."),C4419)</f>
        <v>9037.1299999999992</v>
      </c>
      <c r="E4419">
        <f t="shared" ref="E4419:E4482" si="208">MONTH(B4419)</f>
        <v>4</v>
      </c>
      <c r="F4419" t="str">
        <f t="shared" ref="F4419:F4482" si="209">IF(ISERROR(SEARCH("J*A*S*M",A4419)),"No","Yes")</f>
        <v>No</v>
      </c>
    </row>
    <row r="4420" spans="1:6" x14ac:dyDescent="0.25">
      <c r="A4420" t="s">
        <v>364</v>
      </c>
      <c r="B4420" s="1">
        <v>41848</v>
      </c>
      <c r="C4420">
        <v>8172.56</v>
      </c>
      <c r="D4420">
        <f t="shared" si="207"/>
        <v>8172.56</v>
      </c>
      <c r="E4420">
        <f t="shared" si="208"/>
        <v>7</v>
      </c>
      <c r="F4420" t="str">
        <f t="shared" si="209"/>
        <v>No</v>
      </c>
    </row>
    <row r="4421" spans="1:6" x14ac:dyDescent="0.25">
      <c r="A4421" t="s">
        <v>568</v>
      </c>
      <c r="B4421" s="1">
        <v>40595</v>
      </c>
      <c r="C4421" t="s">
        <v>2822</v>
      </c>
      <c r="D4421">
        <f t="shared" si="207"/>
        <v>5970.44</v>
      </c>
      <c r="E4421">
        <f t="shared" si="208"/>
        <v>2</v>
      </c>
      <c r="F4421" t="str">
        <f t="shared" si="209"/>
        <v>No</v>
      </c>
    </row>
    <row r="4422" spans="1:6" x14ac:dyDescent="0.25">
      <c r="A4422" t="s">
        <v>61</v>
      </c>
      <c r="B4422" s="1">
        <v>39402</v>
      </c>
      <c r="C4422">
        <v>7503.45</v>
      </c>
      <c r="D4422">
        <f t="shared" si="207"/>
        <v>7503.45</v>
      </c>
      <c r="E4422">
        <f t="shared" si="208"/>
        <v>11</v>
      </c>
      <c r="F4422" t="str">
        <f t="shared" si="209"/>
        <v>No</v>
      </c>
    </row>
    <row r="4423" spans="1:6" x14ac:dyDescent="0.25">
      <c r="A4423" t="s">
        <v>1039</v>
      </c>
      <c r="B4423" s="1">
        <v>37111</v>
      </c>
      <c r="C4423">
        <v>9386.91</v>
      </c>
      <c r="D4423">
        <f t="shared" si="207"/>
        <v>9386.91</v>
      </c>
      <c r="E4423">
        <f t="shared" si="208"/>
        <v>8</v>
      </c>
      <c r="F4423" t="str">
        <f t="shared" si="209"/>
        <v>No</v>
      </c>
    </row>
    <row r="4424" spans="1:6" x14ac:dyDescent="0.25">
      <c r="A4424" t="s">
        <v>106</v>
      </c>
      <c r="B4424" s="1">
        <v>38113</v>
      </c>
      <c r="C4424" t="s">
        <v>2823</v>
      </c>
      <c r="D4424">
        <f t="shared" si="207"/>
        <v>5123.8900000000003</v>
      </c>
      <c r="E4424">
        <f t="shared" si="208"/>
        <v>5</v>
      </c>
      <c r="F4424" t="str">
        <f t="shared" si="209"/>
        <v>No</v>
      </c>
    </row>
    <row r="4425" spans="1:6" x14ac:dyDescent="0.25">
      <c r="A4425" t="s">
        <v>957</v>
      </c>
      <c r="B4425" s="1">
        <v>41633</v>
      </c>
      <c r="C4425" t="s">
        <v>2824</v>
      </c>
      <c r="D4425">
        <f t="shared" si="207"/>
        <v>5275.94</v>
      </c>
      <c r="E4425">
        <f t="shared" si="208"/>
        <v>12</v>
      </c>
      <c r="F4425" t="str">
        <f t="shared" si="209"/>
        <v>No</v>
      </c>
    </row>
    <row r="4426" spans="1:6" x14ac:dyDescent="0.25">
      <c r="A4426" t="s">
        <v>126</v>
      </c>
      <c r="B4426" s="1">
        <v>38288</v>
      </c>
      <c r="C4426">
        <v>9102.14</v>
      </c>
      <c r="D4426">
        <f t="shared" si="207"/>
        <v>9102.14</v>
      </c>
      <c r="E4426">
        <f t="shared" si="208"/>
        <v>10</v>
      </c>
      <c r="F4426" t="str">
        <f t="shared" si="209"/>
        <v>No</v>
      </c>
    </row>
    <row r="4427" spans="1:6" x14ac:dyDescent="0.25">
      <c r="A4427" t="s">
        <v>466</v>
      </c>
      <c r="B4427" s="1">
        <v>38240</v>
      </c>
      <c r="C4427">
        <v>5578.48</v>
      </c>
      <c r="D4427">
        <f t="shared" si="207"/>
        <v>5578.48</v>
      </c>
      <c r="E4427">
        <f t="shared" si="208"/>
        <v>9</v>
      </c>
      <c r="F4427" t="str">
        <f t="shared" si="209"/>
        <v>No</v>
      </c>
    </row>
    <row r="4428" spans="1:6" x14ac:dyDescent="0.25">
      <c r="A4428" t="s">
        <v>534</v>
      </c>
      <c r="B4428" s="1">
        <v>40453</v>
      </c>
      <c r="C4428">
        <v>5943.43</v>
      </c>
      <c r="D4428">
        <f t="shared" si="207"/>
        <v>5943.43</v>
      </c>
      <c r="E4428">
        <f t="shared" si="208"/>
        <v>10</v>
      </c>
      <c r="F4428" t="str">
        <f t="shared" si="209"/>
        <v>No</v>
      </c>
    </row>
    <row r="4429" spans="1:6" x14ac:dyDescent="0.25">
      <c r="A4429" t="s">
        <v>548</v>
      </c>
      <c r="B4429" s="1">
        <v>37927</v>
      </c>
      <c r="C4429">
        <v>5598.12</v>
      </c>
      <c r="D4429">
        <f t="shared" si="207"/>
        <v>5598.12</v>
      </c>
      <c r="E4429">
        <f t="shared" si="208"/>
        <v>11</v>
      </c>
      <c r="F4429" t="str">
        <f t="shared" si="209"/>
        <v>No</v>
      </c>
    </row>
    <row r="4430" spans="1:6" x14ac:dyDescent="0.25">
      <c r="A4430" t="s">
        <v>132</v>
      </c>
      <c r="B4430" s="1">
        <v>40920</v>
      </c>
      <c r="C4430">
        <v>7385.8</v>
      </c>
      <c r="D4430">
        <f t="shared" si="207"/>
        <v>7385.8</v>
      </c>
      <c r="E4430">
        <f t="shared" si="208"/>
        <v>1</v>
      </c>
      <c r="F4430" t="str">
        <f t="shared" si="209"/>
        <v>No</v>
      </c>
    </row>
    <row r="4431" spans="1:6" x14ac:dyDescent="0.25">
      <c r="A4431" t="s">
        <v>660</v>
      </c>
      <c r="B4431" s="1">
        <v>40538</v>
      </c>
      <c r="C4431">
        <v>9610.7000000000007</v>
      </c>
      <c r="D4431">
        <f t="shared" si="207"/>
        <v>9610.7000000000007</v>
      </c>
      <c r="E4431">
        <f t="shared" si="208"/>
        <v>12</v>
      </c>
      <c r="F4431" t="str">
        <f t="shared" si="209"/>
        <v>No</v>
      </c>
    </row>
    <row r="4432" spans="1:6" x14ac:dyDescent="0.25">
      <c r="A4432" t="s">
        <v>575</v>
      </c>
      <c r="B4432" s="1">
        <v>40209</v>
      </c>
      <c r="C4432" t="s">
        <v>2825</v>
      </c>
      <c r="D4432">
        <f t="shared" si="207"/>
        <v>6900.59</v>
      </c>
      <c r="E4432">
        <f t="shared" si="208"/>
        <v>1</v>
      </c>
      <c r="F4432" t="str">
        <f t="shared" si="209"/>
        <v>No</v>
      </c>
    </row>
    <row r="4433" spans="1:6" x14ac:dyDescent="0.25">
      <c r="A4433" t="s">
        <v>717</v>
      </c>
      <c r="B4433" s="1">
        <v>38078</v>
      </c>
      <c r="C4433" t="s">
        <v>2826</v>
      </c>
      <c r="D4433">
        <f t="shared" si="207"/>
        <v>6659.35</v>
      </c>
      <c r="E4433">
        <f t="shared" si="208"/>
        <v>4</v>
      </c>
      <c r="F4433" t="str">
        <f t="shared" si="209"/>
        <v>No</v>
      </c>
    </row>
    <row r="4434" spans="1:6" x14ac:dyDescent="0.25">
      <c r="A4434" t="s">
        <v>68</v>
      </c>
      <c r="B4434" s="1">
        <v>37995</v>
      </c>
      <c r="C4434">
        <v>5609.47</v>
      </c>
      <c r="D4434">
        <f t="shared" si="207"/>
        <v>5609.47</v>
      </c>
      <c r="E4434">
        <f t="shared" si="208"/>
        <v>1</v>
      </c>
      <c r="F4434" t="str">
        <f t="shared" si="209"/>
        <v>No</v>
      </c>
    </row>
    <row r="4435" spans="1:6" x14ac:dyDescent="0.25">
      <c r="A4435" t="s">
        <v>173</v>
      </c>
      <c r="B4435" s="1">
        <v>37856</v>
      </c>
      <c r="C4435">
        <v>7368.05</v>
      </c>
      <c r="D4435">
        <f t="shared" si="207"/>
        <v>7368.05</v>
      </c>
      <c r="E4435">
        <f t="shared" si="208"/>
        <v>8</v>
      </c>
      <c r="F4435" t="str">
        <f t="shared" si="209"/>
        <v>No</v>
      </c>
    </row>
    <row r="4436" spans="1:6" x14ac:dyDescent="0.25">
      <c r="A4436" t="s">
        <v>99</v>
      </c>
      <c r="B4436" s="1">
        <v>39084</v>
      </c>
      <c r="C4436">
        <v>6808.98</v>
      </c>
      <c r="D4436">
        <f t="shared" si="207"/>
        <v>6808.98</v>
      </c>
      <c r="E4436">
        <f t="shared" si="208"/>
        <v>1</v>
      </c>
      <c r="F4436" t="str">
        <f t="shared" si="209"/>
        <v>No</v>
      </c>
    </row>
    <row r="4437" spans="1:6" x14ac:dyDescent="0.25">
      <c r="A4437" t="s">
        <v>622</v>
      </c>
      <c r="B4437" s="1">
        <v>37712</v>
      </c>
      <c r="C4437" t="s">
        <v>2827</v>
      </c>
      <c r="D4437">
        <f t="shared" si="207"/>
        <v>8072.86</v>
      </c>
      <c r="E4437">
        <f t="shared" si="208"/>
        <v>4</v>
      </c>
      <c r="F4437" t="str">
        <f t="shared" si="209"/>
        <v>No</v>
      </c>
    </row>
    <row r="4438" spans="1:6" x14ac:dyDescent="0.25">
      <c r="A4438" t="s">
        <v>202</v>
      </c>
      <c r="B4438" s="1">
        <v>41240</v>
      </c>
      <c r="C4438">
        <v>5949.87</v>
      </c>
      <c r="D4438">
        <f t="shared" si="207"/>
        <v>5949.87</v>
      </c>
      <c r="E4438">
        <f t="shared" si="208"/>
        <v>11</v>
      </c>
      <c r="F4438" t="str">
        <f t="shared" si="209"/>
        <v>No</v>
      </c>
    </row>
    <row r="4439" spans="1:6" x14ac:dyDescent="0.25">
      <c r="A4439" t="s">
        <v>134</v>
      </c>
      <c r="B4439" s="1">
        <v>39343</v>
      </c>
      <c r="C4439" t="s">
        <v>2828</v>
      </c>
      <c r="D4439">
        <f t="shared" si="207"/>
        <v>8807.4599999999991</v>
      </c>
      <c r="E4439">
        <f t="shared" si="208"/>
        <v>9</v>
      </c>
      <c r="F4439" t="str">
        <f t="shared" si="209"/>
        <v>No</v>
      </c>
    </row>
    <row r="4440" spans="1:6" x14ac:dyDescent="0.25">
      <c r="A4440" t="s">
        <v>346</v>
      </c>
      <c r="B4440" s="1">
        <v>40799</v>
      </c>
      <c r="C4440">
        <v>8318.14</v>
      </c>
      <c r="D4440">
        <f t="shared" si="207"/>
        <v>8318.14</v>
      </c>
      <c r="E4440">
        <f t="shared" si="208"/>
        <v>9</v>
      </c>
      <c r="F4440" t="str">
        <f t="shared" si="209"/>
        <v>No</v>
      </c>
    </row>
    <row r="4441" spans="1:6" x14ac:dyDescent="0.25">
      <c r="A4441" t="s">
        <v>413</v>
      </c>
      <c r="B4441" s="1">
        <v>41725</v>
      </c>
      <c r="C4441">
        <v>6114.35</v>
      </c>
      <c r="D4441">
        <f t="shared" si="207"/>
        <v>6114.35</v>
      </c>
      <c r="E4441">
        <f t="shared" si="208"/>
        <v>3</v>
      </c>
      <c r="F4441" t="str">
        <f t="shared" si="209"/>
        <v>No</v>
      </c>
    </row>
    <row r="4442" spans="1:6" x14ac:dyDescent="0.25">
      <c r="A4442" t="s">
        <v>981</v>
      </c>
      <c r="B4442" s="1">
        <v>39091</v>
      </c>
      <c r="C4442" t="s">
        <v>2829</v>
      </c>
      <c r="D4442">
        <f t="shared" si="207"/>
        <v>6924.92</v>
      </c>
      <c r="E4442">
        <f t="shared" si="208"/>
        <v>1</v>
      </c>
      <c r="F4442" t="str">
        <f t="shared" si="209"/>
        <v>No</v>
      </c>
    </row>
    <row r="4443" spans="1:6" x14ac:dyDescent="0.25">
      <c r="A4443" t="s">
        <v>534</v>
      </c>
      <c r="B4443" s="1">
        <v>40285</v>
      </c>
      <c r="C4443" t="s">
        <v>2830</v>
      </c>
      <c r="D4443">
        <f t="shared" si="207"/>
        <v>9127.8700000000008</v>
      </c>
      <c r="E4443">
        <f t="shared" si="208"/>
        <v>4</v>
      </c>
      <c r="F4443" t="str">
        <f t="shared" si="209"/>
        <v>No</v>
      </c>
    </row>
    <row r="4444" spans="1:6" x14ac:dyDescent="0.25">
      <c r="A4444" t="s">
        <v>71</v>
      </c>
      <c r="B4444" s="1">
        <v>39927</v>
      </c>
      <c r="C4444" t="s">
        <v>2831</v>
      </c>
      <c r="D4444">
        <f t="shared" si="207"/>
        <v>7275.07</v>
      </c>
      <c r="E4444">
        <f t="shared" si="208"/>
        <v>4</v>
      </c>
      <c r="F4444" t="str">
        <f t="shared" si="209"/>
        <v>No</v>
      </c>
    </row>
    <row r="4445" spans="1:6" x14ac:dyDescent="0.25">
      <c r="A4445" t="s">
        <v>1762</v>
      </c>
      <c r="B4445" s="1">
        <v>40766</v>
      </c>
      <c r="C4445" t="s">
        <v>2832</v>
      </c>
      <c r="D4445">
        <f t="shared" si="207"/>
        <v>6876.07</v>
      </c>
      <c r="E4445">
        <f t="shared" si="208"/>
        <v>8</v>
      </c>
      <c r="F4445" t="str">
        <f t="shared" si="209"/>
        <v>No</v>
      </c>
    </row>
    <row r="4446" spans="1:6" x14ac:dyDescent="0.25">
      <c r="A4446" t="s">
        <v>334</v>
      </c>
      <c r="B4446" s="1">
        <v>37279</v>
      </c>
      <c r="C4446">
        <v>6283.89</v>
      </c>
      <c r="D4446">
        <f t="shared" si="207"/>
        <v>6283.89</v>
      </c>
      <c r="E4446">
        <f t="shared" si="208"/>
        <v>1</v>
      </c>
      <c r="F4446" t="str">
        <f t="shared" si="209"/>
        <v>No</v>
      </c>
    </row>
    <row r="4447" spans="1:6" x14ac:dyDescent="0.25">
      <c r="A4447" t="s">
        <v>697</v>
      </c>
      <c r="B4447" s="1">
        <v>40091</v>
      </c>
      <c r="C4447" t="s">
        <v>2833</v>
      </c>
      <c r="D4447">
        <f t="shared" si="207"/>
        <v>8395.39</v>
      </c>
      <c r="E4447">
        <f t="shared" si="208"/>
        <v>10</v>
      </c>
      <c r="F4447" t="str">
        <f t="shared" si="209"/>
        <v>No</v>
      </c>
    </row>
    <row r="4448" spans="1:6" x14ac:dyDescent="0.25">
      <c r="A4448" t="s">
        <v>125</v>
      </c>
      <c r="B4448" s="1">
        <v>37225</v>
      </c>
      <c r="C4448" t="s">
        <v>2834</v>
      </c>
      <c r="D4448">
        <f t="shared" si="207"/>
        <v>9619.5499999999993</v>
      </c>
      <c r="E4448">
        <f t="shared" si="208"/>
        <v>11</v>
      </c>
      <c r="F4448" t="str">
        <f t="shared" si="209"/>
        <v>No</v>
      </c>
    </row>
    <row r="4449" spans="1:6" x14ac:dyDescent="0.25">
      <c r="A4449" t="s">
        <v>857</v>
      </c>
      <c r="B4449" s="1">
        <v>37485</v>
      </c>
      <c r="C4449">
        <v>7827.16</v>
      </c>
      <c r="D4449">
        <f t="shared" si="207"/>
        <v>7827.16</v>
      </c>
      <c r="E4449">
        <f t="shared" si="208"/>
        <v>8</v>
      </c>
      <c r="F4449" t="str">
        <f t="shared" si="209"/>
        <v>No</v>
      </c>
    </row>
    <row r="4450" spans="1:6" x14ac:dyDescent="0.25">
      <c r="A4450" t="s">
        <v>422</v>
      </c>
      <c r="B4450" s="1">
        <v>39800</v>
      </c>
      <c r="C4450">
        <v>6588.06</v>
      </c>
      <c r="D4450">
        <f t="shared" si="207"/>
        <v>6588.06</v>
      </c>
      <c r="E4450">
        <f t="shared" si="208"/>
        <v>12</v>
      </c>
      <c r="F4450" t="str">
        <f t="shared" si="209"/>
        <v>No</v>
      </c>
    </row>
    <row r="4451" spans="1:6" x14ac:dyDescent="0.25">
      <c r="A4451" t="s">
        <v>230</v>
      </c>
      <c r="B4451" s="1">
        <v>41754</v>
      </c>
      <c r="C4451">
        <v>7741.61</v>
      </c>
      <c r="D4451">
        <f t="shared" si="207"/>
        <v>7741.61</v>
      </c>
      <c r="E4451">
        <f t="shared" si="208"/>
        <v>4</v>
      </c>
      <c r="F4451" t="str">
        <f t="shared" si="209"/>
        <v>No</v>
      </c>
    </row>
    <row r="4452" spans="1:6" x14ac:dyDescent="0.25">
      <c r="A4452" t="s">
        <v>1146</v>
      </c>
      <c r="B4452" s="1">
        <v>39669</v>
      </c>
      <c r="C4452" t="s">
        <v>2835</v>
      </c>
      <c r="D4452">
        <f t="shared" si="207"/>
        <v>5119.3999999999996</v>
      </c>
      <c r="E4452">
        <f t="shared" si="208"/>
        <v>8</v>
      </c>
      <c r="F4452" t="str">
        <f t="shared" si="209"/>
        <v>No</v>
      </c>
    </row>
    <row r="4453" spans="1:6" x14ac:dyDescent="0.25">
      <c r="A4453" t="s">
        <v>77</v>
      </c>
      <c r="B4453" s="1">
        <v>40461</v>
      </c>
      <c r="C4453">
        <v>6049.21</v>
      </c>
      <c r="D4453">
        <f t="shared" si="207"/>
        <v>6049.21</v>
      </c>
      <c r="E4453">
        <f t="shared" si="208"/>
        <v>10</v>
      </c>
      <c r="F4453" t="str">
        <f t="shared" si="209"/>
        <v>No</v>
      </c>
    </row>
    <row r="4454" spans="1:6" x14ac:dyDescent="0.25">
      <c r="A4454" t="s">
        <v>703</v>
      </c>
      <c r="B4454" s="1">
        <v>41028</v>
      </c>
      <c r="C4454" t="s">
        <v>2836</v>
      </c>
      <c r="D4454">
        <f t="shared" si="207"/>
        <v>7082.96</v>
      </c>
      <c r="E4454">
        <f t="shared" si="208"/>
        <v>4</v>
      </c>
      <c r="F4454" t="str">
        <f t="shared" si="209"/>
        <v>No</v>
      </c>
    </row>
    <row r="4455" spans="1:6" x14ac:dyDescent="0.25">
      <c r="A4455" t="s">
        <v>101</v>
      </c>
      <c r="B4455" s="1">
        <v>37396</v>
      </c>
      <c r="C4455" t="s">
        <v>2837</v>
      </c>
      <c r="D4455">
        <f t="shared" si="207"/>
        <v>6375.66</v>
      </c>
      <c r="E4455">
        <f t="shared" si="208"/>
        <v>5</v>
      </c>
      <c r="F4455" t="str">
        <f t="shared" si="209"/>
        <v>No</v>
      </c>
    </row>
    <row r="4456" spans="1:6" x14ac:dyDescent="0.25">
      <c r="A4456" t="s">
        <v>104</v>
      </c>
      <c r="B4456" s="1">
        <v>39728</v>
      </c>
      <c r="C4456" t="s">
        <v>2838</v>
      </c>
      <c r="D4456">
        <f t="shared" si="207"/>
        <v>7939.79</v>
      </c>
      <c r="E4456">
        <f t="shared" si="208"/>
        <v>10</v>
      </c>
      <c r="F4456" t="str">
        <f t="shared" si="209"/>
        <v>No</v>
      </c>
    </row>
    <row r="4457" spans="1:6" x14ac:dyDescent="0.25">
      <c r="A4457" t="s">
        <v>123</v>
      </c>
      <c r="B4457" s="1">
        <v>39347</v>
      </c>
      <c r="C4457" t="s">
        <v>2839</v>
      </c>
      <c r="D4457">
        <f t="shared" si="207"/>
        <v>8989.18</v>
      </c>
      <c r="E4457">
        <f t="shared" si="208"/>
        <v>9</v>
      </c>
      <c r="F4457" t="str">
        <f t="shared" si="209"/>
        <v>No</v>
      </c>
    </row>
    <row r="4458" spans="1:6" x14ac:dyDescent="0.25">
      <c r="A4458" t="s">
        <v>1087</v>
      </c>
      <c r="B4458" s="1">
        <v>40684</v>
      </c>
      <c r="C4458" t="s">
        <v>2840</v>
      </c>
      <c r="D4458">
        <f t="shared" si="207"/>
        <v>6624.1</v>
      </c>
      <c r="E4458">
        <f t="shared" si="208"/>
        <v>5</v>
      </c>
      <c r="F4458" t="str">
        <f t="shared" si="209"/>
        <v>No</v>
      </c>
    </row>
    <row r="4459" spans="1:6" x14ac:dyDescent="0.25">
      <c r="A4459" t="s">
        <v>101</v>
      </c>
      <c r="B4459" s="1">
        <v>39948</v>
      </c>
      <c r="C4459">
        <v>7927.51</v>
      </c>
      <c r="D4459">
        <f t="shared" si="207"/>
        <v>7927.51</v>
      </c>
      <c r="E4459">
        <f t="shared" si="208"/>
        <v>5</v>
      </c>
      <c r="F4459" t="str">
        <f t="shared" si="209"/>
        <v>No</v>
      </c>
    </row>
    <row r="4460" spans="1:6" x14ac:dyDescent="0.25">
      <c r="A4460" t="s">
        <v>1259</v>
      </c>
      <c r="B4460" s="1">
        <v>41238</v>
      </c>
      <c r="C4460" t="s">
        <v>2841</v>
      </c>
      <c r="D4460">
        <f t="shared" si="207"/>
        <v>9284.4699999999993</v>
      </c>
      <c r="E4460">
        <f t="shared" si="208"/>
        <v>11</v>
      </c>
      <c r="F4460" t="str">
        <f t="shared" si="209"/>
        <v>No</v>
      </c>
    </row>
    <row r="4461" spans="1:6" x14ac:dyDescent="0.25">
      <c r="A4461" t="s">
        <v>1654</v>
      </c>
      <c r="B4461" s="1">
        <v>41907</v>
      </c>
      <c r="C4461" t="s">
        <v>2842</v>
      </c>
      <c r="D4461">
        <f t="shared" si="207"/>
        <v>5905.81</v>
      </c>
      <c r="E4461">
        <f t="shared" si="208"/>
        <v>9</v>
      </c>
      <c r="F4461" t="str">
        <f t="shared" si="209"/>
        <v>No</v>
      </c>
    </row>
    <row r="4462" spans="1:6" x14ac:dyDescent="0.25">
      <c r="A4462" t="s">
        <v>247</v>
      </c>
      <c r="B4462" s="1">
        <v>41033</v>
      </c>
      <c r="C4462">
        <v>5145.17</v>
      </c>
      <c r="D4462">
        <f t="shared" si="207"/>
        <v>5145.17</v>
      </c>
      <c r="E4462">
        <f t="shared" si="208"/>
        <v>5</v>
      </c>
      <c r="F4462" t="str">
        <f t="shared" si="209"/>
        <v>Yes</v>
      </c>
    </row>
    <row r="4463" spans="1:6" x14ac:dyDescent="0.25">
      <c r="A4463" t="s">
        <v>312</v>
      </c>
      <c r="B4463" s="1">
        <v>41252</v>
      </c>
      <c r="C4463">
        <v>9856.5</v>
      </c>
      <c r="D4463">
        <f t="shared" si="207"/>
        <v>9856.5</v>
      </c>
      <c r="E4463">
        <f t="shared" si="208"/>
        <v>12</v>
      </c>
      <c r="F4463" t="str">
        <f t="shared" si="209"/>
        <v>No</v>
      </c>
    </row>
    <row r="4464" spans="1:6" x14ac:dyDescent="0.25">
      <c r="A4464" t="s">
        <v>314</v>
      </c>
      <c r="B4464" s="1">
        <v>41733</v>
      </c>
      <c r="C4464">
        <v>6949</v>
      </c>
      <c r="D4464">
        <f t="shared" si="207"/>
        <v>6949</v>
      </c>
      <c r="E4464">
        <f t="shared" si="208"/>
        <v>4</v>
      </c>
      <c r="F4464" t="str">
        <f t="shared" si="209"/>
        <v>No</v>
      </c>
    </row>
    <row r="4465" spans="1:6" x14ac:dyDescent="0.25">
      <c r="A4465" t="s">
        <v>57</v>
      </c>
      <c r="B4465" s="1">
        <v>39312</v>
      </c>
      <c r="C4465" t="s">
        <v>2843</v>
      </c>
      <c r="D4465">
        <f t="shared" si="207"/>
        <v>8827.98</v>
      </c>
      <c r="E4465">
        <f t="shared" si="208"/>
        <v>8</v>
      </c>
      <c r="F4465" t="str">
        <f t="shared" si="209"/>
        <v>No</v>
      </c>
    </row>
    <row r="4466" spans="1:6" x14ac:dyDescent="0.25">
      <c r="A4466" t="s">
        <v>335</v>
      </c>
      <c r="B4466" s="1">
        <v>41389</v>
      </c>
      <c r="C4466" t="s">
        <v>2844</v>
      </c>
      <c r="D4466">
        <f t="shared" si="207"/>
        <v>6760.64</v>
      </c>
      <c r="E4466">
        <f t="shared" si="208"/>
        <v>4</v>
      </c>
      <c r="F4466" t="str">
        <f t="shared" si="209"/>
        <v>No</v>
      </c>
    </row>
    <row r="4467" spans="1:6" x14ac:dyDescent="0.25">
      <c r="A4467" t="s">
        <v>777</v>
      </c>
      <c r="B4467" s="1">
        <v>38594</v>
      </c>
      <c r="C4467">
        <v>6138.95</v>
      </c>
      <c r="D4467">
        <f t="shared" si="207"/>
        <v>6138.95</v>
      </c>
      <c r="E4467">
        <f t="shared" si="208"/>
        <v>8</v>
      </c>
      <c r="F4467" t="str">
        <f t="shared" si="209"/>
        <v>No</v>
      </c>
    </row>
    <row r="4468" spans="1:6" x14ac:dyDescent="0.25">
      <c r="A4468" t="s">
        <v>1588</v>
      </c>
      <c r="B4468" s="1">
        <v>41323</v>
      </c>
      <c r="C4468">
        <v>9265.86</v>
      </c>
      <c r="D4468">
        <f t="shared" si="207"/>
        <v>9265.86</v>
      </c>
      <c r="E4468">
        <f t="shared" si="208"/>
        <v>2</v>
      </c>
      <c r="F4468" t="str">
        <f t="shared" si="209"/>
        <v>No</v>
      </c>
    </row>
    <row r="4469" spans="1:6" x14ac:dyDescent="0.25">
      <c r="A4469" t="s">
        <v>79</v>
      </c>
      <c r="B4469" s="1">
        <v>41547</v>
      </c>
      <c r="C4469">
        <v>9745.93</v>
      </c>
      <c r="D4469">
        <f t="shared" si="207"/>
        <v>9745.93</v>
      </c>
      <c r="E4469">
        <f t="shared" si="208"/>
        <v>9</v>
      </c>
      <c r="F4469" t="str">
        <f t="shared" si="209"/>
        <v>Yes</v>
      </c>
    </row>
    <row r="4470" spans="1:6" x14ac:dyDescent="0.25">
      <c r="A4470" t="s">
        <v>164</v>
      </c>
      <c r="B4470" s="1">
        <v>39784</v>
      </c>
      <c r="C4470">
        <v>7897.41</v>
      </c>
      <c r="D4470">
        <f t="shared" si="207"/>
        <v>7897.41</v>
      </c>
      <c r="E4470">
        <f t="shared" si="208"/>
        <v>12</v>
      </c>
      <c r="F4470" t="str">
        <f t="shared" si="209"/>
        <v>No</v>
      </c>
    </row>
    <row r="4471" spans="1:6" x14ac:dyDescent="0.25">
      <c r="A4471" t="s">
        <v>396</v>
      </c>
      <c r="B4471" s="1">
        <v>41431</v>
      </c>
      <c r="C4471" t="s">
        <v>2845</v>
      </c>
      <c r="D4471">
        <f t="shared" si="207"/>
        <v>8474.2000000000007</v>
      </c>
      <c r="E4471">
        <f t="shared" si="208"/>
        <v>6</v>
      </c>
      <c r="F4471" t="str">
        <f t="shared" si="209"/>
        <v>Yes</v>
      </c>
    </row>
    <row r="4472" spans="1:6" x14ac:dyDescent="0.25">
      <c r="A4472" t="s">
        <v>338</v>
      </c>
      <c r="B4472" s="1">
        <v>38752</v>
      </c>
      <c r="C4472" t="s">
        <v>2846</v>
      </c>
      <c r="D4472">
        <f t="shared" si="207"/>
        <v>6833.42</v>
      </c>
      <c r="E4472">
        <f t="shared" si="208"/>
        <v>2</v>
      </c>
      <c r="F4472" t="str">
        <f t="shared" si="209"/>
        <v>No</v>
      </c>
    </row>
    <row r="4473" spans="1:6" x14ac:dyDescent="0.25">
      <c r="A4473" t="s">
        <v>121</v>
      </c>
      <c r="B4473" s="1">
        <v>41634</v>
      </c>
      <c r="C4473" t="s">
        <v>2847</v>
      </c>
      <c r="D4473">
        <f t="shared" si="207"/>
        <v>8707.99</v>
      </c>
      <c r="E4473">
        <f t="shared" si="208"/>
        <v>12</v>
      </c>
      <c r="F4473" t="str">
        <f t="shared" si="209"/>
        <v>No</v>
      </c>
    </row>
    <row r="4474" spans="1:6" x14ac:dyDescent="0.25">
      <c r="A4474" t="s">
        <v>868</v>
      </c>
      <c r="B4474" s="1">
        <v>38896</v>
      </c>
      <c r="C4474" t="s">
        <v>2848</v>
      </c>
      <c r="D4474">
        <f t="shared" si="207"/>
        <v>6678.9</v>
      </c>
      <c r="E4474">
        <f t="shared" si="208"/>
        <v>6</v>
      </c>
      <c r="F4474" t="str">
        <f t="shared" si="209"/>
        <v>No</v>
      </c>
    </row>
    <row r="4475" spans="1:6" x14ac:dyDescent="0.25">
      <c r="A4475" t="s">
        <v>506</v>
      </c>
      <c r="B4475" s="1">
        <v>37564</v>
      </c>
      <c r="C4475">
        <v>7762.23</v>
      </c>
      <c r="D4475">
        <f t="shared" si="207"/>
        <v>7762.23</v>
      </c>
      <c r="E4475">
        <f t="shared" si="208"/>
        <v>11</v>
      </c>
      <c r="F4475" t="str">
        <f t="shared" si="209"/>
        <v>No</v>
      </c>
    </row>
    <row r="4476" spans="1:6" x14ac:dyDescent="0.25">
      <c r="A4476" t="s">
        <v>860</v>
      </c>
      <c r="B4476" s="1">
        <v>38764</v>
      </c>
      <c r="C4476" t="s">
        <v>2849</v>
      </c>
      <c r="D4476">
        <f t="shared" si="207"/>
        <v>7512.38</v>
      </c>
      <c r="E4476">
        <f t="shared" si="208"/>
        <v>2</v>
      </c>
      <c r="F4476" t="str">
        <f t="shared" si="209"/>
        <v>No</v>
      </c>
    </row>
    <row r="4477" spans="1:6" x14ac:dyDescent="0.25">
      <c r="A4477" t="s">
        <v>334</v>
      </c>
      <c r="B4477" s="1">
        <v>40603</v>
      </c>
      <c r="C4477" t="s">
        <v>2850</v>
      </c>
      <c r="D4477">
        <f t="shared" si="207"/>
        <v>6592.63</v>
      </c>
      <c r="E4477">
        <f t="shared" si="208"/>
        <v>3</v>
      </c>
      <c r="F4477" t="str">
        <f t="shared" si="209"/>
        <v>No</v>
      </c>
    </row>
    <row r="4478" spans="1:6" x14ac:dyDescent="0.25">
      <c r="A4478" t="s">
        <v>285</v>
      </c>
      <c r="B4478" s="1">
        <v>39466</v>
      </c>
      <c r="C4478" t="s">
        <v>2851</v>
      </c>
      <c r="D4478">
        <f t="shared" si="207"/>
        <v>8110.57</v>
      </c>
      <c r="E4478">
        <f t="shared" si="208"/>
        <v>1</v>
      </c>
      <c r="F4478" t="str">
        <f t="shared" si="209"/>
        <v>No</v>
      </c>
    </row>
    <row r="4479" spans="1:6" x14ac:dyDescent="0.25">
      <c r="A4479" t="s">
        <v>1238</v>
      </c>
      <c r="B4479" s="1">
        <v>38396</v>
      </c>
      <c r="C4479">
        <v>8191.72</v>
      </c>
      <c r="D4479">
        <f t="shared" si="207"/>
        <v>8191.72</v>
      </c>
      <c r="E4479">
        <f t="shared" si="208"/>
        <v>2</v>
      </c>
      <c r="F4479" t="str">
        <f t="shared" si="209"/>
        <v>No</v>
      </c>
    </row>
    <row r="4480" spans="1:6" x14ac:dyDescent="0.25">
      <c r="A4480" t="s">
        <v>74</v>
      </c>
      <c r="B4480" s="1">
        <v>38848</v>
      </c>
      <c r="C4480" t="s">
        <v>2852</v>
      </c>
      <c r="D4480">
        <f t="shared" si="207"/>
        <v>6753.64</v>
      </c>
      <c r="E4480">
        <f t="shared" si="208"/>
        <v>5</v>
      </c>
      <c r="F4480" t="str">
        <f t="shared" si="209"/>
        <v>Yes</v>
      </c>
    </row>
    <row r="4481" spans="1:6" x14ac:dyDescent="0.25">
      <c r="A4481" t="s">
        <v>334</v>
      </c>
      <c r="B4481" s="1">
        <v>41440</v>
      </c>
      <c r="C4481">
        <v>6381.39</v>
      </c>
      <c r="D4481">
        <f t="shared" si="207"/>
        <v>6381.39</v>
      </c>
      <c r="E4481">
        <f t="shared" si="208"/>
        <v>6</v>
      </c>
      <c r="F4481" t="str">
        <f t="shared" si="209"/>
        <v>No</v>
      </c>
    </row>
    <row r="4482" spans="1:6" x14ac:dyDescent="0.25">
      <c r="A4482" t="s">
        <v>263</v>
      </c>
      <c r="B4482" s="1">
        <v>40625</v>
      </c>
      <c r="C4482">
        <v>7913.98</v>
      </c>
      <c r="D4482">
        <f t="shared" si="207"/>
        <v>7913.98</v>
      </c>
      <c r="E4482">
        <f t="shared" si="208"/>
        <v>3</v>
      </c>
      <c r="F4482" t="str">
        <f t="shared" si="209"/>
        <v>No</v>
      </c>
    </row>
    <row r="4483" spans="1:6" x14ac:dyDescent="0.25">
      <c r="A4483" t="s">
        <v>1105</v>
      </c>
      <c r="B4483" s="1">
        <v>37106</v>
      </c>
      <c r="C4483" t="s">
        <v>2853</v>
      </c>
      <c r="D4483">
        <f t="shared" ref="D4483:D4546" si="210">IF(LEFT(RIGHT(C4483,3))=",",_xlfn.NUMBERVALUE(C4483,",","."),C4483)</f>
        <v>8061.33</v>
      </c>
      <c r="E4483">
        <f t="shared" ref="E4483:E4546" si="211">MONTH(B4483)</f>
        <v>8</v>
      </c>
      <c r="F4483" t="str">
        <f t="shared" ref="F4483:F4546" si="212">IF(ISERROR(SEARCH("J*A*S*M",A4483)),"No","Yes")</f>
        <v>No</v>
      </c>
    </row>
    <row r="4484" spans="1:6" x14ac:dyDescent="0.25">
      <c r="A4484" t="s">
        <v>1208</v>
      </c>
      <c r="B4484" s="1">
        <v>40587</v>
      </c>
      <c r="C4484" t="s">
        <v>2854</v>
      </c>
      <c r="D4484">
        <f t="shared" si="210"/>
        <v>9408.92</v>
      </c>
      <c r="E4484">
        <f t="shared" si="211"/>
        <v>2</v>
      </c>
      <c r="F4484" t="str">
        <f t="shared" si="212"/>
        <v>No</v>
      </c>
    </row>
    <row r="4485" spans="1:6" x14ac:dyDescent="0.25">
      <c r="A4485" t="s">
        <v>978</v>
      </c>
      <c r="B4485" s="1">
        <v>38599</v>
      </c>
      <c r="C4485">
        <v>7694.62</v>
      </c>
      <c r="D4485">
        <f t="shared" si="210"/>
        <v>7694.62</v>
      </c>
      <c r="E4485">
        <f t="shared" si="211"/>
        <v>9</v>
      </c>
      <c r="F4485" t="str">
        <f t="shared" si="212"/>
        <v>No</v>
      </c>
    </row>
    <row r="4486" spans="1:6" x14ac:dyDescent="0.25">
      <c r="A4486" t="s">
        <v>652</v>
      </c>
      <c r="B4486" s="1">
        <v>40695</v>
      </c>
      <c r="C4486" t="s">
        <v>2855</v>
      </c>
      <c r="D4486">
        <f t="shared" si="210"/>
        <v>6120.21</v>
      </c>
      <c r="E4486">
        <f t="shared" si="211"/>
        <v>6</v>
      </c>
      <c r="F4486" t="str">
        <f t="shared" si="212"/>
        <v>No</v>
      </c>
    </row>
    <row r="4487" spans="1:6" x14ac:dyDescent="0.25">
      <c r="A4487" t="s">
        <v>1481</v>
      </c>
      <c r="B4487" s="1">
        <v>38658</v>
      </c>
      <c r="C4487" t="s">
        <v>2856</v>
      </c>
      <c r="D4487">
        <f t="shared" si="210"/>
        <v>5510.34</v>
      </c>
      <c r="E4487">
        <f t="shared" si="211"/>
        <v>11</v>
      </c>
      <c r="F4487" t="str">
        <f t="shared" si="212"/>
        <v>No</v>
      </c>
    </row>
    <row r="4488" spans="1:6" x14ac:dyDescent="0.25">
      <c r="A4488" t="s">
        <v>597</v>
      </c>
      <c r="B4488" s="1">
        <v>41493</v>
      </c>
      <c r="C4488">
        <v>9873.74</v>
      </c>
      <c r="D4488">
        <f t="shared" si="210"/>
        <v>9873.74</v>
      </c>
      <c r="E4488">
        <f t="shared" si="211"/>
        <v>8</v>
      </c>
      <c r="F4488" t="str">
        <f t="shared" si="212"/>
        <v>No</v>
      </c>
    </row>
    <row r="4489" spans="1:6" x14ac:dyDescent="0.25">
      <c r="A4489" t="s">
        <v>148</v>
      </c>
      <c r="B4489" s="1">
        <v>37504</v>
      </c>
      <c r="C4489" t="s">
        <v>2857</v>
      </c>
      <c r="D4489">
        <f t="shared" si="210"/>
        <v>5940.76</v>
      </c>
      <c r="E4489">
        <f t="shared" si="211"/>
        <v>9</v>
      </c>
      <c r="F4489" t="str">
        <f t="shared" si="212"/>
        <v>No</v>
      </c>
    </row>
    <row r="4490" spans="1:6" x14ac:dyDescent="0.25">
      <c r="A4490" t="s">
        <v>394</v>
      </c>
      <c r="B4490" s="1">
        <v>39623</v>
      </c>
      <c r="C4490" t="s">
        <v>2858</v>
      </c>
      <c r="D4490">
        <f t="shared" si="210"/>
        <v>6893.45</v>
      </c>
      <c r="E4490">
        <f t="shared" si="211"/>
        <v>6</v>
      </c>
      <c r="F4490" t="str">
        <f t="shared" si="212"/>
        <v>No</v>
      </c>
    </row>
    <row r="4491" spans="1:6" x14ac:dyDescent="0.25">
      <c r="A4491" t="s">
        <v>216</v>
      </c>
      <c r="B4491" s="1">
        <v>37410</v>
      </c>
      <c r="C4491" t="s">
        <v>2859</v>
      </c>
      <c r="D4491">
        <f t="shared" si="210"/>
        <v>8866.39</v>
      </c>
      <c r="E4491">
        <f t="shared" si="211"/>
        <v>6</v>
      </c>
      <c r="F4491" t="str">
        <f t="shared" si="212"/>
        <v>No</v>
      </c>
    </row>
    <row r="4492" spans="1:6" x14ac:dyDescent="0.25">
      <c r="A4492" t="s">
        <v>143</v>
      </c>
      <c r="B4492" s="1">
        <v>37818</v>
      </c>
      <c r="C4492">
        <v>8143.01</v>
      </c>
      <c r="D4492">
        <f t="shared" si="210"/>
        <v>8143.01</v>
      </c>
      <c r="E4492">
        <f t="shared" si="211"/>
        <v>7</v>
      </c>
      <c r="F4492" t="str">
        <f t="shared" si="212"/>
        <v>Yes</v>
      </c>
    </row>
    <row r="4493" spans="1:6" x14ac:dyDescent="0.25">
      <c r="A4493" t="s">
        <v>190</v>
      </c>
      <c r="B4493" s="1">
        <v>40384</v>
      </c>
      <c r="C4493">
        <v>8541.57</v>
      </c>
      <c r="D4493">
        <f t="shared" si="210"/>
        <v>8541.57</v>
      </c>
      <c r="E4493">
        <f t="shared" si="211"/>
        <v>7</v>
      </c>
      <c r="F4493" t="str">
        <f t="shared" si="212"/>
        <v>No</v>
      </c>
    </row>
    <row r="4494" spans="1:6" x14ac:dyDescent="0.25">
      <c r="A4494" t="s">
        <v>88</v>
      </c>
      <c r="B4494" s="1">
        <v>40447</v>
      </c>
      <c r="C4494">
        <v>7872.68</v>
      </c>
      <c r="D4494">
        <f t="shared" si="210"/>
        <v>7872.68</v>
      </c>
      <c r="E4494">
        <f t="shared" si="211"/>
        <v>9</v>
      </c>
      <c r="F4494" t="str">
        <f t="shared" si="212"/>
        <v>No</v>
      </c>
    </row>
    <row r="4495" spans="1:6" x14ac:dyDescent="0.25">
      <c r="A4495" t="s">
        <v>71</v>
      </c>
      <c r="B4495" s="1">
        <v>40494</v>
      </c>
      <c r="C4495">
        <v>7141.31</v>
      </c>
      <c r="D4495">
        <f t="shared" si="210"/>
        <v>7141.31</v>
      </c>
      <c r="E4495">
        <f t="shared" si="211"/>
        <v>11</v>
      </c>
      <c r="F4495" t="str">
        <f t="shared" si="212"/>
        <v>No</v>
      </c>
    </row>
    <row r="4496" spans="1:6" x14ac:dyDescent="0.25">
      <c r="A4496" t="s">
        <v>308</v>
      </c>
      <c r="B4496" s="1">
        <v>39171</v>
      </c>
      <c r="C4496" t="s">
        <v>2860</v>
      </c>
      <c r="D4496">
        <f t="shared" si="210"/>
        <v>9536.83</v>
      </c>
      <c r="E4496">
        <f t="shared" si="211"/>
        <v>3</v>
      </c>
      <c r="F4496" t="str">
        <f t="shared" si="212"/>
        <v>No</v>
      </c>
    </row>
    <row r="4497" spans="1:6" x14ac:dyDescent="0.25">
      <c r="A4497" t="s">
        <v>283</v>
      </c>
      <c r="B4497" s="1">
        <v>40138</v>
      </c>
      <c r="C4497" t="s">
        <v>2861</v>
      </c>
      <c r="D4497">
        <f t="shared" si="210"/>
        <v>7124.31</v>
      </c>
      <c r="E4497">
        <f t="shared" si="211"/>
        <v>11</v>
      </c>
      <c r="F4497" t="str">
        <f t="shared" si="212"/>
        <v>No</v>
      </c>
    </row>
    <row r="4498" spans="1:6" x14ac:dyDescent="0.25">
      <c r="A4498" t="s">
        <v>613</v>
      </c>
      <c r="B4498" s="1">
        <v>39661</v>
      </c>
      <c r="C4498" t="s">
        <v>2862</v>
      </c>
      <c r="D4498">
        <f t="shared" si="210"/>
        <v>7470.58</v>
      </c>
      <c r="E4498">
        <f t="shared" si="211"/>
        <v>8</v>
      </c>
      <c r="F4498" t="str">
        <f t="shared" si="212"/>
        <v>No</v>
      </c>
    </row>
    <row r="4499" spans="1:6" x14ac:dyDescent="0.25">
      <c r="A4499" t="s">
        <v>96</v>
      </c>
      <c r="B4499" s="1">
        <v>38487</v>
      </c>
      <c r="C4499" t="s">
        <v>2863</v>
      </c>
      <c r="D4499">
        <f t="shared" si="210"/>
        <v>6925.03</v>
      </c>
      <c r="E4499">
        <f t="shared" si="211"/>
        <v>5</v>
      </c>
      <c r="F4499" t="str">
        <f t="shared" si="212"/>
        <v>No</v>
      </c>
    </row>
    <row r="4500" spans="1:6" x14ac:dyDescent="0.25">
      <c r="A4500" t="s">
        <v>573</v>
      </c>
      <c r="B4500" s="1">
        <v>41170</v>
      </c>
      <c r="C4500">
        <v>7104.48</v>
      </c>
      <c r="D4500">
        <f t="shared" si="210"/>
        <v>7104.48</v>
      </c>
      <c r="E4500">
        <f t="shared" si="211"/>
        <v>9</v>
      </c>
      <c r="F4500" t="str">
        <f t="shared" si="212"/>
        <v>No</v>
      </c>
    </row>
    <row r="4501" spans="1:6" x14ac:dyDescent="0.25">
      <c r="A4501" t="s">
        <v>544</v>
      </c>
      <c r="B4501" s="1">
        <v>39833</v>
      </c>
      <c r="C4501" t="s">
        <v>2864</v>
      </c>
      <c r="D4501">
        <f t="shared" si="210"/>
        <v>8959.84</v>
      </c>
      <c r="E4501">
        <f t="shared" si="211"/>
        <v>1</v>
      </c>
      <c r="F4501" t="str">
        <f t="shared" si="212"/>
        <v>Yes</v>
      </c>
    </row>
    <row r="4502" spans="1:6" x14ac:dyDescent="0.25">
      <c r="A4502" t="s">
        <v>112</v>
      </c>
      <c r="B4502" s="1">
        <v>38135</v>
      </c>
      <c r="C4502" t="s">
        <v>2865</v>
      </c>
      <c r="D4502">
        <f t="shared" si="210"/>
        <v>5147.8999999999996</v>
      </c>
      <c r="E4502">
        <f t="shared" si="211"/>
        <v>5</v>
      </c>
      <c r="F4502" t="str">
        <f t="shared" si="212"/>
        <v>No</v>
      </c>
    </row>
    <row r="4503" spans="1:6" x14ac:dyDescent="0.25">
      <c r="A4503" t="s">
        <v>1130</v>
      </c>
      <c r="B4503" s="1">
        <v>40526</v>
      </c>
      <c r="C4503" t="s">
        <v>2866</v>
      </c>
      <c r="D4503">
        <f t="shared" si="210"/>
        <v>8059.15</v>
      </c>
      <c r="E4503">
        <f t="shared" si="211"/>
        <v>12</v>
      </c>
      <c r="F4503" t="str">
        <f t="shared" si="212"/>
        <v>No</v>
      </c>
    </row>
    <row r="4504" spans="1:6" x14ac:dyDescent="0.25">
      <c r="A4504" t="s">
        <v>1762</v>
      </c>
      <c r="B4504" s="1">
        <v>40525</v>
      </c>
      <c r="C4504">
        <v>9720.7900000000009</v>
      </c>
      <c r="D4504">
        <f t="shared" si="210"/>
        <v>9720.7900000000009</v>
      </c>
      <c r="E4504">
        <f t="shared" si="211"/>
        <v>12</v>
      </c>
      <c r="F4504" t="str">
        <f t="shared" si="212"/>
        <v>No</v>
      </c>
    </row>
    <row r="4505" spans="1:6" x14ac:dyDescent="0.25">
      <c r="A4505" t="s">
        <v>480</v>
      </c>
      <c r="B4505" s="1">
        <v>40002</v>
      </c>
      <c r="C4505" t="s">
        <v>2867</v>
      </c>
      <c r="D4505">
        <f t="shared" si="210"/>
        <v>7437.67</v>
      </c>
      <c r="E4505">
        <f t="shared" si="211"/>
        <v>7</v>
      </c>
      <c r="F4505" t="str">
        <f t="shared" si="212"/>
        <v>No</v>
      </c>
    </row>
    <row r="4506" spans="1:6" x14ac:dyDescent="0.25">
      <c r="A4506" t="s">
        <v>1064</v>
      </c>
      <c r="B4506" s="1">
        <v>39163</v>
      </c>
      <c r="C4506" t="s">
        <v>2868</v>
      </c>
      <c r="D4506">
        <f t="shared" si="210"/>
        <v>9856.74</v>
      </c>
      <c r="E4506">
        <f t="shared" si="211"/>
        <v>3</v>
      </c>
      <c r="F4506" t="str">
        <f t="shared" si="212"/>
        <v>No</v>
      </c>
    </row>
    <row r="4507" spans="1:6" x14ac:dyDescent="0.25">
      <c r="A4507" t="s">
        <v>413</v>
      </c>
      <c r="B4507" s="1">
        <v>38756</v>
      </c>
      <c r="C4507">
        <v>9065.73</v>
      </c>
      <c r="D4507">
        <f t="shared" si="210"/>
        <v>9065.73</v>
      </c>
      <c r="E4507">
        <f t="shared" si="211"/>
        <v>2</v>
      </c>
      <c r="F4507" t="str">
        <f t="shared" si="212"/>
        <v>No</v>
      </c>
    </row>
    <row r="4508" spans="1:6" x14ac:dyDescent="0.25">
      <c r="A4508" t="s">
        <v>1116</v>
      </c>
      <c r="B4508" s="1">
        <v>40986</v>
      </c>
      <c r="C4508" t="s">
        <v>2869</v>
      </c>
      <c r="D4508">
        <f t="shared" si="210"/>
        <v>8138.12</v>
      </c>
      <c r="E4508">
        <f t="shared" si="211"/>
        <v>3</v>
      </c>
      <c r="F4508" t="str">
        <f t="shared" si="212"/>
        <v>No</v>
      </c>
    </row>
    <row r="4509" spans="1:6" x14ac:dyDescent="0.25">
      <c r="A4509" t="s">
        <v>242</v>
      </c>
      <c r="B4509" s="1">
        <v>39016</v>
      </c>
      <c r="C4509" t="s">
        <v>2870</v>
      </c>
      <c r="D4509">
        <f t="shared" si="210"/>
        <v>5932.11</v>
      </c>
      <c r="E4509">
        <f t="shared" si="211"/>
        <v>10</v>
      </c>
      <c r="F4509" t="str">
        <f t="shared" si="212"/>
        <v>No</v>
      </c>
    </row>
    <row r="4510" spans="1:6" x14ac:dyDescent="0.25">
      <c r="A4510" t="s">
        <v>851</v>
      </c>
      <c r="B4510" s="1">
        <v>39654</v>
      </c>
      <c r="C4510" t="s">
        <v>2871</v>
      </c>
      <c r="D4510">
        <f t="shared" si="210"/>
        <v>8964.76</v>
      </c>
      <c r="E4510">
        <f t="shared" si="211"/>
        <v>7</v>
      </c>
      <c r="F4510" t="str">
        <f t="shared" si="212"/>
        <v>No</v>
      </c>
    </row>
    <row r="4511" spans="1:6" x14ac:dyDescent="0.25">
      <c r="A4511" t="s">
        <v>518</v>
      </c>
      <c r="B4511" s="1">
        <v>41013</v>
      </c>
      <c r="C4511" t="s">
        <v>2872</v>
      </c>
      <c r="D4511">
        <f t="shared" si="210"/>
        <v>5020.1000000000004</v>
      </c>
      <c r="E4511">
        <f t="shared" si="211"/>
        <v>4</v>
      </c>
      <c r="F4511" t="str">
        <f t="shared" si="212"/>
        <v>No</v>
      </c>
    </row>
    <row r="4512" spans="1:6" x14ac:dyDescent="0.25">
      <c r="A4512" t="s">
        <v>607</v>
      </c>
      <c r="B4512" s="1">
        <v>40657</v>
      </c>
      <c r="C4512" t="s">
        <v>2873</v>
      </c>
      <c r="D4512">
        <f t="shared" si="210"/>
        <v>7748.51</v>
      </c>
      <c r="E4512">
        <f t="shared" si="211"/>
        <v>4</v>
      </c>
      <c r="F4512" t="str">
        <f t="shared" si="212"/>
        <v>No</v>
      </c>
    </row>
    <row r="4513" spans="1:6" x14ac:dyDescent="0.25">
      <c r="A4513" t="s">
        <v>368</v>
      </c>
      <c r="B4513" s="1">
        <v>41859</v>
      </c>
      <c r="C4513" t="s">
        <v>2874</v>
      </c>
      <c r="D4513">
        <f t="shared" si="210"/>
        <v>8427.59</v>
      </c>
      <c r="E4513">
        <f t="shared" si="211"/>
        <v>8</v>
      </c>
      <c r="F4513" t="str">
        <f t="shared" si="212"/>
        <v>No</v>
      </c>
    </row>
    <row r="4514" spans="1:6" x14ac:dyDescent="0.25">
      <c r="A4514" t="s">
        <v>247</v>
      </c>
      <c r="B4514" s="1">
        <v>37455</v>
      </c>
      <c r="C4514" t="s">
        <v>2875</v>
      </c>
      <c r="D4514">
        <f t="shared" si="210"/>
        <v>7517.65</v>
      </c>
      <c r="E4514">
        <f t="shared" si="211"/>
        <v>7</v>
      </c>
      <c r="F4514" t="str">
        <f t="shared" si="212"/>
        <v>Yes</v>
      </c>
    </row>
    <row r="4515" spans="1:6" x14ac:dyDescent="0.25">
      <c r="A4515" t="s">
        <v>66</v>
      </c>
      <c r="B4515" s="1">
        <v>37811</v>
      </c>
      <c r="C4515">
        <v>8853.32</v>
      </c>
      <c r="D4515">
        <f t="shared" si="210"/>
        <v>8853.32</v>
      </c>
      <c r="E4515">
        <f t="shared" si="211"/>
        <v>7</v>
      </c>
      <c r="F4515" t="str">
        <f t="shared" si="212"/>
        <v>No</v>
      </c>
    </row>
    <row r="4516" spans="1:6" x14ac:dyDescent="0.25">
      <c r="A4516" t="s">
        <v>153</v>
      </c>
      <c r="B4516" s="1">
        <v>37664</v>
      </c>
      <c r="C4516">
        <v>6809.3</v>
      </c>
      <c r="D4516">
        <f t="shared" si="210"/>
        <v>6809.3</v>
      </c>
      <c r="E4516">
        <f t="shared" si="211"/>
        <v>2</v>
      </c>
      <c r="F4516" t="str">
        <f t="shared" si="212"/>
        <v>No</v>
      </c>
    </row>
    <row r="4517" spans="1:6" x14ac:dyDescent="0.25">
      <c r="A4517" t="s">
        <v>703</v>
      </c>
      <c r="B4517" s="1">
        <v>41291</v>
      </c>
      <c r="C4517">
        <v>8005.49</v>
      </c>
      <c r="D4517">
        <f t="shared" si="210"/>
        <v>8005.49</v>
      </c>
      <c r="E4517">
        <f t="shared" si="211"/>
        <v>1</v>
      </c>
      <c r="F4517" t="str">
        <f t="shared" si="212"/>
        <v>No</v>
      </c>
    </row>
    <row r="4518" spans="1:6" x14ac:dyDescent="0.25">
      <c r="A4518" t="s">
        <v>217</v>
      </c>
      <c r="B4518" s="1">
        <v>40666</v>
      </c>
      <c r="C4518" t="s">
        <v>2876</v>
      </c>
      <c r="D4518">
        <f t="shared" si="210"/>
        <v>6012.97</v>
      </c>
      <c r="E4518">
        <f t="shared" si="211"/>
        <v>5</v>
      </c>
      <c r="F4518" t="str">
        <f t="shared" si="212"/>
        <v>No</v>
      </c>
    </row>
    <row r="4519" spans="1:6" x14ac:dyDescent="0.25">
      <c r="A4519" t="s">
        <v>391</v>
      </c>
      <c r="B4519" s="1">
        <v>37879</v>
      </c>
      <c r="C4519" t="s">
        <v>2877</v>
      </c>
      <c r="D4519">
        <f t="shared" si="210"/>
        <v>6648.05</v>
      </c>
      <c r="E4519">
        <f t="shared" si="211"/>
        <v>9</v>
      </c>
      <c r="F4519" t="str">
        <f t="shared" si="212"/>
        <v>No</v>
      </c>
    </row>
    <row r="4520" spans="1:6" x14ac:dyDescent="0.25">
      <c r="A4520" t="s">
        <v>1053</v>
      </c>
      <c r="B4520" s="1">
        <v>41279</v>
      </c>
      <c r="C4520">
        <v>8806.0300000000007</v>
      </c>
      <c r="D4520">
        <f t="shared" si="210"/>
        <v>8806.0300000000007</v>
      </c>
      <c r="E4520">
        <f t="shared" si="211"/>
        <v>1</v>
      </c>
      <c r="F4520" t="str">
        <f t="shared" si="212"/>
        <v>No</v>
      </c>
    </row>
    <row r="4521" spans="1:6" x14ac:dyDescent="0.25">
      <c r="A4521" t="s">
        <v>166</v>
      </c>
      <c r="B4521" s="1">
        <v>40218</v>
      </c>
      <c r="C4521">
        <v>5970.7</v>
      </c>
      <c r="D4521">
        <f t="shared" si="210"/>
        <v>5970.7</v>
      </c>
      <c r="E4521">
        <f t="shared" si="211"/>
        <v>2</v>
      </c>
      <c r="F4521" t="str">
        <f t="shared" si="212"/>
        <v>No</v>
      </c>
    </row>
    <row r="4522" spans="1:6" x14ac:dyDescent="0.25">
      <c r="A4522" t="s">
        <v>340</v>
      </c>
      <c r="B4522" s="1">
        <v>40508</v>
      </c>
      <c r="C4522">
        <v>8509.42</v>
      </c>
      <c r="D4522">
        <f t="shared" si="210"/>
        <v>8509.42</v>
      </c>
      <c r="E4522">
        <f t="shared" si="211"/>
        <v>11</v>
      </c>
      <c r="F4522" t="str">
        <f t="shared" si="212"/>
        <v>No</v>
      </c>
    </row>
    <row r="4523" spans="1:6" x14ac:dyDescent="0.25">
      <c r="A4523" t="s">
        <v>216</v>
      </c>
      <c r="B4523" s="1">
        <v>39331</v>
      </c>
      <c r="C4523" t="s">
        <v>2878</v>
      </c>
      <c r="D4523">
        <f t="shared" si="210"/>
        <v>8391.8700000000008</v>
      </c>
      <c r="E4523">
        <f t="shared" si="211"/>
        <v>9</v>
      </c>
      <c r="F4523" t="str">
        <f t="shared" si="212"/>
        <v>No</v>
      </c>
    </row>
    <row r="4524" spans="1:6" x14ac:dyDescent="0.25">
      <c r="A4524" t="s">
        <v>155</v>
      </c>
      <c r="B4524" s="1">
        <v>37090</v>
      </c>
      <c r="C4524" t="s">
        <v>2879</v>
      </c>
      <c r="D4524">
        <f t="shared" si="210"/>
        <v>9903.68</v>
      </c>
      <c r="E4524">
        <f t="shared" si="211"/>
        <v>7</v>
      </c>
      <c r="F4524" t="str">
        <f t="shared" si="212"/>
        <v>No</v>
      </c>
    </row>
    <row r="4525" spans="1:6" x14ac:dyDescent="0.25">
      <c r="A4525" t="s">
        <v>143</v>
      </c>
      <c r="B4525" s="1">
        <v>40435</v>
      </c>
      <c r="C4525">
        <v>8898.4</v>
      </c>
      <c r="D4525">
        <f t="shared" si="210"/>
        <v>8898.4</v>
      </c>
      <c r="E4525">
        <f t="shared" si="211"/>
        <v>9</v>
      </c>
      <c r="F4525" t="str">
        <f t="shared" si="212"/>
        <v>Yes</v>
      </c>
    </row>
    <row r="4526" spans="1:6" x14ac:dyDescent="0.25">
      <c r="A4526" t="s">
        <v>84</v>
      </c>
      <c r="B4526" s="1">
        <v>41922</v>
      </c>
      <c r="C4526">
        <v>6256.26</v>
      </c>
      <c r="D4526">
        <f t="shared" si="210"/>
        <v>6256.26</v>
      </c>
      <c r="E4526">
        <f t="shared" si="211"/>
        <v>10</v>
      </c>
      <c r="F4526" t="str">
        <f t="shared" si="212"/>
        <v>No</v>
      </c>
    </row>
    <row r="4527" spans="1:6" x14ac:dyDescent="0.25">
      <c r="A4527" t="s">
        <v>772</v>
      </c>
      <c r="B4527" s="1">
        <v>41739</v>
      </c>
      <c r="C4527">
        <v>6422.34</v>
      </c>
      <c r="D4527">
        <f t="shared" si="210"/>
        <v>6422.34</v>
      </c>
      <c r="E4527">
        <f t="shared" si="211"/>
        <v>4</v>
      </c>
      <c r="F4527" t="str">
        <f t="shared" si="212"/>
        <v>No</v>
      </c>
    </row>
    <row r="4528" spans="1:6" x14ac:dyDescent="0.25">
      <c r="A4528" t="s">
        <v>141</v>
      </c>
      <c r="B4528" s="1">
        <v>38331</v>
      </c>
      <c r="C4528">
        <v>9304.16</v>
      </c>
      <c r="D4528">
        <f t="shared" si="210"/>
        <v>9304.16</v>
      </c>
      <c r="E4528">
        <f t="shared" si="211"/>
        <v>12</v>
      </c>
      <c r="F4528" t="str">
        <f t="shared" si="212"/>
        <v>No</v>
      </c>
    </row>
    <row r="4529" spans="1:6" x14ac:dyDescent="0.25">
      <c r="A4529" t="s">
        <v>143</v>
      </c>
      <c r="B4529" s="1">
        <v>39208</v>
      </c>
      <c r="C4529">
        <v>8098.86</v>
      </c>
      <c r="D4529">
        <f t="shared" si="210"/>
        <v>8098.86</v>
      </c>
      <c r="E4529">
        <f t="shared" si="211"/>
        <v>5</v>
      </c>
      <c r="F4529" t="str">
        <f t="shared" si="212"/>
        <v>Yes</v>
      </c>
    </row>
    <row r="4530" spans="1:6" x14ac:dyDescent="0.25">
      <c r="A4530" t="s">
        <v>348</v>
      </c>
      <c r="B4530" s="1">
        <v>37185</v>
      </c>
      <c r="C4530">
        <v>5747.61</v>
      </c>
      <c r="D4530">
        <f t="shared" si="210"/>
        <v>5747.61</v>
      </c>
      <c r="E4530">
        <f t="shared" si="211"/>
        <v>10</v>
      </c>
      <c r="F4530" t="str">
        <f t="shared" si="212"/>
        <v>No</v>
      </c>
    </row>
    <row r="4531" spans="1:6" x14ac:dyDescent="0.25">
      <c r="A4531" t="s">
        <v>544</v>
      </c>
      <c r="B4531" s="1">
        <v>39443</v>
      </c>
      <c r="C4531">
        <v>9060.3700000000008</v>
      </c>
      <c r="D4531">
        <f t="shared" si="210"/>
        <v>9060.3700000000008</v>
      </c>
      <c r="E4531">
        <f t="shared" si="211"/>
        <v>12</v>
      </c>
      <c r="F4531" t="str">
        <f t="shared" si="212"/>
        <v>Yes</v>
      </c>
    </row>
    <row r="4532" spans="1:6" x14ac:dyDescent="0.25">
      <c r="A4532" t="s">
        <v>151</v>
      </c>
      <c r="B4532" s="1">
        <v>41243</v>
      </c>
      <c r="C4532" t="s">
        <v>2880</v>
      </c>
      <c r="D4532">
        <f t="shared" si="210"/>
        <v>8760.3799999999992</v>
      </c>
      <c r="E4532">
        <f t="shared" si="211"/>
        <v>11</v>
      </c>
      <c r="F4532" t="str">
        <f t="shared" si="212"/>
        <v>No</v>
      </c>
    </row>
    <row r="4533" spans="1:6" x14ac:dyDescent="0.25">
      <c r="A4533" t="s">
        <v>332</v>
      </c>
      <c r="B4533" s="1">
        <v>38243</v>
      </c>
      <c r="C4533">
        <v>5718.86</v>
      </c>
      <c r="D4533">
        <f t="shared" si="210"/>
        <v>5718.86</v>
      </c>
      <c r="E4533">
        <f t="shared" si="211"/>
        <v>9</v>
      </c>
      <c r="F4533" t="str">
        <f t="shared" si="212"/>
        <v>No</v>
      </c>
    </row>
    <row r="4534" spans="1:6" x14ac:dyDescent="0.25">
      <c r="A4534" t="s">
        <v>357</v>
      </c>
      <c r="B4534" s="1">
        <v>41087</v>
      </c>
      <c r="C4534">
        <v>6525.46</v>
      </c>
      <c r="D4534">
        <f t="shared" si="210"/>
        <v>6525.46</v>
      </c>
      <c r="E4534">
        <f t="shared" si="211"/>
        <v>6</v>
      </c>
      <c r="F4534" t="str">
        <f t="shared" si="212"/>
        <v>No</v>
      </c>
    </row>
    <row r="4535" spans="1:6" x14ac:dyDescent="0.25">
      <c r="A4535" t="s">
        <v>71</v>
      </c>
      <c r="B4535" s="1">
        <v>39352</v>
      </c>
      <c r="C4535" t="s">
        <v>2881</v>
      </c>
      <c r="D4535">
        <f t="shared" si="210"/>
        <v>8388.25</v>
      </c>
      <c r="E4535">
        <f t="shared" si="211"/>
        <v>9</v>
      </c>
      <c r="F4535" t="str">
        <f t="shared" si="212"/>
        <v>No</v>
      </c>
    </row>
    <row r="4536" spans="1:6" x14ac:dyDescent="0.25">
      <c r="A4536" t="s">
        <v>778</v>
      </c>
      <c r="B4536" s="1">
        <v>39840</v>
      </c>
      <c r="C4536">
        <v>6904.75</v>
      </c>
      <c r="D4536">
        <f t="shared" si="210"/>
        <v>6904.75</v>
      </c>
      <c r="E4536">
        <f t="shared" si="211"/>
        <v>1</v>
      </c>
      <c r="F4536" t="str">
        <f t="shared" si="212"/>
        <v>No</v>
      </c>
    </row>
    <row r="4537" spans="1:6" x14ac:dyDescent="0.25">
      <c r="A4537" t="s">
        <v>102</v>
      </c>
      <c r="B4537" s="1">
        <v>37557</v>
      </c>
      <c r="C4537">
        <v>8563.68</v>
      </c>
      <c r="D4537">
        <f t="shared" si="210"/>
        <v>8563.68</v>
      </c>
      <c r="E4537">
        <f t="shared" si="211"/>
        <v>10</v>
      </c>
      <c r="F4537" t="str">
        <f t="shared" si="212"/>
        <v>No</v>
      </c>
    </row>
    <row r="4538" spans="1:6" x14ac:dyDescent="0.25">
      <c r="A4538" t="s">
        <v>126</v>
      </c>
      <c r="B4538" s="1">
        <v>38817</v>
      </c>
      <c r="C4538" t="s">
        <v>2882</v>
      </c>
      <c r="D4538">
        <f t="shared" si="210"/>
        <v>5374.59</v>
      </c>
      <c r="E4538">
        <f t="shared" si="211"/>
        <v>4</v>
      </c>
      <c r="F4538" t="str">
        <f t="shared" si="212"/>
        <v>No</v>
      </c>
    </row>
    <row r="4539" spans="1:6" x14ac:dyDescent="0.25">
      <c r="A4539" t="s">
        <v>544</v>
      </c>
      <c r="B4539" s="1">
        <v>40081</v>
      </c>
      <c r="C4539">
        <v>8282.73</v>
      </c>
      <c r="D4539">
        <f t="shared" si="210"/>
        <v>8282.73</v>
      </c>
      <c r="E4539">
        <f t="shared" si="211"/>
        <v>9</v>
      </c>
      <c r="F4539" t="str">
        <f t="shared" si="212"/>
        <v>Yes</v>
      </c>
    </row>
    <row r="4540" spans="1:6" x14ac:dyDescent="0.25">
      <c r="A4540" t="s">
        <v>1322</v>
      </c>
      <c r="B4540" s="1">
        <v>38580</v>
      </c>
      <c r="C4540" t="s">
        <v>2883</v>
      </c>
      <c r="D4540">
        <f t="shared" si="210"/>
        <v>7868.53</v>
      </c>
      <c r="E4540">
        <f t="shared" si="211"/>
        <v>8</v>
      </c>
      <c r="F4540" t="str">
        <f t="shared" si="212"/>
        <v>No</v>
      </c>
    </row>
    <row r="4541" spans="1:6" x14ac:dyDescent="0.25">
      <c r="A4541" t="s">
        <v>854</v>
      </c>
      <c r="B4541" s="1">
        <v>41905</v>
      </c>
      <c r="C4541" t="s">
        <v>2884</v>
      </c>
      <c r="D4541">
        <f t="shared" si="210"/>
        <v>9261.44</v>
      </c>
      <c r="E4541">
        <f t="shared" si="211"/>
        <v>9</v>
      </c>
      <c r="F4541" t="str">
        <f t="shared" si="212"/>
        <v>No</v>
      </c>
    </row>
    <row r="4542" spans="1:6" x14ac:dyDescent="0.25">
      <c r="A4542" t="s">
        <v>79</v>
      </c>
      <c r="B4542" s="1">
        <v>40388</v>
      </c>
      <c r="C4542">
        <v>5142.5</v>
      </c>
      <c r="D4542">
        <f t="shared" si="210"/>
        <v>5142.5</v>
      </c>
      <c r="E4542">
        <f t="shared" si="211"/>
        <v>7</v>
      </c>
      <c r="F4542" t="str">
        <f t="shared" si="212"/>
        <v>Yes</v>
      </c>
    </row>
    <row r="4543" spans="1:6" x14ac:dyDescent="0.25">
      <c r="A4543" t="s">
        <v>79</v>
      </c>
      <c r="B4543" s="1">
        <v>38536</v>
      </c>
      <c r="C4543">
        <v>7771.55</v>
      </c>
      <c r="D4543">
        <f t="shared" si="210"/>
        <v>7771.55</v>
      </c>
      <c r="E4543">
        <f t="shared" si="211"/>
        <v>7</v>
      </c>
      <c r="F4543" t="str">
        <f t="shared" si="212"/>
        <v>Yes</v>
      </c>
    </row>
    <row r="4544" spans="1:6" x14ac:dyDescent="0.25">
      <c r="A4544" t="s">
        <v>80</v>
      </c>
      <c r="B4544" s="1">
        <v>39585</v>
      </c>
      <c r="C4544" t="s">
        <v>2885</v>
      </c>
      <c r="D4544">
        <f t="shared" si="210"/>
        <v>8830.86</v>
      </c>
      <c r="E4544">
        <f t="shared" si="211"/>
        <v>5</v>
      </c>
      <c r="F4544" t="str">
        <f t="shared" si="212"/>
        <v>Yes</v>
      </c>
    </row>
    <row r="4545" spans="1:6" x14ac:dyDescent="0.25">
      <c r="A4545" t="s">
        <v>308</v>
      </c>
      <c r="B4545" s="1">
        <v>41416</v>
      </c>
      <c r="C4545">
        <v>5903.07</v>
      </c>
      <c r="D4545">
        <f t="shared" si="210"/>
        <v>5903.07</v>
      </c>
      <c r="E4545">
        <f t="shared" si="211"/>
        <v>5</v>
      </c>
      <c r="F4545" t="str">
        <f t="shared" si="212"/>
        <v>No</v>
      </c>
    </row>
    <row r="4546" spans="1:6" x14ac:dyDescent="0.25">
      <c r="A4546" t="s">
        <v>1243</v>
      </c>
      <c r="B4546" s="1">
        <v>38757</v>
      </c>
      <c r="C4546" t="s">
        <v>2886</v>
      </c>
      <c r="D4546">
        <f t="shared" si="210"/>
        <v>9054.48</v>
      </c>
      <c r="E4546">
        <f t="shared" si="211"/>
        <v>2</v>
      </c>
      <c r="F4546" t="str">
        <f t="shared" si="212"/>
        <v>No</v>
      </c>
    </row>
    <row r="4547" spans="1:6" x14ac:dyDescent="0.25">
      <c r="A4547" t="s">
        <v>308</v>
      </c>
      <c r="B4547" s="1">
        <v>41797</v>
      </c>
      <c r="C4547" t="s">
        <v>2887</v>
      </c>
      <c r="D4547">
        <f t="shared" ref="D4547:D4610" si="213">IF(LEFT(RIGHT(C4547,3))=",",_xlfn.NUMBERVALUE(C4547,",","."),C4547)</f>
        <v>8621.08</v>
      </c>
      <c r="E4547">
        <f t="shared" ref="E4547:E4610" si="214">MONTH(B4547)</f>
        <v>6</v>
      </c>
      <c r="F4547" t="str">
        <f t="shared" ref="F4547:F4610" si="215">IF(ISERROR(SEARCH("J*A*S*M",A4547)),"No","Yes")</f>
        <v>No</v>
      </c>
    </row>
    <row r="4548" spans="1:6" x14ac:dyDescent="0.25">
      <c r="A4548" t="s">
        <v>825</v>
      </c>
      <c r="B4548" s="1">
        <v>41971</v>
      </c>
      <c r="C4548">
        <v>6636.39</v>
      </c>
      <c r="D4548">
        <f t="shared" si="213"/>
        <v>6636.39</v>
      </c>
      <c r="E4548">
        <f t="shared" si="214"/>
        <v>11</v>
      </c>
      <c r="F4548" t="str">
        <f t="shared" si="215"/>
        <v>No</v>
      </c>
    </row>
    <row r="4549" spans="1:6" x14ac:dyDescent="0.25">
      <c r="A4549" t="s">
        <v>79</v>
      </c>
      <c r="B4549" s="1">
        <v>38764</v>
      </c>
      <c r="C4549" t="s">
        <v>2888</v>
      </c>
      <c r="D4549">
        <f t="shared" si="213"/>
        <v>5839.51</v>
      </c>
      <c r="E4549">
        <f t="shared" si="214"/>
        <v>2</v>
      </c>
      <c r="F4549" t="str">
        <f t="shared" si="215"/>
        <v>Yes</v>
      </c>
    </row>
    <row r="4550" spans="1:6" x14ac:dyDescent="0.25">
      <c r="A4550" t="s">
        <v>884</v>
      </c>
      <c r="B4550" s="1">
        <v>37249</v>
      </c>
      <c r="C4550" t="s">
        <v>2889</v>
      </c>
      <c r="D4550">
        <f t="shared" si="213"/>
        <v>5923.34</v>
      </c>
      <c r="E4550">
        <f t="shared" si="214"/>
        <v>12</v>
      </c>
      <c r="F4550" t="str">
        <f t="shared" si="215"/>
        <v>No</v>
      </c>
    </row>
    <row r="4551" spans="1:6" x14ac:dyDescent="0.25">
      <c r="A4551" t="s">
        <v>217</v>
      </c>
      <c r="B4551" s="1">
        <v>38253</v>
      </c>
      <c r="C4551">
        <v>7023.8</v>
      </c>
      <c r="D4551">
        <f t="shared" si="213"/>
        <v>7023.8</v>
      </c>
      <c r="E4551">
        <f t="shared" si="214"/>
        <v>9</v>
      </c>
      <c r="F4551" t="str">
        <f t="shared" si="215"/>
        <v>No</v>
      </c>
    </row>
    <row r="4552" spans="1:6" x14ac:dyDescent="0.25">
      <c r="A4552" t="s">
        <v>134</v>
      </c>
      <c r="B4552" s="1">
        <v>37482</v>
      </c>
      <c r="C4552" t="s">
        <v>2890</v>
      </c>
      <c r="D4552">
        <f t="shared" si="213"/>
        <v>8336.26</v>
      </c>
      <c r="E4552">
        <f t="shared" si="214"/>
        <v>8</v>
      </c>
      <c r="F4552" t="str">
        <f t="shared" si="215"/>
        <v>No</v>
      </c>
    </row>
    <row r="4553" spans="1:6" x14ac:dyDescent="0.25">
      <c r="A4553" t="s">
        <v>519</v>
      </c>
      <c r="B4553" s="1">
        <v>38721</v>
      </c>
      <c r="C4553">
        <v>7107.8</v>
      </c>
      <c r="D4553">
        <f t="shared" si="213"/>
        <v>7107.8</v>
      </c>
      <c r="E4553">
        <f t="shared" si="214"/>
        <v>1</v>
      </c>
      <c r="F4553" t="str">
        <f t="shared" si="215"/>
        <v>No</v>
      </c>
    </row>
    <row r="4554" spans="1:6" x14ac:dyDescent="0.25">
      <c r="A4554" t="s">
        <v>467</v>
      </c>
      <c r="B4554" s="1">
        <v>39477</v>
      </c>
      <c r="C4554" t="s">
        <v>2891</v>
      </c>
      <c r="D4554">
        <f t="shared" si="213"/>
        <v>9263.36</v>
      </c>
      <c r="E4554">
        <f t="shared" si="214"/>
        <v>1</v>
      </c>
      <c r="F4554" t="str">
        <f t="shared" si="215"/>
        <v>No</v>
      </c>
    </row>
    <row r="4555" spans="1:6" x14ac:dyDescent="0.25">
      <c r="A4555" t="s">
        <v>57</v>
      </c>
      <c r="B4555" s="1">
        <v>37276</v>
      </c>
      <c r="C4555" t="s">
        <v>2892</v>
      </c>
      <c r="D4555">
        <f t="shared" si="213"/>
        <v>5455.91</v>
      </c>
      <c r="E4555">
        <f t="shared" si="214"/>
        <v>1</v>
      </c>
      <c r="F4555" t="str">
        <f t="shared" si="215"/>
        <v>No</v>
      </c>
    </row>
    <row r="4556" spans="1:6" x14ac:dyDescent="0.25">
      <c r="A4556" t="s">
        <v>181</v>
      </c>
      <c r="B4556" s="1">
        <v>38719</v>
      </c>
      <c r="C4556" t="s">
        <v>2893</v>
      </c>
      <c r="D4556">
        <f t="shared" si="213"/>
        <v>8242.52</v>
      </c>
      <c r="E4556">
        <f t="shared" si="214"/>
        <v>1</v>
      </c>
      <c r="F4556" t="str">
        <f t="shared" si="215"/>
        <v>No</v>
      </c>
    </row>
    <row r="4557" spans="1:6" x14ac:dyDescent="0.25">
      <c r="A4557" t="s">
        <v>230</v>
      </c>
      <c r="B4557" s="1">
        <v>39322</v>
      </c>
      <c r="C4557">
        <v>5691.85</v>
      </c>
      <c r="D4557">
        <f t="shared" si="213"/>
        <v>5691.85</v>
      </c>
      <c r="E4557">
        <f t="shared" si="214"/>
        <v>8</v>
      </c>
      <c r="F4557" t="str">
        <f t="shared" si="215"/>
        <v>No</v>
      </c>
    </row>
    <row r="4558" spans="1:6" x14ac:dyDescent="0.25">
      <c r="A4558" t="s">
        <v>71</v>
      </c>
      <c r="B4558" s="1">
        <v>38363</v>
      </c>
      <c r="C4558">
        <v>8427.58</v>
      </c>
      <c r="D4558">
        <f t="shared" si="213"/>
        <v>8427.58</v>
      </c>
      <c r="E4558">
        <f t="shared" si="214"/>
        <v>1</v>
      </c>
      <c r="F4558" t="str">
        <f t="shared" si="215"/>
        <v>No</v>
      </c>
    </row>
    <row r="4559" spans="1:6" x14ac:dyDescent="0.25">
      <c r="A4559" t="s">
        <v>74</v>
      </c>
      <c r="B4559" s="1">
        <v>40000</v>
      </c>
      <c r="C4559" t="s">
        <v>2894</v>
      </c>
      <c r="D4559">
        <f t="shared" si="213"/>
        <v>8607</v>
      </c>
      <c r="E4559">
        <f t="shared" si="214"/>
        <v>7</v>
      </c>
      <c r="F4559" t="str">
        <f t="shared" si="215"/>
        <v>Yes</v>
      </c>
    </row>
    <row r="4560" spans="1:6" x14ac:dyDescent="0.25">
      <c r="A4560" t="s">
        <v>1130</v>
      </c>
      <c r="B4560" s="1">
        <v>37691</v>
      </c>
      <c r="C4560" t="s">
        <v>2895</v>
      </c>
      <c r="D4560">
        <f t="shared" si="213"/>
        <v>7997.78</v>
      </c>
      <c r="E4560">
        <f t="shared" si="214"/>
        <v>3</v>
      </c>
      <c r="F4560" t="str">
        <f t="shared" si="215"/>
        <v>No</v>
      </c>
    </row>
    <row r="4561" spans="1:6" x14ac:dyDescent="0.25">
      <c r="A4561" t="s">
        <v>269</v>
      </c>
      <c r="B4561" s="1">
        <v>38291</v>
      </c>
      <c r="C4561" t="s">
        <v>2896</v>
      </c>
      <c r="D4561">
        <f t="shared" si="213"/>
        <v>7304.13</v>
      </c>
      <c r="E4561">
        <f t="shared" si="214"/>
        <v>10</v>
      </c>
      <c r="F4561" t="str">
        <f t="shared" si="215"/>
        <v>Yes</v>
      </c>
    </row>
    <row r="4562" spans="1:6" x14ac:dyDescent="0.25">
      <c r="A4562" t="s">
        <v>1177</v>
      </c>
      <c r="B4562" s="1">
        <v>38099</v>
      </c>
      <c r="C4562">
        <v>8673.06</v>
      </c>
      <c r="D4562">
        <f t="shared" si="213"/>
        <v>8673.06</v>
      </c>
      <c r="E4562">
        <f t="shared" si="214"/>
        <v>4</v>
      </c>
      <c r="F4562" t="str">
        <f t="shared" si="215"/>
        <v>No</v>
      </c>
    </row>
    <row r="4563" spans="1:6" x14ac:dyDescent="0.25">
      <c r="A4563" t="s">
        <v>497</v>
      </c>
      <c r="B4563" s="1">
        <v>41544</v>
      </c>
      <c r="C4563">
        <v>6753.31</v>
      </c>
      <c r="D4563">
        <f t="shared" si="213"/>
        <v>6753.31</v>
      </c>
      <c r="E4563">
        <f t="shared" si="214"/>
        <v>9</v>
      </c>
      <c r="F4563" t="str">
        <f t="shared" si="215"/>
        <v>No</v>
      </c>
    </row>
    <row r="4564" spans="1:6" x14ac:dyDescent="0.25">
      <c r="A4564" t="s">
        <v>61</v>
      </c>
      <c r="B4564" s="1">
        <v>39896</v>
      </c>
      <c r="C4564">
        <v>6038.64</v>
      </c>
      <c r="D4564">
        <f t="shared" si="213"/>
        <v>6038.64</v>
      </c>
      <c r="E4564">
        <f t="shared" si="214"/>
        <v>3</v>
      </c>
      <c r="F4564" t="str">
        <f t="shared" si="215"/>
        <v>No</v>
      </c>
    </row>
    <row r="4565" spans="1:6" x14ac:dyDescent="0.25">
      <c r="A4565" t="s">
        <v>372</v>
      </c>
      <c r="B4565" s="1">
        <v>39600</v>
      </c>
      <c r="C4565">
        <v>5486.34</v>
      </c>
      <c r="D4565">
        <f t="shared" si="213"/>
        <v>5486.34</v>
      </c>
      <c r="E4565">
        <f t="shared" si="214"/>
        <v>6</v>
      </c>
      <c r="F4565" t="str">
        <f t="shared" si="215"/>
        <v>No</v>
      </c>
    </row>
    <row r="4566" spans="1:6" x14ac:dyDescent="0.25">
      <c r="A4566" t="s">
        <v>235</v>
      </c>
      <c r="B4566" s="1">
        <v>40351</v>
      </c>
      <c r="C4566">
        <v>5075.79</v>
      </c>
      <c r="D4566">
        <f t="shared" si="213"/>
        <v>5075.79</v>
      </c>
      <c r="E4566">
        <f t="shared" si="214"/>
        <v>6</v>
      </c>
      <c r="F4566" t="str">
        <f t="shared" si="215"/>
        <v>No</v>
      </c>
    </row>
    <row r="4567" spans="1:6" x14ac:dyDescent="0.25">
      <c r="A4567" t="s">
        <v>155</v>
      </c>
      <c r="B4567" s="1">
        <v>38490</v>
      </c>
      <c r="C4567">
        <v>8281.75</v>
      </c>
      <c r="D4567">
        <f t="shared" si="213"/>
        <v>8281.75</v>
      </c>
      <c r="E4567">
        <f t="shared" si="214"/>
        <v>5</v>
      </c>
      <c r="F4567" t="str">
        <f t="shared" si="215"/>
        <v>No</v>
      </c>
    </row>
    <row r="4568" spans="1:6" x14ac:dyDescent="0.25">
      <c r="A4568" t="s">
        <v>354</v>
      </c>
      <c r="B4568" s="1">
        <v>39323</v>
      </c>
      <c r="C4568" t="s">
        <v>2897</v>
      </c>
      <c r="D4568">
        <f t="shared" si="213"/>
        <v>9023.51</v>
      </c>
      <c r="E4568">
        <f t="shared" si="214"/>
        <v>8</v>
      </c>
      <c r="F4568" t="str">
        <f t="shared" si="215"/>
        <v>No</v>
      </c>
    </row>
    <row r="4569" spans="1:6" x14ac:dyDescent="0.25">
      <c r="A4569" t="s">
        <v>139</v>
      </c>
      <c r="B4569" s="1">
        <v>38977</v>
      </c>
      <c r="C4569">
        <v>9818.33</v>
      </c>
      <c r="D4569">
        <f t="shared" si="213"/>
        <v>9818.33</v>
      </c>
      <c r="E4569">
        <f t="shared" si="214"/>
        <v>9</v>
      </c>
      <c r="F4569" t="str">
        <f t="shared" si="215"/>
        <v>No</v>
      </c>
    </row>
    <row r="4570" spans="1:6" x14ac:dyDescent="0.25">
      <c r="A4570" t="s">
        <v>747</v>
      </c>
      <c r="B4570" s="1">
        <v>41340</v>
      </c>
      <c r="C4570">
        <v>6397.65</v>
      </c>
      <c r="D4570">
        <f t="shared" si="213"/>
        <v>6397.65</v>
      </c>
      <c r="E4570">
        <f t="shared" si="214"/>
        <v>3</v>
      </c>
      <c r="F4570" t="str">
        <f t="shared" si="215"/>
        <v>No</v>
      </c>
    </row>
    <row r="4571" spans="1:6" x14ac:dyDescent="0.25">
      <c r="A4571" t="s">
        <v>879</v>
      </c>
      <c r="B4571" s="1">
        <v>38193</v>
      </c>
      <c r="C4571" t="s">
        <v>2898</v>
      </c>
      <c r="D4571">
        <f t="shared" si="213"/>
        <v>9771.61</v>
      </c>
      <c r="E4571">
        <f t="shared" si="214"/>
        <v>7</v>
      </c>
      <c r="F4571" t="str">
        <f t="shared" si="215"/>
        <v>No</v>
      </c>
    </row>
    <row r="4572" spans="1:6" x14ac:dyDescent="0.25">
      <c r="A4572" t="s">
        <v>1423</v>
      </c>
      <c r="B4572" s="1">
        <v>41014</v>
      </c>
      <c r="C4572">
        <v>8714.82</v>
      </c>
      <c r="D4572">
        <f t="shared" si="213"/>
        <v>8714.82</v>
      </c>
      <c r="E4572">
        <f t="shared" si="214"/>
        <v>4</v>
      </c>
      <c r="F4572" t="str">
        <f t="shared" si="215"/>
        <v>No</v>
      </c>
    </row>
    <row r="4573" spans="1:6" x14ac:dyDescent="0.25">
      <c r="A4573" t="s">
        <v>1375</v>
      </c>
      <c r="B4573" s="1">
        <v>37157</v>
      </c>
      <c r="C4573" t="s">
        <v>2899</v>
      </c>
      <c r="D4573">
        <f t="shared" si="213"/>
        <v>6337.23</v>
      </c>
      <c r="E4573">
        <f t="shared" si="214"/>
        <v>9</v>
      </c>
      <c r="F4573" t="str">
        <f t="shared" si="215"/>
        <v>No</v>
      </c>
    </row>
    <row r="4574" spans="1:6" x14ac:dyDescent="0.25">
      <c r="A4574" t="s">
        <v>350</v>
      </c>
      <c r="B4574" s="1">
        <v>41093</v>
      </c>
      <c r="C4574" t="s">
        <v>2900</v>
      </c>
      <c r="D4574">
        <f t="shared" si="213"/>
        <v>9247.64</v>
      </c>
      <c r="E4574">
        <f t="shared" si="214"/>
        <v>7</v>
      </c>
      <c r="F4574" t="str">
        <f t="shared" si="215"/>
        <v>No</v>
      </c>
    </row>
    <row r="4575" spans="1:6" x14ac:dyDescent="0.25">
      <c r="A4575" t="s">
        <v>138</v>
      </c>
      <c r="B4575" s="1">
        <v>37869</v>
      </c>
      <c r="C4575">
        <v>5430.71</v>
      </c>
      <c r="D4575">
        <f t="shared" si="213"/>
        <v>5430.71</v>
      </c>
      <c r="E4575">
        <f t="shared" si="214"/>
        <v>9</v>
      </c>
      <c r="F4575" t="str">
        <f t="shared" si="215"/>
        <v>Yes</v>
      </c>
    </row>
    <row r="4576" spans="1:6" x14ac:dyDescent="0.25">
      <c r="A4576" t="s">
        <v>304</v>
      </c>
      <c r="B4576" s="1">
        <v>41470</v>
      </c>
      <c r="C4576">
        <v>8618.68</v>
      </c>
      <c r="D4576">
        <f t="shared" si="213"/>
        <v>8618.68</v>
      </c>
      <c r="E4576">
        <f t="shared" si="214"/>
        <v>7</v>
      </c>
      <c r="F4576" t="str">
        <f t="shared" si="215"/>
        <v>No</v>
      </c>
    </row>
    <row r="4577" spans="1:6" x14ac:dyDescent="0.25">
      <c r="A4577" t="s">
        <v>173</v>
      </c>
      <c r="B4577" s="1">
        <v>38561</v>
      </c>
      <c r="C4577" t="s">
        <v>2901</v>
      </c>
      <c r="D4577">
        <f t="shared" si="213"/>
        <v>5818.92</v>
      </c>
      <c r="E4577">
        <f t="shared" si="214"/>
        <v>7</v>
      </c>
      <c r="F4577" t="str">
        <f t="shared" si="215"/>
        <v>No</v>
      </c>
    </row>
    <row r="4578" spans="1:6" x14ac:dyDescent="0.25">
      <c r="A4578" t="s">
        <v>631</v>
      </c>
      <c r="B4578" s="1">
        <v>41062</v>
      </c>
      <c r="C4578">
        <v>6090.22</v>
      </c>
      <c r="D4578">
        <f t="shared" si="213"/>
        <v>6090.22</v>
      </c>
      <c r="E4578">
        <f t="shared" si="214"/>
        <v>6</v>
      </c>
      <c r="F4578" t="str">
        <f t="shared" si="215"/>
        <v>No</v>
      </c>
    </row>
    <row r="4579" spans="1:6" x14ac:dyDescent="0.25">
      <c r="A4579" t="s">
        <v>74</v>
      </c>
      <c r="B4579" s="1">
        <v>41375</v>
      </c>
      <c r="C4579" t="s">
        <v>2902</v>
      </c>
      <c r="D4579">
        <f t="shared" si="213"/>
        <v>5608.56</v>
      </c>
      <c r="E4579">
        <f t="shared" si="214"/>
        <v>4</v>
      </c>
      <c r="F4579" t="str">
        <f t="shared" si="215"/>
        <v>Yes</v>
      </c>
    </row>
    <row r="4580" spans="1:6" x14ac:dyDescent="0.25">
      <c r="A4580" t="s">
        <v>79</v>
      </c>
      <c r="B4580" s="1">
        <v>38731</v>
      </c>
      <c r="C4580" t="s">
        <v>2903</v>
      </c>
      <c r="D4580">
        <f t="shared" si="213"/>
        <v>5429.88</v>
      </c>
      <c r="E4580">
        <f t="shared" si="214"/>
        <v>1</v>
      </c>
      <c r="F4580" t="str">
        <f t="shared" si="215"/>
        <v>Yes</v>
      </c>
    </row>
    <row r="4581" spans="1:6" x14ac:dyDescent="0.25">
      <c r="A4581" t="s">
        <v>639</v>
      </c>
      <c r="B4581" s="1">
        <v>37460</v>
      </c>
      <c r="C4581">
        <v>8251.41</v>
      </c>
      <c r="D4581">
        <f t="shared" si="213"/>
        <v>8251.41</v>
      </c>
      <c r="E4581">
        <f t="shared" si="214"/>
        <v>7</v>
      </c>
      <c r="F4581" t="str">
        <f t="shared" si="215"/>
        <v>No</v>
      </c>
    </row>
    <row r="4582" spans="1:6" x14ac:dyDescent="0.25">
      <c r="A4582" t="s">
        <v>84</v>
      </c>
      <c r="B4582" s="1">
        <v>39048</v>
      </c>
      <c r="C4582">
        <v>9678.6</v>
      </c>
      <c r="D4582">
        <f t="shared" si="213"/>
        <v>9678.6</v>
      </c>
      <c r="E4582">
        <f t="shared" si="214"/>
        <v>11</v>
      </c>
      <c r="F4582" t="str">
        <f t="shared" si="215"/>
        <v>No</v>
      </c>
    </row>
    <row r="4583" spans="1:6" x14ac:dyDescent="0.25">
      <c r="A4583" t="s">
        <v>102</v>
      </c>
      <c r="B4583" s="1">
        <v>37473</v>
      </c>
      <c r="C4583" t="s">
        <v>2904</v>
      </c>
      <c r="D4583">
        <f t="shared" si="213"/>
        <v>7714.75</v>
      </c>
      <c r="E4583">
        <f t="shared" si="214"/>
        <v>8</v>
      </c>
      <c r="F4583" t="str">
        <f t="shared" si="215"/>
        <v>No</v>
      </c>
    </row>
    <row r="4584" spans="1:6" x14ac:dyDescent="0.25">
      <c r="A4584" t="s">
        <v>2524</v>
      </c>
      <c r="B4584" s="1">
        <v>41104</v>
      </c>
      <c r="C4584">
        <v>8150.55</v>
      </c>
      <c r="D4584">
        <f t="shared" si="213"/>
        <v>8150.55</v>
      </c>
      <c r="E4584">
        <f t="shared" si="214"/>
        <v>7</v>
      </c>
      <c r="F4584" t="str">
        <f t="shared" si="215"/>
        <v>No</v>
      </c>
    </row>
    <row r="4585" spans="1:6" x14ac:dyDescent="0.25">
      <c r="A4585" t="s">
        <v>126</v>
      </c>
      <c r="B4585" s="1">
        <v>41647</v>
      </c>
      <c r="C4585" t="s">
        <v>2905</v>
      </c>
      <c r="D4585">
        <f t="shared" si="213"/>
        <v>6420.85</v>
      </c>
      <c r="E4585">
        <f t="shared" si="214"/>
        <v>1</v>
      </c>
      <c r="F4585" t="str">
        <f t="shared" si="215"/>
        <v>No</v>
      </c>
    </row>
    <row r="4586" spans="1:6" x14ac:dyDescent="0.25">
      <c r="A4586" t="s">
        <v>466</v>
      </c>
      <c r="B4586" s="1">
        <v>37424</v>
      </c>
      <c r="C4586" t="s">
        <v>2906</v>
      </c>
      <c r="D4586">
        <f t="shared" si="213"/>
        <v>5333.11</v>
      </c>
      <c r="E4586">
        <f t="shared" si="214"/>
        <v>6</v>
      </c>
      <c r="F4586" t="str">
        <f t="shared" si="215"/>
        <v>No</v>
      </c>
    </row>
    <row r="4587" spans="1:6" x14ac:dyDescent="0.25">
      <c r="A4587" t="s">
        <v>218</v>
      </c>
      <c r="B4587" s="1">
        <v>41188</v>
      </c>
      <c r="C4587">
        <v>9354.43</v>
      </c>
      <c r="D4587">
        <f t="shared" si="213"/>
        <v>9354.43</v>
      </c>
      <c r="E4587">
        <f t="shared" si="214"/>
        <v>10</v>
      </c>
      <c r="F4587" t="str">
        <f t="shared" si="215"/>
        <v>No</v>
      </c>
    </row>
    <row r="4588" spans="1:6" x14ac:dyDescent="0.25">
      <c r="A4588" t="s">
        <v>1100</v>
      </c>
      <c r="B4588" s="1">
        <v>37962</v>
      </c>
      <c r="C4588" t="s">
        <v>2907</v>
      </c>
      <c r="D4588">
        <f t="shared" si="213"/>
        <v>6661.52</v>
      </c>
      <c r="E4588">
        <f t="shared" si="214"/>
        <v>12</v>
      </c>
      <c r="F4588" t="str">
        <f t="shared" si="215"/>
        <v>No</v>
      </c>
    </row>
    <row r="4589" spans="1:6" x14ac:dyDescent="0.25">
      <c r="A4589" t="s">
        <v>1594</v>
      </c>
      <c r="B4589" s="1">
        <v>40676</v>
      </c>
      <c r="C4589">
        <v>7766.78</v>
      </c>
      <c r="D4589">
        <f t="shared" si="213"/>
        <v>7766.78</v>
      </c>
      <c r="E4589">
        <f t="shared" si="214"/>
        <v>5</v>
      </c>
      <c r="F4589" t="str">
        <f t="shared" si="215"/>
        <v>No</v>
      </c>
    </row>
    <row r="4590" spans="1:6" x14ac:dyDescent="0.25">
      <c r="A4590" t="s">
        <v>904</v>
      </c>
      <c r="B4590" s="1">
        <v>37595</v>
      </c>
      <c r="C4590">
        <v>9011.68</v>
      </c>
      <c r="D4590">
        <f t="shared" si="213"/>
        <v>9011.68</v>
      </c>
      <c r="E4590">
        <f t="shared" si="214"/>
        <v>12</v>
      </c>
      <c r="F4590" t="str">
        <f t="shared" si="215"/>
        <v>No</v>
      </c>
    </row>
    <row r="4591" spans="1:6" x14ac:dyDescent="0.25">
      <c r="A4591" t="s">
        <v>568</v>
      </c>
      <c r="B4591" s="1">
        <v>40204</v>
      </c>
      <c r="C4591" t="s">
        <v>2908</v>
      </c>
      <c r="D4591">
        <f t="shared" si="213"/>
        <v>8755.5400000000009</v>
      </c>
      <c r="E4591">
        <f t="shared" si="214"/>
        <v>1</v>
      </c>
      <c r="F4591" t="str">
        <f t="shared" si="215"/>
        <v>No</v>
      </c>
    </row>
    <row r="4592" spans="1:6" x14ac:dyDescent="0.25">
      <c r="A4592" t="s">
        <v>101</v>
      </c>
      <c r="B4592" s="1">
        <v>37504</v>
      </c>
      <c r="C4592">
        <v>9292.5400000000009</v>
      </c>
      <c r="D4592">
        <f t="shared" si="213"/>
        <v>9292.5400000000009</v>
      </c>
      <c r="E4592">
        <f t="shared" si="214"/>
        <v>9</v>
      </c>
      <c r="F4592" t="str">
        <f t="shared" si="215"/>
        <v>No</v>
      </c>
    </row>
    <row r="4593" spans="1:6" x14ac:dyDescent="0.25">
      <c r="A4593" t="s">
        <v>372</v>
      </c>
      <c r="B4593" s="1">
        <v>38222</v>
      </c>
      <c r="C4593">
        <v>8825.48</v>
      </c>
      <c r="D4593">
        <f t="shared" si="213"/>
        <v>8825.48</v>
      </c>
      <c r="E4593">
        <f t="shared" si="214"/>
        <v>8</v>
      </c>
      <c r="F4593" t="str">
        <f t="shared" si="215"/>
        <v>No</v>
      </c>
    </row>
    <row r="4594" spans="1:6" x14ac:dyDescent="0.25">
      <c r="A4594" t="s">
        <v>79</v>
      </c>
      <c r="B4594" s="1">
        <v>39598</v>
      </c>
      <c r="C4594">
        <v>8822.48</v>
      </c>
      <c r="D4594">
        <f t="shared" si="213"/>
        <v>8822.48</v>
      </c>
      <c r="E4594">
        <f t="shared" si="214"/>
        <v>5</v>
      </c>
      <c r="F4594" t="str">
        <f t="shared" si="215"/>
        <v>Yes</v>
      </c>
    </row>
    <row r="4595" spans="1:6" x14ac:dyDescent="0.25">
      <c r="A4595" t="s">
        <v>80</v>
      </c>
      <c r="B4595" s="1">
        <v>38503</v>
      </c>
      <c r="C4595" t="s">
        <v>2909</v>
      </c>
      <c r="D4595">
        <f t="shared" si="213"/>
        <v>8128.51</v>
      </c>
      <c r="E4595">
        <f t="shared" si="214"/>
        <v>5</v>
      </c>
      <c r="F4595" t="str">
        <f t="shared" si="215"/>
        <v>Yes</v>
      </c>
    </row>
    <row r="4596" spans="1:6" x14ac:dyDescent="0.25">
      <c r="A4596" t="s">
        <v>489</v>
      </c>
      <c r="B4596" s="1">
        <v>38501</v>
      </c>
      <c r="C4596">
        <v>5860.75</v>
      </c>
      <c r="D4596">
        <f t="shared" si="213"/>
        <v>5860.75</v>
      </c>
      <c r="E4596">
        <f t="shared" si="214"/>
        <v>5</v>
      </c>
      <c r="F4596" t="str">
        <f t="shared" si="215"/>
        <v>No</v>
      </c>
    </row>
    <row r="4597" spans="1:6" x14ac:dyDescent="0.25">
      <c r="A4597" t="s">
        <v>573</v>
      </c>
      <c r="B4597" s="1">
        <v>40165</v>
      </c>
      <c r="C4597" t="s">
        <v>2910</v>
      </c>
      <c r="D4597">
        <f t="shared" si="213"/>
        <v>6379.74</v>
      </c>
      <c r="E4597">
        <f t="shared" si="214"/>
        <v>12</v>
      </c>
      <c r="F4597" t="str">
        <f t="shared" si="215"/>
        <v>No</v>
      </c>
    </row>
    <row r="4598" spans="1:6" x14ac:dyDescent="0.25">
      <c r="A4598" t="s">
        <v>258</v>
      </c>
      <c r="B4598" s="1">
        <v>40831</v>
      </c>
      <c r="C4598" t="s">
        <v>2911</v>
      </c>
      <c r="D4598">
        <f t="shared" si="213"/>
        <v>8261.65</v>
      </c>
      <c r="E4598">
        <f t="shared" si="214"/>
        <v>10</v>
      </c>
      <c r="F4598" t="str">
        <f t="shared" si="215"/>
        <v>No</v>
      </c>
    </row>
    <row r="4599" spans="1:6" x14ac:dyDescent="0.25">
      <c r="A4599" t="s">
        <v>102</v>
      </c>
      <c r="B4599" s="1">
        <v>38468</v>
      </c>
      <c r="C4599">
        <v>5016.22</v>
      </c>
      <c r="D4599">
        <f t="shared" si="213"/>
        <v>5016.22</v>
      </c>
      <c r="E4599">
        <f t="shared" si="214"/>
        <v>4</v>
      </c>
      <c r="F4599" t="str">
        <f t="shared" si="215"/>
        <v>No</v>
      </c>
    </row>
    <row r="4600" spans="1:6" x14ac:dyDescent="0.25">
      <c r="A4600" t="s">
        <v>1550</v>
      </c>
      <c r="B4600" s="1">
        <v>39147</v>
      </c>
      <c r="C4600" t="s">
        <v>2912</v>
      </c>
      <c r="D4600">
        <f t="shared" si="213"/>
        <v>5337.14</v>
      </c>
      <c r="E4600">
        <f t="shared" si="214"/>
        <v>3</v>
      </c>
      <c r="F4600" t="str">
        <f t="shared" si="215"/>
        <v>No</v>
      </c>
    </row>
    <row r="4601" spans="1:6" x14ac:dyDescent="0.25">
      <c r="A4601" t="s">
        <v>914</v>
      </c>
      <c r="B4601" s="1">
        <v>40531</v>
      </c>
      <c r="C4601">
        <v>7435.63</v>
      </c>
      <c r="D4601">
        <f t="shared" si="213"/>
        <v>7435.63</v>
      </c>
      <c r="E4601">
        <f t="shared" si="214"/>
        <v>12</v>
      </c>
      <c r="F4601" t="str">
        <f t="shared" si="215"/>
        <v>No</v>
      </c>
    </row>
    <row r="4602" spans="1:6" x14ac:dyDescent="0.25">
      <c r="A4602" t="s">
        <v>1130</v>
      </c>
      <c r="B4602" s="1">
        <v>37729</v>
      </c>
      <c r="C4602">
        <v>5040.3900000000003</v>
      </c>
      <c r="D4602">
        <f t="shared" si="213"/>
        <v>5040.3900000000003</v>
      </c>
      <c r="E4602">
        <f t="shared" si="214"/>
        <v>4</v>
      </c>
      <c r="F4602" t="str">
        <f t="shared" si="215"/>
        <v>No</v>
      </c>
    </row>
    <row r="4603" spans="1:6" x14ac:dyDescent="0.25">
      <c r="A4603" t="s">
        <v>681</v>
      </c>
      <c r="B4603" s="1">
        <v>41362</v>
      </c>
      <c r="C4603">
        <v>8847.4500000000007</v>
      </c>
      <c r="D4603">
        <f t="shared" si="213"/>
        <v>8847.4500000000007</v>
      </c>
      <c r="E4603">
        <f t="shared" si="214"/>
        <v>3</v>
      </c>
      <c r="F4603" t="str">
        <f t="shared" si="215"/>
        <v>No</v>
      </c>
    </row>
    <row r="4604" spans="1:6" x14ac:dyDescent="0.25">
      <c r="A4604" t="s">
        <v>1762</v>
      </c>
      <c r="B4604" s="1">
        <v>37324</v>
      </c>
      <c r="C4604" t="s">
        <v>2913</v>
      </c>
      <c r="D4604">
        <f t="shared" si="213"/>
        <v>9871.07</v>
      </c>
      <c r="E4604">
        <f t="shared" si="214"/>
        <v>3</v>
      </c>
      <c r="F4604" t="str">
        <f t="shared" si="215"/>
        <v>No</v>
      </c>
    </row>
    <row r="4605" spans="1:6" x14ac:dyDescent="0.25">
      <c r="A4605" t="s">
        <v>427</v>
      </c>
      <c r="B4605" s="1">
        <v>40224</v>
      </c>
      <c r="C4605">
        <v>7214.5</v>
      </c>
      <c r="D4605">
        <f t="shared" si="213"/>
        <v>7214.5</v>
      </c>
      <c r="E4605">
        <f t="shared" si="214"/>
        <v>2</v>
      </c>
      <c r="F4605" t="str">
        <f t="shared" si="215"/>
        <v>No</v>
      </c>
    </row>
    <row r="4606" spans="1:6" x14ac:dyDescent="0.25">
      <c r="A4606" t="s">
        <v>853</v>
      </c>
      <c r="B4606" s="1">
        <v>41875</v>
      </c>
      <c r="C4606">
        <v>6122.65</v>
      </c>
      <c r="D4606">
        <f t="shared" si="213"/>
        <v>6122.65</v>
      </c>
      <c r="E4606">
        <f t="shared" si="214"/>
        <v>8</v>
      </c>
      <c r="F4606" t="str">
        <f t="shared" si="215"/>
        <v>No</v>
      </c>
    </row>
    <row r="4607" spans="1:6" x14ac:dyDescent="0.25">
      <c r="A4607" t="s">
        <v>1377</v>
      </c>
      <c r="B4607" s="1">
        <v>37347</v>
      </c>
      <c r="C4607" t="s">
        <v>2914</v>
      </c>
      <c r="D4607">
        <f t="shared" si="213"/>
        <v>5334.01</v>
      </c>
      <c r="E4607">
        <f t="shared" si="214"/>
        <v>4</v>
      </c>
      <c r="F4607" t="str">
        <f t="shared" si="215"/>
        <v>No</v>
      </c>
    </row>
    <row r="4608" spans="1:6" x14ac:dyDescent="0.25">
      <c r="A4608" t="s">
        <v>247</v>
      </c>
      <c r="B4608" s="1">
        <v>37285</v>
      </c>
      <c r="C4608">
        <v>6902.8</v>
      </c>
      <c r="D4608">
        <f t="shared" si="213"/>
        <v>6902.8</v>
      </c>
      <c r="E4608">
        <f t="shared" si="214"/>
        <v>1</v>
      </c>
      <c r="F4608" t="str">
        <f t="shared" si="215"/>
        <v>Yes</v>
      </c>
    </row>
    <row r="4609" spans="1:6" x14ac:dyDescent="0.25">
      <c r="A4609" t="s">
        <v>613</v>
      </c>
      <c r="B4609" s="1">
        <v>40801</v>
      </c>
      <c r="C4609" t="s">
        <v>2915</v>
      </c>
      <c r="D4609">
        <f t="shared" si="213"/>
        <v>8322.77</v>
      </c>
      <c r="E4609">
        <f t="shared" si="214"/>
        <v>9</v>
      </c>
      <c r="F4609" t="str">
        <f t="shared" si="215"/>
        <v>No</v>
      </c>
    </row>
    <row r="4610" spans="1:6" x14ac:dyDescent="0.25">
      <c r="A4610" t="s">
        <v>646</v>
      </c>
      <c r="B4610" s="1">
        <v>41758</v>
      </c>
      <c r="C4610">
        <v>6776.59</v>
      </c>
      <c r="D4610">
        <f t="shared" si="213"/>
        <v>6776.59</v>
      </c>
      <c r="E4610">
        <f t="shared" si="214"/>
        <v>4</v>
      </c>
      <c r="F4610" t="str">
        <f t="shared" si="215"/>
        <v>No</v>
      </c>
    </row>
    <row r="4611" spans="1:6" x14ac:dyDescent="0.25">
      <c r="A4611" t="s">
        <v>751</v>
      </c>
      <c r="B4611" s="1">
        <v>39239</v>
      </c>
      <c r="C4611" t="s">
        <v>2916</v>
      </c>
      <c r="D4611">
        <f t="shared" ref="D4611:D4674" si="216">IF(LEFT(RIGHT(C4611,3))=",",_xlfn.NUMBERVALUE(C4611,",","."),C4611)</f>
        <v>5085.03</v>
      </c>
      <c r="E4611">
        <f t="shared" ref="E4611:E4674" si="217">MONTH(B4611)</f>
        <v>6</v>
      </c>
      <c r="F4611" t="str">
        <f t="shared" ref="F4611:F4674" si="218">IF(ISERROR(SEARCH("J*A*S*M",A4611)),"No","Yes")</f>
        <v>No</v>
      </c>
    </row>
    <row r="4612" spans="1:6" x14ac:dyDescent="0.25">
      <c r="A4612" t="s">
        <v>216</v>
      </c>
      <c r="B4612" s="1">
        <v>39826</v>
      </c>
      <c r="C4612" t="s">
        <v>2917</v>
      </c>
      <c r="D4612">
        <f t="shared" si="216"/>
        <v>7730.92</v>
      </c>
      <c r="E4612">
        <f t="shared" si="217"/>
        <v>1</v>
      </c>
      <c r="F4612" t="str">
        <f t="shared" si="218"/>
        <v>No</v>
      </c>
    </row>
    <row r="4613" spans="1:6" x14ac:dyDescent="0.25">
      <c r="A4613" t="s">
        <v>201</v>
      </c>
      <c r="B4613" s="1">
        <v>40205</v>
      </c>
      <c r="C4613">
        <v>6511.33</v>
      </c>
      <c r="D4613">
        <f t="shared" si="216"/>
        <v>6511.33</v>
      </c>
      <c r="E4613">
        <f t="shared" si="217"/>
        <v>1</v>
      </c>
      <c r="F4613" t="str">
        <f t="shared" si="218"/>
        <v>No</v>
      </c>
    </row>
    <row r="4614" spans="1:6" x14ac:dyDescent="0.25">
      <c r="A4614" t="s">
        <v>217</v>
      </c>
      <c r="B4614" s="1">
        <v>38748</v>
      </c>
      <c r="C4614">
        <v>6546.94</v>
      </c>
      <c r="D4614">
        <f t="shared" si="216"/>
        <v>6546.94</v>
      </c>
      <c r="E4614">
        <f t="shared" si="217"/>
        <v>1</v>
      </c>
      <c r="F4614" t="str">
        <f t="shared" si="218"/>
        <v>No</v>
      </c>
    </row>
    <row r="4615" spans="1:6" x14ac:dyDescent="0.25">
      <c r="A4615" t="s">
        <v>74</v>
      </c>
      <c r="B4615" s="1">
        <v>41532</v>
      </c>
      <c r="C4615">
        <v>8845.75</v>
      </c>
      <c r="D4615">
        <f t="shared" si="216"/>
        <v>8845.75</v>
      </c>
      <c r="E4615">
        <f t="shared" si="217"/>
        <v>9</v>
      </c>
      <c r="F4615" t="str">
        <f t="shared" si="218"/>
        <v>Yes</v>
      </c>
    </row>
    <row r="4616" spans="1:6" x14ac:dyDescent="0.25">
      <c r="A4616" t="s">
        <v>236</v>
      </c>
      <c r="B4616" s="1">
        <v>39072</v>
      </c>
      <c r="C4616">
        <v>9782.59</v>
      </c>
      <c r="D4616">
        <f t="shared" si="216"/>
        <v>9782.59</v>
      </c>
      <c r="E4616">
        <f t="shared" si="217"/>
        <v>12</v>
      </c>
      <c r="F4616" t="str">
        <f t="shared" si="218"/>
        <v>No</v>
      </c>
    </row>
    <row r="4617" spans="1:6" x14ac:dyDescent="0.25">
      <c r="A4617" t="s">
        <v>1594</v>
      </c>
      <c r="B4617" s="1">
        <v>38991</v>
      </c>
      <c r="C4617">
        <v>6362.96</v>
      </c>
      <c r="D4617">
        <f t="shared" si="216"/>
        <v>6362.96</v>
      </c>
      <c r="E4617">
        <f t="shared" si="217"/>
        <v>10</v>
      </c>
      <c r="F4617" t="str">
        <f t="shared" si="218"/>
        <v>No</v>
      </c>
    </row>
    <row r="4618" spans="1:6" x14ac:dyDescent="0.25">
      <c r="A4618" t="s">
        <v>670</v>
      </c>
      <c r="B4618" s="1">
        <v>37619</v>
      </c>
      <c r="C4618">
        <v>8267.85</v>
      </c>
      <c r="D4618">
        <f t="shared" si="216"/>
        <v>8267.85</v>
      </c>
      <c r="E4618">
        <f t="shared" si="217"/>
        <v>12</v>
      </c>
      <c r="F4618" t="str">
        <f t="shared" si="218"/>
        <v>No</v>
      </c>
    </row>
    <row r="4619" spans="1:6" x14ac:dyDescent="0.25">
      <c r="A4619" t="s">
        <v>247</v>
      </c>
      <c r="B4619" s="1">
        <v>37411</v>
      </c>
      <c r="C4619" t="s">
        <v>2918</v>
      </c>
      <c r="D4619">
        <f t="shared" si="216"/>
        <v>7335.12</v>
      </c>
      <c r="E4619">
        <f t="shared" si="217"/>
        <v>6</v>
      </c>
      <c r="F4619" t="str">
        <f t="shared" si="218"/>
        <v>Yes</v>
      </c>
    </row>
    <row r="4620" spans="1:6" x14ac:dyDescent="0.25">
      <c r="A4620" t="s">
        <v>68</v>
      </c>
      <c r="B4620" s="1">
        <v>38038</v>
      </c>
      <c r="C4620" t="s">
        <v>2919</v>
      </c>
      <c r="D4620">
        <f t="shared" si="216"/>
        <v>9673.08</v>
      </c>
      <c r="E4620">
        <f t="shared" si="217"/>
        <v>2</v>
      </c>
      <c r="F4620" t="str">
        <f t="shared" si="218"/>
        <v>No</v>
      </c>
    </row>
    <row r="4621" spans="1:6" x14ac:dyDescent="0.25">
      <c r="A4621" t="s">
        <v>337</v>
      </c>
      <c r="B4621" s="1">
        <v>40887</v>
      </c>
      <c r="C4621" t="s">
        <v>2920</v>
      </c>
      <c r="D4621">
        <f t="shared" si="216"/>
        <v>9603.25</v>
      </c>
      <c r="E4621">
        <f t="shared" si="217"/>
        <v>12</v>
      </c>
      <c r="F4621" t="str">
        <f t="shared" si="218"/>
        <v>No</v>
      </c>
    </row>
    <row r="4622" spans="1:6" x14ac:dyDescent="0.25">
      <c r="A4622" t="s">
        <v>825</v>
      </c>
      <c r="B4622" s="1">
        <v>40340</v>
      </c>
      <c r="C4622">
        <v>7012.39</v>
      </c>
      <c r="D4622">
        <f t="shared" si="216"/>
        <v>7012.39</v>
      </c>
      <c r="E4622">
        <f t="shared" si="217"/>
        <v>6</v>
      </c>
      <c r="F4622" t="str">
        <f t="shared" si="218"/>
        <v>No</v>
      </c>
    </row>
    <row r="4623" spans="1:6" x14ac:dyDescent="0.25">
      <c r="A4623" t="s">
        <v>143</v>
      </c>
      <c r="B4623" s="1">
        <v>39418</v>
      </c>
      <c r="C4623">
        <v>9097.5300000000007</v>
      </c>
      <c r="D4623">
        <f t="shared" si="216"/>
        <v>9097.5300000000007</v>
      </c>
      <c r="E4623">
        <f t="shared" si="217"/>
        <v>12</v>
      </c>
      <c r="F4623" t="str">
        <f t="shared" si="218"/>
        <v>Yes</v>
      </c>
    </row>
    <row r="4624" spans="1:6" x14ac:dyDescent="0.25">
      <c r="A4624" t="s">
        <v>153</v>
      </c>
      <c r="B4624" s="1">
        <v>38393</v>
      </c>
      <c r="C4624">
        <v>6776.14</v>
      </c>
      <c r="D4624">
        <f t="shared" si="216"/>
        <v>6776.14</v>
      </c>
      <c r="E4624">
        <f t="shared" si="217"/>
        <v>2</v>
      </c>
      <c r="F4624" t="str">
        <f t="shared" si="218"/>
        <v>No</v>
      </c>
    </row>
    <row r="4625" spans="1:6" x14ac:dyDescent="0.25">
      <c r="A4625" t="s">
        <v>202</v>
      </c>
      <c r="B4625" s="1">
        <v>37674</v>
      </c>
      <c r="C4625">
        <v>5750.46</v>
      </c>
      <c r="D4625">
        <f t="shared" si="216"/>
        <v>5750.46</v>
      </c>
      <c r="E4625">
        <f t="shared" si="217"/>
        <v>2</v>
      </c>
      <c r="F4625" t="str">
        <f t="shared" si="218"/>
        <v>No</v>
      </c>
    </row>
    <row r="4626" spans="1:6" x14ac:dyDescent="0.25">
      <c r="A4626" t="s">
        <v>495</v>
      </c>
      <c r="B4626" s="1">
        <v>38925</v>
      </c>
      <c r="C4626" t="s">
        <v>2921</v>
      </c>
      <c r="D4626">
        <f t="shared" si="216"/>
        <v>9651.74</v>
      </c>
      <c r="E4626">
        <f t="shared" si="217"/>
        <v>7</v>
      </c>
      <c r="F4626" t="str">
        <f t="shared" si="218"/>
        <v>No</v>
      </c>
    </row>
    <row r="4627" spans="1:6" x14ac:dyDescent="0.25">
      <c r="A4627" t="s">
        <v>765</v>
      </c>
      <c r="B4627" s="1">
        <v>37310</v>
      </c>
      <c r="C4627" t="s">
        <v>2922</v>
      </c>
      <c r="D4627">
        <f t="shared" si="216"/>
        <v>7282.18</v>
      </c>
      <c r="E4627">
        <f t="shared" si="217"/>
        <v>2</v>
      </c>
      <c r="F4627" t="str">
        <f t="shared" si="218"/>
        <v>No</v>
      </c>
    </row>
    <row r="4628" spans="1:6" x14ac:dyDescent="0.25">
      <c r="A4628" t="s">
        <v>752</v>
      </c>
      <c r="B4628" s="1">
        <v>37107</v>
      </c>
      <c r="C4628">
        <v>7532.63</v>
      </c>
      <c r="D4628">
        <f t="shared" si="216"/>
        <v>7532.63</v>
      </c>
      <c r="E4628">
        <f t="shared" si="217"/>
        <v>8</v>
      </c>
      <c r="F4628" t="str">
        <f t="shared" si="218"/>
        <v>No</v>
      </c>
    </row>
    <row r="4629" spans="1:6" x14ac:dyDescent="0.25">
      <c r="A4629" t="s">
        <v>238</v>
      </c>
      <c r="B4629" s="1">
        <v>39177</v>
      </c>
      <c r="C4629" t="s">
        <v>2923</v>
      </c>
      <c r="D4629">
        <f t="shared" si="216"/>
        <v>8431.68</v>
      </c>
      <c r="E4629">
        <f t="shared" si="217"/>
        <v>4</v>
      </c>
      <c r="F4629" t="str">
        <f t="shared" si="218"/>
        <v>No</v>
      </c>
    </row>
    <row r="4630" spans="1:6" x14ac:dyDescent="0.25">
      <c r="A4630" t="s">
        <v>1405</v>
      </c>
      <c r="B4630" s="1">
        <v>37444</v>
      </c>
      <c r="C4630" t="s">
        <v>2924</v>
      </c>
      <c r="D4630">
        <f t="shared" si="216"/>
        <v>8392.65</v>
      </c>
      <c r="E4630">
        <f t="shared" si="217"/>
        <v>7</v>
      </c>
      <c r="F4630" t="str">
        <f t="shared" si="218"/>
        <v>No</v>
      </c>
    </row>
    <row r="4631" spans="1:6" x14ac:dyDescent="0.25">
      <c r="A4631" t="s">
        <v>413</v>
      </c>
      <c r="B4631" s="1">
        <v>37568</v>
      </c>
      <c r="C4631">
        <v>7230.52</v>
      </c>
      <c r="D4631">
        <f t="shared" si="216"/>
        <v>7230.52</v>
      </c>
      <c r="E4631">
        <f t="shared" si="217"/>
        <v>11</v>
      </c>
      <c r="F4631" t="str">
        <f t="shared" si="218"/>
        <v>No</v>
      </c>
    </row>
    <row r="4632" spans="1:6" x14ac:dyDescent="0.25">
      <c r="A4632" t="s">
        <v>101</v>
      </c>
      <c r="B4632" s="1">
        <v>37826</v>
      </c>
      <c r="C4632" t="s">
        <v>2925</v>
      </c>
      <c r="D4632">
        <f t="shared" si="216"/>
        <v>5297.59</v>
      </c>
      <c r="E4632">
        <f t="shared" si="217"/>
        <v>7</v>
      </c>
      <c r="F4632" t="str">
        <f t="shared" si="218"/>
        <v>No</v>
      </c>
    </row>
    <row r="4633" spans="1:6" x14ac:dyDescent="0.25">
      <c r="A4633" t="s">
        <v>77</v>
      </c>
      <c r="B4633" s="1">
        <v>41760</v>
      </c>
      <c r="C4633" t="s">
        <v>2926</v>
      </c>
      <c r="D4633">
        <f t="shared" si="216"/>
        <v>6361.76</v>
      </c>
      <c r="E4633">
        <f t="shared" si="217"/>
        <v>5</v>
      </c>
      <c r="F4633" t="str">
        <f t="shared" si="218"/>
        <v>No</v>
      </c>
    </row>
    <row r="4634" spans="1:6" x14ac:dyDescent="0.25">
      <c r="A4634" t="s">
        <v>613</v>
      </c>
      <c r="B4634" s="1">
        <v>38711</v>
      </c>
      <c r="C4634" t="s">
        <v>2927</v>
      </c>
      <c r="D4634">
        <f t="shared" si="216"/>
        <v>7762.77</v>
      </c>
      <c r="E4634">
        <f t="shared" si="217"/>
        <v>12</v>
      </c>
      <c r="F4634" t="str">
        <f t="shared" si="218"/>
        <v>No</v>
      </c>
    </row>
    <row r="4635" spans="1:6" x14ac:dyDescent="0.25">
      <c r="A4635" t="s">
        <v>1027</v>
      </c>
      <c r="B4635" s="1">
        <v>40985</v>
      </c>
      <c r="C4635">
        <v>5295.46</v>
      </c>
      <c r="D4635">
        <f t="shared" si="216"/>
        <v>5295.46</v>
      </c>
      <c r="E4635">
        <f t="shared" si="217"/>
        <v>3</v>
      </c>
      <c r="F4635" t="str">
        <f t="shared" si="218"/>
        <v>No</v>
      </c>
    </row>
    <row r="4636" spans="1:6" x14ac:dyDescent="0.25">
      <c r="A4636" t="s">
        <v>881</v>
      </c>
      <c r="B4636" s="1">
        <v>37379</v>
      </c>
      <c r="C4636">
        <v>5793.94</v>
      </c>
      <c r="D4636">
        <f t="shared" si="216"/>
        <v>5793.94</v>
      </c>
      <c r="E4636">
        <f t="shared" si="217"/>
        <v>5</v>
      </c>
      <c r="F4636" t="str">
        <f t="shared" si="218"/>
        <v>No</v>
      </c>
    </row>
    <row r="4637" spans="1:6" x14ac:dyDescent="0.25">
      <c r="A4637" t="s">
        <v>126</v>
      </c>
      <c r="B4637" s="1">
        <v>40845</v>
      </c>
      <c r="C4637" t="s">
        <v>2928</v>
      </c>
      <c r="D4637">
        <f t="shared" si="216"/>
        <v>7264.01</v>
      </c>
      <c r="E4637">
        <f t="shared" si="217"/>
        <v>10</v>
      </c>
      <c r="F4637" t="str">
        <f t="shared" si="218"/>
        <v>No</v>
      </c>
    </row>
    <row r="4638" spans="1:6" x14ac:dyDescent="0.25">
      <c r="A4638" t="s">
        <v>438</v>
      </c>
      <c r="B4638" s="1">
        <v>41662</v>
      </c>
      <c r="C4638" t="s">
        <v>2929</v>
      </c>
      <c r="D4638">
        <f t="shared" si="216"/>
        <v>6999.83</v>
      </c>
      <c r="E4638">
        <f t="shared" si="217"/>
        <v>1</v>
      </c>
      <c r="F4638" t="str">
        <f t="shared" si="218"/>
        <v>No</v>
      </c>
    </row>
    <row r="4639" spans="1:6" x14ac:dyDescent="0.25">
      <c r="A4639" t="s">
        <v>1147</v>
      </c>
      <c r="B4639" s="1">
        <v>38893</v>
      </c>
      <c r="C4639" t="s">
        <v>2930</v>
      </c>
      <c r="D4639">
        <f t="shared" si="216"/>
        <v>6565.21</v>
      </c>
      <c r="E4639">
        <f t="shared" si="217"/>
        <v>6</v>
      </c>
      <c r="F4639" t="str">
        <f t="shared" si="218"/>
        <v>No</v>
      </c>
    </row>
    <row r="4640" spans="1:6" x14ac:dyDescent="0.25">
      <c r="A4640" t="s">
        <v>794</v>
      </c>
      <c r="B4640" s="1">
        <v>38458</v>
      </c>
      <c r="C4640">
        <v>6489.82</v>
      </c>
      <c r="D4640">
        <f t="shared" si="216"/>
        <v>6489.82</v>
      </c>
      <c r="E4640">
        <f t="shared" si="217"/>
        <v>4</v>
      </c>
      <c r="F4640" t="str">
        <f t="shared" si="218"/>
        <v>No</v>
      </c>
    </row>
    <row r="4641" spans="1:6" x14ac:dyDescent="0.25">
      <c r="A4641" t="s">
        <v>827</v>
      </c>
      <c r="B4641" s="1">
        <v>38015</v>
      </c>
      <c r="C4641">
        <v>5505.67</v>
      </c>
      <c r="D4641">
        <f t="shared" si="216"/>
        <v>5505.67</v>
      </c>
      <c r="E4641">
        <f t="shared" si="217"/>
        <v>1</v>
      </c>
      <c r="F4641" t="str">
        <f t="shared" si="218"/>
        <v>No</v>
      </c>
    </row>
    <row r="4642" spans="1:6" x14ac:dyDescent="0.25">
      <c r="A4642" t="s">
        <v>498</v>
      </c>
      <c r="B4642" s="1">
        <v>38578</v>
      </c>
      <c r="C4642" t="s">
        <v>2931</v>
      </c>
      <c r="D4642">
        <f t="shared" si="216"/>
        <v>6902.62</v>
      </c>
      <c r="E4642">
        <f t="shared" si="217"/>
        <v>8</v>
      </c>
      <c r="F4642" t="str">
        <f t="shared" si="218"/>
        <v>No</v>
      </c>
    </row>
    <row r="4643" spans="1:6" x14ac:dyDescent="0.25">
      <c r="A4643" t="s">
        <v>1792</v>
      </c>
      <c r="B4643" s="1">
        <v>39753</v>
      </c>
      <c r="C4643">
        <v>7544.17</v>
      </c>
      <c r="D4643">
        <f t="shared" si="216"/>
        <v>7544.17</v>
      </c>
      <c r="E4643">
        <f t="shared" si="217"/>
        <v>11</v>
      </c>
      <c r="F4643" t="str">
        <f t="shared" si="218"/>
        <v>No</v>
      </c>
    </row>
    <row r="4644" spans="1:6" x14ac:dyDescent="0.25">
      <c r="A4644" t="s">
        <v>459</v>
      </c>
      <c r="B4644" s="1">
        <v>41858</v>
      </c>
      <c r="C4644" t="s">
        <v>2932</v>
      </c>
      <c r="D4644">
        <f t="shared" si="216"/>
        <v>7247.13</v>
      </c>
      <c r="E4644">
        <f t="shared" si="217"/>
        <v>8</v>
      </c>
      <c r="F4644" t="str">
        <f t="shared" si="218"/>
        <v>No</v>
      </c>
    </row>
    <row r="4645" spans="1:6" x14ac:dyDescent="0.25">
      <c r="A4645" t="s">
        <v>760</v>
      </c>
      <c r="B4645" s="1">
        <v>37981</v>
      </c>
      <c r="C4645" t="s">
        <v>2933</v>
      </c>
      <c r="D4645">
        <f t="shared" si="216"/>
        <v>9040.64</v>
      </c>
      <c r="E4645">
        <f t="shared" si="217"/>
        <v>12</v>
      </c>
      <c r="F4645" t="str">
        <f t="shared" si="218"/>
        <v>No</v>
      </c>
    </row>
    <row r="4646" spans="1:6" x14ac:dyDescent="0.25">
      <c r="A4646" t="s">
        <v>245</v>
      </c>
      <c r="B4646" s="1">
        <v>37857</v>
      </c>
      <c r="C4646" t="s">
        <v>2934</v>
      </c>
      <c r="D4646">
        <f t="shared" si="216"/>
        <v>7870.69</v>
      </c>
      <c r="E4646">
        <f t="shared" si="217"/>
        <v>8</v>
      </c>
      <c r="F4646" t="str">
        <f t="shared" si="218"/>
        <v>No</v>
      </c>
    </row>
    <row r="4647" spans="1:6" x14ac:dyDescent="0.25">
      <c r="A4647" t="s">
        <v>80</v>
      </c>
      <c r="B4647" s="1">
        <v>39969</v>
      </c>
      <c r="C4647">
        <v>9834.66</v>
      </c>
      <c r="D4647">
        <f t="shared" si="216"/>
        <v>9834.66</v>
      </c>
      <c r="E4647">
        <f t="shared" si="217"/>
        <v>6</v>
      </c>
      <c r="F4647" t="str">
        <f t="shared" si="218"/>
        <v>Yes</v>
      </c>
    </row>
    <row r="4648" spans="1:6" x14ac:dyDescent="0.25">
      <c r="A4648" t="s">
        <v>668</v>
      </c>
      <c r="B4648" s="1">
        <v>39284</v>
      </c>
      <c r="C4648" t="s">
        <v>2935</v>
      </c>
      <c r="D4648">
        <f t="shared" si="216"/>
        <v>7028.34</v>
      </c>
      <c r="E4648">
        <f t="shared" si="217"/>
        <v>7</v>
      </c>
      <c r="F4648" t="str">
        <f t="shared" si="218"/>
        <v>No</v>
      </c>
    </row>
    <row r="4649" spans="1:6" x14ac:dyDescent="0.25">
      <c r="A4649" t="s">
        <v>1039</v>
      </c>
      <c r="B4649" s="1">
        <v>38411</v>
      </c>
      <c r="C4649">
        <v>8365.59</v>
      </c>
      <c r="D4649">
        <f t="shared" si="216"/>
        <v>8365.59</v>
      </c>
      <c r="E4649">
        <f t="shared" si="217"/>
        <v>2</v>
      </c>
      <c r="F4649" t="str">
        <f t="shared" si="218"/>
        <v>No</v>
      </c>
    </row>
    <row r="4650" spans="1:6" x14ac:dyDescent="0.25">
      <c r="A4650" t="s">
        <v>665</v>
      </c>
      <c r="B4650" s="1">
        <v>39793</v>
      </c>
      <c r="C4650">
        <v>6871.25</v>
      </c>
      <c r="D4650">
        <f t="shared" si="216"/>
        <v>6871.25</v>
      </c>
      <c r="E4650">
        <f t="shared" si="217"/>
        <v>12</v>
      </c>
      <c r="F4650" t="str">
        <f t="shared" si="218"/>
        <v>No</v>
      </c>
    </row>
    <row r="4651" spans="1:6" x14ac:dyDescent="0.25">
      <c r="A4651" t="s">
        <v>320</v>
      </c>
      <c r="B4651" s="1">
        <v>40645</v>
      </c>
      <c r="C4651" t="s">
        <v>2936</v>
      </c>
      <c r="D4651">
        <f t="shared" si="216"/>
        <v>9140.25</v>
      </c>
      <c r="E4651">
        <f t="shared" si="217"/>
        <v>4</v>
      </c>
      <c r="F4651" t="str">
        <f t="shared" si="218"/>
        <v>Yes</v>
      </c>
    </row>
    <row r="4652" spans="1:6" x14ac:dyDescent="0.25">
      <c r="A4652" t="s">
        <v>79</v>
      </c>
      <c r="B4652" s="1">
        <v>39160</v>
      </c>
      <c r="C4652" t="s">
        <v>2937</v>
      </c>
      <c r="D4652">
        <f t="shared" si="216"/>
        <v>7157.1</v>
      </c>
      <c r="E4652">
        <f t="shared" si="217"/>
        <v>3</v>
      </c>
      <c r="F4652" t="str">
        <f t="shared" si="218"/>
        <v>Yes</v>
      </c>
    </row>
    <row r="4653" spans="1:6" x14ac:dyDescent="0.25">
      <c r="A4653" t="s">
        <v>752</v>
      </c>
      <c r="B4653" s="1">
        <v>37486</v>
      </c>
      <c r="C4653">
        <v>7258.08</v>
      </c>
      <c r="D4653">
        <f t="shared" si="216"/>
        <v>7258.08</v>
      </c>
      <c r="E4653">
        <f t="shared" si="217"/>
        <v>8</v>
      </c>
      <c r="F4653" t="str">
        <f t="shared" si="218"/>
        <v>No</v>
      </c>
    </row>
    <row r="4654" spans="1:6" x14ac:dyDescent="0.25">
      <c r="A4654" t="s">
        <v>396</v>
      </c>
      <c r="B4654" s="1">
        <v>41240</v>
      </c>
      <c r="C4654" t="s">
        <v>2938</v>
      </c>
      <c r="D4654">
        <f t="shared" si="216"/>
        <v>7976.29</v>
      </c>
      <c r="E4654">
        <f t="shared" si="217"/>
        <v>11</v>
      </c>
      <c r="F4654" t="str">
        <f t="shared" si="218"/>
        <v>Yes</v>
      </c>
    </row>
    <row r="4655" spans="1:6" x14ac:dyDescent="0.25">
      <c r="A4655" t="s">
        <v>600</v>
      </c>
      <c r="B4655" s="1">
        <v>37718</v>
      </c>
      <c r="C4655" t="s">
        <v>2939</v>
      </c>
      <c r="D4655">
        <f t="shared" si="216"/>
        <v>5308.09</v>
      </c>
      <c r="E4655">
        <f t="shared" si="217"/>
        <v>4</v>
      </c>
      <c r="F4655" t="str">
        <f t="shared" si="218"/>
        <v>No</v>
      </c>
    </row>
    <row r="4656" spans="1:6" x14ac:dyDescent="0.25">
      <c r="A4656" t="s">
        <v>594</v>
      </c>
      <c r="B4656" s="1">
        <v>41999</v>
      </c>
      <c r="C4656" t="s">
        <v>2940</v>
      </c>
      <c r="D4656">
        <f t="shared" si="216"/>
        <v>8101.56</v>
      </c>
      <c r="E4656">
        <f t="shared" si="217"/>
        <v>12</v>
      </c>
      <c r="F4656" t="str">
        <f t="shared" si="218"/>
        <v>No</v>
      </c>
    </row>
    <row r="4657" spans="1:6" x14ac:dyDescent="0.25">
      <c r="A4657" t="s">
        <v>568</v>
      </c>
      <c r="B4657" s="1">
        <v>41832</v>
      </c>
      <c r="C4657" t="s">
        <v>2941</v>
      </c>
      <c r="D4657">
        <f t="shared" si="216"/>
        <v>9913.76</v>
      </c>
      <c r="E4657">
        <f t="shared" si="217"/>
        <v>7</v>
      </c>
      <c r="F4657" t="str">
        <f t="shared" si="218"/>
        <v>No</v>
      </c>
    </row>
    <row r="4658" spans="1:6" x14ac:dyDescent="0.25">
      <c r="A4658" t="s">
        <v>96</v>
      </c>
      <c r="B4658" s="1">
        <v>41120</v>
      </c>
      <c r="C4658">
        <v>6854.14</v>
      </c>
      <c r="D4658">
        <f t="shared" si="216"/>
        <v>6854.14</v>
      </c>
      <c r="E4658">
        <f t="shared" si="217"/>
        <v>7</v>
      </c>
      <c r="F4658" t="str">
        <f t="shared" si="218"/>
        <v>No</v>
      </c>
    </row>
    <row r="4659" spans="1:6" x14ac:dyDescent="0.25">
      <c r="A4659" t="s">
        <v>61</v>
      </c>
      <c r="B4659" s="1">
        <v>41450</v>
      </c>
      <c r="C4659">
        <v>6667.87</v>
      </c>
      <c r="D4659">
        <f t="shared" si="216"/>
        <v>6667.87</v>
      </c>
      <c r="E4659">
        <f t="shared" si="217"/>
        <v>6</v>
      </c>
      <c r="F4659" t="str">
        <f t="shared" si="218"/>
        <v>No</v>
      </c>
    </row>
    <row r="4660" spans="1:6" x14ac:dyDescent="0.25">
      <c r="A4660" t="s">
        <v>396</v>
      </c>
      <c r="B4660" s="1">
        <v>39323</v>
      </c>
      <c r="C4660" t="s">
        <v>2942</v>
      </c>
      <c r="D4660">
        <f t="shared" si="216"/>
        <v>6315.63</v>
      </c>
      <c r="E4660">
        <f t="shared" si="217"/>
        <v>8</v>
      </c>
      <c r="F4660" t="str">
        <f t="shared" si="218"/>
        <v>Yes</v>
      </c>
    </row>
    <row r="4661" spans="1:6" x14ac:dyDescent="0.25">
      <c r="A4661" t="s">
        <v>296</v>
      </c>
      <c r="B4661" s="1">
        <v>37829</v>
      </c>
      <c r="C4661" t="s">
        <v>2943</v>
      </c>
      <c r="D4661">
        <f t="shared" si="216"/>
        <v>8808.39</v>
      </c>
      <c r="E4661">
        <f t="shared" si="217"/>
        <v>7</v>
      </c>
      <c r="F4661" t="str">
        <f t="shared" si="218"/>
        <v>No</v>
      </c>
    </row>
    <row r="4662" spans="1:6" x14ac:dyDescent="0.25">
      <c r="A4662" t="s">
        <v>77</v>
      </c>
      <c r="B4662" s="1">
        <v>38405</v>
      </c>
      <c r="C4662">
        <v>7812.88</v>
      </c>
      <c r="D4662">
        <f t="shared" si="216"/>
        <v>7812.88</v>
      </c>
      <c r="E4662">
        <f t="shared" si="217"/>
        <v>2</v>
      </c>
      <c r="F4662" t="str">
        <f t="shared" si="218"/>
        <v>No</v>
      </c>
    </row>
    <row r="4663" spans="1:6" x14ac:dyDescent="0.25">
      <c r="A4663" t="s">
        <v>296</v>
      </c>
      <c r="B4663" s="1">
        <v>39014</v>
      </c>
      <c r="C4663" t="s">
        <v>2944</v>
      </c>
      <c r="D4663">
        <f t="shared" si="216"/>
        <v>9697.42</v>
      </c>
      <c r="E4663">
        <f t="shared" si="217"/>
        <v>10</v>
      </c>
      <c r="F4663" t="str">
        <f t="shared" si="218"/>
        <v>No</v>
      </c>
    </row>
    <row r="4664" spans="1:6" x14ac:dyDescent="0.25">
      <c r="A4664" t="s">
        <v>138</v>
      </c>
      <c r="B4664" s="1">
        <v>37212</v>
      </c>
      <c r="C4664">
        <v>7365.57</v>
      </c>
      <c r="D4664">
        <f t="shared" si="216"/>
        <v>7365.57</v>
      </c>
      <c r="E4664">
        <f t="shared" si="217"/>
        <v>11</v>
      </c>
      <c r="F4664" t="str">
        <f t="shared" si="218"/>
        <v>Yes</v>
      </c>
    </row>
    <row r="4665" spans="1:6" x14ac:dyDescent="0.25">
      <c r="A4665" t="s">
        <v>238</v>
      </c>
      <c r="B4665" s="1">
        <v>37338</v>
      </c>
      <c r="C4665" t="s">
        <v>2945</v>
      </c>
      <c r="D4665">
        <f t="shared" si="216"/>
        <v>7731.23</v>
      </c>
      <c r="E4665">
        <f t="shared" si="217"/>
        <v>3</v>
      </c>
      <c r="F4665" t="str">
        <f t="shared" si="218"/>
        <v>No</v>
      </c>
    </row>
    <row r="4666" spans="1:6" x14ac:dyDescent="0.25">
      <c r="A4666" t="s">
        <v>138</v>
      </c>
      <c r="B4666" s="1">
        <v>40611</v>
      </c>
      <c r="C4666" t="s">
        <v>2946</v>
      </c>
      <c r="D4666">
        <f t="shared" si="216"/>
        <v>9989.35</v>
      </c>
      <c r="E4666">
        <f t="shared" si="217"/>
        <v>3</v>
      </c>
      <c r="F4666" t="str">
        <f t="shared" si="218"/>
        <v>Yes</v>
      </c>
    </row>
    <row r="4667" spans="1:6" x14ac:dyDescent="0.25">
      <c r="A4667" t="s">
        <v>269</v>
      </c>
      <c r="B4667" s="1">
        <v>37889</v>
      </c>
      <c r="C4667">
        <v>8434.7999999999993</v>
      </c>
      <c r="D4667">
        <f t="shared" si="216"/>
        <v>8434.7999999999993</v>
      </c>
      <c r="E4667">
        <f t="shared" si="217"/>
        <v>9</v>
      </c>
      <c r="F4667" t="str">
        <f t="shared" si="218"/>
        <v>Yes</v>
      </c>
    </row>
    <row r="4668" spans="1:6" x14ac:dyDescent="0.25">
      <c r="A4668" t="s">
        <v>312</v>
      </c>
      <c r="B4668" s="1">
        <v>39422</v>
      </c>
      <c r="C4668">
        <v>6806.55</v>
      </c>
      <c r="D4668">
        <f t="shared" si="216"/>
        <v>6806.55</v>
      </c>
      <c r="E4668">
        <f t="shared" si="217"/>
        <v>12</v>
      </c>
      <c r="F4668" t="str">
        <f t="shared" si="218"/>
        <v>No</v>
      </c>
    </row>
    <row r="4669" spans="1:6" x14ac:dyDescent="0.25">
      <c r="A4669" t="s">
        <v>379</v>
      </c>
      <c r="B4669" s="1">
        <v>37157</v>
      </c>
      <c r="C4669" t="s">
        <v>2947</v>
      </c>
      <c r="D4669">
        <f t="shared" si="216"/>
        <v>5376.17</v>
      </c>
      <c r="E4669">
        <f t="shared" si="217"/>
        <v>9</v>
      </c>
      <c r="F4669" t="str">
        <f t="shared" si="218"/>
        <v>No</v>
      </c>
    </row>
    <row r="4670" spans="1:6" x14ac:dyDescent="0.25">
      <c r="A4670" t="s">
        <v>327</v>
      </c>
      <c r="B4670" s="1">
        <v>38837</v>
      </c>
      <c r="C4670" t="s">
        <v>2948</v>
      </c>
      <c r="D4670">
        <f t="shared" si="216"/>
        <v>7617.45</v>
      </c>
      <c r="E4670">
        <f t="shared" si="217"/>
        <v>4</v>
      </c>
      <c r="F4670" t="str">
        <f t="shared" si="218"/>
        <v>No</v>
      </c>
    </row>
    <row r="4671" spans="1:6" x14ac:dyDescent="0.25">
      <c r="A4671" t="s">
        <v>957</v>
      </c>
      <c r="B4671" s="1">
        <v>40540</v>
      </c>
      <c r="C4671">
        <v>9929.98</v>
      </c>
      <c r="D4671">
        <f t="shared" si="216"/>
        <v>9929.98</v>
      </c>
      <c r="E4671">
        <f t="shared" si="217"/>
        <v>12</v>
      </c>
      <c r="F4671" t="str">
        <f t="shared" si="218"/>
        <v>No</v>
      </c>
    </row>
    <row r="4672" spans="1:6" x14ac:dyDescent="0.25">
      <c r="A4672" t="s">
        <v>1087</v>
      </c>
      <c r="B4672" s="1">
        <v>38292</v>
      </c>
      <c r="C4672">
        <v>8449.44</v>
      </c>
      <c r="D4672">
        <f t="shared" si="216"/>
        <v>8449.44</v>
      </c>
      <c r="E4672">
        <f t="shared" si="217"/>
        <v>11</v>
      </c>
      <c r="F4672" t="str">
        <f t="shared" si="218"/>
        <v>No</v>
      </c>
    </row>
    <row r="4673" spans="1:6" x14ac:dyDescent="0.25">
      <c r="A4673" t="s">
        <v>79</v>
      </c>
      <c r="B4673" s="1">
        <v>37025</v>
      </c>
      <c r="C4673">
        <v>6666.63</v>
      </c>
      <c r="D4673">
        <f t="shared" si="216"/>
        <v>6666.63</v>
      </c>
      <c r="E4673">
        <f t="shared" si="217"/>
        <v>5</v>
      </c>
      <c r="F4673" t="str">
        <f t="shared" si="218"/>
        <v>Yes</v>
      </c>
    </row>
    <row r="4674" spans="1:6" x14ac:dyDescent="0.25">
      <c r="A4674" t="s">
        <v>604</v>
      </c>
      <c r="B4674" s="1">
        <v>40832</v>
      </c>
      <c r="C4674" t="s">
        <v>2949</v>
      </c>
      <c r="D4674">
        <f t="shared" si="216"/>
        <v>5650.19</v>
      </c>
      <c r="E4674">
        <f t="shared" si="217"/>
        <v>10</v>
      </c>
      <c r="F4674" t="str">
        <f t="shared" si="218"/>
        <v>No</v>
      </c>
    </row>
    <row r="4675" spans="1:6" x14ac:dyDescent="0.25">
      <c r="A4675" t="s">
        <v>566</v>
      </c>
      <c r="B4675" s="1">
        <v>38576</v>
      </c>
      <c r="C4675">
        <v>7790.83</v>
      </c>
      <c r="D4675">
        <f t="shared" ref="D4675:D4738" si="219">IF(LEFT(RIGHT(C4675,3))=",",_xlfn.NUMBERVALUE(C4675,",","."),C4675)</f>
        <v>7790.83</v>
      </c>
      <c r="E4675">
        <f t="shared" ref="E4675:E4738" si="220">MONTH(B4675)</f>
        <v>8</v>
      </c>
      <c r="F4675" t="str">
        <f t="shared" ref="F4675:F4738" si="221">IF(ISERROR(SEARCH("J*A*S*M",A4675)),"No","Yes")</f>
        <v>No</v>
      </c>
    </row>
    <row r="4676" spans="1:6" x14ac:dyDescent="0.25">
      <c r="A4676" t="s">
        <v>1318</v>
      </c>
      <c r="B4676" s="1">
        <v>38801</v>
      </c>
      <c r="C4676" t="s">
        <v>2950</v>
      </c>
      <c r="D4676">
        <f t="shared" si="219"/>
        <v>7397.88</v>
      </c>
      <c r="E4676">
        <f t="shared" si="220"/>
        <v>3</v>
      </c>
      <c r="F4676" t="str">
        <f t="shared" si="221"/>
        <v>No</v>
      </c>
    </row>
    <row r="4677" spans="1:6" x14ac:dyDescent="0.25">
      <c r="A4677" t="s">
        <v>61</v>
      </c>
      <c r="B4677" s="1">
        <v>39332</v>
      </c>
      <c r="C4677" t="s">
        <v>2951</v>
      </c>
      <c r="D4677">
        <f t="shared" si="219"/>
        <v>7664.52</v>
      </c>
      <c r="E4677">
        <f t="shared" si="220"/>
        <v>9</v>
      </c>
      <c r="F4677" t="str">
        <f t="shared" si="221"/>
        <v>No</v>
      </c>
    </row>
    <row r="4678" spans="1:6" x14ac:dyDescent="0.25">
      <c r="A4678" t="s">
        <v>502</v>
      </c>
      <c r="B4678" s="1">
        <v>38102</v>
      </c>
      <c r="C4678" t="s">
        <v>2952</v>
      </c>
      <c r="D4678">
        <f t="shared" si="219"/>
        <v>7756.53</v>
      </c>
      <c r="E4678">
        <f t="shared" si="220"/>
        <v>4</v>
      </c>
      <c r="F4678" t="str">
        <f t="shared" si="221"/>
        <v>No</v>
      </c>
    </row>
    <row r="4679" spans="1:6" x14ac:dyDescent="0.25">
      <c r="A4679" t="s">
        <v>1015</v>
      </c>
      <c r="B4679" s="1">
        <v>38653</v>
      </c>
      <c r="C4679" t="s">
        <v>2953</v>
      </c>
      <c r="D4679">
        <f t="shared" si="219"/>
        <v>8519.36</v>
      </c>
      <c r="E4679">
        <f t="shared" si="220"/>
        <v>10</v>
      </c>
      <c r="F4679" t="str">
        <f t="shared" si="221"/>
        <v>No</v>
      </c>
    </row>
    <row r="4680" spans="1:6" x14ac:dyDescent="0.25">
      <c r="A4680" t="s">
        <v>472</v>
      </c>
      <c r="B4680" s="1">
        <v>39911</v>
      </c>
      <c r="C4680">
        <v>8040.98</v>
      </c>
      <c r="D4680">
        <f t="shared" si="219"/>
        <v>8040.98</v>
      </c>
      <c r="E4680">
        <f t="shared" si="220"/>
        <v>4</v>
      </c>
      <c r="F4680" t="str">
        <f t="shared" si="221"/>
        <v>No</v>
      </c>
    </row>
    <row r="4681" spans="1:6" x14ac:dyDescent="0.25">
      <c r="A4681" t="s">
        <v>74</v>
      </c>
      <c r="B4681" s="1">
        <v>38123</v>
      </c>
      <c r="C4681" t="s">
        <v>2954</v>
      </c>
      <c r="D4681">
        <f t="shared" si="219"/>
        <v>9704.4</v>
      </c>
      <c r="E4681">
        <f t="shared" si="220"/>
        <v>5</v>
      </c>
      <c r="F4681" t="str">
        <f t="shared" si="221"/>
        <v>Yes</v>
      </c>
    </row>
    <row r="4682" spans="1:6" x14ac:dyDescent="0.25">
      <c r="A4682" t="s">
        <v>413</v>
      </c>
      <c r="B4682" s="1">
        <v>38359</v>
      </c>
      <c r="C4682" t="s">
        <v>2955</v>
      </c>
      <c r="D4682">
        <f t="shared" si="219"/>
        <v>7941.27</v>
      </c>
      <c r="E4682">
        <f t="shared" si="220"/>
        <v>1</v>
      </c>
      <c r="F4682" t="str">
        <f t="shared" si="221"/>
        <v>No</v>
      </c>
    </row>
    <row r="4683" spans="1:6" x14ac:dyDescent="0.25">
      <c r="A4683" t="s">
        <v>396</v>
      </c>
      <c r="B4683" s="1">
        <v>37531</v>
      </c>
      <c r="C4683" t="s">
        <v>2956</v>
      </c>
      <c r="D4683">
        <f t="shared" si="219"/>
        <v>8333.0300000000007</v>
      </c>
      <c r="E4683">
        <f t="shared" si="220"/>
        <v>10</v>
      </c>
      <c r="F4683" t="str">
        <f t="shared" si="221"/>
        <v>Yes</v>
      </c>
    </row>
    <row r="4684" spans="1:6" x14ac:dyDescent="0.25">
      <c r="A4684" t="s">
        <v>534</v>
      </c>
      <c r="B4684" s="1">
        <v>37669</v>
      </c>
      <c r="C4684" t="s">
        <v>2957</v>
      </c>
      <c r="D4684">
        <f t="shared" si="219"/>
        <v>7732.05</v>
      </c>
      <c r="E4684">
        <f t="shared" si="220"/>
        <v>2</v>
      </c>
      <c r="F4684" t="str">
        <f t="shared" si="221"/>
        <v>No</v>
      </c>
    </row>
    <row r="4685" spans="1:6" x14ac:dyDescent="0.25">
      <c r="A4685" t="s">
        <v>61</v>
      </c>
      <c r="B4685" s="1">
        <v>40756</v>
      </c>
      <c r="C4685">
        <v>9115.17</v>
      </c>
      <c r="D4685">
        <f t="shared" si="219"/>
        <v>9115.17</v>
      </c>
      <c r="E4685">
        <f t="shared" si="220"/>
        <v>8</v>
      </c>
      <c r="F4685" t="str">
        <f t="shared" si="221"/>
        <v>No</v>
      </c>
    </row>
    <row r="4686" spans="1:6" x14ac:dyDescent="0.25">
      <c r="A4686" t="s">
        <v>484</v>
      </c>
      <c r="B4686" s="1">
        <v>37993</v>
      </c>
      <c r="C4686" t="s">
        <v>2958</v>
      </c>
      <c r="D4686">
        <f t="shared" si="219"/>
        <v>8791.4500000000007</v>
      </c>
      <c r="E4686">
        <f t="shared" si="220"/>
        <v>1</v>
      </c>
      <c r="F4686" t="str">
        <f t="shared" si="221"/>
        <v>No</v>
      </c>
    </row>
    <row r="4687" spans="1:6" x14ac:dyDescent="0.25">
      <c r="A4687" t="s">
        <v>331</v>
      </c>
      <c r="B4687" s="1">
        <v>38099</v>
      </c>
      <c r="C4687" t="s">
        <v>2959</v>
      </c>
      <c r="D4687">
        <f t="shared" si="219"/>
        <v>6797.87</v>
      </c>
      <c r="E4687">
        <f t="shared" si="220"/>
        <v>4</v>
      </c>
      <c r="F4687" t="str">
        <f t="shared" si="221"/>
        <v>No</v>
      </c>
    </row>
    <row r="4688" spans="1:6" x14ac:dyDescent="0.25">
      <c r="A4688" t="s">
        <v>102</v>
      </c>
      <c r="B4688" s="1">
        <v>41989</v>
      </c>
      <c r="C4688">
        <v>9528.2900000000009</v>
      </c>
      <c r="D4688">
        <f t="shared" si="219"/>
        <v>9528.2900000000009</v>
      </c>
      <c r="E4688">
        <f t="shared" si="220"/>
        <v>12</v>
      </c>
      <c r="F4688" t="str">
        <f t="shared" si="221"/>
        <v>No</v>
      </c>
    </row>
    <row r="4689" spans="1:6" x14ac:dyDescent="0.25">
      <c r="A4689" t="s">
        <v>166</v>
      </c>
      <c r="B4689" s="1">
        <v>40195</v>
      </c>
      <c r="C4689">
        <v>9204.85</v>
      </c>
      <c r="D4689">
        <f t="shared" si="219"/>
        <v>9204.85</v>
      </c>
      <c r="E4689">
        <f t="shared" si="220"/>
        <v>1</v>
      </c>
      <c r="F4689" t="str">
        <f t="shared" si="221"/>
        <v>No</v>
      </c>
    </row>
    <row r="4690" spans="1:6" x14ac:dyDescent="0.25">
      <c r="A4690" t="s">
        <v>217</v>
      </c>
      <c r="B4690" s="1">
        <v>38120</v>
      </c>
      <c r="C4690">
        <v>8769.9</v>
      </c>
      <c r="D4690">
        <f t="shared" si="219"/>
        <v>8769.9</v>
      </c>
      <c r="E4690">
        <f t="shared" si="220"/>
        <v>5</v>
      </c>
      <c r="F4690" t="str">
        <f t="shared" si="221"/>
        <v>No</v>
      </c>
    </row>
    <row r="4691" spans="1:6" x14ac:dyDescent="0.25">
      <c r="A4691" t="s">
        <v>1586</v>
      </c>
      <c r="B4691" s="1">
        <v>40373</v>
      </c>
      <c r="C4691">
        <v>5149.49</v>
      </c>
      <c r="D4691">
        <f t="shared" si="219"/>
        <v>5149.49</v>
      </c>
      <c r="E4691">
        <f t="shared" si="220"/>
        <v>7</v>
      </c>
      <c r="F4691" t="str">
        <f t="shared" si="221"/>
        <v>No</v>
      </c>
    </row>
    <row r="4692" spans="1:6" x14ac:dyDescent="0.25">
      <c r="A4692" t="s">
        <v>634</v>
      </c>
      <c r="B4692" s="1">
        <v>40039</v>
      </c>
      <c r="C4692">
        <v>7733.69</v>
      </c>
      <c r="D4692">
        <f t="shared" si="219"/>
        <v>7733.69</v>
      </c>
      <c r="E4692">
        <f t="shared" si="220"/>
        <v>8</v>
      </c>
      <c r="F4692" t="str">
        <f t="shared" si="221"/>
        <v>No</v>
      </c>
    </row>
    <row r="4693" spans="1:6" x14ac:dyDescent="0.25">
      <c r="A4693" t="s">
        <v>247</v>
      </c>
      <c r="B4693" s="1">
        <v>37806</v>
      </c>
      <c r="C4693">
        <v>7172.55</v>
      </c>
      <c r="D4693">
        <f t="shared" si="219"/>
        <v>7172.55</v>
      </c>
      <c r="E4693">
        <f t="shared" si="220"/>
        <v>7</v>
      </c>
      <c r="F4693" t="str">
        <f t="shared" si="221"/>
        <v>Yes</v>
      </c>
    </row>
    <row r="4694" spans="1:6" x14ac:dyDescent="0.25">
      <c r="A4694" t="s">
        <v>77</v>
      </c>
      <c r="B4694" s="1">
        <v>38819</v>
      </c>
      <c r="C4694" t="s">
        <v>2960</v>
      </c>
      <c r="D4694">
        <f t="shared" si="219"/>
        <v>7237.92</v>
      </c>
      <c r="E4694">
        <f t="shared" si="220"/>
        <v>4</v>
      </c>
      <c r="F4694" t="str">
        <f t="shared" si="221"/>
        <v>No</v>
      </c>
    </row>
    <row r="4695" spans="1:6" x14ac:dyDescent="0.25">
      <c r="A4695" t="s">
        <v>210</v>
      </c>
      <c r="B4695" s="1">
        <v>40647</v>
      </c>
      <c r="C4695" t="s">
        <v>2961</v>
      </c>
      <c r="D4695">
        <f t="shared" si="219"/>
        <v>8898.2900000000009</v>
      </c>
      <c r="E4695">
        <f t="shared" si="220"/>
        <v>4</v>
      </c>
      <c r="F4695" t="str">
        <f t="shared" si="221"/>
        <v>No</v>
      </c>
    </row>
    <row r="4696" spans="1:6" x14ac:dyDescent="0.25">
      <c r="A4696" t="s">
        <v>396</v>
      </c>
      <c r="B4696" s="1">
        <v>37834</v>
      </c>
      <c r="C4696" t="s">
        <v>2962</v>
      </c>
      <c r="D4696">
        <f t="shared" si="219"/>
        <v>7713.62</v>
      </c>
      <c r="E4696">
        <f t="shared" si="220"/>
        <v>8</v>
      </c>
      <c r="F4696" t="str">
        <f t="shared" si="221"/>
        <v>Yes</v>
      </c>
    </row>
    <row r="4697" spans="1:6" x14ac:dyDescent="0.25">
      <c r="A4697" t="s">
        <v>102</v>
      </c>
      <c r="B4697" s="1">
        <v>41509</v>
      </c>
      <c r="C4697" t="s">
        <v>2963</v>
      </c>
      <c r="D4697">
        <f t="shared" si="219"/>
        <v>6435.24</v>
      </c>
      <c r="E4697">
        <f t="shared" si="220"/>
        <v>8</v>
      </c>
      <c r="F4697" t="str">
        <f t="shared" si="221"/>
        <v>No</v>
      </c>
    </row>
    <row r="4698" spans="1:6" x14ac:dyDescent="0.25">
      <c r="A4698" t="s">
        <v>1556</v>
      </c>
      <c r="B4698" s="1">
        <v>41404</v>
      </c>
      <c r="C4698" t="s">
        <v>2964</v>
      </c>
      <c r="D4698">
        <f t="shared" si="219"/>
        <v>5950.08</v>
      </c>
      <c r="E4698">
        <f t="shared" si="220"/>
        <v>5</v>
      </c>
      <c r="F4698" t="str">
        <f t="shared" si="221"/>
        <v>No</v>
      </c>
    </row>
    <row r="4699" spans="1:6" x14ac:dyDescent="0.25">
      <c r="A4699" t="s">
        <v>173</v>
      </c>
      <c r="B4699" s="1">
        <v>38717</v>
      </c>
      <c r="C4699">
        <v>7104.29</v>
      </c>
      <c r="D4699">
        <f t="shared" si="219"/>
        <v>7104.29</v>
      </c>
      <c r="E4699">
        <f t="shared" si="220"/>
        <v>12</v>
      </c>
      <c r="F4699" t="str">
        <f t="shared" si="221"/>
        <v>No</v>
      </c>
    </row>
    <row r="4700" spans="1:6" x14ac:dyDescent="0.25">
      <c r="A4700" t="s">
        <v>396</v>
      </c>
      <c r="B4700" s="1">
        <v>38921</v>
      </c>
      <c r="C4700" t="s">
        <v>2965</v>
      </c>
      <c r="D4700">
        <f t="shared" si="219"/>
        <v>9720.2900000000009</v>
      </c>
      <c r="E4700">
        <f t="shared" si="220"/>
        <v>7</v>
      </c>
      <c r="F4700" t="str">
        <f t="shared" si="221"/>
        <v>Yes</v>
      </c>
    </row>
    <row r="4701" spans="1:6" x14ac:dyDescent="0.25">
      <c r="A4701" t="s">
        <v>751</v>
      </c>
      <c r="B4701" s="1">
        <v>39996</v>
      </c>
      <c r="C4701">
        <v>5371.75</v>
      </c>
      <c r="D4701">
        <f t="shared" si="219"/>
        <v>5371.75</v>
      </c>
      <c r="E4701">
        <f t="shared" si="220"/>
        <v>7</v>
      </c>
      <c r="F4701" t="str">
        <f t="shared" si="221"/>
        <v>No</v>
      </c>
    </row>
    <row r="4702" spans="1:6" x14ac:dyDescent="0.25">
      <c r="A4702" t="s">
        <v>697</v>
      </c>
      <c r="B4702" s="1">
        <v>39305</v>
      </c>
      <c r="C4702" t="s">
        <v>2966</v>
      </c>
      <c r="D4702">
        <f t="shared" si="219"/>
        <v>7857.53</v>
      </c>
      <c r="E4702">
        <f t="shared" si="220"/>
        <v>8</v>
      </c>
      <c r="F4702" t="str">
        <f t="shared" si="221"/>
        <v>No</v>
      </c>
    </row>
    <row r="4703" spans="1:6" x14ac:dyDescent="0.25">
      <c r="A4703" t="s">
        <v>413</v>
      </c>
      <c r="B4703" s="1">
        <v>38090</v>
      </c>
      <c r="C4703" t="s">
        <v>2967</v>
      </c>
      <c r="D4703">
        <f t="shared" si="219"/>
        <v>9530.76</v>
      </c>
      <c r="E4703">
        <f t="shared" si="220"/>
        <v>4</v>
      </c>
      <c r="F4703" t="str">
        <f t="shared" si="221"/>
        <v>No</v>
      </c>
    </row>
    <row r="4704" spans="1:6" x14ac:dyDescent="0.25">
      <c r="A4704" t="s">
        <v>1916</v>
      </c>
      <c r="B4704" s="1">
        <v>40592</v>
      </c>
      <c r="C4704" t="s">
        <v>2968</v>
      </c>
      <c r="D4704">
        <f t="shared" si="219"/>
        <v>9964.32</v>
      </c>
      <c r="E4704">
        <f t="shared" si="220"/>
        <v>2</v>
      </c>
      <c r="F4704" t="str">
        <f t="shared" si="221"/>
        <v>No</v>
      </c>
    </row>
    <row r="4705" spans="1:6" x14ac:dyDescent="0.25">
      <c r="A4705" t="s">
        <v>281</v>
      </c>
      <c r="B4705" s="1">
        <v>41833</v>
      </c>
      <c r="C4705" t="s">
        <v>2969</v>
      </c>
      <c r="D4705">
        <f t="shared" si="219"/>
        <v>9822.73</v>
      </c>
      <c r="E4705">
        <f t="shared" si="220"/>
        <v>7</v>
      </c>
      <c r="F4705" t="str">
        <f t="shared" si="221"/>
        <v>No</v>
      </c>
    </row>
    <row r="4706" spans="1:6" x14ac:dyDescent="0.25">
      <c r="A4706" t="s">
        <v>346</v>
      </c>
      <c r="B4706" s="1">
        <v>40429</v>
      </c>
      <c r="C4706">
        <v>5278.03</v>
      </c>
      <c r="D4706">
        <f t="shared" si="219"/>
        <v>5278.03</v>
      </c>
      <c r="E4706">
        <f t="shared" si="220"/>
        <v>9</v>
      </c>
      <c r="F4706" t="str">
        <f t="shared" si="221"/>
        <v>No</v>
      </c>
    </row>
    <row r="4707" spans="1:6" x14ac:dyDescent="0.25">
      <c r="A4707" t="s">
        <v>682</v>
      </c>
      <c r="B4707" s="1">
        <v>41112</v>
      </c>
      <c r="C4707">
        <v>9855.0400000000009</v>
      </c>
      <c r="D4707">
        <f t="shared" si="219"/>
        <v>9855.0400000000009</v>
      </c>
      <c r="E4707">
        <f t="shared" si="220"/>
        <v>7</v>
      </c>
      <c r="F4707" t="str">
        <f t="shared" si="221"/>
        <v>No</v>
      </c>
    </row>
    <row r="4708" spans="1:6" x14ac:dyDescent="0.25">
      <c r="A4708" t="s">
        <v>362</v>
      </c>
      <c r="B4708" s="1">
        <v>37736</v>
      </c>
      <c r="C4708" t="s">
        <v>2970</v>
      </c>
      <c r="D4708">
        <f t="shared" si="219"/>
        <v>8995.74</v>
      </c>
      <c r="E4708">
        <f t="shared" si="220"/>
        <v>4</v>
      </c>
      <c r="F4708" t="str">
        <f t="shared" si="221"/>
        <v>No</v>
      </c>
    </row>
    <row r="4709" spans="1:6" x14ac:dyDescent="0.25">
      <c r="A4709" t="s">
        <v>138</v>
      </c>
      <c r="B4709" s="1">
        <v>37763</v>
      </c>
      <c r="C4709">
        <v>7810.23</v>
      </c>
      <c r="D4709">
        <f t="shared" si="219"/>
        <v>7810.23</v>
      </c>
      <c r="E4709">
        <f t="shared" si="220"/>
        <v>5</v>
      </c>
      <c r="F4709" t="str">
        <f t="shared" si="221"/>
        <v>Yes</v>
      </c>
    </row>
    <row r="4710" spans="1:6" x14ac:dyDescent="0.25">
      <c r="A4710" t="s">
        <v>364</v>
      </c>
      <c r="B4710" s="1">
        <v>39612</v>
      </c>
      <c r="C4710">
        <v>8660.7999999999993</v>
      </c>
      <c r="D4710">
        <f t="shared" si="219"/>
        <v>8660.7999999999993</v>
      </c>
      <c r="E4710">
        <f t="shared" si="220"/>
        <v>6</v>
      </c>
      <c r="F4710" t="str">
        <f t="shared" si="221"/>
        <v>No</v>
      </c>
    </row>
    <row r="4711" spans="1:6" x14ac:dyDescent="0.25">
      <c r="A4711" t="s">
        <v>283</v>
      </c>
      <c r="B4711" s="1">
        <v>38034</v>
      </c>
      <c r="C4711" t="s">
        <v>2971</v>
      </c>
      <c r="D4711">
        <f t="shared" si="219"/>
        <v>6439.06</v>
      </c>
      <c r="E4711">
        <f t="shared" si="220"/>
        <v>2</v>
      </c>
      <c r="F4711" t="str">
        <f t="shared" si="221"/>
        <v>No</v>
      </c>
    </row>
    <row r="4712" spans="1:6" x14ac:dyDescent="0.25">
      <c r="A4712" t="s">
        <v>376</v>
      </c>
      <c r="B4712" s="1">
        <v>40109</v>
      </c>
      <c r="C4712">
        <v>9424.24</v>
      </c>
      <c r="D4712">
        <f t="shared" si="219"/>
        <v>9424.24</v>
      </c>
      <c r="E4712">
        <f t="shared" si="220"/>
        <v>10</v>
      </c>
      <c r="F4712" t="str">
        <f t="shared" si="221"/>
        <v>No</v>
      </c>
    </row>
    <row r="4713" spans="1:6" x14ac:dyDescent="0.25">
      <c r="A4713" t="s">
        <v>1021</v>
      </c>
      <c r="B4713" s="1">
        <v>39724</v>
      </c>
      <c r="C4713" t="s">
        <v>2972</v>
      </c>
      <c r="D4713">
        <f t="shared" si="219"/>
        <v>6551.98</v>
      </c>
      <c r="E4713">
        <f t="shared" si="220"/>
        <v>10</v>
      </c>
      <c r="F4713" t="str">
        <f t="shared" si="221"/>
        <v>No</v>
      </c>
    </row>
    <row r="4714" spans="1:6" x14ac:dyDescent="0.25">
      <c r="A4714" t="s">
        <v>413</v>
      </c>
      <c r="B4714" s="1">
        <v>40963</v>
      </c>
      <c r="C4714" t="s">
        <v>2973</v>
      </c>
      <c r="D4714">
        <f t="shared" si="219"/>
        <v>6020.55</v>
      </c>
      <c r="E4714">
        <f t="shared" si="220"/>
        <v>2</v>
      </c>
      <c r="F4714" t="str">
        <f t="shared" si="221"/>
        <v>No</v>
      </c>
    </row>
    <row r="4715" spans="1:6" x14ac:dyDescent="0.25">
      <c r="A4715" t="s">
        <v>394</v>
      </c>
      <c r="B4715" s="1">
        <v>40982</v>
      </c>
      <c r="C4715">
        <v>8900</v>
      </c>
      <c r="D4715">
        <f t="shared" si="219"/>
        <v>8900</v>
      </c>
      <c r="E4715">
        <f t="shared" si="220"/>
        <v>3</v>
      </c>
      <c r="F4715" t="str">
        <f t="shared" si="221"/>
        <v>No</v>
      </c>
    </row>
    <row r="4716" spans="1:6" x14ac:dyDescent="0.25">
      <c r="A4716" t="s">
        <v>1916</v>
      </c>
      <c r="B4716" s="1">
        <v>40859</v>
      </c>
      <c r="C4716">
        <v>9079.2900000000009</v>
      </c>
      <c r="D4716">
        <f t="shared" si="219"/>
        <v>9079.2900000000009</v>
      </c>
      <c r="E4716">
        <f t="shared" si="220"/>
        <v>11</v>
      </c>
      <c r="F4716" t="str">
        <f t="shared" si="221"/>
        <v>No</v>
      </c>
    </row>
    <row r="4717" spans="1:6" x14ac:dyDescent="0.25">
      <c r="A4717" t="s">
        <v>749</v>
      </c>
      <c r="B4717" s="1">
        <v>39614</v>
      </c>
      <c r="C4717">
        <v>5248.39</v>
      </c>
      <c r="D4717">
        <f t="shared" si="219"/>
        <v>5248.39</v>
      </c>
      <c r="E4717">
        <f t="shared" si="220"/>
        <v>6</v>
      </c>
      <c r="F4717" t="str">
        <f t="shared" si="221"/>
        <v>No</v>
      </c>
    </row>
    <row r="4718" spans="1:6" x14ac:dyDescent="0.25">
      <c r="A4718" t="s">
        <v>413</v>
      </c>
      <c r="B4718" s="1">
        <v>40372</v>
      </c>
      <c r="C4718" t="s">
        <v>2974</v>
      </c>
      <c r="D4718">
        <f t="shared" si="219"/>
        <v>7924.24</v>
      </c>
      <c r="E4718">
        <f t="shared" si="220"/>
        <v>7</v>
      </c>
      <c r="F4718" t="str">
        <f t="shared" si="221"/>
        <v>No</v>
      </c>
    </row>
    <row r="4719" spans="1:6" x14ac:dyDescent="0.25">
      <c r="A4719" t="s">
        <v>917</v>
      </c>
      <c r="B4719" s="1">
        <v>41012</v>
      </c>
      <c r="C4719">
        <v>5194.1099999999997</v>
      </c>
      <c r="D4719">
        <f t="shared" si="219"/>
        <v>5194.1099999999997</v>
      </c>
      <c r="E4719">
        <f t="shared" si="220"/>
        <v>4</v>
      </c>
      <c r="F4719" t="str">
        <f t="shared" si="221"/>
        <v>No</v>
      </c>
    </row>
    <row r="4720" spans="1:6" x14ac:dyDescent="0.25">
      <c r="A4720" t="s">
        <v>643</v>
      </c>
      <c r="B4720" s="1">
        <v>39514</v>
      </c>
      <c r="C4720" t="s">
        <v>2975</v>
      </c>
      <c r="D4720">
        <f t="shared" si="219"/>
        <v>9197.18</v>
      </c>
      <c r="E4720">
        <f t="shared" si="220"/>
        <v>3</v>
      </c>
      <c r="F4720" t="str">
        <f t="shared" si="221"/>
        <v>No</v>
      </c>
    </row>
    <row r="4721" spans="1:6" x14ac:dyDescent="0.25">
      <c r="A4721" t="s">
        <v>769</v>
      </c>
      <c r="B4721" s="1">
        <v>37286</v>
      </c>
      <c r="C4721" t="s">
        <v>2976</v>
      </c>
      <c r="D4721">
        <f t="shared" si="219"/>
        <v>9153.0499999999993</v>
      </c>
      <c r="E4721">
        <f t="shared" si="220"/>
        <v>1</v>
      </c>
      <c r="F4721" t="str">
        <f t="shared" si="221"/>
        <v>No</v>
      </c>
    </row>
    <row r="4722" spans="1:6" x14ac:dyDescent="0.25">
      <c r="A4722" t="s">
        <v>694</v>
      </c>
      <c r="B4722" s="1">
        <v>40745</v>
      </c>
      <c r="C4722" t="s">
        <v>2977</v>
      </c>
      <c r="D4722">
        <f t="shared" si="219"/>
        <v>6235.76</v>
      </c>
      <c r="E4722">
        <f t="shared" si="220"/>
        <v>7</v>
      </c>
      <c r="F4722" t="str">
        <f t="shared" si="221"/>
        <v>No</v>
      </c>
    </row>
    <row r="4723" spans="1:6" x14ac:dyDescent="0.25">
      <c r="A4723" t="s">
        <v>429</v>
      </c>
      <c r="B4723" s="1">
        <v>37152</v>
      </c>
      <c r="C4723">
        <v>7573.41</v>
      </c>
      <c r="D4723">
        <f t="shared" si="219"/>
        <v>7573.41</v>
      </c>
      <c r="E4723">
        <f t="shared" si="220"/>
        <v>9</v>
      </c>
      <c r="F4723" t="str">
        <f t="shared" si="221"/>
        <v>No</v>
      </c>
    </row>
    <row r="4724" spans="1:6" x14ac:dyDescent="0.25">
      <c r="A4724" t="s">
        <v>247</v>
      </c>
      <c r="B4724" s="1">
        <v>37348</v>
      </c>
      <c r="C4724">
        <v>7505</v>
      </c>
      <c r="D4724">
        <f t="shared" si="219"/>
        <v>7505</v>
      </c>
      <c r="E4724">
        <f t="shared" si="220"/>
        <v>4</v>
      </c>
      <c r="F4724" t="str">
        <f t="shared" si="221"/>
        <v>Yes</v>
      </c>
    </row>
    <row r="4725" spans="1:6" x14ac:dyDescent="0.25">
      <c r="A4725" t="s">
        <v>357</v>
      </c>
      <c r="B4725" s="1">
        <v>37041</v>
      </c>
      <c r="C4725">
        <v>5209.3500000000004</v>
      </c>
      <c r="D4725">
        <f t="shared" si="219"/>
        <v>5209.3500000000004</v>
      </c>
      <c r="E4725">
        <f t="shared" si="220"/>
        <v>5</v>
      </c>
      <c r="F4725" t="str">
        <f t="shared" si="221"/>
        <v>No</v>
      </c>
    </row>
    <row r="4726" spans="1:6" x14ac:dyDescent="0.25">
      <c r="A4726" t="s">
        <v>79</v>
      </c>
      <c r="B4726" s="1">
        <v>37487</v>
      </c>
      <c r="C4726" t="s">
        <v>2978</v>
      </c>
      <c r="D4726">
        <f t="shared" si="219"/>
        <v>6362.74</v>
      </c>
      <c r="E4726">
        <f t="shared" si="220"/>
        <v>8</v>
      </c>
      <c r="F4726" t="str">
        <f t="shared" si="221"/>
        <v>Yes</v>
      </c>
    </row>
    <row r="4727" spans="1:6" x14ac:dyDescent="0.25">
      <c r="A4727" t="s">
        <v>428</v>
      </c>
      <c r="B4727" s="1">
        <v>37721</v>
      </c>
      <c r="C4727">
        <v>9519.85</v>
      </c>
      <c r="D4727">
        <f t="shared" si="219"/>
        <v>9519.85</v>
      </c>
      <c r="E4727">
        <f t="shared" si="220"/>
        <v>4</v>
      </c>
      <c r="F4727" t="str">
        <f t="shared" si="221"/>
        <v>No</v>
      </c>
    </row>
    <row r="4728" spans="1:6" x14ac:dyDescent="0.25">
      <c r="A4728" t="s">
        <v>1890</v>
      </c>
      <c r="B4728" s="1">
        <v>39716</v>
      </c>
      <c r="C4728">
        <v>9468.86</v>
      </c>
      <c r="D4728">
        <f t="shared" si="219"/>
        <v>9468.86</v>
      </c>
      <c r="E4728">
        <f t="shared" si="220"/>
        <v>9</v>
      </c>
      <c r="F4728" t="str">
        <f t="shared" si="221"/>
        <v>No</v>
      </c>
    </row>
    <row r="4729" spans="1:6" x14ac:dyDescent="0.25">
      <c r="A4729" t="s">
        <v>134</v>
      </c>
      <c r="B4729" s="1">
        <v>39319</v>
      </c>
      <c r="C4729" t="s">
        <v>2979</v>
      </c>
      <c r="D4729">
        <f t="shared" si="219"/>
        <v>7897.2</v>
      </c>
      <c r="E4729">
        <f t="shared" si="220"/>
        <v>8</v>
      </c>
      <c r="F4729" t="str">
        <f t="shared" si="221"/>
        <v>No</v>
      </c>
    </row>
    <row r="4730" spans="1:6" x14ac:dyDescent="0.25">
      <c r="A4730" t="s">
        <v>514</v>
      </c>
      <c r="B4730" s="1">
        <v>37477</v>
      </c>
      <c r="C4730" t="s">
        <v>2980</v>
      </c>
      <c r="D4730">
        <f t="shared" si="219"/>
        <v>5930.33</v>
      </c>
      <c r="E4730">
        <f t="shared" si="220"/>
        <v>8</v>
      </c>
      <c r="F4730" t="str">
        <f t="shared" si="221"/>
        <v>No</v>
      </c>
    </row>
    <row r="4731" spans="1:6" x14ac:dyDescent="0.25">
      <c r="A4731" t="s">
        <v>396</v>
      </c>
      <c r="B4731" s="1">
        <v>39224</v>
      </c>
      <c r="C4731" t="s">
        <v>2981</v>
      </c>
      <c r="D4731">
        <f t="shared" si="219"/>
        <v>6040.22</v>
      </c>
      <c r="E4731">
        <f t="shared" si="220"/>
        <v>5</v>
      </c>
      <c r="F4731" t="str">
        <f t="shared" si="221"/>
        <v>Yes</v>
      </c>
    </row>
    <row r="4732" spans="1:6" x14ac:dyDescent="0.25">
      <c r="A4732" t="s">
        <v>138</v>
      </c>
      <c r="B4732" s="1">
        <v>38804</v>
      </c>
      <c r="C4732" t="s">
        <v>2982</v>
      </c>
      <c r="D4732">
        <f t="shared" si="219"/>
        <v>6637.59</v>
      </c>
      <c r="E4732">
        <f t="shared" si="220"/>
        <v>3</v>
      </c>
      <c r="F4732" t="str">
        <f t="shared" si="221"/>
        <v>Yes</v>
      </c>
    </row>
    <row r="4733" spans="1:6" x14ac:dyDescent="0.25">
      <c r="A4733" t="s">
        <v>77</v>
      </c>
      <c r="B4733" s="1">
        <v>40859</v>
      </c>
      <c r="C4733">
        <v>7266.87</v>
      </c>
      <c r="D4733">
        <f t="shared" si="219"/>
        <v>7266.87</v>
      </c>
      <c r="E4733">
        <f t="shared" si="220"/>
        <v>11</v>
      </c>
      <c r="F4733" t="str">
        <f t="shared" si="221"/>
        <v>No</v>
      </c>
    </row>
    <row r="4734" spans="1:6" x14ac:dyDescent="0.25">
      <c r="A4734" t="s">
        <v>320</v>
      </c>
      <c r="B4734" s="1">
        <v>40344</v>
      </c>
      <c r="C4734">
        <v>6403.12</v>
      </c>
      <c r="D4734">
        <f t="shared" si="219"/>
        <v>6403.12</v>
      </c>
      <c r="E4734">
        <f t="shared" si="220"/>
        <v>6</v>
      </c>
      <c r="F4734" t="str">
        <f t="shared" si="221"/>
        <v>Yes</v>
      </c>
    </row>
    <row r="4735" spans="1:6" x14ac:dyDescent="0.25">
      <c r="A4735" t="s">
        <v>534</v>
      </c>
      <c r="B4735" s="1">
        <v>37809</v>
      </c>
      <c r="C4735">
        <v>6168.52</v>
      </c>
      <c r="D4735">
        <f t="shared" si="219"/>
        <v>6168.52</v>
      </c>
      <c r="E4735">
        <f t="shared" si="220"/>
        <v>7</v>
      </c>
      <c r="F4735" t="str">
        <f t="shared" si="221"/>
        <v>No</v>
      </c>
    </row>
    <row r="4736" spans="1:6" x14ac:dyDescent="0.25">
      <c r="A4736" t="s">
        <v>553</v>
      </c>
      <c r="B4736" s="1">
        <v>38705</v>
      </c>
      <c r="C4736" t="s">
        <v>2983</v>
      </c>
      <c r="D4736">
        <f t="shared" si="219"/>
        <v>8166.64</v>
      </c>
      <c r="E4736">
        <f t="shared" si="220"/>
        <v>12</v>
      </c>
      <c r="F4736" t="str">
        <f t="shared" si="221"/>
        <v>No</v>
      </c>
    </row>
    <row r="4737" spans="1:6" x14ac:dyDescent="0.25">
      <c r="A4737" t="s">
        <v>843</v>
      </c>
      <c r="B4737" s="1">
        <v>41974</v>
      </c>
      <c r="C4737" t="s">
        <v>2984</v>
      </c>
      <c r="D4737">
        <f t="shared" si="219"/>
        <v>7225.51</v>
      </c>
      <c r="E4737">
        <f t="shared" si="220"/>
        <v>12</v>
      </c>
      <c r="F4737" t="str">
        <f t="shared" si="221"/>
        <v>No</v>
      </c>
    </row>
    <row r="4738" spans="1:6" x14ac:dyDescent="0.25">
      <c r="A4738" t="s">
        <v>310</v>
      </c>
      <c r="B4738" s="1">
        <v>40083</v>
      </c>
      <c r="C4738" t="s">
        <v>2985</v>
      </c>
      <c r="D4738">
        <f t="shared" si="219"/>
        <v>6430.32</v>
      </c>
      <c r="E4738">
        <f t="shared" si="220"/>
        <v>9</v>
      </c>
      <c r="F4738" t="str">
        <f t="shared" si="221"/>
        <v>No</v>
      </c>
    </row>
    <row r="4739" spans="1:6" x14ac:dyDescent="0.25">
      <c r="A4739" t="s">
        <v>74</v>
      </c>
      <c r="B4739" s="1">
        <v>37982</v>
      </c>
      <c r="C4739" t="s">
        <v>2986</v>
      </c>
      <c r="D4739">
        <f t="shared" ref="D4739:D4802" si="222">IF(LEFT(RIGHT(C4739,3))=",",_xlfn.NUMBERVALUE(C4739,",","."),C4739)</f>
        <v>6960.35</v>
      </c>
      <c r="E4739">
        <f t="shared" ref="E4739:E4802" si="223">MONTH(B4739)</f>
        <v>12</v>
      </c>
      <c r="F4739" t="str">
        <f t="shared" ref="F4739:F4802" si="224">IF(ISERROR(SEARCH("J*A*S*M",A4739)),"No","Yes")</f>
        <v>Yes</v>
      </c>
    </row>
    <row r="4740" spans="1:6" x14ac:dyDescent="0.25">
      <c r="A4740" t="s">
        <v>269</v>
      </c>
      <c r="B4740" s="1">
        <v>41187</v>
      </c>
      <c r="C4740">
        <v>7926.26</v>
      </c>
      <c r="D4740">
        <f t="shared" si="222"/>
        <v>7926.26</v>
      </c>
      <c r="E4740">
        <f t="shared" si="223"/>
        <v>10</v>
      </c>
      <c r="F4740" t="str">
        <f t="shared" si="224"/>
        <v>Yes</v>
      </c>
    </row>
    <row r="4741" spans="1:6" x14ac:dyDescent="0.25">
      <c r="A4741" t="s">
        <v>159</v>
      </c>
      <c r="B4741" s="1">
        <v>40561</v>
      </c>
      <c r="C4741">
        <v>6669.07</v>
      </c>
      <c r="D4741">
        <f t="shared" si="222"/>
        <v>6669.07</v>
      </c>
      <c r="E4741">
        <f t="shared" si="223"/>
        <v>1</v>
      </c>
      <c r="F4741" t="str">
        <f t="shared" si="224"/>
        <v>No</v>
      </c>
    </row>
    <row r="4742" spans="1:6" x14ac:dyDescent="0.25">
      <c r="A4742" t="s">
        <v>1069</v>
      </c>
      <c r="B4742" s="1">
        <v>41937</v>
      </c>
      <c r="C4742" t="s">
        <v>2987</v>
      </c>
      <c r="D4742">
        <f t="shared" si="222"/>
        <v>5846.74</v>
      </c>
      <c r="E4742">
        <f t="shared" si="223"/>
        <v>10</v>
      </c>
      <c r="F4742" t="str">
        <f t="shared" si="224"/>
        <v>No</v>
      </c>
    </row>
    <row r="4743" spans="1:6" x14ac:dyDescent="0.25">
      <c r="A4743" t="s">
        <v>293</v>
      </c>
      <c r="B4743" s="1">
        <v>38794</v>
      </c>
      <c r="C4743" t="s">
        <v>2988</v>
      </c>
      <c r="D4743">
        <f t="shared" si="222"/>
        <v>9746.66</v>
      </c>
      <c r="E4743">
        <f t="shared" si="223"/>
        <v>3</v>
      </c>
      <c r="F4743" t="str">
        <f t="shared" si="224"/>
        <v>No</v>
      </c>
    </row>
    <row r="4744" spans="1:6" x14ac:dyDescent="0.25">
      <c r="A4744" t="s">
        <v>217</v>
      </c>
      <c r="B4744" s="1">
        <v>38026</v>
      </c>
      <c r="C4744">
        <v>9251.3799999999992</v>
      </c>
      <c r="D4744">
        <f t="shared" si="222"/>
        <v>9251.3799999999992</v>
      </c>
      <c r="E4744">
        <f t="shared" si="223"/>
        <v>2</v>
      </c>
      <c r="F4744" t="str">
        <f t="shared" si="224"/>
        <v>No</v>
      </c>
    </row>
    <row r="4745" spans="1:6" x14ac:dyDescent="0.25">
      <c r="A4745" t="s">
        <v>201</v>
      </c>
      <c r="B4745" s="1">
        <v>38810</v>
      </c>
      <c r="C4745">
        <v>9534.6</v>
      </c>
      <c r="D4745">
        <f t="shared" si="222"/>
        <v>9534.6</v>
      </c>
      <c r="E4745">
        <f t="shared" si="223"/>
        <v>4</v>
      </c>
      <c r="F4745" t="str">
        <f t="shared" si="224"/>
        <v>No</v>
      </c>
    </row>
    <row r="4746" spans="1:6" x14ac:dyDescent="0.25">
      <c r="A4746" t="s">
        <v>345</v>
      </c>
      <c r="B4746" s="1">
        <v>39291</v>
      </c>
      <c r="C4746">
        <v>6318.87</v>
      </c>
      <c r="D4746">
        <f t="shared" si="222"/>
        <v>6318.87</v>
      </c>
      <c r="E4746">
        <f t="shared" si="223"/>
        <v>7</v>
      </c>
      <c r="F4746" t="str">
        <f t="shared" si="224"/>
        <v>No</v>
      </c>
    </row>
    <row r="4747" spans="1:6" x14ac:dyDescent="0.25">
      <c r="A4747" t="s">
        <v>660</v>
      </c>
      <c r="B4747" s="1">
        <v>38938</v>
      </c>
      <c r="C4747">
        <v>9953.74</v>
      </c>
      <c r="D4747">
        <f t="shared" si="222"/>
        <v>9953.74</v>
      </c>
      <c r="E4747">
        <f t="shared" si="223"/>
        <v>8</v>
      </c>
      <c r="F4747" t="str">
        <f t="shared" si="224"/>
        <v>No</v>
      </c>
    </row>
    <row r="4748" spans="1:6" x14ac:dyDescent="0.25">
      <c r="A4748" t="s">
        <v>1314</v>
      </c>
      <c r="B4748" s="1">
        <v>40125</v>
      </c>
      <c r="C4748" t="s">
        <v>2989</v>
      </c>
      <c r="D4748">
        <f t="shared" si="222"/>
        <v>6179.13</v>
      </c>
      <c r="E4748">
        <f t="shared" si="223"/>
        <v>11</v>
      </c>
      <c r="F4748" t="str">
        <f t="shared" si="224"/>
        <v>No</v>
      </c>
    </row>
    <row r="4749" spans="1:6" x14ac:dyDescent="0.25">
      <c r="A4749" t="s">
        <v>834</v>
      </c>
      <c r="B4749" s="1">
        <v>37644</v>
      </c>
      <c r="C4749" t="s">
        <v>2990</v>
      </c>
      <c r="D4749">
        <f t="shared" si="222"/>
        <v>7410.75</v>
      </c>
      <c r="E4749">
        <f t="shared" si="223"/>
        <v>1</v>
      </c>
      <c r="F4749" t="str">
        <f t="shared" si="224"/>
        <v>No</v>
      </c>
    </row>
    <row r="4750" spans="1:6" x14ac:dyDescent="0.25">
      <c r="A4750" t="s">
        <v>216</v>
      </c>
      <c r="B4750" s="1">
        <v>39255</v>
      </c>
      <c r="C4750" t="s">
        <v>2991</v>
      </c>
      <c r="D4750">
        <f t="shared" si="222"/>
        <v>8238.0499999999993</v>
      </c>
      <c r="E4750">
        <f t="shared" si="223"/>
        <v>6</v>
      </c>
      <c r="F4750" t="str">
        <f t="shared" si="224"/>
        <v>No</v>
      </c>
    </row>
    <row r="4751" spans="1:6" x14ac:dyDescent="0.25">
      <c r="A4751" t="s">
        <v>372</v>
      </c>
      <c r="B4751" s="1">
        <v>40634</v>
      </c>
      <c r="C4751">
        <v>6817.63</v>
      </c>
      <c r="D4751">
        <f t="shared" si="222"/>
        <v>6817.63</v>
      </c>
      <c r="E4751">
        <f t="shared" si="223"/>
        <v>4</v>
      </c>
      <c r="F4751" t="str">
        <f t="shared" si="224"/>
        <v>No</v>
      </c>
    </row>
    <row r="4752" spans="1:6" x14ac:dyDescent="0.25">
      <c r="A4752" t="s">
        <v>358</v>
      </c>
      <c r="B4752" s="1">
        <v>39881</v>
      </c>
      <c r="C4752" t="s">
        <v>2992</v>
      </c>
      <c r="D4752">
        <f t="shared" si="222"/>
        <v>7822.4</v>
      </c>
      <c r="E4752">
        <f t="shared" si="223"/>
        <v>3</v>
      </c>
      <c r="F4752" t="str">
        <f t="shared" si="224"/>
        <v>No</v>
      </c>
    </row>
    <row r="4753" spans="1:6" x14ac:dyDescent="0.25">
      <c r="A4753" t="s">
        <v>308</v>
      </c>
      <c r="B4753" s="1">
        <v>40959</v>
      </c>
      <c r="C4753">
        <v>8027.71</v>
      </c>
      <c r="D4753">
        <f t="shared" si="222"/>
        <v>8027.71</v>
      </c>
      <c r="E4753">
        <f t="shared" si="223"/>
        <v>2</v>
      </c>
      <c r="F4753" t="str">
        <f t="shared" si="224"/>
        <v>No</v>
      </c>
    </row>
    <row r="4754" spans="1:6" x14ac:dyDescent="0.25">
      <c r="A4754" t="s">
        <v>109</v>
      </c>
      <c r="B4754" s="1">
        <v>41284</v>
      </c>
      <c r="C4754" t="s">
        <v>2993</v>
      </c>
      <c r="D4754">
        <f t="shared" si="222"/>
        <v>9535.98</v>
      </c>
      <c r="E4754">
        <f t="shared" si="223"/>
        <v>1</v>
      </c>
      <c r="F4754" t="str">
        <f t="shared" si="224"/>
        <v>No</v>
      </c>
    </row>
    <row r="4755" spans="1:6" x14ac:dyDescent="0.25">
      <c r="A4755" t="s">
        <v>2741</v>
      </c>
      <c r="B4755" s="1">
        <v>38585</v>
      </c>
      <c r="C4755">
        <v>6693.87</v>
      </c>
      <c r="D4755">
        <f t="shared" si="222"/>
        <v>6693.87</v>
      </c>
      <c r="E4755">
        <f t="shared" si="223"/>
        <v>8</v>
      </c>
      <c r="F4755" t="str">
        <f t="shared" si="224"/>
        <v>No</v>
      </c>
    </row>
    <row r="4756" spans="1:6" x14ac:dyDescent="0.25">
      <c r="A4756" t="s">
        <v>351</v>
      </c>
      <c r="B4756" s="1">
        <v>37859</v>
      </c>
      <c r="C4756">
        <v>5923.22</v>
      </c>
      <c r="D4756">
        <f t="shared" si="222"/>
        <v>5923.22</v>
      </c>
      <c r="E4756">
        <f t="shared" si="223"/>
        <v>8</v>
      </c>
      <c r="F4756" t="str">
        <f t="shared" si="224"/>
        <v>No</v>
      </c>
    </row>
    <row r="4757" spans="1:6" x14ac:dyDescent="0.25">
      <c r="A4757" t="s">
        <v>1361</v>
      </c>
      <c r="B4757" s="1">
        <v>38262</v>
      </c>
      <c r="C4757">
        <v>9434.69</v>
      </c>
      <c r="D4757">
        <f t="shared" si="222"/>
        <v>9434.69</v>
      </c>
      <c r="E4757">
        <f t="shared" si="223"/>
        <v>10</v>
      </c>
      <c r="F4757" t="str">
        <f t="shared" si="224"/>
        <v>No</v>
      </c>
    </row>
    <row r="4758" spans="1:6" x14ac:dyDescent="0.25">
      <c r="A4758" t="s">
        <v>334</v>
      </c>
      <c r="B4758" s="1">
        <v>39102</v>
      </c>
      <c r="C4758">
        <v>5199.75</v>
      </c>
      <c r="D4758">
        <f t="shared" si="222"/>
        <v>5199.75</v>
      </c>
      <c r="E4758">
        <f t="shared" si="223"/>
        <v>1</v>
      </c>
      <c r="F4758" t="str">
        <f t="shared" si="224"/>
        <v>No</v>
      </c>
    </row>
    <row r="4759" spans="1:6" x14ac:dyDescent="0.25">
      <c r="A4759" t="s">
        <v>474</v>
      </c>
      <c r="B4759" s="1">
        <v>41485</v>
      </c>
      <c r="C4759">
        <v>5570.14</v>
      </c>
      <c r="D4759">
        <f t="shared" si="222"/>
        <v>5570.14</v>
      </c>
      <c r="E4759">
        <f t="shared" si="223"/>
        <v>7</v>
      </c>
      <c r="F4759" t="str">
        <f t="shared" si="224"/>
        <v>No</v>
      </c>
    </row>
    <row r="4760" spans="1:6" x14ac:dyDescent="0.25">
      <c r="A4760" t="s">
        <v>334</v>
      </c>
      <c r="B4760" s="1">
        <v>41950</v>
      </c>
      <c r="C4760" t="s">
        <v>2994</v>
      </c>
      <c r="D4760">
        <f t="shared" si="222"/>
        <v>9003.25</v>
      </c>
      <c r="E4760">
        <f t="shared" si="223"/>
        <v>11</v>
      </c>
      <c r="F4760" t="str">
        <f t="shared" si="224"/>
        <v>No</v>
      </c>
    </row>
    <row r="4761" spans="1:6" x14ac:dyDescent="0.25">
      <c r="A4761" t="s">
        <v>269</v>
      </c>
      <c r="B4761" s="1">
        <v>40881</v>
      </c>
      <c r="C4761">
        <v>6468.33</v>
      </c>
      <c r="D4761">
        <f t="shared" si="222"/>
        <v>6468.33</v>
      </c>
      <c r="E4761">
        <f t="shared" si="223"/>
        <v>12</v>
      </c>
      <c r="F4761" t="str">
        <f t="shared" si="224"/>
        <v>Yes</v>
      </c>
    </row>
    <row r="4762" spans="1:6" x14ac:dyDescent="0.25">
      <c r="A4762" t="s">
        <v>497</v>
      </c>
      <c r="B4762" s="1">
        <v>38017</v>
      </c>
      <c r="C4762">
        <v>8226.84</v>
      </c>
      <c r="D4762">
        <f t="shared" si="222"/>
        <v>8226.84</v>
      </c>
      <c r="E4762">
        <f t="shared" si="223"/>
        <v>1</v>
      </c>
      <c r="F4762" t="str">
        <f t="shared" si="224"/>
        <v>No</v>
      </c>
    </row>
    <row r="4763" spans="1:6" x14ac:dyDescent="0.25">
      <c r="A4763" t="s">
        <v>396</v>
      </c>
      <c r="B4763" s="1">
        <v>39706</v>
      </c>
      <c r="C4763" t="s">
        <v>2995</v>
      </c>
      <c r="D4763">
        <f t="shared" si="222"/>
        <v>6104.64</v>
      </c>
      <c r="E4763">
        <f t="shared" si="223"/>
        <v>9</v>
      </c>
      <c r="F4763" t="str">
        <f t="shared" si="224"/>
        <v>Yes</v>
      </c>
    </row>
    <row r="4764" spans="1:6" x14ac:dyDescent="0.25">
      <c r="A4764" t="s">
        <v>1131</v>
      </c>
      <c r="B4764" s="1">
        <v>37866</v>
      </c>
      <c r="C4764">
        <v>6730.48</v>
      </c>
      <c r="D4764">
        <f t="shared" si="222"/>
        <v>6730.48</v>
      </c>
      <c r="E4764">
        <f t="shared" si="223"/>
        <v>9</v>
      </c>
      <c r="F4764" t="str">
        <f t="shared" si="224"/>
        <v>No</v>
      </c>
    </row>
    <row r="4765" spans="1:6" x14ac:dyDescent="0.25">
      <c r="A4765" t="s">
        <v>1243</v>
      </c>
      <c r="B4765" s="1">
        <v>40904</v>
      </c>
      <c r="C4765" t="s">
        <v>2996</v>
      </c>
      <c r="D4765">
        <f t="shared" si="222"/>
        <v>9608.17</v>
      </c>
      <c r="E4765">
        <f t="shared" si="223"/>
        <v>12</v>
      </c>
      <c r="F4765" t="str">
        <f t="shared" si="224"/>
        <v>No</v>
      </c>
    </row>
    <row r="4766" spans="1:6" x14ac:dyDescent="0.25">
      <c r="A4766" t="s">
        <v>102</v>
      </c>
      <c r="B4766" s="1">
        <v>39729</v>
      </c>
      <c r="C4766">
        <v>5806.85</v>
      </c>
      <c r="D4766">
        <f t="shared" si="222"/>
        <v>5806.85</v>
      </c>
      <c r="E4766">
        <f t="shared" si="223"/>
        <v>10</v>
      </c>
      <c r="F4766" t="str">
        <f t="shared" si="224"/>
        <v>No</v>
      </c>
    </row>
    <row r="4767" spans="1:6" x14ac:dyDescent="0.25">
      <c r="A4767" t="s">
        <v>79</v>
      </c>
      <c r="B4767" s="1">
        <v>41036</v>
      </c>
      <c r="C4767">
        <v>5229.25</v>
      </c>
      <c r="D4767">
        <f t="shared" si="222"/>
        <v>5229.25</v>
      </c>
      <c r="E4767">
        <f t="shared" si="223"/>
        <v>5</v>
      </c>
      <c r="F4767" t="str">
        <f t="shared" si="224"/>
        <v>Yes</v>
      </c>
    </row>
    <row r="4768" spans="1:6" x14ac:dyDescent="0.25">
      <c r="A4768" t="s">
        <v>1122</v>
      </c>
      <c r="B4768" s="1">
        <v>39955</v>
      </c>
      <c r="C4768">
        <v>9486.48</v>
      </c>
      <c r="D4768">
        <f t="shared" si="222"/>
        <v>9486.48</v>
      </c>
      <c r="E4768">
        <f t="shared" si="223"/>
        <v>5</v>
      </c>
      <c r="F4768" t="str">
        <f t="shared" si="224"/>
        <v>No</v>
      </c>
    </row>
    <row r="4769" spans="1:6" x14ac:dyDescent="0.25">
      <c r="A4769" t="s">
        <v>586</v>
      </c>
      <c r="B4769" s="1">
        <v>41770</v>
      </c>
      <c r="C4769">
        <v>7085.24</v>
      </c>
      <c r="D4769">
        <f t="shared" si="222"/>
        <v>7085.24</v>
      </c>
      <c r="E4769">
        <f t="shared" si="223"/>
        <v>5</v>
      </c>
      <c r="F4769" t="str">
        <f t="shared" si="224"/>
        <v>No</v>
      </c>
    </row>
    <row r="4770" spans="1:6" x14ac:dyDescent="0.25">
      <c r="A4770" t="s">
        <v>61</v>
      </c>
      <c r="B4770" s="1">
        <v>38615</v>
      </c>
      <c r="C4770" t="s">
        <v>2997</v>
      </c>
      <c r="D4770">
        <f t="shared" si="222"/>
        <v>6683.73</v>
      </c>
      <c r="E4770">
        <f t="shared" si="223"/>
        <v>9</v>
      </c>
      <c r="F4770" t="str">
        <f t="shared" si="224"/>
        <v>No</v>
      </c>
    </row>
    <row r="4771" spans="1:6" x14ac:dyDescent="0.25">
      <c r="A4771" t="s">
        <v>215</v>
      </c>
      <c r="B4771" s="1">
        <v>40002</v>
      </c>
      <c r="C4771" t="s">
        <v>2998</v>
      </c>
      <c r="D4771">
        <f t="shared" si="222"/>
        <v>7475.39</v>
      </c>
      <c r="E4771">
        <f t="shared" si="223"/>
        <v>7</v>
      </c>
      <c r="F4771" t="str">
        <f t="shared" si="224"/>
        <v>No</v>
      </c>
    </row>
    <row r="4772" spans="1:6" x14ac:dyDescent="0.25">
      <c r="A4772" t="s">
        <v>116</v>
      </c>
      <c r="B4772" s="1">
        <v>39509</v>
      </c>
      <c r="C4772">
        <v>9913.31</v>
      </c>
      <c r="D4772">
        <f t="shared" si="222"/>
        <v>9913.31</v>
      </c>
      <c r="E4772">
        <f t="shared" si="223"/>
        <v>3</v>
      </c>
      <c r="F4772" t="str">
        <f t="shared" si="224"/>
        <v>No</v>
      </c>
    </row>
    <row r="4773" spans="1:6" x14ac:dyDescent="0.25">
      <c r="A4773" t="s">
        <v>272</v>
      </c>
      <c r="B4773" s="1">
        <v>40054</v>
      </c>
      <c r="C4773" t="s">
        <v>2999</v>
      </c>
      <c r="D4773">
        <f t="shared" si="222"/>
        <v>5658.92</v>
      </c>
      <c r="E4773">
        <f t="shared" si="223"/>
        <v>8</v>
      </c>
      <c r="F4773" t="str">
        <f t="shared" si="224"/>
        <v>No</v>
      </c>
    </row>
    <row r="4774" spans="1:6" x14ac:dyDescent="0.25">
      <c r="A4774" t="s">
        <v>138</v>
      </c>
      <c r="B4774" s="1">
        <v>41199</v>
      </c>
      <c r="C4774">
        <v>9247.89</v>
      </c>
      <c r="D4774">
        <f t="shared" si="222"/>
        <v>9247.89</v>
      </c>
      <c r="E4774">
        <f t="shared" si="223"/>
        <v>10</v>
      </c>
      <c r="F4774" t="str">
        <f t="shared" si="224"/>
        <v>Yes</v>
      </c>
    </row>
    <row r="4775" spans="1:6" x14ac:dyDescent="0.25">
      <c r="A4775" t="s">
        <v>1492</v>
      </c>
      <c r="B4775" s="1">
        <v>39064</v>
      </c>
      <c r="C4775" t="s">
        <v>3000</v>
      </c>
      <c r="D4775">
        <f t="shared" si="222"/>
        <v>7937.17</v>
      </c>
      <c r="E4775">
        <f t="shared" si="223"/>
        <v>12</v>
      </c>
      <c r="F4775" t="str">
        <f t="shared" si="224"/>
        <v>No</v>
      </c>
    </row>
    <row r="4776" spans="1:6" x14ac:dyDescent="0.25">
      <c r="A4776" t="s">
        <v>269</v>
      </c>
      <c r="B4776" s="1">
        <v>37728</v>
      </c>
      <c r="C4776" t="s">
        <v>3001</v>
      </c>
      <c r="D4776">
        <f t="shared" si="222"/>
        <v>8553.74</v>
      </c>
      <c r="E4776">
        <f t="shared" si="223"/>
        <v>4</v>
      </c>
      <c r="F4776" t="str">
        <f t="shared" si="224"/>
        <v>Yes</v>
      </c>
    </row>
    <row r="4777" spans="1:6" x14ac:dyDescent="0.25">
      <c r="A4777" t="s">
        <v>101</v>
      </c>
      <c r="B4777" s="1">
        <v>39639</v>
      </c>
      <c r="C4777">
        <v>6219.64</v>
      </c>
      <c r="D4777">
        <f t="shared" si="222"/>
        <v>6219.64</v>
      </c>
      <c r="E4777">
        <f t="shared" si="223"/>
        <v>7</v>
      </c>
      <c r="F4777" t="str">
        <f t="shared" si="224"/>
        <v>No</v>
      </c>
    </row>
    <row r="4778" spans="1:6" x14ac:dyDescent="0.25">
      <c r="A4778" t="s">
        <v>1224</v>
      </c>
      <c r="B4778" s="1">
        <v>37404</v>
      </c>
      <c r="C4778">
        <v>8922.0400000000009</v>
      </c>
      <c r="D4778">
        <f t="shared" si="222"/>
        <v>8922.0400000000009</v>
      </c>
      <c r="E4778">
        <f t="shared" si="223"/>
        <v>5</v>
      </c>
      <c r="F4778" t="str">
        <f t="shared" si="224"/>
        <v>No</v>
      </c>
    </row>
    <row r="4779" spans="1:6" x14ac:dyDescent="0.25">
      <c r="A4779" t="s">
        <v>66</v>
      </c>
      <c r="B4779" s="1">
        <v>38271</v>
      </c>
      <c r="C4779" t="s">
        <v>3002</v>
      </c>
      <c r="D4779">
        <f t="shared" si="222"/>
        <v>9093.7800000000007</v>
      </c>
      <c r="E4779">
        <f t="shared" si="223"/>
        <v>10</v>
      </c>
      <c r="F4779" t="str">
        <f t="shared" si="224"/>
        <v>No</v>
      </c>
    </row>
    <row r="4780" spans="1:6" x14ac:dyDescent="0.25">
      <c r="A4780" t="s">
        <v>408</v>
      </c>
      <c r="B4780" s="1">
        <v>37106</v>
      </c>
      <c r="C4780">
        <v>6861.57</v>
      </c>
      <c r="D4780">
        <f t="shared" si="222"/>
        <v>6861.57</v>
      </c>
      <c r="E4780">
        <f t="shared" si="223"/>
        <v>8</v>
      </c>
      <c r="F4780" t="str">
        <f t="shared" si="224"/>
        <v>No</v>
      </c>
    </row>
    <row r="4781" spans="1:6" x14ac:dyDescent="0.25">
      <c r="A4781" t="s">
        <v>834</v>
      </c>
      <c r="B4781" s="1">
        <v>41297</v>
      </c>
      <c r="C4781" t="s">
        <v>3003</v>
      </c>
      <c r="D4781">
        <f t="shared" si="222"/>
        <v>8663.49</v>
      </c>
      <c r="E4781">
        <f t="shared" si="223"/>
        <v>1</v>
      </c>
      <c r="F4781" t="str">
        <f t="shared" si="224"/>
        <v>No</v>
      </c>
    </row>
    <row r="4782" spans="1:6" x14ac:dyDescent="0.25">
      <c r="A4782" t="s">
        <v>186</v>
      </c>
      <c r="B4782" s="1">
        <v>38476</v>
      </c>
      <c r="C4782">
        <v>6580.7</v>
      </c>
      <c r="D4782">
        <f t="shared" si="222"/>
        <v>6580.7</v>
      </c>
      <c r="E4782">
        <f t="shared" si="223"/>
        <v>5</v>
      </c>
      <c r="F4782" t="str">
        <f t="shared" si="224"/>
        <v>No</v>
      </c>
    </row>
    <row r="4783" spans="1:6" x14ac:dyDescent="0.25">
      <c r="A4783" t="s">
        <v>101</v>
      </c>
      <c r="B4783" s="1">
        <v>40192</v>
      </c>
      <c r="C4783" t="s">
        <v>3004</v>
      </c>
      <c r="D4783">
        <f t="shared" si="222"/>
        <v>6557.37</v>
      </c>
      <c r="E4783">
        <f t="shared" si="223"/>
        <v>1</v>
      </c>
      <c r="F4783" t="str">
        <f t="shared" si="224"/>
        <v>No</v>
      </c>
    </row>
    <row r="4784" spans="1:6" x14ac:dyDescent="0.25">
      <c r="A4784" t="s">
        <v>101</v>
      </c>
      <c r="B4784" s="1">
        <v>38064</v>
      </c>
      <c r="C4784">
        <v>6949.17</v>
      </c>
      <c r="D4784">
        <f t="shared" si="222"/>
        <v>6949.17</v>
      </c>
      <c r="E4784">
        <f t="shared" si="223"/>
        <v>3</v>
      </c>
      <c r="F4784" t="str">
        <f t="shared" si="224"/>
        <v>No</v>
      </c>
    </row>
    <row r="4785" spans="1:6" x14ac:dyDescent="0.25">
      <c r="A4785" t="s">
        <v>3005</v>
      </c>
      <c r="B4785" s="1">
        <v>39236</v>
      </c>
      <c r="C4785">
        <v>7429.04</v>
      </c>
      <c r="D4785">
        <f t="shared" si="222"/>
        <v>7429.04</v>
      </c>
      <c r="E4785">
        <f t="shared" si="223"/>
        <v>6</v>
      </c>
      <c r="F4785" t="str">
        <f t="shared" si="224"/>
        <v>No</v>
      </c>
    </row>
    <row r="4786" spans="1:6" x14ac:dyDescent="0.25">
      <c r="A4786" t="s">
        <v>720</v>
      </c>
      <c r="B4786" s="1">
        <v>38334</v>
      </c>
      <c r="C4786">
        <v>7818.76</v>
      </c>
      <c r="D4786">
        <f t="shared" si="222"/>
        <v>7818.76</v>
      </c>
      <c r="E4786">
        <f t="shared" si="223"/>
        <v>12</v>
      </c>
      <c r="F4786" t="str">
        <f t="shared" si="224"/>
        <v>No</v>
      </c>
    </row>
    <row r="4787" spans="1:6" x14ac:dyDescent="0.25">
      <c r="A4787" t="s">
        <v>1191</v>
      </c>
      <c r="B4787" s="1">
        <v>39344</v>
      </c>
      <c r="C4787" t="s">
        <v>3006</v>
      </c>
      <c r="D4787">
        <f t="shared" si="222"/>
        <v>8702.67</v>
      </c>
      <c r="E4787">
        <f t="shared" si="223"/>
        <v>9</v>
      </c>
      <c r="F4787" t="str">
        <f t="shared" si="224"/>
        <v>No</v>
      </c>
    </row>
    <row r="4788" spans="1:6" x14ac:dyDescent="0.25">
      <c r="A4788" t="s">
        <v>84</v>
      </c>
      <c r="B4788" s="1">
        <v>39420</v>
      </c>
      <c r="C4788">
        <v>6813.87</v>
      </c>
      <c r="D4788">
        <f t="shared" si="222"/>
        <v>6813.87</v>
      </c>
      <c r="E4788">
        <f t="shared" si="223"/>
        <v>12</v>
      </c>
      <c r="F4788" t="str">
        <f t="shared" si="224"/>
        <v>No</v>
      </c>
    </row>
    <row r="4789" spans="1:6" x14ac:dyDescent="0.25">
      <c r="A4789" t="s">
        <v>159</v>
      </c>
      <c r="B4789" s="1">
        <v>38227</v>
      </c>
      <c r="C4789" t="s">
        <v>3007</v>
      </c>
      <c r="D4789">
        <f t="shared" si="222"/>
        <v>9763.09</v>
      </c>
      <c r="E4789">
        <f t="shared" si="223"/>
        <v>8</v>
      </c>
      <c r="F4789" t="str">
        <f t="shared" si="224"/>
        <v>No</v>
      </c>
    </row>
    <row r="4790" spans="1:6" x14ac:dyDescent="0.25">
      <c r="A4790" t="s">
        <v>320</v>
      </c>
      <c r="B4790" s="1">
        <v>37252</v>
      </c>
      <c r="C4790">
        <v>5835.7</v>
      </c>
      <c r="D4790">
        <f t="shared" si="222"/>
        <v>5835.7</v>
      </c>
      <c r="E4790">
        <f t="shared" si="223"/>
        <v>12</v>
      </c>
      <c r="F4790" t="str">
        <f t="shared" si="224"/>
        <v>Yes</v>
      </c>
    </row>
    <row r="4791" spans="1:6" x14ac:dyDescent="0.25">
      <c r="A4791" t="s">
        <v>697</v>
      </c>
      <c r="B4791" s="1">
        <v>40113</v>
      </c>
      <c r="C4791" t="s">
        <v>3008</v>
      </c>
      <c r="D4791">
        <f t="shared" si="222"/>
        <v>9544.9500000000007</v>
      </c>
      <c r="E4791">
        <f t="shared" si="223"/>
        <v>10</v>
      </c>
      <c r="F4791" t="str">
        <f t="shared" si="224"/>
        <v>No</v>
      </c>
    </row>
    <row r="4792" spans="1:6" x14ac:dyDescent="0.25">
      <c r="A4792" t="s">
        <v>855</v>
      </c>
      <c r="B4792" s="1">
        <v>41999</v>
      </c>
      <c r="C4792">
        <v>8025.24</v>
      </c>
      <c r="D4792">
        <f t="shared" si="222"/>
        <v>8025.24</v>
      </c>
      <c r="E4792">
        <f t="shared" si="223"/>
        <v>12</v>
      </c>
      <c r="F4792" t="str">
        <f t="shared" si="224"/>
        <v>No</v>
      </c>
    </row>
    <row r="4793" spans="1:6" x14ac:dyDescent="0.25">
      <c r="A4793" t="s">
        <v>613</v>
      </c>
      <c r="B4793" s="1">
        <v>38548</v>
      </c>
      <c r="C4793">
        <v>8051.71</v>
      </c>
      <c r="D4793">
        <f t="shared" si="222"/>
        <v>8051.71</v>
      </c>
      <c r="E4793">
        <f t="shared" si="223"/>
        <v>7</v>
      </c>
      <c r="F4793" t="str">
        <f t="shared" si="224"/>
        <v>No</v>
      </c>
    </row>
    <row r="4794" spans="1:6" x14ac:dyDescent="0.25">
      <c r="A4794" t="s">
        <v>537</v>
      </c>
      <c r="B4794" s="1">
        <v>39444</v>
      </c>
      <c r="C4794" t="s">
        <v>3009</v>
      </c>
      <c r="D4794">
        <f t="shared" si="222"/>
        <v>5208.3500000000004</v>
      </c>
      <c r="E4794">
        <f t="shared" si="223"/>
        <v>12</v>
      </c>
      <c r="F4794" t="str">
        <f t="shared" si="224"/>
        <v>No</v>
      </c>
    </row>
    <row r="4795" spans="1:6" x14ac:dyDescent="0.25">
      <c r="A4795" t="s">
        <v>894</v>
      </c>
      <c r="B4795" s="1">
        <v>39692</v>
      </c>
      <c r="C4795" t="s">
        <v>3010</v>
      </c>
      <c r="D4795">
        <f t="shared" si="222"/>
        <v>8706.57</v>
      </c>
      <c r="E4795">
        <f t="shared" si="223"/>
        <v>9</v>
      </c>
      <c r="F4795" t="str">
        <f t="shared" si="224"/>
        <v>No</v>
      </c>
    </row>
    <row r="4796" spans="1:6" x14ac:dyDescent="0.25">
      <c r="A4796" t="s">
        <v>1039</v>
      </c>
      <c r="B4796" s="1">
        <v>37027</v>
      </c>
      <c r="C4796">
        <v>8637.58</v>
      </c>
      <c r="D4796">
        <f t="shared" si="222"/>
        <v>8637.58</v>
      </c>
      <c r="E4796">
        <f t="shared" si="223"/>
        <v>5</v>
      </c>
      <c r="F4796" t="str">
        <f t="shared" si="224"/>
        <v>No</v>
      </c>
    </row>
    <row r="4797" spans="1:6" x14ac:dyDescent="0.25">
      <c r="A4797" t="s">
        <v>508</v>
      </c>
      <c r="B4797" s="1">
        <v>40107</v>
      </c>
      <c r="C4797">
        <v>7241.67</v>
      </c>
      <c r="D4797">
        <f t="shared" si="222"/>
        <v>7241.67</v>
      </c>
      <c r="E4797">
        <f t="shared" si="223"/>
        <v>10</v>
      </c>
      <c r="F4797" t="str">
        <f t="shared" si="224"/>
        <v>No</v>
      </c>
    </row>
    <row r="4798" spans="1:6" x14ac:dyDescent="0.25">
      <c r="A4798" t="s">
        <v>881</v>
      </c>
      <c r="B4798" s="1">
        <v>41490</v>
      </c>
      <c r="C4798">
        <v>7731.11</v>
      </c>
      <c r="D4798">
        <f t="shared" si="222"/>
        <v>7731.11</v>
      </c>
      <c r="E4798">
        <f t="shared" si="223"/>
        <v>8</v>
      </c>
      <c r="F4798" t="str">
        <f t="shared" si="224"/>
        <v>No</v>
      </c>
    </row>
    <row r="4799" spans="1:6" x14ac:dyDescent="0.25">
      <c r="A4799" t="s">
        <v>80</v>
      </c>
      <c r="B4799" s="1">
        <v>39268</v>
      </c>
      <c r="C4799" t="s">
        <v>3011</v>
      </c>
      <c r="D4799">
        <f t="shared" si="222"/>
        <v>7803.01</v>
      </c>
      <c r="E4799">
        <f t="shared" si="223"/>
        <v>7</v>
      </c>
      <c r="F4799" t="str">
        <f t="shared" si="224"/>
        <v>Yes</v>
      </c>
    </row>
    <row r="4800" spans="1:6" x14ac:dyDescent="0.25">
      <c r="A4800" t="s">
        <v>119</v>
      </c>
      <c r="B4800" s="1">
        <v>37083</v>
      </c>
      <c r="C4800" t="s">
        <v>3012</v>
      </c>
      <c r="D4800">
        <f t="shared" si="222"/>
        <v>8450.5499999999993</v>
      </c>
      <c r="E4800">
        <f t="shared" si="223"/>
        <v>7</v>
      </c>
      <c r="F4800" t="str">
        <f t="shared" si="224"/>
        <v>No</v>
      </c>
    </row>
    <row r="4801" spans="1:6" x14ac:dyDescent="0.25">
      <c r="A4801" t="s">
        <v>631</v>
      </c>
      <c r="B4801" s="1">
        <v>39141</v>
      </c>
      <c r="C4801" t="s">
        <v>3013</v>
      </c>
      <c r="D4801">
        <f t="shared" si="222"/>
        <v>5701.4</v>
      </c>
      <c r="E4801">
        <f t="shared" si="223"/>
        <v>2</v>
      </c>
      <c r="F4801" t="str">
        <f t="shared" si="224"/>
        <v>No</v>
      </c>
    </row>
    <row r="4802" spans="1:6" x14ac:dyDescent="0.25">
      <c r="A4802" t="s">
        <v>413</v>
      </c>
      <c r="B4802" s="1">
        <v>37875</v>
      </c>
      <c r="C4802" t="s">
        <v>3014</v>
      </c>
      <c r="D4802">
        <f t="shared" si="222"/>
        <v>6544.22</v>
      </c>
      <c r="E4802">
        <f t="shared" si="223"/>
        <v>9</v>
      </c>
      <c r="F4802" t="str">
        <f t="shared" si="224"/>
        <v>No</v>
      </c>
    </row>
    <row r="4803" spans="1:6" x14ac:dyDescent="0.25">
      <c r="A4803" t="s">
        <v>1076</v>
      </c>
      <c r="B4803" s="1">
        <v>39398</v>
      </c>
      <c r="C4803" t="s">
        <v>3015</v>
      </c>
      <c r="D4803">
        <f t="shared" ref="D4803:D4866" si="225">IF(LEFT(RIGHT(C4803,3))=",",_xlfn.NUMBERVALUE(C4803,",","."),C4803)</f>
        <v>7611.91</v>
      </c>
      <c r="E4803">
        <f t="shared" ref="E4803:E4866" si="226">MONTH(B4803)</f>
        <v>11</v>
      </c>
      <c r="F4803" t="str">
        <f t="shared" ref="F4803:F4866" si="227">IF(ISERROR(SEARCH("J*A*S*M",A4803)),"No","Yes")</f>
        <v>No</v>
      </c>
    </row>
    <row r="4804" spans="1:6" x14ac:dyDescent="0.25">
      <c r="A4804" t="s">
        <v>932</v>
      </c>
      <c r="B4804" s="1">
        <v>37390</v>
      </c>
      <c r="C4804">
        <v>8621.27</v>
      </c>
      <c r="D4804">
        <f t="shared" si="225"/>
        <v>8621.27</v>
      </c>
      <c r="E4804">
        <f t="shared" si="226"/>
        <v>5</v>
      </c>
      <c r="F4804" t="str">
        <f t="shared" si="227"/>
        <v>No</v>
      </c>
    </row>
    <row r="4805" spans="1:6" x14ac:dyDescent="0.25">
      <c r="A4805" t="s">
        <v>71</v>
      </c>
      <c r="B4805" s="1">
        <v>38945</v>
      </c>
      <c r="C4805">
        <v>9492.2999999999993</v>
      </c>
      <c r="D4805">
        <f t="shared" si="225"/>
        <v>9492.2999999999993</v>
      </c>
      <c r="E4805">
        <f t="shared" si="226"/>
        <v>8</v>
      </c>
      <c r="F4805" t="str">
        <f t="shared" si="227"/>
        <v>No</v>
      </c>
    </row>
    <row r="4806" spans="1:6" x14ac:dyDescent="0.25">
      <c r="A4806" t="s">
        <v>162</v>
      </c>
      <c r="B4806" s="1">
        <v>40867</v>
      </c>
      <c r="C4806">
        <v>8656.3799999999992</v>
      </c>
      <c r="D4806">
        <f t="shared" si="225"/>
        <v>8656.3799999999992</v>
      </c>
      <c r="E4806">
        <f t="shared" si="226"/>
        <v>11</v>
      </c>
      <c r="F4806" t="str">
        <f t="shared" si="227"/>
        <v>No</v>
      </c>
    </row>
    <row r="4807" spans="1:6" x14ac:dyDescent="0.25">
      <c r="A4807" t="s">
        <v>1652</v>
      </c>
      <c r="B4807" s="1">
        <v>41565</v>
      </c>
      <c r="C4807">
        <v>5010.1099999999997</v>
      </c>
      <c r="D4807">
        <f t="shared" si="225"/>
        <v>5010.1099999999997</v>
      </c>
      <c r="E4807">
        <f t="shared" si="226"/>
        <v>10</v>
      </c>
      <c r="F4807" t="str">
        <f t="shared" si="227"/>
        <v>No</v>
      </c>
    </row>
    <row r="4808" spans="1:6" x14ac:dyDescent="0.25">
      <c r="A4808" t="s">
        <v>357</v>
      </c>
      <c r="B4808" s="1">
        <v>40624</v>
      </c>
      <c r="C4808" t="s">
        <v>3016</v>
      </c>
      <c r="D4808">
        <f t="shared" si="225"/>
        <v>6087.11</v>
      </c>
      <c r="E4808">
        <f t="shared" si="226"/>
        <v>3</v>
      </c>
      <c r="F4808" t="str">
        <f t="shared" si="227"/>
        <v>No</v>
      </c>
    </row>
    <row r="4809" spans="1:6" x14ac:dyDescent="0.25">
      <c r="A4809" t="s">
        <v>204</v>
      </c>
      <c r="B4809" s="1">
        <v>41627</v>
      </c>
      <c r="C4809">
        <v>6797.28</v>
      </c>
      <c r="D4809">
        <f t="shared" si="225"/>
        <v>6797.28</v>
      </c>
      <c r="E4809">
        <f t="shared" si="226"/>
        <v>12</v>
      </c>
      <c r="F4809" t="str">
        <f t="shared" si="227"/>
        <v>No</v>
      </c>
    </row>
    <row r="4810" spans="1:6" x14ac:dyDescent="0.25">
      <c r="A4810" t="s">
        <v>736</v>
      </c>
      <c r="B4810" s="1">
        <v>40789</v>
      </c>
      <c r="C4810" t="s">
        <v>3017</v>
      </c>
      <c r="D4810">
        <f t="shared" si="225"/>
        <v>5916.25</v>
      </c>
      <c r="E4810">
        <f t="shared" si="226"/>
        <v>9</v>
      </c>
      <c r="F4810" t="str">
        <f t="shared" si="227"/>
        <v>No</v>
      </c>
    </row>
    <row r="4811" spans="1:6" x14ac:dyDescent="0.25">
      <c r="A4811" t="s">
        <v>162</v>
      </c>
      <c r="B4811" s="1">
        <v>38129</v>
      </c>
      <c r="C4811">
        <v>6586.06</v>
      </c>
      <c r="D4811">
        <f t="shared" si="225"/>
        <v>6586.06</v>
      </c>
      <c r="E4811">
        <f t="shared" si="226"/>
        <v>5</v>
      </c>
      <c r="F4811" t="str">
        <f t="shared" si="227"/>
        <v>No</v>
      </c>
    </row>
    <row r="4812" spans="1:6" x14ac:dyDescent="0.25">
      <c r="A4812" t="s">
        <v>364</v>
      </c>
      <c r="B4812" s="1">
        <v>41911</v>
      </c>
      <c r="C4812" t="s">
        <v>3018</v>
      </c>
      <c r="D4812">
        <f t="shared" si="225"/>
        <v>7248.18</v>
      </c>
      <c r="E4812">
        <f t="shared" si="226"/>
        <v>9</v>
      </c>
      <c r="F4812" t="str">
        <f t="shared" si="227"/>
        <v>No</v>
      </c>
    </row>
    <row r="4813" spans="1:6" x14ac:dyDescent="0.25">
      <c r="A4813" t="s">
        <v>405</v>
      </c>
      <c r="B4813" s="1">
        <v>40028</v>
      </c>
      <c r="C4813">
        <v>7977.58</v>
      </c>
      <c r="D4813">
        <f t="shared" si="225"/>
        <v>7977.58</v>
      </c>
      <c r="E4813">
        <f t="shared" si="226"/>
        <v>8</v>
      </c>
      <c r="F4813" t="str">
        <f t="shared" si="227"/>
        <v>No</v>
      </c>
    </row>
    <row r="4814" spans="1:6" x14ac:dyDescent="0.25">
      <c r="A4814" t="s">
        <v>789</v>
      </c>
      <c r="B4814" s="1">
        <v>38503</v>
      </c>
      <c r="C4814">
        <v>8498.43</v>
      </c>
      <c r="D4814">
        <f t="shared" si="225"/>
        <v>8498.43</v>
      </c>
      <c r="E4814">
        <f t="shared" si="226"/>
        <v>5</v>
      </c>
      <c r="F4814" t="str">
        <f t="shared" si="227"/>
        <v>No</v>
      </c>
    </row>
    <row r="4815" spans="1:6" x14ac:dyDescent="0.25">
      <c r="A4815" t="s">
        <v>96</v>
      </c>
      <c r="B4815" s="1">
        <v>40456</v>
      </c>
      <c r="C4815" t="s">
        <v>3019</v>
      </c>
      <c r="D4815">
        <f t="shared" si="225"/>
        <v>9133.4699999999993</v>
      </c>
      <c r="E4815">
        <f t="shared" si="226"/>
        <v>10</v>
      </c>
      <c r="F4815" t="str">
        <f t="shared" si="227"/>
        <v>No</v>
      </c>
    </row>
    <row r="4816" spans="1:6" x14ac:dyDescent="0.25">
      <c r="A4816" t="s">
        <v>71</v>
      </c>
      <c r="B4816" s="1">
        <v>41296</v>
      </c>
      <c r="C4816" t="s">
        <v>3020</v>
      </c>
      <c r="D4816">
        <f t="shared" si="225"/>
        <v>9183.56</v>
      </c>
      <c r="E4816">
        <f t="shared" si="226"/>
        <v>1</v>
      </c>
      <c r="F4816" t="str">
        <f t="shared" si="227"/>
        <v>No</v>
      </c>
    </row>
    <row r="4817" spans="1:6" x14ac:dyDescent="0.25">
      <c r="A4817" t="s">
        <v>312</v>
      </c>
      <c r="B4817" s="1">
        <v>39325</v>
      </c>
      <c r="C4817" t="s">
        <v>3021</v>
      </c>
      <c r="D4817">
        <f t="shared" si="225"/>
        <v>8059.57</v>
      </c>
      <c r="E4817">
        <f t="shared" si="226"/>
        <v>8</v>
      </c>
      <c r="F4817" t="str">
        <f t="shared" si="227"/>
        <v>No</v>
      </c>
    </row>
    <row r="4818" spans="1:6" x14ac:dyDescent="0.25">
      <c r="A4818" t="s">
        <v>333</v>
      </c>
      <c r="B4818" s="1">
        <v>40102</v>
      </c>
      <c r="C4818">
        <v>5292.02</v>
      </c>
      <c r="D4818">
        <f t="shared" si="225"/>
        <v>5292.02</v>
      </c>
      <c r="E4818">
        <f t="shared" si="226"/>
        <v>10</v>
      </c>
      <c r="F4818" t="str">
        <f t="shared" si="227"/>
        <v>No</v>
      </c>
    </row>
    <row r="4819" spans="1:6" x14ac:dyDescent="0.25">
      <c r="A4819" t="s">
        <v>334</v>
      </c>
      <c r="B4819" s="1">
        <v>37701</v>
      </c>
      <c r="C4819">
        <v>7259.06</v>
      </c>
      <c r="D4819">
        <f t="shared" si="225"/>
        <v>7259.06</v>
      </c>
      <c r="E4819">
        <f t="shared" si="226"/>
        <v>3</v>
      </c>
      <c r="F4819" t="str">
        <f t="shared" si="227"/>
        <v>No</v>
      </c>
    </row>
    <row r="4820" spans="1:6" x14ac:dyDescent="0.25">
      <c r="A4820" t="s">
        <v>247</v>
      </c>
      <c r="B4820" s="1">
        <v>40543</v>
      </c>
      <c r="C4820">
        <v>7012.01</v>
      </c>
      <c r="D4820">
        <f t="shared" si="225"/>
        <v>7012.01</v>
      </c>
      <c r="E4820">
        <f t="shared" si="226"/>
        <v>12</v>
      </c>
      <c r="F4820" t="str">
        <f t="shared" si="227"/>
        <v>Yes</v>
      </c>
    </row>
    <row r="4821" spans="1:6" x14ac:dyDescent="0.25">
      <c r="A4821" t="s">
        <v>121</v>
      </c>
      <c r="B4821" s="1">
        <v>41031</v>
      </c>
      <c r="C4821" t="s">
        <v>3022</v>
      </c>
      <c r="D4821">
        <f t="shared" si="225"/>
        <v>9150.39</v>
      </c>
      <c r="E4821">
        <f t="shared" si="226"/>
        <v>5</v>
      </c>
      <c r="F4821" t="str">
        <f t="shared" si="227"/>
        <v>No</v>
      </c>
    </row>
    <row r="4822" spans="1:6" x14ac:dyDescent="0.25">
      <c r="A4822" t="s">
        <v>1220</v>
      </c>
      <c r="B4822" s="1">
        <v>37435</v>
      </c>
      <c r="C4822" t="s">
        <v>3023</v>
      </c>
      <c r="D4822">
        <f t="shared" si="225"/>
        <v>7986.74</v>
      </c>
      <c r="E4822">
        <f t="shared" si="226"/>
        <v>6</v>
      </c>
      <c r="F4822" t="str">
        <f t="shared" si="227"/>
        <v>No</v>
      </c>
    </row>
    <row r="4823" spans="1:6" x14ac:dyDescent="0.25">
      <c r="A4823" t="s">
        <v>506</v>
      </c>
      <c r="B4823" s="1">
        <v>38957</v>
      </c>
      <c r="C4823" t="s">
        <v>3024</v>
      </c>
      <c r="D4823">
        <f t="shared" si="225"/>
        <v>8454.65</v>
      </c>
      <c r="E4823">
        <f t="shared" si="226"/>
        <v>8</v>
      </c>
      <c r="F4823" t="str">
        <f t="shared" si="227"/>
        <v>No</v>
      </c>
    </row>
    <row r="4824" spans="1:6" x14ac:dyDescent="0.25">
      <c r="A4824" t="s">
        <v>80</v>
      </c>
      <c r="B4824" s="1">
        <v>38154</v>
      </c>
      <c r="C4824">
        <v>8220.84</v>
      </c>
      <c r="D4824">
        <f t="shared" si="225"/>
        <v>8220.84</v>
      </c>
      <c r="E4824">
        <f t="shared" si="226"/>
        <v>6</v>
      </c>
      <c r="F4824" t="str">
        <f t="shared" si="227"/>
        <v>Yes</v>
      </c>
    </row>
    <row r="4825" spans="1:6" x14ac:dyDescent="0.25">
      <c r="A4825" t="s">
        <v>84</v>
      </c>
      <c r="B4825" s="1">
        <v>38933</v>
      </c>
      <c r="C4825">
        <v>6877.47</v>
      </c>
      <c r="D4825">
        <f t="shared" si="225"/>
        <v>6877.47</v>
      </c>
      <c r="E4825">
        <f t="shared" si="226"/>
        <v>8</v>
      </c>
      <c r="F4825" t="str">
        <f t="shared" si="227"/>
        <v>No</v>
      </c>
    </row>
    <row r="4826" spans="1:6" x14ac:dyDescent="0.25">
      <c r="A4826" t="s">
        <v>3005</v>
      </c>
      <c r="B4826" s="1">
        <v>37473</v>
      </c>
      <c r="C4826">
        <v>6388.61</v>
      </c>
      <c r="D4826">
        <f t="shared" si="225"/>
        <v>6388.61</v>
      </c>
      <c r="E4826">
        <f t="shared" si="226"/>
        <v>8</v>
      </c>
      <c r="F4826" t="str">
        <f t="shared" si="227"/>
        <v>No</v>
      </c>
    </row>
    <row r="4827" spans="1:6" x14ac:dyDescent="0.25">
      <c r="A4827" t="s">
        <v>74</v>
      </c>
      <c r="B4827" s="1">
        <v>38821</v>
      </c>
      <c r="C4827">
        <v>8691.01</v>
      </c>
      <c r="D4827">
        <f t="shared" si="225"/>
        <v>8691.01</v>
      </c>
      <c r="E4827">
        <f t="shared" si="226"/>
        <v>4</v>
      </c>
      <c r="F4827" t="str">
        <f t="shared" si="227"/>
        <v>Yes</v>
      </c>
    </row>
    <row r="4828" spans="1:6" x14ac:dyDescent="0.25">
      <c r="A4828" t="s">
        <v>1377</v>
      </c>
      <c r="B4828" s="1">
        <v>41804</v>
      </c>
      <c r="C4828">
        <v>7629.22</v>
      </c>
      <c r="D4828">
        <f t="shared" si="225"/>
        <v>7629.22</v>
      </c>
      <c r="E4828">
        <f t="shared" si="226"/>
        <v>6</v>
      </c>
      <c r="F4828" t="str">
        <f t="shared" si="227"/>
        <v>No</v>
      </c>
    </row>
    <row r="4829" spans="1:6" x14ac:dyDescent="0.25">
      <c r="A4829" t="s">
        <v>904</v>
      </c>
      <c r="B4829" s="1">
        <v>39076</v>
      </c>
      <c r="C4829">
        <v>7050.77</v>
      </c>
      <c r="D4829">
        <f t="shared" si="225"/>
        <v>7050.77</v>
      </c>
      <c r="E4829">
        <f t="shared" si="226"/>
        <v>12</v>
      </c>
      <c r="F4829" t="str">
        <f t="shared" si="227"/>
        <v>No</v>
      </c>
    </row>
    <row r="4830" spans="1:6" x14ac:dyDescent="0.25">
      <c r="A4830" t="s">
        <v>1536</v>
      </c>
      <c r="B4830" s="1">
        <v>40165</v>
      </c>
      <c r="C4830" t="s">
        <v>3025</v>
      </c>
      <c r="D4830">
        <f t="shared" si="225"/>
        <v>6748.96</v>
      </c>
      <c r="E4830">
        <f t="shared" si="226"/>
        <v>12</v>
      </c>
      <c r="F4830" t="str">
        <f t="shared" si="227"/>
        <v>No</v>
      </c>
    </row>
    <row r="4831" spans="1:6" x14ac:dyDescent="0.25">
      <c r="A4831" t="s">
        <v>890</v>
      </c>
      <c r="B4831" s="1">
        <v>39752</v>
      </c>
      <c r="C4831" t="s">
        <v>3026</v>
      </c>
      <c r="D4831">
        <f t="shared" si="225"/>
        <v>6415.74</v>
      </c>
      <c r="E4831">
        <f t="shared" si="226"/>
        <v>10</v>
      </c>
      <c r="F4831" t="str">
        <f t="shared" si="227"/>
        <v>No</v>
      </c>
    </row>
    <row r="4832" spans="1:6" x14ac:dyDescent="0.25">
      <c r="A4832" t="s">
        <v>489</v>
      </c>
      <c r="B4832" s="1">
        <v>38755</v>
      </c>
      <c r="C4832" t="s">
        <v>3027</v>
      </c>
      <c r="D4832">
        <f t="shared" si="225"/>
        <v>7952.26</v>
      </c>
      <c r="E4832">
        <f t="shared" si="226"/>
        <v>2</v>
      </c>
      <c r="F4832" t="str">
        <f t="shared" si="227"/>
        <v>No</v>
      </c>
    </row>
    <row r="4833" spans="1:6" x14ac:dyDescent="0.25">
      <c r="A4833" t="s">
        <v>199</v>
      </c>
      <c r="B4833" s="1">
        <v>37708</v>
      </c>
      <c r="C4833" t="s">
        <v>3028</v>
      </c>
      <c r="D4833">
        <f t="shared" si="225"/>
        <v>8210.4</v>
      </c>
      <c r="E4833">
        <f t="shared" si="226"/>
        <v>3</v>
      </c>
      <c r="F4833" t="str">
        <f t="shared" si="227"/>
        <v>No</v>
      </c>
    </row>
    <row r="4834" spans="1:6" x14ac:dyDescent="0.25">
      <c r="A4834" t="s">
        <v>1072</v>
      </c>
      <c r="B4834" s="1">
        <v>39394</v>
      </c>
      <c r="C4834">
        <v>7440.91</v>
      </c>
      <c r="D4834">
        <f t="shared" si="225"/>
        <v>7440.91</v>
      </c>
      <c r="E4834">
        <f t="shared" si="226"/>
        <v>11</v>
      </c>
      <c r="F4834" t="str">
        <f t="shared" si="227"/>
        <v>No</v>
      </c>
    </row>
    <row r="4835" spans="1:6" x14ac:dyDescent="0.25">
      <c r="A4835" t="s">
        <v>608</v>
      </c>
      <c r="B4835" s="1">
        <v>40465</v>
      </c>
      <c r="C4835">
        <v>5010.03</v>
      </c>
      <c r="D4835">
        <f t="shared" si="225"/>
        <v>5010.03</v>
      </c>
      <c r="E4835">
        <f t="shared" si="226"/>
        <v>10</v>
      </c>
      <c r="F4835" t="str">
        <f t="shared" si="227"/>
        <v>No</v>
      </c>
    </row>
    <row r="4836" spans="1:6" x14ac:dyDescent="0.25">
      <c r="A4836" t="s">
        <v>334</v>
      </c>
      <c r="B4836" s="1">
        <v>41231</v>
      </c>
      <c r="C4836" t="s">
        <v>3029</v>
      </c>
      <c r="D4836">
        <f t="shared" si="225"/>
        <v>7064.42</v>
      </c>
      <c r="E4836">
        <f t="shared" si="226"/>
        <v>11</v>
      </c>
      <c r="F4836" t="str">
        <f t="shared" si="227"/>
        <v>No</v>
      </c>
    </row>
    <row r="4837" spans="1:6" x14ac:dyDescent="0.25">
      <c r="A4837" t="s">
        <v>247</v>
      </c>
      <c r="B4837" s="1">
        <v>39138</v>
      </c>
      <c r="C4837" t="s">
        <v>3030</v>
      </c>
      <c r="D4837">
        <f t="shared" si="225"/>
        <v>6693.01</v>
      </c>
      <c r="E4837">
        <f t="shared" si="226"/>
        <v>2</v>
      </c>
      <c r="F4837" t="str">
        <f t="shared" si="227"/>
        <v>Yes</v>
      </c>
    </row>
    <row r="4838" spans="1:6" x14ac:dyDescent="0.25">
      <c r="A4838" t="s">
        <v>794</v>
      </c>
      <c r="B4838" s="1">
        <v>41607</v>
      </c>
      <c r="C4838">
        <v>5643.46</v>
      </c>
      <c r="D4838">
        <f t="shared" si="225"/>
        <v>5643.46</v>
      </c>
      <c r="E4838">
        <f t="shared" si="226"/>
        <v>11</v>
      </c>
      <c r="F4838" t="str">
        <f t="shared" si="227"/>
        <v>No</v>
      </c>
    </row>
    <row r="4839" spans="1:6" x14ac:dyDescent="0.25">
      <c r="A4839" t="s">
        <v>79</v>
      </c>
      <c r="B4839" s="1">
        <v>39779</v>
      </c>
      <c r="C4839">
        <v>7180.49</v>
      </c>
      <c r="D4839">
        <f t="shared" si="225"/>
        <v>7180.49</v>
      </c>
      <c r="E4839">
        <f t="shared" si="226"/>
        <v>11</v>
      </c>
      <c r="F4839" t="str">
        <f t="shared" si="227"/>
        <v>Yes</v>
      </c>
    </row>
    <row r="4840" spans="1:6" x14ac:dyDescent="0.25">
      <c r="A4840" t="s">
        <v>80</v>
      </c>
      <c r="B4840" s="1">
        <v>40406</v>
      </c>
      <c r="C4840" t="s">
        <v>3031</v>
      </c>
      <c r="D4840">
        <f t="shared" si="225"/>
        <v>6753.51</v>
      </c>
      <c r="E4840">
        <f t="shared" si="226"/>
        <v>8</v>
      </c>
      <c r="F4840" t="str">
        <f t="shared" si="227"/>
        <v>Yes</v>
      </c>
    </row>
    <row r="4841" spans="1:6" x14ac:dyDescent="0.25">
      <c r="A4841" t="s">
        <v>120</v>
      </c>
      <c r="B4841" s="1">
        <v>37476</v>
      </c>
      <c r="C4841" t="s">
        <v>3032</v>
      </c>
      <c r="D4841">
        <f t="shared" si="225"/>
        <v>9155.93</v>
      </c>
      <c r="E4841">
        <f t="shared" si="226"/>
        <v>8</v>
      </c>
      <c r="F4841" t="str">
        <f t="shared" si="227"/>
        <v>No</v>
      </c>
    </row>
    <row r="4842" spans="1:6" x14ac:dyDescent="0.25">
      <c r="A4842" t="s">
        <v>372</v>
      </c>
      <c r="B4842" s="1">
        <v>38396</v>
      </c>
      <c r="C4842">
        <v>9927.67</v>
      </c>
      <c r="D4842">
        <f t="shared" si="225"/>
        <v>9927.67</v>
      </c>
      <c r="E4842">
        <f t="shared" si="226"/>
        <v>2</v>
      </c>
      <c r="F4842" t="str">
        <f t="shared" si="227"/>
        <v>No</v>
      </c>
    </row>
    <row r="4843" spans="1:6" x14ac:dyDescent="0.25">
      <c r="A4843" t="s">
        <v>1376</v>
      </c>
      <c r="B4843" s="1">
        <v>39799</v>
      </c>
      <c r="C4843" t="s">
        <v>3033</v>
      </c>
      <c r="D4843">
        <f t="shared" si="225"/>
        <v>8880.7199999999993</v>
      </c>
      <c r="E4843">
        <f t="shared" si="226"/>
        <v>12</v>
      </c>
      <c r="F4843" t="str">
        <f t="shared" si="227"/>
        <v>No</v>
      </c>
    </row>
    <row r="4844" spans="1:6" x14ac:dyDescent="0.25">
      <c r="A4844" t="s">
        <v>114</v>
      </c>
      <c r="B4844" s="1">
        <v>38080</v>
      </c>
      <c r="C4844">
        <v>5069.09</v>
      </c>
      <c r="D4844">
        <f t="shared" si="225"/>
        <v>5069.09</v>
      </c>
      <c r="E4844">
        <f t="shared" si="226"/>
        <v>4</v>
      </c>
      <c r="F4844" t="str">
        <f t="shared" si="227"/>
        <v>No</v>
      </c>
    </row>
    <row r="4845" spans="1:6" x14ac:dyDescent="0.25">
      <c r="A4845" t="s">
        <v>362</v>
      </c>
      <c r="B4845" s="1">
        <v>41567</v>
      </c>
      <c r="C4845">
        <v>7299.43</v>
      </c>
      <c r="D4845">
        <f t="shared" si="225"/>
        <v>7299.43</v>
      </c>
      <c r="E4845">
        <f t="shared" si="226"/>
        <v>10</v>
      </c>
      <c r="F4845" t="str">
        <f t="shared" si="227"/>
        <v>No</v>
      </c>
    </row>
    <row r="4846" spans="1:6" x14ac:dyDescent="0.25">
      <c r="A4846" t="s">
        <v>374</v>
      </c>
      <c r="B4846" s="1">
        <v>37759</v>
      </c>
      <c r="C4846">
        <v>7840.43</v>
      </c>
      <c r="D4846">
        <f t="shared" si="225"/>
        <v>7840.43</v>
      </c>
      <c r="E4846">
        <f t="shared" si="226"/>
        <v>5</v>
      </c>
      <c r="F4846" t="str">
        <f t="shared" si="227"/>
        <v>No</v>
      </c>
    </row>
    <row r="4847" spans="1:6" x14ac:dyDescent="0.25">
      <c r="A4847" t="s">
        <v>2040</v>
      </c>
      <c r="B4847" s="1">
        <v>37736</v>
      </c>
      <c r="C4847">
        <v>9978.81</v>
      </c>
      <c r="D4847">
        <f t="shared" si="225"/>
        <v>9978.81</v>
      </c>
      <c r="E4847">
        <f t="shared" si="226"/>
        <v>4</v>
      </c>
      <c r="F4847" t="str">
        <f t="shared" si="227"/>
        <v>No</v>
      </c>
    </row>
    <row r="4848" spans="1:6" x14ac:dyDescent="0.25">
      <c r="A4848" t="s">
        <v>173</v>
      </c>
      <c r="B4848" s="1">
        <v>37050</v>
      </c>
      <c r="C4848" t="s">
        <v>3034</v>
      </c>
      <c r="D4848">
        <f t="shared" si="225"/>
        <v>8430.7900000000009</v>
      </c>
      <c r="E4848">
        <f t="shared" si="226"/>
        <v>6</v>
      </c>
      <c r="F4848" t="str">
        <f t="shared" si="227"/>
        <v>No</v>
      </c>
    </row>
    <row r="4849" spans="1:6" x14ac:dyDescent="0.25">
      <c r="A4849" t="s">
        <v>524</v>
      </c>
      <c r="B4849" s="1">
        <v>41528</v>
      </c>
      <c r="C4849" t="s">
        <v>3035</v>
      </c>
      <c r="D4849">
        <f t="shared" si="225"/>
        <v>6515.22</v>
      </c>
      <c r="E4849">
        <f t="shared" si="226"/>
        <v>9</v>
      </c>
      <c r="F4849" t="str">
        <f t="shared" si="227"/>
        <v>No</v>
      </c>
    </row>
    <row r="4850" spans="1:6" x14ac:dyDescent="0.25">
      <c r="A4850" t="s">
        <v>269</v>
      </c>
      <c r="B4850" s="1">
        <v>38395</v>
      </c>
      <c r="C4850" t="s">
        <v>3036</v>
      </c>
      <c r="D4850">
        <f t="shared" si="225"/>
        <v>8357.0300000000007</v>
      </c>
      <c r="E4850">
        <f t="shared" si="226"/>
        <v>2</v>
      </c>
      <c r="F4850" t="str">
        <f t="shared" si="227"/>
        <v>Yes</v>
      </c>
    </row>
    <row r="4851" spans="1:6" x14ac:dyDescent="0.25">
      <c r="A4851" t="s">
        <v>1394</v>
      </c>
      <c r="B4851" s="1">
        <v>39514</v>
      </c>
      <c r="C4851">
        <v>8566.67</v>
      </c>
      <c r="D4851">
        <f t="shared" si="225"/>
        <v>8566.67</v>
      </c>
      <c r="E4851">
        <f t="shared" si="226"/>
        <v>3</v>
      </c>
      <c r="F4851" t="str">
        <f t="shared" si="227"/>
        <v>No</v>
      </c>
    </row>
    <row r="4852" spans="1:6" x14ac:dyDescent="0.25">
      <c r="A4852" t="s">
        <v>851</v>
      </c>
      <c r="B4852" s="1">
        <v>38797</v>
      </c>
      <c r="C4852">
        <v>7450.91</v>
      </c>
      <c r="D4852">
        <f t="shared" si="225"/>
        <v>7450.91</v>
      </c>
      <c r="E4852">
        <f t="shared" si="226"/>
        <v>3</v>
      </c>
      <c r="F4852" t="str">
        <f t="shared" si="227"/>
        <v>No</v>
      </c>
    </row>
    <row r="4853" spans="1:6" x14ac:dyDescent="0.25">
      <c r="A4853" t="s">
        <v>134</v>
      </c>
      <c r="B4853" s="1">
        <v>38655</v>
      </c>
      <c r="C4853" t="s">
        <v>3037</v>
      </c>
      <c r="D4853">
        <f t="shared" si="225"/>
        <v>8429.43</v>
      </c>
      <c r="E4853">
        <f t="shared" si="226"/>
        <v>10</v>
      </c>
      <c r="F4853" t="str">
        <f t="shared" si="227"/>
        <v>No</v>
      </c>
    </row>
    <row r="4854" spans="1:6" x14ac:dyDescent="0.25">
      <c r="A4854" t="s">
        <v>747</v>
      </c>
      <c r="B4854" s="1">
        <v>41985</v>
      </c>
      <c r="C4854">
        <v>6132.99</v>
      </c>
      <c r="D4854">
        <f t="shared" si="225"/>
        <v>6132.99</v>
      </c>
      <c r="E4854">
        <f t="shared" si="226"/>
        <v>12</v>
      </c>
      <c r="F4854" t="str">
        <f t="shared" si="227"/>
        <v>No</v>
      </c>
    </row>
    <row r="4855" spans="1:6" x14ac:dyDescent="0.25">
      <c r="A4855" t="s">
        <v>2264</v>
      </c>
      <c r="B4855" s="1">
        <v>41930</v>
      </c>
      <c r="C4855">
        <v>8838.5</v>
      </c>
      <c r="D4855">
        <f t="shared" si="225"/>
        <v>8838.5</v>
      </c>
      <c r="E4855">
        <f t="shared" si="226"/>
        <v>10</v>
      </c>
      <c r="F4855" t="str">
        <f t="shared" si="227"/>
        <v>No</v>
      </c>
    </row>
    <row r="4856" spans="1:6" x14ac:dyDescent="0.25">
      <c r="A4856" t="s">
        <v>202</v>
      </c>
      <c r="B4856" s="1">
        <v>40793</v>
      </c>
      <c r="C4856" t="s">
        <v>3038</v>
      </c>
      <c r="D4856">
        <f t="shared" si="225"/>
        <v>8397.16</v>
      </c>
      <c r="E4856">
        <f t="shared" si="226"/>
        <v>9</v>
      </c>
      <c r="F4856" t="str">
        <f t="shared" si="227"/>
        <v>No</v>
      </c>
    </row>
    <row r="4857" spans="1:6" x14ac:dyDescent="0.25">
      <c r="A4857" t="s">
        <v>550</v>
      </c>
      <c r="B4857" s="1">
        <v>40244</v>
      </c>
      <c r="C4857" t="s">
        <v>3039</v>
      </c>
      <c r="D4857">
        <f t="shared" si="225"/>
        <v>7755.13</v>
      </c>
      <c r="E4857">
        <f t="shared" si="226"/>
        <v>3</v>
      </c>
      <c r="F4857" t="str">
        <f t="shared" si="227"/>
        <v>No</v>
      </c>
    </row>
    <row r="4858" spans="1:6" x14ac:dyDescent="0.25">
      <c r="A4858" t="s">
        <v>393</v>
      </c>
      <c r="B4858" s="1">
        <v>39979</v>
      </c>
      <c r="C4858" t="s">
        <v>3040</v>
      </c>
      <c r="D4858">
        <f t="shared" si="225"/>
        <v>9198.7900000000009</v>
      </c>
      <c r="E4858">
        <f t="shared" si="226"/>
        <v>6</v>
      </c>
      <c r="F4858" t="str">
        <f t="shared" si="227"/>
        <v>No</v>
      </c>
    </row>
    <row r="4859" spans="1:6" x14ac:dyDescent="0.25">
      <c r="A4859" t="s">
        <v>558</v>
      </c>
      <c r="B4859" s="1">
        <v>41827</v>
      </c>
      <c r="C4859">
        <v>5278.21</v>
      </c>
      <c r="D4859">
        <f t="shared" si="225"/>
        <v>5278.21</v>
      </c>
      <c r="E4859">
        <f t="shared" si="226"/>
        <v>7</v>
      </c>
      <c r="F4859" t="str">
        <f t="shared" si="227"/>
        <v>No</v>
      </c>
    </row>
    <row r="4860" spans="1:6" x14ac:dyDescent="0.25">
      <c r="A4860" t="s">
        <v>77</v>
      </c>
      <c r="B4860" s="1">
        <v>41852</v>
      </c>
      <c r="C4860">
        <v>7903.93</v>
      </c>
      <c r="D4860">
        <f t="shared" si="225"/>
        <v>7903.93</v>
      </c>
      <c r="E4860">
        <f t="shared" si="226"/>
        <v>8</v>
      </c>
      <c r="F4860" t="str">
        <f t="shared" si="227"/>
        <v>No</v>
      </c>
    </row>
    <row r="4861" spans="1:6" x14ac:dyDescent="0.25">
      <c r="A4861" t="s">
        <v>1208</v>
      </c>
      <c r="B4861" s="1">
        <v>41126</v>
      </c>
      <c r="C4861" t="s">
        <v>3041</v>
      </c>
      <c r="D4861">
        <f t="shared" si="225"/>
        <v>5637.95</v>
      </c>
      <c r="E4861">
        <f t="shared" si="226"/>
        <v>8</v>
      </c>
      <c r="F4861" t="str">
        <f t="shared" si="227"/>
        <v>No</v>
      </c>
    </row>
    <row r="4862" spans="1:6" x14ac:dyDescent="0.25">
      <c r="A4862" t="s">
        <v>308</v>
      </c>
      <c r="B4862" s="1">
        <v>41468</v>
      </c>
      <c r="C4862">
        <v>6270.6</v>
      </c>
      <c r="D4862">
        <f t="shared" si="225"/>
        <v>6270.6</v>
      </c>
      <c r="E4862">
        <f t="shared" si="226"/>
        <v>7</v>
      </c>
      <c r="F4862" t="str">
        <f t="shared" si="227"/>
        <v>No</v>
      </c>
    </row>
    <row r="4863" spans="1:6" x14ac:dyDescent="0.25">
      <c r="A4863" t="s">
        <v>573</v>
      </c>
      <c r="B4863" s="1">
        <v>40761</v>
      </c>
      <c r="C4863" t="s">
        <v>3042</v>
      </c>
      <c r="D4863">
        <f t="shared" si="225"/>
        <v>6265.79</v>
      </c>
      <c r="E4863">
        <f t="shared" si="226"/>
        <v>8</v>
      </c>
      <c r="F4863" t="str">
        <f t="shared" si="227"/>
        <v>No</v>
      </c>
    </row>
    <row r="4864" spans="1:6" x14ac:dyDescent="0.25">
      <c r="A4864" t="s">
        <v>1594</v>
      </c>
      <c r="B4864" s="1">
        <v>37010</v>
      </c>
      <c r="C4864" t="s">
        <v>3043</v>
      </c>
      <c r="D4864">
        <f t="shared" si="225"/>
        <v>5267.65</v>
      </c>
      <c r="E4864">
        <f t="shared" si="226"/>
        <v>4</v>
      </c>
      <c r="F4864" t="str">
        <f t="shared" si="227"/>
        <v>No</v>
      </c>
    </row>
    <row r="4865" spans="1:6" x14ac:dyDescent="0.25">
      <c r="A4865" t="s">
        <v>101</v>
      </c>
      <c r="B4865" s="1">
        <v>38279</v>
      </c>
      <c r="C4865">
        <v>8085.48</v>
      </c>
      <c r="D4865">
        <f t="shared" si="225"/>
        <v>8085.48</v>
      </c>
      <c r="E4865">
        <f t="shared" si="226"/>
        <v>10</v>
      </c>
      <c r="F4865" t="str">
        <f t="shared" si="227"/>
        <v>No</v>
      </c>
    </row>
    <row r="4866" spans="1:6" x14ac:dyDescent="0.25">
      <c r="A4866" t="s">
        <v>143</v>
      </c>
      <c r="B4866" s="1">
        <v>37093</v>
      </c>
      <c r="C4866" t="s">
        <v>3044</v>
      </c>
      <c r="D4866">
        <f t="shared" si="225"/>
        <v>7749.13</v>
      </c>
      <c r="E4866">
        <f t="shared" si="226"/>
        <v>7</v>
      </c>
      <c r="F4866" t="str">
        <f t="shared" si="227"/>
        <v>Yes</v>
      </c>
    </row>
    <row r="4867" spans="1:6" x14ac:dyDescent="0.25">
      <c r="A4867" t="s">
        <v>526</v>
      </c>
      <c r="B4867" s="1">
        <v>37158</v>
      </c>
      <c r="C4867" t="s">
        <v>3045</v>
      </c>
      <c r="D4867">
        <f t="shared" ref="D4867:D4930" si="228">IF(LEFT(RIGHT(C4867,3))=",",_xlfn.NUMBERVALUE(C4867,",","."),C4867)</f>
        <v>5577.95</v>
      </c>
      <c r="E4867">
        <f t="shared" ref="E4867:E4930" si="229">MONTH(B4867)</f>
        <v>9</v>
      </c>
      <c r="F4867" t="str">
        <f t="shared" ref="F4867:F4930" si="230">IF(ISERROR(SEARCH("J*A*S*M",A4867)),"No","Yes")</f>
        <v>No</v>
      </c>
    </row>
    <row r="4868" spans="1:6" x14ac:dyDescent="0.25">
      <c r="A4868" t="s">
        <v>825</v>
      </c>
      <c r="B4868" s="1">
        <v>37124</v>
      </c>
      <c r="C4868">
        <v>7056.92</v>
      </c>
      <c r="D4868">
        <f t="shared" si="228"/>
        <v>7056.92</v>
      </c>
      <c r="E4868">
        <f t="shared" si="229"/>
        <v>8</v>
      </c>
      <c r="F4868" t="str">
        <f t="shared" si="230"/>
        <v>No</v>
      </c>
    </row>
    <row r="4869" spans="1:6" x14ac:dyDescent="0.25">
      <c r="A4869" t="s">
        <v>1594</v>
      </c>
      <c r="B4869" s="1">
        <v>39271</v>
      </c>
      <c r="C4869">
        <v>9811.2800000000007</v>
      </c>
      <c r="D4869">
        <f t="shared" si="228"/>
        <v>9811.2800000000007</v>
      </c>
      <c r="E4869">
        <f t="shared" si="229"/>
        <v>7</v>
      </c>
      <c r="F4869" t="str">
        <f t="shared" si="230"/>
        <v>No</v>
      </c>
    </row>
    <row r="4870" spans="1:6" x14ac:dyDescent="0.25">
      <c r="A4870" t="s">
        <v>689</v>
      </c>
      <c r="B4870" s="1">
        <v>40480</v>
      </c>
      <c r="C4870" t="s">
        <v>3046</v>
      </c>
      <c r="D4870">
        <f t="shared" si="228"/>
        <v>8787.23</v>
      </c>
      <c r="E4870">
        <f t="shared" si="229"/>
        <v>10</v>
      </c>
      <c r="F4870" t="str">
        <f t="shared" si="230"/>
        <v>No</v>
      </c>
    </row>
    <row r="4871" spans="1:6" x14ac:dyDescent="0.25">
      <c r="A4871" t="s">
        <v>139</v>
      </c>
      <c r="B4871" s="1">
        <v>37696</v>
      </c>
      <c r="C4871" t="s">
        <v>3047</v>
      </c>
      <c r="D4871">
        <f t="shared" si="228"/>
        <v>8015.46</v>
      </c>
      <c r="E4871">
        <f t="shared" si="229"/>
        <v>3</v>
      </c>
      <c r="F4871" t="str">
        <f t="shared" si="230"/>
        <v>No</v>
      </c>
    </row>
    <row r="4872" spans="1:6" x14ac:dyDescent="0.25">
      <c r="A4872" t="s">
        <v>84</v>
      </c>
      <c r="B4872" s="1">
        <v>38510</v>
      </c>
      <c r="C4872" t="s">
        <v>3048</v>
      </c>
      <c r="D4872">
        <f t="shared" si="228"/>
        <v>8340.57</v>
      </c>
      <c r="E4872">
        <f t="shared" si="229"/>
        <v>6</v>
      </c>
      <c r="F4872" t="str">
        <f t="shared" si="230"/>
        <v>No</v>
      </c>
    </row>
    <row r="4873" spans="1:6" x14ac:dyDescent="0.25">
      <c r="A4873" t="s">
        <v>162</v>
      </c>
      <c r="B4873" s="1">
        <v>41315</v>
      </c>
      <c r="C4873" t="s">
        <v>3049</v>
      </c>
      <c r="D4873">
        <f t="shared" si="228"/>
        <v>8517.84</v>
      </c>
      <c r="E4873">
        <f t="shared" si="229"/>
        <v>2</v>
      </c>
      <c r="F4873" t="str">
        <f t="shared" si="230"/>
        <v>No</v>
      </c>
    </row>
    <row r="4874" spans="1:6" x14ac:dyDescent="0.25">
      <c r="A4874" t="s">
        <v>416</v>
      </c>
      <c r="B4874" s="1">
        <v>39975</v>
      </c>
      <c r="C4874">
        <v>8035.41</v>
      </c>
      <c r="D4874">
        <f t="shared" si="228"/>
        <v>8035.41</v>
      </c>
      <c r="E4874">
        <f t="shared" si="229"/>
        <v>6</v>
      </c>
      <c r="F4874" t="str">
        <f t="shared" si="230"/>
        <v>No</v>
      </c>
    </row>
    <row r="4875" spans="1:6" x14ac:dyDescent="0.25">
      <c r="A4875" t="s">
        <v>238</v>
      </c>
      <c r="B4875" s="1">
        <v>39423</v>
      </c>
      <c r="C4875">
        <v>8920.41</v>
      </c>
      <c r="D4875">
        <f t="shared" si="228"/>
        <v>8920.41</v>
      </c>
      <c r="E4875">
        <f t="shared" si="229"/>
        <v>12</v>
      </c>
      <c r="F4875" t="str">
        <f t="shared" si="230"/>
        <v>No</v>
      </c>
    </row>
    <row r="4876" spans="1:6" x14ac:dyDescent="0.25">
      <c r="A4876" t="s">
        <v>432</v>
      </c>
      <c r="B4876" s="1">
        <v>39099</v>
      </c>
      <c r="C4876">
        <v>9305.14</v>
      </c>
      <c r="D4876">
        <f t="shared" si="228"/>
        <v>9305.14</v>
      </c>
      <c r="E4876">
        <f t="shared" si="229"/>
        <v>1</v>
      </c>
      <c r="F4876" t="str">
        <f t="shared" si="230"/>
        <v>No</v>
      </c>
    </row>
    <row r="4877" spans="1:6" x14ac:dyDescent="0.25">
      <c r="A4877" t="s">
        <v>594</v>
      </c>
      <c r="B4877" s="1">
        <v>39718</v>
      </c>
      <c r="C4877">
        <v>7355.56</v>
      </c>
      <c r="D4877">
        <f t="shared" si="228"/>
        <v>7355.56</v>
      </c>
      <c r="E4877">
        <f t="shared" si="229"/>
        <v>9</v>
      </c>
      <c r="F4877" t="str">
        <f t="shared" si="230"/>
        <v>No</v>
      </c>
    </row>
    <row r="4878" spans="1:6" x14ac:dyDescent="0.25">
      <c r="A4878" t="s">
        <v>372</v>
      </c>
      <c r="B4878" s="1">
        <v>41610</v>
      </c>
      <c r="C4878" t="s">
        <v>3050</v>
      </c>
      <c r="D4878">
        <f t="shared" si="228"/>
        <v>9248.35</v>
      </c>
      <c r="E4878">
        <f t="shared" si="229"/>
        <v>12</v>
      </c>
      <c r="F4878" t="str">
        <f t="shared" si="230"/>
        <v>No</v>
      </c>
    </row>
    <row r="4879" spans="1:6" x14ac:dyDescent="0.25">
      <c r="A4879" t="s">
        <v>1375</v>
      </c>
      <c r="B4879" s="1">
        <v>38590</v>
      </c>
      <c r="C4879">
        <v>8765.61</v>
      </c>
      <c r="D4879">
        <f t="shared" si="228"/>
        <v>8765.61</v>
      </c>
      <c r="E4879">
        <f t="shared" si="229"/>
        <v>8</v>
      </c>
      <c r="F4879" t="str">
        <f t="shared" si="230"/>
        <v>No</v>
      </c>
    </row>
    <row r="4880" spans="1:6" x14ac:dyDescent="0.25">
      <c r="A4880" t="s">
        <v>149</v>
      </c>
      <c r="B4880" s="1">
        <v>37477</v>
      </c>
      <c r="C4880" t="s">
        <v>3051</v>
      </c>
      <c r="D4880">
        <f t="shared" si="228"/>
        <v>8753.65</v>
      </c>
      <c r="E4880">
        <f t="shared" si="229"/>
        <v>8</v>
      </c>
      <c r="F4880" t="str">
        <f t="shared" si="230"/>
        <v>No</v>
      </c>
    </row>
    <row r="4881" spans="1:6" x14ac:dyDescent="0.25">
      <c r="A4881" t="s">
        <v>202</v>
      </c>
      <c r="B4881" s="1">
        <v>40317</v>
      </c>
      <c r="C4881" t="s">
        <v>3052</v>
      </c>
      <c r="D4881">
        <f t="shared" si="228"/>
        <v>9913.6</v>
      </c>
      <c r="E4881">
        <f t="shared" si="229"/>
        <v>5</v>
      </c>
      <c r="F4881" t="str">
        <f t="shared" si="230"/>
        <v>No</v>
      </c>
    </row>
    <row r="4882" spans="1:6" x14ac:dyDescent="0.25">
      <c r="A4882" t="s">
        <v>333</v>
      </c>
      <c r="B4882" s="1">
        <v>37342</v>
      </c>
      <c r="C4882">
        <v>5015.87</v>
      </c>
      <c r="D4882">
        <f t="shared" si="228"/>
        <v>5015.87</v>
      </c>
      <c r="E4882">
        <f t="shared" si="229"/>
        <v>3</v>
      </c>
      <c r="F4882" t="str">
        <f t="shared" si="230"/>
        <v>No</v>
      </c>
    </row>
    <row r="4883" spans="1:6" x14ac:dyDescent="0.25">
      <c r="A4883" t="s">
        <v>1677</v>
      </c>
      <c r="B4883" s="1">
        <v>41668</v>
      </c>
      <c r="C4883" t="s">
        <v>3053</v>
      </c>
      <c r="D4883">
        <f t="shared" si="228"/>
        <v>9466.5499999999993</v>
      </c>
      <c r="E4883">
        <f t="shared" si="229"/>
        <v>1</v>
      </c>
      <c r="F4883" t="str">
        <f t="shared" si="230"/>
        <v>No</v>
      </c>
    </row>
    <row r="4884" spans="1:6" x14ac:dyDescent="0.25">
      <c r="A4884" t="s">
        <v>557</v>
      </c>
      <c r="B4884" s="1">
        <v>40247</v>
      </c>
      <c r="C4884" t="s">
        <v>3054</v>
      </c>
      <c r="D4884">
        <f t="shared" si="228"/>
        <v>6931.13</v>
      </c>
      <c r="E4884">
        <f t="shared" si="229"/>
        <v>3</v>
      </c>
      <c r="F4884" t="str">
        <f t="shared" si="230"/>
        <v>No</v>
      </c>
    </row>
    <row r="4885" spans="1:6" x14ac:dyDescent="0.25">
      <c r="A4885" t="s">
        <v>987</v>
      </c>
      <c r="B4885" s="1">
        <v>39750</v>
      </c>
      <c r="C4885" t="s">
        <v>3055</v>
      </c>
      <c r="D4885">
        <f t="shared" si="228"/>
        <v>8628.5</v>
      </c>
      <c r="E4885">
        <f t="shared" si="229"/>
        <v>10</v>
      </c>
      <c r="F4885" t="str">
        <f t="shared" si="230"/>
        <v>No</v>
      </c>
    </row>
    <row r="4886" spans="1:6" x14ac:dyDescent="0.25">
      <c r="A4886" t="s">
        <v>217</v>
      </c>
      <c r="B4886" s="1">
        <v>41794</v>
      </c>
      <c r="C4886">
        <v>8234.43</v>
      </c>
      <c r="D4886">
        <f t="shared" si="228"/>
        <v>8234.43</v>
      </c>
      <c r="E4886">
        <f t="shared" si="229"/>
        <v>6</v>
      </c>
      <c r="F4886" t="str">
        <f t="shared" si="230"/>
        <v>No</v>
      </c>
    </row>
    <row r="4887" spans="1:6" x14ac:dyDescent="0.25">
      <c r="A4887" t="s">
        <v>332</v>
      </c>
      <c r="B4887" s="1">
        <v>40885</v>
      </c>
      <c r="C4887" t="s">
        <v>3056</v>
      </c>
      <c r="D4887">
        <f t="shared" si="228"/>
        <v>5954.2</v>
      </c>
      <c r="E4887">
        <f t="shared" si="229"/>
        <v>12</v>
      </c>
      <c r="F4887" t="str">
        <f t="shared" si="230"/>
        <v>No</v>
      </c>
    </row>
    <row r="4888" spans="1:6" x14ac:dyDescent="0.25">
      <c r="A4888" t="s">
        <v>610</v>
      </c>
      <c r="B4888" s="1">
        <v>40640</v>
      </c>
      <c r="C4888" t="s">
        <v>3057</v>
      </c>
      <c r="D4888">
        <f t="shared" si="228"/>
        <v>6060.71</v>
      </c>
      <c r="E4888">
        <f t="shared" si="229"/>
        <v>4</v>
      </c>
      <c r="F4888" t="str">
        <f t="shared" si="230"/>
        <v>No</v>
      </c>
    </row>
    <row r="4889" spans="1:6" x14ac:dyDescent="0.25">
      <c r="A4889" t="s">
        <v>553</v>
      </c>
      <c r="B4889" s="1">
        <v>38251</v>
      </c>
      <c r="C4889">
        <v>7021.21</v>
      </c>
      <c r="D4889">
        <f t="shared" si="228"/>
        <v>7021.21</v>
      </c>
      <c r="E4889">
        <f t="shared" si="229"/>
        <v>9</v>
      </c>
      <c r="F4889" t="str">
        <f t="shared" si="230"/>
        <v>No</v>
      </c>
    </row>
    <row r="4890" spans="1:6" x14ac:dyDescent="0.25">
      <c r="A4890" t="s">
        <v>126</v>
      </c>
      <c r="B4890" s="1">
        <v>41071</v>
      </c>
      <c r="C4890">
        <v>9940.0499999999993</v>
      </c>
      <c r="D4890">
        <f t="shared" si="228"/>
        <v>9940.0499999999993</v>
      </c>
      <c r="E4890">
        <f t="shared" si="229"/>
        <v>6</v>
      </c>
      <c r="F4890" t="str">
        <f t="shared" si="230"/>
        <v>No</v>
      </c>
    </row>
    <row r="4891" spans="1:6" x14ac:dyDescent="0.25">
      <c r="A4891" t="s">
        <v>148</v>
      </c>
      <c r="B4891" s="1">
        <v>41746</v>
      </c>
      <c r="C4891">
        <v>6514.43</v>
      </c>
      <c r="D4891">
        <f t="shared" si="228"/>
        <v>6514.43</v>
      </c>
      <c r="E4891">
        <f t="shared" si="229"/>
        <v>4</v>
      </c>
      <c r="F4891" t="str">
        <f t="shared" si="230"/>
        <v>No</v>
      </c>
    </row>
    <row r="4892" spans="1:6" x14ac:dyDescent="0.25">
      <c r="A4892" t="s">
        <v>125</v>
      </c>
      <c r="B4892" s="1">
        <v>38776</v>
      </c>
      <c r="C4892">
        <v>7921.49</v>
      </c>
      <c r="D4892">
        <f t="shared" si="228"/>
        <v>7921.49</v>
      </c>
      <c r="E4892">
        <f t="shared" si="229"/>
        <v>2</v>
      </c>
      <c r="F4892" t="str">
        <f t="shared" si="230"/>
        <v>No</v>
      </c>
    </row>
    <row r="4893" spans="1:6" x14ac:dyDescent="0.25">
      <c r="A4893" t="s">
        <v>334</v>
      </c>
      <c r="B4893" s="1">
        <v>37354</v>
      </c>
      <c r="C4893" t="s">
        <v>3058</v>
      </c>
      <c r="D4893">
        <f t="shared" si="228"/>
        <v>7544.7</v>
      </c>
      <c r="E4893">
        <f t="shared" si="229"/>
        <v>4</v>
      </c>
      <c r="F4893" t="str">
        <f t="shared" si="230"/>
        <v>No</v>
      </c>
    </row>
    <row r="4894" spans="1:6" x14ac:dyDescent="0.25">
      <c r="A4894" t="s">
        <v>413</v>
      </c>
      <c r="B4894" s="1">
        <v>39200</v>
      </c>
      <c r="C4894" t="s">
        <v>3059</v>
      </c>
      <c r="D4894">
        <f t="shared" si="228"/>
        <v>5032.72</v>
      </c>
      <c r="E4894">
        <f t="shared" si="229"/>
        <v>4</v>
      </c>
      <c r="F4894" t="str">
        <f t="shared" si="230"/>
        <v>No</v>
      </c>
    </row>
    <row r="4895" spans="1:6" x14ac:dyDescent="0.25">
      <c r="A4895" t="s">
        <v>575</v>
      </c>
      <c r="B4895" s="1">
        <v>39193</v>
      </c>
      <c r="C4895">
        <v>5542.05</v>
      </c>
      <c r="D4895">
        <f t="shared" si="228"/>
        <v>5542.05</v>
      </c>
      <c r="E4895">
        <f t="shared" si="229"/>
        <v>4</v>
      </c>
      <c r="F4895" t="str">
        <f t="shared" si="230"/>
        <v>No</v>
      </c>
    </row>
    <row r="4896" spans="1:6" x14ac:dyDescent="0.25">
      <c r="A4896" t="s">
        <v>2040</v>
      </c>
      <c r="B4896" s="1">
        <v>40739</v>
      </c>
      <c r="C4896" t="s">
        <v>3060</v>
      </c>
      <c r="D4896">
        <f t="shared" si="228"/>
        <v>7930.18</v>
      </c>
      <c r="E4896">
        <f t="shared" si="229"/>
        <v>7</v>
      </c>
      <c r="F4896" t="str">
        <f t="shared" si="230"/>
        <v>No</v>
      </c>
    </row>
    <row r="4897" spans="1:6" x14ac:dyDescent="0.25">
      <c r="A4897" t="s">
        <v>884</v>
      </c>
      <c r="B4897" s="1">
        <v>41300</v>
      </c>
      <c r="C4897" t="s">
        <v>3061</v>
      </c>
      <c r="D4897">
        <f t="shared" si="228"/>
        <v>9600.33</v>
      </c>
      <c r="E4897">
        <f t="shared" si="229"/>
        <v>1</v>
      </c>
      <c r="F4897" t="str">
        <f t="shared" si="230"/>
        <v>No</v>
      </c>
    </row>
    <row r="4898" spans="1:6" x14ac:dyDescent="0.25">
      <c r="A4898" t="s">
        <v>74</v>
      </c>
      <c r="B4898" s="1">
        <v>39973</v>
      </c>
      <c r="C4898">
        <v>5176.3500000000004</v>
      </c>
      <c r="D4898">
        <f t="shared" si="228"/>
        <v>5176.3500000000004</v>
      </c>
      <c r="E4898">
        <f t="shared" si="229"/>
        <v>6</v>
      </c>
      <c r="F4898" t="str">
        <f t="shared" si="230"/>
        <v>Yes</v>
      </c>
    </row>
    <row r="4899" spans="1:6" x14ac:dyDescent="0.25">
      <c r="A4899" t="s">
        <v>74</v>
      </c>
      <c r="B4899" s="1">
        <v>39552</v>
      </c>
      <c r="C4899">
        <v>6736.13</v>
      </c>
      <c r="D4899">
        <f t="shared" si="228"/>
        <v>6736.13</v>
      </c>
      <c r="E4899">
        <f t="shared" si="229"/>
        <v>4</v>
      </c>
      <c r="F4899" t="str">
        <f t="shared" si="230"/>
        <v>Yes</v>
      </c>
    </row>
    <row r="4900" spans="1:6" x14ac:dyDescent="0.25">
      <c r="A4900" t="s">
        <v>138</v>
      </c>
      <c r="B4900" s="1">
        <v>37952</v>
      </c>
      <c r="C4900">
        <v>6632.45</v>
      </c>
      <c r="D4900">
        <f t="shared" si="228"/>
        <v>6632.45</v>
      </c>
      <c r="E4900">
        <f t="shared" si="229"/>
        <v>11</v>
      </c>
      <c r="F4900" t="str">
        <f t="shared" si="230"/>
        <v>Yes</v>
      </c>
    </row>
    <row r="4901" spans="1:6" x14ac:dyDescent="0.25">
      <c r="A4901" t="s">
        <v>118</v>
      </c>
      <c r="B4901" s="1">
        <v>38540</v>
      </c>
      <c r="C4901" t="s">
        <v>3062</v>
      </c>
      <c r="D4901">
        <f t="shared" si="228"/>
        <v>8718.86</v>
      </c>
      <c r="E4901">
        <f t="shared" si="229"/>
        <v>7</v>
      </c>
      <c r="F4901" t="str">
        <f t="shared" si="230"/>
        <v>No</v>
      </c>
    </row>
    <row r="4902" spans="1:6" x14ac:dyDescent="0.25">
      <c r="A4902" t="s">
        <v>125</v>
      </c>
      <c r="B4902" s="1">
        <v>39719</v>
      </c>
      <c r="C4902">
        <v>8212.1</v>
      </c>
      <c r="D4902">
        <f t="shared" si="228"/>
        <v>8212.1</v>
      </c>
      <c r="E4902">
        <f t="shared" si="229"/>
        <v>9</v>
      </c>
      <c r="F4902" t="str">
        <f t="shared" si="230"/>
        <v>No</v>
      </c>
    </row>
    <row r="4903" spans="1:6" x14ac:dyDescent="0.25">
      <c r="A4903" t="s">
        <v>545</v>
      </c>
      <c r="B4903" s="1">
        <v>41459</v>
      </c>
      <c r="C4903" t="s">
        <v>3063</v>
      </c>
      <c r="D4903">
        <f t="shared" si="228"/>
        <v>9357.01</v>
      </c>
      <c r="E4903">
        <f t="shared" si="229"/>
        <v>7</v>
      </c>
      <c r="F4903" t="str">
        <f t="shared" si="230"/>
        <v>No</v>
      </c>
    </row>
    <row r="4904" spans="1:6" x14ac:dyDescent="0.25">
      <c r="A4904" t="s">
        <v>586</v>
      </c>
      <c r="B4904" s="1">
        <v>39589</v>
      </c>
      <c r="C4904">
        <v>5125.53</v>
      </c>
      <c r="D4904">
        <f t="shared" si="228"/>
        <v>5125.53</v>
      </c>
      <c r="E4904">
        <f t="shared" si="229"/>
        <v>5</v>
      </c>
      <c r="F4904" t="str">
        <f t="shared" si="230"/>
        <v>No</v>
      </c>
    </row>
    <row r="4905" spans="1:6" x14ac:dyDescent="0.25">
      <c r="A4905" t="s">
        <v>1394</v>
      </c>
      <c r="B4905" s="1">
        <v>38211</v>
      </c>
      <c r="C4905" t="s">
        <v>3064</v>
      </c>
      <c r="D4905">
        <f t="shared" si="228"/>
        <v>6345.66</v>
      </c>
      <c r="E4905">
        <f t="shared" si="229"/>
        <v>8</v>
      </c>
      <c r="F4905" t="str">
        <f t="shared" si="230"/>
        <v>No</v>
      </c>
    </row>
    <row r="4906" spans="1:6" x14ac:dyDescent="0.25">
      <c r="A4906" t="s">
        <v>247</v>
      </c>
      <c r="B4906" s="1">
        <v>38983</v>
      </c>
      <c r="C4906" t="s">
        <v>3065</v>
      </c>
      <c r="D4906">
        <f t="shared" si="228"/>
        <v>7353.41</v>
      </c>
      <c r="E4906">
        <f t="shared" si="229"/>
        <v>9</v>
      </c>
      <c r="F4906" t="str">
        <f t="shared" si="230"/>
        <v>Yes</v>
      </c>
    </row>
    <row r="4907" spans="1:6" x14ac:dyDescent="0.25">
      <c r="A4907" t="s">
        <v>154</v>
      </c>
      <c r="B4907" s="1">
        <v>39470</v>
      </c>
      <c r="C4907">
        <v>5024.16</v>
      </c>
      <c r="D4907">
        <f t="shared" si="228"/>
        <v>5024.16</v>
      </c>
      <c r="E4907">
        <f t="shared" si="229"/>
        <v>1</v>
      </c>
      <c r="F4907" t="str">
        <f t="shared" si="230"/>
        <v>No</v>
      </c>
    </row>
    <row r="4908" spans="1:6" x14ac:dyDescent="0.25">
      <c r="A4908" t="s">
        <v>215</v>
      </c>
      <c r="B4908" s="1">
        <v>40773</v>
      </c>
      <c r="C4908" t="s">
        <v>3066</v>
      </c>
      <c r="D4908">
        <f t="shared" si="228"/>
        <v>5925.03</v>
      </c>
      <c r="E4908">
        <f t="shared" si="229"/>
        <v>8</v>
      </c>
      <c r="F4908" t="str">
        <f t="shared" si="230"/>
        <v>No</v>
      </c>
    </row>
    <row r="4909" spans="1:6" x14ac:dyDescent="0.25">
      <c r="A4909" t="s">
        <v>824</v>
      </c>
      <c r="B4909" s="1">
        <v>38865</v>
      </c>
      <c r="C4909">
        <v>8350.43</v>
      </c>
      <c r="D4909">
        <f t="shared" si="228"/>
        <v>8350.43</v>
      </c>
      <c r="E4909">
        <f t="shared" si="229"/>
        <v>5</v>
      </c>
      <c r="F4909" t="str">
        <f t="shared" si="230"/>
        <v>No</v>
      </c>
    </row>
    <row r="4910" spans="1:6" x14ac:dyDescent="0.25">
      <c r="A4910" t="s">
        <v>473</v>
      </c>
      <c r="B4910" s="1">
        <v>37333</v>
      </c>
      <c r="C4910" t="s">
        <v>3067</v>
      </c>
      <c r="D4910">
        <f t="shared" si="228"/>
        <v>7834.29</v>
      </c>
      <c r="E4910">
        <f t="shared" si="229"/>
        <v>3</v>
      </c>
      <c r="F4910" t="str">
        <f t="shared" si="230"/>
        <v>No</v>
      </c>
    </row>
    <row r="4911" spans="1:6" x14ac:dyDescent="0.25">
      <c r="A4911" t="s">
        <v>345</v>
      </c>
      <c r="B4911" s="1">
        <v>41648</v>
      </c>
      <c r="C4911" t="s">
        <v>3068</v>
      </c>
      <c r="D4911">
        <f t="shared" si="228"/>
        <v>8729.6200000000008</v>
      </c>
      <c r="E4911">
        <f t="shared" si="229"/>
        <v>1</v>
      </c>
      <c r="F4911" t="str">
        <f t="shared" si="230"/>
        <v>No</v>
      </c>
    </row>
    <row r="4912" spans="1:6" x14ac:dyDescent="0.25">
      <c r="A4912" t="s">
        <v>1853</v>
      </c>
      <c r="B4912" s="1">
        <v>37291</v>
      </c>
      <c r="C4912">
        <v>6348.18</v>
      </c>
      <c r="D4912">
        <f t="shared" si="228"/>
        <v>6348.18</v>
      </c>
      <c r="E4912">
        <f t="shared" si="229"/>
        <v>2</v>
      </c>
      <c r="F4912" t="str">
        <f t="shared" si="230"/>
        <v>No</v>
      </c>
    </row>
    <row r="4913" spans="1:6" x14ac:dyDescent="0.25">
      <c r="A4913" t="s">
        <v>396</v>
      </c>
      <c r="B4913" s="1">
        <v>41491</v>
      </c>
      <c r="C4913">
        <v>9033.31</v>
      </c>
      <c r="D4913">
        <f t="shared" si="228"/>
        <v>9033.31</v>
      </c>
      <c r="E4913">
        <f t="shared" si="229"/>
        <v>8</v>
      </c>
      <c r="F4913" t="str">
        <f t="shared" si="230"/>
        <v>Yes</v>
      </c>
    </row>
    <row r="4914" spans="1:6" x14ac:dyDescent="0.25">
      <c r="A4914" t="s">
        <v>543</v>
      </c>
      <c r="B4914" s="1">
        <v>39228</v>
      </c>
      <c r="C4914">
        <v>8594.2800000000007</v>
      </c>
      <c r="D4914">
        <f t="shared" si="228"/>
        <v>8594.2800000000007</v>
      </c>
      <c r="E4914">
        <f t="shared" si="229"/>
        <v>5</v>
      </c>
      <c r="F4914" t="str">
        <f t="shared" si="230"/>
        <v>No</v>
      </c>
    </row>
    <row r="4915" spans="1:6" x14ac:dyDescent="0.25">
      <c r="A4915" t="s">
        <v>101</v>
      </c>
      <c r="B4915" s="1">
        <v>40856</v>
      </c>
      <c r="C4915" t="s">
        <v>3069</v>
      </c>
      <c r="D4915">
        <f t="shared" si="228"/>
        <v>7308.63</v>
      </c>
      <c r="E4915">
        <f t="shared" si="229"/>
        <v>11</v>
      </c>
      <c r="F4915" t="str">
        <f t="shared" si="230"/>
        <v>No</v>
      </c>
    </row>
    <row r="4916" spans="1:6" x14ac:dyDescent="0.25">
      <c r="A4916" t="s">
        <v>573</v>
      </c>
      <c r="B4916" s="1">
        <v>41184</v>
      </c>
      <c r="C4916">
        <v>5351.71</v>
      </c>
      <c r="D4916">
        <f t="shared" si="228"/>
        <v>5351.71</v>
      </c>
      <c r="E4916">
        <f t="shared" si="229"/>
        <v>10</v>
      </c>
      <c r="F4916" t="str">
        <f t="shared" si="230"/>
        <v>No</v>
      </c>
    </row>
    <row r="4917" spans="1:6" x14ac:dyDescent="0.25">
      <c r="A4917" t="s">
        <v>141</v>
      </c>
      <c r="B4917" s="1">
        <v>40942</v>
      </c>
      <c r="C4917" t="s">
        <v>3070</v>
      </c>
      <c r="D4917">
        <f t="shared" si="228"/>
        <v>9959.1299999999992</v>
      </c>
      <c r="E4917">
        <f t="shared" si="229"/>
        <v>2</v>
      </c>
      <c r="F4917" t="str">
        <f t="shared" si="230"/>
        <v>No</v>
      </c>
    </row>
    <row r="4918" spans="1:6" x14ac:dyDescent="0.25">
      <c r="A4918" t="s">
        <v>1536</v>
      </c>
      <c r="B4918" s="1">
        <v>40412</v>
      </c>
      <c r="C4918" t="s">
        <v>3071</v>
      </c>
      <c r="D4918">
        <f t="shared" si="228"/>
        <v>5082.92</v>
      </c>
      <c r="E4918">
        <f t="shared" si="229"/>
        <v>8</v>
      </c>
      <c r="F4918" t="str">
        <f t="shared" si="230"/>
        <v>No</v>
      </c>
    </row>
    <row r="4919" spans="1:6" x14ac:dyDescent="0.25">
      <c r="A4919" t="s">
        <v>526</v>
      </c>
      <c r="B4919" s="1">
        <v>41986</v>
      </c>
      <c r="C4919">
        <v>9642.9599999999991</v>
      </c>
      <c r="D4919">
        <f t="shared" si="228"/>
        <v>9642.9599999999991</v>
      </c>
      <c r="E4919">
        <f t="shared" si="229"/>
        <v>12</v>
      </c>
      <c r="F4919" t="str">
        <f t="shared" si="230"/>
        <v>No</v>
      </c>
    </row>
    <row r="4920" spans="1:6" x14ac:dyDescent="0.25">
      <c r="A4920" t="s">
        <v>291</v>
      </c>
      <c r="B4920" s="1">
        <v>41181</v>
      </c>
      <c r="C4920">
        <v>8979.77</v>
      </c>
      <c r="D4920">
        <f t="shared" si="228"/>
        <v>8979.77</v>
      </c>
      <c r="E4920">
        <f t="shared" si="229"/>
        <v>9</v>
      </c>
      <c r="F4920" t="str">
        <f t="shared" si="230"/>
        <v>No</v>
      </c>
    </row>
    <row r="4921" spans="1:6" x14ac:dyDescent="0.25">
      <c r="A4921" t="s">
        <v>566</v>
      </c>
      <c r="B4921" s="1">
        <v>40136</v>
      </c>
      <c r="C4921" t="s">
        <v>3072</v>
      </c>
      <c r="D4921">
        <f t="shared" si="228"/>
        <v>9495.5300000000007</v>
      </c>
      <c r="E4921">
        <f t="shared" si="229"/>
        <v>11</v>
      </c>
      <c r="F4921" t="str">
        <f t="shared" si="230"/>
        <v>No</v>
      </c>
    </row>
    <row r="4922" spans="1:6" x14ac:dyDescent="0.25">
      <c r="A4922" t="s">
        <v>548</v>
      </c>
      <c r="B4922" s="1">
        <v>37550</v>
      </c>
      <c r="C4922" t="s">
        <v>3073</v>
      </c>
      <c r="D4922">
        <f t="shared" si="228"/>
        <v>5222.88</v>
      </c>
      <c r="E4922">
        <f t="shared" si="229"/>
        <v>10</v>
      </c>
      <c r="F4922" t="str">
        <f t="shared" si="230"/>
        <v>No</v>
      </c>
    </row>
    <row r="4923" spans="1:6" x14ac:dyDescent="0.25">
      <c r="A4923" t="s">
        <v>448</v>
      </c>
      <c r="B4923" s="1">
        <v>37796</v>
      </c>
      <c r="C4923">
        <v>6695.39</v>
      </c>
      <c r="D4923">
        <f t="shared" si="228"/>
        <v>6695.39</v>
      </c>
      <c r="E4923">
        <f t="shared" si="229"/>
        <v>6</v>
      </c>
      <c r="F4923" t="str">
        <f t="shared" si="230"/>
        <v>No</v>
      </c>
    </row>
    <row r="4924" spans="1:6" x14ac:dyDescent="0.25">
      <c r="A4924" t="s">
        <v>96</v>
      </c>
      <c r="B4924" s="1">
        <v>40783</v>
      </c>
      <c r="C4924">
        <v>9069.9599999999991</v>
      </c>
      <c r="D4924">
        <f t="shared" si="228"/>
        <v>9069.9599999999991</v>
      </c>
      <c r="E4924">
        <f t="shared" si="229"/>
        <v>8</v>
      </c>
      <c r="F4924" t="str">
        <f t="shared" si="230"/>
        <v>No</v>
      </c>
    </row>
    <row r="4925" spans="1:6" x14ac:dyDescent="0.25">
      <c r="A4925" t="s">
        <v>71</v>
      </c>
      <c r="B4925" s="1">
        <v>40021</v>
      </c>
      <c r="C4925">
        <v>7783.61</v>
      </c>
      <c r="D4925">
        <f t="shared" si="228"/>
        <v>7783.61</v>
      </c>
      <c r="E4925">
        <f t="shared" si="229"/>
        <v>7</v>
      </c>
      <c r="F4925" t="str">
        <f t="shared" si="230"/>
        <v>No</v>
      </c>
    </row>
    <row r="4926" spans="1:6" x14ac:dyDescent="0.25">
      <c r="A4926" t="s">
        <v>217</v>
      </c>
      <c r="B4926" s="1">
        <v>41013</v>
      </c>
      <c r="C4926" t="s">
        <v>3074</v>
      </c>
      <c r="D4926">
        <f t="shared" si="228"/>
        <v>5006.57</v>
      </c>
      <c r="E4926">
        <f t="shared" si="229"/>
        <v>4</v>
      </c>
      <c r="F4926" t="str">
        <f t="shared" si="230"/>
        <v>No</v>
      </c>
    </row>
    <row r="4927" spans="1:6" x14ac:dyDescent="0.25">
      <c r="A4927" t="s">
        <v>74</v>
      </c>
      <c r="B4927" s="1">
        <v>39459</v>
      </c>
      <c r="C4927">
        <v>9679.6200000000008</v>
      </c>
      <c r="D4927">
        <f t="shared" si="228"/>
        <v>9679.6200000000008</v>
      </c>
      <c r="E4927">
        <f t="shared" si="229"/>
        <v>1</v>
      </c>
      <c r="F4927" t="str">
        <f t="shared" si="230"/>
        <v>Yes</v>
      </c>
    </row>
    <row r="4928" spans="1:6" x14ac:dyDescent="0.25">
      <c r="A4928" t="s">
        <v>568</v>
      </c>
      <c r="B4928" s="1">
        <v>37452</v>
      </c>
      <c r="C4928" t="s">
        <v>3075</v>
      </c>
      <c r="D4928">
        <f t="shared" si="228"/>
        <v>6601.24</v>
      </c>
      <c r="E4928">
        <f t="shared" si="229"/>
        <v>7</v>
      </c>
      <c r="F4928" t="str">
        <f t="shared" si="230"/>
        <v>No</v>
      </c>
    </row>
    <row r="4929" spans="1:6" x14ac:dyDescent="0.25">
      <c r="A4929" t="s">
        <v>1890</v>
      </c>
      <c r="B4929" s="1">
        <v>39959</v>
      </c>
      <c r="C4929" t="s">
        <v>3076</v>
      </c>
      <c r="D4929">
        <f t="shared" si="228"/>
        <v>5395.24</v>
      </c>
      <c r="E4929">
        <f t="shared" si="229"/>
        <v>5</v>
      </c>
      <c r="F4929" t="str">
        <f t="shared" si="230"/>
        <v>No</v>
      </c>
    </row>
    <row r="4930" spans="1:6" x14ac:dyDescent="0.25">
      <c r="A4930" t="s">
        <v>1015</v>
      </c>
      <c r="B4930" s="1">
        <v>41809</v>
      </c>
      <c r="C4930" t="s">
        <v>3077</v>
      </c>
      <c r="D4930">
        <f t="shared" si="228"/>
        <v>5557.42</v>
      </c>
      <c r="E4930">
        <f t="shared" si="229"/>
        <v>6</v>
      </c>
      <c r="F4930" t="str">
        <f t="shared" si="230"/>
        <v>No</v>
      </c>
    </row>
    <row r="4931" spans="1:6" x14ac:dyDescent="0.25">
      <c r="A4931" t="s">
        <v>941</v>
      </c>
      <c r="B4931" s="1">
        <v>39194</v>
      </c>
      <c r="C4931" t="s">
        <v>3078</v>
      </c>
      <c r="D4931">
        <f t="shared" ref="D4931:D4994" si="231">IF(LEFT(RIGHT(C4931,3))=",",_xlfn.NUMBERVALUE(C4931,",","."),C4931)</f>
        <v>5569.59</v>
      </c>
      <c r="E4931">
        <f t="shared" ref="E4931:E4994" si="232">MONTH(B4931)</f>
        <v>4</v>
      </c>
      <c r="F4931" t="str">
        <f t="shared" ref="F4931:F4994" si="233">IF(ISERROR(SEARCH("J*A*S*M",A4931)),"No","Yes")</f>
        <v>No</v>
      </c>
    </row>
    <row r="4932" spans="1:6" x14ac:dyDescent="0.25">
      <c r="A4932" t="s">
        <v>634</v>
      </c>
      <c r="B4932" s="1">
        <v>39575</v>
      </c>
      <c r="C4932">
        <v>8884.1200000000008</v>
      </c>
      <c r="D4932">
        <f t="shared" si="231"/>
        <v>8884.1200000000008</v>
      </c>
      <c r="E4932">
        <f t="shared" si="232"/>
        <v>5</v>
      </c>
      <c r="F4932" t="str">
        <f t="shared" si="233"/>
        <v>No</v>
      </c>
    </row>
    <row r="4933" spans="1:6" x14ac:dyDescent="0.25">
      <c r="A4933" t="s">
        <v>1550</v>
      </c>
      <c r="B4933" s="1">
        <v>40107</v>
      </c>
      <c r="C4933" t="s">
        <v>3079</v>
      </c>
      <c r="D4933">
        <f t="shared" si="231"/>
        <v>5302.47</v>
      </c>
      <c r="E4933">
        <f t="shared" si="232"/>
        <v>10</v>
      </c>
      <c r="F4933" t="str">
        <f t="shared" si="233"/>
        <v>No</v>
      </c>
    </row>
    <row r="4934" spans="1:6" x14ac:dyDescent="0.25">
      <c r="A4934" t="s">
        <v>825</v>
      </c>
      <c r="B4934" s="1">
        <v>41190</v>
      </c>
      <c r="C4934">
        <v>6884.51</v>
      </c>
      <c r="D4934">
        <f t="shared" si="231"/>
        <v>6884.51</v>
      </c>
      <c r="E4934">
        <f t="shared" si="232"/>
        <v>10</v>
      </c>
      <c r="F4934" t="str">
        <f t="shared" si="233"/>
        <v>No</v>
      </c>
    </row>
    <row r="4935" spans="1:6" x14ac:dyDescent="0.25">
      <c r="A4935" t="s">
        <v>154</v>
      </c>
      <c r="B4935" s="1">
        <v>37644</v>
      </c>
      <c r="C4935" t="s">
        <v>3080</v>
      </c>
      <c r="D4935">
        <f t="shared" si="231"/>
        <v>7445.66</v>
      </c>
      <c r="E4935">
        <f t="shared" si="232"/>
        <v>1</v>
      </c>
      <c r="F4935" t="str">
        <f t="shared" si="233"/>
        <v>No</v>
      </c>
    </row>
    <row r="4936" spans="1:6" x14ac:dyDescent="0.25">
      <c r="A4936" t="s">
        <v>396</v>
      </c>
      <c r="B4936" s="1">
        <v>41948</v>
      </c>
      <c r="C4936" t="s">
        <v>3081</v>
      </c>
      <c r="D4936">
        <f t="shared" si="231"/>
        <v>5492.9</v>
      </c>
      <c r="E4936">
        <f t="shared" si="232"/>
        <v>11</v>
      </c>
      <c r="F4936" t="str">
        <f t="shared" si="233"/>
        <v>Yes</v>
      </c>
    </row>
    <row r="4937" spans="1:6" x14ac:dyDescent="0.25">
      <c r="A4937" t="s">
        <v>248</v>
      </c>
      <c r="B4937" s="1">
        <v>39799</v>
      </c>
      <c r="C4937" t="s">
        <v>3082</v>
      </c>
      <c r="D4937">
        <f t="shared" si="231"/>
        <v>9857.1299999999992</v>
      </c>
      <c r="E4937">
        <f t="shared" si="232"/>
        <v>12</v>
      </c>
      <c r="F4937" t="str">
        <f t="shared" si="233"/>
        <v>No</v>
      </c>
    </row>
    <row r="4938" spans="1:6" x14ac:dyDescent="0.25">
      <c r="A4938" t="s">
        <v>77</v>
      </c>
      <c r="B4938" s="1">
        <v>39770</v>
      </c>
      <c r="C4938" t="s">
        <v>3083</v>
      </c>
      <c r="D4938">
        <f t="shared" si="231"/>
        <v>5962.02</v>
      </c>
      <c r="E4938">
        <f t="shared" si="232"/>
        <v>11</v>
      </c>
      <c r="F4938" t="str">
        <f t="shared" si="233"/>
        <v>No</v>
      </c>
    </row>
    <row r="4939" spans="1:6" x14ac:dyDescent="0.25">
      <c r="A4939" t="s">
        <v>76</v>
      </c>
      <c r="B4939" s="1">
        <v>41384</v>
      </c>
      <c r="C4939">
        <v>8916.57</v>
      </c>
      <c r="D4939">
        <f t="shared" si="231"/>
        <v>8916.57</v>
      </c>
      <c r="E4939">
        <f t="shared" si="232"/>
        <v>4</v>
      </c>
      <c r="F4939" t="str">
        <f t="shared" si="233"/>
        <v>No</v>
      </c>
    </row>
    <row r="4940" spans="1:6" x14ac:dyDescent="0.25">
      <c r="A4940" t="s">
        <v>66</v>
      </c>
      <c r="B4940" s="1">
        <v>41887</v>
      </c>
      <c r="C4940">
        <v>7361.58</v>
      </c>
      <c r="D4940">
        <f t="shared" si="231"/>
        <v>7361.58</v>
      </c>
      <c r="E4940">
        <f t="shared" si="232"/>
        <v>9</v>
      </c>
      <c r="F4940" t="str">
        <f t="shared" si="233"/>
        <v>No</v>
      </c>
    </row>
    <row r="4941" spans="1:6" x14ac:dyDescent="0.25">
      <c r="A4941" t="s">
        <v>2200</v>
      </c>
      <c r="B4941" s="1">
        <v>39751</v>
      </c>
      <c r="C4941">
        <v>7238.92</v>
      </c>
      <c r="D4941">
        <f t="shared" si="231"/>
        <v>7238.92</v>
      </c>
      <c r="E4941">
        <f t="shared" si="232"/>
        <v>10</v>
      </c>
      <c r="F4941" t="str">
        <f t="shared" si="233"/>
        <v>No</v>
      </c>
    </row>
    <row r="4942" spans="1:6" x14ac:dyDescent="0.25">
      <c r="A4942" t="s">
        <v>608</v>
      </c>
      <c r="B4942" s="1">
        <v>41611</v>
      </c>
      <c r="C4942">
        <v>6023.34</v>
      </c>
      <c r="D4942">
        <f t="shared" si="231"/>
        <v>6023.34</v>
      </c>
      <c r="E4942">
        <f t="shared" si="232"/>
        <v>12</v>
      </c>
      <c r="F4942" t="str">
        <f t="shared" si="233"/>
        <v>No</v>
      </c>
    </row>
    <row r="4943" spans="1:6" x14ac:dyDescent="0.25">
      <c r="A4943" t="s">
        <v>1072</v>
      </c>
      <c r="B4943" s="1">
        <v>37875</v>
      </c>
      <c r="C4943" t="s">
        <v>3084</v>
      </c>
      <c r="D4943">
        <f t="shared" si="231"/>
        <v>5612.14</v>
      </c>
      <c r="E4943">
        <f t="shared" si="232"/>
        <v>9</v>
      </c>
      <c r="F4943" t="str">
        <f t="shared" si="233"/>
        <v>No</v>
      </c>
    </row>
    <row r="4944" spans="1:6" x14ac:dyDescent="0.25">
      <c r="A4944" t="s">
        <v>82</v>
      </c>
      <c r="B4944" s="1">
        <v>40759</v>
      </c>
      <c r="C4944" t="s">
        <v>3085</v>
      </c>
      <c r="D4944">
        <f t="shared" si="231"/>
        <v>8882.4500000000007</v>
      </c>
      <c r="E4944">
        <f t="shared" si="232"/>
        <v>8</v>
      </c>
      <c r="F4944" t="str">
        <f t="shared" si="233"/>
        <v>No</v>
      </c>
    </row>
    <row r="4945" spans="1:6" x14ac:dyDescent="0.25">
      <c r="A4945" t="s">
        <v>915</v>
      </c>
      <c r="B4945" s="1">
        <v>40892</v>
      </c>
      <c r="C4945">
        <v>9271.2900000000009</v>
      </c>
      <c r="D4945">
        <f t="shared" si="231"/>
        <v>9271.2900000000009</v>
      </c>
      <c r="E4945">
        <f t="shared" si="232"/>
        <v>12</v>
      </c>
      <c r="F4945" t="str">
        <f t="shared" si="233"/>
        <v>No</v>
      </c>
    </row>
    <row r="4946" spans="1:6" x14ac:dyDescent="0.25">
      <c r="A4946" t="s">
        <v>66</v>
      </c>
      <c r="B4946" s="1">
        <v>39210</v>
      </c>
      <c r="C4946">
        <v>5286.07</v>
      </c>
      <c r="D4946">
        <f t="shared" si="231"/>
        <v>5286.07</v>
      </c>
      <c r="E4946">
        <f t="shared" si="232"/>
        <v>5</v>
      </c>
      <c r="F4946" t="str">
        <f t="shared" si="233"/>
        <v>No</v>
      </c>
    </row>
    <row r="4947" spans="1:6" x14ac:dyDescent="0.25">
      <c r="A4947" t="s">
        <v>293</v>
      </c>
      <c r="B4947" s="1">
        <v>41829</v>
      </c>
      <c r="C4947">
        <v>6589.34</v>
      </c>
      <c r="D4947">
        <f t="shared" si="231"/>
        <v>6589.34</v>
      </c>
      <c r="E4947">
        <f t="shared" si="232"/>
        <v>7</v>
      </c>
      <c r="F4947" t="str">
        <f t="shared" si="233"/>
        <v>No</v>
      </c>
    </row>
    <row r="4948" spans="1:6" x14ac:dyDescent="0.25">
      <c r="A4948" t="s">
        <v>61</v>
      </c>
      <c r="B4948" s="1">
        <v>41632</v>
      </c>
      <c r="C4948" t="s">
        <v>3086</v>
      </c>
      <c r="D4948">
        <f t="shared" si="231"/>
        <v>5311.39</v>
      </c>
      <c r="E4948">
        <f t="shared" si="232"/>
        <v>12</v>
      </c>
      <c r="F4948" t="str">
        <f t="shared" si="233"/>
        <v>No</v>
      </c>
    </row>
    <row r="4949" spans="1:6" x14ac:dyDescent="0.25">
      <c r="A4949" t="s">
        <v>372</v>
      </c>
      <c r="B4949" s="1">
        <v>40206</v>
      </c>
      <c r="C4949" t="s">
        <v>3087</v>
      </c>
      <c r="D4949">
        <f t="shared" si="231"/>
        <v>7811.57</v>
      </c>
      <c r="E4949">
        <f t="shared" si="232"/>
        <v>1</v>
      </c>
      <c r="F4949" t="str">
        <f t="shared" si="233"/>
        <v>No</v>
      </c>
    </row>
    <row r="4950" spans="1:6" x14ac:dyDescent="0.25">
      <c r="A4950" t="s">
        <v>109</v>
      </c>
      <c r="B4950" s="1">
        <v>41536</v>
      </c>
      <c r="C4950" t="s">
        <v>3088</v>
      </c>
      <c r="D4950">
        <f t="shared" si="231"/>
        <v>7455.62</v>
      </c>
      <c r="E4950">
        <f t="shared" si="232"/>
        <v>9</v>
      </c>
      <c r="F4950" t="str">
        <f t="shared" si="233"/>
        <v>No</v>
      </c>
    </row>
    <row r="4951" spans="1:6" x14ac:dyDescent="0.25">
      <c r="A4951" t="s">
        <v>475</v>
      </c>
      <c r="B4951" s="1">
        <v>38307</v>
      </c>
      <c r="C4951" t="s">
        <v>3089</v>
      </c>
      <c r="D4951">
        <f t="shared" si="231"/>
        <v>9232.86</v>
      </c>
      <c r="E4951">
        <f t="shared" si="232"/>
        <v>11</v>
      </c>
      <c r="F4951" t="str">
        <f t="shared" si="233"/>
        <v>No</v>
      </c>
    </row>
    <row r="4952" spans="1:6" x14ac:dyDescent="0.25">
      <c r="A4952" t="s">
        <v>448</v>
      </c>
      <c r="B4952" s="1">
        <v>38316</v>
      </c>
      <c r="C4952">
        <v>7148.45</v>
      </c>
      <c r="D4952">
        <f t="shared" si="231"/>
        <v>7148.45</v>
      </c>
      <c r="E4952">
        <f t="shared" si="232"/>
        <v>11</v>
      </c>
      <c r="F4952" t="str">
        <f t="shared" si="233"/>
        <v>No</v>
      </c>
    </row>
    <row r="4953" spans="1:6" x14ac:dyDescent="0.25">
      <c r="A4953" t="s">
        <v>230</v>
      </c>
      <c r="B4953" s="1">
        <v>40130</v>
      </c>
      <c r="C4953">
        <v>5227.2</v>
      </c>
      <c r="D4953">
        <f t="shared" si="231"/>
        <v>5227.2</v>
      </c>
      <c r="E4953">
        <f t="shared" si="232"/>
        <v>11</v>
      </c>
      <c r="F4953" t="str">
        <f t="shared" si="233"/>
        <v>No</v>
      </c>
    </row>
    <row r="4954" spans="1:6" x14ac:dyDescent="0.25">
      <c r="A4954" t="s">
        <v>767</v>
      </c>
      <c r="B4954" s="1">
        <v>41147</v>
      </c>
      <c r="C4954" t="s">
        <v>3090</v>
      </c>
      <c r="D4954">
        <f t="shared" si="231"/>
        <v>6584.9</v>
      </c>
      <c r="E4954">
        <f t="shared" si="232"/>
        <v>8</v>
      </c>
      <c r="F4954" t="str">
        <f t="shared" si="233"/>
        <v>No</v>
      </c>
    </row>
    <row r="4955" spans="1:6" x14ac:dyDescent="0.25">
      <c r="A4955" t="s">
        <v>186</v>
      </c>
      <c r="B4955" s="1">
        <v>38350</v>
      </c>
      <c r="C4955" t="s">
        <v>3091</v>
      </c>
      <c r="D4955">
        <f t="shared" si="231"/>
        <v>9255.02</v>
      </c>
      <c r="E4955">
        <f t="shared" si="232"/>
        <v>12</v>
      </c>
      <c r="F4955" t="str">
        <f t="shared" si="233"/>
        <v>No</v>
      </c>
    </row>
    <row r="4956" spans="1:6" x14ac:dyDescent="0.25">
      <c r="A4956" t="s">
        <v>126</v>
      </c>
      <c r="B4956" s="1">
        <v>41056</v>
      </c>
      <c r="C4956">
        <v>5367.22</v>
      </c>
      <c r="D4956">
        <f t="shared" si="231"/>
        <v>5367.22</v>
      </c>
      <c r="E4956">
        <f t="shared" si="232"/>
        <v>5</v>
      </c>
      <c r="F4956" t="str">
        <f t="shared" si="233"/>
        <v>No</v>
      </c>
    </row>
    <row r="4957" spans="1:6" x14ac:dyDescent="0.25">
      <c r="A4957" t="s">
        <v>487</v>
      </c>
      <c r="B4957" s="1">
        <v>38738</v>
      </c>
      <c r="C4957" t="s">
        <v>3092</v>
      </c>
      <c r="D4957">
        <f t="shared" si="231"/>
        <v>8356.0400000000009</v>
      </c>
      <c r="E4957">
        <f t="shared" si="232"/>
        <v>1</v>
      </c>
      <c r="F4957" t="str">
        <f t="shared" si="233"/>
        <v>No</v>
      </c>
    </row>
    <row r="4958" spans="1:6" x14ac:dyDescent="0.25">
      <c r="A4958" t="s">
        <v>868</v>
      </c>
      <c r="B4958" s="1">
        <v>37109</v>
      </c>
      <c r="C4958">
        <v>7142.06</v>
      </c>
      <c r="D4958">
        <f t="shared" si="231"/>
        <v>7142.06</v>
      </c>
      <c r="E4958">
        <f t="shared" si="232"/>
        <v>8</v>
      </c>
      <c r="F4958" t="str">
        <f t="shared" si="233"/>
        <v>No</v>
      </c>
    </row>
    <row r="4959" spans="1:6" x14ac:dyDescent="0.25">
      <c r="A4959" t="s">
        <v>62</v>
      </c>
      <c r="B4959" s="1">
        <v>41621</v>
      </c>
      <c r="C4959" t="s">
        <v>3093</v>
      </c>
      <c r="D4959">
        <f t="shared" si="231"/>
        <v>7879.59</v>
      </c>
      <c r="E4959">
        <f t="shared" si="232"/>
        <v>12</v>
      </c>
      <c r="F4959" t="str">
        <f t="shared" si="233"/>
        <v>No</v>
      </c>
    </row>
    <row r="4960" spans="1:6" x14ac:dyDescent="0.25">
      <c r="A4960" t="s">
        <v>396</v>
      </c>
      <c r="B4960" s="1">
        <v>40397</v>
      </c>
      <c r="C4960">
        <v>7794.82</v>
      </c>
      <c r="D4960">
        <f t="shared" si="231"/>
        <v>7794.82</v>
      </c>
      <c r="E4960">
        <f t="shared" si="232"/>
        <v>8</v>
      </c>
      <c r="F4960" t="str">
        <f t="shared" si="233"/>
        <v>Yes</v>
      </c>
    </row>
    <row r="4961" spans="1:6" x14ac:dyDescent="0.25">
      <c r="A4961" t="s">
        <v>1405</v>
      </c>
      <c r="B4961" s="1">
        <v>41397</v>
      </c>
      <c r="C4961" t="s">
        <v>3094</v>
      </c>
      <c r="D4961">
        <f t="shared" si="231"/>
        <v>5234.62</v>
      </c>
      <c r="E4961">
        <f t="shared" si="232"/>
        <v>5</v>
      </c>
      <c r="F4961" t="str">
        <f t="shared" si="233"/>
        <v>No</v>
      </c>
    </row>
    <row r="4962" spans="1:6" x14ac:dyDescent="0.25">
      <c r="A4962" t="s">
        <v>751</v>
      </c>
      <c r="B4962" s="1">
        <v>39437</v>
      </c>
      <c r="C4962" t="s">
        <v>3095</v>
      </c>
      <c r="D4962">
        <f t="shared" si="231"/>
        <v>8563.42</v>
      </c>
      <c r="E4962">
        <f t="shared" si="232"/>
        <v>12</v>
      </c>
      <c r="F4962" t="str">
        <f t="shared" si="233"/>
        <v>No</v>
      </c>
    </row>
    <row r="4963" spans="1:6" x14ac:dyDescent="0.25">
      <c r="A4963" t="s">
        <v>154</v>
      </c>
      <c r="B4963" s="1">
        <v>40826</v>
      </c>
      <c r="C4963">
        <v>5273.22</v>
      </c>
      <c r="D4963">
        <f t="shared" si="231"/>
        <v>5273.22</v>
      </c>
      <c r="E4963">
        <f t="shared" si="232"/>
        <v>10</v>
      </c>
      <c r="F4963" t="str">
        <f t="shared" si="233"/>
        <v>No</v>
      </c>
    </row>
    <row r="4964" spans="1:6" x14ac:dyDescent="0.25">
      <c r="A4964" t="s">
        <v>610</v>
      </c>
      <c r="B4964" s="1">
        <v>39717</v>
      </c>
      <c r="C4964" t="s">
        <v>3096</v>
      </c>
      <c r="D4964">
        <f t="shared" si="231"/>
        <v>5639.78</v>
      </c>
      <c r="E4964">
        <f t="shared" si="232"/>
        <v>9</v>
      </c>
      <c r="F4964" t="str">
        <f t="shared" si="233"/>
        <v>No</v>
      </c>
    </row>
    <row r="4965" spans="1:6" x14ac:dyDescent="0.25">
      <c r="A4965" t="s">
        <v>101</v>
      </c>
      <c r="B4965" s="1">
        <v>40982</v>
      </c>
      <c r="C4965" t="s">
        <v>3097</v>
      </c>
      <c r="D4965">
        <f t="shared" si="231"/>
        <v>7550.63</v>
      </c>
      <c r="E4965">
        <f t="shared" si="232"/>
        <v>3</v>
      </c>
      <c r="F4965" t="str">
        <f t="shared" si="233"/>
        <v>No</v>
      </c>
    </row>
    <row r="4966" spans="1:6" x14ac:dyDescent="0.25">
      <c r="A4966" t="s">
        <v>157</v>
      </c>
      <c r="B4966" s="1">
        <v>37487</v>
      </c>
      <c r="C4966" t="s">
        <v>3098</v>
      </c>
      <c r="D4966">
        <f t="shared" si="231"/>
        <v>8447.17</v>
      </c>
      <c r="E4966">
        <f t="shared" si="232"/>
        <v>8</v>
      </c>
      <c r="F4966" t="str">
        <f t="shared" si="233"/>
        <v>No</v>
      </c>
    </row>
    <row r="4967" spans="1:6" x14ac:dyDescent="0.25">
      <c r="A4967" t="s">
        <v>1387</v>
      </c>
      <c r="B4967" s="1">
        <v>37850</v>
      </c>
      <c r="C4967">
        <v>8813.27</v>
      </c>
      <c r="D4967">
        <f t="shared" si="231"/>
        <v>8813.27</v>
      </c>
      <c r="E4967">
        <f t="shared" si="232"/>
        <v>8</v>
      </c>
      <c r="F4967" t="str">
        <f t="shared" si="233"/>
        <v>No</v>
      </c>
    </row>
    <row r="4968" spans="1:6" x14ac:dyDescent="0.25">
      <c r="A4968" t="s">
        <v>489</v>
      </c>
      <c r="B4968" s="1">
        <v>40425</v>
      </c>
      <c r="C4968">
        <v>8412.43</v>
      </c>
      <c r="D4968">
        <f t="shared" si="231"/>
        <v>8412.43</v>
      </c>
      <c r="E4968">
        <f t="shared" si="232"/>
        <v>9</v>
      </c>
      <c r="F4968" t="str">
        <f t="shared" si="233"/>
        <v>No</v>
      </c>
    </row>
    <row r="4969" spans="1:6" x14ac:dyDescent="0.25">
      <c r="A4969" t="s">
        <v>247</v>
      </c>
      <c r="B4969" s="1">
        <v>37456</v>
      </c>
      <c r="C4969" t="s">
        <v>3099</v>
      </c>
      <c r="D4969">
        <f t="shared" si="231"/>
        <v>8844.65</v>
      </c>
      <c r="E4969">
        <f t="shared" si="232"/>
        <v>7</v>
      </c>
      <c r="F4969" t="str">
        <f t="shared" si="233"/>
        <v>Yes</v>
      </c>
    </row>
    <row r="4970" spans="1:6" x14ac:dyDescent="0.25">
      <c r="A4970" t="s">
        <v>1177</v>
      </c>
      <c r="B4970" s="1">
        <v>41413</v>
      </c>
      <c r="C4970" t="s">
        <v>3100</v>
      </c>
      <c r="D4970">
        <f t="shared" si="231"/>
        <v>6363.14</v>
      </c>
      <c r="E4970">
        <f t="shared" si="232"/>
        <v>5</v>
      </c>
      <c r="F4970" t="str">
        <f t="shared" si="233"/>
        <v>No</v>
      </c>
    </row>
    <row r="4971" spans="1:6" x14ac:dyDescent="0.25">
      <c r="A4971" t="s">
        <v>168</v>
      </c>
      <c r="B4971" s="1">
        <v>38362</v>
      </c>
      <c r="C4971" t="s">
        <v>3101</v>
      </c>
      <c r="D4971">
        <f t="shared" si="231"/>
        <v>8916.2000000000007</v>
      </c>
      <c r="E4971">
        <f t="shared" si="232"/>
        <v>1</v>
      </c>
      <c r="F4971" t="str">
        <f t="shared" si="233"/>
        <v>No</v>
      </c>
    </row>
    <row r="4972" spans="1:6" x14ac:dyDescent="0.25">
      <c r="A4972" t="s">
        <v>1522</v>
      </c>
      <c r="B4972" s="1">
        <v>41109</v>
      </c>
      <c r="C4972">
        <v>5410.82</v>
      </c>
      <c r="D4972">
        <f t="shared" si="231"/>
        <v>5410.82</v>
      </c>
      <c r="E4972">
        <f t="shared" si="232"/>
        <v>7</v>
      </c>
      <c r="F4972" t="str">
        <f t="shared" si="233"/>
        <v>No</v>
      </c>
    </row>
    <row r="4973" spans="1:6" x14ac:dyDescent="0.25">
      <c r="A4973" t="s">
        <v>202</v>
      </c>
      <c r="B4973" s="1">
        <v>39152</v>
      </c>
      <c r="C4973" t="s">
        <v>3102</v>
      </c>
      <c r="D4973">
        <f t="shared" si="231"/>
        <v>7741.58</v>
      </c>
      <c r="E4973">
        <f t="shared" si="232"/>
        <v>3</v>
      </c>
      <c r="F4973" t="str">
        <f t="shared" si="233"/>
        <v>No</v>
      </c>
    </row>
    <row r="4974" spans="1:6" x14ac:dyDescent="0.25">
      <c r="A4974" t="s">
        <v>278</v>
      </c>
      <c r="B4974" s="1">
        <v>41666</v>
      </c>
      <c r="C4974">
        <v>5095.08</v>
      </c>
      <c r="D4974">
        <f t="shared" si="231"/>
        <v>5095.08</v>
      </c>
      <c r="E4974">
        <f t="shared" si="232"/>
        <v>1</v>
      </c>
      <c r="F4974" t="str">
        <f t="shared" si="233"/>
        <v>No</v>
      </c>
    </row>
    <row r="4975" spans="1:6" x14ac:dyDescent="0.25">
      <c r="A4975" t="s">
        <v>143</v>
      </c>
      <c r="B4975" s="1">
        <v>39008</v>
      </c>
      <c r="C4975">
        <v>6623.87</v>
      </c>
      <c r="D4975">
        <f t="shared" si="231"/>
        <v>6623.87</v>
      </c>
      <c r="E4975">
        <f t="shared" si="232"/>
        <v>10</v>
      </c>
      <c r="F4975" t="str">
        <f t="shared" si="233"/>
        <v>Yes</v>
      </c>
    </row>
    <row r="4976" spans="1:6" x14ac:dyDescent="0.25">
      <c r="A4976" t="s">
        <v>312</v>
      </c>
      <c r="B4976" s="1">
        <v>37643</v>
      </c>
      <c r="C4976">
        <v>5836.93</v>
      </c>
      <c r="D4976">
        <f t="shared" si="231"/>
        <v>5836.93</v>
      </c>
      <c r="E4976">
        <f t="shared" si="232"/>
        <v>1</v>
      </c>
      <c r="F4976" t="str">
        <f t="shared" si="233"/>
        <v>No</v>
      </c>
    </row>
    <row r="4977" spans="1:6" x14ac:dyDescent="0.25">
      <c r="A4977" t="s">
        <v>424</v>
      </c>
      <c r="B4977" s="1">
        <v>40292</v>
      </c>
      <c r="C4977" t="s">
        <v>3103</v>
      </c>
      <c r="D4977">
        <f t="shared" si="231"/>
        <v>7275.92</v>
      </c>
      <c r="E4977">
        <f t="shared" si="232"/>
        <v>4</v>
      </c>
      <c r="F4977" t="str">
        <f t="shared" si="233"/>
        <v>No</v>
      </c>
    </row>
    <row r="4978" spans="1:6" x14ac:dyDescent="0.25">
      <c r="A4978" t="s">
        <v>2200</v>
      </c>
      <c r="B4978" s="1">
        <v>37561</v>
      </c>
      <c r="C4978" t="s">
        <v>3104</v>
      </c>
      <c r="D4978">
        <f t="shared" si="231"/>
        <v>7467.91</v>
      </c>
      <c r="E4978">
        <f t="shared" si="232"/>
        <v>11</v>
      </c>
      <c r="F4978" t="str">
        <f t="shared" si="233"/>
        <v>No</v>
      </c>
    </row>
    <row r="4979" spans="1:6" x14ac:dyDescent="0.25">
      <c r="A4979" t="s">
        <v>1052</v>
      </c>
      <c r="B4979" s="1">
        <v>38550</v>
      </c>
      <c r="C4979" t="s">
        <v>3105</v>
      </c>
      <c r="D4979">
        <f t="shared" si="231"/>
        <v>5391.62</v>
      </c>
      <c r="E4979">
        <f t="shared" si="232"/>
        <v>7</v>
      </c>
      <c r="F4979" t="str">
        <f t="shared" si="233"/>
        <v>No</v>
      </c>
    </row>
    <row r="4980" spans="1:6" x14ac:dyDescent="0.25">
      <c r="A4980" t="s">
        <v>196</v>
      </c>
      <c r="B4980" s="1">
        <v>41127</v>
      </c>
      <c r="C4980">
        <v>7074.2</v>
      </c>
      <c r="D4980">
        <f t="shared" si="231"/>
        <v>7074.2</v>
      </c>
      <c r="E4980">
        <f t="shared" si="232"/>
        <v>8</v>
      </c>
      <c r="F4980" t="str">
        <f t="shared" si="233"/>
        <v>No</v>
      </c>
    </row>
    <row r="4981" spans="1:6" x14ac:dyDescent="0.25">
      <c r="A4981" t="s">
        <v>866</v>
      </c>
      <c r="B4981" s="1">
        <v>40911</v>
      </c>
      <c r="C4981">
        <v>6954.09</v>
      </c>
      <c r="D4981">
        <f t="shared" si="231"/>
        <v>6954.09</v>
      </c>
      <c r="E4981">
        <f t="shared" si="232"/>
        <v>1</v>
      </c>
      <c r="F4981" t="str">
        <f t="shared" si="233"/>
        <v>No</v>
      </c>
    </row>
    <row r="4982" spans="1:6" x14ac:dyDescent="0.25">
      <c r="A4982" t="s">
        <v>211</v>
      </c>
      <c r="B4982" s="1">
        <v>38556</v>
      </c>
      <c r="C4982" t="s">
        <v>3106</v>
      </c>
      <c r="D4982">
        <f t="shared" si="231"/>
        <v>5799.5</v>
      </c>
      <c r="E4982">
        <f t="shared" si="232"/>
        <v>7</v>
      </c>
      <c r="F4982" t="str">
        <f t="shared" si="233"/>
        <v>No</v>
      </c>
    </row>
    <row r="4983" spans="1:6" x14ac:dyDescent="0.25">
      <c r="A4983" t="s">
        <v>981</v>
      </c>
      <c r="B4983" s="1">
        <v>37146</v>
      </c>
      <c r="C4983">
        <v>9338.06</v>
      </c>
      <c r="D4983">
        <f t="shared" si="231"/>
        <v>9338.06</v>
      </c>
      <c r="E4983">
        <f t="shared" si="232"/>
        <v>9</v>
      </c>
      <c r="F4983" t="str">
        <f t="shared" si="233"/>
        <v>No</v>
      </c>
    </row>
    <row r="4984" spans="1:6" x14ac:dyDescent="0.25">
      <c r="A4984" t="s">
        <v>416</v>
      </c>
      <c r="B4984" s="1">
        <v>40151</v>
      </c>
      <c r="C4984" t="s">
        <v>3107</v>
      </c>
      <c r="D4984">
        <f t="shared" si="231"/>
        <v>9087.4699999999993</v>
      </c>
      <c r="E4984">
        <f t="shared" si="232"/>
        <v>12</v>
      </c>
      <c r="F4984" t="str">
        <f t="shared" si="233"/>
        <v>No</v>
      </c>
    </row>
    <row r="4985" spans="1:6" x14ac:dyDescent="0.25">
      <c r="A4985" t="s">
        <v>3108</v>
      </c>
      <c r="B4985" s="1">
        <v>41378</v>
      </c>
      <c r="C4985">
        <v>6726.5</v>
      </c>
      <c r="D4985">
        <f t="shared" si="231"/>
        <v>6726.5</v>
      </c>
      <c r="E4985">
        <f t="shared" si="232"/>
        <v>4</v>
      </c>
      <c r="F4985" t="str">
        <f t="shared" si="233"/>
        <v>No</v>
      </c>
    </row>
    <row r="4986" spans="1:6" x14ac:dyDescent="0.25">
      <c r="A4986" t="s">
        <v>544</v>
      </c>
      <c r="B4986" s="1">
        <v>41474</v>
      </c>
      <c r="C4986" t="s">
        <v>3109</v>
      </c>
      <c r="D4986">
        <f t="shared" si="231"/>
        <v>8054.24</v>
      </c>
      <c r="E4986">
        <f t="shared" si="232"/>
        <v>7</v>
      </c>
      <c r="F4986" t="str">
        <f t="shared" si="233"/>
        <v>Yes</v>
      </c>
    </row>
    <row r="4987" spans="1:6" x14ac:dyDescent="0.25">
      <c r="A4987" t="s">
        <v>320</v>
      </c>
      <c r="B4987" s="1">
        <v>39338</v>
      </c>
      <c r="C4987" t="s">
        <v>3110</v>
      </c>
      <c r="D4987">
        <f t="shared" si="231"/>
        <v>8938.84</v>
      </c>
      <c r="E4987">
        <f t="shared" si="232"/>
        <v>9</v>
      </c>
      <c r="F4987" t="str">
        <f t="shared" si="233"/>
        <v>Yes</v>
      </c>
    </row>
    <row r="4988" spans="1:6" x14ac:dyDescent="0.25">
      <c r="A4988" t="s">
        <v>396</v>
      </c>
      <c r="B4988" s="1">
        <v>39932</v>
      </c>
      <c r="C4988">
        <v>8443.7999999999993</v>
      </c>
      <c r="D4988">
        <f t="shared" si="231"/>
        <v>8443.7999999999993</v>
      </c>
      <c r="E4988">
        <f t="shared" si="232"/>
        <v>4</v>
      </c>
      <c r="F4988" t="str">
        <f t="shared" si="233"/>
        <v>Yes</v>
      </c>
    </row>
    <row r="4989" spans="1:6" x14ac:dyDescent="0.25">
      <c r="A4989" t="s">
        <v>868</v>
      </c>
      <c r="B4989" s="1">
        <v>37077</v>
      </c>
      <c r="C4989" t="s">
        <v>3111</v>
      </c>
      <c r="D4989">
        <f t="shared" si="231"/>
        <v>8817.32</v>
      </c>
      <c r="E4989">
        <f t="shared" si="232"/>
        <v>7</v>
      </c>
      <c r="F4989" t="str">
        <f t="shared" si="233"/>
        <v>No</v>
      </c>
    </row>
    <row r="4990" spans="1:6" x14ac:dyDescent="0.25">
      <c r="A4990" t="s">
        <v>276</v>
      </c>
      <c r="B4990" s="1">
        <v>40327</v>
      </c>
      <c r="C4990">
        <v>8656.66</v>
      </c>
      <c r="D4990">
        <f t="shared" si="231"/>
        <v>8656.66</v>
      </c>
      <c r="E4990">
        <f t="shared" si="232"/>
        <v>5</v>
      </c>
      <c r="F4990" t="str">
        <f t="shared" si="233"/>
        <v>No</v>
      </c>
    </row>
    <row r="4991" spans="1:6" x14ac:dyDescent="0.25">
      <c r="A4991" t="s">
        <v>132</v>
      </c>
      <c r="B4991" s="1">
        <v>40486</v>
      </c>
      <c r="C4991">
        <v>6300.71</v>
      </c>
      <c r="D4991">
        <f t="shared" si="231"/>
        <v>6300.71</v>
      </c>
      <c r="E4991">
        <f t="shared" si="232"/>
        <v>11</v>
      </c>
      <c r="F4991" t="str">
        <f t="shared" si="233"/>
        <v>No</v>
      </c>
    </row>
    <row r="4992" spans="1:6" x14ac:dyDescent="0.25">
      <c r="A4992" t="s">
        <v>868</v>
      </c>
      <c r="B4992" s="1">
        <v>37069</v>
      </c>
      <c r="C4992" t="s">
        <v>3112</v>
      </c>
      <c r="D4992">
        <f t="shared" si="231"/>
        <v>8556.76</v>
      </c>
      <c r="E4992">
        <f t="shared" si="232"/>
        <v>6</v>
      </c>
      <c r="F4992" t="str">
        <f t="shared" si="233"/>
        <v>No</v>
      </c>
    </row>
    <row r="4993" spans="1:6" x14ac:dyDescent="0.25">
      <c r="A4993" t="s">
        <v>631</v>
      </c>
      <c r="B4993" s="1">
        <v>41441</v>
      </c>
      <c r="C4993">
        <v>5892.8</v>
      </c>
      <c r="D4993">
        <f t="shared" si="231"/>
        <v>5892.8</v>
      </c>
      <c r="E4993">
        <f t="shared" si="232"/>
        <v>6</v>
      </c>
      <c r="F4993" t="str">
        <f t="shared" si="233"/>
        <v>No</v>
      </c>
    </row>
    <row r="4994" spans="1:6" x14ac:dyDescent="0.25">
      <c r="A4994" t="s">
        <v>491</v>
      </c>
      <c r="B4994" s="1">
        <v>38407</v>
      </c>
      <c r="C4994" t="s">
        <v>3113</v>
      </c>
      <c r="D4994">
        <f t="shared" si="231"/>
        <v>7680.81</v>
      </c>
      <c r="E4994">
        <f t="shared" si="232"/>
        <v>2</v>
      </c>
      <c r="F4994" t="str">
        <f t="shared" si="233"/>
        <v>No</v>
      </c>
    </row>
    <row r="4995" spans="1:6" x14ac:dyDescent="0.25">
      <c r="A4995" t="s">
        <v>558</v>
      </c>
      <c r="B4995" s="1">
        <v>40881</v>
      </c>
      <c r="C4995">
        <v>7183.05</v>
      </c>
      <c r="D4995">
        <f t="shared" ref="D4995:D5058" si="234">IF(LEFT(RIGHT(C4995,3))=",",_xlfn.NUMBERVALUE(C4995,",","."),C4995)</f>
        <v>7183.05</v>
      </c>
      <c r="E4995">
        <f t="shared" ref="E4995:E5058" si="235">MONTH(B4995)</f>
        <v>12</v>
      </c>
      <c r="F4995" t="str">
        <f t="shared" ref="F4995:F5058" si="236">IF(ISERROR(SEARCH("J*A*S*M",A4995)),"No","Yes")</f>
        <v>No</v>
      </c>
    </row>
    <row r="4996" spans="1:6" x14ac:dyDescent="0.25">
      <c r="A4996" t="s">
        <v>800</v>
      </c>
      <c r="B4996" s="1">
        <v>37116</v>
      </c>
      <c r="C4996">
        <v>9793.3700000000008</v>
      </c>
      <c r="D4996">
        <f t="shared" si="234"/>
        <v>9793.3700000000008</v>
      </c>
      <c r="E4996">
        <f t="shared" si="235"/>
        <v>8</v>
      </c>
      <c r="F4996" t="str">
        <f t="shared" si="236"/>
        <v>No</v>
      </c>
    </row>
    <row r="4997" spans="1:6" x14ac:dyDescent="0.25">
      <c r="A4997" t="s">
        <v>2200</v>
      </c>
      <c r="B4997" s="1">
        <v>38622</v>
      </c>
      <c r="C4997">
        <v>5140.74</v>
      </c>
      <c r="D4997">
        <f t="shared" si="234"/>
        <v>5140.74</v>
      </c>
      <c r="E4997">
        <f t="shared" si="235"/>
        <v>9</v>
      </c>
      <c r="F4997" t="str">
        <f t="shared" si="236"/>
        <v>No</v>
      </c>
    </row>
    <row r="4998" spans="1:6" x14ac:dyDescent="0.25">
      <c r="A4998" t="s">
        <v>143</v>
      </c>
      <c r="B4998" s="1">
        <v>39741</v>
      </c>
      <c r="C4998" t="s">
        <v>3114</v>
      </c>
      <c r="D4998">
        <f t="shared" si="234"/>
        <v>9876.5499999999993</v>
      </c>
      <c r="E4998">
        <f t="shared" si="235"/>
        <v>10</v>
      </c>
      <c r="F4998" t="str">
        <f t="shared" si="236"/>
        <v>Yes</v>
      </c>
    </row>
    <row r="4999" spans="1:6" x14ac:dyDescent="0.25">
      <c r="A4999" t="s">
        <v>639</v>
      </c>
      <c r="B4999" s="1">
        <v>39050</v>
      </c>
      <c r="C4999">
        <v>5473.75</v>
      </c>
      <c r="D4999">
        <f t="shared" si="234"/>
        <v>5473.75</v>
      </c>
      <c r="E4999">
        <f t="shared" si="235"/>
        <v>11</v>
      </c>
      <c r="F4999" t="str">
        <f t="shared" si="236"/>
        <v>No</v>
      </c>
    </row>
    <row r="5000" spans="1:6" x14ac:dyDescent="0.25">
      <c r="A5000" t="s">
        <v>594</v>
      </c>
      <c r="B5000" s="1">
        <v>37875</v>
      </c>
      <c r="C5000">
        <v>9389.66</v>
      </c>
      <c r="D5000">
        <f t="shared" si="234"/>
        <v>9389.66</v>
      </c>
      <c r="E5000">
        <f t="shared" si="235"/>
        <v>9</v>
      </c>
      <c r="F5000" t="str">
        <f t="shared" si="236"/>
        <v>No</v>
      </c>
    </row>
    <row r="5001" spans="1:6" x14ac:dyDescent="0.25">
      <c r="A5001" t="s">
        <v>728</v>
      </c>
      <c r="B5001" s="1">
        <v>37009</v>
      </c>
      <c r="C5001" t="s">
        <v>3115</v>
      </c>
      <c r="D5001">
        <f t="shared" si="234"/>
        <v>7574.94</v>
      </c>
      <c r="E5001">
        <f t="shared" si="235"/>
        <v>4</v>
      </c>
      <c r="F5001" t="str">
        <f t="shared" si="236"/>
        <v>No</v>
      </c>
    </row>
    <row r="5002" spans="1:6" x14ac:dyDescent="0.25">
      <c r="A5002" t="s">
        <v>1322</v>
      </c>
      <c r="B5002" s="1">
        <v>38377</v>
      </c>
      <c r="C5002">
        <v>5029.37</v>
      </c>
      <c r="D5002">
        <f t="shared" si="234"/>
        <v>5029.37</v>
      </c>
      <c r="E5002">
        <f t="shared" si="235"/>
        <v>1</v>
      </c>
      <c r="F5002" t="str">
        <f t="shared" si="236"/>
        <v>No</v>
      </c>
    </row>
    <row r="5003" spans="1:6" x14ac:dyDescent="0.25">
      <c r="A5003" t="s">
        <v>245</v>
      </c>
      <c r="B5003" s="1">
        <v>37411</v>
      </c>
      <c r="C5003">
        <v>5104.2299999999996</v>
      </c>
      <c r="D5003">
        <f t="shared" si="234"/>
        <v>5104.2299999999996</v>
      </c>
      <c r="E5003">
        <f t="shared" si="235"/>
        <v>6</v>
      </c>
      <c r="F5003" t="str">
        <f t="shared" si="236"/>
        <v>No</v>
      </c>
    </row>
    <row r="5004" spans="1:6" x14ac:dyDescent="0.25">
      <c r="A5004" t="s">
        <v>138</v>
      </c>
      <c r="B5004" s="1">
        <v>37144</v>
      </c>
      <c r="C5004">
        <v>5241.7</v>
      </c>
      <c r="D5004">
        <f t="shared" si="234"/>
        <v>5241.7</v>
      </c>
      <c r="E5004">
        <f t="shared" si="235"/>
        <v>9</v>
      </c>
      <c r="F5004" t="str">
        <f t="shared" si="236"/>
        <v>Yes</v>
      </c>
    </row>
    <row r="5005" spans="1:6" x14ac:dyDescent="0.25">
      <c r="A5005" t="s">
        <v>244</v>
      </c>
      <c r="B5005" s="1">
        <v>38742</v>
      </c>
      <c r="C5005">
        <v>7707.55</v>
      </c>
      <c r="D5005">
        <f t="shared" si="234"/>
        <v>7707.55</v>
      </c>
      <c r="E5005">
        <f t="shared" si="235"/>
        <v>1</v>
      </c>
      <c r="F5005" t="str">
        <f t="shared" si="236"/>
        <v>No</v>
      </c>
    </row>
    <row r="5006" spans="1:6" x14ac:dyDescent="0.25">
      <c r="A5006" t="s">
        <v>1556</v>
      </c>
      <c r="B5006" s="1">
        <v>41709</v>
      </c>
      <c r="C5006">
        <v>8056.9</v>
      </c>
      <c r="D5006">
        <f t="shared" si="234"/>
        <v>8056.9</v>
      </c>
      <c r="E5006">
        <f t="shared" si="235"/>
        <v>3</v>
      </c>
      <c r="F5006" t="str">
        <f t="shared" si="236"/>
        <v>No</v>
      </c>
    </row>
    <row r="5007" spans="1:6" x14ac:dyDescent="0.25">
      <c r="A5007" t="s">
        <v>72</v>
      </c>
      <c r="B5007" s="1">
        <v>41052</v>
      </c>
      <c r="C5007" t="s">
        <v>3116</v>
      </c>
      <c r="D5007">
        <f t="shared" si="234"/>
        <v>5121.95</v>
      </c>
      <c r="E5007">
        <f t="shared" si="235"/>
        <v>5</v>
      </c>
      <c r="F5007" t="str">
        <f t="shared" si="236"/>
        <v>No</v>
      </c>
    </row>
    <row r="5008" spans="1:6" x14ac:dyDescent="0.25">
      <c r="A5008" t="s">
        <v>247</v>
      </c>
      <c r="B5008" s="1">
        <v>39839</v>
      </c>
      <c r="C5008">
        <v>6832.98</v>
      </c>
      <c r="D5008">
        <f t="shared" si="234"/>
        <v>6832.98</v>
      </c>
      <c r="E5008">
        <f t="shared" si="235"/>
        <v>1</v>
      </c>
      <c r="F5008" t="str">
        <f t="shared" si="236"/>
        <v>Yes</v>
      </c>
    </row>
    <row r="5009" spans="1:6" x14ac:dyDescent="0.25">
      <c r="A5009" t="s">
        <v>504</v>
      </c>
      <c r="B5009" s="1">
        <v>39039</v>
      </c>
      <c r="C5009">
        <v>5194.6400000000003</v>
      </c>
      <c r="D5009">
        <f t="shared" si="234"/>
        <v>5194.6400000000003</v>
      </c>
      <c r="E5009">
        <f t="shared" si="235"/>
        <v>11</v>
      </c>
      <c r="F5009" t="str">
        <f t="shared" si="236"/>
        <v>No</v>
      </c>
    </row>
    <row r="5010" spans="1:6" x14ac:dyDescent="0.25">
      <c r="A5010" t="s">
        <v>834</v>
      </c>
      <c r="B5010" s="1">
        <v>39468</v>
      </c>
      <c r="C5010">
        <v>7796.99</v>
      </c>
      <c r="D5010">
        <f t="shared" si="234"/>
        <v>7796.99</v>
      </c>
      <c r="E5010">
        <f t="shared" si="235"/>
        <v>1</v>
      </c>
      <c r="F5010" t="str">
        <f t="shared" si="236"/>
        <v>No</v>
      </c>
    </row>
    <row r="5011" spans="1:6" x14ac:dyDescent="0.25">
      <c r="A5011" t="s">
        <v>335</v>
      </c>
      <c r="B5011" s="1">
        <v>39626</v>
      </c>
      <c r="C5011" t="s">
        <v>3117</v>
      </c>
      <c r="D5011">
        <f t="shared" si="234"/>
        <v>8022.02</v>
      </c>
      <c r="E5011">
        <f t="shared" si="235"/>
        <v>6</v>
      </c>
      <c r="F5011" t="str">
        <f t="shared" si="236"/>
        <v>No</v>
      </c>
    </row>
    <row r="5012" spans="1:6" x14ac:dyDescent="0.25">
      <c r="A5012" t="s">
        <v>238</v>
      </c>
      <c r="B5012" s="1">
        <v>38632</v>
      </c>
      <c r="C5012">
        <v>5940.14</v>
      </c>
      <c r="D5012">
        <f t="shared" si="234"/>
        <v>5940.14</v>
      </c>
      <c r="E5012">
        <f t="shared" si="235"/>
        <v>10</v>
      </c>
      <c r="F5012" t="str">
        <f t="shared" si="236"/>
        <v>No</v>
      </c>
    </row>
    <row r="5013" spans="1:6" x14ac:dyDescent="0.25">
      <c r="A5013" t="s">
        <v>101</v>
      </c>
      <c r="B5013" s="1">
        <v>39387</v>
      </c>
      <c r="C5013" t="s">
        <v>3118</v>
      </c>
      <c r="D5013">
        <f t="shared" si="234"/>
        <v>9925.76</v>
      </c>
      <c r="E5013">
        <f t="shared" si="235"/>
        <v>11</v>
      </c>
      <c r="F5013" t="str">
        <f t="shared" si="236"/>
        <v>No</v>
      </c>
    </row>
    <row r="5014" spans="1:6" x14ac:dyDescent="0.25">
      <c r="A5014" t="s">
        <v>396</v>
      </c>
      <c r="B5014" s="1">
        <v>41393</v>
      </c>
      <c r="C5014">
        <v>7584.23</v>
      </c>
      <c r="D5014">
        <f t="shared" si="234"/>
        <v>7584.23</v>
      </c>
      <c r="E5014">
        <f t="shared" si="235"/>
        <v>4</v>
      </c>
      <c r="F5014" t="str">
        <f t="shared" si="236"/>
        <v>Yes</v>
      </c>
    </row>
    <row r="5015" spans="1:6" x14ac:dyDescent="0.25">
      <c r="A5015" t="s">
        <v>77</v>
      </c>
      <c r="B5015" s="1">
        <v>37753</v>
      </c>
      <c r="C5015" t="s">
        <v>3119</v>
      </c>
      <c r="D5015">
        <f t="shared" si="234"/>
        <v>7435.04</v>
      </c>
      <c r="E5015">
        <f t="shared" si="235"/>
        <v>5</v>
      </c>
      <c r="F5015" t="str">
        <f t="shared" si="236"/>
        <v>No</v>
      </c>
    </row>
    <row r="5016" spans="1:6" x14ac:dyDescent="0.25">
      <c r="A5016" t="s">
        <v>320</v>
      </c>
      <c r="B5016" s="1">
        <v>40820</v>
      </c>
      <c r="C5016" t="s">
        <v>3120</v>
      </c>
      <c r="D5016">
        <f t="shared" si="234"/>
        <v>5170.82</v>
      </c>
      <c r="E5016">
        <f t="shared" si="235"/>
        <v>10</v>
      </c>
      <c r="F5016" t="str">
        <f t="shared" si="236"/>
        <v>Yes</v>
      </c>
    </row>
    <row r="5017" spans="1:6" x14ac:dyDescent="0.25">
      <c r="A5017" t="s">
        <v>126</v>
      </c>
      <c r="B5017" s="1">
        <v>38501</v>
      </c>
      <c r="C5017">
        <v>9218.2199999999993</v>
      </c>
      <c r="D5017">
        <f t="shared" si="234"/>
        <v>9218.2199999999993</v>
      </c>
      <c r="E5017">
        <f t="shared" si="235"/>
        <v>5</v>
      </c>
      <c r="F5017" t="str">
        <f t="shared" si="236"/>
        <v>No</v>
      </c>
    </row>
    <row r="5018" spans="1:6" x14ac:dyDescent="0.25">
      <c r="A5018" t="s">
        <v>400</v>
      </c>
      <c r="B5018" s="1">
        <v>41121</v>
      </c>
      <c r="C5018">
        <v>7415.16</v>
      </c>
      <c r="D5018">
        <f t="shared" si="234"/>
        <v>7415.16</v>
      </c>
      <c r="E5018">
        <f t="shared" si="235"/>
        <v>7</v>
      </c>
      <c r="F5018" t="str">
        <f t="shared" si="236"/>
        <v>No</v>
      </c>
    </row>
    <row r="5019" spans="1:6" x14ac:dyDescent="0.25">
      <c r="A5019" t="s">
        <v>370</v>
      </c>
      <c r="B5019" s="1">
        <v>40949</v>
      </c>
      <c r="C5019" t="s">
        <v>3121</v>
      </c>
      <c r="D5019">
        <f t="shared" si="234"/>
        <v>5631.95</v>
      </c>
      <c r="E5019">
        <f t="shared" si="235"/>
        <v>2</v>
      </c>
      <c r="F5019" t="str">
        <f t="shared" si="236"/>
        <v>No</v>
      </c>
    </row>
    <row r="5020" spans="1:6" x14ac:dyDescent="0.25">
      <c r="A5020" t="s">
        <v>251</v>
      </c>
      <c r="B5020" s="1">
        <v>40947</v>
      </c>
      <c r="C5020" t="s">
        <v>3122</v>
      </c>
      <c r="D5020">
        <f t="shared" si="234"/>
        <v>5741.71</v>
      </c>
      <c r="E5020">
        <f t="shared" si="235"/>
        <v>2</v>
      </c>
      <c r="F5020" t="str">
        <f t="shared" si="236"/>
        <v>No</v>
      </c>
    </row>
    <row r="5021" spans="1:6" x14ac:dyDescent="0.25">
      <c r="A5021" t="s">
        <v>247</v>
      </c>
      <c r="B5021" s="1">
        <v>38217</v>
      </c>
      <c r="C5021">
        <v>6743.5</v>
      </c>
      <c r="D5021">
        <f t="shared" si="234"/>
        <v>6743.5</v>
      </c>
      <c r="E5021">
        <f t="shared" si="235"/>
        <v>8</v>
      </c>
      <c r="F5021" t="str">
        <f t="shared" si="236"/>
        <v>Yes</v>
      </c>
    </row>
    <row r="5022" spans="1:6" x14ac:dyDescent="0.25">
      <c r="A5022" t="s">
        <v>396</v>
      </c>
      <c r="B5022" s="1">
        <v>38621</v>
      </c>
      <c r="C5022">
        <v>8226.64</v>
      </c>
      <c r="D5022">
        <f t="shared" si="234"/>
        <v>8226.64</v>
      </c>
      <c r="E5022">
        <f t="shared" si="235"/>
        <v>9</v>
      </c>
      <c r="F5022" t="str">
        <f t="shared" si="236"/>
        <v>Yes</v>
      </c>
    </row>
    <row r="5023" spans="1:6" x14ac:dyDescent="0.25">
      <c r="A5023" t="s">
        <v>170</v>
      </c>
      <c r="B5023" s="1">
        <v>40229</v>
      </c>
      <c r="C5023" t="s">
        <v>3123</v>
      </c>
      <c r="D5023">
        <f t="shared" si="234"/>
        <v>6382.66</v>
      </c>
      <c r="E5023">
        <f t="shared" si="235"/>
        <v>2</v>
      </c>
      <c r="F5023" t="str">
        <f t="shared" si="236"/>
        <v>No</v>
      </c>
    </row>
    <row r="5024" spans="1:6" x14ac:dyDescent="0.25">
      <c r="A5024" t="s">
        <v>329</v>
      </c>
      <c r="B5024" s="1">
        <v>39661</v>
      </c>
      <c r="C5024">
        <v>5641.93</v>
      </c>
      <c r="D5024">
        <f t="shared" si="234"/>
        <v>5641.93</v>
      </c>
      <c r="E5024">
        <f t="shared" si="235"/>
        <v>8</v>
      </c>
      <c r="F5024" t="str">
        <f t="shared" si="236"/>
        <v>No</v>
      </c>
    </row>
    <row r="5025" spans="1:6" x14ac:dyDescent="0.25">
      <c r="A5025" t="s">
        <v>134</v>
      </c>
      <c r="B5025" s="1">
        <v>41187</v>
      </c>
      <c r="C5025">
        <v>7208.68</v>
      </c>
      <c r="D5025">
        <f t="shared" si="234"/>
        <v>7208.68</v>
      </c>
      <c r="E5025">
        <f t="shared" si="235"/>
        <v>10</v>
      </c>
      <c r="F5025" t="str">
        <f t="shared" si="236"/>
        <v>No</v>
      </c>
    </row>
    <row r="5026" spans="1:6" x14ac:dyDescent="0.25">
      <c r="A5026" t="s">
        <v>479</v>
      </c>
      <c r="B5026" s="1">
        <v>40906</v>
      </c>
      <c r="C5026" t="s">
        <v>3124</v>
      </c>
      <c r="D5026">
        <f t="shared" si="234"/>
        <v>7809.47</v>
      </c>
      <c r="E5026">
        <f t="shared" si="235"/>
        <v>12</v>
      </c>
      <c r="F5026" t="str">
        <f t="shared" si="236"/>
        <v>No</v>
      </c>
    </row>
    <row r="5027" spans="1:6" x14ac:dyDescent="0.25">
      <c r="A5027" t="s">
        <v>215</v>
      </c>
      <c r="B5027" s="1">
        <v>38073</v>
      </c>
      <c r="C5027" t="s">
        <v>3125</v>
      </c>
      <c r="D5027">
        <f t="shared" si="234"/>
        <v>8398.93</v>
      </c>
      <c r="E5027">
        <f t="shared" si="235"/>
        <v>3</v>
      </c>
      <c r="F5027" t="str">
        <f t="shared" si="236"/>
        <v>No</v>
      </c>
    </row>
    <row r="5028" spans="1:6" x14ac:dyDescent="0.25">
      <c r="A5028" t="s">
        <v>138</v>
      </c>
      <c r="B5028" s="1">
        <v>38862</v>
      </c>
      <c r="C5028" t="s">
        <v>3126</v>
      </c>
      <c r="D5028">
        <f t="shared" si="234"/>
        <v>5576.51</v>
      </c>
      <c r="E5028">
        <f t="shared" si="235"/>
        <v>5</v>
      </c>
      <c r="F5028" t="str">
        <f t="shared" si="236"/>
        <v>Yes</v>
      </c>
    </row>
    <row r="5029" spans="1:6" x14ac:dyDescent="0.25">
      <c r="A5029" t="s">
        <v>238</v>
      </c>
      <c r="B5029" s="1">
        <v>38230</v>
      </c>
      <c r="C5029" t="s">
        <v>3127</v>
      </c>
      <c r="D5029">
        <f t="shared" si="234"/>
        <v>7863.37</v>
      </c>
      <c r="E5029">
        <f t="shared" si="235"/>
        <v>8</v>
      </c>
      <c r="F5029" t="str">
        <f t="shared" si="236"/>
        <v>No</v>
      </c>
    </row>
    <row r="5030" spans="1:6" x14ac:dyDescent="0.25">
      <c r="A5030" t="s">
        <v>949</v>
      </c>
      <c r="B5030" s="1">
        <v>39296</v>
      </c>
      <c r="C5030" t="s">
        <v>3128</v>
      </c>
      <c r="D5030">
        <f t="shared" si="234"/>
        <v>8218.9699999999993</v>
      </c>
      <c r="E5030">
        <f t="shared" si="235"/>
        <v>8</v>
      </c>
      <c r="F5030" t="str">
        <f t="shared" si="236"/>
        <v>No</v>
      </c>
    </row>
    <row r="5031" spans="1:6" x14ac:dyDescent="0.25">
      <c r="A5031" t="s">
        <v>1243</v>
      </c>
      <c r="B5031" s="1">
        <v>38390</v>
      </c>
      <c r="C5031" t="s">
        <v>3129</v>
      </c>
      <c r="D5031">
        <f t="shared" si="234"/>
        <v>8320.52</v>
      </c>
      <c r="E5031">
        <f t="shared" si="235"/>
        <v>2</v>
      </c>
      <c r="F5031" t="str">
        <f t="shared" si="236"/>
        <v>No</v>
      </c>
    </row>
    <row r="5032" spans="1:6" x14ac:dyDescent="0.25">
      <c r="A5032" t="s">
        <v>238</v>
      </c>
      <c r="B5032" s="1">
        <v>41402</v>
      </c>
      <c r="C5032" t="s">
        <v>3130</v>
      </c>
      <c r="D5032">
        <f t="shared" si="234"/>
        <v>6471.66</v>
      </c>
      <c r="E5032">
        <f t="shared" si="235"/>
        <v>5</v>
      </c>
      <c r="F5032" t="str">
        <f t="shared" si="236"/>
        <v>No</v>
      </c>
    </row>
    <row r="5033" spans="1:6" x14ac:dyDescent="0.25">
      <c r="A5033" t="s">
        <v>71</v>
      </c>
      <c r="B5033" s="1">
        <v>39476</v>
      </c>
      <c r="C5033">
        <v>9620.7800000000007</v>
      </c>
      <c r="D5033">
        <f t="shared" si="234"/>
        <v>9620.7800000000007</v>
      </c>
      <c r="E5033">
        <f t="shared" si="235"/>
        <v>1</v>
      </c>
      <c r="F5033" t="str">
        <f t="shared" si="236"/>
        <v>No</v>
      </c>
    </row>
    <row r="5034" spans="1:6" x14ac:dyDescent="0.25">
      <c r="A5034" t="s">
        <v>396</v>
      </c>
      <c r="B5034" s="1">
        <v>37364</v>
      </c>
      <c r="C5034" t="s">
        <v>3131</v>
      </c>
      <c r="D5034">
        <f t="shared" si="234"/>
        <v>8263.65</v>
      </c>
      <c r="E5034">
        <f t="shared" si="235"/>
        <v>4</v>
      </c>
      <c r="F5034" t="str">
        <f t="shared" si="236"/>
        <v>Yes</v>
      </c>
    </row>
    <row r="5035" spans="1:6" x14ac:dyDescent="0.25">
      <c r="A5035" t="s">
        <v>2322</v>
      </c>
      <c r="B5035" s="1">
        <v>41070</v>
      </c>
      <c r="C5035">
        <v>7081.06</v>
      </c>
      <c r="D5035">
        <f t="shared" si="234"/>
        <v>7081.06</v>
      </c>
      <c r="E5035">
        <f t="shared" si="235"/>
        <v>6</v>
      </c>
      <c r="F5035" t="str">
        <f t="shared" si="236"/>
        <v>No</v>
      </c>
    </row>
    <row r="5036" spans="1:6" x14ac:dyDescent="0.25">
      <c r="A5036" t="s">
        <v>186</v>
      </c>
      <c r="B5036" s="1">
        <v>39271</v>
      </c>
      <c r="C5036" t="s">
        <v>3132</v>
      </c>
      <c r="D5036">
        <f t="shared" si="234"/>
        <v>5421.01</v>
      </c>
      <c r="E5036">
        <f t="shared" si="235"/>
        <v>7</v>
      </c>
      <c r="F5036" t="str">
        <f t="shared" si="236"/>
        <v>No</v>
      </c>
    </row>
    <row r="5037" spans="1:6" x14ac:dyDescent="0.25">
      <c r="A5037" t="s">
        <v>657</v>
      </c>
      <c r="B5037" s="1">
        <v>40782</v>
      </c>
      <c r="C5037" t="s">
        <v>3133</v>
      </c>
      <c r="D5037">
        <f t="shared" si="234"/>
        <v>7019.62</v>
      </c>
      <c r="E5037">
        <f t="shared" si="235"/>
        <v>8</v>
      </c>
      <c r="F5037" t="str">
        <f t="shared" si="236"/>
        <v>No</v>
      </c>
    </row>
    <row r="5038" spans="1:6" x14ac:dyDescent="0.25">
      <c r="A5038" t="s">
        <v>218</v>
      </c>
      <c r="B5038" s="1">
        <v>41839</v>
      </c>
      <c r="C5038">
        <v>8501.68</v>
      </c>
      <c r="D5038">
        <f t="shared" si="234"/>
        <v>8501.68</v>
      </c>
      <c r="E5038">
        <f t="shared" si="235"/>
        <v>7</v>
      </c>
      <c r="F5038" t="str">
        <f t="shared" si="236"/>
        <v>No</v>
      </c>
    </row>
    <row r="5039" spans="1:6" x14ac:dyDescent="0.25">
      <c r="A5039" t="s">
        <v>544</v>
      </c>
      <c r="B5039" s="1">
        <v>38291</v>
      </c>
      <c r="C5039" t="s">
        <v>3134</v>
      </c>
      <c r="D5039">
        <f t="shared" si="234"/>
        <v>5962.68</v>
      </c>
      <c r="E5039">
        <f t="shared" si="235"/>
        <v>10</v>
      </c>
      <c r="F5039" t="str">
        <f t="shared" si="236"/>
        <v>Yes</v>
      </c>
    </row>
    <row r="5040" spans="1:6" x14ac:dyDescent="0.25">
      <c r="A5040" t="s">
        <v>96</v>
      </c>
      <c r="B5040" s="1">
        <v>37949</v>
      </c>
      <c r="C5040">
        <v>7836.12</v>
      </c>
      <c r="D5040">
        <f t="shared" si="234"/>
        <v>7836.12</v>
      </c>
      <c r="E5040">
        <f t="shared" si="235"/>
        <v>11</v>
      </c>
      <c r="F5040" t="str">
        <f t="shared" si="236"/>
        <v>No</v>
      </c>
    </row>
    <row r="5041" spans="1:6" x14ac:dyDescent="0.25">
      <c r="A5041" t="s">
        <v>64</v>
      </c>
      <c r="B5041" s="1">
        <v>38076</v>
      </c>
      <c r="C5041">
        <v>6937</v>
      </c>
      <c r="D5041">
        <f t="shared" si="234"/>
        <v>6937</v>
      </c>
      <c r="E5041">
        <f t="shared" si="235"/>
        <v>3</v>
      </c>
      <c r="F5041" t="str">
        <f t="shared" si="236"/>
        <v>No</v>
      </c>
    </row>
    <row r="5042" spans="1:6" x14ac:dyDescent="0.25">
      <c r="A5042" t="s">
        <v>332</v>
      </c>
      <c r="B5042" s="1">
        <v>39923</v>
      </c>
      <c r="C5042">
        <v>6440.82</v>
      </c>
      <c r="D5042">
        <f t="shared" si="234"/>
        <v>6440.82</v>
      </c>
      <c r="E5042">
        <f t="shared" si="235"/>
        <v>4</v>
      </c>
      <c r="F5042" t="str">
        <f t="shared" si="236"/>
        <v>No</v>
      </c>
    </row>
    <row r="5043" spans="1:6" x14ac:dyDescent="0.25">
      <c r="A5043" t="s">
        <v>987</v>
      </c>
      <c r="B5043" s="1">
        <v>38736</v>
      </c>
      <c r="C5043">
        <v>6429.93</v>
      </c>
      <c r="D5043">
        <f t="shared" si="234"/>
        <v>6429.93</v>
      </c>
      <c r="E5043">
        <f t="shared" si="235"/>
        <v>1</v>
      </c>
      <c r="F5043" t="str">
        <f t="shared" si="236"/>
        <v>No</v>
      </c>
    </row>
    <row r="5044" spans="1:6" x14ac:dyDescent="0.25">
      <c r="A5044" t="s">
        <v>427</v>
      </c>
      <c r="B5044" s="1">
        <v>41426</v>
      </c>
      <c r="C5044" t="s">
        <v>3135</v>
      </c>
      <c r="D5044">
        <f t="shared" si="234"/>
        <v>5143.78</v>
      </c>
      <c r="E5044">
        <f t="shared" si="235"/>
        <v>6</v>
      </c>
      <c r="F5044" t="str">
        <f t="shared" si="236"/>
        <v>No</v>
      </c>
    </row>
    <row r="5045" spans="1:6" x14ac:dyDescent="0.25">
      <c r="A5045" t="s">
        <v>487</v>
      </c>
      <c r="B5045" s="1">
        <v>37884</v>
      </c>
      <c r="C5045" t="s">
        <v>3136</v>
      </c>
      <c r="D5045">
        <f t="shared" si="234"/>
        <v>8432.66</v>
      </c>
      <c r="E5045">
        <f t="shared" si="235"/>
        <v>9</v>
      </c>
      <c r="F5045" t="str">
        <f t="shared" si="236"/>
        <v>No</v>
      </c>
    </row>
    <row r="5046" spans="1:6" x14ac:dyDescent="0.25">
      <c r="A5046" t="s">
        <v>487</v>
      </c>
      <c r="B5046" s="1">
        <v>41673</v>
      </c>
      <c r="C5046">
        <v>9523.4699999999993</v>
      </c>
      <c r="D5046">
        <f t="shared" si="234"/>
        <v>9523.4699999999993</v>
      </c>
      <c r="E5046">
        <f t="shared" si="235"/>
        <v>2</v>
      </c>
      <c r="F5046" t="str">
        <f t="shared" si="236"/>
        <v>No</v>
      </c>
    </row>
    <row r="5047" spans="1:6" x14ac:dyDescent="0.25">
      <c r="A5047" t="s">
        <v>1366</v>
      </c>
      <c r="B5047" s="1">
        <v>38554</v>
      </c>
      <c r="C5047" t="s">
        <v>3137</v>
      </c>
      <c r="D5047">
        <f t="shared" si="234"/>
        <v>5458.37</v>
      </c>
      <c r="E5047">
        <f t="shared" si="235"/>
        <v>7</v>
      </c>
      <c r="F5047" t="str">
        <f t="shared" si="236"/>
        <v>No</v>
      </c>
    </row>
    <row r="5048" spans="1:6" x14ac:dyDescent="0.25">
      <c r="A5048" t="s">
        <v>313</v>
      </c>
      <c r="B5048" s="1">
        <v>38894</v>
      </c>
      <c r="C5048">
        <v>8761.52</v>
      </c>
      <c r="D5048">
        <f t="shared" si="234"/>
        <v>8761.52</v>
      </c>
      <c r="E5048">
        <f t="shared" si="235"/>
        <v>6</v>
      </c>
      <c r="F5048" t="str">
        <f t="shared" si="236"/>
        <v>No</v>
      </c>
    </row>
    <row r="5049" spans="1:6" x14ac:dyDescent="0.25">
      <c r="A5049" t="s">
        <v>202</v>
      </c>
      <c r="B5049" s="1">
        <v>37465</v>
      </c>
      <c r="C5049" t="s">
        <v>3138</v>
      </c>
      <c r="D5049">
        <f t="shared" si="234"/>
        <v>8863.76</v>
      </c>
      <c r="E5049">
        <f t="shared" si="235"/>
        <v>7</v>
      </c>
      <c r="F5049" t="str">
        <f t="shared" si="236"/>
        <v>No</v>
      </c>
    </row>
    <row r="5050" spans="1:6" x14ac:dyDescent="0.25">
      <c r="A5050" t="s">
        <v>132</v>
      </c>
      <c r="B5050" s="1">
        <v>41323</v>
      </c>
      <c r="C5050" t="s">
        <v>3139</v>
      </c>
      <c r="D5050">
        <f t="shared" si="234"/>
        <v>6471.85</v>
      </c>
      <c r="E5050">
        <f t="shared" si="235"/>
        <v>2</v>
      </c>
      <c r="F5050" t="str">
        <f t="shared" si="236"/>
        <v>No</v>
      </c>
    </row>
    <row r="5051" spans="1:6" x14ac:dyDescent="0.25">
      <c r="A5051" t="s">
        <v>66</v>
      </c>
      <c r="B5051" s="1">
        <v>37893</v>
      </c>
      <c r="C5051" t="s">
        <v>3140</v>
      </c>
      <c r="D5051">
        <f t="shared" si="234"/>
        <v>7750.16</v>
      </c>
      <c r="E5051">
        <f t="shared" si="235"/>
        <v>9</v>
      </c>
      <c r="F5051" t="str">
        <f t="shared" si="236"/>
        <v>No</v>
      </c>
    </row>
    <row r="5052" spans="1:6" x14ac:dyDescent="0.25">
      <c r="A5052" t="s">
        <v>238</v>
      </c>
      <c r="B5052" s="1">
        <v>37435</v>
      </c>
      <c r="C5052">
        <v>8307.11</v>
      </c>
      <c r="D5052">
        <f t="shared" si="234"/>
        <v>8307.11</v>
      </c>
      <c r="E5052">
        <f t="shared" si="235"/>
        <v>6</v>
      </c>
      <c r="F5052" t="str">
        <f t="shared" si="236"/>
        <v>No</v>
      </c>
    </row>
    <row r="5053" spans="1:6" x14ac:dyDescent="0.25">
      <c r="A5053" t="s">
        <v>1105</v>
      </c>
      <c r="B5053" s="1">
        <v>37965</v>
      </c>
      <c r="C5053" t="s">
        <v>3141</v>
      </c>
      <c r="D5053">
        <f t="shared" si="234"/>
        <v>8372.27</v>
      </c>
      <c r="E5053">
        <f t="shared" si="235"/>
        <v>12</v>
      </c>
      <c r="F5053" t="str">
        <f t="shared" si="236"/>
        <v>No</v>
      </c>
    </row>
    <row r="5054" spans="1:6" x14ac:dyDescent="0.25">
      <c r="A5054" t="s">
        <v>285</v>
      </c>
      <c r="B5054" s="1">
        <v>41031</v>
      </c>
      <c r="C5054" t="s">
        <v>3142</v>
      </c>
      <c r="D5054">
        <f t="shared" si="234"/>
        <v>8184.13</v>
      </c>
      <c r="E5054">
        <f t="shared" si="235"/>
        <v>5</v>
      </c>
      <c r="F5054" t="str">
        <f t="shared" si="236"/>
        <v>No</v>
      </c>
    </row>
    <row r="5055" spans="1:6" x14ac:dyDescent="0.25">
      <c r="A5055" t="s">
        <v>427</v>
      </c>
      <c r="B5055" s="1">
        <v>40509</v>
      </c>
      <c r="C5055">
        <v>7330.77</v>
      </c>
      <c r="D5055">
        <f t="shared" si="234"/>
        <v>7330.77</v>
      </c>
      <c r="E5055">
        <f t="shared" si="235"/>
        <v>11</v>
      </c>
      <c r="F5055" t="str">
        <f t="shared" si="236"/>
        <v>No</v>
      </c>
    </row>
    <row r="5056" spans="1:6" x14ac:dyDescent="0.25">
      <c r="A5056" t="s">
        <v>709</v>
      </c>
      <c r="B5056" s="1">
        <v>38464</v>
      </c>
      <c r="C5056" t="s">
        <v>3143</v>
      </c>
      <c r="D5056">
        <f t="shared" si="234"/>
        <v>6261.88</v>
      </c>
      <c r="E5056">
        <f t="shared" si="235"/>
        <v>4</v>
      </c>
      <c r="F5056" t="str">
        <f t="shared" si="236"/>
        <v>No</v>
      </c>
    </row>
    <row r="5057" spans="1:6" x14ac:dyDescent="0.25">
      <c r="A5057" t="s">
        <v>80</v>
      </c>
      <c r="B5057" s="1">
        <v>39703</v>
      </c>
      <c r="C5057" t="s">
        <v>3144</v>
      </c>
      <c r="D5057">
        <f t="shared" si="234"/>
        <v>5415.5</v>
      </c>
      <c r="E5057">
        <f t="shared" si="235"/>
        <v>9</v>
      </c>
      <c r="F5057" t="str">
        <f t="shared" si="236"/>
        <v>Yes</v>
      </c>
    </row>
    <row r="5058" spans="1:6" x14ac:dyDescent="0.25">
      <c r="A5058" t="s">
        <v>320</v>
      </c>
      <c r="B5058" s="1">
        <v>39166</v>
      </c>
      <c r="C5058" t="s">
        <v>3145</v>
      </c>
      <c r="D5058">
        <f t="shared" si="234"/>
        <v>8055.48</v>
      </c>
      <c r="E5058">
        <f t="shared" si="235"/>
        <v>3</v>
      </c>
      <c r="F5058" t="str">
        <f t="shared" si="236"/>
        <v>Yes</v>
      </c>
    </row>
    <row r="5059" spans="1:6" x14ac:dyDescent="0.25">
      <c r="A5059" t="s">
        <v>202</v>
      </c>
      <c r="B5059" s="1">
        <v>40562</v>
      </c>
      <c r="C5059" t="s">
        <v>3146</v>
      </c>
      <c r="D5059">
        <f t="shared" ref="D5059:D5122" si="237">IF(LEFT(RIGHT(C5059,3))=",",_xlfn.NUMBERVALUE(C5059,",","."),C5059)</f>
        <v>8897.31</v>
      </c>
      <c r="E5059">
        <f t="shared" ref="E5059:E5122" si="238">MONTH(B5059)</f>
        <v>1</v>
      </c>
      <c r="F5059" t="str">
        <f t="shared" ref="F5059:F5122" si="239">IF(ISERROR(SEARCH("J*A*S*M",A5059)),"No","Yes")</f>
        <v>No</v>
      </c>
    </row>
    <row r="5060" spans="1:6" x14ac:dyDescent="0.25">
      <c r="A5060" t="s">
        <v>92</v>
      </c>
      <c r="B5060" s="1">
        <v>41084</v>
      </c>
      <c r="C5060">
        <v>5861.76</v>
      </c>
      <c r="D5060">
        <f t="shared" si="237"/>
        <v>5861.76</v>
      </c>
      <c r="E5060">
        <f t="shared" si="238"/>
        <v>6</v>
      </c>
      <c r="F5060" t="str">
        <f t="shared" si="239"/>
        <v>No</v>
      </c>
    </row>
    <row r="5061" spans="1:6" x14ac:dyDescent="0.25">
      <c r="A5061" t="s">
        <v>272</v>
      </c>
      <c r="B5061" s="1">
        <v>38581</v>
      </c>
      <c r="C5061">
        <v>9396.0400000000009</v>
      </c>
      <c r="D5061">
        <f t="shared" si="237"/>
        <v>9396.0400000000009</v>
      </c>
      <c r="E5061">
        <f t="shared" si="238"/>
        <v>8</v>
      </c>
      <c r="F5061" t="str">
        <f t="shared" si="239"/>
        <v>No</v>
      </c>
    </row>
    <row r="5062" spans="1:6" x14ac:dyDescent="0.25">
      <c r="A5062" t="s">
        <v>1013</v>
      </c>
      <c r="B5062" s="1">
        <v>40318</v>
      </c>
      <c r="C5062">
        <v>5438.13</v>
      </c>
      <c r="D5062">
        <f t="shared" si="237"/>
        <v>5438.13</v>
      </c>
      <c r="E5062">
        <f t="shared" si="238"/>
        <v>5</v>
      </c>
      <c r="F5062" t="str">
        <f t="shared" si="239"/>
        <v>No</v>
      </c>
    </row>
    <row r="5063" spans="1:6" x14ac:dyDescent="0.25">
      <c r="A5063" t="s">
        <v>723</v>
      </c>
      <c r="B5063" s="1">
        <v>38999</v>
      </c>
      <c r="C5063" t="s">
        <v>3147</v>
      </c>
      <c r="D5063">
        <f t="shared" si="237"/>
        <v>9427.08</v>
      </c>
      <c r="E5063">
        <f t="shared" si="238"/>
        <v>10</v>
      </c>
      <c r="F5063" t="str">
        <f t="shared" si="239"/>
        <v>No</v>
      </c>
    </row>
    <row r="5064" spans="1:6" x14ac:dyDescent="0.25">
      <c r="A5064" t="s">
        <v>104</v>
      </c>
      <c r="B5064" s="1">
        <v>38868</v>
      </c>
      <c r="C5064">
        <v>7918.18</v>
      </c>
      <c r="D5064">
        <f t="shared" si="237"/>
        <v>7918.18</v>
      </c>
      <c r="E5064">
        <f t="shared" si="238"/>
        <v>5</v>
      </c>
      <c r="F5064" t="str">
        <f t="shared" si="239"/>
        <v>No</v>
      </c>
    </row>
    <row r="5065" spans="1:6" x14ac:dyDescent="0.25">
      <c r="A5065" t="s">
        <v>739</v>
      </c>
      <c r="B5065" s="1">
        <v>40799</v>
      </c>
      <c r="C5065" t="s">
        <v>3148</v>
      </c>
      <c r="D5065">
        <f t="shared" si="237"/>
        <v>7400.99</v>
      </c>
      <c r="E5065">
        <f t="shared" si="238"/>
        <v>9</v>
      </c>
      <c r="F5065" t="str">
        <f t="shared" si="239"/>
        <v>No</v>
      </c>
    </row>
    <row r="5066" spans="1:6" x14ac:dyDescent="0.25">
      <c r="A5066" t="s">
        <v>71</v>
      </c>
      <c r="B5066" s="1">
        <v>38614</v>
      </c>
      <c r="C5066" t="s">
        <v>3149</v>
      </c>
      <c r="D5066">
        <f t="shared" si="237"/>
        <v>8015.34</v>
      </c>
      <c r="E5066">
        <f t="shared" si="238"/>
        <v>9</v>
      </c>
      <c r="F5066" t="str">
        <f t="shared" si="239"/>
        <v>No</v>
      </c>
    </row>
    <row r="5067" spans="1:6" x14ac:dyDescent="0.25">
      <c r="A5067" t="s">
        <v>320</v>
      </c>
      <c r="B5067" s="1">
        <v>38208</v>
      </c>
      <c r="C5067" t="s">
        <v>3150</v>
      </c>
      <c r="D5067">
        <f t="shared" si="237"/>
        <v>5649.41</v>
      </c>
      <c r="E5067">
        <f t="shared" si="238"/>
        <v>8</v>
      </c>
      <c r="F5067" t="str">
        <f t="shared" si="239"/>
        <v>Yes</v>
      </c>
    </row>
    <row r="5068" spans="1:6" x14ac:dyDescent="0.25">
      <c r="A5068" t="s">
        <v>71</v>
      </c>
      <c r="B5068" s="1">
        <v>37139</v>
      </c>
      <c r="C5068">
        <v>7850.72</v>
      </c>
      <c r="D5068">
        <f t="shared" si="237"/>
        <v>7850.72</v>
      </c>
      <c r="E5068">
        <f t="shared" si="238"/>
        <v>9</v>
      </c>
      <c r="F5068" t="str">
        <f t="shared" si="239"/>
        <v>No</v>
      </c>
    </row>
    <row r="5069" spans="1:6" x14ac:dyDescent="0.25">
      <c r="A5069" t="s">
        <v>96</v>
      </c>
      <c r="B5069" s="1">
        <v>38798</v>
      </c>
      <c r="C5069">
        <v>7318.06</v>
      </c>
      <c r="D5069">
        <f t="shared" si="237"/>
        <v>7318.06</v>
      </c>
      <c r="E5069">
        <f t="shared" si="238"/>
        <v>3</v>
      </c>
      <c r="F5069" t="str">
        <f t="shared" si="239"/>
        <v>No</v>
      </c>
    </row>
    <row r="5070" spans="1:6" x14ac:dyDescent="0.25">
      <c r="A5070" t="s">
        <v>1421</v>
      </c>
      <c r="B5070" s="1">
        <v>41834</v>
      </c>
      <c r="C5070">
        <v>7812.27</v>
      </c>
      <c r="D5070">
        <f t="shared" si="237"/>
        <v>7812.27</v>
      </c>
      <c r="E5070">
        <f t="shared" si="238"/>
        <v>7</v>
      </c>
      <c r="F5070" t="str">
        <f t="shared" si="239"/>
        <v>No</v>
      </c>
    </row>
    <row r="5071" spans="1:6" x14ac:dyDescent="0.25">
      <c r="A5071" t="s">
        <v>479</v>
      </c>
      <c r="B5071" s="1">
        <v>40871</v>
      </c>
      <c r="C5071" t="s">
        <v>3151</v>
      </c>
      <c r="D5071">
        <f t="shared" si="237"/>
        <v>8827.58</v>
      </c>
      <c r="E5071">
        <f t="shared" si="238"/>
        <v>11</v>
      </c>
      <c r="F5071" t="str">
        <f t="shared" si="239"/>
        <v>No</v>
      </c>
    </row>
    <row r="5072" spans="1:6" x14ac:dyDescent="0.25">
      <c r="A5072" t="s">
        <v>134</v>
      </c>
      <c r="B5072" s="1">
        <v>37027</v>
      </c>
      <c r="C5072" t="s">
        <v>3152</v>
      </c>
      <c r="D5072">
        <f t="shared" si="237"/>
        <v>8879.82</v>
      </c>
      <c r="E5072">
        <f t="shared" si="238"/>
        <v>5</v>
      </c>
      <c r="F5072" t="str">
        <f t="shared" si="239"/>
        <v>No</v>
      </c>
    </row>
    <row r="5073" spans="1:6" x14ac:dyDescent="0.25">
      <c r="A5073" t="s">
        <v>751</v>
      </c>
      <c r="B5073" s="1">
        <v>37336</v>
      </c>
      <c r="C5073" t="s">
        <v>3153</v>
      </c>
      <c r="D5073">
        <f t="shared" si="237"/>
        <v>8769.51</v>
      </c>
      <c r="E5073">
        <f t="shared" si="238"/>
        <v>3</v>
      </c>
      <c r="F5073" t="str">
        <f t="shared" si="239"/>
        <v>No</v>
      </c>
    </row>
    <row r="5074" spans="1:6" x14ac:dyDescent="0.25">
      <c r="A5074" t="s">
        <v>475</v>
      </c>
      <c r="B5074" s="1">
        <v>41214</v>
      </c>
      <c r="C5074">
        <v>8477.31</v>
      </c>
      <c r="D5074">
        <f t="shared" si="237"/>
        <v>8477.31</v>
      </c>
      <c r="E5074">
        <f t="shared" si="238"/>
        <v>11</v>
      </c>
      <c r="F5074" t="str">
        <f t="shared" si="239"/>
        <v>No</v>
      </c>
    </row>
    <row r="5075" spans="1:6" x14ac:dyDescent="0.25">
      <c r="A5075" t="s">
        <v>752</v>
      </c>
      <c r="B5075" s="1">
        <v>41295</v>
      </c>
      <c r="C5075">
        <v>5639.3</v>
      </c>
      <c r="D5075">
        <f t="shared" si="237"/>
        <v>5639.3</v>
      </c>
      <c r="E5075">
        <f t="shared" si="238"/>
        <v>1</v>
      </c>
      <c r="F5075" t="str">
        <f t="shared" si="239"/>
        <v>No</v>
      </c>
    </row>
    <row r="5076" spans="1:6" x14ac:dyDescent="0.25">
      <c r="A5076" t="s">
        <v>79</v>
      </c>
      <c r="B5076" s="1">
        <v>40902</v>
      </c>
      <c r="C5076" t="s">
        <v>3154</v>
      </c>
      <c r="D5076">
        <f t="shared" si="237"/>
        <v>8150.23</v>
      </c>
      <c r="E5076">
        <f t="shared" si="238"/>
        <v>12</v>
      </c>
      <c r="F5076" t="str">
        <f t="shared" si="239"/>
        <v>Yes</v>
      </c>
    </row>
    <row r="5077" spans="1:6" x14ac:dyDescent="0.25">
      <c r="A5077" t="s">
        <v>80</v>
      </c>
      <c r="B5077" s="1">
        <v>38408</v>
      </c>
      <c r="C5077" t="s">
        <v>3155</v>
      </c>
      <c r="D5077">
        <f t="shared" si="237"/>
        <v>5807.06</v>
      </c>
      <c r="E5077">
        <f t="shared" si="238"/>
        <v>2</v>
      </c>
      <c r="F5077" t="str">
        <f t="shared" si="239"/>
        <v>Yes</v>
      </c>
    </row>
    <row r="5078" spans="1:6" x14ac:dyDescent="0.25">
      <c r="A5078" t="s">
        <v>125</v>
      </c>
      <c r="B5078" s="1">
        <v>41822</v>
      </c>
      <c r="C5078" t="s">
        <v>3156</v>
      </c>
      <c r="D5078">
        <f t="shared" si="237"/>
        <v>9260.09</v>
      </c>
      <c r="E5078">
        <f t="shared" si="238"/>
        <v>7</v>
      </c>
      <c r="F5078" t="str">
        <f t="shared" si="239"/>
        <v>No</v>
      </c>
    </row>
    <row r="5079" spans="1:6" x14ac:dyDescent="0.25">
      <c r="A5079" t="s">
        <v>71</v>
      </c>
      <c r="B5079" s="1">
        <v>37990</v>
      </c>
      <c r="C5079">
        <v>5636.24</v>
      </c>
      <c r="D5079">
        <f t="shared" si="237"/>
        <v>5636.24</v>
      </c>
      <c r="E5079">
        <f t="shared" si="238"/>
        <v>1</v>
      </c>
      <c r="F5079" t="str">
        <f t="shared" si="239"/>
        <v>No</v>
      </c>
    </row>
    <row r="5080" spans="1:6" x14ac:dyDescent="0.25">
      <c r="A5080" t="s">
        <v>96</v>
      </c>
      <c r="B5080" s="1">
        <v>37770</v>
      </c>
      <c r="C5080" t="s">
        <v>3157</v>
      </c>
      <c r="D5080">
        <f t="shared" si="237"/>
        <v>7094.01</v>
      </c>
      <c r="E5080">
        <f t="shared" si="238"/>
        <v>5</v>
      </c>
      <c r="F5080" t="str">
        <f t="shared" si="239"/>
        <v>No</v>
      </c>
    </row>
    <row r="5081" spans="1:6" x14ac:dyDescent="0.25">
      <c r="A5081" t="s">
        <v>686</v>
      </c>
      <c r="B5081" s="1">
        <v>41788</v>
      </c>
      <c r="C5081">
        <v>8120.27</v>
      </c>
      <c r="D5081">
        <f t="shared" si="237"/>
        <v>8120.27</v>
      </c>
      <c r="E5081">
        <f t="shared" si="238"/>
        <v>5</v>
      </c>
      <c r="F5081" t="str">
        <f t="shared" si="239"/>
        <v>No</v>
      </c>
    </row>
    <row r="5082" spans="1:6" x14ac:dyDescent="0.25">
      <c r="A5082" t="s">
        <v>2586</v>
      </c>
      <c r="B5082" s="1">
        <v>37266</v>
      </c>
      <c r="C5082">
        <v>6362.48</v>
      </c>
      <c r="D5082">
        <f t="shared" si="237"/>
        <v>6362.48</v>
      </c>
      <c r="E5082">
        <f t="shared" si="238"/>
        <v>1</v>
      </c>
      <c r="F5082" t="str">
        <f t="shared" si="239"/>
        <v>No</v>
      </c>
    </row>
    <row r="5083" spans="1:6" x14ac:dyDescent="0.25">
      <c r="A5083" t="s">
        <v>1064</v>
      </c>
      <c r="B5083" s="1">
        <v>37042</v>
      </c>
      <c r="C5083" t="s">
        <v>3158</v>
      </c>
      <c r="D5083">
        <f t="shared" si="237"/>
        <v>5396.13</v>
      </c>
      <c r="E5083">
        <f t="shared" si="238"/>
        <v>5</v>
      </c>
      <c r="F5083" t="str">
        <f t="shared" si="239"/>
        <v>No</v>
      </c>
    </row>
    <row r="5084" spans="1:6" x14ac:dyDescent="0.25">
      <c r="A5084" t="s">
        <v>573</v>
      </c>
      <c r="B5084" s="1">
        <v>38255</v>
      </c>
      <c r="C5084">
        <v>6864.8</v>
      </c>
      <c r="D5084">
        <f t="shared" si="237"/>
        <v>6864.8</v>
      </c>
      <c r="E5084">
        <f t="shared" si="238"/>
        <v>9</v>
      </c>
      <c r="F5084" t="str">
        <f t="shared" si="239"/>
        <v>No</v>
      </c>
    </row>
    <row r="5085" spans="1:6" x14ac:dyDescent="0.25">
      <c r="A5085" t="s">
        <v>96</v>
      </c>
      <c r="B5085" s="1">
        <v>40025</v>
      </c>
      <c r="C5085" t="s">
        <v>3159</v>
      </c>
      <c r="D5085">
        <f t="shared" si="237"/>
        <v>6144.96</v>
      </c>
      <c r="E5085">
        <f t="shared" si="238"/>
        <v>7</v>
      </c>
      <c r="F5085" t="str">
        <f t="shared" si="239"/>
        <v>No</v>
      </c>
    </row>
    <row r="5086" spans="1:6" x14ac:dyDescent="0.25">
      <c r="A5086" t="s">
        <v>126</v>
      </c>
      <c r="B5086" s="1">
        <v>40391</v>
      </c>
      <c r="C5086" t="s">
        <v>3160</v>
      </c>
      <c r="D5086">
        <f t="shared" si="237"/>
        <v>5267.9</v>
      </c>
      <c r="E5086">
        <f t="shared" si="238"/>
        <v>8</v>
      </c>
      <c r="F5086" t="str">
        <f t="shared" si="239"/>
        <v>No</v>
      </c>
    </row>
    <row r="5087" spans="1:6" x14ac:dyDescent="0.25">
      <c r="A5087" t="s">
        <v>163</v>
      </c>
      <c r="B5087" s="1">
        <v>39296</v>
      </c>
      <c r="C5087">
        <v>6739.23</v>
      </c>
      <c r="D5087">
        <f t="shared" si="237"/>
        <v>6739.23</v>
      </c>
      <c r="E5087">
        <f t="shared" si="238"/>
        <v>8</v>
      </c>
      <c r="F5087" t="str">
        <f t="shared" si="239"/>
        <v>No</v>
      </c>
    </row>
    <row r="5088" spans="1:6" x14ac:dyDescent="0.25">
      <c r="A5088" t="s">
        <v>304</v>
      </c>
      <c r="B5088" s="1">
        <v>38464</v>
      </c>
      <c r="C5088">
        <v>5932.13</v>
      </c>
      <c r="D5088">
        <f t="shared" si="237"/>
        <v>5932.13</v>
      </c>
      <c r="E5088">
        <f t="shared" si="238"/>
        <v>4</v>
      </c>
      <c r="F5088" t="str">
        <f t="shared" si="239"/>
        <v>No</v>
      </c>
    </row>
    <row r="5089" spans="1:6" x14ac:dyDescent="0.25">
      <c r="A5089" t="s">
        <v>79</v>
      </c>
      <c r="B5089" s="1">
        <v>40951</v>
      </c>
      <c r="C5089" t="s">
        <v>3161</v>
      </c>
      <c r="D5089">
        <f t="shared" si="237"/>
        <v>8466.73</v>
      </c>
      <c r="E5089">
        <f t="shared" si="238"/>
        <v>2</v>
      </c>
      <c r="F5089" t="str">
        <f t="shared" si="239"/>
        <v>Yes</v>
      </c>
    </row>
    <row r="5090" spans="1:6" x14ac:dyDescent="0.25">
      <c r="A5090" t="s">
        <v>1047</v>
      </c>
      <c r="B5090" s="1">
        <v>41071</v>
      </c>
      <c r="C5090">
        <v>5578.64</v>
      </c>
      <c r="D5090">
        <f t="shared" si="237"/>
        <v>5578.64</v>
      </c>
      <c r="E5090">
        <f t="shared" si="238"/>
        <v>6</v>
      </c>
      <c r="F5090" t="str">
        <f t="shared" si="239"/>
        <v>No</v>
      </c>
    </row>
    <row r="5091" spans="1:6" x14ac:dyDescent="0.25">
      <c r="A5091" t="s">
        <v>269</v>
      </c>
      <c r="B5091" s="1">
        <v>37527</v>
      </c>
      <c r="C5091">
        <v>6097.17</v>
      </c>
      <c r="D5091">
        <f t="shared" si="237"/>
        <v>6097.17</v>
      </c>
      <c r="E5091">
        <f t="shared" si="238"/>
        <v>9</v>
      </c>
      <c r="F5091" t="str">
        <f t="shared" si="239"/>
        <v>Yes</v>
      </c>
    </row>
    <row r="5092" spans="1:6" x14ac:dyDescent="0.25">
      <c r="A5092" t="s">
        <v>868</v>
      </c>
      <c r="B5092" s="1">
        <v>39774</v>
      </c>
      <c r="C5092">
        <v>8793.76</v>
      </c>
      <c r="D5092">
        <f t="shared" si="237"/>
        <v>8793.76</v>
      </c>
      <c r="E5092">
        <f t="shared" si="238"/>
        <v>11</v>
      </c>
      <c r="F5092" t="str">
        <f t="shared" si="239"/>
        <v>No</v>
      </c>
    </row>
    <row r="5093" spans="1:6" x14ac:dyDescent="0.25">
      <c r="A5093" t="s">
        <v>491</v>
      </c>
      <c r="B5093" s="1">
        <v>39163</v>
      </c>
      <c r="C5093" t="s">
        <v>3162</v>
      </c>
      <c r="D5093">
        <f t="shared" si="237"/>
        <v>6999.72</v>
      </c>
      <c r="E5093">
        <f t="shared" si="238"/>
        <v>3</v>
      </c>
      <c r="F5093" t="str">
        <f t="shared" si="239"/>
        <v>No</v>
      </c>
    </row>
    <row r="5094" spans="1:6" x14ac:dyDescent="0.25">
      <c r="A5094" t="s">
        <v>216</v>
      </c>
      <c r="B5094" s="1">
        <v>39296</v>
      </c>
      <c r="C5094" t="s">
        <v>3163</v>
      </c>
      <c r="D5094">
        <f t="shared" si="237"/>
        <v>5203.99</v>
      </c>
      <c r="E5094">
        <f t="shared" si="238"/>
        <v>8</v>
      </c>
      <c r="F5094" t="str">
        <f t="shared" si="239"/>
        <v>No</v>
      </c>
    </row>
    <row r="5095" spans="1:6" x14ac:dyDescent="0.25">
      <c r="A5095" t="s">
        <v>454</v>
      </c>
      <c r="B5095" s="1">
        <v>40609</v>
      </c>
      <c r="C5095">
        <v>8090.16</v>
      </c>
      <c r="D5095">
        <f t="shared" si="237"/>
        <v>8090.16</v>
      </c>
      <c r="E5095">
        <f t="shared" si="238"/>
        <v>3</v>
      </c>
      <c r="F5095" t="str">
        <f t="shared" si="239"/>
        <v>No</v>
      </c>
    </row>
    <row r="5096" spans="1:6" x14ac:dyDescent="0.25">
      <c r="A5096" t="s">
        <v>136</v>
      </c>
      <c r="B5096" s="1">
        <v>38048</v>
      </c>
      <c r="C5096" t="s">
        <v>3164</v>
      </c>
      <c r="D5096">
        <f t="shared" si="237"/>
        <v>7561.62</v>
      </c>
      <c r="E5096">
        <f t="shared" si="238"/>
        <v>3</v>
      </c>
      <c r="F5096" t="str">
        <f t="shared" si="239"/>
        <v>No</v>
      </c>
    </row>
    <row r="5097" spans="1:6" x14ac:dyDescent="0.25">
      <c r="A5097" t="s">
        <v>101</v>
      </c>
      <c r="B5097" s="1">
        <v>39203</v>
      </c>
      <c r="C5097">
        <v>8835.99</v>
      </c>
      <c r="D5097">
        <f t="shared" si="237"/>
        <v>8835.99</v>
      </c>
      <c r="E5097">
        <f t="shared" si="238"/>
        <v>5</v>
      </c>
      <c r="F5097" t="str">
        <f t="shared" si="239"/>
        <v>No</v>
      </c>
    </row>
    <row r="5098" spans="1:6" x14ac:dyDescent="0.25">
      <c r="A5098" t="s">
        <v>909</v>
      </c>
      <c r="B5098" s="1">
        <v>37059</v>
      </c>
      <c r="C5098" t="s">
        <v>3165</v>
      </c>
      <c r="D5098">
        <f t="shared" si="237"/>
        <v>6526.71</v>
      </c>
      <c r="E5098">
        <f t="shared" si="238"/>
        <v>6</v>
      </c>
      <c r="F5098" t="str">
        <f t="shared" si="239"/>
        <v>No</v>
      </c>
    </row>
    <row r="5099" spans="1:6" x14ac:dyDescent="0.25">
      <c r="A5099" t="s">
        <v>202</v>
      </c>
      <c r="B5099" s="1">
        <v>37112</v>
      </c>
      <c r="C5099">
        <v>7918.07</v>
      </c>
      <c r="D5099">
        <f t="shared" si="237"/>
        <v>7918.07</v>
      </c>
      <c r="E5099">
        <f t="shared" si="238"/>
        <v>8</v>
      </c>
      <c r="F5099" t="str">
        <f t="shared" si="239"/>
        <v>No</v>
      </c>
    </row>
    <row r="5100" spans="1:6" x14ac:dyDescent="0.25">
      <c r="A5100" t="s">
        <v>608</v>
      </c>
      <c r="B5100" s="1">
        <v>40112</v>
      </c>
      <c r="C5100" t="s">
        <v>3166</v>
      </c>
      <c r="D5100">
        <f t="shared" si="237"/>
        <v>6366.02</v>
      </c>
      <c r="E5100">
        <f t="shared" si="238"/>
        <v>10</v>
      </c>
      <c r="F5100" t="str">
        <f t="shared" si="239"/>
        <v>No</v>
      </c>
    </row>
    <row r="5101" spans="1:6" x14ac:dyDescent="0.25">
      <c r="A5101" t="s">
        <v>112</v>
      </c>
      <c r="B5101" s="1">
        <v>41743</v>
      </c>
      <c r="C5101" t="s">
        <v>3167</v>
      </c>
      <c r="D5101">
        <f t="shared" si="237"/>
        <v>9809.0499999999993</v>
      </c>
      <c r="E5101">
        <f t="shared" si="238"/>
        <v>4</v>
      </c>
      <c r="F5101" t="str">
        <f t="shared" si="239"/>
        <v>No</v>
      </c>
    </row>
    <row r="5102" spans="1:6" x14ac:dyDescent="0.25">
      <c r="A5102" t="s">
        <v>134</v>
      </c>
      <c r="B5102" s="1">
        <v>38512</v>
      </c>
      <c r="C5102" t="s">
        <v>3168</v>
      </c>
      <c r="D5102">
        <f t="shared" si="237"/>
        <v>6368.46</v>
      </c>
      <c r="E5102">
        <f t="shared" si="238"/>
        <v>6</v>
      </c>
      <c r="F5102" t="str">
        <f t="shared" si="239"/>
        <v>No</v>
      </c>
    </row>
    <row r="5103" spans="1:6" x14ac:dyDescent="0.25">
      <c r="A5103" t="s">
        <v>202</v>
      </c>
      <c r="B5103" s="1">
        <v>41376</v>
      </c>
      <c r="C5103" t="s">
        <v>3169</v>
      </c>
      <c r="D5103">
        <f t="shared" si="237"/>
        <v>7922.01</v>
      </c>
      <c r="E5103">
        <f t="shared" si="238"/>
        <v>4</v>
      </c>
      <c r="F5103" t="str">
        <f t="shared" si="239"/>
        <v>No</v>
      </c>
    </row>
    <row r="5104" spans="1:6" x14ac:dyDescent="0.25">
      <c r="A5104" t="s">
        <v>350</v>
      </c>
      <c r="B5104" s="1">
        <v>37793</v>
      </c>
      <c r="C5104" t="s">
        <v>3170</v>
      </c>
      <c r="D5104">
        <f t="shared" si="237"/>
        <v>8207.14</v>
      </c>
      <c r="E5104">
        <f t="shared" si="238"/>
        <v>6</v>
      </c>
      <c r="F5104" t="str">
        <f t="shared" si="239"/>
        <v>No</v>
      </c>
    </row>
    <row r="5105" spans="1:6" x14ac:dyDescent="0.25">
      <c r="A5105" t="s">
        <v>333</v>
      </c>
      <c r="B5105" s="1">
        <v>40020</v>
      </c>
      <c r="C5105">
        <v>8965.44</v>
      </c>
      <c r="D5105">
        <f t="shared" si="237"/>
        <v>8965.44</v>
      </c>
      <c r="E5105">
        <f t="shared" si="238"/>
        <v>7</v>
      </c>
      <c r="F5105" t="str">
        <f t="shared" si="239"/>
        <v>No</v>
      </c>
    </row>
    <row r="5106" spans="1:6" x14ac:dyDescent="0.25">
      <c r="A5106" t="s">
        <v>335</v>
      </c>
      <c r="B5106" s="1">
        <v>41611</v>
      </c>
      <c r="C5106" t="s">
        <v>3171</v>
      </c>
      <c r="D5106">
        <f t="shared" si="237"/>
        <v>9950.77</v>
      </c>
      <c r="E5106">
        <f t="shared" si="238"/>
        <v>12</v>
      </c>
      <c r="F5106" t="str">
        <f t="shared" si="239"/>
        <v>No</v>
      </c>
    </row>
    <row r="5107" spans="1:6" x14ac:dyDescent="0.25">
      <c r="A5107" t="s">
        <v>173</v>
      </c>
      <c r="B5107" s="1">
        <v>39935</v>
      </c>
      <c r="C5107" t="s">
        <v>3172</v>
      </c>
      <c r="D5107">
        <f t="shared" si="237"/>
        <v>5009.58</v>
      </c>
      <c r="E5107">
        <f t="shared" si="238"/>
        <v>5</v>
      </c>
      <c r="F5107" t="str">
        <f t="shared" si="239"/>
        <v>No</v>
      </c>
    </row>
    <row r="5108" spans="1:6" x14ac:dyDescent="0.25">
      <c r="A5108" t="s">
        <v>637</v>
      </c>
      <c r="B5108" s="1">
        <v>39409</v>
      </c>
      <c r="C5108" t="s">
        <v>3173</v>
      </c>
      <c r="D5108">
        <f t="shared" si="237"/>
        <v>5241.6499999999996</v>
      </c>
      <c r="E5108">
        <f t="shared" si="238"/>
        <v>11</v>
      </c>
      <c r="F5108" t="str">
        <f t="shared" si="239"/>
        <v>No</v>
      </c>
    </row>
    <row r="5109" spans="1:6" x14ac:dyDescent="0.25">
      <c r="A5109" t="s">
        <v>416</v>
      </c>
      <c r="B5109" s="1">
        <v>39750</v>
      </c>
      <c r="C5109" t="s">
        <v>3174</v>
      </c>
      <c r="D5109">
        <f t="shared" si="237"/>
        <v>8734.8700000000008</v>
      </c>
      <c r="E5109">
        <f t="shared" si="238"/>
        <v>10</v>
      </c>
      <c r="F5109" t="str">
        <f t="shared" si="239"/>
        <v>No</v>
      </c>
    </row>
    <row r="5110" spans="1:6" x14ac:dyDescent="0.25">
      <c r="A5110" t="s">
        <v>772</v>
      </c>
      <c r="B5110" s="1">
        <v>41291</v>
      </c>
      <c r="C5110" t="s">
        <v>3175</v>
      </c>
      <c r="D5110">
        <f t="shared" si="237"/>
        <v>7329.43</v>
      </c>
      <c r="E5110">
        <f t="shared" si="238"/>
        <v>1</v>
      </c>
      <c r="F5110" t="str">
        <f t="shared" si="239"/>
        <v>No</v>
      </c>
    </row>
    <row r="5111" spans="1:6" x14ac:dyDescent="0.25">
      <c r="A5111" t="s">
        <v>250</v>
      </c>
      <c r="B5111" s="1">
        <v>38254</v>
      </c>
      <c r="C5111">
        <v>7854.6</v>
      </c>
      <c r="D5111">
        <f t="shared" si="237"/>
        <v>7854.6</v>
      </c>
      <c r="E5111">
        <f t="shared" si="238"/>
        <v>9</v>
      </c>
      <c r="F5111" t="str">
        <f t="shared" si="239"/>
        <v>No</v>
      </c>
    </row>
    <row r="5112" spans="1:6" x14ac:dyDescent="0.25">
      <c r="A5112" t="s">
        <v>64</v>
      </c>
      <c r="B5112" s="1">
        <v>40336</v>
      </c>
      <c r="C5112">
        <v>6701.71</v>
      </c>
      <c r="D5112">
        <f t="shared" si="237"/>
        <v>6701.71</v>
      </c>
      <c r="E5112">
        <f t="shared" si="238"/>
        <v>6</v>
      </c>
      <c r="F5112" t="str">
        <f t="shared" si="239"/>
        <v>No</v>
      </c>
    </row>
    <row r="5113" spans="1:6" x14ac:dyDescent="0.25">
      <c r="A5113" t="s">
        <v>338</v>
      </c>
      <c r="B5113" s="1">
        <v>41241</v>
      </c>
      <c r="C5113">
        <v>6248.33</v>
      </c>
      <c r="D5113">
        <f t="shared" si="237"/>
        <v>6248.33</v>
      </c>
      <c r="E5113">
        <f t="shared" si="238"/>
        <v>11</v>
      </c>
      <c r="F5113" t="str">
        <f t="shared" si="239"/>
        <v>No</v>
      </c>
    </row>
    <row r="5114" spans="1:6" x14ac:dyDescent="0.25">
      <c r="A5114" t="s">
        <v>670</v>
      </c>
      <c r="B5114" s="1">
        <v>41878</v>
      </c>
      <c r="C5114">
        <v>5293.83</v>
      </c>
      <c r="D5114">
        <f t="shared" si="237"/>
        <v>5293.83</v>
      </c>
      <c r="E5114">
        <f t="shared" si="238"/>
        <v>8</v>
      </c>
      <c r="F5114" t="str">
        <f t="shared" si="239"/>
        <v>No</v>
      </c>
    </row>
    <row r="5115" spans="1:6" x14ac:dyDescent="0.25">
      <c r="A5115" t="s">
        <v>239</v>
      </c>
      <c r="B5115" s="1">
        <v>39197</v>
      </c>
      <c r="C5115" t="s">
        <v>3176</v>
      </c>
      <c r="D5115">
        <f t="shared" si="237"/>
        <v>8601.91</v>
      </c>
      <c r="E5115">
        <f t="shared" si="238"/>
        <v>4</v>
      </c>
      <c r="F5115" t="str">
        <f t="shared" si="239"/>
        <v>No</v>
      </c>
    </row>
    <row r="5116" spans="1:6" x14ac:dyDescent="0.25">
      <c r="A5116" t="s">
        <v>1574</v>
      </c>
      <c r="B5116" s="1">
        <v>39348</v>
      </c>
      <c r="C5116" t="s">
        <v>3177</v>
      </c>
      <c r="D5116">
        <f t="shared" si="237"/>
        <v>6461.96</v>
      </c>
      <c r="E5116">
        <f t="shared" si="238"/>
        <v>9</v>
      </c>
      <c r="F5116" t="str">
        <f t="shared" si="239"/>
        <v>No</v>
      </c>
    </row>
    <row r="5117" spans="1:6" x14ac:dyDescent="0.25">
      <c r="A5117" t="s">
        <v>1072</v>
      </c>
      <c r="B5117" s="1">
        <v>38206</v>
      </c>
      <c r="C5117" t="s">
        <v>3178</v>
      </c>
      <c r="D5117">
        <f t="shared" si="237"/>
        <v>9481.76</v>
      </c>
      <c r="E5117">
        <f t="shared" si="238"/>
        <v>8</v>
      </c>
      <c r="F5117" t="str">
        <f t="shared" si="239"/>
        <v>No</v>
      </c>
    </row>
    <row r="5118" spans="1:6" x14ac:dyDescent="0.25">
      <c r="A5118" t="s">
        <v>473</v>
      </c>
      <c r="B5118" s="1">
        <v>37762</v>
      </c>
      <c r="C5118" t="s">
        <v>3179</v>
      </c>
      <c r="D5118">
        <f t="shared" si="237"/>
        <v>9526.31</v>
      </c>
      <c r="E5118">
        <f t="shared" si="238"/>
        <v>5</v>
      </c>
      <c r="F5118" t="str">
        <f t="shared" si="239"/>
        <v>No</v>
      </c>
    </row>
    <row r="5119" spans="1:6" x14ac:dyDescent="0.25">
      <c r="A5119" t="s">
        <v>141</v>
      </c>
      <c r="B5119" s="1">
        <v>39276</v>
      </c>
      <c r="C5119" t="s">
        <v>3180</v>
      </c>
      <c r="D5119">
        <f t="shared" si="237"/>
        <v>9577.11</v>
      </c>
      <c r="E5119">
        <f t="shared" si="238"/>
        <v>7</v>
      </c>
      <c r="F5119" t="str">
        <f t="shared" si="239"/>
        <v>No</v>
      </c>
    </row>
    <row r="5120" spans="1:6" x14ac:dyDescent="0.25">
      <c r="A5120" t="s">
        <v>308</v>
      </c>
      <c r="B5120" s="1">
        <v>39207</v>
      </c>
      <c r="C5120" t="s">
        <v>3181</v>
      </c>
      <c r="D5120">
        <f t="shared" si="237"/>
        <v>7290.36</v>
      </c>
      <c r="E5120">
        <f t="shared" si="238"/>
        <v>5</v>
      </c>
      <c r="F5120" t="str">
        <f t="shared" si="239"/>
        <v>No</v>
      </c>
    </row>
    <row r="5121" spans="1:6" x14ac:dyDescent="0.25">
      <c r="A5121" t="s">
        <v>1213</v>
      </c>
      <c r="B5121" s="1">
        <v>41911</v>
      </c>
      <c r="C5121" t="s">
        <v>3182</v>
      </c>
      <c r="D5121">
        <f t="shared" si="237"/>
        <v>5266.75</v>
      </c>
      <c r="E5121">
        <f t="shared" si="238"/>
        <v>9</v>
      </c>
      <c r="F5121" t="str">
        <f t="shared" si="239"/>
        <v>No</v>
      </c>
    </row>
    <row r="5122" spans="1:6" x14ac:dyDescent="0.25">
      <c r="A5122" t="s">
        <v>354</v>
      </c>
      <c r="B5122" s="1">
        <v>39590</v>
      </c>
      <c r="C5122">
        <v>5526.09</v>
      </c>
      <c r="D5122">
        <f t="shared" si="237"/>
        <v>5526.09</v>
      </c>
      <c r="E5122">
        <f t="shared" si="238"/>
        <v>5</v>
      </c>
      <c r="F5122" t="str">
        <f t="shared" si="239"/>
        <v>No</v>
      </c>
    </row>
    <row r="5123" spans="1:6" x14ac:dyDescent="0.25">
      <c r="A5123" t="s">
        <v>202</v>
      </c>
      <c r="B5123" s="1">
        <v>41135</v>
      </c>
      <c r="C5123">
        <v>8743.5499999999993</v>
      </c>
      <c r="D5123">
        <f t="shared" ref="D5123:D5186" si="240">IF(LEFT(RIGHT(C5123,3))=",",_xlfn.NUMBERVALUE(C5123,",","."),C5123)</f>
        <v>8743.5499999999993</v>
      </c>
      <c r="E5123">
        <f t="shared" ref="E5123:E5186" si="241">MONTH(B5123)</f>
        <v>8</v>
      </c>
      <c r="F5123" t="str">
        <f t="shared" ref="F5123:F5186" si="242">IF(ISERROR(SEARCH("J*A*S*M",A5123)),"No","Yes")</f>
        <v>No</v>
      </c>
    </row>
    <row r="5124" spans="1:6" x14ac:dyDescent="0.25">
      <c r="A5124" t="s">
        <v>1361</v>
      </c>
      <c r="B5124" s="1">
        <v>40293</v>
      </c>
      <c r="C5124">
        <v>9025.7900000000009</v>
      </c>
      <c r="D5124">
        <f t="shared" si="240"/>
        <v>9025.7900000000009</v>
      </c>
      <c r="E5124">
        <f t="shared" si="241"/>
        <v>4</v>
      </c>
      <c r="F5124" t="str">
        <f t="shared" si="242"/>
        <v>No</v>
      </c>
    </row>
    <row r="5125" spans="1:6" x14ac:dyDescent="0.25">
      <c r="A5125" t="s">
        <v>497</v>
      </c>
      <c r="B5125" s="1">
        <v>38947</v>
      </c>
      <c r="C5125">
        <v>8810.7199999999993</v>
      </c>
      <c r="D5125">
        <f t="shared" si="240"/>
        <v>8810.7199999999993</v>
      </c>
      <c r="E5125">
        <f t="shared" si="241"/>
        <v>8</v>
      </c>
      <c r="F5125" t="str">
        <f t="shared" si="242"/>
        <v>No</v>
      </c>
    </row>
    <row r="5126" spans="1:6" x14ac:dyDescent="0.25">
      <c r="A5126" t="s">
        <v>134</v>
      </c>
      <c r="B5126" s="1">
        <v>40142</v>
      </c>
      <c r="C5126">
        <v>5318.71</v>
      </c>
      <c r="D5126">
        <f t="shared" si="240"/>
        <v>5318.71</v>
      </c>
      <c r="E5126">
        <f t="shared" si="241"/>
        <v>11</v>
      </c>
      <c r="F5126" t="str">
        <f t="shared" si="242"/>
        <v>No</v>
      </c>
    </row>
    <row r="5127" spans="1:6" x14ac:dyDescent="0.25">
      <c r="A5127" t="s">
        <v>332</v>
      </c>
      <c r="B5127" s="1">
        <v>38673</v>
      </c>
      <c r="C5127" t="s">
        <v>3183</v>
      </c>
      <c r="D5127">
        <f t="shared" si="240"/>
        <v>7137.01</v>
      </c>
      <c r="E5127">
        <f t="shared" si="241"/>
        <v>11</v>
      </c>
      <c r="F5127" t="str">
        <f t="shared" si="242"/>
        <v>No</v>
      </c>
    </row>
    <row r="5128" spans="1:6" x14ac:dyDescent="0.25">
      <c r="A5128" t="s">
        <v>3108</v>
      </c>
      <c r="B5128" s="1">
        <v>40284</v>
      </c>
      <c r="C5128">
        <v>8436.17</v>
      </c>
      <c r="D5128">
        <f t="shared" si="240"/>
        <v>8436.17</v>
      </c>
      <c r="E5128">
        <f t="shared" si="241"/>
        <v>4</v>
      </c>
      <c r="F5128" t="str">
        <f t="shared" si="242"/>
        <v>No</v>
      </c>
    </row>
    <row r="5129" spans="1:6" x14ac:dyDescent="0.25">
      <c r="A5129" t="s">
        <v>79</v>
      </c>
      <c r="B5129" s="1">
        <v>39183</v>
      </c>
      <c r="C5129" t="s">
        <v>3184</v>
      </c>
      <c r="D5129">
        <f t="shared" si="240"/>
        <v>6775.47</v>
      </c>
      <c r="E5129">
        <f t="shared" si="241"/>
        <v>4</v>
      </c>
      <c r="F5129" t="str">
        <f t="shared" si="242"/>
        <v>Yes</v>
      </c>
    </row>
    <row r="5130" spans="1:6" x14ac:dyDescent="0.25">
      <c r="A5130" t="s">
        <v>745</v>
      </c>
      <c r="B5130" s="1">
        <v>41750</v>
      </c>
      <c r="C5130" t="s">
        <v>3185</v>
      </c>
      <c r="D5130">
        <f t="shared" si="240"/>
        <v>6879.29</v>
      </c>
      <c r="E5130">
        <f t="shared" si="241"/>
        <v>4</v>
      </c>
      <c r="F5130" t="str">
        <f t="shared" si="242"/>
        <v>No</v>
      </c>
    </row>
    <row r="5131" spans="1:6" x14ac:dyDescent="0.25">
      <c r="A5131" t="s">
        <v>825</v>
      </c>
      <c r="B5131" s="1">
        <v>38582</v>
      </c>
      <c r="C5131" t="s">
        <v>3186</v>
      </c>
      <c r="D5131">
        <f t="shared" si="240"/>
        <v>9752.77</v>
      </c>
      <c r="E5131">
        <f t="shared" si="241"/>
        <v>8</v>
      </c>
      <c r="F5131" t="str">
        <f t="shared" si="242"/>
        <v>No</v>
      </c>
    </row>
    <row r="5132" spans="1:6" x14ac:dyDescent="0.25">
      <c r="A5132" t="s">
        <v>608</v>
      </c>
      <c r="B5132" s="1">
        <v>38084</v>
      </c>
      <c r="C5132">
        <v>7831.93</v>
      </c>
      <c r="D5132">
        <f t="shared" si="240"/>
        <v>7831.93</v>
      </c>
      <c r="E5132">
        <f t="shared" si="241"/>
        <v>4</v>
      </c>
      <c r="F5132" t="str">
        <f t="shared" si="242"/>
        <v>No</v>
      </c>
    </row>
    <row r="5133" spans="1:6" x14ac:dyDescent="0.25">
      <c r="A5133" t="s">
        <v>514</v>
      </c>
      <c r="B5133" s="1">
        <v>37911</v>
      </c>
      <c r="C5133">
        <v>8245.4500000000007</v>
      </c>
      <c r="D5133">
        <f t="shared" si="240"/>
        <v>8245.4500000000007</v>
      </c>
      <c r="E5133">
        <f t="shared" si="241"/>
        <v>10</v>
      </c>
      <c r="F5133" t="str">
        <f t="shared" si="242"/>
        <v>No</v>
      </c>
    </row>
    <row r="5134" spans="1:6" x14ac:dyDescent="0.25">
      <c r="A5134" t="s">
        <v>518</v>
      </c>
      <c r="B5134" s="1">
        <v>38412</v>
      </c>
      <c r="C5134" t="s">
        <v>3187</v>
      </c>
      <c r="D5134">
        <f t="shared" si="240"/>
        <v>7942.62</v>
      </c>
      <c r="E5134">
        <f t="shared" si="241"/>
        <v>3</v>
      </c>
      <c r="F5134" t="str">
        <f t="shared" si="242"/>
        <v>No</v>
      </c>
    </row>
    <row r="5135" spans="1:6" x14ac:dyDescent="0.25">
      <c r="A5135" t="s">
        <v>1177</v>
      </c>
      <c r="B5135" s="1">
        <v>37841</v>
      </c>
      <c r="C5135">
        <v>5920.72</v>
      </c>
      <c r="D5135">
        <f t="shared" si="240"/>
        <v>5920.72</v>
      </c>
      <c r="E5135">
        <f t="shared" si="241"/>
        <v>8</v>
      </c>
      <c r="F5135" t="str">
        <f t="shared" si="242"/>
        <v>No</v>
      </c>
    </row>
    <row r="5136" spans="1:6" x14ac:dyDescent="0.25">
      <c r="A5136" t="s">
        <v>96</v>
      </c>
      <c r="B5136" s="1">
        <v>40873</v>
      </c>
      <c r="C5136" t="s">
        <v>3188</v>
      </c>
      <c r="D5136">
        <f t="shared" si="240"/>
        <v>5491.25</v>
      </c>
      <c r="E5136">
        <f t="shared" si="241"/>
        <v>11</v>
      </c>
      <c r="F5136" t="str">
        <f t="shared" si="242"/>
        <v>No</v>
      </c>
    </row>
    <row r="5137" spans="1:6" x14ac:dyDescent="0.25">
      <c r="A5137" t="s">
        <v>247</v>
      </c>
      <c r="B5137" s="1">
        <v>38679</v>
      </c>
      <c r="C5137">
        <v>9387.7900000000009</v>
      </c>
      <c r="D5137">
        <f t="shared" si="240"/>
        <v>9387.7900000000009</v>
      </c>
      <c r="E5137">
        <f t="shared" si="241"/>
        <v>11</v>
      </c>
      <c r="F5137" t="str">
        <f t="shared" si="242"/>
        <v>Yes</v>
      </c>
    </row>
    <row r="5138" spans="1:6" x14ac:dyDescent="0.25">
      <c r="A5138" t="s">
        <v>102</v>
      </c>
      <c r="B5138" s="1">
        <v>37718</v>
      </c>
      <c r="C5138" t="s">
        <v>3189</v>
      </c>
      <c r="D5138">
        <f t="shared" si="240"/>
        <v>6369.2</v>
      </c>
      <c r="E5138">
        <f t="shared" si="241"/>
        <v>4</v>
      </c>
      <c r="F5138" t="str">
        <f t="shared" si="242"/>
        <v>No</v>
      </c>
    </row>
    <row r="5139" spans="1:6" x14ac:dyDescent="0.25">
      <c r="A5139" t="s">
        <v>329</v>
      </c>
      <c r="B5139" s="1">
        <v>40810</v>
      </c>
      <c r="C5139">
        <v>5164.38</v>
      </c>
      <c r="D5139">
        <f t="shared" si="240"/>
        <v>5164.38</v>
      </c>
      <c r="E5139">
        <f t="shared" si="241"/>
        <v>9</v>
      </c>
      <c r="F5139" t="str">
        <f t="shared" si="242"/>
        <v>No</v>
      </c>
    </row>
    <row r="5140" spans="1:6" x14ac:dyDescent="0.25">
      <c r="A5140" t="s">
        <v>1039</v>
      </c>
      <c r="B5140" s="1">
        <v>37745</v>
      </c>
      <c r="C5140">
        <v>6559.57</v>
      </c>
      <c r="D5140">
        <f t="shared" si="240"/>
        <v>6559.57</v>
      </c>
      <c r="E5140">
        <f t="shared" si="241"/>
        <v>5</v>
      </c>
      <c r="F5140" t="str">
        <f t="shared" si="242"/>
        <v>No</v>
      </c>
    </row>
    <row r="5141" spans="1:6" x14ac:dyDescent="0.25">
      <c r="A5141" t="s">
        <v>613</v>
      </c>
      <c r="B5141" s="1">
        <v>38263</v>
      </c>
      <c r="C5141" t="s">
        <v>3190</v>
      </c>
      <c r="D5141">
        <f t="shared" si="240"/>
        <v>6878.62</v>
      </c>
      <c r="E5141">
        <f t="shared" si="241"/>
        <v>10</v>
      </c>
      <c r="F5141" t="str">
        <f t="shared" si="242"/>
        <v>No</v>
      </c>
    </row>
    <row r="5142" spans="1:6" x14ac:dyDescent="0.25">
      <c r="A5142" t="s">
        <v>101</v>
      </c>
      <c r="B5142" s="1">
        <v>38640</v>
      </c>
      <c r="C5142" t="s">
        <v>3191</v>
      </c>
      <c r="D5142">
        <f t="shared" si="240"/>
        <v>7193.19</v>
      </c>
      <c r="E5142">
        <f t="shared" si="241"/>
        <v>10</v>
      </c>
      <c r="F5142" t="str">
        <f t="shared" si="242"/>
        <v>No</v>
      </c>
    </row>
    <row r="5143" spans="1:6" x14ac:dyDescent="0.25">
      <c r="A5143" t="s">
        <v>173</v>
      </c>
      <c r="B5143" s="1">
        <v>38474</v>
      </c>
      <c r="C5143" t="s">
        <v>3192</v>
      </c>
      <c r="D5143">
        <f t="shared" si="240"/>
        <v>6028.09</v>
      </c>
      <c r="E5143">
        <f t="shared" si="241"/>
        <v>5</v>
      </c>
      <c r="F5143" t="str">
        <f t="shared" si="242"/>
        <v>No</v>
      </c>
    </row>
    <row r="5144" spans="1:6" x14ac:dyDescent="0.25">
      <c r="A5144" t="s">
        <v>1133</v>
      </c>
      <c r="B5144" s="1">
        <v>40442</v>
      </c>
      <c r="C5144" t="s">
        <v>3193</v>
      </c>
      <c r="D5144">
        <f t="shared" si="240"/>
        <v>8357.93</v>
      </c>
      <c r="E5144">
        <f t="shared" si="241"/>
        <v>9</v>
      </c>
      <c r="F5144" t="str">
        <f t="shared" si="242"/>
        <v>No</v>
      </c>
    </row>
    <row r="5145" spans="1:6" x14ac:dyDescent="0.25">
      <c r="A5145" t="s">
        <v>84</v>
      </c>
      <c r="B5145" s="1">
        <v>37848</v>
      </c>
      <c r="C5145">
        <v>8236.4</v>
      </c>
      <c r="D5145">
        <f t="shared" si="240"/>
        <v>8236.4</v>
      </c>
      <c r="E5145">
        <f t="shared" si="241"/>
        <v>8</v>
      </c>
      <c r="F5145" t="str">
        <f t="shared" si="242"/>
        <v>No</v>
      </c>
    </row>
    <row r="5146" spans="1:6" x14ac:dyDescent="0.25">
      <c r="A5146" t="s">
        <v>162</v>
      </c>
      <c r="B5146" s="1">
        <v>37317</v>
      </c>
      <c r="C5146">
        <v>6907.78</v>
      </c>
      <c r="D5146">
        <f t="shared" si="240"/>
        <v>6907.78</v>
      </c>
      <c r="E5146">
        <f t="shared" si="241"/>
        <v>3</v>
      </c>
      <c r="F5146" t="str">
        <f t="shared" si="242"/>
        <v>No</v>
      </c>
    </row>
    <row r="5147" spans="1:6" x14ac:dyDescent="0.25">
      <c r="A5147" t="s">
        <v>1010</v>
      </c>
      <c r="B5147" s="1">
        <v>38441</v>
      </c>
      <c r="C5147" t="s">
        <v>3194</v>
      </c>
      <c r="D5147">
        <f t="shared" si="240"/>
        <v>5282.89</v>
      </c>
      <c r="E5147">
        <f t="shared" si="241"/>
        <v>3</v>
      </c>
      <c r="F5147" t="str">
        <f t="shared" si="242"/>
        <v>No</v>
      </c>
    </row>
    <row r="5148" spans="1:6" x14ac:dyDescent="0.25">
      <c r="A5148" t="s">
        <v>372</v>
      </c>
      <c r="B5148" s="1">
        <v>40212</v>
      </c>
      <c r="C5148" t="s">
        <v>3195</v>
      </c>
      <c r="D5148">
        <f t="shared" si="240"/>
        <v>5028.82</v>
      </c>
      <c r="E5148">
        <f t="shared" si="241"/>
        <v>2</v>
      </c>
      <c r="F5148" t="str">
        <f t="shared" si="242"/>
        <v>No</v>
      </c>
    </row>
    <row r="5149" spans="1:6" x14ac:dyDescent="0.25">
      <c r="A5149" t="s">
        <v>327</v>
      </c>
      <c r="B5149" s="1">
        <v>37183</v>
      </c>
      <c r="C5149" t="s">
        <v>3196</v>
      </c>
      <c r="D5149">
        <f t="shared" si="240"/>
        <v>6602.91</v>
      </c>
      <c r="E5149">
        <f t="shared" si="241"/>
        <v>10</v>
      </c>
      <c r="F5149" t="str">
        <f t="shared" si="242"/>
        <v>No</v>
      </c>
    </row>
    <row r="5150" spans="1:6" x14ac:dyDescent="0.25">
      <c r="A5150" t="s">
        <v>586</v>
      </c>
      <c r="B5150" s="1">
        <v>39888</v>
      </c>
      <c r="C5150">
        <v>7050.83</v>
      </c>
      <c r="D5150">
        <f t="shared" si="240"/>
        <v>7050.83</v>
      </c>
      <c r="E5150">
        <f t="shared" si="241"/>
        <v>3</v>
      </c>
      <c r="F5150" t="str">
        <f t="shared" si="242"/>
        <v>No</v>
      </c>
    </row>
    <row r="5151" spans="1:6" x14ac:dyDescent="0.25">
      <c r="A5151" t="s">
        <v>452</v>
      </c>
      <c r="B5151" s="1">
        <v>40223</v>
      </c>
      <c r="C5151">
        <v>7554.27</v>
      </c>
      <c r="D5151">
        <f t="shared" si="240"/>
        <v>7554.27</v>
      </c>
      <c r="E5151">
        <f t="shared" si="241"/>
        <v>2</v>
      </c>
      <c r="F5151" t="str">
        <f t="shared" si="242"/>
        <v>No</v>
      </c>
    </row>
    <row r="5152" spans="1:6" x14ac:dyDescent="0.25">
      <c r="A5152" t="s">
        <v>593</v>
      </c>
      <c r="B5152" s="1">
        <v>39762</v>
      </c>
      <c r="C5152">
        <v>7420.72</v>
      </c>
      <c r="D5152">
        <f t="shared" si="240"/>
        <v>7420.72</v>
      </c>
      <c r="E5152">
        <f t="shared" si="241"/>
        <v>11</v>
      </c>
      <c r="F5152" t="str">
        <f t="shared" si="242"/>
        <v>No</v>
      </c>
    </row>
    <row r="5153" spans="1:6" x14ac:dyDescent="0.25">
      <c r="A5153" t="s">
        <v>134</v>
      </c>
      <c r="B5153" s="1">
        <v>41176</v>
      </c>
      <c r="C5153" t="s">
        <v>3197</v>
      </c>
      <c r="D5153">
        <f t="shared" si="240"/>
        <v>6372.96</v>
      </c>
      <c r="E5153">
        <f t="shared" si="241"/>
        <v>9</v>
      </c>
      <c r="F5153" t="str">
        <f t="shared" si="242"/>
        <v>No</v>
      </c>
    </row>
    <row r="5154" spans="1:6" x14ac:dyDescent="0.25">
      <c r="A5154" t="s">
        <v>237</v>
      </c>
      <c r="B5154" s="1">
        <v>40760</v>
      </c>
      <c r="C5154" t="s">
        <v>3198</v>
      </c>
      <c r="D5154">
        <f t="shared" si="240"/>
        <v>8116.24</v>
      </c>
      <c r="E5154">
        <f t="shared" si="241"/>
        <v>8</v>
      </c>
      <c r="F5154" t="str">
        <f t="shared" si="242"/>
        <v>No</v>
      </c>
    </row>
    <row r="5155" spans="1:6" x14ac:dyDescent="0.25">
      <c r="A5155" t="s">
        <v>2200</v>
      </c>
      <c r="B5155" s="1">
        <v>39710</v>
      </c>
      <c r="C5155" t="s">
        <v>3199</v>
      </c>
      <c r="D5155">
        <f t="shared" si="240"/>
        <v>7010.59</v>
      </c>
      <c r="E5155">
        <f t="shared" si="241"/>
        <v>9</v>
      </c>
      <c r="F5155" t="str">
        <f t="shared" si="242"/>
        <v>No</v>
      </c>
    </row>
    <row r="5156" spans="1:6" x14ac:dyDescent="0.25">
      <c r="A5156" t="s">
        <v>487</v>
      </c>
      <c r="B5156" s="1">
        <v>37211</v>
      </c>
      <c r="C5156" t="s">
        <v>3200</v>
      </c>
      <c r="D5156">
        <f t="shared" si="240"/>
        <v>8549.11</v>
      </c>
      <c r="E5156">
        <f t="shared" si="241"/>
        <v>11</v>
      </c>
      <c r="F5156" t="str">
        <f t="shared" si="242"/>
        <v>No</v>
      </c>
    </row>
    <row r="5157" spans="1:6" x14ac:dyDescent="0.25">
      <c r="A5157" t="s">
        <v>868</v>
      </c>
      <c r="B5157" s="1">
        <v>40828</v>
      </c>
      <c r="C5157" t="s">
        <v>3201</v>
      </c>
      <c r="D5157">
        <f t="shared" si="240"/>
        <v>8605.35</v>
      </c>
      <c r="E5157">
        <f t="shared" si="241"/>
        <v>10</v>
      </c>
      <c r="F5157" t="str">
        <f t="shared" si="242"/>
        <v>No</v>
      </c>
    </row>
    <row r="5158" spans="1:6" x14ac:dyDescent="0.25">
      <c r="A5158" t="s">
        <v>665</v>
      </c>
      <c r="B5158" s="1">
        <v>40320</v>
      </c>
      <c r="C5158" t="s">
        <v>3202</v>
      </c>
      <c r="D5158">
        <f t="shared" si="240"/>
        <v>9926.91</v>
      </c>
      <c r="E5158">
        <f t="shared" si="241"/>
        <v>5</v>
      </c>
      <c r="F5158" t="str">
        <f t="shared" si="242"/>
        <v>No</v>
      </c>
    </row>
    <row r="5159" spans="1:6" x14ac:dyDescent="0.25">
      <c r="A5159" t="s">
        <v>210</v>
      </c>
      <c r="B5159" s="1">
        <v>41739</v>
      </c>
      <c r="C5159">
        <v>6468.04</v>
      </c>
      <c r="D5159">
        <f t="shared" si="240"/>
        <v>6468.04</v>
      </c>
      <c r="E5159">
        <f t="shared" si="241"/>
        <v>4</v>
      </c>
      <c r="F5159" t="str">
        <f t="shared" si="242"/>
        <v>No</v>
      </c>
    </row>
    <row r="5160" spans="1:6" x14ac:dyDescent="0.25">
      <c r="A5160" t="s">
        <v>1328</v>
      </c>
      <c r="B5160" s="1">
        <v>37926</v>
      </c>
      <c r="C5160" t="s">
        <v>3203</v>
      </c>
      <c r="D5160">
        <f t="shared" si="240"/>
        <v>6831.94</v>
      </c>
      <c r="E5160">
        <f t="shared" si="241"/>
        <v>11</v>
      </c>
      <c r="F5160" t="str">
        <f t="shared" si="242"/>
        <v>No</v>
      </c>
    </row>
    <row r="5161" spans="1:6" x14ac:dyDescent="0.25">
      <c r="A5161" t="s">
        <v>805</v>
      </c>
      <c r="B5161" s="1">
        <v>40762</v>
      </c>
      <c r="C5161">
        <v>6712.28</v>
      </c>
      <c r="D5161">
        <f t="shared" si="240"/>
        <v>6712.28</v>
      </c>
      <c r="E5161">
        <f t="shared" si="241"/>
        <v>8</v>
      </c>
      <c r="F5161" t="str">
        <f t="shared" si="242"/>
        <v>No</v>
      </c>
    </row>
    <row r="5162" spans="1:6" x14ac:dyDescent="0.25">
      <c r="A5162" t="s">
        <v>1423</v>
      </c>
      <c r="B5162" s="1">
        <v>41921</v>
      </c>
      <c r="C5162">
        <v>7074.83</v>
      </c>
      <c r="D5162">
        <f t="shared" si="240"/>
        <v>7074.83</v>
      </c>
      <c r="E5162">
        <f t="shared" si="241"/>
        <v>10</v>
      </c>
      <c r="F5162" t="str">
        <f t="shared" si="242"/>
        <v>No</v>
      </c>
    </row>
    <row r="5163" spans="1:6" x14ac:dyDescent="0.25">
      <c r="A5163" t="s">
        <v>544</v>
      </c>
      <c r="B5163" s="1">
        <v>37871</v>
      </c>
      <c r="C5163">
        <v>6997.61</v>
      </c>
      <c r="D5163">
        <f t="shared" si="240"/>
        <v>6997.61</v>
      </c>
      <c r="E5163">
        <f t="shared" si="241"/>
        <v>9</v>
      </c>
      <c r="F5163" t="str">
        <f t="shared" si="242"/>
        <v>Yes</v>
      </c>
    </row>
    <row r="5164" spans="1:6" x14ac:dyDescent="0.25">
      <c r="A5164" t="s">
        <v>479</v>
      </c>
      <c r="B5164" s="1">
        <v>39444</v>
      </c>
      <c r="C5164" t="s">
        <v>3204</v>
      </c>
      <c r="D5164">
        <f t="shared" si="240"/>
        <v>5112.62</v>
      </c>
      <c r="E5164">
        <f t="shared" si="241"/>
        <v>12</v>
      </c>
      <c r="F5164" t="str">
        <f t="shared" si="242"/>
        <v>No</v>
      </c>
    </row>
    <row r="5165" spans="1:6" x14ac:dyDescent="0.25">
      <c r="A5165" t="s">
        <v>441</v>
      </c>
      <c r="B5165" s="1">
        <v>40715</v>
      </c>
      <c r="C5165" t="s">
        <v>3205</v>
      </c>
      <c r="D5165">
        <f t="shared" si="240"/>
        <v>6939.39</v>
      </c>
      <c r="E5165">
        <f t="shared" si="241"/>
        <v>6</v>
      </c>
      <c r="F5165" t="str">
        <f t="shared" si="242"/>
        <v>No</v>
      </c>
    </row>
    <row r="5166" spans="1:6" x14ac:dyDescent="0.25">
      <c r="A5166" t="s">
        <v>134</v>
      </c>
      <c r="B5166" s="1">
        <v>37699</v>
      </c>
      <c r="C5166">
        <v>5834.62</v>
      </c>
      <c r="D5166">
        <f t="shared" si="240"/>
        <v>5834.62</v>
      </c>
      <c r="E5166">
        <f t="shared" si="241"/>
        <v>3</v>
      </c>
      <c r="F5166" t="str">
        <f t="shared" si="242"/>
        <v>No</v>
      </c>
    </row>
    <row r="5167" spans="1:6" x14ac:dyDescent="0.25">
      <c r="A5167" t="s">
        <v>247</v>
      </c>
      <c r="B5167" s="1">
        <v>39034</v>
      </c>
      <c r="C5167">
        <v>7161.77</v>
      </c>
      <c r="D5167">
        <f t="shared" si="240"/>
        <v>7161.77</v>
      </c>
      <c r="E5167">
        <f t="shared" si="241"/>
        <v>11</v>
      </c>
      <c r="F5167" t="str">
        <f t="shared" si="242"/>
        <v>Yes</v>
      </c>
    </row>
    <row r="5168" spans="1:6" x14ac:dyDescent="0.25">
      <c r="A5168" t="s">
        <v>988</v>
      </c>
      <c r="B5168" s="1">
        <v>41526</v>
      </c>
      <c r="C5168">
        <v>5116.91</v>
      </c>
      <c r="D5168">
        <f t="shared" si="240"/>
        <v>5116.91</v>
      </c>
      <c r="E5168">
        <f t="shared" si="241"/>
        <v>9</v>
      </c>
      <c r="F5168" t="str">
        <f t="shared" si="242"/>
        <v>No</v>
      </c>
    </row>
    <row r="5169" spans="1:6" x14ac:dyDescent="0.25">
      <c r="A5169" t="s">
        <v>451</v>
      </c>
      <c r="B5169" s="1">
        <v>41964</v>
      </c>
      <c r="C5169" t="s">
        <v>3206</v>
      </c>
      <c r="D5169">
        <f t="shared" si="240"/>
        <v>5587.65</v>
      </c>
      <c r="E5169">
        <f t="shared" si="241"/>
        <v>11</v>
      </c>
      <c r="F5169" t="str">
        <f t="shared" si="242"/>
        <v>No</v>
      </c>
    </row>
    <row r="5170" spans="1:6" x14ac:dyDescent="0.25">
      <c r="A5170" t="s">
        <v>215</v>
      </c>
      <c r="B5170" s="1">
        <v>37655</v>
      </c>
      <c r="C5170">
        <v>5785.9</v>
      </c>
      <c r="D5170">
        <f t="shared" si="240"/>
        <v>5785.9</v>
      </c>
      <c r="E5170">
        <f t="shared" si="241"/>
        <v>2</v>
      </c>
      <c r="F5170" t="str">
        <f t="shared" si="242"/>
        <v>No</v>
      </c>
    </row>
    <row r="5171" spans="1:6" x14ac:dyDescent="0.25">
      <c r="A5171" t="s">
        <v>95</v>
      </c>
      <c r="B5171" s="1">
        <v>41360</v>
      </c>
      <c r="C5171">
        <v>7485.08</v>
      </c>
      <c r="D5171">
        <f t="shared" si="240"/>
        <v>7485.08</v>
      </c>
      <c r="E5171">
        <f t="shared" si="241"/>
        <v>3</v>
      </c>
      <c r="F5171" t="str">
        <f t="shared" si="242"/>
        <v>No</v>
      </c>
    </row>
    <row r="5172" spans="1:6" x14ac:dyDescent="0.25">
      <c r="A5172" t="s">
        <v>269</v>
      </c>
      <c r="B5172" s="1">
        <v>39486</v>
      </c>
      <c r="C5172">
        <v>8131.81</v>
      </c>
      <c r="D5172">
        <f t="shared" si="240"/>
        <v>8131.81</v>
      </c>
      <c r="E5172">
        <f t="shared" si="241"/>
        <v>2</v>
      </c>
      <c r="F5172" t="str">
        <f t="shared" si="242"/>
        <v>Yes</v>
      </c>
    </row>
    <row r="5173" spans="1:6" x14ac:dyDescent="0.25">
      <c r="A5173" t="s">
        <v>79</v>
      </c>
      <c r="B5173" s="1">
        <v>41619</v>
      </c>
      <c r="C5173">
        <v>9261.85</v>
      </c>
      <c r="D5173">
        <f t="shared" si="240"/>
        <v>9261.85</v>
      </c>
      <c r="E5173">
        <f t="shared" si="241"/>
        <v>12</v>
      </c>
      <c r="F5173" t="str">
        <f t="shared" si="242"/>
        <v>Yes</v>
      </c>
    </row>
    <row r="5174" spans="1:6" x14ac:dyDescent="0.25">
      <c r="A5174" t="s">
        <v>74</v>
      </c>
      <c r="B5174" s="1">
        <v>37650</v>
      </c>
      <c r="C5174">
        <v>9520.7800000000007</v>
      </c>
      <c r="D5174">
        <f t="shared" si="240"/>
        <v>9520.7800000000007</v>
      </c>
      <c r="E5174">
        <f t="shared" si="241"/>
        <v>1</v>
      </c>
      <c r="F5174" t="str">
        <f t="shared" si="242"/>
        <v>Yes</v>
      </c>
    </row>
    <row r="5175" spans="1:6" x14ac:dyDescent="0.25">
      <c r="A5175" t="s">
        <v>767</v>
      </c>
      <c r="B5175" s="1">
        <v>41843</v>
      </c>
      <c r="C5175" t="s">
        <v>3207</v>
      </c>
      <c r="D5175">
        <f t="shared" si="240"/>
        <v>8701.7000000000007</v>
      </c>
      <c r="E5175">
        <f t="shared" si="241"/>
        <v>7</v>
      </c>
      <c r="F5175" t="str">
        <f t="shared" si="242"/>
        <v>No</v>
      </c>
    </row>
    <row r="5176" spans="1:6" x14ac:dyDescent="0.25">
      <c r="A5176" t="s">
        <v>80</v>
      </c>
      <c r="B5176" s="1">
        <v>39820</v>
      </c>
      <c r="C5176">
        <v>8492.11</v>
      </c>
      <c r="D5176">
        <f t="shared" si="240"/>
        <v>8492.11</v>
      </c>
      <c r="E5176">
        <f t="shared" si="241"/>
        <v>1</v>
      </c>
      <c r="F5176" t="str">
        <f t="shared" si="242"/>
        <v>Yes</v>
      </c>
    </row>
    <row r="5177" spans="1:6" x14ac:dyDescent="0.25">
      <c r="A5177" t="s">
        <v>548</v>
      </c>
      <c r="B5177" s="1">
        <v>38747</v>
      </c>
      <c r="C5177">
        <v>9673.25</v>
      </c>
      <c r="D5177">
        <f t="shared" si="240"/>
        <v>9673.25</v>
      </c>
      <c r="E5177">
        <f t="shared" si="241"/>
        <v>1</v>
      </c>
      <c r="F5177" t="str">
        <f t="shared" si="242"/>
        <v>No</v>
      </c>
    </row>
    <row r="5178" spans="1:6" x14ac:dyDescent="0.25">
      <c r="A5178" t="s">
        <v>138</v>
      </c>
      <c r="B5178" s="1">
        <v>39065</v>
      </c>
      <c r="C5178">
        <v>9794.7800000000007</v>
      </c>
      <c r="D5178">
        <f t="shared" si="240"/>
        <v>9794.7800000000007</v>
      </c>
      <c r="E5178">
        <f t="shared" si="241"/>
        <v>12</v>
      </c>
      <c r="F5178" t="str">
        <f t="shared" si="242"/>
        <v>Yes</v>
      </c>
    </row>
    <row r="5179" spans="1:6" x14ac:dyDescent="0.25">
      <c r="A5179" t="s">
        <v>746</v>
      </c>
      <c r="B5179" s="1">
        <v>37560</v>
      </c>
      <c r="C5179" t="s">
        <v>3208</v>
      </c>
      <c r="D5179">
        <f t="shared" si="240"/>
        <v>9144.51</v>
      </c>
      <c r="E5179">
        <f t="shared" si="241"/>
        <v>10</v>
      </c>
      <c r="F5179" t="str">
        <f t="shared" si="242"/>
        <v>No</v>
      </c>
    </row>
    <row r="5180" spans="1:6" x14ac:dyDescent="0.25">
      <c r="A5180" t="s">
        <v>949</v>
      </c>
      <c r="B5180" s="1">
        <v>41978</v>
      </c>
      <c r="C5180">
        <v>5858.73</v>
      </c>
      <c r="D5180">
        <f t="shared" si="240"/>
        <v>5858.73</v>
      </c>
      <c r="E5180">
        <f t="shared" si="241"/>
        <v>12</v>
      </c>
      <c r="F5180" t="str">
        <f t="shared" si="242"/>
        <v>No</v>
      </c>
    </row>
    <row r="5181" spans="1:6" x14ac:dyDescent="0.25">
      <c r="A5181" t="s">
        <v>548</v>
      </c>
      <c r="B5181" s="1">
        <v>40330</v>
      </c>
      <c r="C5181">
        <v>9022.89</v>
      </c>
      <c r="D5181">
        <f t="shared" si="240"/>
        <v>9022.89</v>
      </c>
      <c r="E5181">
        <f t="shared" si="241"/>
        <v>6</v>
      </c>
      <c r="F5181" t="str">
        <f t="shared" si="242"/>
        <v>No</v>
      </c>
    </row>
    <row r="5182" spans="1:6" x14ac:dyDescent="0.25">
      <c r="A5182" t="s">
        <v>155</v>
      </c>
      <c r="B5182" s="1">
        <v>41308</v>
      </c>
      <c r="C5182" t="s">
        <v>3209</v>
      </c>
      <c r="D5182">
        <f t="shared" si="240"/>
        <v>7257.75</v>
      </c>
      <c r="E5182">
        <f t="shared" si="241"/>
        <v>2</v>
      </c>
      <c r="F5182" t="str">
        <f t="shared" si="242"/>
        <v>No</v>
      </c>
    </row>
    <row r="5183" spans="1:6" x14ac:dyDescent="0.25">
      <c r="A5183" t="s">
        <v>80</v>
      </c>
      <c r="B5183" s="1">
        <v>40372</v>
      </c>
      <c r="C5183">
        <v>8011.65</v>
      </c>
      <c r="D5183">
        <f t="shared" si="240"/>
        <v>8011.65</v>
      </c>
      <c r="E5183">
        <f t="shared" si="241"/>
        <v>7</v>
      </c>
      <c r="F5183" t="str">
        <f t="shared" si="242"/>
        <v>Yes</v>
      </c>
    </row>
    <row r="5184" spans="1:6" x14ac:dyDescent="0.25">
      <c r="A5184" t="s">
        <v>148</v>
      </c>
      <c r="B5184" s="1">
        <v>40385</v>
      </c>
      <c r="C5184" t="s">
        <v>3210</v>
      </c>
      <c r="D5184">
        <f t="shared" si="240"/>
        <v>9923.5499999999993</v>
      </c>
      <c r="E5184">
        <f t="shared" si="241"/>
        <v>7</v>
      </c>
      <c r="F5184" t="str">
        <f t="shared" si="242"/>
        <v>No</v>
      </c>
    </row>
    <row r="5185" spans="1:6" x14ac:dyDescent="0.25">
      <c r="A5185" t="s">
        <v>269</v>
      </c>
      <c r="B5185" s="1">
        <v>39370</v>
      </c>
      <c r="C5185">
        <v>8388.9500000000007</v>
      </c>
      <c r="D5185">
        <f t="shared" si="240"/>
        <v>8388.9500000000007</v>
      </c>
      <c r="E5185">
        <f t="shared" si="241"/>
        <v>10</v>
      </c>
      <c r="F5185" t="str">
        <f t="shared" si="242"/>
        <v>Yes</v>
      </c>
    </row>
    <row r="5186" spans="1:6" x14ac:dyDescent="0.25">
      <c r="A5186" t="s">
        <v>288</v>
      </c>
      <c r="B5186" s="1">
        <v>37369</v>
      </c>
      <c r="C5186">
        <v>6815.36</v>
      </c>
      <c r="D5186">
        <f t="shared" si="240"/>
        <v>6815.36</v>
      </c>
      <c r="E5186">
        <f t="shared" si="241"/>
        <v>4</v>
      </c>
      <c r="F5186" t="str">
        <f t="shared" si="242"/>
        <v>No</v>
      </c>
    </row>
    <row r="5187" spans="1:6" x14ac:dyDescent="0.25">
      <c r="A5187" t="s">
        <v>372</v>
      </c>
      <c r="B5187" s="1">
        <v>40632</v>
      </c>
      <c r="C5187">
        <v>8653.9</v>
      </c>
      <c r="D5187">
        <f t="shared" ref="D5187:D5250" si="243">IF(LEFT(RIGHT(C5187,3))=",",_xlfn.NUMBERVALUE(C5187,",","."),C5187)</f>
        <v>8653.9</v>
      </c>
      <c r="E5187">
        <f t="shared" ref="E5187:E5250" si="244">MONTH(B5187)</f>
        <v>3</v>
      </c>
      <c r="F5187" t="str">
        <f t="shared" ref="F5187:F5250" si="245">IF(ISERROR(SEARCH("J*A*S*M",A5187)),"No","Yes")</f>
        <v>No</v>
      </c>
    </row>
    <row r="5188" spans="1:6" x14ac:dyDescent="0.25">
      <c r="A5188" t="s">
        <v>790</v>
      </c>
      <c r="B5188" s="1">
        <v>39526</v>
      </c>
      <c r="C5188" t="s">
        <v>3211</v>
      </c>
      <c r="D5188">
        <f t="shared" si="243"/>
        <v>5221.17</v>
      </c>
      <c r="E5188">
        <f t="shared" si="244"/>
        <v>3</v>
      </c>
      <c r="F5188" t="str">
        <f t="shared" si="245"/>
        <v>No</v>
      </c>
    </row>
    <row r="5189" spans="1:6" x14ac:dyDescent="0.25">
      <c r="A5189" t="s">
        <v>201</v>
      </c>
      <c r="B5189" s="1">
        <v>39052</v>
      </c>
      <c r="C5189">
        <v>7262.45</v>
      </c>
      <c r="D5189">
        <f t="shared" si="243"/>
        <v>7262.45</v>
      </c>
      <c r="E5189">
        <f t="shared" si="244"/>
        <v>12</v>
      </c>
      <c r="F5189" t="str">
        <f t="shared" si="245"/>
        <v>No</v>
      </c>
    </row>
    <row r="5190" spans="1:6" x14ac:dyDescent="0.25">
      <c r="A5190" t="s">
        <v>923</v>
      </c>
      <c r="B5190" s="1">
        <v>38391</v>
      </c>
      <c r="C5190" t="s">
        <v>3212</v>
      </c>
      <c r="D5190">
        <f t="shared" si="243"/>
        <v>9583.16</v>
      </c>
      <c r="E5190">
        <f t="shared" si="244"/>
        <v>2</v>
      </c>
      <c r="F5190" t="str">
        <f t="shared" si="245"/>
        <v>No</v>
      </c>
    </row>
    <row r="5191" spans="1:6" x14ac:dyDescent="0.25">
      <c r="A5191" t="s">
        <v>665</v>
      </c>
      <c r="B5191" s="1">
        <v>41855</v>
      </c>
      <c r="C5191" t="s">
        <v>3213</v>
      </c>
      <c r="D5191">
        <f t="shared" si="243"/>
        <v>6861.93</v>
      </c>
      <c r="E5191">
        <f t="shared" si="244"/>
        <v>8</v>
      </c>
      <c r="F5191" t="str">
        <f t="shared" si="245"/>
        <v>No</v>
      </c>
    </row>
    <row r="5192" spans="1:6" x14ac:dyDescent="0.25">
      <c r="A5192" t="s">
        <v>504</v>
      </c>
      <c r="B5192" s="1">
        <v>38582</v>
      </c>
      <c r="C5192">
        <v>9665.84</v>
      </c>
      <c r="D5192">
        <f t="shared" si="243"/>
        <v>9665.84</v>
      </c>
      <c r="E5192">
        <f t="shared" si="244"/>
        <v>8</v>
      </c>
      <c r="F5192" t="str">
        <f t="shared" si="245"/>
        <v>No</v>
      </c>
    </row>
    <row r="5193" spans="1:6" x14ac:dyDescent="0.25">
      <c r="A5193" t="s">
        <v>610</v>
      </c>
      <c r="B5193" s="1">
        <v>39005</v>
      </c>
      <c r="C5193">
        <v>6658</v>
      </c>
      <c r="D5193">
        <f t="shared" si="243"/>
        <v>6658</v>
      </c>
      <c r="E5193">
        <f t="shared" si="244"/>
        <v>10</v>
      </c>
      <c r="F5193" t="str">
        <f t="shared" si="245"/>
        <v>No</v>
      </c>
    </row>
    <row r="5194" spans="1:6" x14ac:dyDescent="0.25">
      <c r="A5194" t="s">
        <v>1072</v>
      </c>
      <c r="B5194" s="1">
        <v>41877</v>
      </c>
      <c r="C5194" t="s">
        <v>3214</v>
      </c>
      <c r="D5194">
        <f t="shared" si="243"/>
        <v>8904.02</v>
      </c>
      <c r="E5194">
        <f t="shared" si="244"/>
        <v>8</v>
      </c>
      <c r="F5194" t="str">
        <f t="shared" si="245"/>
        <v>No</v>
      </c>
    </row>
    <row r="5195" spans="1:6" x14ac:dyDescent="0.25">
      <c r="A5195" t="s">
        <v>1366</v>
      </c>
      <c r="B5195" s="1">
        <v>40775</v>
      </c>
      <c r="C5195" t="s">
        <v>3215</v>
      </c>
      <c r="D5195">
        <f t="shared" si="243"/>
        <v>9940.57</v>
      </c>
      <c r="E5195">
        <f t="shared" si="244"/>
        <v>8</v>
      </c>
      <c r="F5195" t="str">
        <f t="shared" si="245"/>
        <v>No</v>
      </c>
    </row>
    <row r="5196" spans="1:6" x14ac:dyDescent="0.25">
      <c r="A5196" t="s">
        <v>765</v>
      </c>
      <c r="B5196" s="1">
        <v>39923</v>
      </c>
      <c r="C5196">
        <v>8379.76</v>
      </c>
      <c r="D5196">
        <f t="shared" si="243"/>
        <v>8379.76</v>
      </c>
      <c r="E5196">
        <f t="shared" si="244"/>
        <v>4</v>
      </c>
      <c r="F5196" t="str">
        <f t="shared" si="245"/>
        <v>No</v>
      </c>
    </row>
    <row r="5197" spans="1:6" x14ac:dyDescent="0.25">
      <c r="A5197" t="s">
        <v>96</v>
      </c>
      <c r="B5197" s="1">
        <v>40924</v>
      </c>
      <c r="C5197">
        <v>9371.27</v>
      </c>
      <c r="D5197">
        <f t="shared" si="243"/>
        <v>9371.27</v>
      </c>
      <c r="E5197">
        <f t="shared" si="244"/>
        <v>1</v>
      </c>
      <c r="F5197" t="str">
        <f t="shared" si="245"/>
        <v>No</v>
      </c>
    </row>
    <row r="5198" spans="1:6" x14ac:dyDescent="0.25">
      <c r="A5198" t="s">
        <v>64</v>
      </c>
      <c r="B5198" s="1">
        <v>39321</v>
      </c>
      <c r="C5198">
        <v>6171.22</v>
      </c>
      <c r="D5198">
        <f t="shared" si="243"/>
        <v>6171.22</v>
      </c>
      <c r="E5198">
        <f t="shared" si="244"/>
        <v>8</v>
      </c>
      <c r="F5198" t="str">
        <f t="shared" si="245"/>
        <v>No</v>
      </c>
    </row>
    <row r="5199" spans="1:6" x14ac:dyDescent="0.25">
      <c r="A5199" t="s">
        <v>327</v>
      </c>
      <c r="B5199" s="1">
        <v>41612</v>
      </c>
      <c r="C5199">
        <v>8208.66</v>
      </c>
      <c r="D5199">
        <f t="shared" si="243"/>
        <v>8208.66</v>
      </c>
      <c r="E5199">
        <f t="shared" si="244"/>
        <v>12</v>
      </c>
      <c r="F5199" t="str">
        <f t="shared" si="245"/>
        <v>No</v>
      </c>
    </row>
    <row r="5200" spans="1:6" x14ac:dyDescent="0.25">
      <c r="A5200" t="s">
        <v>181</v>
      </c>
      <c r="B5200" s="1">
        <v>37770</v>
      </c>
      <c r="C5200">
        <v>5038.4399999999996</v>
      </c>
      <c r="D5200">
        <f t="shared" si="243"/>
        <v>5038.4399999999996</v>
      </c>
      <c r="E5200">
        <f t="shared" si="244"/>
        <v>5</v>
      </c>
      <c r="F5200" t="str">
        <f t="shared" si="245"/>
        <v>No</v>
      </c>
    </row>
    <row r="5201" spans="1:6" x14ac:dyDescent="0.25">
      <c r="A5201" t="s">
        <v>1188</v>
      </c>
      <c r="B5201" s="1">
        <v>37981</v>
      </c>
      <c r="C5201">
        <v>5521.66</v>
      </c>
      <c r="D5201">
        <f t="shared" si="243"/>
        <v>5521.66</v>
      </c>
      <c r="E5201">
        <f t="shared" si="244"/>
        <v>12</v>
      </c>
      <c r="F5201" t="str">
        <f t="shared" si="245"/>
        <v>No</v>
      </c>
    </row>
    <row r="5202" spans="1:6" x14ac:dyDescent="0.25">
      <c r="A5202" t="s">
        <v>244</v>
      </c>
      <c r="B5202" s="1">
        <v>40667</v>
      </c>
      <c r="C5202" t="s">
        <v>3216</v>
      </c>
      <c r="D5202">
        <f t="shared" si="243"/>
        <v>7603.89</v>
      </c>
      <c r="E5202">
        <f t="shared" si="244"/>
        <v>5</v>
      </c>
      <c r="F5202" t="str">
        <f t="shared" si="245"/>
        <v>No</v>
      </c>
    </row>
    <row r="5203" spans="1:6" x14ac:dyDescent="0.25">
      <c r="A5203" t="s">
        <v>762</v>
      </c>
      <c r="B5203" s="1">
        <v>38054</v>
      </c>
      <c r="C5203" t="s">
        <v>3217</v>
      </c>
      <c r="D5203">
        <f t="shared" si="243"/>
        <v>7346.16</v>
      </c>
      <c r="E5203">
        <f t="shared" si="244"/>
        <v>3</v>
      </c>
      <c r="F5203" t="str">
        <f t="shared" si="245"/>
        <v>No</v>
      </c>
    </row>
    <row r="5204" spans="1:6" x14ac:dyDescent="0.25">
      <c r="A5204" t="s">
        <v>118</v>
      </c>
      <c r="B5204" s="1">
        <v>41409</v>
      </c>
      <c r="C5204" t="s">
        <v>3218</v>
      </c>
      <c r="D5204">
        <f t="shared" si="243"/>
        <v>8798.8700000000008</v>
      </c>
      <c r="E5204">
        <f t="shared" si="244"/>
        <v>5</v>
      </c>
      <c r="F5204" t="str">
        <f t="shared" si="245"/>
        <v>No</v>
      </c>
    </row>
    <row r="5205" spans="1:6" x14ac:dyDescent="0.25">
      <c r="A5205" t="s">
        <v>973</v>
      </c>
      <c r="B5205" s="1">
        <v>41083</v>
      </c>
      <c r="C5205">
        <v>7835.49</v>
      </c>
      <c r="D5205">
        <f t="shared" si="243"/>
        <v>7835.49</v>
      </c>
      <c r="E5205">
        <f t="shared" si="244"/>
        <v>6</v>
      </c>
      <c r="F5205" t="str">
        <f t="shared" si="245"/>
        <v>No</v>
      </c>
    </row>
    <row r="5206" spans="1:6" x14ac:dyDescent="0.25">
      <c r="A5206" t="s">
        <v>1443</v>
      </c>
      <c r="B5206" s="1">
        <v>38525</v>
      </c>
      <c r="C5206">
        <v>6279.88</v>
      </c>
      <c r="D5206">
        <f t="shared" si="243"/>
        <v>6279.88</v>
      </c>
      <c r="E5206">
        <f t="shared" si="244"/>
        <v>6</v>
      </c>
      <c r="F5206" t="str">
        <f t="shared" si="245"/>
        <v>No</v>
      </c>
    </row>
    <row r="5207" spans="1:6" x14ac:dyDescent="0.25">
      <c r="A5207" t="s">
        <v>853</v>
      </c>
      <c r="B5207" s="1">
        <v>37660</v>
      </c>
      <c r="C5207" t="s">
        <v>3219</v>
      </c>
      <c r="D5207">
        <f t="shared" si="243"/>
        <v>8763.94</v>
      </c>
      <c r="E5207">
        <f t="shared" si="244"/>
        <v>2</v>
      </c>
      <c r="F5207" t="str">
        <f t="shared" si="245"/>
        <v>No</v>
      </c>
    </row>
    <row r="5208" spans="1:6" x14ac:dyDescent="0.25">
      <c r="A5208" t="s">
        <v>238</v>
      </c>
      <c r="B5208" s="1">
        <v>40522</v>
      </c>
      <c r="C5208" t="s">
        <v>3220</v>
      </c>
      <c r="D5208">
        <f t="shared" si="243"/>
        <v>5891.81</v>
      </c>
      <c r="E5208">
        <f t="shared" si="244"/>
        <v>12</v>
      </c>
      <c r="F5208" t="str">
        <f t="shared" si="245"/>
        <v>No</v>
      </c>
    </row>
    <row r="5209" spans="1:6" x14ac:dyDescent="0.25">
      <c r="A5209" t="s">
        <v>79</v>
      </c>
      <c r="B5209" s="1">
        <v>41225</v>
      </c>
      <c r="C5209" t="s">
        <v>3221</v>
      </c>
      <c r="D5209">
        <f t="shared" si="243"/>
        <v>9829.39</v>
      </c>
      <c r="E5209">
        <f t="shared" si="244"/>
        <v>11</v>
      </c>
      <c r="F5209" t="str">
        <f t="shared" si="245"/>
        <v>Yes</v>
      </c>
    </row>
    <row r="5210" spans="1:6" x14ac:dyDescent="0.25">
      <c r="A5210" t="s">
        <v>472</v>
      </c>
      <c r="B5210" s="1">
        <v>37816</v>
      </c>
      <c r="C5210">
        <v>9887.41</v>
      </c>
      <c r="D5210">
        <f t="shared" si="243"/>
        <v>9887.41</v>
      </c>
      <c r="E5210">
        <f t="shared" si="244"/>
        <v>7</v>
      </c>
      <c r="F5210" t="str">
        <f t="shared" si="245"/>
        <v>No</v>
      </c>
    </row>
    <row r="5211" spans="1:6" x14ac:dyDescent="0.25">
      <c r="A5211" t="s">
        <v>80</v>
      </c>
      <c r="B5211" s="1">
        <v>38340</v>
      </c>
      <c r="C5211" t="s">
        <v>3222</v>
      </c>
      <c r="D5211">
        <f t="shared" si="243"/>
        <v>7758.47</v>
      </c>
      <c r="E5211">
        <f t="shared" si="244"/>
        <v>12</v>
      </c>
      <c r="F5211" t="str">
        <f t="shared" si="245"/>
        <v>Yes</v>
      </c>
    </row>
    <row r="5212" spans="1:6" x14ac:dyDescent="0.25">
      <c r="A5212" t="s">
        <v>610</v>
      </c>
      <c r="B5212" s="1">
        <v>38164</v>
      </c>
      <c r="C5212" t="s">
        <v>3223</v>
      </c>
      <c r="D5212">
        <f t="shared" si="243"/>
        <v>8540.48</v>
      </c>
      <c r="E5212">
        <f t="shared" si="244"/>
        <v>6</v>
      </c>
      <c r="F5212" t="str">
        <f t="shared" si="245"/>
        <v>No</v>
      </c>
    </row>
    <row r="5213" spans="1:6" x14ac:dyDescent="0.25">
      <c r="A5213" t="s">
        <v>670</v>
      </c>
      <c r="B5213" s="1">
        <v>41249</v>
      </c>
      <c r="C5213">
        <v>6272.59</v>
      </c>
      <c r="D5213">
        <f t="shared" si="243"/>
        <v>6272.59</v>
      </c>
      <c r="E5213">
        <f t="shared" si="244"/>
        <v>12</v>
      </c>
      <c r="F5213" t="str">
        <f t="shared" si="245"/>
        <v>No</v>
      </c>
    </row>
    <row r="5214" spans="1:6" x14ac:dyDescent="0.25">
      <c r="A5214" t="s">
        <v>432</v>
      </c>
      <c r="B5214" s="1">
        <v>41083</v>
      </c>
      <c r="C5214" t="s">
        <v>3224</v>
      </c>
      <c r="D5214">
        <f t="shared" si="243"/>
        <v>6468.1</v>
      </c>
      <c r="E5214">
        <f t="shared" si="244"/>
        <v>6</v>
      </c>
      <c r="F5214" t="str">
        <f t="shared" si="245"/>
        <v>No</v>
      </c>
    </row>
    <row r="5215" spans="1:6" x14ac:dyDescent="0.25">
      <c r="A5215" t="s">
        <v>179</v>
      </c>
      <c r="B5215" s="1">
        <v>41939</v>
      </c>
      <c r="C5215">
        <v>7176.45</v>
      </c>
      <c r="D5215">
        <f t="shared" si="243"/>
        <v>7176.45</v>
      </c>
      <c r="E5215">
        <f t="shared" si="244"/>
        <v>10</v>
      </c>
      <c r="F5215" t="str">
        <f t="shared" si="245"/>
        <v>No</v>
      </c>
    </row>
    <row r="5216" spans="1:6" x14ac:dyDescent="0.25">
      <c r="A5216" t="s">
        <v>132</v>
      </c>
      <c r="B5216" s="1">
        <v>37189</v>
      </c>
      <c r="C5216">
        <v>7546.9</v>
      </c>
      <c r="D5216">
        <f t="shared" si="243"/>
        <v>7546.9</v>
      </c>
      <c r="E5216">
        <f t="shared" si="244"/>
        <v>10</v>
      </c>
      <c r="F5216" t="str">
        <f t="shared" si="245"/>
        <v>No</v>
      </c>
    </row>
    <row r="5217" spans="1:6" x14ac:dyDescent="0.25">
      <c r="A5217" t="s">
        <v>508</v>
      </c>
      <c r="B5217" s="1">
        <v>41110</v>
      </c>
      <c r="C5217" t="s">
        <v>3225</v>
      </c>
      <c r="D5217">
        <f t="shared" si="243"/>
        <v>7533.26</v>
      </c>
      <c r="E5217">
        <f t="shared" si="244"/>
        <v>7</v>
      </c>
      <c r="F5217" t="str">
        <f t="shared" si="245"/>
        <v>No</v>
      </c>
    </row>
    <row r="5218" spans="1:6" x14ac:dyDescent="0.25">
      <c r="A5218" t="s">
        <v>74</v>
      </c>
      <c r="B5218" s="1">
        <v>41810</v>
      </c>
      <c r="C5218" t="s">
        <v>3226</v>
      </c>
      <c r="D5218">
        <f t="shared" si="243"/>
        <v>9430.7199999999993</v>
      </c>
      <c r="E5218">
        <f t="shared" si="244"/>
        <v>6</v>
      </c>
      <c r="F5218" t="str">
        <f t="shared" si="245"/>
        <v>Yes</v>
      </c>
    </row>
    <row r="5219" spans="1:6" x14ac:dyDescent="0.25">
      <c r="A5219" t="s">
        <v>760</v>
      </c>
      <c r="B5219" s="1">
        <v>40365</v>
      </c>
      <c r="C5219" t="s">
        <v>3227</v>
      </c>
      <c r="D5219">
        <f t="shared" si="243"/>
        <v>5168.95</v>
      </c>
      <c r="E5219">
        <f t="shared" si="244"/>
        <v>7</v>
      </c>
      <c r="F5219" t="str">
        <f t="shared" si="245"/>
        <v>No</v>
      </c>
    </row>
    <row r="5220" spans="1:6" x14ac:dyDescent="0.25">
      <c r="A5220" t="s">
        <v>80</v>
      </c>
      <c r="B5220" s="1">
        <v>41666</v>
      </c>
      <c r="C5220">
        <v>8126.04</v>
      </c>
      <c r="D5220">
        <f t="shared" si="243"/>
        <v>8126.04</v>
      </c>
      <c r="E5220">
        <f t="shared" si="244"/>
        <v>1</v>
      </c>
      <c r="F5220" t="str">
        <f t="shared" si="245"/>
        <v>Yes</v>
      </c>
    </row>
    <row r="5221" spans="1:6" x14ac:dyDescent="0.25">
      <c r="A5221" t="s">
        <v>236</v>
      </c>
      <c r="B5221" s="1">
        <v>38446</v>
      </c>
      <c r="C5221">
        <v>9300.32</v>
      </c>
      <c r="D5221">
        <f t="shared" si="243"/>
        <v>9300.32</v>
      </c>
      <c r="E5221">
        <f t="shared" si="244"/>
        <v>4</v>
      </c>
      <c r="F5221" t="str">
        <f t="shared" si="245"/>
        <v>No</v>
      </c>
    </row>
    <row r="5222" spans="1:6" x14ac:dyDescent="0.25">
      <c r="A5222" t="s">
        <v>320</v>
      </c>
      <c r="B5222" s="1">
        <v>40603</v>
      </c>
      <c r="C5222" t="s">
        <v>3228</v>
      </c>
      <c r="D5222">
        <f t="shared" si="243"/>
        <v>7112.64</v>
      </c>
      <c r="E5222">
        <f t="shared" si="244"/>
        <v>3</v>
      </c>
      <c r="F5222" t="str">
        <f t="shared" si="245"/>
        <v>Yes</v>
      </c>
    </row>
    <row r="5223" spans="1:6" x14ac:dyDescent="0.25">
      <c r="A5223" t="s">
        <v>713</v>
      </c>
      <c r="B5223" s="1">
        <v>41405</v>
      </c>
      <c r="C5223">
        <v>9066.68</v>
      </c>
      <c r="D5223">
        <f t="shared" si="243"/>
        <v>9066.68</v>
      </c>
      <c r="E5223">
        <f t="shared" si="244"/>
        <v>5</v>
      </c>
      <c r="F5223" t="str">
        <f t="shared" si="245"/>
        <v>No</v>
      </c>
    </row>
    <row r="5224" spans="1:6" x14ac:dyDescent="0.25">
      <c r="A5224" t="s">
        <v>1516</v>
      </c>
      <c r="B5224" s="1">
        <v>39000</v>
      </c>
      <c r="C5224">
        <v>5604.24</v>
      </c>
      <c r="D5224">
        <f t="shared" si="243"/>
        <v>5604.24</v>
      </c>
      <c r="E5224">
        <f t="shared" si="244"/>
        <v>10</v>
      </c>
      <c r="F5224" t="str">
        <f t="shared" si="245"/>
        <v>No</v>
      </c>
    </row>
    <row r="5225" spans="1:6" x14ac:dyDescent="0.25">
      <c r="A5225" t="s">
        <v>1318</v>
      </c>
      <c r="B5225" s="1">
        <v>41292</v>
      </c>
      <c r="C5225" t="s">
        <v>3229</v>
      </c>
      <c r="D5225">
        <f t="shared" si="243"/>
        <v>7374.89</v>
      </c>
      <c r="E5225">
        <f t="shared" si="244"/>
        <v>1</v>
      </c>
      <c r="F5225" t="str">
        <f t="shared" si="245"/>
        <v>No</v>
      </c>
    </row>
    <row r="5226" spans="1:6" x14ac:dyDescent="0.25">
      <c r="A5226" t="s">
        <v>301</v>
      </c>
      <c r="B5226" s="1">
        <v>41570</v>
      </c>
      <c r="C5226" t="s">
        <v>3230</v>
      </c>
      <c r="D5226">
        <f t="shared" si="243"/>
        <v>8572.59</v>
      </c>
      <c r="E5226">
        <f t="shared" si="244"/>
        <v>10</v>
      </c>
      <c r="F5226" t="str">
        <f t="shared" si="245"/>
        <v>No</v>
      </c>
    </row>
    <row r="5227" spans="1:6" x14ac:dyDescent="0.25">
      <c r="A5227" t="s">
        <v>487</v>
      </c>
      <c r="B5227" s="1">
        <v>39347</v>
      </c>
      <c r="C5227">
        <v>7078.9</v>
      </c>
      <c r="D5227">
        <f t="shared" si="243"/>
        <v>7078.9</v>
      </c>
      <c r="E5227">
        <f t="shared" si="244"/>
        <v>9</v>
      </c>
      <c r="F5227" t="str">
        <f t="shared" si="245"/>
        <v>No</v>
      </c>
    </row>
    <row r="5228" spans="1:6" x14ac:dyDescent="0.25">
      <c r="A5228" t="s">
        <v>77</v>
      </c>
      <c r="B5228" s="1">
        <v>38892</v>
      </c>
      <c r="C5228">
        <v>5402.8</v>
      </c>
      <c r="D5228">
        <f t="shared" si="243"/>
        <v>5402.8</v>
      </c>
      <c r="E5228">
        <f t="shared" si="244"/>
        <v>6</v>
      </c>
      <c r="F5228" t="str">
        <f t="shared" si="245"/>
        <v>No</v>
      </c>
    </row>
    <row r="5229" spans="1:6" x14ac:dyDescent="0.25">
      <c r="A5229" t="s">
        <v>454</v>
      </c>
      <c r="B5229" s="1">
        <v>39625</v>
      </c>
      <c r="C5229">
        <v>6647.44</v>
      </c>
      <c r="D5229">
        <f t="shared" si="243"/>
        <v>6647.44</v>
      </c>
      <c r="E5229">
        <f t="shared" si="244"/>
        <v>6</v>
      </c>
      <c r="F5229" t="str">
        <f t="shared" si="245"/>
        <v>No</v>
      </c>
    </row>
    <row r="5230" spans="1:6" x14ac:dyDescent="0.25">
      <c r="A5230" t="s">
        <v>86</v>
      </c>
      <c r="B5230" s="1">
        <v>40985</v>
      </c>
      <c r="C5230">
        <v>6631.81</v>
      </c>
      <c r="D5230">
        <f t="shared" si="243"/>
        <v>6631.81</v>
      </c>
      <c r="E5230">
        <f t="shared" si="244"/>
        <v>3</v>
      </c>
      <c r="F5230" t="str">
        <f t="shared" si="245"/>
        <v>No</v>
      </c>
    </row>
    <row r="5231" spans="1:6" x14ac:dyDescent="0.25">
      <c r="A5231" t="s">
        <v>988</v>
      </c>
      <c r="B5231" s="1">
        <v>37560</v>
      </c>
      <c r="C5231" t="s">
        <v>3231</v>
      </c>
      <c r="D5231">
        <f t="shared" si="243"/>
        <v>9568.52</v>
      </c>
      <c r="E5231">
        <f t="shared" si="244"/>
        <v>10</v>
      </c>
      <c r="F5231" t="str">
        <f t="shared" si="245"/>
        <v>No</v>
      </c>
    </row>
    <row r="5232" spans="1:6" x14ac:dyDescent="0.25">
      <c r="A5232" t="s">
        <v>179</v>
      </c>
      <c r="B5232" s="1">
        <v>38820</v>
      </c>
      <c r="C5232">
        <v>7348.27</v>
      </c>
      <c r="D5232">
        <f t="shared" si="243"/>
        <v>7348.27</v>
      </c>
      <c r="E5232">
        <f t="shared" si="244"/>
        <v>4</v>
      </c>
      <c r="F5232" t="str">
        <f t="shared" si="245"/>
        <v>No</v>
      </c>
    </row>
    <row r="5233" spans="1:6" x14ac:dyDescent="0.25">
      <c r="A5233" t="s">
        <v>1170</v>
      </c>
      <c r="B5233" s="1">
        <v>39193</v>
      </c>
      <c r="C5233" t="s">
        <v>3232</v>
      </c>
      <c r="D5233">
        <f t="shared" si="243"/>
        <v>9501.82</v>
      </c>
      <c r="E5233">
        <f t="shared" si="244"/>
        <v>4</v>
      </c>
      <c r="F5233" t="str">
        <f t="shared" si="245"/>
        <v>No</v>
      </c>
    </row>
    <row r="5234" spans="1:6" x14ac:dyDescent="0.25">
      <c r="A5234" t="s">
        <v>639</v>
      </c>
      <c r="B5234" s="1">
        <v>41042</v>
      </c>
      <c r="C5234" t="s">
        <v>3233</v>
      </c>
      <c r="D5234">
        <f t="shared" si="243"/>
        <v>8551.1</v>
      </c>
      <c r="E5234">
        <f t="shared" si="244"/>
        <v>5</v>
      </c>
      <c r="F5234" t="str">
        <f t="shared" si="245"/>
        <v>No</v>
      </c>
    </row>
    <row r="5235" spans="1:6" x14ac:dyDescent="0.25">
      <c r="A5235" t="s">
        <v>92</v>
      </c>
      <c r="B5235" s="1">
        <v>40665</v>
      </c>
      <c r="C5235">
        <v>8734.5400000000009</v>
      </c>
      <c r="D5235">
        <f t="shared" si="243"/>
        <v>8734.5400000000009</v>
      </c>
      <c r="E5235">
        <f t="shared" si="244"/>
        <v>5</v>
      </c>
      <c r="F5235" t="str">
        <f t="shared" si="245"/>
        <v>No</v>
      </c>
    </row>
    <row r="5236" spans="1:6" x14ac:dyDescent="0.25">
      <c r="A5236" t="s">
        <v>71</v>
      </c>
      <c r="B5236" s="1">
        <v>37477</v>
      </c>
      <c r="C5236" t="s">
        <v>3234</v>
      </c>
      <c r="D5236">
        <f t="shared" si="243"/>
        <v>7365.91</v>
      </c>
      <c r="E5236">
        <f t="shared" si="244"/>
        <v>8</v>
      </c>
      <c r="F5236" t="str">
        <f t="shared" si="245"/>
        <v>No</v>
      </c>
    </row>
    <row r="5237" spans="1:6" x14ac:dyDescent="0.25">
      <c r="A5237" t="s">
        <v>398</v>
      </c>
      <c r="B5237" s="1">
        <v>41837</v>
      </c>
      <c r="C5237" t="s">
        <v>3235</v>
      </c>
      <c r="D5237">
        <f t="shared" si="243"/>
        <v>6464.78</v>
      </c>
      <c r="E5237">
        <f t="shared" si="244"/>
        <v>7</v>
      </c>
      <c r="F5237" t="str">
        <f t="shared" si="245"/>
        <v>No</v>
      </c>
    </row>
    <row r="5238" spans="1:6" x14ac:dyDescent="0.25">
      <c r="A5238" t="s">
        <v>326</v>
      </c>
      <c r="B5238" s="1">
        <v>41239</v>
      </c>
      <c r="C5238">
        <v>8891.3799999999992</v>
      </c>
      <c r="D5238">
        <f t="shared" si="243"/>
        <v>8891.3799999999992</v>
      </c>
      <c r="E5238">
        <f t="shared" si="244"/>
        <v>11</v>
      </c>
      <c r="F5238" t="str">
        <f t="shared" si="245"/>
        <v>No</v>
      </c>
    </row>
    <row r="5239" spans="1:6" x14ac:dyDescent="0.25">
      <c r="A5239" t="s">
        <v>1556</v>
      </c>
      <c r="B5239" s="1">
        <v>38447</v>
      </c>
      <c r="C5239">
        <v>5697.46</v>
      </c>
      <c r="D5239">
        <f t="shared" si="243"/>
        <v>5697.46</v>
      </c>
      <c r="E5239">
        <f t="shared" si="244"/>
        <v>4</v>
      </c>
      <c r="F5239" t="str">
        <f t="shared" si="245"/>
        <v>No</v>
      </c>
    </row>
    <row r="5240" spans="1:6" x14ac:dyDescent="0.25">
      <c r="A5240" t="s">
        <v>372</v>
      </c>
      <c r="B5240" s="1">
        <v>38457</v>
      </c>
      <c r="C5240" t="s">
        <v>3236</v>
      </c>
      <c r="D5240">
        <f t="shared" si="243"/>
        <v>9286.35</v>
      </c>
      <c r="E5240">
        <f t="shared" si="244"/>
        <v>4</v>
      </c>
      <c r="F5240" t="str">
        <f t="shared" si="245"/>
        <v>No</v>
      </c>
    </row>
    <row r="5241" spans="1:6" x14ac:dyDescent="0.25">
      <c r="A5241" t="s">
        <v>1188</v>
      </c>
      <c r="B5241" s="1">
        <v>39898</v>
      </c>
      <c r="C5241" t="s">
        <v>991</v>
      </c>
      <c r="D5241">
        <f t="shared" si="243"/>
        <v>8959.15</v>
      </c>
      <c r="E5241">
        <f t="shared" si="244"/>
        <v>3</v>
      </c>
      <c r="F5241" t="str">
        <f t="shared" si="245"/>
        <v>No</v>
      </c>
    </row>
    <row r="5242" spans="1:6" x14ac:dyDescent="0.25">
      <c r="A5242" t="s">
        <v>1147</v>
      </c>
      <c r="B5242" s="1">
        <v>38058</v>
      </c>
      <c r="C5242">
        <v>5517.66</v>
      </c>
      <c r="D5242">
        <f t="shared" si="243"/>
        <v>5517.66</v>
      </c>
      <c r="E5242">
        <f t="shared" si="244"/>
        <v>3</v>
      </c>
      <c r="F5242" t="str">
        <f t="shared" si="245"/>
        <v>No</v>
      </c>
    </row>
    <row r="5243" spans="1:6" x14ac:dyDescent="0.25">
      <c r="A5243" t="s">
        <v>304</v>
      </c>
      <c r="B5243" s="1">
        <v>41312</v>
      </c>
      <c r="C5243" t="s">
        <v>3237</v>
      </c>
      <c r="D5243">
        <f t="shared" si="243"/>
        <v>5306.69</v>
      </c>
      <c r="E5243">
        <f t="shared" si="244"/>
        <v>2</v>
      </c>
      <c r="F5243" t="str">
        <f t="shared" si="245"/>
        <v>No</v>
      </c>
    </row>
    <row r="5244" spans="1:6" x14ac:dyDescent="0.25">
      <c r="A5244" t="s">
        <v>988</v>
      </c>
      <c r="B5244" s="1">
        <v>40077</v>
      </c>
      <c r="C5244" t="s">
        <v>3238</v>
      </c>
      <c r="D5244">
        <f t="shared" si="243"/>
        <v>8436.16</v>
      </c>
      <c r="E5244">
        <f t="shared" si="244"/>
        <v>9</v>
      </c>
      <c r="F5244" t="str">
        <f t="shared" si="245"/>
        <v>No</v>
      </c>
    </row>
    <row r="5245" spans="1:6" x14ac:dyDescent="0.25">
      <c r="A5245" t="s">
        <v>1588</v>
      </c>
      <c r="B5245" s="1">
        <v>39669</v>
      </c>
      <c r="C5245" t="s">
        <v>3239</v>
      </c>
      <c r="D5245">
        <f t="shared" si="243"/>
        <v>6076.02</v>
      </c>
      <c r="E5245">
        <f t="shared" si="244"/>
        <v>8</v>
      </c>
      <c r="F5245" t="str">
        <f t="shared" si="245"/>
        <v>No</v>
      </c>
    </row>
    <row r="5246" spans="1:6" x14ac:dyDescent="0.25">
      <c r="A5246" t="s">
        <v>985</v>
      </c>
      <c r="B5246" s="1">
        <v>41707</v>
      </c>
      <c r="C5246">
        <v>6876.95</v>
      </c>
      <c r="D5246">
        <f t="shared" si="243"/>
        <v>6876.95</v>
      </c>
      <c r="E5246">
        <f t="shared" si="244"/>
        <v>3</v>
      </c>
      <c r="F5246" t="str">
        <f t="shared" si="245"/>
        <v>No</v>
      </c>
    </row>
    <row r="5247" spans="1:6" x14ac:dyDescent="0.25">
      <c r="A5247" t="s">
        <v>480</v>
      </c>
      <c r="B5247" s="1">
        <v>38533</v>
      </c>
      <c r="C5247" t="s">
        <v>3240</v>
      </c>
      <c r="D5247">
        <f t="shared" si="243"/>
        <v>9855.2800000000007</v>
      </c>
      <c r="E5247">
        <f t="shared" si="244"/>
        <v>6</v>
      </c>
      <c r="F5247" t="str">
        <f t="shared" si="245"/>
        <v>No</v>
      </c>
    </row>
    <row r="5248" spans="1:6" x14ac:dyDescent="0.25">
      <c r="A5248" t="s">
        <v>1027</v>
      </c>
      <c r="B5248" s="1">
        <v>38628</v>
      </c>
      <c r="C5248" t="s">
        <v>3241</v>
      </c>
      <c r="D5248">
        <f t="shared" si="243"/>
        <v>9945.65</v>
      </c>
      <c r="E5248">
        <f t="shared" si="244"/>
        <v>10</v>
      </c>
      <c r="F5248" t="str">
        <f t="shared" si="245"/>
        <v>No</v>
      </c>
    </row>
    <row r="5249" spans="1:6" x14ac:dyDescent="0.25">
      <c r="A5249" t="s">
        <v>276</v>
      </c>
      <c r="B5249" s="1">
        <v>39893</v>
      </c>
      <c r="C5249" t="s">
        <v>3242</v>
      </c>
      <c r="D5249">
        <f t="shared" si="243"/>
        <v>6004.42</v>
      </c>
      <c r="E5249">
        <f t="shared" si="244"/>
        <v>3</v>
      </c>
      <c r="F5249" t="str">
        <f t="shared" si="245"/>
        <v>No</v>
      </c>
    </row>
    <row r="5250" spans="1:6" x14ac:dyDescent="0.25">
      <c r="A5250" t="s">
        <v>202</v>
      </c>
      <c r="B5250" s="1">
        <v>37920</v>
      </c>
      <c r="C5250" t="s">
        <v>3243</v>
      </c>
      <c r="D5250">
        <f t="shared" si="243"/>
        <v>9680.76</v>
      </c>
      <c r="E5250">
        <f t="shared" si="244"/>
        <v>10</v>
      </c>
      <c r="F5250" t="str">
        <f t="shared" si="245"/>
        <v>No</v>
      </c>
    </row>
    <row r="5251" spans="1:6" x14ac:dyDescent="0.25">
      <c r="A5251" t="s">
        <v>247</v>
      </c>
      <c r="B5251" s="1">
        <v>40429</v>
      </c>
      <c r="C5251">
        <v>6926.42</v>
      </c>
      <c r="D5251">
        <f t="shared" ref="D5251:D5314" si="246">IF(LEFT(RIGHT(C5251,3))=",",_xlfn.NUMBERVALUE(C5251,",","."),C5251)</f>
        <v>6926.42</v>
      </c>
      <c r="E5251">
        <f t="shared" ref="E5251:E5314" si="247">MONTH(B5251)</f>
        <v>9</v>
      </c>
      <c r="F5251" t="str">
        <f t="shared" ref="F5251:F5314" si="248">IF(ISERROR(SEARCH("J*A*S*M",A5251)),"No","Yes")</f>
        <v>Yes</v>
      </c>
    </row>
    <row r="5252" spans="1:6" x14ac:dyDescent="0.25">
      <c r="A5252" t="s">
        <v>68</v>
      </c>
      <c r="B5252" s="1">
        <v>38091</v>
      </c>
      <c r="C5252" t="s">
        <v>3244</v>
      </c>
      <c r="D5252">
        <f t="shared" si="246"/>
        <v>8779.39</v>
      </c>
      <c r="E5252">
        <f t="shared" si="247"/>
        <v>4</v>
      </c>
      <c r="F5252" t="str">
        <f t="shared" si="248"/>
        <v>No</v>
      </c>
    </row>
    <row r="5253" spans="1:6" x14ac:dyDescent="0.25">
      <c r="A5253" t="s">
        <v>1047</v>
      </c>
      <c r="B5253" s="1">
        <v>39801</v>
      </c>
      <c r="C5253" t="s">
        <v>3245</v>
      </c>
      <c r="D5253">
        <f t="shared" si="246"/>
        <v>5008.66</v>
      </c>
      <c r="E5253">
        <f t="shared" si="247"/>
        <v>12</v>
      </c>
      <c r="F5253" t="str">
        <f t="shared" si="248"/>
        <v>No</v>
      </c>
    </row>
    <row r="5254" spans="1:6" x14ac:dyDescent="0.25">
      <c r="A5254" t="s">
        <v>860</v>
      </c>
      <c r="B5254" s="1">
        <v>37148</v>
      </c>
      <c r="C5254">
        <v>8261.39</v>
      </c>
      <c r="D5254">
        <f t="shared" si="246"/>
        <v>8261.39</v>
      </c>
      <c r="E5254">
        <f t="shared" si="247"/>
        <v>9</v>
      </c>
      <c r="F5254" t="str">
        <f t="shared" si="248"/>
        <v>No</v>
      </c>
    </row>
    <row r="5255" spans="1:6" x14ac:dyDescent="0.25">
      <c r="A5255" t="s">
        <v>269</v>
      </c>
      <c r="B5255" s="1">
        <v>37448</v>
      </c>
      <c r="C5255" t="s">
        <v>3246</v>
      </c>
      <c r="D5255">
        <f t="shared" si="246"/>
        <v>9725.4599999999991</v>
      </c>
      <c r="E5255">
        <f t="shared" si="247"/>
        <v>7</v>
      </c>
      <c r="F5255" t="str">
        <f t="shared" si="248"/>
        <v>Yes</v>
      </c>
    </row>
    <row r="5256" spans="1:6" x14ac:dyDescent="0.25">
      <c r="A5256" t="s">
        <v>398</v>
      </c>
      <c r="B5256" s="1">
        <v>40964</v>
      </c>
      <c r="C5256">
        <v>8010.66</v>
      </c>
      <c r="D5256">
        <f t="shared" si="246"/>
        <v>8010.66</v>
      </c>
      <c r="E5256">
        <f t="shared" si="247"/>
        <v>2</v>
      </c>
      <c r="F5256" t="str">
        <f t="shared" si="248"/>
        <v>No</v>
      </c>
    </row>
    <row r="5257" spans="1:6" x14ac:dyDescent="0.25">
      <c r="A5257" t="s">
        <v>190</v>
      </c>
      <c r="B5257" s="1">
        <v>39359</v>
      </c>
      <c r="C5257" t="s">
        <v>3247</v>
      </c>
      <c r="D5257">
        <f t="shared" si="246"/>
        <v>9072.31</v>
      </c>
      <c r="E5257">
        <f t="shared" si="247"/>
        <v>10</v>
      </c>
      <c r="F5257" t="str">
        <f t="shared" si="248"/>
        <v>No</v>
      </c>
    </row>
    <row r="5258" spans="1:6" x14ac:dyDescent="0.25">
      <c r="A5258" t="s">
        <v>247</v>
      </c>
      <c r="B5258" s="1">
        <v>37366</v>
      </c>
      <c r="C5258">
        <v>6054.88</v>
      </c>
      <c r="D5258">
        <f t="shared" si="246"/>
        <v>6054.88</v>
      </c>
      <c r="E5258">
        <f t="shared" si="247"/>
        <v>4</v>
      </c>
      <c r="F5258" t="str">
        <f t="shared" si="248"/>
        <v>Yes</v>
      </c>
    </row>
    <row r="5259" spans="1:6" x14ac:dyDescent="0.25">
      <c r="A5259" t="s">
        <v>874</v>
      </c>
      <c r="B5259" s="1">
        <v>41780</v>
      </c>
      <c r="C5259">
        <v>6444.4</v>
      </c>
      <c r="D5259">
        <f t="shared" si="246"/>
        <v>6444.4</v>
      </c>
      <c r="E5259">
        <f t="shared" si="247"/>
        <v>5</v>
      </c>
      <c r="F5259" t="str">
        <f t="shared" si="248"/>
        <v>No</v>
      </c>
    </row>
    <row r="5260" spans="1:6" x14ac:dyDescent="0.25">
      <c r="A5260" t="s">
        <v>1838</v>
      </c>
      <c r="B5260" s="1">
        <v>41583</v>
      </c>
      <c r="C5260" t="s">
        <v>3248</v>
      </c>
      <c r="D5260">
        <f t="shared" si="246"/>
        <v>5298.35</v>
      </c>
      <c r="E5260">
        <f t="shared" si="247"/>
        <v>11</v>
      </c>
      <c r="F5260" t="str">
        <f t="shared" si="248"/>
        <v>No</v>
      </c>
    </row>
    <row r="5261" spans="1:6" x14ac:dyDescent="0.25">
      <c r="A5261" t="s">
        <v>333</v>
      </c>
      <c r="B5261" s="1">
        <v>41352</v>
      </c>
      <c r="C5261">
        <v>6538.78</v>
      </c>
      <c r="D5261">
        <f t="shared" si="246"/>
        <v>6538.78</v>
      </c>
      <c r="E5261">
        <f t="shared" si="247"/>
        <v>3</v>
      </c>
      <c r="F5261" t="str">
        <f t="shared" si="248"/>
        <v>No</v>
      </c>
    </row>
    <row r="5262" spans="1:6" x14ac:dyDescent="0.25">
      <c r="A5262" t="s">
        <v>61</v>
      </c>
      <c r="B5262" s="1">
        <v>39265</v>
      </c>
      <c r="C5262" t="s">
        <v>3249</v>
      </c>
      <c r="D5262">
        <f t="shared" si="246"/>
        <v>9289.26</v>
      </c>
      <c r="E5262">
        <f t="shared" si="247"/>
        <v>7</v>
      </c>
      <c r="F5262" t="str">
        <f t="shared" si="248"/>
        <v>No</v>
      </c>
    </row>
    <row r="5263" spans="1:6" x14ac:dyDescent="0.25">
      <c r="A5263" t="s">
        <v>689</v>
      </c>
      <c r="B5263" s="1">
        <v>38626</v>
      </c>
      <c r="C5263" t="s">
        <v>3250</v>
      </c>
      <c r="D5263">
        <f t="shared" si="246"/>
        <v>7876.68</v>
      </c>
      <c r="E5263">
        <f t="shared" si="247"/>
        <v>10</v>
      </c>
      <c r="F5263" t="str">
        <f t="shared" si="248"/>
        <v>No</v>
      </c>
    </row>
    <row r="5264" spans="1:6" x14ac:dyDescent="0.25">
      <c r="A5264" t="s">
        <v>1080</v>
      </c>
      <c r="B5264" s="1">
        <v>41536</v>
      </c>
      <c r="C5264" t="s">
        <v>3251</v>
      </c>
      <c r="D5264">
        <f t="shared" si="246"/>
        <v>5556.27</v>
      </c>
      <c r="E5264">
        <f t="shared" si="247"/>
        <v>9</v>
      </c>
      <c r="F5264" t="str">
        <f t="shared" si="248"/>
        <v>No</v>
      </c>
    </row>
    <row r="5265" spans="1:6" x14ac:dyDescent="0.25">
      <c r="A5265" t="s">
        <v>77</v>
      </c>
      <c r="B5265" s="1">
        <v>41491</v>
      </c>
      <c r="C5265">
        <v>9716.58</v>
      </c>
      <c r="D5265">
        <f t="shared" si="246"/>
        <v>9716.58</v>
      </c>
      <c r="E5265">
        <f t="shared" si="247"/>
        <v>8</v>
      </c>
      <c r="F5265" t="str">
        <f t="shared" si="248"/>
        <v>No</v>
      </c>
    </row>
    <row r="5266" spans="1:6" x14ac:dyDescent="0.25">
      <c r="A5266" t="s">
        <v>372</v>
      </c>
      <c r="B5266" s="1">
        <v>40452</v>
      </c>
      <c r="C5266" t="s">
        <v>3252</v>
      </c>
      <c r="D5266">
        <f t="shared" si="246"/>
        <v>5578.57</v>
      </c>
      <c r="E5266">
        <f t="shared" si="247"/>
        <v>10</v>
      </c>
      <c r="F5266" t="str">
        <f t="shared" si="248"/>
        <v>No</v>
      </c>
    </row>
    <row r="5267" spans="1:6" x14ac:dyDescent="0.25">
      <c r="A5267" t="s">
        <v>230</v>
      </c>
      <c r="B5267" s="1">
        <v>38125</v>
      </c>
      <c r="C5267">
        <v>7508.47</v>
      </c>
      <c r="D5267">
        <f t="shared" si="246"/>
        <v>7508.47</v>
      </c>
      <c r="E5267">
        <f t="shared" si="247"/>
        <v>5</v>
      </c>
      <c r="F5267" t="str">
        <f t="shared" si="248"/>
        <v>No</v>
      </c>
    </row>
    <row r="5268" spans="1:6" x14ac:dyDescent="0.25">
      <c r="A5268" t="s">
        <v>864</v>
      </c>
      <c r="B5268" s="1">
        <v>39631</v>
      </c>
      <c r="C5268">
        <v>8570.7099999999991</v>
      </c>
      <c r="D5268">
        <f t="shared" si="246"/>
        <v>8570.7099999999991</v>
      </c>
      <c r="E5268">
        <f t="shared" si="247"/>
        <v>7</v>
      </c>
      <c r="F5268" t="str">
        <f t="shared" si="248"/>
        <v>No</v>
      </c>
    </row>
    <row r="5269" spans="1:6" x14ac:dyDescent="0.25">
      <c r="A5269" t="s">
        <v>526</v>
      </c>
      <c r="B5269" s="1">
        <v>38368</v>
      </c>
      <c r="C5269">
        <v>5140.8100000000004</v>
      </c>
      <c r="D5269">
        <f t="shared" si="246"/>
        <v>5140.8100000000004</v>
      </c>
      <c r="E5269">
        <f t="shared" si="247"/>
        <v>1</v>
      </c>
      <c r="F5269" t="str">
        <f t="shared" si="248"/>
        <v>No</v>
      </c>
    </row>
    <row r="5270" spans="1:6" x14ac:dyDescent="0.25">
      <c r="A5270" t="s">
        <v>502</v>
      </c>
      <c r="B5270" s="1">
        <v>38071</v>
      </c>
      <c r="C5270">
        <v>7382.04</v>
      </c>
      <c r="D5270">
        <f t="shared" si="246"/>
        <v>7382.04</v>
      </c>
      <c r="E5270">
        <f t="shared" si="247"/>
        <v>3</v>
      </c>
      <c r="F5270" t="str">
        <f t="shared" si="248"/>
        <v>No</v>
      </c>
    </row>
    <row r="5271" spans="1:6" x14ac:dyDescent="0.25">
      <c r="A5271" t="s">
        <v>782</v>
      </c>
      <c r="B5271" s="1">
        <v>40584</v>
      </c>
      <c r="C5271">
        <v>9055.75</v>
      </c>
      <c r="D5271">
        <f t="shared" si="246"/>
        <v>9055.75</v>
      </c>
      <c r="E5271">
        <f t="shared" si="247"/>
        <v>2</v>
      </c>
      <c r="F5271" t="str">
        <f t="shared" si="248"/>
        <v>No</v>
      </c>
    </row>
    <row r="5272" spans="1:6" x14ac:dyDescent="0.25">
      <c r="A5272" t="s">
        <v>513</v>
      </c>
      <c r="B5272" s="1">
        <v>38380</v>
      </c>
      <c r="C5272">
        <v>8201.33</v>
      </c>
      <c r="D5272">
        <f t="shared" si="246"/>
        <v>8201.33</v>
      </c>
      <c r="E5272">
        <f t="shared" si="247"/>
        <v>1</v>
      </c>
      <c r="F5272" t="str">
        <f t="shared" si="248"/>
        <v>No</v>
      </c>
    </row>
    <row r="5273" spans="1:6" x14ac:dyDescent="0.25">
      <c r="A5273" t="s">
        <v>196</v>
      </c>
      <c r="B5273" s="1">
        <v>37338</v>
      </c>
      <c r="C5273">
        <v>7420.14</v>
      </c>
      <c r="D5273">
        <f t="shared" si="246"/>
        <v>7420.14</v>
      </c>
      <c r="E5273">
        <f t="shared" si="247"/>
        <v>3</v>
      </c>
      <c r="F5273" t="str">
        <f t="shared" si="248"/>
        <v>No</v>
      </c>
    </row>
    <row r="5274" spans="1:6" x14ac:dyDescent="0.25">
      <c r="A5274" t="s">
        <v>489</v>
      </c>
      <c r="B5274" s="1">
        <v>38747</v>
      </c>
      <c r="C5274">
        <v>9461.26</v>
      </c>
      <c r="D5274">
        <f t="shared" si="246"/>
        <v>9461.26</v>
      </c>
      <c r="E5274">
        <f t="shared" si="247"/>
        <v>1</v>
      </c>
      <c r="F5274" t="str">
        <f t="shared" si="248"/>
        <v>No</v>
      </c>
    </row>
    <row r="5275" spans="1:6" x14ac:dyDescent="0.25">
      <c r="A5275" t="s">
        <v>77</v>
      </c>
      <c r="B5275" s="1">
        <v>41229</v>
      </c>
      <c r="C5275">
        <v>6013.28</v>
      </c>
      <c r="D5275">
        <f t="shared" si="246"/>
        <v>6013.28</v>
      </c>
      <c r="E5275">
        <f t="shared" si="247"/>
        <v>11</v>
      </c>
      <c r="F5275" t="str">
        <f t="shared" si="248"/>
        <v>No</v>
      </c>
    </row>
    <row r="5276" spans="1:6" x14ac:dyDescent="0.25">
      <c r="A5276" t="s">
        <v>374</v>
      </c>
      <c r="B5276" s="1">
        <v>38811</v>
      </c>
      <c r="C5276" t="s">
        <v>3253</v>
      </c>
      <c r="D5276">
        <f t="shared" si="246"/>
        <v>7373.74</v>
      </c>
      <c r="E5276">
        <f t="shared" si="247"/>
        <v>4</v>
      </c>
      <c r="F5276" t="str">
        <f t="shared" si="248"/>
        <v>No</v>
      </c>
    </row>
    <row r="5277" spans="1:6" x14ac:dyDescent="0.25">
      <c r="A5277" t="s">
        <v>1762</v>
      </c>
      <c r="B5277" s="1">
        <v>39382</v>
      </c>
      <c r="C5277" t="s">
        <v>3254</v>
      </c>
      <c r="D5277">
        <f t="shared" si="246"/>
        <v>6291.51</v>
      </c>
      <c r="E5277">
        <f t="shared" si="247"/>
        <v>10</v>
      </c>
      <c r="F5277" t="str">
        <f t="shared" si="248"/>
        <v>No</v>
      </c>
    </row>
    <row r="5278" spans="1:6" x14ac:dyDescent="0.25">
      <c r="A5278" t="s">
        <v>235</v>
      </c>
      <c r="B5278" s="1">
        <v>38742</v>
      </c>
      <c r="C5278" t="s">
        <v>3255</v>
      </c>
      <c r="D5278">
        <f t="shared" si="246"/>
        <v>5158.1000000000004</v>
      </c>
      <c r="E5278">
        <f t="shared" si="247"/>
        <v>1</v>
      </c>
      <c r="F5278" t="str">
        <f t="shared" si="248"/>
        <v>No</v>
      </c>
    </row>
    <row r="5279" spans="1:6" x14ac:dyDescent="0.25">
      <c r="A5279" t="s">
        <v>238</v>
      </c>
      <c r="B5279" s="1">
        <v>39492</v>
      </c>
      <c r="C5279" t="s">
        <v>3256</v>
      </c>
      <c r="D5279">
        <f t="shared" si="246"/>
        <v>8933.98</v>
      </c>
      <c r="E5279">
        <f t="shared" si="247"/>
        <v>2</v>
      </c>
      <c r="F5279" t="str">
        <f t="shared" si="248"/>
        <v>No</v>
      </c>
    </row>
    <row r="5280" spans="1:6" x14ac:dyDescent="0.25">
      <c r="A5280" t="s">
        <v>125</v>
      </c>
      <c r="B5280" s="1">
        <v>39362</v>
      </c>
      <c r="C5280">
        <v>9378.39</v>
      </c>
      <c r="D5280">
        <f t="shared" si="246"/>
        <v>9378.39</v>
      </c>
      <c r="E5280">
        <f t="shared" si="247"/>
        <v>10</v>
      </c>
      <c r="F5280" t="str">
        <f t="shared" si="248"/>
        <v>No</v>
      </c>
    </row>
    <row r="5281" spans="1:6" x14ac:dyDescent="0.25">
      <c r="A5281" t="s">
        <v>334</v>
      </c>
      <c r="B5281" s="1">
        <v>37874</v>
      </c>
      <c r="C5281">
        <v>9114.9</v>
      </c>
      <c r="D5281">
        <f t="shared" si="246"/>
        <v>9114.9</v>
      </c>
      <c r="E5281">
        <f t="shared" si="247"/>
        <v>9</v>
      </c>
      <c r="F5281" t="str">
        <f t="shared" si="248"/>
        <v>No</v>
      </c>
    </row>
    <row r="5282" spans="1:6" x14ac:dyDescent="0.25">
      <c r="A5282" t="s">
        <v>304</v>
      </c>
      <c r="B5282" s="1">
        <v>38785</v>
      </c>
      <c r="C5282" t="s">
        <v>3257</v>
      </c>
      <c r="D5282">
        <f t="shared" si="246"/>
        <v>7947.32</v>
      </c>
      <c r="E5282">
        <f t="shared" si="247"/>
        <v>3</v>
      </c>
      <c r="F5282" t="str">
        <f t="shared" si="248"/>
        <v>No</v>
      </c>
    </row>
    <row r="5283" spans="1:6" x14ac:dyDescent="0.25">
      <c r="A5283" t="s">
        <v>1423</v>
      </c>
      <c r="B5283" s="1">
        <v>41348</v>
      </c>
      <c r="C5283" t="s">
        <v>3258</v>
      </c>
      <c r="D5283">
        <f t="shared" si="246"/>
        <v>9949.68</v>
      </c>
      <c r="E5283">
        <f t="shared" si="247"/>
        <v>3</v>
      </c>
      <c r="F5283" t="str">
        <f t="shared" si="248"/>
        <v>No</v>
      </c>
    </row>
    <row r="5284" spans="1:6" x14ac:dyDescent="0.25">
      <c r="A5284" t="s">
        <v>217</v>
      </c>
      <c r="B5284" s="1">
        <v>41711</v>
      </c>
      <c r="C5284">
        <v>5959.71</v>
      </c>
      <c r="D5284">
        <f t="shared" si="246"/>
        <v>5959.71</v>
      </c>
      <c r="E5284">
        <f t="shared" si="247"/>
        <v>3</v>
      </c>
      <c r="F5284" t="str">
        <f t="shared" si="248"/>
        <v>No</v>
      </c>
    </row>
    <row r="5285" spans="1:6" x14ac:dyDescent="0.25">
      <c r="A5285" t="s">
        <v>186</v>
      </c>
      <c r="B5285" s="1">
        <v>41074</v>
      </c>
      <c r="C5285">
        <v>5052.3999999999996</v>
      </c>
      <c r="D5285">
        <f t="shared" si="246"/>
        <v>5052.3999999999996</v>
      </c>
      <c r="E5285">
        <f t="shared" si="247"/>
        <v>6</v>
      </c>
      <c r="F5285" t="str">
        <f t="shared" si="248"/>
        <v>No</v>
      </c>
    </row>
    <row r="5286" spans="1:6" x14ac:dyDescent="0.25">
      <c r="A5286" t="s">
        <v>77</v>
      </c>
      <c r="B5286" s="1">
        <v>40635</v>
      </c>
      <c r="C5286" t="s">
        <v>3259</v>
      </c>
      <c r="D5286">
        <f t="shared" si="246"/>
        <v>8344.0499999999993</v>
      </c>
      <c r="E5286">
        <f t="shared" si="247"/>
        <v>4</v>
      </c>
      <c r="F5286" t="str">
        <f t="shared" si="248"/>
        <v>No</v>
      </c>
    </row>
    <row r="5287" spans="1:6" x14ac:dyDescent="0.25">
      <c r="A5287" t="s">
        <v>844</v>
      </c>
      <c r="B5287" s="1">
        <v>41615</v>
      </c>
      <c r="C5287" t="s">
        <v>3260</v>
      </c>
      <c r="D5287">
        <f t="shared" si="246"/>
        <v>9501.0400000000009</v>
      </c>
      <c r="E5287">
        <f t="shared" si="247"/>
        <v>12</v>
      </c>
      <c r="F5287" t="str">
        <f t="shared" si="248"/>
        <v>No</v>
      </c>
    </row>
    <row r="5288" spans="1:6" x14ac:dyDescent="0.25">
      <c r="A5288" t="s">
        <v>1246</v>
      </c>
      <c r="B5288" s="1">
        <v>37394</v>
      </c>
      <c r="C5288" t="s">
        <v>3261</v>
      </c>
      <c r="D5288">
        <f t="shared" si="246"/>
        <v>8512.08</v>
      </c>
      <c r="E5288">
        <f t="shared" si="247"/>
        <v>5</v>
      </c>
      <c r="F5288" t="str">
        <f t="shared" si="248"/>
        <v>No</v>
      </c>
    </row>
    <row r="5289" spans="1:6" x14ac:dyDescent="0.25">
      <c r="A5289" t="s">
        <v>134</v>
      </c>
      <c r="B5289" s="1">
        <v>37497</v>
      </c>
      <c r="C5289" t="s">
        <v>3262</v>
      </c>
      <c r="D5289">
        <f t="shared" si="246"/>
        <v>5295.57</v>
      </c>
      <c r="E5289">
        <f t="shared" si="247"/>
        <v>8</v>
      </c>
      <c r="F5289" t="str">
        <f t="shared" si="248"/>
        <v>No</v>
      </c>
    </row>
    <row r="5290" spans="1:6" x14ac:dyDescent="0.25">
      <c r="A5290" t="s">
        <v>151</v>
      </c>
      <c r="B5290" s="1">
        <v>40211</v>
      </c>
      <c r="C5290">
        <v>5847.82</v>
      </c>
      <c r="D5290">
        <f t="shared" si="246"/>
        <v>5847.82</v>
      </c>
      <c r="E5290">
        <f t="shared" si="247"/>
        <v>2</v>
      </c>
      <c r="F5290" t="str">
        <f t="shared" si="248"/>
        <v>No</v>
      </c>
    </row>
    <row r="5291" spans="1:6" x14ac:dyDescent="0.25">
      <c r="A5291" t="s">
        <v>429</v>
      </c>
      <c r="B5291" s="1">
        <v>37274</v>
      </c>
      <c r="C5291" t="s">
        <v>3263</v>
      </c>
      <c r="D5291">
        <f t="shared" si="246"/>
        <v>7573.86</v>
      </c>
      <c r="E5291">
        <f t="shared" si="247"/>
        <v>1</v>
      </c>
      <c r="F5291" t="str">
        <f t="shared" si="248"/>
        <v>No</v>
      </c>
    </row>
    <row r="5292" spans="1:6" x14ac:dyDescent="0.25">
      <c r="A5292" t="s">
        <v>299</v>
      </c>
      <c r="B5292" s="1">
        <v>38848</v>
      </c>
      <c r="C5292">
        <v>5900.65</v>
      </c>
      <c r="D5292">
        <f t="shared" si="246"/>
        <v>5900.65</v>
      </c>
      <c r="E5292">
        <f t="shared" si="247"/>
        <v>5</v>
      </c>
      <c r="F5292" t="str">
        <f t="shared" si="248"/>
        <v>No</v>
      </c>
    </row>
    <row r="5293" spans="1:6" x14ac:dyDescent="0.25">
      <c r="A5293" t="s">
        <v>1377</v>
      </c>
      <c r="B5293" s="1">
        <v>40477</v>
      </c>
      <c r="C5293" t="s">
        <v>3264</v>
      </c>
      <c r="D5293">
        <f t="shared" si="246"/>
        <v>6031.64</v>
      </c>
      <c r="E5293">
        <f t="shared" si="247"/>
        <v>10</v>
      </c>
      <c r="F5293" t="str">
        <f t="shared" si="248"/>
        <v>No</v>
      </c>
    </row>
    <row r="5294" spans="1:6" x14ac:dyDescent="0.25">
      <c r="A5294" t="s">
        <v>320</v>
      </c>
      <c r="B5294" s="1">
        <v>37229</v>
      </c>
      <c r="C5294">
        <v>5531.78</v>
      </c>
      <c r="D5294">
        <f t="shared" si="246"/>
        <v>5531.78</v>
      </c>
      <c r="E5294">
        <f t="shared" si="247"/>
        <v>12</v>
      </c>
      <c r="F5294" t="str">
        <f t="shared" si="248"/>
        <v>Yes</v>
      </c>
    </row>
    <row r="5295" spans="1:6" x14ac:dyDescent="0.25">
      <c r="A5295" t="s">
        <v>132</v>
      </c>
      <c r="B5295" s="1">
        <v>38243</v>
      </c>
      <c r="C5295" t="s">
        <v>3265</v>
      </c>
      <c r="D5295">
        <f t="shared" si="246"/>
        <v>9238.19</v>
      </c>
      <c r="E5295">
        <f t="shared" si="247"/>
        <v>9</v>
      </c>
      <c r="F5295" t="str">
        <f t="shared" si="248"/>
        <v>No</v>
      </c>
    </row>
    <row r="5296" spans="1:6" x14ac:dyDescent="0.25">
      <c r="A5296" t="s">
        <v>816</v>
      </c>
      <c r="B5296" s="1">
        <v>38264</v>
      </c>
      <c r="C5296" t="s">
        <v>3266</v>
      </c>
      <c r="D5296">
        <f t="shared" si="246"/>
        <v>9206.3700000000008</v>
      </c>
      <c r="E5296">
        <f t="shared" si="247"/>
        <v>10</v>
      </c>
      <c r="F5296" t="str">
        <f t="shared" si="248"/>
        <v>No</v>
      </c>
    </row>
    <row r="5297" spans="1:6" x14ac:dyDescent="0.25">
      <c r="A5297" t="s">
        <v>192</v>
      </c>
      <c r="B5297" s="1">
        <v>41283</v>
      </c>
      <c r="C5297" t="s">
        <v>3267</v>
      </c>
      <c r="D5297">
        <f t="shared" si="246"/>
        <v>9399.35</v>
      </c>
      <c r="E5297">
        <f t="shared" si="247"/>
        <v>1</v>
      </c>
      <c r="F5297" t="str">
        <f t="shared" si="248"/>
        <v>No</v>
      </c>
    </row>
    <row r="5298" spans="1:6" x14ac:dyDescent="0.25">
      <c r="A5298" t="s">
        <v>354</v>
      </c>
      <c r="B5298" s="1">
        <v>41409</v>
      </c>
      <c r="C5298" t="s">
        <v>3268</v>
      </c>
      <c r="D5298">
        <f t="shared" si="246"/>
        <v>6971.54</v>
      </c>
      <c r="E5298">
        <f t="shared" si="247"/>
        <v>5</v>
      </c>
      <c r="F5298" t="str">
        <f t="shared" si="248"/>
        <v>No</v>
      </c>
    </row>
    <row r="5299" spans="1:6" x14ac:dyDescent="0.25">
      <c r="A5299" t="s">
        <v>131</v>
      </c>
      <c r="B5299" s="1">
        <v>39480</v>
      </c>
      <c r="C5299" t="s">
        <v>3269</v>
      </c>
      <c r="D5299">
        <f t="shared" si="246"/>
        <v>6695.95</v>
      </c>
      <c r="E5299">
        <f t="shared" si="247"/>
        <v>2</v>
      </c>
      <c r="F5299" t="str">
        <f t="shared" si="248"/>
        <v>No</v>
      </c>
    </row>
    <row r="5300" spans="1:6" x14ac:dyDescent="0.25">
      <c r="A5300" t="s">
        <v>650</v>
      </c>
      <c r="B5300" s="1">
        <v>41039</v>
      </c>
      <c r="C5300">
        <v>5112.51</v>
      </c>
      <c r="D5300">
        <f t="shared" si="246"/>
        <v>5112.51</v>
      </c>
      <c r="E5300">
        <f t="shared" si="247"/>
        <v>5</v>
      </c>
      <c r="F5300" t="str">
        <f t="shared" si="248"/>
        <v>No</v>
      </c>
    </row>
    <row r="5301" spans="1:6" x14ac:dyDescent="0.25">
      <c r="A5301" t="s">
        <v>101</v>
      </c>
      <c r="B5301" s="1">
        <v>40775</v>
      </c>
      <c r="C5301" t="s">
        <v>3270</v>
      </c>
      <c r="D5301">
        <f t="shared" si="246"/>
        <v>7135.15</v>
      </c>
      <c r="E5301">
        <f t="shared" si="247"/>
        <v>8</v>
      </c>
      <c r="F5301" t="str">
        <f t="shared" si="248"/>
        <v>No</v>
      </c>
    </row>
    <row r="5302" spans="1:6" x14ac:dyDescent="0.25">
      <c r="A5302" t="s">
        <v>1322</v>
      </c>
      <c r="B5302" s="1">
        <v>39060</v>
      </c>
      <c r="C5302" t="s">
        <v>3271</v>
      </c>
      <c r="D5302">
        <f t="shared" si="246"/>
        <v>8250.19</v>
      </c>
      <c r="E5302">
        <f t="shared" si="247"/>
        <v>12</v>
      </c>
      <c r="F5302" t="str">
        <f t="shared" si="248"/>
        <v>No</v>
      </c>
    </row>
    <row r="5303" spans="1:6" x14ac:dyDescent="0.25">
      <c r="A5303" t="s">
        <v>334</v>
      </c>
      <c r="B5303" s="1">
        <v>40200</v>
      </c>
      <c r="C5303" t="s">
        <v>3272</v>
      </c>
      <c r="D5303">
        <f t="shared" si="246"/>
        <v>9720.43</v>
      </c>
      <c r="E5303">
        <f t="shared" si="247"/>
        <v>1</v>
      </c>
      <c r="F5303" t="str">
        <f t="shared" si="248"/>
        <v>No</v>
      </c>
    </row>
    <row r="5304" spans="1:6" x14ac:dyDescent="0.25">
      <c r="A5304" t="s">
        <v>1125</v>
      </c>
      <c r="B5304" s="1">
        <v>37184</v>
      </c>
      <c r="C5304">
        <v>8119.44</v>
      </c>
      <c r="D5304">
        <f t="shared" si="246"/>
        <v>8119.44</v>
      </c>
      <c r="E5304">
        <f t="shared" si="247"/>
        <v>10</v>
      </c>
      <c r="F5304" t="str">
        <f t="shared" si="248"/>
        <v>No</v>
      </c>
    </row>
    <row r="5305" spans="1:6" x14ac:dyDescent="0.25">
      <c r="A5305" t="s">
        <v>143</v>
      </c>
      <c r="B5305" s="1">
        <v>38402</v>
      </c>
      <c r="C5305" t="s">
        <v>3273</v>
      </c>
      <c r="D5305">
        <f t="shared" si="246"/>
        <v>7931.67</v>
      </c>
      <c r="E5305">
        <f t="shared" si="247"/>
        <v>2</v>
      </c>
      <c r="F5305" t="str">
        <f t="shared" si="248"/>
        <v>Yes</v>
      </c>
    </row>
    <row r="5306" spans="1:6" x14ac:dyDescent="0.25">
      <c r="A5306" t="s">
        <v>310</v>
      </c>
      <c r="B5306" s="1">
        <v>39427</v>
      </c>
      <c r="C5306" t="s">
        <v>3274</v>
      </c>
      <c r="D5306">
        <f t="shared" si="246"/>
        <v>5839.22</v>
      </c>
      <c r="E5306">
        <f t="shared" si="247"/>
        <v>12</v>
      </c>
      <c r="F5306" t="str">
        <f t="shared" si="248"/>
        <v>No</v>
      </c>
    </row>
    <row r="5307" spans="1:6" x14ac:dyDescent="0.25">
      <c r="A5307" t="s">
        <v>77</v>
      </c>
      <c r="B5307" s="1">
        <v>41270</v>
      </c>
      <c r="C5307">
        <v>5811.52</v>
      </c>
      <c r="D5307">
        <f t="shared" si="246"/>
        <v>5811.52</v>
      </c>
      <c r="E5307">
        <f t="shared" si="247"/>
        <v>12</v>
      </c>
      <c r="F5307" t="str">
        <f t="shared" si="248"/>
        <v>No</v>
      </c>
    </row>
    <row r="5308" spans="1:6" x14ac:dyDescent="0.25">
      <c r="A5308" t="s">
        <v>1039</v>
      </c>
      <c r="B5308" s="1">
        <v>37741</v>
      </c>
      <c r="C5308">
        <v>5041.7</v>
      </c>
      <c r="D5308">
        <f t="shared" si="246"/>
        <v>5041.7</v>
      </c>
      <c r="E5308">
        <f t="shared" si="247"/>
        <v>4</v>
      </c>
      <c r="F5308" t="str">
        <f t="shared" si="248"/>
        <v>No</v>
      </c>
    </row>
    <row r="5309" spans="1:6" x14ac:dyDescent="0.25">
      <c r="A5309" t="s">
        <v>1076</v>
      </c>
      <c r="B5309" s="1">
        <v>38321</v>
      </c>
      <c r="C5309" t="s">
        <v>3275</v>
      </c>
      <c r="D5309">
        <f t="shared" si="246"/>
        <v>6727.22</v>
      </c>
      <c r="E5309">
        <f t="shared" si="247"/>
        <v>11</v>
      </c>
      <c r="F5309" t="str">
        <f t="shared" si="248"/>
        <v>No</v>
      </c>
    </row>
    <row r="5310" spans="1:6" x14ac:dyDescent="0.25">
      <c r="A5310" t="s">
        <v>320</v>
      </c>
      <c r="B5310" s="1">
        <v>37540</v>
      </c>
      <c r="C5310" t="s">
        <v>3276</v>
      </c>
      <c r="D5310">
        <f t="shared" si="246"/>
        <v>9881.2199999999993</v>
      </c>
      <c r="E5310">
        <f t="shared" si="247"/>
        <v>10</v>
      </c>
      <c r="F5310" t="str">
        <f t="shared" si="248"/>
        <v>Yes</v>
      </c>
    </row>
    <row r="5311" spans="1:6" x14ac:dyDescent="0.25">
      <c r="A5311" t="s">
        <v>154</v>
      </c>
      <c r="B5311" s="1">
        <v>39355</v>
      </c>
      <c r="C5311" t="s">
        <v>3277</v>
      </c>
      <c r="D5311">
        <f t="shared" si="246"/>
        <v>8845.65</v>
      </c>
      <c r="E5311">
        <f t="shared" si="247"/>
        <v>9</v>
      </c>
      <c r="F5311" t="str">
        <f t="shared" si="248"/>
        <v>No</v>
      </c>
    </row>
    <row r="5312" spans="1:6" x14ac:dyDescent="0.25">
      <c r="A5312" t="s">
        <v>2465</v>
      </c>
      <c r="B5312" s="1">
        <v>37324</v>
      </c>
      <c r="C5312">
        <v>8891.02</v>
      </c>
      <c r="D5312">
        <f t="shared" si="246"/>
        <v>8891.02</v>
      </c>
      <c r="E5312">
        <f t="shared" si="247"/>
        <v>3</v>
      </c>
      <c r="F5312" t="str">
        <f t="shared" si="248"/>
        <v>No</v>
      </c>
    </row>
    <row r="5313" spans="1:6" x14ac:dyDescent="0.25">
      <c r="A5313" t="s">
        <v>708</v>
      </c>
      <c r="B5313" s="1">
        <v>40799</v>
      </c>
      <c r="C5313">
        <v>8150.05</v>
      </c>
      <c r="D5313">
        <f t="shared" si="246"/>
        <v>8150.05</v>
      </c>
      <c r="E5313">
        <f t="shared" si="247"/>
        <v>9</v>
      </c>
      <c r="F5313" t="str">
        <f t="shared" si="248"/>
        <v>No</v>
      </c>
    </row>
    <row r="5314" spans="1:6" x14ac:dyDescent="0.25">
      <c r="A5314" t="s">
        <v>992</v>
      </c>
      <c r="B5314" s="1">
        <v>41215</v>
      </c>
      <c r="C5314" t="s">
        <v>3278</v>
      </c>
      <c r="D5314">
        <f t="shared" si="246"/>
        <v>8938.7999999999993</v>
      </c>
      <c r="E5314">
        <f t="shared" si="247"/>
        <v>11</v>
      </c>
      <c r="F5314" t="str">
        <f t="shared" si="248"/>
        <v>No</v>
      </c>
    </row>
    <row r="5315" spans="1:6" x14ac:dyDescent="0.25">
      <c r="A5315" t="s">
        <v>269</v>
      </c>
      <c r="B5315" s="1">
        <v>37394</v>
      </c>
      <c r="C5315" t="s">
        <v>3279</v>
      </c>
      <c r="D5315">
        <f t="shared" ref="D5315:D5378" si="249">IF(LEFT(RIGHT(C5315,3))=",",_xlfn.NUMBERVALUE(C5315,",","."),C5315)</f>
        <v>7314.56</v>
      </c>
      <c r="E5315">
        <f t="shared" ref="E5315:E5378" si="250">MONTH(B5315)</f>
        <v>5</v>
      </c>
      <c r="F5315" t="str">
        <f t="shared" ref="F5315:F5378" si="251">IF(ISERROR(SEARCH("J*A*S*M",A5315)),"No","Yes")</f>
        <v>Yes</v>
      </c>
    </row>
    <row r="5316" spans="1:6" x14ac:dyDescent="0.25">
      <c r="A5316" t="s">
        <v>1405</v>
      </c>
      <c r="B5316" s="1">
        <v>39431</v>
      </c>
      <c r="C5316">
        <v>5384.22</v>
      </c>
      <c r="D5316">
        <f t="shared" si="249"/>
        <v>5384.22</v>
      </c>
      <c r="E5316">
        <f t="shared" si="250"/>
        <v>12</v>
      </c>
      <c r="F5316" t="str">
        <f t="shared" si="251"/>
        <v>No</v>
      </c>
    </row>
    <row r="5317" spans="1:6" x14ac:dyDescent="0.25">
      <c r="A5317" t="s">
        <v>62</v>
      </c>
      <c r="B5317" s="1">
        <v>39707</v>
      </c>
      <c r="C5317" t="s">
        <v>3280</v>
      </c>
      <c r="D5317">
        <f t="shared" si="249"/>
        <v>6343.53</v>
      </c>
      <c r="E5317">
        <f t="shared" si="250"/>
        <v>9</v>
      </c>
      <c r="F5317" t="str">
        <f t="shared" si="251"/>
        <v>No</v>
      </c>
    </row>
    <row r="5318" spans="1:6" x14ac:dyDescent="0.25">
      <c r="A5318" t="s">
        <v>216</v>
      </c>
      <c r="B5318" s="1">
        <v>40330</v>
      </c>
      <c r="C5318" t="s">
        <v>3281</v>
      </c>
      <c r="D5318">
        <f t="shared" si="249"/>
        <v>6326.64</v>
      </c>
      <c r="E5318">
        <f t="shared" si="250"/>
        <v>6</v>
      </c>
      <c r="F5318" t="str">
        <f t="shared" si="251"/>
        <v>No</v>
      </c>
    </row>
    <row r="5319" spans="1:6" x14ac:dyDescent="0.25">
      <c r="A5319" t="s">
        <v>59</v>
      </c>
      <c r="B5319" s="1">
        <v>37094</v>
      </c>
      <c r="C5319" t="s">
        <v>3282</v>
      </c>
      <c r="D5319">
        <f t="shared" si="249"/>
        <v>6961.06</v>
      </c>
      <c r="E5319">
        <f t="shared" si="250"/>
        <v>7</v>
      </c>
      <c r="F5319" t="str">
        <f t="shared" si="251"/>
        <v>No</v>
      </c>
    </row>
    <row r="5320" spans="1:6" x14ac:dyDescent="0.25">
      <c r="A5320" t="s">
        <v>1243</v>
      </c>
      <c r="B5320" s="1">
        <v>41071</v>
      </c>
      <c r="C5320" t="s">
        <v>3283</v>
      </c>
      <c r="D5320">
        <f t="shared" si="249"/>
        <v>9169.5400000000009</v>
      </c>
      <c r="E5320">
        <f t="shared" si="250"/>
        <v>6</v>
      </c>
      <c r="F5320" t="str">
        <f t="shared" si="251"/>
        <v>No</v>
      </c>
    </row>
    <row r="5321" spans="1:6" x14ac:dyDescent="0.25">
      <c r="A5321" t="s">
        <v>61</v>
      </c>
      <c r="B5321" s="1">
        <v>39083</v>
      </c>
      <c r="C5321" t="s">
        <v>3284</v>
      </c>
      <c r="D5321">
        <f t="shared" si="249"/>
        <v>9904.7099999999991</v>
      </c>
      <c r="E5321">
        <f t="shared" si="250"/>
        <v>1</v>
      </c>
      <c r="F5321" t="str">
        <f t="shared" si="251"/>
        <v>No</v>
      </c>
    </row>
    <row r="5322" spans="1:6" x14ac:dyDescent="0.25">
      <c r="A5322" t="s">
        <v>2184</v>
      </c>
      <c r="B5322" s="1">
        <v>40590</v>
      </c>
      <c r="C5322">
        <v>6270.33</v>
      </c>
      <c r="D5322">
        <f t="shared" si="249"/>
        <v>6270.33</v>
      </c>
      <c r="E5322">
        <f t="shared" si="250"/>
        <v>2</v>
      </c>
      <c r="F5322" t="str">
        <f t="shared" si="251"/>
        <v>No</v>
      </c>
    </row>
    <row r="5323" spans="1:6" x14ac:dyDescent="0.25">
      <c r="A5323" t="s">
        <v>834</v>
      </c>
      <c r="B5323" s="1">
        <v>41016</v>
      </c>
      <c r="C5323">
        <v>9196.9699999999993</v>
      </c>
      <c r="D5323">
        <f t="shared" si="249"/>
        <v>9196.9699999999993</v>
      </c>
      <c r="E5323">
        <f t="shared" si="250"/>
        <v>4</v>
      </c>
      <c r="F5323" t="str">
        <f t="shared" si="251"/>
        <v>No</v>
      </c>
    </row>
    <row r="5324" spans="1:6" x14ac:dyDescent="0.25">
      <c r="A5324" t="s">
        <v>739</v>
      </c>
      <c r="B5324" s="1">
        <v>39468</v>
      </c>
      <c r="C5324" t="s">
        <v>3285</v>
      </c>
      <c r="D5324">
        <f t="shared" si="249"/>
        <v>7899.21</v>
      </c>
      <c r="E5324">
        <f t="shared" si="250"/>
        <v>1</v>
      </c>
      <c r="F5324" t="str">
        <f t="shared" si="251"/>
        <v>No</v>
      </c>
    </row>
    <row r="5325" spans="1:6" x14ac:dyDescent="0.25">
      <c r="A5325" t="s">
        <v>80</v>
      </c>
      <c r="B5325" s="1">
        <v>37981</v>
      </c>
      <c r="C5325">
        <v>7664.81</v>
      </c>
      <c r="D5325">
        <f t="shared" si="249"/>
        <v>7664.81</v>
      </c>
      <c r="E5325">
        <f t="shared" si="250"/>
        <v>12</v>
      </c>
      <c r="F5325" t="str">
        <f t="shared" si="251"/>
        <v>Yes</v>
      </c>
    </row>
    <row r="5326" spans="1:6" x14ac:dyDescent="0.25">
      <c r="A5326" t="s">
        <v>84</v>
      </c>
      <c r="B5326" s="1">
        <v>38579</v>
      </c>
      <c r="C5326" t="s">
        <v>3286</v>
      </c>
      <c r="D5326">
        <f t="shared" si="249"/>
        <v>9179.7900000000009</v>
      </c>
      <c r="E5326">
        <f t="shared" si="250"/>
        <v>8</v>
      </c>
      <c r="F5326" t="str">
        <f t="shared" si="251"/>
        <v>No</v>
      </c>
    </row>
    <row r="5327" spans="1:6" x14ac:dyDescent="0.25">
      <c r="A5327" t="s">
        <v>320</v>
      </c>
      <c r="B5327" s="1">
        <v>40587</v>
      </c>
      <c r="C5327" t="s">
        <v>3287</v>
      </c>
      <c r="D5327">
        <f t="shared" si="249"/>
        <v>8624.61</v>
      </c>
      <c r="E5327">
        <f t="shared" si="250"/>
        <v>2</v>
      </c>
      <c r="F5327" t="str">
        <f t="shared" si="251"/>
        <v>Yes</v>
      </c>
    </row>
    <row r="5328" spans="1:6" x14ac:dyDescent="0.25">
      <c r="A5328" t="s">
        <v>778</v>
      </c>
      <c r="B5328" s="1">
        <v>40640</v>
      </c>
      <c r="C5328">
        <v>7450.16</v>
      </c>
      <c r="D5328">
        <f t="shared" si="249"/>
        <v>7450.16</v>
      </c>
      <c r="E5328">
        <f t="shared" si="250"/>
        <v>4</v>
      </c>
      <c r="F5328" t="str">
        <f t="shared" si="251"/>
        <v>No</v>
      </c>
    </row>
    <row r="5329" spans="1:6" x14ac:dyDescent="0.25">
      <c r="A5329" t="s">
        <v>163</v>
      </c>
      <c r="B5329" s="1">
        <v>40366</v>
      </c>
      <c r="C5329">
        <v>9286.57</v>
      </c>
      <c r="D5329">
        <f t="shared" si="249"/>
        <v>9286.57</v>
      </c>
      <c r="E5329">
        <f t="shared" si="250"/>
        <v>7</v>
      </c>
      <c r="F5329" t="str">
        <f t="shared" si="251"/>
        <v>No</v>
      </c>
    </row>
    <row r="5330" spans="1:6" x14ac:dyDescent="0.25">
      <c r="A5330" t="s">
        <v>607</v>
      </c>
      <c r="B5330" s="1">
        <v>41095</v>
      </c>
      <c r="C5330" t="s">
        <v>3288</v>
      </c>
      <c r="D5330">
        <f t="shared" si="249"/>
        <v>5493.53</v>
      </c>
      <c r="E5330">
        <f t="shared" si="250"/>
        <v>7</v>
      </c>
      <c r="F5330" t="str">
        <f t="shared" si="251"/>
        <v>No</v>
      </c>
    </row>
    <row r="5331" spans="1:6" x14ac:dyDescent="0.25">
      <c r="A5331" t="s">
        <v>84</v>
      </c>
      <c r="B5331" s="1">
        <v>38083</v>
      </c>
      <c r="C5331">
        <v>5913.47</v>
      </c>
      <c r="D5331">
        <f t="shared" si="249"/>
        <v>5913.47</v>
      </c>
      <c r="E5331">
        <f t="shared" si="250"/>
        <v>4</v>
      </c>
      <c r="F5331" t="str">
        <f t="shared" si="251"/>
        <v>No</v>
      </c>
    </row>
    <row r="5332" spans="1:6" x14ac:dyDescent="0.25">
      <c r="A5332" t="s">
        <v>1133</v>
      </c>
      <c r="B5332" s="1">
        <v>37517</v>
      </c>
      <c r="C5332">
        <v>6930.56</v>
      </c>
      <c r="D5332">
        <f t="shared" si="249"/>
        <v>6930.56</v>
      </c>
      <c r="E5332">
        <f t="shared" si="250"/>
        <v>9</v>
      </c>
      <c r="F5332" t="str">
        <f t="shared" si="251"/>
        <v>No</v>
      </c>
    </row>
    <row r="5333" spans="1:6" x14ac:dyDescent="0.25">
      <c r="A5333" t="s">
        <v>168</v>
      </c>
      <c r="B5333" s="1">
        <v>37460</v>
      </c>
      <c r="C5333">
        <v>8220.7000000000007</v>
      </c>
      <c r="D5333">
        <f t="shared" si="249"/>
        <v>8220.7000000000007</v>
      </c>
      <c r="E5333">
        <f t="shared" si="250"/>
        <v>7</v>
      </c>
      <c r="F5333" t="str">
        <f t="shared" si="251"/>
        <v>No</v>
      </c>
    </row>
    <row r="5334" spans="1:6" x14ac:dyDescent="0.25">
      <c r="A5334" t="s">
        <v>126</v>
      </c>
      <c r="B5334" s="1">
        <v>39429</v>
      </c>
      <c r="C5334" t="s">
        <v>3289</v>
      </c>
      <c r="D5334">
        <f t="shared" si="249"/>
        <v>5752.8</v>
      </c>
      <c r="E5334">
        <f t="shared" si="250"/>
        <v>12</v>
      </c>
      <c r="F5334" t="str">
        <f t="shared" si="251"/>
        <v>No</v>
      </c>
    </row>
    <row r="5335" spans="1:6" x14ac:dyDescent="0.25">
      <c r="A5335" t="s">
        <v>230</v>
      </c>
      <c r="B5335" s="1">
        <v>37187</v>
      </c>
      <c r="C5335" t="s">
        <v>3290</v>
      </c>
      <c r="D5335">
        <f t="shared" si="249"/>
        <v>6043.25</v>
      </c>
      <c r="E5335">
        <f t="shared" si="250"/>
        <v>10</v>
      </c>
      <c r="F5335" t="str">
        <f t="shared" si="251"/>
        <v>No</v>
      </c>
    </row>
    <row r="5336" spans="1:6" x14ac:dyDescent="0.25">
      <c r="A5336" t="s">
        <v>125</v>
      </c>
      <c r="B5336" s="1">
        <v>37259</v>
      </c>
      <c r="C5336">
        <v>9527.7199999999993</v>
      </c>
      <c r="D5336">
        <f t="shared" si="249"/>
        <v>9527.7199999999993</v>
      </c>
      <c r="E5336">
        <f t="shared" si="250"/>
        <v>1</v>
      </c>
      <c r="F5336" t="str">
        <f t="shared" si="251"/>
        <v>No</v>
      </c>
    </row>
    <row r="5337" spans="1:6" x14ac:dyDescent="0.25">
      <c r="A5337" t="s">
        <v>173</v>
      </c>
      <c r="B5337" s="1">
        <v>37097</v>
      </c>
      <c r="C5337" t="s">
        <v>3291</v>
      </c>
      <c r="D5337">
        <f t="shared" si="249"/>
        <v>8313.59</v>
      </c>
      <c r="E5337">
        <f t="shared" si="250"/>
        <v>7</v>
      </c>
      <c r="F5337" t="str">
        <f t="shared" si="251"/>
        <v>No</v>
      </c>
    </row>
    <row r="5338" spans="1:6" x14ac:dyDescent="0.25">
      <c r="A5338" t="s">
        <v>776</v>
      </c>
      <c r="B5338" s="1">
        <v>41926</v>
      </c>
      <c r="C5338">
        <v>5742.18</v>
      </c>
      <c r="D5338">
        <f t="shared" si="249"/>
        <v>5742.18</v>
      </c>
      <c r="E5338">
        <f t="shared" si="250"/>
        <v>10</v>
      </c>
      <c r="F5338" t="str">
        <f t="shared" si="251"/>
        <v>No</v>
      </c>
    </row>
    <row r="5339" spans="1:6" x14ac:dyDescent="0.25">
      <c r="A5339" t="s">
        <v>102</v>
      </c>
      <c r="B5339" s="1">
        <v>41560</v>
      </c>
      <c r="C5339">
        <v>8085.05</v>
      </c>
      <c r="D5339">
        <f t="shared" si="249"/>
        <v>8085.05</v>
      </c>
      <c r="E5339">
        <f t="shared" si="250"/>
        <v>10</v>
      </c>
      <c r="F5339" t="str">
        <f t="shared" si="251"/>
        <v>No</v>
      </c>
    </row>
    <row r="5340" spans="1:6" x14ac:dyDescent="0.25">
      <c r="A5340" t="s">
        <v>138</v>
      </c>
      <c r="B5340" s="1">
        <v>39336</v>
      </c>
      <c r="C5340">
        <v>7343.7</v>
      </c>
      <c r="D5340">
        <f t="shared" si="249"/>
        <v>7343.7</v>
      </c>
      <c r="E5340">
        <f t="shared" si="250"/>
        <v>9</v>
      </c>
      <c r="F5340" t="str">
        <f t="shared" si="251"/>
        <v>Yes</v>
      </c>
    </row>
    <row r="5341" spans="1:6" x14ac:dyDescent="0.25">
      <c r="A5341" t="s">
        <v>372</v>
      </c>
      <c r="B5341" s="1">
        <v>37968</v>
      </c>
      <c r="C5341" t="s">
        <v>3292</v>
      </c>
      <c r="D5341">
        <f t="shared" si="249"/>
        <v>9040.02</v>
      </c>
      <c r="E5341">
        <f t="shared" si="250"/>
        <v>12</v>
      </c>
      <c r="F5341" t="str">
        <f t="shared" si="251"/>
        <v>No</v>
      </c>
    </row>
    <row r="5342" spans="1:6" x14ac:dyDescent="0.25">
      <c r="A5342" t="s">
        <v>112</v>
      </c>
      <c r="B5342" s="1">
        <v>38114</v>
      </c>
      <c r="C5342" t="s">
        <v>3293</v>
      </c>
      <c r="D5342">
        <f t="shared" si="249"/>
        <v>9366.26</v>
      </c>
      <c r="E5342">
        <f t="shared" si="250"/>
        <v>5</v>
      </c>
      <c r="F5342" t="str">
        <f t="shared" si="251"/>
        <v>No</v>
      </c>
    </row>
    <row r="5343" spans="1:6" x14ac:dyDescent="0.25">
      <c r="A5343" t="s">
        <v>414</v>
      </c>
      <c r="B5343" s="1">
        <v>37885</v>
      </c>
      <c r="C5343">
        <v>9021.14</v>
      </c>
      <c r="D5343">
        <f t="shared" si="249"/>
        <v>9021.14</v>
      </c>
      <c r="E5343">
        <f t="shared" si="250"/>
        <v>9</v>
      </c>
      <c r="F5343" t="str">
        <f t="shared" si="251"/>
        <v>No</v>
      </c>
    </row>
    <row r="5344" spans="1:6" x14ac:dyDescent="0.25">
      <c r="A5344" t="s">
        <v>308</v>
      </c>
      <c r="B5344" s="1">
        <v>41787</v>
      </c>
      <c r="C5344">
        <v>5957.88</v>
      </c>
      <c r="D5344">
        <f t="shared" si="249"/>
        <v>5957.88</v>
      </c>
      <c r="E5344">
        <f t="shared" si="250"/>
        <v>5</v>
      </c>
      <c r="F5344" t="str">
        <f t="shared" si="251"/>
        <v>No</v>
      </c>
    </row>
    <row r="5345" spans="1:6" x14ac:dyDescent="0.25">
      <c r="A5345" t="s">
        <v>1556</v>
      </c>
      <c r="B5345" s="1">
        <v>37300</v>
      </c>
      <c r="C5345">
        <v>7423</v>
      </c>
      <c r="D5345">
        <f t="shared" si="249"/>
        <v>7423</v>
      </c>
      <c r="E5345">
        <f t="shared" si="250"/>
        <v>2</v>
      </c>
      <c r="F5345" t="str">
        <f t="shared" si="251"/>
        <v>No</v>
      </c>
    </row>
    <row r="5346" spans="1:6" x14ac:dyDescent="0.25">
      <c r="A5346" t="s">
        <v>301</v>
      </c>
      <c r="B5346" s="1">
        <v>39610</v>
      </c>
      <c r="C5346" t="s">
        <v>3294</v>
      </c>
      <c r="D5346">
        <f t="shared" si="249"/>
        <v>6179.11</v>
      </c>
      <c r="E5346">
        <f t="shared" si="250"/>
        <v>6</v>
      </c>
      <c r="F5346" t="str">
        <f t="shared" si="251"/>
        <v>No</v>
      </c>
    </row>
    <row r="5347" spans="1:6" x14ac:dyDescent="0.25">
      <c r="A5347" t="s">
        <v>868</v>
      </c>
      <c r="B5347" s="1">
        <v>37465</v>
      </c>
      <c r="C5347" t="s">
        <v>3295</v>
      </c>
      <c r="D5347">
        <f t="shared" si="249"/>
        <v>7306.14</v>
      </c>
      <c r="E5347">
        <f t="shared" si="250"/>
        <v>7</v>
      </c>
      <c r="F5347" t="str">
        <f t="shared" si="251"/>
        <v>No</v>
      </c>
    </row>
    <row r="5348" spans="1:6" x14ac:dyDescent="0.25">
      <c r="A5348" t="s">
        <v>909</v>
      </c>
      <c r="B5348" s="1">
        <v>38260</v>
      </c>
      <c r="C5348">
        <v>7744.66</v>
      </c>
      <c r="D5348">
        <f t="shared" si="249"/>
        <v>7744.66</v>
      </c>
      <c r="E5348">
        <f t="shared" si="250"/>
        <v>9</v>
      </c>
      <c r="F5348" t="str">
        <f t="shared" si="251"/>
        <v>No</v>
      </c>
    </row>
    <row r="5349" spans="1:6" x14ac:dyDescent="0.25">
      <c r="A5349" t="s">
        <v>281</v>
      </c>
      <c r="B5349" s="1">
        <v>38607</v>
      </c>
      <c r="C5349">
        <v>6214.21</v>
      </c>
      <c r="D5349">
        <f t="shared" si="249"/>
        <v>6214.21</v>
      </c>
      <c r="E5349">
        <f t="shared" si="250"/>
        <v>9</v>
      </c>
      <c r="F5349" t="str">
        <f t="shared" si="251"/>
        <v>No</v>
      </c>
    </row>
    <row r="5350" spans="1:6" x14ac:dyDescent="0.25">
      <c r="A5350" t="s">
        <v>84</v>
      </c>
      <c r="B5350" s="1">
        <v>39058</v>
      </c>
      <c r="C5350" t="s">
        <v>3296</v>
      </c>
      <c r="D5350">
        <f t="shared" si="249"/>
        <v>9008.56</v>
      </c>
      <c r="E5350">
        <f t="shared" si="250"/>
        <v>12</v>
      </c>
      <c r="F5350" t="str">
        <f t="shared" si="251"/>
        <v>No</v>
      </c>
    </row>
    <row r="5351" spans="1:6" x14ac:dyDescent="0.25">
      <c r="A5351" t="s">
        <v>126</v>
      </c>
      <c r="B5351" s="1">
        <v>39616</v>
      </c>
      <c r="C5351" t="s">
        <v>3297</v>
      </c>
      <c r="D5351">
        <f t="shared" si="249"/>
        <v>8901.42</v>
      </c>
      <c r="E5351">
        <f t="shared" si="250"/>
        <v>6</v>
      </c>
      <c r="F5351" t="str">
        <f t="shared" si="251"/>
        <v>No</v>
      </c>
    </row>
    <row r="5352" spans="1:6" x14ac:dyDescent="0.25">
      <c r="A5352" t="s">
        <v>217</v>
      </c>
      <c r="B5352" s="1">
        <v>38413</v>
      </c>
      <c r="C5352" t="s">
        <v>3298</v>
      </c>
      <c r="D5352">
        <f t="shared" si="249"/>
        <v>7366.58</v>
      </c>
      <c r="E5352">
        <f t="shared" si="250"/>
        <v>3</v>
      </c>
      <c r="F5352" t="str">
        <f t="shared" si="251"/>
        <v>No</v>
      </c>
    </row>
    <row r="5353" spans="1:6" x14ac:dyDescent="0.25">
      <c r="A5353" t="s">
        <v>71</v>
      </c>
      <c r="B5353" s="1">
        <v>39097</v>
      </c>
      <c r="C5353">
        <v>7478.8</v>
      </c>
      <c r="D5353">
        <f t="shared" si="249"/>
        <v>7478.8</v>
      </c>
      <c r="E5353">
        <f t="shared" si="250"/>
        <v>1</v>
      </c>
      <c r="F5353" t="str">
        <f t="shared" si="251"/>
        <v>No</v>
      </c>
    </row>
    <row r="5354" spans="1:6" x14ac:dyDescent="0.25">
      <c r="A5354" t="s">
        <v>1394</v>
      </c>
      <c r="B5354" s="1">
        <v>38282</v>
      </c>
      <c r="C5354">
        <v>5700.75</v>
      </c>
      <c r="D5354">
        <f t="shared" si="249"/>
        <v>5700.75</v>
      </c>
      <c r="E5354">
        <f t="shared" si="250"/>
        <v>10</v>
      </c>
      <c r="F5354" t="str">
        <f t="shared" si="251"/>
        <v>No</v>
      </c>
    </row>
    <row r="5355" spans="1:6" x14ac:dyDescent="0.25">
      <c r="A5355" t="s">
        <v>413</v>
      </c>
      <c r="B5355" s="1">
        <v>41506</v>
      </c>
      <c r="C5355">
        <v>5368.35</v>
      </c>
      <c r="D5355">
        <f t="shared" si="249"/>
        <v>5368.35</v>
      </c>
      <c r="E5355">
        <f t="shared" si="250"/>
        <v>8</v>
      </c>
      <c r="F5355" t="str">
        <f t="shared" si="251"/>
        <v>No</v>
      </c>
    </row>
    <row r="5356" spans="1:6" x14ac:dyDescent="0.25">
      <c r="A5356" t="s">
        <v>329</v>
      </c>
      <c r="B5356" s="1">
        <v>38722</v>
      </c>
      <c r="C5356">
        <v>7117.56</v>
      </c>
      <c r="D5356">
        <f t="shared" si="249"/>
        <v>7117.56</v>
      </c>
      <c r="E5356">
        <f t="shared" si="250"/>
        <v>1</v>
      </c>
      <c r="F5356" t="str">
        <f t="shared" si="251"/>
        <v>No</v>
      </c>
    </row>
    <row r="5357" spans="1:6" x14ac:dyDescent="0.25">
      <c r="A5357" t="s">
        <v>1997</v>
      </c>
      <c r="B5357" s="1">
        <v>37681</v>
      </c>
      <c r="C5357">
        <v>6961.57</v>
      </c>
      <c r="D5357">
        <f t="shared" si="249"/>
        <v>6961.57</v>
      </c>
      <c r="E5357">
        <f t="shared" si="250"/>
        <v>3</v>
      </c>
      <c r="F5357" t="str">
        <f t="shared" si="251"/>
        <v>No</v>
      </c>
    </row>
    <row r="5358" spans="1:6" x14ac:dyDescent="0.25">
      <c r="A5358" t="s">
        <v>413</v>
      </c>
      <c r="B5358" s="1">
        <v>38850</v>
      </c>
      <c r="C5358">
        <v>7631.66</v>
      </c>
      <c r="D5358">
        <f t="shared" si="249"/>
        <v>7631.66</v>
      </c>
      <c r="E5358">
        <f t="shared" si="250"/>
        <v>5</v>
      </c>
      <c r="F5358" t="str">
        <f t="shared" si="251"/>
        <v>No</v>
      </c>
    </row>
    <row r="5359" spans="1:6" x14ac:dyDescent="0.25">
      <c r="A5359" t="s">
        <v>1188</v>
      </c>
      <c r="B5359" s="1">
        <v>38897</v>
      </c>
      <c r="C5359" t="s">
        <v>3299</v>
      </c>
      <c r="D5359">
        <f t="shared" si="249"/>
        <v>8893.3799999999992</v>
      </c>
      <c r="E5359">
        <f t="shared" si="250"/>
        <v>6</v>
      </c>
      <c r="F5359" t="str">
        <f t="shared" si="251"/>
        <v>No</v>
      </c>
    </row>
    <row r="5360" spans="1:6" x14ac:dyDescent="0.25">
      <c r="A5360" t="s">
        <v>1076</v>
      </c>
      <c r="B5360" s="1">
        <v>40142</v>
      </c>
      <c r="C5360" t="s">
        <v>3300</v>
      </c>
      <c r="D5360">
        <f t="shared" si="249"/>
        <v>6902.7</v>
      </c>
      <c r="E5360">
        <f t="shared" si="250"/>
        <v>11</v>
      </c>
      <c r="F5360" t="str">
        <f t="shared" si="251"/>
        <v>No</v>
      </c>
    </row>
    <row r="5361" spans="1:6" x14ac:dyDescent="0.25">
      <c r="A5361" t="s">
        <v>568</v>
      </c>
      <c r="B5361" s="1">
        <v>39028</v>
      </c>
      <c r="C5361" t="s">
        <v>3301</v>
      </c>
      <c r="D5361">
        <f t="shared" si="249"/>
        <v>7667.77</v>
      </c>
      <c r="E5361">
        <f t="shared" si="250"/>
        <v>11</v>
      </c>
      <c r="F5361" t="str">
        <f t="shared" si="251"/>
        <v>No</v>
      </c>
    </row>
    <row r="5362" spans="1:6" x14ac:dyDescent="0.25">
      <c r="A5362" t="s">
        <v>474</v>
      </c>
      <c r="B5362" s="1">
        <v>40462</v>
      </c>
      <c r="C5362">
        <v>5754.23</v>
      </c>
      <c r="D5362">
        <f t="shared" si="249"/>
        <v>5754.23</v>
      </c>
      <c r="E5362">
        <f t="shared" si="250"/>
        <v>10</v>
      </c>
      <c r="F5362" t="str">
        <f t="shared" si="251"/>
        <v>No</v>
      </c>
    </row>
    <row r="5363" spans="1:6" x14ac:dyDescent="0.25">
      <c r="A5363" t="s">
        <v>713</v>
      </c>
      <c r="B5363" s="1">
        <v>40984</v>
      </c>
      <c r="C5363">
        <v>6448.68</v>
      </c>
      <c r="D5363">
        <f t="shared" si="249"/>
        <v>6448.68</v>
      </c>
      <c r="E5363">
        <f t="shared" si="250"/>
        <v>3</v>
      </c>
      <c r="F5363" t="str">
        <f t="shared" si="251"/>
        <v>No</v>
      </c>
    </row>
    <row r="5364" spans="1:6" x14ac:dyDescent="0.25">
      <c r="A5364" t="s">
        <v>125</v>
      </c>
      <c r="B5364" s="1">
        <v>38555</v>
      </c>
      <c r="C5364" t="s">
        <v>3302</v>
      </c>
      <c r="D5364">
        <f t="shared" si="249"/>
        <v>6752.45</v>
      </c>
      <c r="E5364">
        <f t="shared" si="250"/>
        <v>7</v>
      </c>
      <c r="F5364" t="str">
        <f t="shared" si="251"/>
        <v>No</v>
      </c>
    </row>
    <row r="5365" spans="1:6" x14ac:dyDescent="0.25">
      <c r="A5365" t="s">
        <v>143</v>
      </c>
      <c r="B5365" s="1">
        <v>40700</v>
      </c>
      <c r="C5365">
        <v>7319.47</v>
      </c>
      <c r="D5365">
        <f t="shared" si="249"/>
        <v>7319.47</v>
      </c>
      <c r="E5365">
        <f t="shared" si="250"/>
        <v>6</v>
      </c>
      <c r="F5365" t="str">
        <f t="shared" si="251"/>
        <v>Yes</v>
      </c>
    </row>
    <row r="5366" spans="1:6" x14ac:dyDescent="0.25">
      <c r="A5366" t="s">
        <v>1010</v>
      </c>
      <c r="B5366" s="1">
        <v>39973</v>
      </c>
      <c r="C5366">
        <v>6632.46</v>
      </c>
      <c r="D5366">
        <f t="shared" si="249"/>
        <v>6632.46</v>
      </c>
      <c r="E5366">
        <f t="shared" si="250"/>
        <v>6</v>
      </c>
      <c r="F5366" t="str">
        <f t="shared" si="251"/>
        <v>No</v>
      </c>
    </row>
    <row r="5367" spans="1:6" x14ac:dyDescent="0.25">
      <c r="A5367" t="s">
        <v>155</v>
      </c>
      <c r="B5367" s="1">
        <v>38974</v>
      </c>
      <c r="C5367">
        <v>8498.11</v>
      </c>
      <c r="D5367">
        <f t="shared" si="249"/>
        <v>8498.11</v>
      </c>
      <c r="E5367">
        <f t="shared" si="250"/>
        <v>9</v>
      </c>
      <c r="F5367" t="str">
        <f t="shared" si="251"/>
        <v>No</v>
      </c>
    </row>
    <row r="5368" spans="1:6" x14ac:dyDescent="0.25">
      <c r="A5368" t="s">
        <v>933</v>
      </c>
      <c r="B5368" s="1">
        <v>37578</v>
      </c>
      <c r="C5368" t="s">
        <v>3303</v>
      </c>
      <c r="D5368">
        <f t="shared" si="249"/>
        <v>9504.36</v>
      </c>
      <c r="E5368">
        <f t="shared" si="250"/>
        <v>11</v>
      </c>
      <c r="F5368" t="str">
        <f t="shared" si="251"/>
        <v>No</v>
      </c>
    </row>
    <row r="5369" spans="1:6" x14ac:dyDescent="0.25">
      <c r="A5369" t="s">
        <v>2465</v>
      </c>
      <c r="B5369" s="1">
        <v>40719</v>
      </c>
      <c r="C5369" t="s">
        <v>3304</v>
      </c>
      <c r="D5369">
        <f t="shared" si="249"/>
        <v>7632.86</v>
      </c>
      <c r="E5369">
        <f t="shared" si="250"/>
        <v>6</v>
      </c>
      <c r="F5369" t="str">
        <f t="shared" si="251"/>
        <v>No</v>
      </c>
    </row>
    <row r="5370" spans="1:6" x14ac:dyDescent="0.25">
      <c r="A5370" t="s">
        <v>74</v>
      </c>
      <c r="B5370" s="1">
        <v>39655</v>
      </c>
      <c r="C5370" t="s">
        <v>3305</v>
      </c>
      <c r="D5370">
        <f t="shared" si="249"/>
        <v>6413.85</v>
      </c>
      <c r="E5370">
        <f t="shared" si="250"/>
        <v>7</v>
      </c>
      <c r="F5370" t="str">
        <f t="shared" si="251"/>
        <v>Yes</v>
      </c>
    </row>
    <row r="5371" spans="1:6" x14ac:dyDescent="0.25">
      <c r="A5371" t="s">
        <v>80</v>
      </c>
      <c r="B5371" s="1">
        <v>37571</v>
      </c>
      <c r="C5371" t="s">
        <v>3306</v>
      </c>
      <c r="D5371">
        <f t="shared" si="249"/>
        <v>8664.02</v>
      </c>
      <c r="E5371">
        <f t="shared" si="250"/>
        <v>11</v>
      </c>
      <c r="F5371" t="str">
        <f t="shared" si="251"/>
        <v>Yes</v>
      </c>
    </row>
    <row r="5372" spans="1:6" x14ac:dyDescent="0.25">
      <c r="A5372" t="s">
        <v>1443</v>
      </c>
      <c r="B5372" s="1">
        <v>38382</v>
      </c>
      <c r="C5372">
        <v>6500.98</v>
      </c>
      <c r="D5372">
        <f t="shared" si="249"/>
        <v>6500.98</v>
      </c>
      <c r="E5372">
        <f t="shared" si="250"/>
        <v>1</v>
      </c>
      <c r="F5372" t="str">
        <f t="shared" si="251"/>
        <v>No</v>
      </c>
    </row>
    <row r="5373" spans="1:6" x14ac:dyDescent="0.25">
      <c r="A5373" t="s">
        <v>238</v>
      </c>
      <c r="B5373" s="1">
        <v>40010</v>
      </c>
      <c r="C5373">
        <v>8850.26</v>
      </c>
      <c r="D5373">
        <f t="shared" si="249"/>
        <v>8850.26</v>
      </c>
      <c r="E5373">
        <f t="shared" si="250"/>
        <v>7</v>
      </c>
      <c r="F5373" t="str">
        <f t="shared" si="251"/>
        <v>No</v>
      </c>
    </row>
    <row r="5374" spans="1:6" x14ac:dyDescent="0.25">
      <c r="A5374" t="s">
        <v>600</v>
      </c>
      <c r="B5374" s="1">
        <v>40879</v>
      </c>
      <c r="C5374">
        <v>9853.42</v>
      </c>
      <c r="D5374">
        <f t="shared" si="249"/>
        <v>9853.42</v>
      </c>
      <c r="E5374">
        <f t="shared" si="250"/>
        <v>12</v>
      </c>
      <c r="F5374" t="str">
        <f t="shared" si="251"/>
        <v>No</v>
      </c>
    </row>
    <row r="5375" spans="1:6" x14ac:dyDescent="0.25">
      <c r="A5375" t="s">
        <v>2465</v>
      </c>
      <c r="B5375" s="1">
        <v>39825</v>
      </c>
      <c r="C5375">
        <v>9089.91</v>
      </c>
      <c r="D5375">
        <f t="shared" si="249"/>
        <v>9089.91</v>
      </c>
      <c r="E5375">
        <f t="shared" si="250"/>
        <v>1</v>
      </c>
      <c r="F5375" t="str">
        <f t="shared" si="251"/>
        <v>No</v>
      </c>
    </row>
    <row r="5376" spans="1:6" x14ac:dyDescent="0.25">
      <c r="A5376" t="s">
        <v>239</v>
      </c>
      <c r="B5376" s="1">
        <v>38471</v>
      </c>
      <c r="C5376" t="s">
        <v>3307</v>
      </c>
      <c r="D5376">
        <f t="shared" si="249"/>
        <v>5687.94</v>
      </c>
      <c r="E5376">
        <f t="shared" si="250"/>
        <v>4</v>
      </c>
      <c r="F5376" t="str">
        <f t="shared" si="251"/>
        <v>No</v>
      </c>
    </row>
    <row r="5377" spans="1:6" x14ac:dyDescent="0.25">
      <c r="A5377" t="s">
        <v>230</v>
      </c>
      <c r="B5377" s="1">
        <v>38541</v>
      </c>
      <c r="C5377">
        <v>8028.96</v>
      </c>
      <c r="D5377">
        <f t="shared" si="249"/>
        <v>8028.96</v>
      </c>
      <c r="E5377">
        <f t="shared" si="250"/>
        <v>7</v>
      </c>
      <c r="F5377" t="str">
        <f t="shared" si="251"/>
        <v>No</v>
      </c>
    </row>
    <row r="5378" spans="1:6" x14ac:dyDescent="0.25">
      <c r="A5378" t="s">
        <v>933</v>
      </c>
      <c r="B5378" s="1">
        <v>41467</v>
      </c>
      <c r="C5378">
        <v>7703.98</v>
      </c>
      <c r="D5378">
        <f t="shared" si="249"/>
        <v>7703.98</v>
      </c>
      <c r="E5378">
        <f t="shared" si="250"/>
        <v>7</v>
      </c>
      <c r="F5378" t="str">
        <f t="shared" si="251"/>
        <v>No</v>
      </c>
    </row>
    <row r="5379" spans="1:6" x14ac:dyDescent="0.25">
      <c r="A5379" t="s">
        <v>112</v>
      </c>
      <c r="B5379" s="1">
        <v>40645</v>
      </c>
      <c r="C5379">
        <v>8659.73</v>
      </c>
      <c r="D5379">
        <f t="shared" ref="D5379:D5442" si="252">IF(LEFT(RIGHT(C5379,3))=",",_xlfn.NUMBERVALUE(C5379,",","."),C5379)</f>
        <v>8659.73</v>
      </c>
      <c r="E5379">
        <f t="shared" ref="E5379:E5442" si="253">MONTH(B5379)</f>
        <v>4</v>
      </c>
      <c r="F5379" t="str">
        <f t="shared" ref="F5379:F5442" si="254">IF(ISERROR(SEARCH("J*A*S*M",A5379)),"No","Yes")</f>
        <v>No</v>
      </c>
    </row>
    <row r="5380" spans="1:6" x14ac:dyDescent="0.25">
      <c r="A5380" t="s">
        <v>126</v>
      </c>
      <c r="B5380" s="1">
        <v>39203</v>
      </c>
      <c r="C5380" t="s">
        <v>3308</v>
      </c>
      <c r="D5380">
        <f t="shared" si="252"/>
        <v>8366.19</v>
      </c>
      <c r="E5380">
        <f t="shared" si="253"/>
        <v>5</v>
      </c>
      <c r="F5380" t="str">
        <f t="shared" si="254"/>
        <v>No</v>
      </c>
    </row>
    <row r="5381" spans="1:6" x14ac:dyDescent="0.25">
      <c r="A5381" t="s">
        <v>96</v>
      </c>
      <c r="B5381" s="1">
        <v>38352</v>
      </c>
      <c r="C5381">
        <v>9497.2199999999993</v>
      </c>
      <c r="D5381">
        <f t="shared" si="252"/>
        <v>9497.2199999999993</v>
      </c>
      <c r="E5381">
        <f t="shared" si="253"/>
        <v>12</v>
      </c>
      <c r="F5381" t="str">
        <f t="shared" si="254"/>
        <v>No</v>
      </c>
    </row>
    <row r="5382" spans="1:6" x14ac:dyDescent="0.25">
      <c r="A5382" t="s">
        <v>331</v>
      </c>
      <c r="B5382" s="1">
        <v>41007</v>
      </c>
      <c r="C5382">
        <v>6732.54</v>
      </c>
      <c r="D5382">
        <f t="shared" si="252"/>
        <v>6732.54</v>
      </c>
      <c r="E5382">
        <f t="shared" si="253"/>
        <v>4</v>
      </c>
      <c r="F5382" t="str">
        <f t="shared" si="254"/>
        <v>No</v>
      </c>
    </row>
    <row r="5383" spans="1:6" x14ac:dyDescent="0.25">
      <c r="A5383" t="s">
        <v>230</v>
      </c>
      <c r="B5383" s="1">
        <v>38535</v>
      </c>
      <c r="C5383">
        <v>6861.51</v>
      </c>
      <c r="D5383">
        <f t="shared" si="252"/>
        <v>6861.51</v>
      </c>
      <c r="E5383">
        <f t="shared" si="253"/>
        <v>7</v>
      </c>
      <c r="F5383" t="str">
        <f t="shared" si="254"/>
        <v>No</v>
      </c>
    </row>
    <row r="5384" spans="1:6" x14ac:dyDescent="0.25">
      <c r="A5384" t="s">
        <v>202</v>
      </c>
      <c r="B5384" s="1">
        <v>41921</v>
      </c>
      <c r="C5384">
        <v>5395.5</v>
      </c>
      <c r="D5384">
        <f t="shared" si="252"/>
        <v>5395.5</v>
      </c>
      <c r="E5384">
        <f t="shared" si="253"/>
        <v>10</v>
      </c>
      <c r="F5384" t="str">
        <f t="shared" si="254"/>
        <v>No</v>
      </c>
    </row>
    <row r="5385" spans="1:6" x14ac:dyDescent="0.25">
      <c r="A5385" t="s">
        <v>153</v>
      </c>
      <c r="B5385" s="1">
        <v>39730</v>
      </c>
      <c r="C5385">
        <v>9120.2199999999993</v>
      </c>
      <c r="D5385">
        <f t="shared" si="252"/>
        <v>9120.2199999999993</v>
      </c>
      <c r="E5385">
        <f t="shared" si="253"/>
        <v>10</v>
      </c>
      <c r="F5385" t="str">
        <f t="shared" si="254"/>
        <v>No</v>
      </c>
    </row>
    <row r="5386" spans="1:6" x14ac:dyDescent="0.25">
      <c r="A5386" t="s">
        <v>697</v>
      </c>
      <c r="B5386" s="1">
        <v>39978</v>
      </c>
      <c r="C5386">
        <v>8580.5499999999993</v>
      </c>
      <c r="D5386">
        <f t="shared" si="252"/>
        <v>8580.5499999999993</v>
      </c>
      <c r="E5386">
        <f t="shared" si="253"/>
        <v>6</v>
      </c>
      <c r="F5386" t="str">
        <f t="shared" si="254"/>
        <v>No</v>
      </c>
    </row>
    <row r="5387" spans="1:6" x14ac:dyDescent="0.25">
      <c r="A5387" t="s">
        <v>126</v>
      </c>
      <c r="B5387" s="1">
        <v>41282</v>
      </c>
      <c r="C5387" t="s">
        <v>3309</v>
      </c>
      <c r="D5387">
        <f t="shared" si="252"/>
        <v>6648.03</v>
      </c>
      <c r="E5387">
        <f t="shared" si="253"/>
        <v>1</v>
      </c>
      <c r="F5387" t="str">
        <f t="shared" si="254"/>
        <v>No</v>
      </c>
    </row>
    <row r="5388" spans="1:6" x14ac:dyDescent="0.25">
      <c r="A5388" t="s">
        <v>1366</v>
      </c>
      <c r="B5388" s="1">
        <v>39987</v>
      </c>
      <c r="C5388" t="s">
        <v>3310</v>
      </c>
      <c r="D5388">
        <f t="shared" si="252"/>
        <v>8858.36</v>
      </c>
      <c r="E5388">
        <f t="shared" si="253"/>
        <v>6</v>
      </c>
      <c r="F5388" t="str">
        <f t="shared" si="254"/>
        <v>No</v>
      </c>
    </row>
    <row r="5389" spans="1:6" x14ac:dyDescent="0.25">
      <c r="A5389" t="s">
        <v>126</v>
      </c>
      <c r="B5389" s="1">
        <v>40450</v>
      </c>
      <c r="C5389" t="s">
        <v>3311</v>
      </c>
      <c r="D5389">
        <f t="shared" si="252"/>
        <v>9820.93</v>
      </c>
      <c r="E5389">
        <f t="shared" si="253"/>
        <v>9</v>
      </c>
      <c r="F5389" t="str">
        <f t="shared" si="254"/>
        <v>No</v>
      </c>
    </row>
    <row r="5390" spans="1:6" x14ac:dyDescent="0.25">
      <c r="A5390" t="s">
        <v>126</v>
      </c>
      <c r="B5390" s="1">
        <v>40881</v>
      </c>
      <c r="C5390">
        <v>6184.37</v>
      </c>
      <c r="D5390">
        <f t="shared" si="252"/>
        <v>6184.37</v>
      </c>
      <c r="E5390">
        <f t="shared" si="253"/>
        <v>12</v>
      </c>
      <c r="F5390" t="str">
        <f t="shared" si="254"/>
        <v>No</v>
      </c>
    </row>
    <row r="5391" spans="1:6" x14ac:dyDescent="0.25">
      <c r="A5391" t="s">
        <v>686</v>
      </c>
      <c r="B5391" s="1">
        <v>37940</v>
      </c>
      <c r="C5391" t="s">
        <v>3312</v>
      </c>
      <c r="D5391">
        <f t="shared" si="252"/>
        <v>6960.97</v>
      </c>
      <c r="E5391">
        <f t="shared" si="253"/>
        <v>11</v>
      </c>
      <c r="F5391" t="str">
        <f t="shared" si="254"/>
        <v>No</v>
      </c>
    </row>
    <row r="5392" spans="1:6" x14ac:dyDescent="0.25">
      <c r="A5392" t="s">
        <v>1516</v>
      </c>
      <c r="B5392" s="1">
        <v>40870</v>
      </c>
      <c r="C5392">
        <v>8512.16</v>
      </c>
      <c r="D5392">
        <f t="shared" si="252"/>
        <v>8512.16</v>
      </c>
      <c r="E5392">
        <f t="shared" si="253"/>
        <v>11</v>
      </c>
      <c r="F5392" t="str">
        <f t="shared" si="254"/>
        <v>No</v>
      </c>
    </row>
    <row r="5393" spans="1:6" x14ac:dyDescent="0.25">
      <c r="A5393" t="s">
        <v>1125</v>
      </c>
      <c r="B5393" s="1">
        <v>37576</v>
      </c>
      <c r="C5393">
        <v>8794.07</v>
      </c>
      <c r="D5393">
        <f t="shared" si="252"/>
        <v>8794.07</v>
      </c>
      <c r="E5393">
        <f t="shared" si="253"/>
        <v>11</v>
      </c>
      <c r="F5393" t="str">
        <f t="shared" si="254"/>
        <v>No</v>
      </c>
    </row>
    <row r="5394" spans="1:6" x14ac:dyDescent="0.25">
      <c r="A5394" t="s">
        <v>74</v>
      </c>
      <c r="B5394" s="1">
        <v>40490</v>
      </c>
      <c r="C5394" t="s">
        <v>3313</v>
      </c>
      <c r="D5394">
        <f t="shared" si="252"/>
        <v>7326.84</v>
      </c>
      <c r="E5394">
        <f t="shared" si="253"/>
        <v>11</v>
      </c>
      <c r="F5394" t="str">
        <f t="shared" si="254"/>
        <v>Yes</v>
      </c>
    </row>
    <row r="5395" spans="1:6" x14ac:dyDescent="0.25">
      <c r="A5395" t="s">
        <v>1013</v>
      </c>
      <c r="B5395" s="1">
        <v>39755</v>
      </c>
      <c r="C5395" t="s">
        <v>3314</v>
      </c>
      <c r="D5395">
        <f t="shared" si="252"/>
        <v>8176.38</v>
      </c>
      <c r="E5395">
        <f t="shared" si="253"/>
        <v>11</v>
      </c>
      <c r="F5395" t="str">
        <f t="shared" si="254"/>
        <v>No</v>
      </c>
    </row>
    <row r="5396" spans="1:6" x14ac:dyDescent="0.25">
      <c r="A5396" t="s">
        <v>364</v>
      </c>
      <c r="B5396" s="1">
        <v>37373</v>
      </c>
      <c r="C5396">
        <v>6744.8</v>
      </c>
      <c r="D5396">
        <f t="shared" si="252"/>
        <v>6744.8</v>
      </c>
      <c r="E5396">
        <f t="shared" si="253"/>
        <v>4</v>
      </c>
      <c r="F5396" t="str">
        <f t="shared" si="254"/>
        <v>No</v>
      </c>
    </row>
    <row r="5397" spans="1:6" x14ac:dyDescent="0.25">
      <c r="A5397" t="s">
        <v>230</v>
      </c>
      <c r="B5397" s="1">
        <v>38892</v>
      </c>
      <c r="C5397">
        <v>5362.85</v>
      </c>
      <c r="D5397">
        <f t="shared" si="252"/>
        <v>5362.85</v>
      </c>
      <c r="E5397">
        <f t="shared" si="253"/>
        <v>6</v>
      </c>
      <c r="F5397" t="str">
        <f t="shared" si="254"/>
        <v>No</v>
      </c>
    </row>
    <row r="5398" spans="1:6" x14ac:dyDescent="0.25">
      <c r="A5398" t="s">
        <v>933</v>
      </c>
      <c r="B5398" s="1">
        <v>41977</v>
      </c>
      <c r="C5398">
        <v>6588.89</v>
      </c>
      <c r="D5398">
        <f t="shared" si="252"/>
        <v>6588.89</v>
      </c>
      <c r="E5398">
        <f t="shared" si="253"/>
        <v>12</v>
      </c>
      <c r="F5398" t="str">
        <f t="shared" si="254"/>
        <v>No</v>
      </c>
    </row>
    <row r="5399" spans="1:6" x14ac:dyDescent="0.25">
      <c r="A5399" t="s">
        <v>372</v>
      </c>
      <c r="B5399" s="1">
        <v>40731</v>
      </c>
      <c r="C5399" t="s">
        <v>3315</v>
      </c>
      <c r="D5399">
        <f t="shared" si="252"/>
        <v>6847.18</v>
      </c>
      <c r="E5399">
        <f t="shared" si="253"/>
        <v>7</v>
      </c>
      <c r="F5399" t="str">
        <f t="shared" si="254"/>
        <v>No</v>
      </c>
    </row>
    <row r="5400" spans="1:6" x14ac:dyDescent="0.25">
      <c r="A5400" t="s">
        <v>1147</v>
      </c>
      <c r="B5400" s="1">
        <v>37349</v>
      </c>
      <c r="C5400" t="s">
        <v>3316</v>
      </c>
      <c r="D5400">
        <f t="shared" si="252"/>
        <v>8308.3799999999992</v>
      </c>
      <c r="E5400">
        <f t="shared" si="253"/>
        <v>4</v>
      </c>
      <c r="F5400" t="str">
        <f t="shared" si="254"/>
        <v>No</v>
      </c>
    </row>
    <row r="5401" spans="1:6" x14ac:dyDescent="0.25">
      <c r="A5401" t="s">
        <v>320</v>
      </c>
      <c r="B5401" s="1">
        <v>38326</v>
      </c>
      <c r="C5401" t="s">
        <v>3317</v>
      </c>
      <c r="D5401">
        <f t="shared" si="252"/>
        <v>5718.87</v>
      </c>
      <c r="E5401">
        <f t="shared" si="253"/>
        <v>12</v>
      </c>
      <c r="F5401" t="str">
        <f t="shared" si="254"/>
        <v>Yes</v>
      </c>
    </row>
    <row r="5402" spans="1:6" x14ac:dyDescent="0.25">
      <c r="A5402" t="s">
        <v>491</v>
      </c>
      <c r="B5402" s="1">
        <v>40473</v>
      </c>
      <c r="C5402">
        <v>9324.09</v>
      </c>
      <c r="D5402">
        <f t="shared" si="252"/>
        <v>9324.09</v>
      </c>
      <c r="E5402">
        <f t="shared" si="253"/>
        <v>10</v>
      </c>
      <c r="F5402" t="str">
        <f t="shared" si="254"/>
        <v>No</v>
      </c>
    </row>
    <row r="5403" spans="1:6" x14ac:dyDescent="0.25">
      <c r="A5403" t="s">
        <v>1397</v>
      </c>
      <c r="B5403" s="1">
        <v>37441</v>
      </c>
      <c r="C5403">
        <v>9624.35</v>
      </c>
      <c r="D5403">
        <f t="shared" si="252"/>
        <v>9624.35</v>
      </c>
      <c r="E5403">
        <f t="shared" si="253"/>
        <v>7</v>
      </c>
      <c r="F5403" t="str">
        <f t="shared" si="254"/>
        <v>No</v>
      </c>
    </row>
    <row r="5404" spans="1:6" x14ac:dyDescent="0.25">
      <c r="A5404" t="s">
        <v>71</v>
      </c>
      <c r="B5404" s="1">
        <v>40645</v>
      </c>
      <c r="C5404">
        <v>8782.32</v>
      </c>
      <c r="D5404">
        <f t="shared" si="252"/>
        <v>8782.32</v>
      </c>
      <c r="E5404">
        <f t="shared" si="253"/>
        <v>4</v>
      </c>
      <c r="F5404" t="str">
        <f t="shared" si="254"/>
        <v>No</v>
      </c>
    </row>
    <row r="5405" spans="1:6" x14ac:dyDescent="0.25">
      <c r="A5405" t="s">
        <v>1208</v>
      </c>
      <c r="B5405" s="1">
        <v>40214</v>
      </c>
      <c r="C5405">
        <v>9624.82</v>
      </c>
      <c r="D5405">
        <f t="shared" si="252"/>
        <v>9624.82</v>
      </c>
      <c r="E5405">
        <f t="shared" si="253"/>
        <v>2</v>
      </c>
      <c r="F5405" t="str">
        <f t="shared" si="254"/>
        <v>No</v>
      </c>
    </row>
    <row r="5406" spans="1:6" x14ac:dyDescent="0.25">
      <c r="A5406" t="s">
        <v>148</v>
      </c>
      <c r="B5406" s="1">
        <v>37197</v>
      </c>
      <c r="C5406">
        <v>8781.61</v>
      </c>
      <c r="D5406">
        <f t="shared" si="252"/>
        <v>8781.61</v>
      </c>
      <c r="E5406">
        <f t="shared" si="253"/>
        <v>11</v>
      </c>
      <c r="F5406" t="str">
        <f t="shared" si="254"/>
        <v>No</v>
      </c>
    </row>
    <row r="5407" spans="1:6" x14ac:dyDescent="0.25">
      <c r="A5407" t="s">
        <v>106</v>
      </c>
      <c r="B5407" s="1">
        <v>39522</v>
      </c>
      <c r="C5407">
        <v>6450.07</v>
      </c>
      <c r="D5407">
        <f t="shared" si="252"/>
        <v>6450.07</v>
      </c>
      <c r="E5407">
        <f t="shared" si="253"/>
        <v>3</v>
      </c>
      <c r="F5407" t="str">
        <f t="shared" si="254"/>
        <v>No</v>
      </c>
    </row>
    <row r="5408" spans="1:6" x14ac:dyDescent="0.25">
      <c r="A5408" t="s">
        <v>96</v>
      </c>
      <c r="B5408" s="1">
        <v>41775</v>
      </c>
      <c r="C5408">
        <v>8688.58</v>
      </c>
      <c r="D5408">
        <f t="shared" si="252"/>
        <v>8688.58</v>
      </c>
      <c r="E5408">
        <f t="shared" si="253"/>
        <v>5</v>
      </c>
      <c r="F5408" t="str">
        <f t="shared" si="254"/>
        <v>No</v>
      </c>
    </row>
    <row r="5409" spans="1:6" x14ac:dyDescent="0.25">
      <c r="A5409" t="s">
        <v>1080</v>
      </c>
      <c r="B5409" s="1">
        <v>40621</v>
      </c>
      <c r="C5409">
        <v>7810.78</v>
      </c>
      <c r="D5409">
        <f t="shared" si="252"/>
        <v>7810.78</v>
      </c>
      <c r="E5409">
        <f t="shared" si="253"/>
        <v>3</v>
      </c>
      <c r="F5409" t="str">
        <f t="shared" si="254"/>
        <v>No</v>
      </c>
    </row>
    <row r="5410" spans="1:6" x14ac:dyDescent="0.25">
      <c r="A5410" t="s">
        <v>101</v>
      </c>
      <c r="B5410" s="1">
        <v>41240</v>
      </c>
      <c r="C5410" t="s">
        <v>3318</v>
      </c>
      <c r="D5410">
        <f t="shared" si="252"/>
        <v>5865.09</v>
      </c>
      <c r="E5410">
        <f t="shared" si="253"/>
        <v>11</v>
      </c>
      <c r="F5410" t="str">
        <f t="shared" si="254"/>
        <v>No</v>
      </c>
    </row>
    <row r="5411" spans="1:6" x14ac:dyDescent="0.25">
      <c r="A5411" t="s">
        <v>242</v>
      </c>
      <c r="B5411" s="1">
        <v>41090</v>
      </c>
      <c r="C5411" t="s">
        <v>3319</v>
      </c>
      <c r="D5411">
        <f t="shared" si="252"/>
        <v>6734.78</v>
      </c>
      <c r="E5411">
        <f t="shared" si="253"/>
        <v>6</v>
      </c>
      <c r="F5411" t="str">
        <f t="shared" si="254"/>
        <v>No</v>
      </c>
    </row>
    <row r="5412" spans="1:6" x14ac:dyDescent="0.25">
      <c r="A5412" t="s">
        <v>162</v>
      </c>
      <c r="B5412" s="1">
        <v>39484</v>
      </c>
      <c r="C5412" t="s">
        <v>3320</v>
      </c>
      <c r="D5412">
        <f t="shared" si="252"/>
        <v>8254.61</v>
      </c>
      <c r="E5412">
        <f t="shared" si="253"/>
        <v>2</v>
      </c>
      <c r="F5412" t="str">
        <f t="shared" si="254"/>
        <v>No</v>
      </c>
    </row>
    <row r="5413" spans="1:6" x14ac:dyDescent="0.25">
      <c r="A5413" t="s">
        <v>108</v>
      </c>
      <c r="B5413" s="1">
        <v>40622</v>
      </c>
      <c r="C5413" t="s">
        <v>3321</v>
      </c>
      <c r="D5413">
        <f t="shared" si="252"/>
        <v>6984.14</v>
      </c>
      <c r="E5413">
        <f t="shared" si="253"/>
        <v>3</v>
      </c>
      <c r="F5413" t="str">
        <f t="shared" si="254"/>
        <v>No</v>
      </c>
    </row>
    <row r="5414" spans="1:6" x14ac:dyDescent="0.25">
      <c r="A5414" t="s">
        <v>562</v>
      </c>
      <c r="B5414" s="1">
        <v>38563</v>
      </c>
      <c r="C5414">
        <v>5802.18</v>
      </c>
      <c r="D5414">
        <f t="shared" si="252"/>
        <v>5802.18</v>
      </c>
      <c r="E5414">
        <f t="shared" si="253"/>
        <v>7</v>
      </c>
      <c r="F5414" t="str">
        <f t="shared" si="254"/>
        <v>No</v>
      </c>
    </row>
    <row r="5415" spans="1:6" x14ac:dyDescent="0.25">
      <c r="A5415" t="s">
        <v>322</v>
      </c>
      <c r="B5415" s="1">
        <v>37817</v>
      </c>
      <c r="C5415" t="s">
        <v>3322</v>
      </c>
      <c r="D5415">
        <f t="shared" si="252"/>
        <v>6450.54</v>
      </c>
      <c r="E5415">
        <f t="shared" si="253"/>
        <v>7</v>
      </c>
      <c r="F5415" t="str">
        <f t="shared" si="254"/>
        <v>No</v>
      </c>
    </row>
    <row r="5416" spans="1:6" x14ac:dyDescent="0.25">
      <c r="A5416" t="s">
        <v>510</v>
      </c>
      <c r="B5416" s="1">
        <v>39985</v>
      </c>
      <c r="C5416">
        <v>9953.93</v>
      </c>
      <c r="D5416">
        <f t="shared" si="252"/>
        <v>9953.93</v>
      </c>
      <c r="E5416">
        <f t="shared" si="253"/>
        <v>6</v>
      </c>
      <c r="F5416" t="str">
        <f t="shared" si="254"/>
        <v>No</v>
      </c>
    </row>
    <row r="5417" spans="1:6" x14ac:dyDescent="0.25">
      <c r="A5417" t="s">
        <v>776</v>
      </c>
      <c r="B5417" s="1">
        <v>40282</v>
      </c>
      <c r="C5417" t="s">
        <v>3323</v>
      </c>
      <c r="D5417">
        <f t="shared" si="252"/>
        <v>9850.89</v>
      </c>
      <c r="E5417">
        <f t="shared" si="253"/>
        <v>4</v>
      </c>
      <c r="F5417" t="str">
        <f t="shared" si="254"/>
        <v>No</v>
      </c>
    </row>
    <row r="5418" spans="1:6" x14ac:dyDescent="0.25">
      <c r="A5418" t="s">
        <v>718</v>
      </c>
      <c r="B5418" s="1">
        <v>38628</v>
      </c>
      <c r="C5418" t="s">
        <v>3324</v>
      </c>
      <c r="D5418">
        <f t="shared" si="252"/>
        <v>8375.4500000000007</v>
      </c>
      <c r="E5418">
        <f t="shared" si="253"/>
        <v>10</v>
      </c>
      <c r="F5418" t="str">
        <f t="shared" si="254"/>
        <v>No</v>
      </c>
    </row>
    <row r="5419" spans="1:6" x14ac:dyDescent="0.25">
      <c r="A5419" t="s">
        <v>372</v>
      </c>
      <c r="B5419" s="1">
        <v>40244</v>
      </c>
      <c r="C5419" t="s">
        <v>3325</v>
      </c>
      <c r="D5419">
        <f t="shared" si="252"/>
        <v>7699.33</v>
      </c>
      <c r="E5419">
        <f t="shared" si="253"/>
        <v>3</v>
      </c>
      <c r="F5419" t="str">
        <f t="shared" si="254"/>
        <v>No</v>
      </c>
    </row>
    <row r="5420" spans="1:6" x14ac:dyDescent="0.25">
      <c r="A5420" t="s">
        <v>201</v>
      </c>
      <c r="B5420" s="1">
        <v>39186</v>
      </c>
      <c r="C5420" t="s">
        <v>3326</v>
      </c>
      <c r="D5420">
        <f t="shared" si="252"/>
        <v>7055.16</v>
      </c>
      <c r="E5420">
        <f t="shared" si="253"/>
        <v>4</v>
      </c>
      <c r="F5420" t="str">
        <f t="shared" si="254"/>
        <v>No</v>
      </c>
    </row>
    <row r="5421" spans="1:6" x14ac:dyDescent="0.25">
      <c r="A5421" t="s">
        <v>74</v>
      </c>
      <c r="B5421" s="1">
        <v>41007</v>
      </c>
      <c r="C5421" t="s">
        <v>3327</v>
      </c>
      <c r="D5421">
        <f t="shared" si="252"/>
        <v>9156.83</v>
      </c>
      <c r="E5421">
        <f t="shared" si="253"/>
        <v>4</v>
      </c>
      <c r="F5421" t="str">
        <f t="shared" si="254"/>
        <v>Yes</v>
      </c>
    </row>
    <row r="5422" spans="1:6" x14ac:dyDescent="0.25">
      <c r="A5422" t="s">
        <v>743</v>
      </c>
      <c r="B5422" s="1">
        <v>40400</v>
      </c>
      <c r="C5422">
        <v>9012.2900000000009</v>
      </c>
      <c r="D5422">
        <f t="shared" si="252"/>
        <v>9012.2900000000009</v>
      </c>
      <c r="E5422">
        <f t="shared" si="253"/>
        <v>8</v>
      </c>
      <c r="F5422" t="str">
        <f t="shared" si="254"/>
        <v>No</v>
      </c>
    </row>
    <row r="5423" spans="1:6" x14ac:dyDescent="0.25">
      <c r="A5423" t="s">
        <v>166</v>
      </c>
      <c r="B5423" s="1">
        <v>40365</v>
      </c>
      <c r="C5423" t="s">
        <v>3328</v>
      </c>
      <c r="D5423">
        <f t="shared" si="252"/>
        <v>6006.89</v>
      </c>
      <c r="E5423">
        <f t="shared" si="253"/>
        <v>7</v>
      </c>
      <c r="F5423" t="str">
        <f t="shared" si="254"/>
        <v>No</v>
      </c>
    </row>
    <row r="5424" spans="1:6" x14ac:dyDescent="0.25">
      <c r="A5424" t="s">
        <v>151</v>
      </c>
      <c r="B5424" s="1">
        <v>40489</v>
      </c>
      <c r="C5424" t="s">
        <v>3329</v>
      </c>
      <c r="D5424">
        <f t="shared" si="252"/>
        <v>8795.81</v>
      </c>
      <c r="E5424">
        <f t="shared" si="253"/>
        <v>11</v>
      </c>
      <c r="F5424" t="str">
        <f t="shared" si="254"/>
        <v>No</v>
      </c>
    </row>
    <row r="5425" spans="1:6" x14ac:dyDescent="0.25">
      <c r="A5425" t="s">
        <v>1574</v>
      </c>
      <c r="B5425" s="1">
        <v>41363</v>
      </c>
      <c r="C5425" t="s">
        <v>3330</v>
      </c>
      <c r="D5425">
        <f t="shared" si="252"/>
        <v>9426.09</v>
      </c>
      <c r="E5425">
        <f t="shared" si="253"/>
        <v>3</v>
      </c>
      <c r="F5425" t="str">
        <f t="shared" si="254"/>
        <v>No</v>
      </c>
    </row>
    <row r="5426" spans="1:6" x14ac:dyDescent="0.25">
      <c r="A5426" t="s">
        <v>909</v>
      </c>
      <c r="B5426" s="1">
        <v>38579</v>
      </c>
      <c r="C5426">
        <v>5926.93</v>
      </c>
      <c r="D5426">
        <f t="shared" si="252"/>
        <v>5926.93</v>
      </c>
      <c r="E5426">
        <f t="shared" si="253"/>
        <v>8</v>
      </c>
      <c r="F5426" t="str">
        <f t="shared" si="254"/>
        <v>No</v>
      </c>
    </row>
    <row r="5427" spans="1:6" x14ac:dyDescent="0.25">
      <c r="A5427" t="s">
        <v>745</v>
      </c>
      <c r="B5427" s="1">
        <v>37393</v>
      </c>
      <c r="C5427" t="s">
        <v>3331</v>
      </c>
      <c r="D5427">
        <f t="shared" si="252"/>
        <v>7069.58</v>
      </c>
      <c r="E5427">
        <f t="shared" si="253"/>
        <v>5</v>
      </c>
      <c r="F5427" t="str">
        <f t="shared" si="254"/>
        <v>No</v>
      </c>
    </row>
    <row r="5428" spans="1:6" x14ac:dyDescent="0.25">
      <c r="A5428" t="s">
        <v>134</v>
      </c>
      <c r="B5428" s="1">
        <v>39317</v>
      </c>
      <c r="C5428">
        <v>9616.7199999999993</v>
      </c>
      <c r="D5428">
        <f t="shared" si="252"/>
        <v>9616.7199999999993</v>
      </c>
      <c r="E5428">
        <f t="shared" si="253"/>
        <v>8</v>
      </c>
      <c r="F5428" t="str">
        <f t="shared" si="254"/>
        <v>No</v>
      </c>
    </row>
    <row r="5429" spans="1:6" x14ac:dyDescent="0.25">
      <c r="A5429" t="s">
        <v>544</v>
      </c>
      <c r="B5429" s="1">
        <v>38417</v>
      </c>
      <c r="C5429">
        <v>9612.2800000000007</v>
      </c>
      <c r="D5429">
        <f t="shared" si="252"/>
        <v>9612.2800000000007</v>
      </c>
      <c r="E5429">
        <f t="shared" si="253"/>
        <v>3</v>
      </c>
      <c r="F5429" t="str">
        <f t="shared" si="254"/>
        <v>Yes</v>
      </c>
    </row>
    <row r="5430" spans="1:6" x14ac:dyDescent="0.25">
      <c r="A5430" t="s">
        <v>155</v>
      </c>
      <c r="B5430" s="1">
        <v>38360</v>
      </c>
      <c r="C5430" t="s">
        <v>3332</v>
      </c>
      <c r="D5430">
        <f t="shared" si="252"/>
        <v>8983.65</v>
      </c>
      <c r="E5430">
        <f t="shared" si="253"/>
        <v>1</v>
      </c>
      <c r="F5430" t="str">
        <f t="shared" si="254"/>
        <v>No</v>
      </c>
    </row>
    <row r="5431" spans="1:6" x14ac:dyDescent="0.25">
      <c r="A5431" t="s">
        <v>125</v>
      </c>
      <c r="B5431" s="1">
        <v>41140</v>
      </c>
      <c r="C5431">
        <v>9053.99</v>
      </c>
      <c r="D5431">
        <f t="shared" si="252"/>
        <v>9053.99</v>
      </c>
      <c r="E5431">
        <f t="shared" si="253"/>
        <v>8</v>
      </c>
      <c r="F5431" t="str">
        <f t="shared" si="254"/>
        <v>No</v>
      </c>
    </row>
    <row r="5432" spans="1:6" x14ac:dyDescent="0.25">
      <c r="A5432" t="s">
        <v>218</v>
      </c>
      <c r="B5432" s="1">
        <v>41225</v>
      </c>
      <c r="C5432" t="s">
        <v>3333</v>
      </c>
      <c r="D5432">
        <f t="shared" si="252"/>
        <v>5777.76</v>
      </c>
      <c r="E5432">
        <f t="shared" si="253"/>
        <v>11</v>
      </c>
      <c r="F5432" t="str">
        <f t="shared" si="254"/>
        <v>No</v>
      </c>
    </row>
    <row r="5433" spans="1:6" x14ac:dyDescent="0.25">
      <c r="A5433" t="s">
        <v>230</v>
      </c>
      <c r="B5433" s="1">
        <v>37875</v>
      </c>
      <c r="C5433" t="s">
        <v>3334</v>
      </c>
      <c r="D5433">
        <f t="shared" si="252"/>
        <v>8146.7</v>
      </c>
      <c r="E5433">
        <f t="shared" si="253"/>
        <v>9</v>
      </c>
      <c r="F5433" t="str">
        <f t="shared" si="254"/>
        <v>No</v>
      </c>
    </row>
    <row r="5434" spans="1:6" x14ac:dyDescent="0.25">
      <c r="A5434" t="s">
        <v>518</v>
      </c>
      <c r="B5434" s="1">
        <v>38502</v>
      </c>
      <c r="C5434" t="s">
        <v>3335</v>
      </c>
      <c r="D5434">
        <f t="shared" si="252"/>
        <v>9706.4</v>
      </c>
      <c r="E5434">
        <f t="shared" si="253"/>
        <v>5</v>
      </c>
      <c r="F5434" t="str">
        <f t="shared" si="254"/>
        <v>No</v>
      </c>
    </row>
    <row r="5435" spans="1:6" x14ac:dyDescent="0.25">
      <c r="A5435" t="s">
        <v>335</v>
      </c>
      <c r="B5435" s="1">
        <v>38474</v>
      </c>
      <c r="C5435">
        <v>9696.2099999999991</v>
      </c>
      <c r="D5435">
        <f t="shared" si="252"/>
        <v>9696.2099999999991</v>
      </c>
      <c r="E5435">
        <f t="shared" si="253"/>
        <v>5</v>
      </c>
      <c r="F5435" t="str">
        <f t="shared" si="254"/>
        <v>No</v>
      </c>
    </row>
    <row r="5436" spans="1:6" x14ac:dyDescent="0.25">
      <c r="A5436" t="s">
        <v>760</v>
      </c>
      <c r="B5436" s="1">
        <v>38717</v>
      </c>
      <c r="C5436" t="s">
        <v>3336</v>
      </c>
      <c r="D5436">
        <f t="shared" si="252"/>
        <v>8123.79</v>
      </c>
      <c r="E5436">
        <f t="shared" si="253"/>
        <v>12</v>
      </c>
      <c r="F5436" t="str">
        <f t="shared" si="254"/>
        <v>No</v>
      </c>
    </row>
    <row r="5437" spans="1:6" x14ac:dyDescent="0.25">
      <c r="A5437" t="s">
        <v>1377</v>
      </c>
      <c r="B5437" s="1">
        <v>37384</v>
      </c>
      <c r="C5437" t="s">
        <v>3337</v>
      </c>
      <c r="D5437">
        <f t="shared" si="252"/>
        <v>7239.71</v>
      </c>
      <c r="E5437">
        <f t="shared" si="253"/>
        <v>5</v>
      </c>
      <c r="F5437" t="str">
        <f t="shared" si="254"/>
        <v>No</v>
      </c>
    </row>
    <row r="5438" spans="1:6" x14ac:dyDescent="0.25">
      <c r="A5438" t="s">
        <v>909</v>
      </c>
      <c r="B5438" s="1">
        <v>40757</v>
      </c>
      <c r="C5438" t="s">
        <v>3338</v>
      </c>
      <c r="D5438">
        <f t="shared" si="252"/>
        <v>7956.65</v>
      </c>
      <c r="E5438">
        <f t="shared" si="253"/>
        <v>8</v>
      </c>
      <c r="F5438" t="str">
        <f t="shared" si="254"/>
        <v>No</v>
      </c>
    </row>
    <row r="5439" spans="1:6" x14ac:dyDescent="0.25">
      <c r="A5439" t="s">
        <v>126</v>
      </c>
      <c r="B5439" s="1">
        <v>41250</v>
      </c>
      <c r="C5439" t="s">
        <v>3339</v>
      </c>
      <c r="D5439">
        <f t="shared" si="252"/>
        <v>7015.74</v>
      </c>
      <c r="E5439">
        <f t="shared" si="253"/>
        <v>12</v>
      </c>
      <c r="F5439" t="str">
        <f t="shared" si="254"/>
        <v>No</v>
      </c>
    </row>
    <row r="5440" spans="1:6" x14ac:dyDescent="0.25">
      <c r="A5440" t="s">
        <v>77</v>
      </c>
      <c r="B5440" s="1">
        <v>38772</v>
      </c>
      <c r="C5440" t="s">
        <v>3340</v>
      </c>
      <c r="D5440">
        <f t="shared" si="252"/>
        <v>6600.81</v>
      </c>
      <c r="E5440">
        <f t="shared" si="253"/>
        <v>2</v>
      </c>
      <c r="F5440" t="str">
        <f t="shared" si="254"/>
        <v>No</v>
      </c>
    </row>
    <row r="5441" spans="1:6" x14ac:dyDescent="0.25">
      <c r="A5441" t="s">
        <v>676</v>
      </c>
      <c r="B5441" s="1">
        <v>39446</v>
      </c>
      <c r="C5441">
        <v>6712.09</v>
      </c>
      <c r="D5441">
        <f t="shared" si="252"/>
        <v>6712.09</v>
      </c>
      <c r="E5441">
        <f t="shared" si="253"/>
        <v>12</v>
      </c>
      <c r="F5441" t="str">
        <f t="shared" si="254"/>
        <v>No</v>
      </c>
    </row>
    <row r="5442" spans="1:6" x14ac:dyDescent="0.25">
      <c r="A5442" t="s">
        <v>479</v>
      </c>
      <c r="B5442" s="1">
        <v>40391</v>
      </c>
      <c r="C5442" t="s">
        <v>3341</v>
      </c>
      <c r="D5442">
        <f t="shared" si="252"/>
        <v>9809.99</v>
      </c>
      <c r="E5442">
        <f t="shared" si="253"/>
        <v>8</v>
      </c>
      <c r="F5442" t="str">
        <f t="shared" si="254"/>
        <v>No</v>
      </c>
    </row>
    <row r="5443" spans="1:6" x14ac:dyDescent="0.25">
      <c r="A5443" t="s">
        <v>396</v>
      </c>
      <c r="B5443" s="1">
        <v>40215</v>
      </c>
      <c r="C5443" t="s">
        <v>3342</v>
      </c>
      <c r="D5443">
        <f t="shared" ref="D5443:D5506" si="255">IF(LEFT(RIGHT(C5443,3))=",",_xlfn.NUMBERVALUE(C5443,",","."),C5443)</f>
        <v>7104.67</v>
      </c>
      <c r="E5443">
        <f t="shared" ref="E5443:E5506" si="256">MONTH(B5443)</f>
        <v>2</v>
      </c>
      <c r="F5443" t="str">
        <f t="shared" ref="F5443:F5506" si="257">IF(ISERROR(SEARCH("J*A*S*M",A5443)),"No","Yes")</f>
        <v>Yes</v>
      </c>
    </row>
    <row r="5444" spans="1:6" x14ac:dyDescent="0.25">
      <c r="A5444" t="s">
        <v>112</v>
      </c>
      <c r="B5444" s="1">
        <v>40294</v>
      </c>
      <c r="C5444" t="s">
        <v>3343</v>
      </c>
      <c r="D5444">
        <f t="shared" si="255"/>
        <v>8599.81</v>
      </c>
      <c r="E5444">
        <f t="shared" si="256"/>
        <v>4</v>
      </c>
      <c r="F5444" t="str">
        <f t="shared" si="257"/>
        <v>No</v>
      </c>
    </row>
    <row r="5445" spans="1:6" x14ac:dyDescent="0.25">
      <c r="A5445" t="s">
        <v>489</v>
      </c>
      <c r="B5445" s="1">
        <v>40576</v>
      </c>
      <c r="C5445">
        <v>6262.55</v>
      </c>
      <c r="D5445">
        <f t="shared" si="255"/>
        <v>6262.55</v>
      </c>
      <c r="E5445">
        <f t="shared" si="256"/>
        <v>2</v>
      </c>
      <c r="F5445" t="str">
        <f t="shared" si="257"/>
        <v>No</v>
      </c>
    </row>
    <row r="5446" spans="1:6" x14ac:dyDescent="0.25">
      <c r="A5446" t="s">
        <v>1125</v>
      </c>
      <c r="B5446" s="1">
        <v>39827</v>
      </c>
      <c r="C5446">
        <v>6144.16</v>
      </c>
      <c r="D5446">
        <f t="shared" si="255"/>
        <v>6144.16</v>
      </c>
      <c r="E5446">
        <f t="shared" si="256"/>
        <v>1</v>
      </c>
      <c r="F5446" t="str">
        <f t="shared" si="257"/>
        <v>No</v>
      </c>
    </row>
    <row r="5447" spans="1:6" x14ac:dyDescent="0.25">
      <c r="A5447" t="s">
        <v>1122</v>
      </c>
      <c r="B5447" s="1">
        <v>38887</v>
      </c>
      <c r="C5447" t="s">
        <v>3344</v>
      </c>
      <c r="D5447">
        <f t="shared" si="255"/>
        <v>9987.9500000000007</v>
      </c>
      <c r="E5447">
        <f t="shared" si="256"/>
        <v>6</v>
      </c>
      <c r="F5447" t="str">
        <f t="shared" si="257"/>
        <v>No</v>
      </c>
    </row>
    <row r="5448" spans="1:6" x14ac:dyDescent="0.25">
      <c r="A5448" t="s">
        <v>1015</v>
      </c>
      <c r="B5448" s="1">
        <v>38065</v>
      </c>
      <c r="C5448">
        <v>9586.02</v>
      </c>
      <c r="D5448">
        <f t="shared" si="255"/>
        <v>9586.02</v>
      </c>
      <c r="E5448">
        <f t="shared" si="256"/>
        <v>3</v>
      </c>
      <c r="F5448" t="str">
        <f t="shared" si="257"/>
        <v>No</v>
      </c>
    </row>
    <row r="5449" spans="1:6" x14ac:dyDescent="0.25">
      <c r="A5449" t="s">
        <v>102</v>
      </c>
      <c r="B5449" s="1">
        <v>38377</v>
      </c>
      <c r="C5449" t="s">
        <v>3345</v>
      </c>
      <c r="D5449">
        <f t="shared" si="255"/>
        <v>7099.46</v>
      </c>
      <c r="E5449">
        <f t="shared" si="256"/>
        <v>1</v>
      </c>
      <c r="F5449" t="str">
        <f t="shared" si="257"/>
        <v>No</v>
      </c>
    </row>
    <row r="5450" spans="1:6" x14ac:dyDescent="0.25">
      <c r="A5450" t="s">
        <v>762</v>
      </c>
      <c r="B5450" s="1">
        <v>37850</v>
      </c>
      <c r="C5450">
        <v>6729.43</v>
      </c>
      <c r="D5450">
        <f t="shared" si="255"/>
        <v>6729.43</v>
      </c>
      <c r="E5450">
        <f t="shared" si="256"/>
        <v>8</v>
      </c>
      <c r="F5450" t="str">
        <f t="shared" si="257"/>
        <v>No</v>
      </c>
    </row>
    <row r="5451" spans="1:6" x14ac:dyDescent="0.25">
      <c r="A5451" t="s">
        <v>92</v>
      </c>
      <c r="B5451" s="1">
        <v>41126</v>
      </c>
      <c r="C5451">
        <v>5316.23</v>
      </c>
      <c r="D5451">
        <f t="shared" si="255"/>
        <v>5316.23</v>
      </c>
      <c r="E5451">
        <f t="shared" si="256"/>
        <v>8</v>
      </c>
      <c r="F5451" t="str">
        <f t="shared" si="257"/>
        <v>No</v>
      </c>
    </row>
    <row r="5452" spans="1:6" x14ac:dyDescent="0.25">
      <c r="A5452" t="s">
        <v>790</v>
      </c>
      <c r="B5452" s="1">
        <v>39280</v>
      </c>
      <c r="C5452">
        <v>6988.37</v>
      </c>
      <c r="D5452">
        <f t="shared" si="255"/>
        <v>6988.37</v>
      </c>
      <c r="E5452">
        <f t="shared" si="256"/>
        <v>7</v>
      </c>
      <c r="F5452" t="str">
        <f t="shared" si="257"/>
        <v>No</v>
      </c>
    </row>
    <row r="5453" spans="1:6" x14ac:dyDescent="0.25">
      <c r="A5453" t="s">
        <v>173</v>
      </c>
      <c r="B5453" s="1">
        <v>38506</v>
      </c>
      <c r="C5453">
        <v>5521.02</v>
      </c>
      <c r="D5453">
        <f t="shared" si="255"/>
        <v>5521.02</v>
      </c>
      <c r="E5453">
        <f t="shared" si="256"/>
        <v>6</v>
      </c>
      <c r="F5453" t="str">
        <f t="shared" si="257"/>
        <v>No</v>
      </c>
    </row>
    <row r="5454" spans="1:6" x14ac:dyDescent="0.25">
      <c r="A5454" t="s">
        <v>265</v>
      </c>
      <c r="B5454" s="1">
        <v>38608</v>
      </c>
      <c r="C5454" t="s">
        <v>3346</v>
      </c>
      <c r="D5454">
        <f t="shared" si="255"/>
        <v>5287.93</v>
      </c>
      <c r="E5454">
        <f t="shared" si="256"/>
        <v>9</v>
      </c>
      <c r="F5454" t="str">
        <f t="shared" si="257"/>
        <v>No</v>
      </c>
    </row>
    <row r="5455" spans="1:6" x14ac:dyDescent="0.25">
      <c r="A5455" t="s">
        <v>216</v>
      </c>
      <c r="B5455" s="1">
        <v>39300</v>
      </c>
      <c r="C5455" t="s">
        <v>3347</v>
      </c>
      <c r="D5455">
        <f t="shared" si="255"/>
        <v>7808.59</v>
      </c>
      <c r="E5455">
        <f t="shared" si="256"/>
        <v>8</v>
      </c>
      <c r="F5455" t="str">
        <f t="shared" si="257"/>
        <v>No</v>
      </c>
    </row>
    <row r="5456" spans="1:6" x14ac:dyDescent="0.25">
      <c r="A5456" t="s">
        <v>2322</v>
      </c>
      <c r="B5456" s="1">
        <v>40783</v>
      </c>
      <c r="C5456">
        <v>8316.31</v>
      </c>
      <c r="D5456">
        <f t="shared" si="255"/>
        <v>8316.31</v>
      </c>
      <c r="E5456">
        <f t="shared" si="256"/>
        <v>8</v>
      </c>
      <c r="F5456" t="str">
        <f t="shared" si="257"/>
        <v>No</v>
      </c>
    </row>
    <row r="5457" spans="1:6" x14ac:dyDescent="0.25">
      <c r="A5457" t="s">
        <v>125</v>
      </c>
      <c r="B5457" s="1">
        <v>37842</v>
      </c>
      <c r="C5457" t="s">
        <v>3348</v>
      </c>
      <c r="D5457">
        <f t="shared" si="255"/>
        <v>9282.82</v>
      </c>
      <c r="E5457">
        <f t="shared" si="256"/>
        <v>8</v>
      </c>
      <c r="F5457" t="str">
        <f t="shared" si="257"/>
        <v>No</v>
      </c>
    </row>
    <row r="5458" spans="1:6" x14ac:dyDescent="0.25">
      <c r="A5458" t="s">
        <v>230</v>
      </c>
      <c r="B5458" s="1">
        <v>41733</v>
      </c>
      <c r="C5458">
        <v>5719.4</v>
      </c>
      <c r="D5458">
        <f t="shared" si="255"/>
        <v>5719.4</v>
      </c>
      <c r="E5458">
        <f t="shared" si="256"/>
        <v>4</v>
      </c>
      <c r="F5458" t="str">
        <f t="shared" si="257"/>
        <v>No</v>
      </c>
    </row>
    <row r="5459" spans="1:6" x14ac:dyDescent="0.25">
      <c r="A5459" t="s">
        <v>506</v>
      </c>
      <c r="B5459" s="1">
        <v>40857</v>
      </c>
      <c r="C5459">
        <v>6584.31</v>
      </c>
      <c r="D5459">
        <f t="shared" si="255"/>
        <v>6584.31</v>
      </c>
      <c r="E5459">
        <f t="shared" si="256"/>
        <v>11</v>
      </c>
      <c r="F5459" t="str">
        <f t="shared" si="257"/>
        <v>No</v>
      </c>
    </row>
    <row r="5460" spans="1:6" x14ac:dyDescent="0.25">
      <c r="A5460" t="s">
        <v>74</v>
      </c>
      <c r="B5460" s="1">
        <v>41630</v>
      </c>
      <c r="C5460">
        <v>9307.92</v>
      </c>
      <c r="D5460">
        <f t="shared" si="255"/>
        <v>9307.92</v>
      </c>
      <c r="E5460">
        <f t="shared" si="256"/>
        <v>12</v>
      </c>
      <c r="F5460" t="str">
        <f t="shared" si="257"/>
        <v>Yes</v>
      </c>
    </row>
    <row r="5461" spans="1:6" x14ac:dyDescent="0.25">
      <c r="A5461" t="s">
        <v>1652</v>
      </c>
      <c r="B5461" s="1">
        <v>40005</v>
      </c>
      <c r="C5461" t="s">
        <v>3349</v>
      </c>
      <c r="D5461">
        <f t="shared" si="255"/>
        <v>9748.7000000000007</v>
      </c>
      <c r="E5461">
        <f t="shared" si="256"/>
        <v>7</v>
      </c>
      <c r="F5461" t="str">
        <f t="shared" si="257"/>
        <v>No</v>
      </c>
    </row>
    <row r="5462" spans="1:6" x14ac:dyDescent="0.25">
      <c r="A5462" t="s">
        <v>414</v>
      </c>
      <c r="B5462" s="1">
        <v>39542</v>
      </c>
      <c r="C5462">
        <v>9598.09</v>
      </c>
      <c r="D5462">
        <f t="shared" si="255"/>
        <v>9598.09</v>
      </c>
      <c r="E5462">
        <f t="shared" si="256"/>
        <v>4</v>
      </c>
      <c r="F5462" t="str">
        <f t="shared" si="257"/>
        <v>No</v>
      </c>
    </row>
    <row r="5463" spans="1:6" x14ac:dyDescent="0.25">
      <c r="A5463" t="s">
        <v>293</v>
      </c>
      <c r="B5463" s="1">
        <v>38793</v>
      </c>
      <c r="C5463">
        <v>6435.66</v>
      </c>
      <c r="D5463">
        <f t="shared" si="255"/>
        <v>6435.66</v>
      </c>
      <c r="E5463">
        <f t="shared" si="256"/>
        <v>3</v>
      </c>
      <c r="F5463" t="str">
        <f t="shared" si="257"/>
        <v>No</v>
      </c>
    </row>
    <row r="5464" spans="1:6" x14ac:dyDescent="0.25">
      <c r="A5464" t="s">
        <v>299</v>
      </c>
      <c r="B5464" s="1">
        <v>40290</v>
      </c>
      <c r="C5464" t="s">
        <v>3350</v>
      </c>
      <c r="D5464">
        <f t="shared" si="255"/>
        <v>6731.98</v>
      </c>
      <c r="E5464">
        <f t="shared" si="256"/>
        <v>4</v>
      </c>
      <c r="F5464" t="str">
        <f t="shared" si="257"/>
        <v>No</v>
      </c>
    </row>
    <row r="5465" spans="1:6" x14ac:dyDescent="0.25">
      <c r="A5465" t="s">
        <v>416</v>
      </c>
      <c r="B5465" s="1">
        <v>37116</v>
      </c>
      <c r="C5465" t="s">
        <v>3351</v>
      </c>
      <c r="D5465">
        <f t="shared" si="255"/>
        <v>8780.4599999999991</v>
      </c>
      <c r="E5465">
        <f t="shared" si="256"/>
        <v>8</v>
      </c>
      <c r="F5465" t="str">
        <f t="shared" si="257"/>
        <v>No</v>
      </c>
    </row>
    <row r="5466" spans="1:6" x14ac:dyDescent="0.25">
      <c r="A5466" t="s">
        <v>403</v>
      </c>
      <c r="B5466" s="1">
        <v>38858</v>
      </c>
      <c r="C5466">
        <v>7350.96</v>
      </c>
      <c r="D5466">
        <f t="shared" si="255"/>
        <v>7350.96</v>
      </c>
      <c r="E5466">
        <f t="shared" si="256"/>
        <v>5</v>
      </c>
      <c r="F5466" t="str">
        <f t="shared" si="257"/>
        <v>No</v>
      </c>
    </row>
    <row r="5467" spans="1:6" x14ac:dyDescent="0.25">
      <c r="A5467" t="s">
        <v>1116</v>
      </c>
      <c r="B5467" s="1">
        <v>40013</v>
      </c>
      <c r="C5467">
        <v>7569.83</v>
      </c>
      <c r="D5467">
        <f t="shared" si="255"/>
        <v>7569.83</v>
      </c>
      <c r="E5467">
        <f t="shared" si="256"/>
        <v>7</v>
      </c>
      <c r="F5467" t="str">
        <f t="shared" si="257"/>
        <v>No</v>
      </c>
    </row>
    <row r="5468" spans="1:6" x14ac:dyDescent="0.25">
      <c r="A5468" t="s">
        <v>192</v>
      </c>
      <c r="B5468" s="1">
        <v>37201</v>
      </c>
      <c r="C5468" t="s">
        <v>3352</v>
      </c>
      <c r="D5468">
        <f t="shared" si="255"/>
        <v>7440.73</v>
      </c>
      <c r="E5468">
        <f t="shared" si="256"/>
        <v>11</v>
      </c>
      <c r="F5468" t="str">
        <f t="shared" si="257"/>
        <v>No</v>
      </c>
    </row>
    <row r="5469" spans="1:6" x14ac:dyDescent="0.25">
      <c r="A5469" t="s">
        <v>66</v>
      </c>
      <c r="B5469" s="1">
        <v>40316</v>
      </c>
      <c r="C5469">
        <v>6761.44</v>
      </c>
      <c r="D5469">
        <f t="shared" si="255"/>
        <v>6761.44</v>
      </c>
      <c r="E5469">
        <f t="shared" si="256"/>
        <v>5</v>
      </c>
      <c r="F5469" t="str">
        <f t="shared" si="257"/>
        <v>No</v>
      </c>
    </row>
    <row r="5470" spans="1:6" x14ac:dyDescent="0.25">
      <c r="A5470" t="s">
        <v>593</v>
      </c>
      <c r="B5470" s="1">
        <v>40216</v>
      </c>
      <c r="C5470">
        <v>8040.79</v>
      </c>
      <c r="D5470">
        <f t="shared" si="255"/>
        <v>8040.79</v>
      </c>
      <c r="E5470">
        <f t="shared" si="256"/>
        <v>2</v>
      </c>
      <c r="F5470" t="str">
        <f t="shared" si="257"/>
        <v>No</v>
      </c>
    </row>
    <row r="5471" spans="1:6" x14ac:dyDescent="0.25">
      <c r="A5471" t="s">
        <v>238</v>
      </c>
      <c r="B5471" s="1">
        <v>37532</v>
      </c>
      <c r="C5471" t="s">
        <v>3353</v>
      </c>
      <c r="D5471">
        <f t="shared" si="255"/>
        <v>6892.96</v>
      </c>
      <c r="E5471">
        <f t="shared" si="256"/>
        <v>10</v>
      </c>
      <c r="F5471" t="str">
        <f t="shared" si="257"/>
        <v>No</v>
      </c>
    </row>
    <row r="5472" spans="1:6" x14ac:dyDescent="0.25">
      <c r="A5472" t="s">
        <v>134</v>
      </c>
      <c r="B5472" s="1">
        <v>37062</v>
      </c>
      <c r="C5472" t="s">
        <v>3354</v>
      </c>
      <c r="D5472">
        <f t="shared" si="255"/>
        <v>8864.8700000000008</v>
      </c>
      <c r="E5472">
        <f t="shared" si="256"/>
        <v>6</v>
      </c>
      <c r="F5472" t="str">
        <f t="shared" si="257"/>
        <v>No</v>
      </c>
    </row>
    <row r="5473" spans="1:6" x14ac:dyDescent="0.25">
      <c r="A5473" t="s">
        <v>134</v>
      </c>
      <c r="B5473" s="1">
        <v>41956</v>
      </c>
      <c r="C5473" t="s">
        <v>3355</v>
      </c>
      <c r="D5473">
        <f t="shared" si="255"/>
        <v>8259.93</v>
      </c>
      <c r="E5473">
        <f t="shared" si="256"/>
        <v>11</v>
      </c>
      <c r="F5473" t="str">
        <f t="shared" si="257"/>
        <v>No</v>
      </c>
    </row>
    <row r="5474" spans="1:6" x14ac:dyDescent="0.25">
      <c r="A5474" t="s">
        <v>96</v>
      </c>
      <c r="B5474" s="1">
        <v>39609</v>
      </c>
      <c r="C5474" t="s">
        <v>3356</v>
      </c>
      <c r="D5474">
        <f t="shared" si="255"/>
        <v>7313.94</v>
      </c>
      <c r="E5474">
        <f t="shared" si="256"/>
        <v>6</v>
      </c>
      <c r="F5474" t="str">
        <f t="shared" si="257"/>
        <v>No</v>
      </c>
    </row>
    <row r="5475" spans="1:6" x14ac:dyDescent="0.25">
      <c r="A5475" t="s">
        <v>340</v>
      </c>
      <c r="B5475" s="1">
        <v>37210</v>
      </c>
      <c r="C5475" t="s">
        <v>3357</v>
      </c>
      <c r="D5475">
        <f t="shared" si="255"/>
        <v>5057.18</v>
      </c>
      <c r="E5475">
        <f t="shared" si="256"/>
        <v>11</v>
      </c>
      <c r="F5475" t="str">
        <f t="shared" si="257"/>
        <v>No</v>
      </c>
    </row>
    <row r="5476" spans="1:6" x14ac:dyDescent="0.25">
      <c r="A5476" t="s">
        <v>1010</v>
      </c>
      <c r="B5476" s="1">
        <v>37760</v>
      </c>
      <c r="C5476">
        <v>6191.82</v>
      </c>
      <c r="D5476">
        <f t="shared" si="255"/>
        <v>6191.82</v>
      </c>
      <c r="E5476">
        <f t="shared" si="256"/>
        <v>5</v>
      </c>
      <c r="F5476" t="str">
        <f t="shared" si="257"/>
        <v>No</v>
      </c>
    </row>
    <row r="5477" spans="1:6" x14ac:dyDescent="0.25">
      <c r="A5477" t="s">
        <v>272</v>
      </c>
      <c r="B5477" s="1">
        <v>39975</v>
      </c>
      <c r="C5477" t="s">
        <v>3358</v>
      </c>
      <c r="D5477">
        <f t="shared" si="255"/>
        <v>9176.61</v>
      </c>
      <c r="E5477">
        <f t="shared" si="256"/>
        <v>6</v>
      </c>
      <c r="F5477" t="str">
        <f t="shared" si="257"/>
        <v>No</v>
      </c>
    </row>
    <row r="5478" spans="1:6" x14ac:dyDescent="0.25">
      <c r="A5478" t="s">
        <v>84</v>
      </c>
      <c r="B5478" s="1">
        <v>40980</v>
      </c>
      <c r="C5478">
        <v>8407.2000000000007</v>
      </c>
      <c r="D5478">
        <f t="shared" si="255"/>
        <v>8407.2000000000007</v>
      </c>
      <c r="E5478">
        <f t="shared" si="256"/>
        <v>3</v>
      </c>
      <c r="F5478" t="str">
        <f t="shared" si="257"/>
        <v>No</v>
      </c>
    </row>
    <row r="5479" spans="1:6" x14ac:dyDescent="0.25">
      <c r="A5479" t="s">
        <v>2200</v>
      </c>
      <c r="B5479" s="1">
        <v>41229</v>
      </c>
      <c r="C5479" t="s">
        <v>3359</v>
      </c>
      <c r="D5479">
        <f t="shared" si="255"/>
        <v>9804.2099999999991</v>
      </c>
      <c r="E5479">
        <f t="shared" si="256"/>
        <v>11</v>
      </c>
      <c r="F5479" t="str">
        <f t="shared" si="257"/>
        <v>No</v>
      </c>
    </row>
    <row r="5480" spans="1:6" x14ac:dyDescent="0.25">
      <c r="A5480" t="s">
        <v>126</v>
      </c>
      <c r="B5480" s="1">
        <v>38576</v>
      </c>
      <c r="C5480" t="s">
        <v>3360</v>
      </c>
      <c r="D5480">
        <f t="shared" si="255"/>
        <v>5067.1000000000004</v>
      </c>
      <c r="E5480">
        <f t="shared" si="256"/>
        <v>8</v>
      </c>
      <c r="F5480" t="str">
        <f t="shared" si="257"/>
        <v>No</v>
      </c>
    </row>
    <row r="5481" spans="1:6" x14ac:dyDescent="0.25">
      <c r="A5481" t="s">
        <v>238</v>
      </c>
      <c r="B5481" s="1">
        <v>37145</v>
      </c>
      <c r="C5481">
        <v>5595.63</v>
      </c>
      <c r="D5481">
        <f t="shared" si="255"/>
        <v>5595.63</v>
      </c>
      <c r="E5481">
        <f t="shared" si="256"/>
        <v>9</v>
      </c>
      <c r="F5481" t="str">
        <f t="shared" si="257"/>
        <v>No</v>
      </c>
    </row>
    <row r="5482" spans="1:6" x14ac:dyDescent="0.25">
      <c r="A5482" t="s">
        <v>201</v>
      </c>
      <c r="B5482" s="1">
        <v>39211</v>
      </c>
      <c r="C5482">
        <v>6504.5</v>
      </c>
      <c r="D5482">
        <f t="shared" si="255"/>
        <v>6504.5</v>
      </c>
      <c r="E5482">
        <f t="shared" si="256"/>
        <v>5</v>
      </c>
      <c r="F5482" t="str">
        <f t="shared" si="257"/>
        <v>No</v>
      </c>
    </row>
    <row r="5483" spans="1:6" x14ac:dyDescent="0.25">
      <c r="A5483" t="s">
        <v>757</v>
      </c>
      <c r="B5483" s="1">
        <v>40540</v>
      </c>
      <c r="C5483" t="s">
        <v>3361</v>
      </c>
      <c r="D5483">
        <f t="shared" si="255"/>
        <v>9773.19</v>
      </c>
      <c r="E5483">
        <f t="shared" si="256"/>
        <v>12</v>
      </c>
      <c r="F5483" t="str">
        <f t="shared" si="257"/>
        <v>No</v>
      </c>
    </row>
    <row r="5484" spans="1:6" x14ac:dyDescent="0.25">
      <c r="A5484" t="s">
        <v>473</v>
      </c>
      <c r="B5484" s="1">
        <v>37874</v>
      </c>
      <c r="C5484" t="s">
        <v>3362</v>
      </c>
      <c r="D5484">
        <f t="shared" si="255"/>
        <v>5530.71</v>
      </c>
      <c r="E5484">
        <f t="shared" si="256"/>
        <v>9</v>
      </c>
      <c r="F5484" t="str">
        <f t="shared" si="257"/>
        <v>No</v>
      </c>
    </row>
    <row r="5485" spans="1:6" x14ac:dyDescent="0.25">
      <c r="A5485" t="s">
        <v>74</v>
      </c>
      <c r="B5485" s="1">
        <v>40834</v>
      </c>
      <c r="C5485" t="s">
        <v>3363</v>
      </c>
      <c r="D5485">
        <f t="shared" si="255"/>
        <v>7190.52</v>
      </c>
      <c r="E5485">
        <f t="shared" si="256"/>
        <v>10</v>
      </c>
      <c r="F5485" t="str">
        <f t="shared" si="257"/>
        <v>Yes</v>
      </c>
    </row>
    <row r="5486" spans="1:6" x14ac:dyDescent="0.25">
      <c r="A5486" t="s">
        <v>350</v>
      </c>
      <c r="B5486" s="1">
        <v>39689</v>
      </c>
      <c r="C5486" t="s">
        <v>3364</v>
      </c>
      <c r="D5486">
        <f t="shared" si="255"/>
        <v>5586.31</v>
      </c>
      <c r="E5486">
        <f t="shared" si="256"/>
        <v>8</v>
      </c>
      <c r="F5486" t="str">
        <f t="shared" si="257"/>
        <v>No</v>
      </c>
    </row>
    <row r="5487" spans="1:6" x14ac:dyDescent="0.25">
      <c r="A5487" t="s">
        <v>294</v>
      </c>
      <c r="B5487" s="1">
        <v>39949</v>
      </c>
      <c r="C5487">
        <v>5262.52</v>
      </c>
      <c r="D5487">
        <f t="shared" si="255"/>
        <v>5262.52</v>
      </c>
      <c r="E5487">
        <f t="shared" si="256"/>
        <v>5</v>
      </c>
      <c r="F5487" t="str">
        <f t="shared" si="257"/>
        <v>No</v>
      </c>
    </row>
    <row r="5488" spans="1:6" x14ac:dyDescent="0.25">
      <c r="A5488" t="s">
        <v>732</v>
      </c>
      <c r="B5488" s="1">
        <v>37005</v>
      </c>
      <c r="C5488">
        <v>5890.36</v>
      </c>
      <c r="D5488">
        <f t="shared" si="255"/>
        <v>5890.36</v>
      </c>
      <c r="E5488">
        <f t="shared" si="256"/>
        <v>4</v>
      </c>
      <c r="F5488" t="str">
        <f t="shared" si="257"/>
        <v>No</v>
      </c>
    </row>
    <row r="5489" spans="1:6" x14ac:dyDescent="0.25">
      <c r="A5489" t="s">
        <v>526</v>
      </c>
      <c r="B5489" s="1">
        <v>39884</v>
      </c>
      <c r="C5489" t="s">
        <v>3365</v>
      </c>
      <c r="D5489">
        <f t="shared" si="255"/>
        <v>7125.6</v>
      </c>
      <c r="E5489">
        <f t="shared" si="256"/>
        <v>3</v>
      </c>
      <c r="F5489" t="str">
        <f t="shared" si="257"/>
        <v>No</v>
      </c>
    </row>
    <row r="5490" spans="1:6" x14ac:dyDescent="0.25">
      <c r="A5490" t="s">
        <v>713</v>
      </c>
      <c r="B5490" s="1">
        <v>38090</v>
      </c>
      <c r="C5490" t="s">
        <v>3366</v>
      </c>
      <c r="D5490">
        <f t="shared" si="255"/>
        <v>8958.7999999999993</v>
      </c>
      <c r="E5490">
        <f t="shared" si="256"/>
        <v>4</v>
      </c>
      <c r="F5490" t="str">
        <f t="shared" si="257"/>
        <v>No</v>
      </c>
    </row>
    <row r="5491" spans="1:6" x14ac:dyDescent="0.25">
      <c r="A5491" t="s">
        <v>506</v>
      </c>
      <c r="B5491" s="1">
        <v>41882</v>
      </c>
      <c r="C5491" t="s">
        <v>3367</v>
      </c>
      <c r="D5491">
        <f t="shared" si="255"/>
        <v>7204.73</v>
      </c>
      <c r="E5491">
        <f t="shared" si="256"/>
        <v>8</v>
      </c>
      <c r="F5491" t="str">
        <f t="shared" si="257"/>
        <v>No</v>
      </c>
    </row>
    <row r="5492" spans="1:6" x14ac:dyDescent="0.25">
      <c r="A5492" t="s">
        <v>62</v>
      </c>
      <c r="B5492" s="1">
        <v>41482</v>
      </c>
      <c r="C5492" t="s">
        <v>3368</v>
      </c>
      <c r="D5492">
        <f t="shared" si="255"/>
        <v>5252.44</v>
      </c>
      <c r="E5492">
        <f t="shared" si="256"/>
        <v>7</v>
      </c>
      <c r="F5492" t="str">
        <f t="shared" si="257"/>
        <v>No</v>
      </c>
    </row>
    <row r="5493" spans="1:6" x14ac:dyDescent="0.25">
      <c r="A5493" t="s">
        <v>269</v>
      </c>
      <c r="B5493" s="1">
        <v>39881</v>
      </c>
      <c r="C5493" t="s">
        <v>3369</v>
      </c>
      <c r="D5493">
        <f t="shared" si="255"/>
        <v>7582.81</v>
      </c>
      <c r="E5493">
        <f t="shared" si="256"/>
        <v>3</v>
      </c>
      <c r="F5493" t="str">
        <f t="shared" si="257"/>
        <v>Yes</v>
      </c>
    </row>
    <row r="5494" spans="1:6" x14ac:dyDescent="0.25">
      <c r="A5494" t="s">
        <v>168</v>
      </c>
      <c r="B5494" s="1">
        <v>40116</v>
      </c>
      <c r="C5494" t="s">
        <v>3370</v>
      </c>
      <c r="D5494">
        <f t="shared" si="255"/>
        <v>5054.8500000000004</v>
      </c>
      <c r="E5494">
        <f t="shared" si="256"/>
        <v>10</v>
      </c>
      <c r="F5494" t="str">
        <f t="shared" si="257"/>
        <v>No</v>
      </c>
    </row>
    <row r="5495" spans="1:6" x14ac:dyDescent="0.25">
      <c r="A5495" t="s">
        <v>314</v>
      </c>
      <c r="B5495" s="1">
        <v>40843</v>
      </c>
      <c r="C5495" t="s">
        <v>3371</v>
      </c>
      <c r="D5495">
        <f t="shared" si="255"/>
        <v>8262.2199999999993</v>
      </c>
      <c r="E5495">
        <f t="shared" si="256"/>
        <v>10</v>
      </c>
      <c r="F5495" t="str">
        <f t="shared" si="257"/>
        <v>No</v>
      </c>
    </row>
    <row r="5496" spans="1:6" x14ac:dyDescent="0.25">
      <c r="A5496" t="s">
        <v>298</v>
      </c>
      <c r="B5496" s="1">
        <v>41022</v>
      </c>
      <c r="C5496" t="s">
        <v>3372</v>
      </c>
      <c r="D5496">
        <f t="shared" si="255"/>
        <v>9887.6</v>
      </c>
      <c r="E5496">
        <f t="shared" si="256"/>
        <v>4</v>
      </c>
      <c r="F5496" t="str">
        <f t="shared" si="257"/>
        <v>No</v>
      </c>
    </row>
    <row r="5497" spans="1:6" x14ac:dyDescent="0.25">
      <c r="A5497" t="s">
        <v>434</v>
      </c>
      <c r="B5497" s="1">
        <v>37837</v>
      </c>
      <c r="C5497">
        <v>9414.75</v>
      </c>
      <c r="D5497">
        <f t="shared" si="255"/>
        <v>9414.75</v>
      </c>
      <c r="E5497">
        <f t="shared" si="256"/>
        <v>8</v>
      </c>
      <c r="F5497" t="str">
        <f t="shared" si="257"/>
        <v>No</v>
      </c>
    </row>
    <row r="5498" spans="1:6" x14ac:dyDescent="0.25">
      <c r="A5498" t="s">
        <v>760</v>
      </c>
      <c r="B5498" s="1">
        <v>37886</v>
      </c>
      <c r="C5498">
        <v>6765.89</v>
      </c>
      <c r="D5498">
        <f t="shared" si="255"/>
        <v>6765.89</v>
      </c>
      <c r="E5498">
        <f t="shared" si="256"/>
        <v>9</v>
      </c>
      <c r="F5498" t="str">
        <f t="shared" si="257"/>
        <v>No</v>
      </c>
    </row>
    <row r="5499" spans="1:6" x14ac:dyDescent="0.25">
      <c r="A5499" t="s">
        <v>247</v>
      </c>
      <c r="B5499" s="1">
        <v>38849</v>
      </c>
      <c r="C5499" t="s">
        <v>3373</v>
      </c>
      <c r="D5499">
        <f t="shared" si="255"/>
        <v>8547.24</v>
      </c>
      <c r="E5499">
        <f t="shared" si="256"/>
        <v>5</v>
      </c>
      <c r="F5499" t="str">
        <f t="shared" si="257"/>
        <v>Yes</v>
      </c>
    </row>
    <row r="5500" spans="1:6" x14ac:dyDescent="0.25">
      <c r="A5500" t="s">
        <v>1080</v>
      </c>
      <c r="B5500" s="1">
        <v>41496</v>
      </c>
      <c r="C5500" t="s">
        <v>3374</v>
      </c>
      <c r="D5500">
        <f t="shared" si="255"/>
        <v>6543.17</v>
      </c>
      <c r="E5500">
        <f t="shared" si="256"/>
        <v>8</v>
      </c>
      <c r="F5500" t="str">
        <f t="shared" si="257"/>
        <v>No</v>
      </c>
    </row>
    <row r="5501" spans="1:6" x14ac:dyDescent="0.25">
      <c r="A5501" t="s">
        <v>304</v>
      </c>
      <c r="B5501" s="1">
        <v>41645</v>
      </c>
      <c r="C5501" t="s">
        <v>3375</v>
      </c>
      <c r="D5501">
        <f t="shared" si="255"/>
        <v>9770.59</v>
      </c>
      <c r="E5501">
        <f t="shared" si="256"/>
        <v>1</v>
      </c>
      <c r="F5501" t="str">
        <f t="shared" si="257"/>
        <v>No</v>
      </c>
    </row>
    <row r="5502" spans="1:6" x14ac:dyDescent="0.25">
      <c r="A5502" t="s">
        <v>126</v>
      </c>
      <c r="B5502" s="1">
        <v>39757</v>
      </c>
      <c r="C5502" t="s">
        <v>3376</v>
      </c>
      <c r="D5502">
        <f t="shared" si="255"/>
        <v>5309.59</v>
      </c>
      <c r="E5502">
        <f t="shared" si="256"/>
        <v>11</v>
      </c>
      <c r="F5502" t="str">
        <f t="shared" si="257"/>
        <v>No</v>
      </c>
    </row>
    <row r="5503" spans="1:6" x14ac:dyDescent="0.25">
      <c r="A5503" t="s">
        <v>132</v>
      </c>
      <c r="B5503" s="1">
        <v>41336</v>
      </c>
      <c r="C5503">
        <v>7623.24</v>
      </c>
      <c r="D5503">
        <f t="shared" si="255"/>
        <v>7623.24</v>
      </c>
      <c r="E5503">
        <f t="shared" si="256"/>
        <v>3</v>
      </c>
      <c r="F5503" t="str">
        <f t="shared" si="257"/>
        <v>No</v>
      </c>
    </row>
    <row r="5504" spans="1:6" x14ac:dyDescent="0.25">
      <c r="A5504" t="s">
        <v>166</v>
      </c>
      <c r="B5504" s="1">
        <v>38939</v>
      </c>
      <c r="C5504">
        <v>8557.7800000000007</v>
      </c>
      <c r="D5504">
        <f t="shared" si="255"/>
        <v>8557.7800000000007</v>
      </c>
      <c r="E5504">
        <f t="shared" si="256"/>
        <v>8</v>
      </c>
      <c r="F5504" t="str">
        <f t="shared" si="257"/>
        <v>No</v>
      </c>
    </row>
    <row r="5505" spans="1:6" x14ac:dyDescent="0.25">
      <c r="A5505" t="s">
        <v>334</v>
      </c>
      <c r="B5505" s="1">
        <v>39594</v>
      </c>
      <c r="C5505" t="s">
        <v>3377</v>
      </c>
      <c r="D5505">
        <f t="shared" si="255"/>
        <v>6257.9</v>
      </c>
      <c r="E5505">
        <f t="shared" si="256"/>
        <v>5</v>
      </c>
      <c r="F5505" t="str">
        <f t="shared" si="257"/>
        <v>No</v>
      </c>
    </row>
    <row r="5506" spans="1:6" x14ac:dyDescent="0.25">
      <c r="A5506" t="s">
        <v>600</v>
      </c>
      <c r="B5506" s="1">
        <v>41127</v>
      </c>
      <c r="C5506">
        <v>7899.58</v>
      </c>
      <c r="D5506">
        <f t="shared" si="255"/>
        <v>7899.58</v>
      </c>
      <c r="E5506">
        <f t="shared" si="256"/>
        <v>8</v>
      </c>
      <c r="F5506" t="str">
        <f t="shared" si="257"/>
        <v>No</v>
      </c>
    </row>
    <row r="5507" spans="1:6" x14ac:dyDescent="0.25">
      <c r="A5507" t="s">
        <v>857</v>
      </c>
      <c r="B5507" s="1">
        <v>41951</v>
      </c>
      <c r="C5507" t="s">
        <v>3378</v>
      </c>
      <c r="D5507">
        <f t="shared" ref="D5507:D5570" si="258">IF(LEFT(RIGHT(C5507,3))=",",_xlfn.NUMBERVALUE(C5507,",","."),C5507)</f>
        <v>8258.9699999999993</v>
      </c>
      <c r="E5507">
        <f t="shared" ref="E5507:E5570" si="259">MONTH(B5507)</f>
        <v>11</v>
      </c>
      <c r="F5507" t="str">
        <f t="shared" ref="F5507:F5570" si="260">IF(ISERROR(SEARCH("J*A*S*M",A5507)),"No","Yes")</f>
        <v>No</v>
      </c>
    </row>
    <row r="5508" spans="1:6" x14ac:dyDescent="0.25">
      <c r="A5508" t="s">
        <v>358</v>
      </c>
      <c r="B5508" s="1">
        <v>39468</v>
      </c>
      <c r="C5508" t="s">
        <v>3379</v>
      </c>
      <c r="D5508">
        <f t="shared" si="258"/>
        <v>9267.49</v>
      </c>
      <c r="E5508">
        <f t="shared" si="259"/>
        <v>1</v>
      </c>
      <c r="F5508" t="str">
        <f t="shared" si="260"/>
        <v>No</v>
      </c>
    </row>
    <row r="5509" spans="1:6" x14ac:dyDescent="0.25">
      <c r="A5509" t="s">
        <v>697</v>
      </c>
      <c r="B5509" s="1">
        <v>39861</v>
      </c>
      <c r="C5509" t="s">
        <v>3380</v>
      </c>
      <c r="D5509">
        <f t="shared" si="258"/>
        <v>9057.89</v>
      </c>
      <c r="E5509">
        <f t="shared" si="259"/>
        <v>2</v>
      </c>
      <c r="F5509" t="str">
        <f t="shared" si="260"/>
        <v>No</v>
      </c>
    </row>
    <row r="5510" spans="1:6" x14ac:dyDescent="0.25">
      <c r="A5510" t="s">
        <v>413</v>
      </c>
      <c r="B5510" s="1">
        <v>40517</v>
      </c>
      <c r="C5510" t="s">
        <v>3381</v>
      </c>
      <c r="D5510">
        <f t="shared" si="258"/>
        <v>5735.53</v>
      </c>
      <c r="E5510">
        <f t="shared" si="259"/>
        <v>12</v>
      </c>
      <c r="F5510" t="str">
        <f t="shared" si="260"/>
        <v>No</v>
      </c>
    </row>
    <row r="5511" spans="1:6" x14ac:dyDescent="0.25">
      <c r="A5511" t="s">
        <v>428</v>
      </c>
      <c r="B5511" s="1">
        <v>40026</v>
      </c>
      <c r="C5511">
        <v>7859.42</v>
      </c>
      <c r="D5511">
        <f t="shared" si="258"/>
        <v>7859.42</v>
      </c>
      <c r="E5511">
        <f t="shared" si="259"/>
        <v>8</v>
      </c>
      <c r="F5511" t="str">
        <f t="shared" si="260"/>
        <v>No</v>
      </c>
    </row>
    <row r="5512" spans="1:6" x14ac:dyDescent="0.25">
      <c r="A5512" t="s">
        <v>217</v>
      </c>
      <c r="B5512" s="1">
        <v>40768</v>
      </c>
      <c r="C5512">
        <v>6908.16</v>
      </c>
      <c r="D5512">
        <f t="shared" si="258"/>
        <v>6908.16</v>
      </c>
      <c r="E5512">
        <f t="shared" si="259"/>
        <v>8</v>
      </c>
      <c r="F5512" t="str">
        <f t="shared" si="260"/>
        <v>No</v>
      </c>
    </row>
    <row r="5513" spans="1:6" x14ac:dyDescent="0.25">
      <c r="A5513" t="s">
        <v>173</v>
      </c>
      <c r="B5513" s="1">
        <v>39665</v>
      </c>
      <c r="C5513">
        <v>6498.33</v>
      </c>
      <c r="D5513">
        <f t="shared" si="258"/>
        <v>6498.33</v>
      </c>
      <c r="E5513">
        <f t="shared" si="259"/>
        <v>8</v>
      </c>
      <c r="F5513" t="str">
        <f t="shared" si="260"/>
        <v>No</v>
      </c>
    </row>
    <row r="5514" spans="1:6" x14ac:dyDescent="0.25">
      <c r="A5514" t="s">
        <v>1224</v>
      </c>
      <c r="B5514" s="1">
        <v>37605</v>
      </c>
      <c r="C5514">
        <v>6341.2</v>
      </c>
      <c r="D5514">
        <f t="shared" si="258"/>
        <v>6341.2</v>
      </c>
      <c r="E5514">
        <f t="shared" si="259"/>
        <v>12</v>
      </c>
      <c r="F5514" t="str">
        <f t="shared" si="260"/>
        <v>No</v>
      </c>
    </row>
    <row r="5515" spans="1:6" x14ac:dyDescent="0.25">
      <c r="A5515" t="s">
        <v>489</v>
      </c>
      <c r="B5515" s="1">
        <v>38505</v>
      </c>
      <c r="C5515" t="s">
        <v>3382</v>
      </c>
      <c r="D5515">
        <f t="shared" si="258"/>
        <v>5734.24</v>
      </c>
      <c r="E5515">
        <f t="shared" si="259"/>
        <v>6</v>
      </c>
      <c r="F5515" t="str">
        <f t="shared" si="260"/>
        <v>No</v>
      </c>
    </row>
    <row r="5516" spans="1:6" x14ac:dyDescent="0.25">
      <c r="A5516" t="s">
        <v>61</v>
      </c>
      <c r="B5516" s="1">
        <v>40371</v>
      </c>
      <c r="C5516" t="s">
        <v>3383</v>
      </c>
      <c r="D5516">
        <f t="shared" si="258"/>
        <v>8709.82</v>
      </c>
      <c r="E5516">
        <f t="shared" si="259"/>
        <v>7</v>
      </c>
      <c r="F5516" t="str">
        <f t="shared" si="260"/>
        <v>No</v>
      </c>
    </row>
    <row r="5517" spans="1:6" x14ac:dyDescent="0.25">
      <c r="A5517" t="s">
        <v>1048</v>
      </c>
      <c r="B5517" s="1">
        <v>39939</v>
      </c>
      <c r="C5517" t="s">
        <v>3384</v>
      </c>
      <c r="D5517">
        <f t="shared" si="258"/>
        <v>7297.78</v>
      </c>
      <c r="E5517">
        <f t="shared" si="259"/>
        <v>5</v>
      </c>
      <c r="F5517" t="str">
        <f t="shared" si="260"/>
        <v>No</v>
      </c>
    </row>
    <row r="5518" spans="1:6" x14ac:dyDescent="0.25">
      <c r="A5518" t="s">
        <v>308</v>
      </c>
      <c r="B5518" s="1">
        <v>38717</v>
      </c>
      <c r="C5518" t="s">
        <v>3385</v>
      </c>
      <c r="D5518">
        <f t="shared" si="258"/>
        <v>7605.93</v>
      </c>
      <c r="E5518">
        <f t="shared" si="259"/>
        <v>12</v>
      </c>
      <c r="F5518" t="str">
        <f t="shared" si="260"/>
        <v>No</v>
      </c>
    </row>
    <row r="5519" spans="1:6" x14ac:dyDescent="0.25">
      <c r="A5519" t="s">
        <v>562</v>
      </c>
      <c r="B5519" s="1">
        <v>40969</v>
      </c>
      <c r="C5519" t="s">
        <v>3386</v>
      </c>
      <c r="D5519">
        <f t="shared" si="258"/>
        <v>6426.73</v>
      </c>
      <c r="E5519">
        <f t="shared" si="259"/>
        <v>3</v>
      </c>
      <c r="F5519" t="str">
        <f t="shared" si="260"/>
        <v>No</v>
      </c>
    </row>
    <row r="5520" spans="1:6" x14ac:dyDescent="0.25">
      <c r="A5520" t="s">
        <v>225</v>
      </c>
      <c r="B5520" s="1">
        <v>38072</v>
      </c>
      <c r="C5520" t="s">
        <v>3387</v>
      </c>
      <c r="D5520">
        <f t="shared" si="258"/>
        <v>7821.23</v>
      </c>
      <c r="E5520">
        <f t="shared" si="259"/>
        <v>3</v>
      </c>
      <c r="F5520" t="str">
        <f t="shared" si="260"/>
        <v>No</v>
      </c>
    </row>
    <row r="5521" spans="1:6" x14ac:dyDescent="0.25">
      <c r="A5521" t="s">
        <v>723</v>
      </c>
      <c r="B5521" s="1">
        <v>41421</v>
      </c>
      <c r="C5521">
        <v>5674.76</v>
      </c>
      <c r="D5521">
        <f t="shared" si="258"/>
        <v>5674.76</v>
      </c>
      <c r="E5521">
        <f t="shared" si="259"/>
        <v>5</v>
      </c>
      <c r="F5521" t="str">
        <f t="shared" si="260"/>
        <v>No</v>
      </c>
    </row>
    <row r="5522" spans="1:6" x14ac:dyDescent="0.25">
      <c r="A5522" t="s">
        <v>864</v>
      </c>
      <c r="B5522" s="1">
        <v>41887</v>
      </c>
      <c r="C5522">
        <v>7565.58</v>
      </c>
      <c r="D5522">
        <f t="shared" si="258"/>
        <v>7565.58</v>
      </c>
      <c r="E5522">
        <f t="shared" si="259"/>
        <v>9</v>
      </c>
      <c r="F5522" t="str">
        <f t="shared" si="260"/>
        <v>No</v>
      </c>
    </row>
    <row r="5523" spans="1:6" x14ac:dyDescent="0.25">
      <c r="A5523" t="s">
        <v>125</v>
      </c>
      <c r="B5523" s="1">
        <v>38925</v>
      </c>
      <c r="C5523">
        <v>7044.45</v>
      </c>
      <c r="D5523">
        <f t="shared" si="258"/>
        <v>7044.45</v>
      </c>
      <c r="E5523">
        <f t="shared" si="259"/>
        <v>7</v>
      </c>
      <c r="F5523" t="str">
        <f t="shared" si="260"/>
        <v>No</v>
      </c>
    </row>
    <row r="5524" spans="1:6" x14ac:dyDescent="0.25">
      <c r="A5524" t="s">
        <v>562</v>
      </c>
      <c r="B5524" s="1">
        <v>41442</v>
      </c>
      <c r="C5524" t="s">
        <v>3388</v>
      </c>
      <c r="D5524">
        <f t="shared" si="258"/>
        <v>6683.11</v>
      </c>
      <c r="E5524">
        <f t="shared" si="259"/>
        <v>6</v>
      </c>
      <c r="F5524" t="str">
        <f t="shared" si="260"/>
        <v>No</v>
      </c>
    </row>
    <row r="5525" spans="1:6" x14ac:dyDescent="0.25">
      <c r="A5525" t="s">
        <v>138</v>
      </c>
      <c r="B5525" s="1">
        <v>40025</v>
      </c>
      <c r="C5525" t="s">
        <v>3389</v>
      </c>
      <c r="D5525">
        <f t="shared" si="258"/>
        <v>8516.0499999999993</v>
      </c>
      <c r="E5525">
        <f t="shared" si="259"/>
        <v>7</v>
      </c>
      <c r="F5525" t="str">
        <f t="shared" si="260"/>
        <v>Yes</v>
      </c>
    </row>
    <row r="5526" spans="1:6" x14ac:dyDescent="0.25">
      <c r="A5526" t="s">
        <v>71</v>
      </c>
      <c r="B5526" s="1">
        <v>40264</v>
      </c>
      <c r="C5526">
        <v>7965.28</v>
      </c>
      <c r="D5526">
        <f t="shared" si="258"/>
        <v>7965.28</v>
      </c>
      <c r="E5526">
        <f t="shared" si="259"/>
        <v>3</v>
      </c>
      <c r="F5526" t="str">
        <f t="shared" si="260"/>
        <v>No</v>
      </c>
    </row>
    <row r="5527" spans="1:6" x14ac:dyDescent="0.25">
      <c r="A5527" t="s">
        <v>229</v>
      </c>
      <c r="B5527" s="1">
        <v>37382</v>
      </c>
      <c r="C5527" t="s">
        <v>3390</v>
      </c>
      <c r="D5527">
        <f t="shared" si="258"/>
        <v>8373.19</v>
      </c>
      <c r="E5527">
        <f t="shared" si="259"/>
        <v>5</v>
      </c>
      <c r="F5527" t="str">
        <f t="shared" si="260"/>
        <v>No</v>
      </c>
    </row>
    <row r="5528" spans="1:6" x14ac:dyDescent="0.25">
      <c r="A5528" t="s">
        <v>104</v>
      </c>
      <c r="B5528" s="1">
        <v>39828</v>
      </c>
      <c r="C5528">
        <v>9276.67</v>
      </c>
      <c r="D5528">
        <f t="shared" si="258"/>
        <v>9276.67</v>
      </c>
      <c r="E5528">
        <f t="shared" si="259"/>
        <v>1</v>
      </c>
      <c r="F5528" t="str">
        <f t="shared" si="260"/>
        <v>No</v>
      </c>
    </row>
    <row r="5529" spans="1:6" x14ac:dyDescent="0.25">
      <c r="A5529" t="s">
        <v>604</v>
      </c>
      <c r="B5529" s="1">
        <v>38560</v>
      </c>
      <c r="C5529" t="s">
        <v>3391</v>
      </c>
      <c r="D5529">
        <f t="shared" si="258"/>
        <v>9491.69</v>
      </c>
      <c r="E5529">
        <f t="shared" si="259"/>
        <v>7</v>
      </c>
      <c r="F5529" t="str">
        <f t="shared" si="260"/>
        <v>No</v>
      </c>
    </row>
    <row r="5530" spans="1:6" x14ac:dyDescent="0.25">
      <c r="A5530" t="s">
        <v>217</v>
      </c>
      <c r="B5530" s="1">
        <v>41349</v>
      </c>
      <c r="C5530" t="s">
        <v>3392</v>
      </c>
      <c r="D5530">
        <f t="shared" si="258"/>
        <v>7530.9</v>
      </c>
      <c r="E5530">
        <f t="shared" si="259"/>
        <v>3</v>
      </c>
      <c r="F5530" t="str">
        <f t="shared" si="260"/>
        <v>No</v>
      </c>
    </row>
    <row r="5531" spans="1:6" x14ac:dyDescent="0.25">
      <c r="A5531" t="s">
        <v>844</v>
      </c>
      <c r="B5531" s="1">
        <v>41461</v>
      </c>
      <c r="C5531">
        <v>5049.3100000000004</v>
      </c>
      <c r="D5531">
        <f t="shared" si="258"/>
        <v>5049.3100000000004</v>
      </c>
      <c r="E5531">
        <f t="shared" si="259"/>
        <v>7</v>
      </c>
      <c r="F5531" t="str">
        <f t="shared" si="260"/>
        <v>No</v>
      </c>
    </row>
    <row r="5532" spans="1:6" x14ac:dyDescent="0.25">
      <c r="A5532" t="s">
        <v>548</v>
      </c>
      <c r="B5532" s="1">
        <v>40580</v>
      </c>
      <c r="C5532">
        <v>9117.2099999999991</v>
      </c>
      <c r="D5532">
        <f t="shared" si="258"/>
        <v>9117.2099999999991</v>
      </c>
      <c r="E5532">
        <f t="shared" si="259"/>
        <v>2</v>
      </c>
      <c r="F5532" t="str">
        <f t="shared" si="260"/>
        <v>No</v>
      </c>
    </row>
    <row r="5533" spans="1:6" x14ac:dyDescent="0.25">
      <c r="A5533" t="s">
        <v>479</v>
      </c>
      <c r="B5533" s="1">
        <v>40030</v>
      </c>
      <c r="C5533" t="s">
        <v>3393</v>
      </c>
      <c r="D5533">
        <f t="shared" si="258"/>
        <v>8590.36</v>
      </c>
      <c r="E5533">
        <f t="shared" si="259"/>
        <v>8</v>
      </c>
      <c r="F5533" t="str">
        <f t="shared" si="260"/>
        <v>No</v>
      </c>
    </row>
    <row r="5534" spans="1:6" x14ac:dyDescent="0.25">
      <c r="A5534" t="s">
        <v>429</v>
      </c>
      <c r="B5534" s="1">
        <v>37755</v>
      </c>
      <c r="C5534" t="s">
        <v>3394</v>
      </c>
      <c r="D5534">
        <f t="shared" si="258"/>
        <v>5067.53</v>
      </c>
      <c r="E5534">
        <f t="shared" si="259"/>
        <v>5</v>
      </c>
      <c r="F5534" t="str">
        <f t="shared" si="260"/>
        <v>No</v>
      </c>
    </row>
    <row r="5535" spans="1:6" x14ac:dyDescent="0.25">
      <c r="A5535" t="s">
        <v>1973</v>
      </c>
      <c r="B5535" s="1">
        <v>37581</v>
      </c>
      <c r="C5535">
        <v>5496.19</v>
      </c>
      <c r="D5535">
        <f t="shared" si="258"/>
        <v>5496.19</v>
      </c>
      <c r="E5535">
        <f t="shared" si="259"/>
        <v>11</v>
      </c>
      <c r="F5535" t="str">
        <f t="shared" si="260"/>
        <v>No</v>
      </c>
    </row>
    <row r="5536" spans="1:6" x14ac:dyDescent="0.25">
      <c r="A5536" t="s">
        <v>1133</v>
      </c>
      <c r="B5536" s="1">
        <v>39808</v>
      </c>
      <c r="C5536">
        <v>6132.23</v>
      </c>
      <c r="D5536">
        <f t="shared" si="258"/>
        <v>6132.23</v>
      </c>
      <c r="E5536">
        <f t="shared" si="259"/>
        <v>12</v>
      </c>
      <c r="F5536" t="str">
        <f t="shared" si="260"/>
        <v>No</v>
      </c>
    </row>
    <row r="5537" spans="1:6" x14ac:dyDescent="0.25">
      <c r="A5537" t="s">
        <v>238</v>
      </c>
      <c r="B5537" s="1">
        <v>40512</v>
      </c>
      <c r="C5537" t="s">
        <v>3395</v>
      </c>
      <c r="D5537">
        <f t="shared" si="258"/>
        <v>5709.56</v>
      </c>
      <c r="E5537">
        <f t="shared" si="259"/>
        <v>11</v>
      </c>
      <c r="F5537" t="str">
        <f t="shared" si="260"/>
        <v>No</v>
      </c>
    </row>
    <row r="5538" spans="1:6" x14ac:dyDescent="0.25">
      <c r="A5538" t="s">
        <v>487</v>
      </c>
      <c r="B5538" s="1">
        <v>40375</v>
      </c>
      <c r="C5538">
        <v>7162.72</v>
      </c>
      <c r="D5538">
        <f t="shared" si="258"/>
        <v>7162.72</v>
      </c>
      <c r="E5538">
        <f t="shared" si="259"/>
        <v>7</v>
      </c>
      <c r="F5538" t="str">
        <f t="shared" si="260"/>
        <v>No</v>
      </c>
    </row>
    <row r="5539" spans="1:6" x14ac:dyDescent="0.25">
      <c r="A5539" t="s">
        <v>216</v>
      </c>
      <c r="B5539" s="1">
        <v>41133</v>
      </c>
      <c r="C5539">
        <v>8431.85</v>
      </c>
      <c r="D5539">
        <f t="shared" si="258"/>
        <v>8431.85</v>
      </c>
      <c r="E5539">
        <f t="shared" si="259"/>
        <v>8</v>
      </c>
      <c r="F5539" t="str">
        <f t="shared" si="260"/>
        <v>No</v>
      </c>
    </row>
    <row r="5540" spans="1:6" x14ac:dyDescent="0.25">
      <c r="A5540" t="s">
        <v>128</v>
      </c>
      <c r="B5540" s="1">
        <v>37297</v>
      </c>
      <c r="C5540" t="s">
        <v>3396</v>
      </c>
      <c r="D5540">
        <f t="shared" si="258"/>
        <v>7304.91</v>
      </c>
      <c r="E5540">
        <f t="shared" si="259"/>
        <v>2</v>
      </c>
      <c r="F5540" t="str">
        <f t="shared" si="260"/>
        <v>No</v>
      </c>
    </row>
    <row r="5541" spans="1:6" x14ac:dyDescent="0.25">
      <c r="A5541" t="s">
        <v>487</v>
      </c>
      <c r="B5541" s="1">
        <v>41544</v>
      </c>
      <c r="C5541">
        <v>7602.36</v>
      </c>
      <c r="D5541">
        <f t="shared" si="258"/>
        <v>7602.36</v>
      </c>
      <c r="E5541">
        <f t="shared" si="259"/>
        <v>9</v>
      </c>
      <c r="F5541" t="str">
        <f t="shared" si="260"/>
        <v>No</v>
      </c>
    </row>
    <row r="5542" spans="1:6" x14ac:dyDescent="0.25">
      <c r="A5542" t="s">
        <v>1072</v>
      </c>
      <c r="B5542" s="1">
        <v>39682</v>
      </c>
      <c r="C5542" t="s">
        <v>3397</v>
      </c>
      <c r="D5542">
        <f t="shared" si="258"/>
        <v>8983.18</v>
      </c>
      <c r="E5542">
        <f t="shared" si="259"/>
        <v>8</v>
      </c>
      <c r="F5542" t="str">
        <f t="shared" si="260"/>
        <v>No</v>
      </c>
    </row>
    <row r="5543" spans="1:6" x14ac:dyDescent="0.25">
      <c r="A5543" t="s">
        <v>544</v>
      </c>
      <c r="B5543" s="1">
        <v>41897</v>
      </c>
      <c r="C5543" t="s">
        <v>3398</v>
      </c>
      <c r="D5543">
        <f t="shared" si="258"/>
        <v>5852.72</v>
      </c>
      <c r="E5543">
        <f t="shared" si="259"/>
        <v>9</v>
      </c>
      <c r="F5543" t="str">
        <f t="shared" si="260"/>
        <v>Yes</v>
      </c>
    </row>
    <row r="5544" spans="1:6" x14ac:dyDescent="0.25">
      <c r="A5544" t="s">
        <v>126</v>
      </c>
      <c r="B5544" s="1">
        <v>41147</v>
      </c>
      <c r="C5544">
        <v>7310.43</v>
      </c>
      <c r="D5544">
        <f t="shared" si="258"/>
        <v>7310.43</v>
      </c>
      <c r="E5544">
        <f t="shared" si="259"/>
        <v>8</v>
      </c>
      <c r="F5544" t="str">
        <f t="shared" si="260"/>
        <v>No</v>
      </c>
    </row>
    <row r="5545" spans="1:6" x14ac:dyDescent="0.25">
      <c r="A5545" t="s">
        <v>77</v>
      </c>
      <c r="B5545" s="1">
        <v>38965</v>
      </c>
      <c r="C5545">
        <v>9333.4699999999993</v>
      </c>
      <c r="D5545">
        <f t="shared" si="258"/>
        <v>9333.4699999999993</v>
      </c>
      <c r="E5545">
        <f t="shared" si="259"/>
        <v>9</v>
      </c>
      <c r="F5545" t="str">
        <f t="shared" si="260"/>
        <v>No</v>
      </c>
    </row>
    <row r="5546" spans="1:6" x14ac:dyDescent="0.25">
      <c r="A5546" t="s">
        <v>179</v>
      </c>
      <c r="B5546" s="1">
        <v>41082</v>
      </c>
      <c r="C5546">
        <v>7167.28</v>
      </c>
      <c r="D5546">
        <f t="shared" si="258"/>
        <v>7167.28</v>
      </c>
      <c r="E5546">
        <f t="shared" si="259"/>
        <v>6</v>
      </c>
      <c r="F5546" t="str">
        <f t="shared" si="260"/>
        <v>No</v>
      </c>
    </row>
    <row r="5547" spans="1:6" x14ac:dyDescent="0.25">
      <c r="A5547" t="s">
        <v>1311</v>
      </c>
      <c r="B5547" s="1">
        <v>37157</v>
      </c>
      <c r="C5547">
        <v>6178.63</v>
      </c>
      <c r="D5547">
        <f t="shared" si="258"/>
        <v>6178.63</v>
      </c>
      <c r="E5547">
        <f t="shared" si="259"/>
        <v>9</v>
      </c>
      <c r="F5547" t="str">
        <f t="shared" si="260"/>
        <v>No</v>
      </c>
    </row>
    <row r="5548" spans="1:6" x14ac:dyDescent="0.25">
      <c r="A5548" t="s">
        <v>138</v>
      </c>
      <c r="B5548" s="1">
        <v>39951</v>
      </c>
      <c r="C5548" t="s">
        <v>3399</v>
      </c>
      <c r="D5548">
        <f t="shared" si="258"/>
        <v>5192.49</v>
      </c>
      <c r="E5548">
        <f t="shared" si="259"/>
        <v>5</v>
      </c>
      <c r="F5548" t="str">
        <f t="shared" si="260"/>
        <v>Yes</v>
      </c>
    </row>
    <row r="5549" spans="1:6" x14ac:dyDescent="0.25">
      <c r="A5549" t="s">
        <v>192</v>
      </c>
      <c r="B5549" s="1">
        <v>38572</v>
      </c>
      <c r="C5549">
        <v>8283.9</v>
      </c>
      <c r="D5549">
        <f t="shared" si="258"/>
        <v>8283.9</v>
      </c>
      <c r="E5549">
        <f t="shared" si="259"/>
        <v>8</v>
      </c>
      <c r="F5549" t="str">
        <f t="shared" si="260"/>
        <v>No</v>
      </c>
    </row>
    <row r="5550" spans="1:6" x14ac:dyDescent="0.25">
      <c r="A5550" t="s">
        <v>844</v>
      </c>
      <c r="B5550" s="1">
        <v>37895</v>
      </c>
      <c r="C5550" t="s">
        <v>3400</v>
      </c>
      <c r="D5550">
        <f t="shared" si="258"/>
        <v>8759.0499999999993</v>
      </c>
      <c r="E5550">
        <f t="shared" si="259"/>
        <v>10</v>
      </c>
      <c r="F5550" t="str">
        <f t="shared" si="260"/>
        <v>No</v>
      </c>
    </row>
    <row r="5551" spans="1:6" x14ac:dyDescent="0.25">
      <c r="A5551" t="s">
        <v>1040</v>
      </c>
      <c r="B5551" s="1">
        <v>38158</v>
      </c>
      <c r="C5551">
        <v>5982.93</v>
      </c>
      <c r="D5551">
        <f t="shared" si="258"/>
        <v>5982.93</v>
      </c>
      <c r="E5551">
        <f t="shared" si="259"/>
        <v>6</v>
      </c>
      <c r="F5551" t="str">
        <f t="shared" si="260"/>
        <v>No</v>
      </c>
    </row>
    <row r="5552" spans="1:6" x14ac:dyDescent="0.25">
      <c r="A5552" t="s">
        <v>544</v>
      </c>
      <c r="B5552" s="1">
        <v>41277</v>
      </c>
      <c r="C5552">
        <v>6748.12</v>
      </c>
      <c r="D5552">
        <f t="shared" si="258"/>
        <v>6748.12</v>
      </c>
      <c r="E5552">
        <f t="shared" si="259"/>
        <v>1</v>
      </c>
      <c r="F5552" t="str">
        <f t="shared" si="260"/>
        <v>Yes</v>
      </c>
    </row>
    <row r="5553" spans="1:6" x14ac:dyDescent="0.25">
      <c r="A5553" t="s">
        <v>84</v>
      </c>
      <c r="B5553" s="1">
        <v>40963</v>
      </c>
      <c r="C5553" t="s">
        <v>3401</v>
      </c>
      <c r="D5553">
        <f t="shared" si="258"/>
        <v>7590.97</v>
      </c>
      <c r="E5553">
        <f t="shared" si="259"/>
        <v>2</v>
      </c>
      <c r="F5553" t="str">
        <f t="shared" si="260"/>
        <v>No</v>
      </c>
    </row>
    <row r="5554" spans="1:6" x14ac:dyDescent="0.25">
      <c r="A5554" t="s">
        <v>396</v>
      </c>
      <c r="B5554" s="1">
        <v>41240</v>
      </c>
      <c r="C5554">
        <v>8669.43</v>
      </c>
      <c r="D5554">
        <f t="shared" si="258"/>
        <v>8669.43</v>
      </c>
      <c r="E5554">
        <f t="shared" si="259"/>
        <v>11</v>
      </c>
      <c r="F5554" t="str">
        <f t="shared" si="260"/>
        <v>Yes</v>
      </c>
    </row>
    <row r="5555" spans="1:6" x14ac:dyDescent="0.25">
      <c r="A5555" t="s">
        <v>190</v>
      </c>
      <c r="B5555" s="1">
        <v>41628</v>
      </c>
      <c r="C5555" t="s">
        <v>3402</v>
      </c>
      <c r="D5555">
        <f t="shared" si="258"/>
        <v>9174.74</v>
      </c>
      <c r="E5555">
        <f t="shared" si="259"/>
        <v>12</v>
      </c>
      <c r="F5555" t="str">
        <f t="shared" si="260"/>
        <v>No</v>
      </c>
    </row>
    <row r="5556" spans="1:6" x14ac:dyDescent="0.25">
      <c r="A5556" t="s">
        <v>376</v>
      </c>
      <c r="B5556" s="1">
        <v>38395</v>
      </c>
      <c r="C5556">
        <v>9503.43</v>
      </c>
      <c r="D5556">
        <f t="shared" si="258"/>
        <v>9503.43</v>
      </c>
      <c r="E5556">
        <f t="shared" si="259"/>
        <v>2</v>
      </c>
      <c r="F5556" t="str">
        <f t="shared" si="260"/>
        <v>No</v>
      </c>
    </row>
    <row r="5557" spans="1:6" x14ac:dyDescent="0.25">
      <c r="A5557" t="s">
        <v>230</v>
      </c>
      <c r="B5557" s="1">
        <v>41447</v>
      </c>
      <c r="C5557" t="s">
        <v>3403</v>
      </c>
      <c r="D5557">
        <f t="shared" si="258"/>
        <v>7276.93</v>
      </c>
      <c r="E5557">
        <f t="shared" si="259"/>
        <v>6</v>
      </c>
      <c r="F5557" t="str">
        <f t="shared" si="260"/>
        <v>No</v>
      </c>
    </row>
    <row r="5558" spans="1:6" x14ac:dyDescent="0.25">
      <c r="A5558" t="s">
        <v>77</v>
      </c>
      <c r="B5558" s="1">
        <v>39965</v>
      </c>
      <c r="C5558">
        <v>6796.27</v>
      </c>
      <c r="D5558">
        <f t="shared" si="258"/>
        <v>6796.27</v>
      </c>
      <c r="E5558">
        <f t="shared" si="259"/>
        <v>6</v>
      </c>
      <c r="F5558" t="str">
        <f t="shared" si="260"/>
        <v>No</v>
      </c>
    </row>
    <row r="5559" spans="1:6" x14ac:dyDescent="0.25">
      <c r="A5559" t="s">
        <v>866</v>
      </c>
      <c r="B5559" s="1">
        <v>40689</v>
      </c>
      <c r="C5559" t="s">
        <v>3404</v>
      </c>
      <c r="D5559">
        <f t="shared" si="258"/>
        <v>6877.29</v>
      </c>
      <c r="E5559">
        <f t="shared" si="259"/>
        <v>5</v>
      </c>
      <c r="F5559" t="str">
        <f t="shared" si="260"/>
        <v>No</v>
      </c>
    </row>
    <row r="5560" spans="1:6" x14ac:dyDescent="0.25">
      <c r="A5560" t="s">
        <v>558</v>
      </c>
      <c r="B5560" s="1">
        <v>41599</v>
      </c>
      <c r="C5560" t="s">
        <v>3405</v>
      </c>
      <c r="D5560">
        <f t="shared" si="258"/>
        <v>7730.02</v>
      </c>
      <c r="E5560">
        <f t="shared" si="259"/>
        <v>11</v>
      </c>
      <c r="F5560" t="str">
        <f t="shared" si="260"/>
        <v>No</v>
      </c>
    </row>
    <row r="5561" spans="1:6" x14ac:dyDescent="0.25">
      <c r="A5561" t="s">
        <v>96</v>
      </c>
      <c r="B5561" s="1">
        <v>41588</v>
      </c>
      <c r="C5561">
        <v>7557.52</v>
      </c>
      <c r="D5561">
        <f t="shared" si="258"/>
        <v>7557.52</v>
      </c>
      <c r="E5561">
        <f t="shared" si="259"/>
        <v>11</v>
      </c>
      <c r="F5561" t="str">
        <f t="shared" si="260"/>
        <v>No</v>
      </c>
    </row>
    <row r="5562" spans="1:6" x14ac:dyDescent="0.25">
      <c r="A5562" t="s">
        <v>1221</v>
      </c>
      <c r="B5562" s="1">
        <v>41000</v>
      </c>
      <c r="C5562">
        <v>5903.53</v>
      </c>
      <c r="D5562">
        <f t="shared" si="258"/>
        <v>5903.53</v>
      </c>
      <c r="E5562">
        <f t="shared" si="259"/>
        <v>4</v>
      </c>
      <c r="F5562" t="str">
        <f t="shared" si="260"/>
        <v>No</v>
      </c>
    </row>
    <row r="5563" spans="1:6" x14ac:dyDescent="0.25">
      <c r="A5563" t="s">
        <v>84</v>
      </c>
      <c r="B5563" s="1">
        <v>38391</v>
      </c>
      <c r="C5563">
        <v>6722.87</v>
      </c>
      <c r="D5563">
        <f t="shared" si="258"/>
        <v>6722.87</v>
      </c>
      <c r="E5563">
        <f t="shared" si="259"/>
        <v>2</v>
      </c>
      <c r="F5563" t="str">
        <f t="shared" si="260"/>
        <v>No</v>
      </c>
    </row>
    <row r="5564" spans="1:6" x14ac:dyDescent="0.25">
      <c r="A5564" t="s">
        <v>1080</v>
      </c>
      <c r="B5564" s="1">
        <v>37374</v>
      </c>
      <c r="C5564" t="s">
        <v>3406</v>
      </c>
      <c r="D5564">
        <f t="shared" si="258"/>
        <v>5239.5600000000004</v>
      </c>
      <c r="E5564">
        <f t="shared" si="259"/>
        <v>4</v>
      </c>
      <c r="F5564" t="str">
        <f t="shared" si="260"/>
        <v>No</v>
      </c>
    </row>
    <row r="5565" spans="1:6" x14ac:dyDescent="0.25">
      <c r="A5565" t="s">
        <v>1238</v>
      </c>
      <c r="B5565" s="1">
        <v>40895</v>
      </c>
      <c r="C5565" t="s">
        <v>3407</v>
      </c>
      <c r="D5565">
        <f t="shared" si="258"/>
        <v>7609.87</v>
      </c>
      <c r="E5565">
        <f t="shared" si="259"/>
        <v>12</v>
      </c>
      <c r="F5565" t="str">
        <f t="shared" si="260"/>
        <v>No</v>
      </c>
    </row>
    <row r="5566" spans="1:6" x14ac:dyDescent="0.25">
      <c r="A5566" t="s">
        <v>1118</v>
      </c>
      <c r="B5566" s="1">
        <v>40021</v>
      </c>
      <c r="C5566" t="s">
        <v>3408</v>
      </c>
      <c r="D5566">
        <f t="shared" si="258"/>
        <v>6341.56</v>
      </c>
      <c r="E5566">
        <f t="shared" si="259"/>
        <v>7</v>
      </c>
      <c r="F5566" t="str">
        <f t="shared" si="260"/>
        <v>No</v>
      </c>
    </row>
    <row r="5567" spans="1:6" x14ac:dyDescent="0.25">
      <c r="A5567" t="s">
        <v>607</v>
      </c>
      <c r="B5567" s="1">
        <v>38560</v>
      </c>
      <c r="C5567" t="s">
        <v>3409</v>
      </c>
      <c r="D5567">
        <f t="shared" si="258"/>
        <v>8608.02</v>
      </c>
      <c r="E5567">
        <f t="shared" si="259"/>
        <v>7</v>
      </c>
      <c r="F5567" t="str">
        <f t="shared" si="260"/>
        <v>No</v>
      </c>
    </row>
    <row r="5568" spans="1:6" x14ac:dyDescent="0.25">
      <c r="A5568" t="s">
        <v>92</v>
      </c>
      <c r="B5568" s="1">
        <v>40598</v>
      </c>
      <c r="C5568">
        <v>8737.2000000000007</v>
      </c>
      <c r="D5568">
        <f t="shared" si="258"/>
        <v>8737.2000000000007</v>
      </c>
      <c r="E5568">
        <f t="shared" si="259"/>
        <v>2</v>
      </c>
      <c r="F5568" t="str">
        <f t="shared" si="260"/>
        <v>No</v>
      </c>
    </row>
    <row r="5569" spans="1:6" x14ac:dyDescent="0.25">
      <c r="A5569" t="s">
        <v>248</v>
      </c>
      <c r="B5569" s="1">
        <v>38921</v>
      </c>
      <c r="C5569">
        <v>9608.77</v>
      </c>
      <c r="D5569">
        <f t="shared" si="258"/>
        <v>9608.77</v>
      </c>
      <c r="E5569">
        <f t="shared" si="259"/>
        <v>7</v>
      </c>
      <c r="F5569" t="str">
        <f t="shared" si="260"/>
        <v>No</v>
      </c>
    </row>
    <row r="5570" spans="1:6" x14ac:dyDescent="0.25">
      <c r="A5570" t="s">
        <v>138</v>
      </c>
      <c r="B5570" s="1">
        <v>40525</v>
      </c>
      <c r="C5570">
        <v>7666.54</v>
      </c>
      <c r="D5570">
        <f t="shared" si="258"/>
        <v>7666.54</v>
      </c>
      <c r="E5570">
        <f t="shared" si="259"/>
        <v>12</v>
      </c>
      <c r="F5570" t="str">
        <f t="shared" si="260"/>
        <v>Yes</v>
      </c>
    </row>
    <row r="5571" spans="1:6" x14ac:dyDescent="0.25">
      <c r="A5571" t="s">
        <v>544</v>
      </c>
      <c r="B5571" s="1">
        <v>39827</v>
      </c>
      <c r="C5571">
        <v>8445.4599999999991</v>
      </c>
      <c r="D5571">
        <f t="shared" ref="D5571:D5634" si="261">IF(LEFT(RIGHT(C5571,3))=",",_xlfn.NUMBERVALUE(C5571,",","."),C5571)</f>
        <v>8445.4599999999991</v>
      </c>
      <c r="E5571">
        <f t="shared" ref="E5571:E5634" si="262">MONTH(B5571)</f>
        <v>1</v>
      </c>
      <c r="F5571" t="str">
        <f t="shared" ref="F5571:F5634" si="263">IF(ISERROR(SEARCH("J*A*S*M",A5571)),"No","Yes")</f>
        <v>Yes</v>
      </c>
    </row>
    <row r="5572" spans="1:6" x14ac:dyDescent="0.25">
      <c r="A5572" t="s">
        <v>506</v>
      </c>
      <c r="B5572" s="1">
        <v>37004</v>
      </c>
      <c r="C5572">
        <v>7452.11</v>
      </c>
      <c r="D5572">
        <f t="shared" si="261"/>
        <v>7452.11</v>
      </c>
      <c r="E5572">
        <f t="shared" si="262"/>
        <v>4</v>
      </c>
      <c r="F5572" t="str">
        <f t="shared" si="263"/>
        <v>No</v>
      </c>
    </row>
    <row r="5573" spans="1:6" x14ac:dyDescent="0.25">
      <c r="A5573" t="s">
        <v>217</v>
      </c>
      <c r="B5573" s="1">
        <v>40789</v>
      </c>
      <c r="C5573">
        <v>5953.52</v>
      </c>
      <c r="D5573">
        <f t="shared" si="261"/>
        <v>5953.52</v>
      </c>
      <c r="E5573">
        <f t="shared" si="262"/>
        <v>9</v>
      </c>
      <c r="F5573" t="str">
        <f t="shared" si="263"/>
        <v>No</v>
      </c>
    </row>
    <row r="5574" spans="1:6" x14ac:dyDescent="0.25">
      <c r="A5574" t="s">
        <v>2144</v>
      </c>
      <c r="B5574" s="1">
        <v>37409</v>
      </c>
      <c r="C5574" t="s">
        <v>3410</v>
      </c>
      <c r="D5574">
        <f t="shared" si="261"/>
        <v>7914.04</v>
      </c>
      <c r="E5574">
        <f t="shared" si="262"/>
        <v>6</v>
      </c>
      <c r="F5574" t="str">
        <f t="shared" si="263"/>
        <v>No</v>
      </c>
    </row>
    <row r="5575" spans="1:6" x14ac:dyDescent="0.25">
      <c r="A5575" t="s">
        <v>1131</v>
      </c>
      <c r="B5575" s="1">
        <v>37080</v>
      </c>
      <c r="C5575">
        <v>7779.3</v>
      </c>
      <c r="D5575">
        <f t="shared" si="261"/>
        <v>7779.3</v>
      </c>
      <c r="E5575">
        <f t="shared" si="262"/>
        <v>7</v>
      </c>
      <c r="F5575" t="str">
        <f t="shared" si="263"/>
        <v>No</v>
      </c>
    </row>
    <row r="5576" spans="1:6" x14ac:dyDescent="0.25">
      <c r="A5576" t="s">
        <v>126</v>
      </c>
      <c r="B5576" s="1">
        <v>37456</v>
      </c>
      <c r="C5576">
        <v>7671.25</v>
      </c>
      <c r="D5576">
        <f t="shared" si="261"/>
        <v>7671.25</v>
      </c>
      <c r="E5576">
        <f t="shared" si="262"/>
        <v>7</v>
      </c>
      <c r="F5576" t="str">
        <f t="shared" si="263"/>
        <v>No</v>
      </c>
    </row>
    <row r="5577" spans="1:6" x14ac:dyDescent="0.25">
      <c r="A5577" t="s">
        <v>502</v>
      </c>
      <c r="B5577" s="1">
        <v>41616</v>
      </c>
      <c r="C5577" t="s">
        <v>3411</v>
      </c>
      <c r="D5577">
        <f t="shared" si="261"/>
        <v>5721.2</v>
      </c>
      <c r="E5577">
        <f t="shared" si="262"/>
        <v>12</v>
      </c>
      <c r="F5577" t="str">
        <f t="shared" si="263"/>
        <v>No</v>
      </c>
    </row>
    <row r="5578" spans="1:6" x14ac:dyDescent="0.25">
      <c r="A5578" t="s">
        <v>138</v>
      </c>
      <c r="B5578" s="1">
        <v>38301</v>
      </c>
      <c r="C5578">
        <v>8833.77</v>
      </c>
      <c r="D5578">
        <f t="shared" si="261"/>
        <v>8833.77</v>
      </c>
      <c r="E5578">
        <f t="shared" si="262"/>
        <v>11</v>
      </c>
      <c r="F5578" t="str">
        <f t="shared" si="263"/>
        <v>Yes</v>
      </c>
    </row>
    <row r="5579" spans="1:6" x14ac:dyDescent="0.25">
      <c r="A5579" t="s">
        <v>416</v>
      </c>
      <c r="B5579" s="1">
        <v>39508</v>
      </c>
      <c r="C5579" t="s">
        <v>3412</v>
      </c>
      <c r="D5579">
        <f t="shared" si="261"/>
        <v>9283.11</v>
      </c>
      <c r="E5579">
        <f t="shared" si="262"/>
        <v>3</v>
      </c>
      <c r="F5579" t="str">
        <f t="shared" si="263"/>
        <v>No</v>
      </c>
    </row>
    <row r="5580" spans="1:6" x14ac:dyDescent="0.25">
      <c r="A5580" t="s">
        <v>79</v>
      </c>
      <c r="B5580" s="1">
        <v>41372</v>
      </c>
      <c r="C5580" t="s">
        <v>3413</v>
      </c>
      <c r="D5580">
        <f t="shared" si="261"/>
        <v>7832.59</v>
      </c>
      <c r="E5580">
        <f t="shared" si="262"/>
        <v>4</v>
      </c>
      <c r="F5580" t="str">
        <f t="shared" si="263"/>
        <v>Yes</v>
      </c>
    </row>
    <row r="5581" spans="1:6" x14ac:dyDescent="0.25">
      <c r="A5581" t="s">
        <v>2465</v>
      </c>
      <c r="B5581" s="1">
        <v>38447</v>
      </c>
      <c r="C5581" t="s">
        <v>3414</v>
      </c>
      <c r="D5581">
        <f t="shared" si="261"/>
        <v>5341</v>
      </c>
      <c r="E5581">
        <f t="shared" si="262"/>
        <v>4</v>
      </c>
      <c r="F5581" t="str">
        <f t="shared" si="263"/>
        <v>No</v>
      </c>
    </row>
    <row r="5582" spans="1:6" x14ac:dyDescent="0.25">
      <c r="A5582" t="s">
        <v>790</v>
      </c>
      <c r="B5582" s="1">
        <v>38362</v>
      </c>
      <c r="C5582">
        <v>8230.58</v>
      </c>
      <c r="D5582">
        <f t="shared" si="261"/>
        <v>8230.58</v>
      </c>
      <c r="E5582">
        <f t="shared" si="262"/>
        <v>1</v>
      </c>
      <c r="F5582" t="str">
        <f t="shared" si="263"/>
        <v>No</v>
      </c>
    </row>
    <row r="5583" spans="1:6" x14ac:dyDescent="0.25">
      <c r="A5583" t="s">
        <v>1013</v>
      </c>
      <c r="B5583" s="1">
        <v>41552</v>
      </c>
      <c r="C5583">
        <v>7214.01</v>
      </c>
      <c r="D5583">
        <f t="shared" si="261"/>
        <v>7214.01</v>
      </c>
      <c r="E5583">
        <f t="shared" si="262"/>
        <v>10</v>
      </c>
      <c r="F5583" t="str">
        <f t="shared" si="263"/>
        <v>No</v>
      </c>
    </row>
    <row r="5584" spans="1:6" x14ac:dyDescent="0.25">
      <c r="A5584" t="s">
        <v>780</v>
      </c>
      <c r="B5584" s="1">
        <v>38323</v>
      </c>
      <c r="C5584" t="s">
        <v>3415</v>
      </c>
      <c r="D5584">
        <f t="shared" si="261"/>
        <v>8832.69</v>
      </c>
      <c r="E5584">
        <f t="shared" si="262"/>
        <v>12</v>
      </c>
      <c r="F5584" t="str">
        <f t="shared" si="263"/>
        <v>No</v>
      </c>
    </row>
    <row r="5585" spans="1:6" x14ac:dyDescent="0.25">
      <c r="A5585" t="s">
        <v>1586</v>
      </c>
      <c r="B5585" s="1">
        <v>41983</v>
      </c>
      <c r="C5585" t="s">
        <v>3416</v>
      </c>
      <c r="D5585">
        <f t="shared" si="261"/>
        <v>7947.12</v>
      </c>
      <c r="E5585">
        <f t="shared" si="262"/>
        <v>12</v>
      </c>
      <c r="F5585" t="str">
        <f t="shared" si="263"/>
        <v>No</v>
      </c>
    </row>
    <row r="5586" spans="1:6" x14ac:dyDescent="0.25">
      <c r="A5586" t="s">
        <v>125</v>
      </c>
      <c r="B5586" s="1">
        <v>39750</v>
      </c>
      <c r="C5586">
        <v>9738.74</v>
      </c>
      <c r="D5586">
        <f t="shared" si="261"/>
        <v>9738.74</v>
      </c>
      <c r="E5586">
        <f t="shared" si="262"/>
        <v>10</v>
      </c>
      <c r="F5586" t="str">
        <f t="shared" si="263"/>
        <v>No</v>
      </c>
    </row>
    <row r="5587" spans="1:6" x14ac:dyDescent="0.25">
      <c r="A5587" t="s">
        <v>1021</v>
      </c>
      <c r="B5587" s="1">
        <v>38048</v>
      </c>
      <c r="C5587">
        <v>6530.42</v>
      </c>
      <c r="D5587">
        <f t="shared" si="261"/>
        <v>6530.42</v>
      </c>
      <c r="E5587">
        <f t="shared" si="262"/>
        <v>3</v>
      </c>
      <c r="F5587" t="str">
        <f t="shared" si="263"/>
        <v>No</v>
      </c>
    </row>
    <row r="5588" spans="1:6" x14ac:dyDescent="0.25">
      <c r="A5588" t="s">
        <v>508</v>
      </c>
      <c r="B5588" s="1">
        <v>37085</v>
      </c>
      <c r="C5588" t="s">
        <v>3417</v>
      </c>
      <c r="D5588">
        <f t="shared" si="261"/>
        <v>9932.56</v>
      </c>
      <c r="E5588">
        <f t="shared" si="262"/>
        <v>7</v>
      </c>
      <c r="F5588" t="str">
        <f t="shared" si="263"/>
        <v>No</v>
      </c>
    </row>
    <row r="5589" spans="1:6" x14ac:dyDescent="0.25">
      <c r="A5589" t="s">
        <v>77</v>
      </c>
      <c r="B5589" s="1">
        <v>40715</v>
      </c>
      <c r="C5589" t="s">
        <v>3418</v>
      </c>
      <c r="D5589">
        <f t="shared" si="261"/>
        <v>7326.7</v>
      </c>
      <c r="E5589">
        <f t="shared" si="262"/>
        <v>6</v>
      </c>
      <c r="F5589" t="str">
        <f t="shared" si="263"/>
        <v>No</v>
      </c>
    </row>
    <row r="5590" spans="1:6" x14ac:dyDescent="0.25">
      <c r="A5590" t="s">
        <v>914</v>
      </c>
      <c r="B5590" s="1">
        <v>41572</v>
      </c>
      <c r="C5590">
        <v>6851.03</v>
      </c>
      <c r="D5590">
        <f t="shared" si="261"/>
        <v>6851.03</v>
      </c>
      <c r="E5590">
        <f t="shared" si="262"/>
        <v>10</v>
      </c>
      <c r="F5590" t="str">
        <f t="shared" si="263"/>
        <v>No</v>
      </c>
    </row>
    <row r="5591" spans="1:6" x14ac:dyDescent="0.25">
      <c r="A5591" t="s">
        <v>441</v>
      </c>
      <c r="B5591" s="1">
        <v>37190</v>
      </c>
      <c r="C5591">
        <v>6604.59</v>
      </c>
      <c r="D5591">
        <f t="shared" si="261"/>
        <v>6604.59</v>
      </c>
      <c r="E5591">
        <f t="shared" si="262"/>
        <v>10</v>
      </c>
      <c r="F5591" t="str">
        <f t="shared" si="263"/>
        <v>No</v>
      </c>
    </row>
    <row r="5592" spans="1:6" x14ac:dyDescent="0.25">
      <c r="A5592" t="s">
        <v>61</v>
      </c>
      <c r="B5592" s="1">
        <v>37450</v>
      </c>
      <c r="C5592" t="s">
        <v>3419</v>
      </c>
      <c r="D5592">
        <f t="shared" si="261"/>
        <v>9251.86</v>
      </c>
      <c r="E5592">
        <f t="shared" si="262"/>
        <v>7</v>
      </c>
      <c r="F5592" t="str">
        <f t="shared" si="263"/>
        <v>No</v>
      </c>
    </row>
    <row r="5593" spans="1:6" x14ac:dyDescent="0.25">
      <c r="A5593" t="s">
        <v>489</v>
      </c>
      <c r="B5593" s="1">
        <v>40063</v>
      </c>
      <c r="C5593">
        <v>8970.73</v>
      </c>
      <c r="D5593">
        <f t="shared" si="261"/>
        <v>8970.73</v>
      </c>
      <c r="E5593">
        <f t="shared" si="262"/>
        <v>9</v>
      </c>
      <c r="F5593" t="str">
        <f t="shared" si="263"/>
        <v>No</v>
      </c>
    </row>
    <row r="5594" spans="1:6" x14ac:dyDescent="0.25">
      <c r="A5594" t="s">
        <v>3108</v>
      </c>
      <c r="B5594" s="1">
        <v>40920</v>
      </c>
      <c r="C5594">
        <v>8759.91</v>
      </c>
      <c r="D5594">
        <f t="shared" si="261"/>
        <v>8759.91</v>
      </c>
      <c r="E5594">
        <f t="shared" si="262"/>
        <v>1</v>
      </c>
      <c r="F5594" t="str">
        <f t="shared" si="263"/>
        <v>No</v>
      </c>
    </row>
    <row r="5595" spans="1:6" x14ac:dyDescent="0.25">
      <c r="A5595" t="s">
        <v>827</v>
      </c>
      <c r="B5595" s="1">
        <v>38046</v>
      </c>
      <c r="C5595" t="s">
        <v>3420</v>
      </c>
      <c r="D5595">
        <f t="shared" si="261"/>
        <v>8279.7199999999993</v>
      </c>
      <c r="E5595">
        <f t="shared" si="262"/>
        <v>2</v>
      </c>
      <c r="F5595" t="str">
        <f t="shared" si="263"/>
        <v>No</v>
      </c>
    </row>
    <row r="5596" spans="1:6" x14ac:dyDescent="0.25">
      <c r="A5596" t="s">
        <v>1100</v>
      </c>
      <c r="B5596" s="1">
        <v>40041</v>
      </c>
      <c r="C5596" t="s">
        <v>3421</v>
      </c>
      <c r="D5596">
        <f t="shared" si="261"/>
        <v>5701.21</v>
      </c>
      <c r="E5596">
        <f t="shared" si="262"/>
        <v>8</v>
      </c>
      <c r="F5596" t="str">
        <f t="shared" si="263"/>
        <v>No</v>
      </c>
    </row>
    <row r="5597" spans="1:6" x14ac:dyDescent="0.25">
      <c r="A5597" t="s">
        <v>884</v>
      </c>
      <c r="B5597" s="1">
        <v>40274</v>
      </c>
      <c r="C5597" t="s">
        <v>3422</v>
      </c>
      <c r="D5597">
        <f t="shared" si="261"/>
        <v>6747.15</v>
      </c>
      <c r="E5597">
        <f t="shared" si="262"/>
        <v>4</v>
      </c>
      <c r="F5597" t="str">
        <f t="shared" si="263"/>
        <v>No</v>
      </c>
    </row>
    <row r="5598" spans="1:6" x14ac:dyDescent="0.25">
      <c r="A5598" t="s">
        <v>138</v>
      </c>
      <c r="B5598" s="1">
        <v>37640</v>
      </c>
      <c r="C5598" t="s">
        <v>3423</v>
      </c>
      <c r="D5598">
        <f t="shared" si="261"/>
        <v>8733.01</v>
      </c>
      <c r="E5598">
        <f t="shared" si="262"/>
        <v>1</v>
      </c>
      <c r="F5598" t="str">
        <f t="shared" si="263"/>
        <v>Yes</v>
      </c>
    </row>
    <row r="5599" spans="1:6" x14ac:dyDescent="0.25">
      <c r="A5599" t="s">
        <v>1053</v>
      </c>
      <c r="B5599" s="1">
        <v>37859</v>
      </c>
      <c r="C5599">
        <v>8987.2800000000007</v>
      </c>
      <c r="D5599">
        <f t="shared" si="261"/>
        <v>8987.2800000000007</v>
      </c>
      <c r="E5599">
        <f t="shared" si="262"/>
        <v>8</v>
      </c>
      <c r="F5599" t="str">
        <f t="shared" si="263"/>
        <v>No</v>
      </c>
    </row>
    <row r="5600" spans="1:6" x14ac:dyDescent="0.25">
      <c r="A5600" t="s">
        <v>747</v>
      </c>
      <c r="B5600" s="1">
        <v>40888</v>
      </c>
      <c r="C5600" t="s">
        <v>3424</v>
      </c>
      <c r="D5600">
        <f t="shared" si="261"/>
        <v>6142.35</v>
      </c>
      <c r="E5600">
        <f t="shared" si="262"/>
        <v>12</v>
      </c>
      <c r="F5600" t="str">
        <f t="shared" si="263"/>
        <v>No</v>
      </c>
    </row>
    <row r="5601" spans="1:6" x14ac:dyDescent="0.25">
      <c r="A5601" t="s">
        <v>134</v>
      </c>
      <c r="B5601" s="1">
        <v>38970</v>
      </c>
      <c r="C5601">
        <v>8879.34</v>
      </c>
      <c r="D5601">
        <f t="shared" si="261"/>
        <v>8879.34</v>
      </c>
      <c r="E5601">
        <f t="shared" si="262"/>
        <v>9</v>
      </c>
      <c r="F5601" t="str">
        <f t="shared" si="263"/>
        <v>No</v>
      </c>
    </row>
    <row r="5602" spans="1:6" x14ac:dyDescent="0.25">
      <c r="A5602" t="s">
        <v>978</v>
      </c>
      <c r="B5602" s="1">
        <v>40209</v>
      </c>
      <c r="C5602" t="s">
        <v>3425</v>
      </c>
      <c r="D5602">
        <f t="shared" si="261"/>
        <v>7494.66</v>
      </c>
      <c r="E5602">
        <f t="shared" si="262"/>
        <v>1</v>
      </c>
      <c r="F5602" t="str">
        <f t="shared" si="263"/>
        <v>No</v>
      </c>
    </row>
    <row r="5603" spans="1:6" x14ac:dyDescent="0.25">
      <c r="A5603" t="s">
        <v>77</v>
      </c>
      <c r="B5603" s="1">
        <v>38924</v>
      </c>
      <c r="C5603">
        <v>8296.36</v>
      </c>
      <c r="D5603">
        <f t="shared" si="261"/>
        <v>8296.36</v>
      </c>
      <c r="E5603">
        <f t="shared" si="262"/>
        <v>7</v>
      </c>
      <c r="F5603" t="str">
        <f t="shared" si="263"/>
        <v>No</v>
      </c>
    </row>
    <row r="5604" spans="1:6" x14ac:dyDescent="0.25">
      <c r="A5604" t="s">
        <v>544</v>
      </c>
      <c r="B5604" s="1">
        <v>37199</v>
      </c>
      <c r="C5604">
        <v>7508.65</v>
      </c>
      <c r="D5604">
        <f t="shared" si="261"/>
        <v>7508.65</v>
      </c>
      <c r="E5604">
        <f t="shared" si="262"/>
        <v>11</v>
      </c>
      <c r="F5604" t="str">
        <f t="shared" si="263"/>
        <v>Yes</v>
      </c>
    </row>
    <row r="5605" spans="1:6" x14ac:dyDescent="0.25">
      <c r="A5605" t="s">
        <v>346</v>
      </c>
      <c r="B5605" s="1">
        <v>40395</v>
      </c>
      <c r="C5605" t="s">
        <v>3426</v>
      </c>
      <c r="D5605">
        <f t="shared" si="261"/>
        <v>6823.7</v>
      </c>
      <c r="E5605">
        <f t="shared" si="262"/>
        <v>8</v>
      </c>
      <c r="F5605" t="str">
        <f t="shared" si="263"/>
        <v>No</v>
      </c>
    </row>
    <row r="5606" spans="1:6" x14ac:dyDescent="0.25">
      <c r="A5606" t="s">
        <v>558</v>
      </c>
      <c r="B5606" s="1">
        <v>41467</v>
      </c>
      <c r="C5606" t="s">
        <v>3427</v>
      </c>
      <c r="D5606">
        <f t="shared" si="261"/>
        <v>9188.81</v>
      </c>
      <c r="E5606">
        <f t="shared" si="262"/>
        <v>7</v>
      </c>
      <c r="F5606" t="str">
        <f t="shared" si="263"/>
        <v>No</v>
      </c>
    </row>
    <row r="5607" spans="1:6" x14ac:dyDescent="0.25">
      <c r="A5607" t="s">
        <v>1586</v>
      </c>
      <c r="B5607" s="1">
        <v>37569</v>
      </c>
      <c r="C5607">
        <v>8757.68</v>
      </c>
      <c r="D5607">
        <f t="shared" si="261"/>
        <v>8757.68</v>
      </c>
      <c r="E5607">
        <f t="shared" si="262"/>
        <v>11</v>
      </c>
      <c r="F5607" t="str">
        <f t="shared" si="263"/>
        <v>No</v>
      </c>
    </row>
    <row r="5608" spans="1:6" x14ac:dyDescent="0.25">
      <c r="A5608" t="s">
        <v>1443</v>
      </c>
      <c r="B5608" s="1">
        <v>41958</v>
      </c>
      <c r="C5608" t="s">
        <v>3428</v>
      </c>
      <c r="D5608">
        <f t="shared" si="261"/>
        <v>8168.57</v>
      </c>
      <c r="E5608">
        <f t="shared" si="262"/>
        <v>11</v>
      </c>
      <c r="F5608" t="str">
        <f t="shared" si="263"/>
        <v>No</v>
      </c>
    </row>
    <row r="5609" spans="1:6" x14ac:dyDescent="0.25">
      <c r="A5609" t="s">
        <v>71</v>
      </c>
      <c r="B5609" s="1">
        <v>41287</v>
      </c>
      <c r="C5609" t="s">
        <v>3429</v>
      </c>
      <c r="D5609">
        <f t="shared" si="261"/>
        <v>9824.89</v>
      </c>
      <c r="E5609">
        <f t="shared" si="262"/>
        <v>1</v>
      </c>
      <c r="F5609" t="str">
        <f t="shared" si="263"/>
        <v>No</v>
      </c>
    </row>
    <row r="5610" spans="1:6" x14ac:dyDescent="0.25">
      <c r="A5610" t="s">
        <v>508</v>
      </c>
      <c r="B5610" s="1">
        <v>39635</v>
      </c>
      <c r="C5610">
        <v>9514.75</v>
      </c>
      <c r="D5610">
        <f t="shared" si="261"/>
        <v>9514.75</v>
      </c>
      <c r="E5610">
        <f t="shared" si="262"/>
        <v>7</v>
      </c>
      <c r="F5610" t="str">
        <f t="shared" si="263"/>
        <v>No</v>
      </c>
    </row>
    <row r="5611" spans="1:6" x14ac:dyDescent="0.25">
      <c r="A5611" t="s">
        <v>544</v>
      </c>
      <c r="B5611" s="1">
        <v>40430</v>
      </c>
      <c r="C5611">
        <v>8877.4699999999993</v>
      </c>
      <c r="D5611">
        <f t="shared" si="261"/>
        <v>8877.4699999999993</v>
      </c>
      <c r="E5611">
        <f t="shared" si="262"/>
        <v>9</v>
      </c>
      <c r="F5611" t="str">
        <f t="shared" si="263"/>
        <v>Yes</v>
      </c>
    </row>
    <row r="5612" spans="1:6" x14ac:dyDescent="0.25">
      <c r="A5612" t="s">
        <v>320</v>
      </c>
      <c r="B5612" s="1">
        <v>38926</v>
      </c>
      <c r="C5612" t="s">
        <v>3430</v>
      </c>
      <c r="D5612">
        <f t="shared" si="261"/>
        <v>9742.3700000000008</v>
      </c>
      <c r="E5612">
        <f t="shared" si="262"/>
        <v>7</v>
      </c>
      <c r="F5612" t="str">
        <f t="shared" si="263"/>
        <v>Yes</v>
      </c>
    </row>
    <row r="5613" spans="1:6" x14ac:dyDescent="0.25">
      <c r="A5613" t="s">
        <v>1133</v>
      </c>
      <c r="B5613" s="1">
        <v>37376</v>
      </c>
      <c r="C5613" t="s">
        <v>3431</v>
      </c>
      <c r="D5613">
        <f t="shared" si="261"/>
        <v>7013.73</v>
      </c>
      <c r="E5613">
        <f t="shared" si="262"/>
        <v>4</v>
      </c>
      <c r="F5613" t="str">
        <f t="shared" si="263"/>
        <v>No</v>
      </c>
    </row>
    <row r="5614" spans="1:6" x14ac:dyDescent="0.25">
      <c r="A5614" t="s">
        <v>190</v>
      </c>
      <c r="B5614" s="1">
        <v>40988</v>
      </c>
      <c r="C5614">
        <v>8239.34</v>
      </c>
      <c r="D5614">
        <f t="shared" si="261"/>
        <v>8239.34</v>
      </c>
      <c r="E5614">
        <f t="shared" si="262"/>
        <v>3</v>
      </c>
      <c r="F5614" t="str">
        <f t="shared" si="263"/>
        <v>No</v>
      </c>
    </row>
    <row r="5615" spans="1:6" x14ac:dyDescent="0.25">
      <c r="A5615" t="s">
        <v>219</v>
      </c>
      <c r="B5615" s="1">
        <v>38695</v>
      </c>
      <c r="C5615" t="s">
        <v>3432</v>
      </c>
      <c r="D5615">
        <f t="shared" si="261"/>
        <v>6465.13</v>
      </c>
      <c r="E5615">
        <f t="shared" si="262"/>
        <v>12</v>
      </c>
      <c r="F5615" t="str">
        <f t="shared" si="263"/>
        <v>No</v>
      </c>
    </row>
    <row r="5616" spans="1:6" x14ac:dyDescent="0.25">
      <c r="A5616" t="s">
        <v>227</v>
      </c>
      <c r="B5616" s="1">
        <v>37669</v>
      </c>
      <c r="C5616">
        <v>7625.13</v>
      </c>
      <c r="D5616">
        <f t="shared" si="261"/>
        <v>7625.13</v>
      </c>
      <c r="E5616">
        <f t="shared" si="262"/>
        <v>2</v>
      </c>
      <c r="F5616" t="str">
        <f t="shared" si="263"/>
        <v>No</v>
      </c>
    </row>
    <row r="5617" spans="1:6" x14ac:dyDescent="0.25">
      <c r="A5617" t="s">
        <v>104</v>
      </c>
      <c r="B5617" s="1">
        <v>40064</v>
      </c>
      <c r="C5617" t="s">
        <v>3433</v>
      </c>
      <c r="D5617">
        <f t="shared" si="261"/>
        <v>9650.06</v>
      </c>
      <c r="E5617">
        <f t="shared" si="262"/>
        <v>9</v>
      </c>
      <c r="F5617" t="str">
        <f t="shared" si="263"/>
        <v>No</v>
      </c>
    </row>
    <row r="5618" spans="1:6" x14ac:dyDescent="0.25">
      <c r="A5618" t="s">
        <v>77</v>
      </c>
      <c r="B5618" s="1">
        <v>37308</v>
      </c>
      <c r="C5618" t="s">
        <v>3434</v>
      </c>
      <c r="D5618">
        <f t="shared" si="261"/>
        <v>8810.31</v>
      </c>
      <c r="E5618">
        <f t="shared" si="262"/>
        <v>2</v>
      </c>
      <c r="F5618" t="str">
        <f t="shared" si="263"/>
        <v>No</v>
      </c>
    </row>
    <row r="5619" spans="1:6" x14ac:dyDescent="0.25">
      <c r="A5619" t="s">
        <v>141</v>
      </c>
      <c r="B5619" s="1">
        <v>41433</v>
      </c>
      <c r="C5619" t="s">
        <v>3435</v>
      </c>
      <c r="D5619">
        <f t="shared" si="261"/>
        <v>8830</v>
      </c>
      <c r="E5619">
        <f t="shared" si="262"/>
        <v>6</v>
      </c>
      <c r="F5619" t="str">
        <f t="shared" si="263"/>
        <v>No</v>
      </c>
    </row>
    <row r="5620" spans="1:6" x14ac:dyDescent="0.25">
      <c r="A5620" t="s">
        <v>247</v>
      </c>
      <c r="B5620" s="1">
        <v>41973</v>
      </c>
      <c r="C5620">
        <v>7226.71</v>
      </c>
      <c r="D5620">
        <f t="shared" si="261"/>
        <v>7226.71</v>
      </c>
      <c r="E5620">
        <f t="shared" si="262"/>
        <v>11</v>
      </c>
      <c r="F5620" t="str">
        <f t="shared" si="263"/>
        <v>Yes</v>
      </c>
    </row>
    <row r="5621" spans="1:6" x14ac:dyDescent="0.25">
      <c r="A5621" t="s">
        <v>600</v>
      </c>
      <c r="B5621" s="1">
        <v>39529</v>
      </c>
      <c r="C5621">
        <v>8411.84</v>
      </c>
      <c r="D5621">
        <f t="shared" si="261"/>
        <v>8411.84</v>
      </c>
      <c r="E5621">
        <f t="shared" si="262"/>
        <v>3</v>
      </c>
      <c r="F5621" t="str">
        <f t="shared" si="263"/>
        <v>No</v>
      </c>
    </row>
    <row r="5622" spans="1:6" x14ac:dyDescent="0.25">
      <c r="A5622" t="s">
        <v>96</v>
      </c>
      <c r="B5622" s="1">
        <v>40813</v>
      </c>
      <c r="C5622" t="s">
        <v>3436</v>
      </c>
      <c r="D5622">
        <f t="shared" si="261"/>
        <v>7771.72</v>
      </c>
      <c r="E5622">
        <f t="shared" si="262"/>
        <v>9</v>
      </c>
      <c r="F5622" t="str">
        <f t="shared" si="263"/>
        <v>No</v>
      </c>
    </row>
    <row r="5623" spans="1:6" x14ac:dyDescent="0.25">
      <c r="A5623" t="s">
        <v>333</v>
      </c>
      <c r="B5623" s="1">
        <v>40299</v>
      </c>
      <c r="C5623">
        <v>6085.76</v>
      </c>
      <c r="D5623">
        <f t="shared" si="261"/>
        <v>6085.76</v>
      </c>
      <c r="E5623">
        <f t="shared" si="262"/>
        <v>5</v>
      </c>
      <c r="F5623" t="str">
        <f t="shared" si="263"/>
        <v>No</v>
      </c>
    </row>
    <row r="5624" spans="1:6" x14ac:dyDescent="0.25">
      <c r="A5624" t="s">
        <v>372</v>
      </c>
      <c r="B5624" s="1">
        <v>41145</v>
      </c>
      <c r="C5624">
        <v>7821.85</v>
      </c>
      <c r="D5624">
        <f t="shared" si="261"/>
        <v>7821.85</v>
      </c>
      <c r="E5624">
        <f t="shared" si="262"/>
        <v>8</v>
      </c>
      <c r="F5624" t="str">
        <f t="shared" si="263"/>
        <v>No</v>
      </c>
    </row>
    <row r="5625" spans="1:6" x14ac:dyDescent="0.25">
      <c r="A5625" t="s">
        <v>1314</v>
      </c>
      <c r="B5625" s="1">
        <v>37127</v>
      </c>
      <c r="C5625" t="s">
        <v>3437</v>
      </c>
      <c r="D5625">
        <f t="shared" si="261"/>
        <v>7026.52</v>
      </c>
      <c r="E5625">
        <f t="shared" si="262"/>
        <v>8</v>
      </c>
      <c r="F5625" t="str">
        <f t="shared" si="263"/>
        <v>No</v>
      </c>
    </row>
    <row r="5626" spans="1:6" x14ac:dyDescent="0.25">
      <c r="A5626" t="s">
        <v>338</v>
      </c>
      <c r="B5626" s="1">
        <v>38468</v>
      </c>
      <c r="C5626" t="s">
        <v>3438</v>
      </c>
      <c r="D5626">
        <f t="shared" si="261"/>
        <v>5332.74</v>
      </c>
      <c r="E5626">
        <f t="shared" si="262"/>
        <v>4</v>
      </c>
      <c r="F5626" t="str">
        <f t="shared" si="263"/>
        <v>No</v>
      </c>
    </row>
    <row r="5627" spans="1:6" x14ac:dyDescent="0.25">
      <c r="A5627" t="s">
        <v>247</v>
      </c>
      <c r="B5627" s="1">
        <v>37880</v>
      </c>
      <c r="C5627">
        <v>9024.2099999999991</v>
      </c>
      <c r="D5627">
        <f t="shared" si="261"/>
        <v>9024.2099999999991</v>
      </c>
      <c r="E5627">
        <f t="shared" si="262"/>
        <v>9</v>
      </c>
      <c r="F5627" t="str">
        <f t="shared" si="263"/>
        <v>Yes</v>
      </c>
    </row>
    <row r="5628" spans="1:6" x14ac:dyDescent="0.25">
      <c r="A5628" t="s">
        <v>558</v>
      </c>
      <c r="B5628" s="1">
        <v>41627</v>
      </c>
      <c r="C5628">
        <v>9376.67</v>
      </c>
      <c r="D5628">
        <f t="shared" si="261"/>
        <v>9376.67</v>
      </c>
      <c r="E5628">
        <f t="shared" si="262"/>
        <v>12</v>
      </c>
      <c r="F5628" t="str">
        <f t="shared" si="263"/>
        <v>No</v>
      </c>
    </row>
    <row r="5629" spans="1:6" x14ac:dyDescent="0.25">
      <c r="A5629" t="s">
        <v>96</v>
      </c>
      <c r="B5629" s="1">
        <v>39489</v>
      </c>
      <c r="C5629">
        <v>5310.96</v>
      </c>
      <c r="D5629">
        <f t="shared" si="261"/>
        <v>5310.96</v>
      </c>
      <c r="E5629">
        <f t="shared" si="262"/>
        <v>2</v>
      </c>
      <c r="F5629" t="str">
        <f t="shared" si="263"/>
        <v>No</v>
      </c>
    </row>
    <row r="5630" spans="1:6" x14ac:dyDescent="0.25">
      <c r="A5630" t="s">
        <v>1376</v>
      </c>
      <c r="B5630" s="1">
        <v>41533</v>
      </c>
      <c r="C5630" t="s">
        <v>3439</v>
      </c>
      <c r="D5630">
        <f t="shared" si="261"/>
        <v>7659.81</v>
      </c>
      <c r="E5630">
        <f t="shared" si="262"/>
        <v>9</v>
      </c>
      <c r="F5630" t="str">
        <f t="shared" si="263"/>
        <v>No</v>
      </c>
    </row>
    <row r="5631" spans="1:6" x14ac:dyDescent="0.25">
      <c r="A5631" t="s">
        <v>154</v>
      </c>
      <c r="B5631" s="1">
        <v>37165</v>
      </c>
      <c r="C5631" t="s">
        <v>3440</v>
      </c>
      <c r="D5631">
        <f t="shared" si="261"/>
        <v>8977.4699999999993</v>
      </c>
      <c r="E5631">
        <f t="shared" si="262"/>
        <v>10</v>
      </c>
      <c r="F5631" t="str">
        <f t="shared" si="263"/>
        <v>No</v>
      </c>
    </row>
    <row r="5632" spans="1:6" x14ac:dyDescent="0.25">
      <c r="A5632" t="s">
        <v>334</v>
      </c>
      <c r="B5632" s="1">
        <v>41385</v>
      </c>
      <c r="C5632">
        <v>8730.74</v>
      </c>
      <c r="D5632">
        <f t="shared" si="261"/>
        <v>8730.74</v>
      </c>
      <c r="E5632">
        <f t="shared" si="262"/>
        <v>4</v>
      </c>
      <c r="F5632" t="str">
        <f t="shared" si="263"/>
        <v>No</v>
      </c>
    </row>
    <row r="5633" spans="1:6" x14ac:dyDescent="0.25">
      <c r="A5633" t="s">
        <v>190</v>
      </c>
      <c r="B5633" s="1">
        <v>41288</v>
      </c>
      <c r="C5633" t="s">
        <v>3441</v>
      </c>
      <c r="D5633">
        <f t="shared" si="261"/>
        <v>5785.48</v>
      </c>
      <c r="E5633">
        <f t="shared" si="262"/>
        <v>1</v>
      </c>
      <c r="F5633" t="str">
        <f t="shared" si="263"/>
        <v>No</v>
      </c>
    </row>
    <row r="5634" spans="1:6" x14ac:dyDescent="0.25">
      <c r="A5634" t="s">
        <v>1133</v>
      </c>
      <c r="B5634" s="1">
        <v>41612</v>
      </c>
      <c r="C5634">
        <v>7169.65</v>
      </c>
      <c r="D5634">
        <f t="shared" si="261"/>
        <v>7169.65</v>
      </c>
      <c r="E5634">
        <f t="shared" si="262"/>
        <v>12</v>
      </c>
      <c r="F5634" t="str">
        <f t="shared" si="263"/>
        <v>No</v>
      </c>
    </row>
    <row r="5635" spans="1:6" x14ac:dyDescent="0.25">
      <c r="A5635" t="s">
        <v>1375</v>
      </c>
      <c r="B5635" s="1">
        <v>38399</v>
      </c>
      <c r="C5635">
        <v>9962.94</v>
      </c>
      <c r="D5635">
        <f t="shared" ref="D5635:D5698" si="264">IF(LEFT(RIGHT(C5635,3))=",",_xlfn.NUMBERVALUE(C5635,",","."),C5635)</f>
        <v>9962.94</v>
      </c>
      <c r="E5635">
        <f t="shared" ref="E5635:E5698" si="265">MONTH(B5635)</f>
        <v>2</v>
      </c>
      <c r="F5635" t="str">
        <f t="shared" ref="F5635:F5698" si="266">IF(ISERROR(SEARCH("J*A*S*M",A5635)),"No","Yes")</f>
        <v>No</v>
      </c>
    </row>
    <row r="5636" spans="1:6" x14ac:dyDescent="0.25">
      <c r="A5636" t="s">
        <v>230</v>
      </c>
      <c r="B5636" s="1">
        <v>39971</v>
      </c>
      <c r="C5636">
        <v>5413.67</v>
      </c>
      <c r="D5636">
        <f t="shared" si="264"/>
        <v>5413.67</v>
      </c>
      <c r="E5636">
        <f t="shared" si="265"/>
        <v>6</v>
      </c>
      <c r="F5636" t="str">
        <f t="shared" si="266"/>
        <v>No</v>
      </c>
    </row>
    <row r="5637" spans="1:6" x14ac:dyDescent="0.25">
      <c r="A5637" t="s">
        <v>84</v>
      </c>
      <c r="B5637" s="1">
        <v>41402</v>
      </c>
      <c r="C5637">
        <v>6577.84</v>
      </c>
      <c r="D5637">
        <f t="shared" si="264"/>
        <v>6577.84</v>
      </c>
      <c r="E5637">
        <f t="shared" si="265"/>
        <v>5</v>
      </c>
      <c r="F5637" t="str">
        <f t="shared" si="266"/>
        <v>No</v>
      </c>
    </row>
    <row r="5638" spans="1:6" x14ac:dyDescent="0.25">
      <c r="A5638" t="s">
        <v>77</v>
      </c>
      <c r="B5638" s="1">
        <v>38085</v>
      </c>
      <c r="C5638" t="s">
        <v>3442</v>
      </c>
      <c r="D5638">
        <f t="shared" si="264"/>
        <v>6426.21</v>
      </c>
      <c r="E5638">
        <f t="shared" si="265"/>
        <v>4</v>
      </c>
      <c r="F5638" t="str">
        <f t="shared" si="266"/>
        <v>No</v>
      </c>
    </row>
    <row r="5639" spans="1:6" x14ac:dyDescent="0.25">
      <c r="A5639" t="s">
        <v>489</v>
      </c>
      <c r="B5639" s="1">
        <v>37421</v>
      </c>
      <c r="C5639" t="s">
        <v>3443</v>
      </c>
      <c r="D5639">
        <f t="shared" si="264"/>
        <v>9890.48</v>
      </c>
      <c r="E5639">
        <f t="shared" si="265"/>
        <v>6</v>
      </c>
      <c r="F5639" t="str">
        <f t="shared" si="266"/>
        <v>No</v>
      </c>
    </row>
    <row r="5640" spans="1:6" x14ac:dyDescent="0.25">
      <c r="A5640" t="s">
        <v>506</v>
      </c>
      <c r="B5640" s="1">
        <v>38899</v>
      </c>
      <c r="C5640">
        <v>8520.94</v>
      </c>
      <c r="D5640">
        <f t="shared" si="264"/>
        <v>8520.94</v>
      </c>
      <c r="E5640">
        <f t="shared" si="265"/>
        <v>7</v>
      </c>
      <c r="F5640" t="str">
        <f t="shared" si="266"/>
        <v>No</v>
      </c>
    </row>
    <row r="5641" spans="1:6" x14ac:dyDescent="0.25">
      <c r="A5641" t="s">
        <v>825</v>
      </c>
      <c r="B5641" s="1">
        <v>41237</v>
      </c>
      <c r="C5641" t="s">
        <v>3444</v>
      </c>
      <c r="D5641">
        <f t="shared" si="264"/>
        <v>6329.24</v>
      </c>
      <c r="E5641">
        <f t="shared" si="265"/>
        <v>11</v>
      </c>
      <c r="F5641" t="str">
        <f t="shared" si="266"/>
        <v>No</v>
      </c>
    </row>
    <row r="5642" spans="1:6" x14ac:dyDescent="0.25">
      <c r="A5642" t="s">
        <v>74</v>
      </c>
      <c r="B5642" s="1">
        <v>41619</v>
      </c>
      <c r="C5642">
        <v>6283.98</v>
      </c>
      <c r="D5642">
        <f t="shared" si="264"/>
        <v>6283.98</v>
      </c>
      <c r="E5642">
        <f t="shared" si="265"/>
        <v>12</v>
      </c>
      <c r="F5642" t="str">
        <f t="shared" si="266"/>
        <v>Yes</v>
      </c>
    </row>
    <row r="5643" spans="1:6" x14ac:dyDescent="0.25">
      <c r="A5643" t="s">
        <v>949</v>
      </c>
      <c r="B5643" s="1">
        <v>40613</v>
      </c>
      <c r="C5643" t="s">
        <v>3445</v>
      </c>
      <c r="D5643">
        <f t="shared" si="264"/>
        <v>6067.45</v>
      </c>
      <c r="E5643">
        <f t="shared" si="265"/>
        <v>3</v>
      </c>
      <c r="F5643" t="str">
        <f t="shared" si="266"/>
        <v>No</v>
      </c>
    </row>
    <row r="5644" spans="1:6" x14ac:dyDescent="0.25">
      <c r="A5644" t="s">
        <v>1220</v>
      </c>
      <c r="B5644" s="1">
        <v>41579</v>
      </c>
      <c r="C5644">
        <v>5270.33</v>
      </c>
      <c r="D5644">
        <f t="shared" si="264"/>
        <v>5270.33</v>
      </c>
      <c r="E5644">
        <f t="shared" si="265"/>
        <v>11</v>
      </c>
      <c r="F5644" t="str">
        <f t="shared" si="266"/>
        <v>No</v>
      </c>
    </row>
    <row r="5645" spans="1:6" x14ac:dyDescent="0.25">
      <c r="A5645" t="s">
        <v>495</v>
      </c>
      <c r="B5645" s="1">
        <v>39470</v>
      </c>
      <c r="C5645" t="s">
        <v>3446</v>
      </c>
      <c r="D5645">
        <f t="shared" si="264"/>
        <v>7155.47</v>
      </c>
      <c r="E5645">
        <f t="shared" si="265"/>
        <v>1</v>
      </c>
      <c r="F5645" t="str">
        <f t="shared" si="266"/>
        <v>No</v>
      </c>
    </row>
    <row r="5646" spans="1:6" x14ac:dyDescent="0.25">
      <c r="A5646" t="s">
        <v>747</v>
      </c>
      <c r="B5646" s="1">
        <v>38107</v>
      </c>
      <c r="C5646">
        <v>8987.7900000000009</v>
      </c>
      <c r="D5646">
        <f t="shared" si="264"/>
        <v>8987.7900000000009</v>
      </c>
      <c r="E5646">
        <f t="shared" si="265"/>
        <v>4</v>
      </c>
      <c r="F5646" t="str">
        <f t="shared" si="266"/>
        <v>No</v>
      </c>
    </row>
    <row r="5647" spans="1:6" x14ac:dyDescent="0.25">
      <c r="A5647" t="s">
        <v>126</v>
      </c>
      <c r="B5647" s="1">
        <v>37254</v>
      </c>
      <c r="C5647">
        <v>9283.4699999999993</v>
      </c>
      <c r="D5647">
        <f t="shared" si="264"/>
        <v>9283.4699999999993</v>
      </c>
      <c r="E5647">
        <f t="shared" si="265"/>
        <v>12</v>
      </c>
      <c r="F5647" t="str">
        <f t="shared" si="266"/>
        <v>No</v>
      </c>
    </row>
    <row r="5648" spans="1:6" x14ac:dyDescent="0.25">
      <c r="A5648" t="s">
        <v>1179</v>
      </c>
      <c r="B5648" s="1">
        <v>39580</v>
      </c>
      <c r="C5648" t="s">
        <v>3447</v>
      </c>
      <c r="D5648">
        <f t="shared" si="264"/>
        <v>5158.63</v>
      </c>
      <c r="E5648">
        <f t="shared" si="265"/>
        <v>5</v>
      </c>
      <c r="F5648" t="str">
        <f t="shared" si="266"/>
        <v>No</v>
      </c>
    </row>
    <row r="5649" spans="1:6" x14ac:dyDescent="0.25">
      <c r="A5649" t="s">
        <v>102</v>
      </c>
      <c r="B5649" s="1">
        <v>39397</v>
      </c>
      <c r="C5649" t="s">
        <v>3448</v>
      </c>
      <c r="D5649">
        <f t="shared" si="264"/>
        <v>9563.68</v>
      </c>
      <c r="E5649">
        <f t="shared" si="265"/>
        <v>11</v>
      </c>
      <c r="F5649" t="str">
        <f t="shared" si="266"/>
        <v>No</v>
      </c>
    </row>
    <row r="5650" spans="1:6" x14ac:dyDescent="0.25">
      <c r="A5650" t="s">
        <v>657</v>
      </c>
      <c r="B5650" s="1">
        <v>38353</v>
      </c>
      <c r="C5650">
        <v>9589.4699999999993</v>
      </c>
      <c r="D5650">
        <f t="shared" si="264"/>
        <v>9589.4699999999993</v>
      </c>
      <c r="E5650">
        <f t="shared" si="265"/>
        <v>1</v>
      </c>
      <c r="F5650" t="str">
        <f t="shared" si="266"/>
        <v>No</v>
      </c>
    </row>
    <row r="5651" spans="1:6" x14ac:dyDescent="0.25">
      <c r="A5651" t="s">
        <v>126</v>
      </c>
      <c r="B5651" s="1">
        <v>38661</v>
      </c>
      <c r="C5651">
        <v>5248.37</v>
      </c>
      <c r="D5651">
        <f t="shared" si="264"/>
        <v>5248.37</v>
      </c>
      <c r="E5651">
        <f t="shared" si="265"/>
        <v>11</v>
      </c>
      <c r="F5651" t="str">
        <f t="shared" si="266"/>
        <v>No</v>
      </c>
    </row>
    <row r="5652" spans="1:6" x14ac:dyDescent="0.25">
      <c r="A5652" t="s">
        <v>275</v>
      </c>
      <c r="B5652" s="1">
        <v>37970</v>
      </c>
      <c r="C5652">
        <v>5639.01</v>
      </c>
      <c r="D5652">
        <f t="shared" si="264"/>
        <v>5639.01</v>
      </c>
      <c r="E5652">
        <f t="shared" si="265"/>
        <v>12</v>
      </c>
      <c r="F5652" t="str">
        <f t="shared" si="266"/>
        <v>No</v>
      </c>
    </row>
    <row r="5653" spans="1:6" x14ac:dyDescent="0.25">
      <c r="A5653" t="s">
        <v>118</v>
      </c>
      <c r="B5653" s="1">
        <v>37025</v>
      </c>
      <c r="C5653">
        <v>6794.97</v>
      </c>
      <c r="D5653">
        <f t="shared" si="264"/>
        <v>6794.97</v>
      </c>
      <c r="E5653">
        <f t="shared" si="265"/>
        <v>5</v>
      </c>
      <c r="F5653" t="str">
        <f t="shared" si="266"/>
        <v>No</v>
      </c>
    </row>
    <row r="5654" spans="1:6" x14ac:dyDescent="0.25">
      <c r="A5654" t="s">
        <v>544</v>
      </c>
      <c r="B5654" s="1">
        <v>39641</v>
      </c>
      <c r="C5654">
        <v>7872.43</v>
      </c>
      <c r="D5654">
        <f t="shared" si="264"/>
        <v>7872.43</v>
      </c>
      <c r="E5654">
        <f t="shared" si="265"/>
        <v>7</v>
      </c>
      <c r="F5654" t="str">
        <f t="shared" si="266"/>
        <v>Yes</v>
      </c>
    </row>
    <row r="5655" spans="1:6" x14ac:dyDescent="0.25">
      <c r="A5655" t="s">
        <v>351</v>
      </c>
      <c r="B5655" s="1">
        <v>37231</v>
      </c>
      <c r="C5655" t="s">
        <v>3449</v>
      </c>
      <c r="D5655">
        <f t="shared" si="264"/>
        <v>5899.98</v>
      </c>
      <c r="E5655">
        <f t="shared" si="265"/>
        <v>12</v>
      </c>
      <c r="F5655" t="str">
        <f t="shared" si="266"/>
        <v>No</v>
      </c>
    </row>
    <row r="5656" spans="1:6" x14ac:dyDescent="0.25">
      <c r="A5656" t="s">
        <v>1314</v>
      </c>
      <c r="B5656" s="1">
        <v>39372</v>
      </c>
      <c r="C5656">
        <v>9638.31</v>
      </c>
      <c r="D5656">
        <f t="shared" si="264"/>
        <v>9638.31</v>
      </c>
      <c r="E5656">
        <f t="shared" si="265"/>
        <v>10</v>
      </c>
      <c r="F5656" t="str">
        <f t="shared" si="266"/>
        <v>No</v>
      </c>
    </row>
    <row r="5657" spans="1:6" x14ac:dyDescent="0.25">
      <c r="A5657" t="s">
        <v>247</v>
      </c>
      <c r="B5657" s="1">
        <v>37337</v>
      </c>
      <c r="C5657" t="s">
        <v>3450</v>
      </c>
      <c r="D5657">
        <f t="shared" si="264"/>
        <v>5053.68</v>
      </c>
      <c r="E5657">
        <f t="shared" si="265"/>
        <v>3</v>
      </c>
      <c r="F5657" t="str">
        <f t="shared" si="266"/>
        <v>Yes</v>
      </c>
    </row>
    <row r="5658" spans="1:6" x14ac:dyDescent="0.25">
      <c r="A5658" t="s">
        <v>888</v>
      </c>
      <c r="B5658" s="1">
        <v>40302</v>
      </c>
      <c r="C5658" t="s">
        <v>3451</v>
      </c>
      <c r="D5658">
        <f t="shared" si="264"/>
        <v>5628.09</v>
      </c>
      <c r="E5658">
        <f t="shared" si="265"/>
        <v>5</v>
      </c>
      <c r="F5658" t="str">
        <f t="shared" si="266"/>
        <v>No</v>
      </c>
    </row>
    <row r="5659" spans="1:6" x14ac:dyDescent="0.25">
      <c r="A5659" t="s">
        <v>717</v>
      </c>
      <c r="B5659" s="1">
        <v>37337</v>
      </c>
      <c r="C5659" t="s">
        <v>3452</v>
      </c>
      <c r="D5659">
        <f t="shared" si="264"/>
        <v>8994.94</v>
      </c>
      <c r="E5659">
        <f t="shared" si="265"/>
        <v>3</v>
      </c>
      <c r="F5659" t="str">
        <f t="shared" si="266"/>
        <v>No</v>
      </c>
    </row>
    <row r="5660" spans="1:6" x14ac:dyDescent="0.25">
      <c r="A5660" t="s">
        <v>153</v>
      </c>
      <c r="B5660" s="1">
        <v>38864</v>
      </c>
      <c r="C5660" t="s">
        <v>3453</v>
      </c>
      <c r="D5660">
        <f t="shared" si="264"/>
        <v>8688.2999999999993</v>
      </c>
      <c r="E5660">
        <f t="shared" si="265"/>
        <v>5</v>
      </c>
      <c r="F5660" t="str">
        <f t="shared" si="266"/>
        <v>No</v>
      </c>
    </row>
    <row r="5661" spans="1:6" x14ac:dyDescent="0.25">
      <c r="A5661" t="s">
        <v>394</v>
      </c>
      <c r="B5661" s="1">
        <v>40831</v>
      </c>
      <c r="C5661" t="s">
        <v>3454</v>
      </c>
      <c r="D5661">
        <f t="shared" si="264"/>
        <v>8886.4500000000007</v>
      </c>
      <c r="E5661">
        <f t="shared" si="265"/>
        <v>10</v>
      </c>
      <c r="F5661" t="str">
        <f t="shared" si="266"/>
        <v>No</v>
      </c>
    </row>
    <row r="5662" spans="1:6" x14ac:dyDescent="0.25">
      <c r="A5662" t="s">
        <v>1226</v>
      </c>
      <c r="B5662" s="1">
        <v>39637</v>
      </c>
      <c r="C5662">
        <v>9963.7900000000009</v>
      </c>
      <c r="D5662">
        <f t="shared" si="264"/>
        <v>9963.7900000000009</v>
      </c>
      <c r="E5662">
        <f t="shared" si="265"/>
        <v>7</v>
      </c>
      <c r="F5662" t="str">
        <f t="shared" si="266"/>
        <v>No</v>
      </c>
    </row>
    <row r="5663" spans="1:6" x14ac:dyDescent="0.25">
      <c r="A5663" t="s">
        <v>557</v>
      </c>
      <c r="B5663" s="1">
        <v>41328</v>
      </c>
      <c r="C5663">
        <v>7093.87</v>
      </c>
      <c r="D5663">
        <f t="shared" si="264"/>
        <v>7093.87</v>
      </c>
      <c r="E5663">
        <f t="shared" si="265"/>
        <v>2</v>
      </c>
      <c r="F5663" t="str">
        <f t="shared" si="266"/>
        <v>No</v>
      </c>
    </row>
    <row r="5664" spans="1:6" x14ac:dyDescent="0.25">
      <c r="A5664" t="s">
        <v>334</v>
      </c>
      <c r="B5664" s="1">
        <v>39069</v>
      </c>
      <c r="C5664" t="s">
        <v>3455</v>
      </c>
      <c r="D5664">
        <f t="shared" si="264"/>
        <v>9346.61</v>
      </c>
      <c r="E5664">
        <f t="shared" si="265"/>
        <v>12</v>
      </c>
      <c r="F5664" t="str">
        <f t="shared" si="266"/>
        <v>No</v>
      </c>
    </row>
    <row r="5665" spans="1:6" x14ac:dyDescent="0.25">
      <c r="A5665" t="s">
        <v>765</v>
      </c>
      <c r="B5665" s="1">
        <v>37011</v>
      </c>
      <c r="C5665" t="s">
        <v>3456</v>
      </c>
      <c r="D5665">
        <f t="shared" si="264"/>
        <v>9182.1</v>
      </c>
      <c r="E5665">
        <f t="shared" si="265"/>
        <v>4</v>
      </c>
      <c r="F5665" t="str">
        <f t="shared" si="266"/>
        <v>No</v>
      </c>
    </row>
    <row r="5666" spans="1:6" x14ac:dyDescent="0.25">
      <c r="A5666" t="s">
        <v>320</v>
      </c>
      <c r="B5666" s="1">
        <v>41872</v>
      </c>
      <c r="C5666" t="s">
        <v>3457</v>
      </c>
      <c r="D5666">
        <f t="shared" si="264"/>
        <v>9552.7900000000009</v>
      </c>
      <c r="E5666">
        <f t="shared" si="265"/>
        <v>8</v>
      </c>
      <c r="F5666" t="str">
        <f t="shared" si="266"/>
        <v>Yes</v>
      </c>
    </row>
    <row r="5667" spans="1:6" x14ac:dyDescent="0.25">
      <c r="A5667" t="s">
        <v>329</v>
      </c>
      <c r="B5667" s="1">
        <v>38074</v>
      </c>
      <c r="C5667" t="s">
        <v>3458</v>
      </c>
      <c r="D5667">
        <f t="shared" si="264"/>
        <v>8364.5</v>
      </c>
      <c r="E5667">
        <f t="shared" si="265"/>
        <v>3</v>
      </c>
      <c r="F5667" t="str">
        <f t="shared" si="266"/>
        <v>No</v>
      </c>
    </row>
    <row r="5668" spans="1:6" x14ac:dyDescent="0.25">
      <c r="A5668" t="s">
        <v>451</v>
      </c>
      <c r="B5668" s="1">
        <v>39690</v>
      </c>
      <c r="C5668">
        <v>5875.65</v>
      </c>
      <c r="D5668">
        <f t="shared" si="264"/>
        <v>5875.65</v>
      </c>
      <c r="E5668">
        <f t="shared" si="265"/>
        <v>8</v>
      </c>
      <c r="F5668" t="str">
        <f t="shared" si="266"/>
        <v>No</v>
      </c>
    </row>
    <row r="5669" spans="1:6" x14ac:dyDescent="0.25">
      <c r="A5669" t="s">
        <v>143</v>
      </c>
      <c r="B5669" s="1">
        <v>37800</v>
      </c>
      <c r="C5669" t="s">
        <v>3459</v>
      </c>
      <c r="D5669">
        <f t="shared" si="264"/>
        <v>7889.04</v>
      </c>
      <c r="E5669">
        <f t="shared" si="265"/>
        <v>6</v>
      </c>
      <c r="F5669" t="str">
        <f t="shared" si="266"/>
        <v>Yes</v>
      </c>
    </row>
    <row r="5670" spans="1:6" x14ac:dyDescent="0.25">
      <c r="A5670" t="s">
        <v>307</v>
      </c>
      <c r="B5670" s="1">
        <v>39322</v>
      </c>
      <c r="C5670" t="s">
        <v>3460</v>
      </c>
      <c r="D5670">
        <f t="shared" si="264"/>
        <v>7886.83</v>
      </c>
      <c r="E5670">
        <f t="shared" si="265"/>
        <v>8</v>
      </c>
      <c r="F5670" t="str">
        <f t="shared" si="266"/>
        <v>No</v>
      </c>
    </row>
    <row r="5671" spans="1:6" x14ac:dyDescent="0.25">
      <c r="A5671" t="s">
        <v>173</v>
      </c>
      <c r="B5671" s="1">
        <v>40729</v>
      </c>
      <c r="C5671">
        <v>6480.33</v>
      </c>
      <c r="D5671">
        <f t="shared" si="264"/>
        <v>6480.33</v>
      </c>
      <c r="E5671">
        <f t="shared" si="265"/>
        <v>7</v>
      </c>
      <c r="F5671" t="str">
        <f t="shared" si="266"/>
        <v>No</v>
      </c>
    </row>
    <row r="5672" spans="1:6" x14ac:dyDescent="0.25">
      <c r="A5672" t="s">
        <v>126</v>
      </c>
      <c r="B5672" s="1">
        <v>38119</v>
      </c>
      <c r="C5672" t="s">
        <v>3461</v>
      </c>
      <c r="D5672">
        <f t="shared" si="264"/>
        <v>5030.1000000000004</v>
      </c>
      <c r="E5672">
        <f t="shared" si="265"/>
        <v>5</v>
      </c>
      <c r="F5672" t="str">
        <f t="shared" si="266"/>
        <v>No</v>
      </c>
    </row>
    <row r="5673" spans="1:6" x14ac:dyDescent="0.25">
      <c r="A5673" t="s">
        <v>778</v>
      </c>
      <c r="B5673" s="1">
        <v>40490</v>
      </c>
      <c r="C5673">
        <v>9986.5300000000007</v>
      </c>
      <c r="D5673">
        <f t="shared" si="264"/>
        <v>9986.5300000000007</v>
      </c>
      <c r="E5673">
        <f t="shared" si="265"/>
        <v>11</v>
      </c>
      <c r="F5673" t="str">
        <f t="shared" si="266"/>
        <v>No</v>
      </c>
    </row>
    <row r="5674" spans="1:6" x14ac:dyDescent="0.25">
      <c r="A5674" t="s">
        <v>348</v>
      </c>
      <c r="B5674" s="1">
        <v>39571</v>
      </c>
      <c r="C5674" t="s">
        <v>3462</v>
      </c>
      <c r="D5674">
        <f t="shared" si="264"/>
        <v>9239.42</v>
      </c>
      <c r="E5674">
        <f t="shared" si="265"/>
        <v>5</v>
      </c>
      <c r="F5674" t="str">
        <f t="shared" si="266"/>
        <v>No</v>
      </c>
    </row>
    <row r="5675" spans="1:6" x14ac:dyDescent="0.25">
      <c r="A5675" t="s">
        <v>701</v>
      </c>
      <c r="B5675" s="1">
        <v>38948</v>
      </c>
      <c r="C5675">
        <v>8061.91</v>
      </c>
      <c r="D5675">
        <f t="shared" si="264"/>
        <v>8061.91</v>
      </c>
      <c r="E5675">
        <f t="shared" si="265"/>
        <v>8</v>
      </c>
      <c r="F5675" t="str">
        <f t="shared" si="266"/>
        <v>No</v>
      </c>
    </row>
    <row r="5676" spans="1:6" x14ac:dyDescent="0.25">
      <c r="A5676" t="s">
        <v>689</v>
      </c>
      <c r="B5676" s="1">
        <v>37590</v>
      </c>
      <c r="C5676" t="s">
        <v>3463</v>
      </c>
      <c r="D5676">
        <f t="shared" si="264"/>
        <v>5461.5</v>
      </c>
      <c r="E5676">
        <f t="shared" si="265"/>
        <v>11</v>
      </c>
      <c r="F5676" t="str">
        <f t="shared" si="266"/>
        <v>No</v>
      </c>
    </row>
    <row r="5677" spans="1:6" x14ac:dyDescent="0.25">
      <c r="A5677" t="s">
        <v>915</v>
      </c>
      <c r="B5677" s="1">
        <v>41222</v>
      </c>
      <c r="C5677" t="s">
        <v>3464</v>
      </c>
      <c r="D5677">
        <f t="shared" si="264"/>
        <v>9744.42</v>
      </c>
      <c r="E5677">
        <f t="shared" si="265"/>
        <v>11</v>
      </c>
      <c r="F5677" t="str">
        <f t="shared" si="266"/>
        <v>No</v>
      </c>
    </row>
    <row r="5678" spans="1:6" x14ac:dyDescent="0.25">
      <c r="A5678" t="s">
        <v>372</v>
      </c>
      <c r="B5678" s="1">
        <v>38591</v>
      </c>
      <c r="C5678">
        <v>7099.26</v>
      </c>
      <c r="D5678">
        <f t="shared" si="264"/>
        <v>7099.26</v>
      </c>
      <c r="E5678">
        <f t="shared" si="265"/>
        <v>8</v>
      </c>
      <c r="F5678" t="str">
        <f t="shared" si="266"/>
        <v>No</v>
      </c>
    </row>
    <row r="5679" spans="1:6" x14ac:dyDescent="0.25">
      <c r="A5679" t="s">
        <v>269</v>
      </c>
      <c r="B5679" s="1">
        <v>38261</v>
      </c>
      <c r="C5679">
        <v>7925.79</v>
      </c>
      <c r="D5679">
        <f t="shared" si="264"/>
        <v>7925.79</v>
      </c>
      <c r="E5679">
        <f t="shared" si="265"/>
        <v>10</v>
      </c>
      <c r="F5679" t="str">
        <f t="shared" si="266"/>
        <v>Yes</v>
      </c>
    </row>
    <row r="5680" spans="1:6" x14ac:dyDescent="0.25">
      <c r="A5680" t="s">
        <v>146</v>
      </c>
      <c r="B5680" s="1">
        <v>40295</v>
      </c>
      <c r="C5680">
        <v>7016.02</v>
      </c>
      <c r="D5680">
        <f t="shared" si="264"/>
        <v>7016.02</v>
      </c>
      <c r="E5680">
        <f t="shared" si="265"/>
        <v>4</v>
      </c>
      <c r="F5680" t="str">
        <f t="shared" si="266"/>
        <v>No</v>
      </c>
    </row>
    <row r="5681" spans="1:6" x14ac:dyDescent="0.25">
      <c r="A5681" t="s">
        <v>79</v>
      </c>
      <c r="B5681" s="1">
        <v>39680</v>
      </c>
      <c r="C5681" t="s">
        <v>3465</v>
      </c>
      <c r="D5681">
        <f t="shared" si="264"/>
        <v>6616.13</v>
      </c>
      <c r="E5681">
        <f t="shared" si="265"/>
        <v>8</v>
      </c>
      <c r="F5681" t="str">
        <f t="shared" si="266"/>
        <v>Yes</v>
      </c>
    </row>
    <row r="5682" spans="1:6" x14ac:dyDescent="0.25">
      <c r="A5682" t="s">
        <v>143</v>
      </c>
      <c r="B5682" s="1">
        <v>38593</v>
      </c>
      <c r="C5682">
        <v>7600.64</v>
      </c>
      <c r="D5682">
        <f t="shared" si="264"/>
        <v>7600.64</v>
      </c>
      <c r="E5682">
        <f t="shared" si="265"/>
        <v>8</v>
      </c>
      <c r="F5682" t="str">
        <f t="shared" si="266"/>
        <v>Yes</v>
      </c>
    </row>
    <row r="5683" spans="1:6" x14ac:dyDescent="0.25">
      <c r="A5683" t="s">
        <v>765</v>
      </c>
      <c r="B5683" s="1">
        <v>40302</v>
      </c>
      <c r="C5683">
        <v>8427.83</v>
      </c>
      <c r="D5683">
        <f t="shared" si="264"/>
        <v>8427.83</v>
      </c>
      <c r="E5683">
        <f t="shared" si="265"/>
        <v>5</v>
      </c>
      <c r="F5683" t="str">
        <f t="shared" si="266"/>
        <v>No</v>
      </c>
    </row>
    <row r="5684" spans="1:6" x14ac:dyDescent="0.25">
      <c r="A5684" t="s">
        <v>216</v>
      </c>
      <c r="B5684" s="1">
        <v>37451</v>
      </c>
      <c r="C5684">
        <v>7596.95</v>
      </c>
      <c r="D5684">
        <f t="shared" si="264"/>
        <v>7596.95</v>
      </c>
      <c r="E5684">
        <f t="shared" si="265"/>
        <v>7</v>
      </c>
      <c r="F5684" t="str">
        <f t="shared" si="266"/>
        <v>No</v>
      </c>
    </row>
    <row r="5685" spans="1:6" x14ac:dyDescent="0.25">
      <c r="A5685" t="s">
        <v>372</v>
      </c>
      <c r="B5685" s="1">
        <v>39376</v>
      </c>
      <c r="C5685">
        <v>8087.01</v>
      </c>
      <c r="D5685">
        <f t="shared" si="264"/>
        <v>8087.01</v>
      </c>
      <c r="E5685">
        <f t="shared" si="265"/>
        <v>10</v>
      </c>
      <c r="F5685" t="str">
        <f t="shared" si="266"/>
        <v>No</v>
      </c>
    </row>
    <row r="5686" spans="1:6" x14ac:dyDescent="0.25">
      <c r="A5686" t="s">
        <v>62</v>
      </c>
      <c r="B5686" s="1">
        <v>39225</v>
      </c>
      <c r="C5686" t="s">
        <v>3466</v>
      </c>
      <c r="D5686">
        <f t="shared" si="264"/>
        <v>5351.97</v>
      </c>
      <c r="E5686">
        <f t="shared" si="265"/>
        <v>5</v>
      </c>
      <c r="F5686" t="str">
        <f t="shared" si="266"/>
        <v>No</v>
      </c>
    </row>
    <row r="5687" spans="1:6" x14ac:dyDescent="0.25">
      <c r="A5687" t="s">
        <v>491</v>
      </c>
      <c r="B5687" s="1">
        <v>38041</v>
      </c>
      <c r="C5687">
        <v>5531.49</v>
      </c>
      <c r="D5687">
        <f t="shared" si="264"/>
        <v>5531.49</v>
      </c>
      <c r="E5687">
        <f t="shared" si="265"/>
        <v>2</v>
      </c>
      <c r="F5687" t="str">
        <f t="shared" si="266"/>
        <v>No</v>
      </c>
    </row>
    <row r="5688" spans="1:6" x14ac:dyDescent="0.25">
      <c r="A5688" t="s">
        <v>881</v>
      </c>
      <c r="B5688" s="1">
        <v>39744</v>
      </c>
      <c r="C5688" t="s">
        <v>3467</v>
      </c>
      <c r="D5688">
        <f t="shared" si="264"/>
        <v>6339.19</v>
      </c>
      <c r="E5688">
        <f t="shared" si="265"/>
        <v>10</v>
      </c>
      <c r="F5688" t="str">
        <f t="shared" si="266"/>
        <v>No</v>
      </c>
    </row>
    <row r="5689" spans="1:6" x14ac:dyDescent="0.25">
      <c r="A5689" t="s">
        <v>318</v>
      </c>
      <c r="B5689" s="1">
        <v>38393</v>
      </c>
      <c r="C5689">
        <v>9691.3799999999992</v>
      </c>
      <c r="D5689">
        <f t="shared" si="264"/>
        <v>9691.3799999999992</v>
      </c>
      <c r="E5689">
        <f t="shared" si="265"/>
        <v>2</v>
      </c>
      <c r="F5689" t="str">
        <f t="shared" si="266"/>
        <v>No</v>
      </c>
    </row>
    <row r="5690" spans="1:6" x14ac:dyDescent="0.25">
      <c r="A5690" t="s">
        <v>498</v>
      </c>
      <c r="B5690" s="1">
        <v>41718</v>
      </c>
      <c r="C5690">
        <v>7468.51</v>
      </c>
      <c r="D5690">
        <f t="shared" si="264"/>
        <v>7468.51</v>
      </c>
      <c r="E5690">
        <f t="shared" si="265"/>
        <v>3</v>
      </c>
      <c r="F5690" t="str">
        <f t="shared" si="266"/>
        <v>No</v>
      </c>
    </row>
    <row r="5691" spans="1:6" x14ac:dyDescent="0.25">
      <c r="A5691" t="s">
        <v>1792</v>
      </c>
      <c r="B5691" s="1">
        <v>40986</v>
      </c>
      <c r="C5691">
        <v>6213.28</v>
      </c>
      <c r="D5691">
        <f t="shared" si="264"/>
        <v>6213.28</v>
      </c>
      <c r="E5691">
        <f t="shared" si="265"/>
        <v>3</v>
      </c>
      <c r="F5691" t="str">
        <f t="shared" si="266"/>
        <v>No</v>
      </c>
    </row>
    <row r="5692" spans="1:6" x14ac:dyDescent="0.25">
      <c r="A5692" t="s">
        <v>125</v>
      </c>
      <c r="B5692" s="1">
        <v>41200</v>
      </c>
      <c r="C5692">
        <v>5115.3500000000004</v>
      </c>
      <c r="D5692">
        <f t="shared" si="264"/>
        <v>5115.3500000000004</v>
      </c>
      <c r="E5692">
        <f t="shared" si="265"/>
        <v>10</v>
      </c>
      <c r="F5692" t="str">
        <f t="shared" si="266"/>
        <v>No</v>
      </c>
    </row>
    <row r="5693" spans="1:6" x14ac:dyDescent="0.25">
      <c r="A5693" t="s">
        <v>372</v>
      </c>
      <c r="B5693" s="1">
        <v>38129</v>
      </c>
      <c r="C5693" t="s">
        <v>3468</v>
      </c>
      <c r="D5693">
        <f t="shared" si="264"/>
        <v>8608.9699999999993</v>
      </c>
      <c r="E5693">
        <f t="shared" si="265"/>
        <v>5</v>
      </c>
      <c r="F5693" t="str">
        <f t="shared" si="266"/>
        <v>No</v>
      </c>
    </row>
    <row r="5694" spans="1:6" x14ac:dyDescent="0.25">
      <c r="A5694" t="s">
        <v>245</v>
      </c>
      <c r="B5694" s="1">
        <v>37329</v>
      </c>
      <c r="C5694" t="s">
        <v>3469</v>
      </c>
      <c r="D5694">
        <f t="shared" si="264"/>
        <v>6033</v>
      </c>
      <c r="E5694">
        <f t="shared" si="265"/>
        <v>3</v>
      </c>
      <c r="F5694" t="str">
        <f t="shared" si="266"/>
        <v>No</v>
      </c>
    </row>
    <row r="5695" spans="1:6" x14ac:dyDescent="0.25">
      <c r="A5695" t="s">
        <v>396</v>
      </c>
      <c r="B5695" s="1">
        <v>39773</v>
      </c>
      <c r="C5695">
        <v>9616.49</v>
      </c>
      <c r="D5695">
        <f t="shared" si="264"/>
        <v>9616.49</v>
      </c>
      <c r="E5695">
        <f t="shared" si="265"/>
        <v>11</v>
      </c>
      <c r="F5695" t="str">
        <f t="shared" si="266"/>
        <v>Yes</v>
      </c>
    </row>
    <row r="5696" spans="1:6" x14ac:dyDescent="0.25">
      <c r="A5696" t="s">
        <v>101</v>
      </c>
      <c r="B5696" s="1">
        <v>37085</v>
      </c>
      <c r="C5696" t="s">
        <v>3470</v>
      </c>
      <c r="D5696">
        <f t="shared" si="264"/>
        <v>9094.91</v>
      </c>
      <c r="E5696">
        <f t="shared" si="265"/>
        <v>7</v>
      </c>
      <c r="F5696" t="str">
        <f t="shared" si="266"/>
        <v>No</v>
      </c>
    </row>
    <row r="5697" spans="1:6" x14ac:dyDescent="0.25">
      <c r="A5697" t="s">
        <v>736</v>
      </c>
      <c r="B5697" s="1">
        <v>37612</v>
      </c>
      <c r="C5697" t="s">
        <v>3471</v>
      </c>
      <c r="D5697">
        <f t="shared" si="264"/>
        <v>6310.01</v>
      </c>
      <c r="E5697">
        <f t="shared" si="265"/>
        <v>12</v>
      </c>
      <c r="F5697" t="str">
        <f t="shared" si="266"/>
        <v>No</v>
      </c>
    </row>
    <row r="5698" spans="1:6" x14ac:dyDescent="0.25">
      <c r="A5698" t="s">
        <v>61</v>
      </c>
      <c r="B5698" s="1">
        <v>41227</v>
      </c>
      <c r="C5698">
        <v>7924.53</v>
      </c>
      <c r="D5698">
        <f t="shared" si="264"/>
        <v>7924.53</v>
      </c>
      <c r="E5698">
        <f t="shared" si="265"/>
        <v>11</v>
      </c>
      <c r="F5698" t="str">
        <f t="shared" si="266"/>
        <v>No</v>
      </c>
    </row>
    <row r="5699" spans="1:6" x14ac:dyDescent="0.25">
      <c r="A5699" t="s">
        <v>181</v>
      </c>
      <c r="B5699" s="1">
        <v>41948</v>
      </c>
      <c r="C5699" t="s">
        <v>3472</v>
      </c>
      <c r="D5699">
        <f t="shared" ref="D5699:D5762" si="267">IF(LEFT(RIGHT(C5699,3))=",",_xlfn.NUMBERVALUE(C5699,",","."),C5699)</f>
        <v>7274.65</v>
      </c>
      <c r="E5699">
        <f t="shared" ref="E5699:E5762" si="268">MONTH(B5699)</f>
        <v>11</v>
      </c>
      <c r="F5699" t="str">
        <f t="shared" ref="F5699:F5762" si="269">IF(ISERROR(SEARCH("J*A*S*M",A5699)),"No","Yes")</f>
        <v>No</v>
      </c>
    </row>
    <row r="5700" spans="1:6" x14ac:dyDescent="0.25">
      <c r="A5700" t="s">
        <v>238</v>
      </c>
      <c r="B5700" s="1">
        <v>39201</v>
      </c>
      <c r="C5700">
        <v>7956.68</v>
      </c>
      <c r="D5700">
        <f t="shared" si="267"/>
        <v>7956.68</v>
      </c>
      <c r="E5700">
        <f t="shared" si="268"/>
        <v>4</v>
      </c>
      <c r="F5700" t="str">
        <f t="shared" si="269"/>
        <v>No</v>
      </c>
    </row>
    <row r="5701" spans="1:6" x14ac:dyDescent="0.25">
      <c r="A5701" t="s">
        <v>670</v>
      </c>
      <c r="B5701" s="1">
        <v>40544</v>
      </c>
      <c r="C5701">
        <v>8412.7099999999991</v>
      </c>
      <c r="D5701">
        <f t="shared" si="267"/>
        <v>8412.7099999999991</v>
      </c>
      <c r="E5701">
        <f t="shared" si="268"/>
        <v>1</v>
      </c>
      <c r="F5701" t="str">
        <f t="shared" si="269"/>
        <v>No</v>
      </c>
    </row>
    <row r="5702" spans="1:6" x14ac:dyDescent="0.25">
      <c r="A5702" t="s">
        <v>101</v>
      </c>
      <c r="B5702" s="1">
        <v>39702</v>
      </c>
      <c r="C5702">
        <v>6663.12</v>
      </c>
      <c r="D5702">
        <f t="shared" si="267"/>
        <v>6663.12</v>
      </c>
      <c r="E5702">
        <f t="shared" si="268"/>
        <v>9</v>
      </c>
      <c r="F5702" t="str">
        <f t="shared" si="269"/>
        <v>No</v>
      </c>
    </row>
    <row r="5703" spans="1:6" x14ac:dyDescent="0.25">
      <c r="A5703" t="s">
        <v>866</v>
      </c>
      <c r="B5703" s="1">
        <v>39586</v>
      </c>
      <c r="C5703" t="s">
        <v>3473</v>
      </c>
      <c r="D5703">
        <f t="shared" si="267"/>
        <v>7714.45</v>
      </c>
      <c r="E5703">
        <f t="shared" si="268"/>
        <v>5</v>
      </c>
      <c r="F5703" t="str">
        <f t="shared" si="269"/>
        <v>No</v>
      </c>
    </row>
    <row r="5704" spans="1:6" x14ac:dyDescent="0.25">
      <c r="A5704" t="s">
        <v>403</v>
      </c>
      <c r="B5704" s="1">
        <v>40310</v>
      </c>
      <c r="C5704">
        <v>8812.5400000000009</v>
      </c>
      <c r="D5704">
        <f t="shared" si="267"/>
        <v>8812.5400000000009</v>
      </c>
      <c r="E5704">
        <f t="shared" si="268"/>
        <v>5</v>
      </c>
      <c r="F5704" t="str">
        <f t="shared" si="269"/>
        <v>No</v>
      </c>
    </row>
    <row r="5705" spans="1:6" x14ac:dyDescent="0.25">
      <c r="A5705" t="s">
        <v>765</v>
      </c>
      <c r="B5705" s="1">
        <v>37791</v>
      </c>
      <c r="C5705">
        <v>6990.63</v>
      </c>
      <c r="D5705">
        <f t="shared" si="267"/>
        <v>6990.63</v>
      </c>
      <c r="E5705">
        <f t="shared" si="268"/>
        <v>6</v>
      </c>
      <c r="F5705" t="str">
        <f t="shared" si="269"/>
        <v>No</v>
      </c>
    </row>
    <row r="5706" spans="1:6" x14ac:dyDescent="0.25">
      <c r="A5706" t="s">
        <v>327</v>
      </c>
      <c r="B5706" s="1">
        <v>37650</v>
      </c>
      <c r="C5706" t="s">
        <v>3474</v>
      </c>
      <c r="D5706">
        <f t="shared" si="267"/>
        <v>9740.41</v>
      </c>
      <c r="E5706">
        <f t="shared" si="268"/>
        <v>1</v>
      </c>
      <c r="F5706" t="str">
        <f t="shared" si="269"/>
        <v>No</v>
      </c>
    </row>
    <row r="5707" spans="1:6" x14ac:dyDescent="0.25">
      <c r="A5707" t="s">
        <v>558</v>
      </c>
      <c r="B5707" s="1">
        <v>38674</v>
      </c>
      <c r="C5707" t="s">
        <v>3475</v>
      </c>
      <c r="D5707">
        <f t="shared" si="267"/>
        <v>5733.93</v>
      </c>
      <c r="E5707">
        <f t="shared" si="268"/>
        <v>11</v>
      </c>
      <c r="F5707" t="str">
        <f t="shared" si="269"/>
        <v>No</v>
      </c>
    </row>
    <row r="5708" spans="1:6" x14ac:dyDescent="0.25">
      <c r="A5708" t="s">
        <v>238</v>
      </c>
      <c r="B5708" s="1">
        <v>41793</v>
      </c>
      <c r="C5708">
        <v>6562.35</v>
      </c>
      <c r="D5708">
        <f t="shared" si="267"/>
        <v>6562.35</v>
      </c>
      <c r="E5708">
        <f t="shared" si="268"/>
        <v>6</v>
      </c>
      <c r="F5708" t="str">
        <f t="shared" si="269"/>
        <v>No</v>
      </c>
    </row>
    <row r="5709" spans="1:6" x14ac:dyDescent="0.25">
      <c r="A5709" t="s">
        <v>230</v>
      </c>
      <c r="B5709" s="1">
        <v>37042</v>
      </c>
      <c r="C5709">
        <v>7898.26</v>
      </c>
      <c r="D5709">
        <f t="shared" si="267"/>
        <v>7898.26</v>
      </c>
      <c r="E5709">
        <f t="shared" si="268"/>
        <v>5</v>
      </c>
      <c r="F5709" t="str">
        <f t="shared" si="269"/>
        <v>No</v>
      </c>
    </row>
    <row r="5710" spans="1:6" x14ac:dyDescent="0.25">
      <c r="A5710" t="s">
        <v>210</v>
      </c>
      <c r="B5710" s="1">
        <v>40135</v>
      </c>
      <c r="C5710">
        <v>9292.02</v>
      </c>
      <c r="D5710">
        <f t="shared" si="267"/>
        <v>9292.02</v>
      </c>
      <c r="E5710">
        <f t="shared" si="268"/>
        <v>11</v>
      </c>
      <c r="F5710" t="str">
        <f t="shared" si="269"/>
        <v>No</v>
      </c>
    </row>
    <row r="5711" spans="1:6" x14ac:dyDescent="0.25">
      <c r="A5711" t="s">
        <v>1147</v>
      </c>
      <c r="B5711" s="1">
        <v>41098</v>
      </c>
      <c r="C5711" t="s">
        <v>3476</v>
      </c>
      <c r="D5711">
        <f t="shared" si="267"/>
        <v>5435.18</v>
      </c>
      <c r="E5711">
        <f t="shared" si="268"/>
        <v>7</v>
      </c>
      <c r="F5711" t="str">
        <f t="shared" si="269"/>
        <v>No</v>
      </c>
    </row>
    <row r="5712" spans="1:6" x14ac:dyDescent="0.25">
      <c r="A5712" t="s">
        <v>831</v>
      </c>
      <c r="B5712" s="1">
        <v>41859</v>
      </c>
      <c r="C5712" t="s">
        <v>3477</v>
      </c>
      <c r="D5712">
        <f t="shared" si="267"/>
        <v>5415.16</v>
      </c>
      <c r="E5712">
        <f t="shared" si="268"/>
        <v>8</v>
      </c>
      <c r="F5712" t="str">
        <f t="shared" si="269"/>
        <v>No</v>
      </c>
    </row>
    <row r="5713" spans="1:6" x14ac:dyDescent="0.25">
      <c r="A5713" t="s">
        <v>489</v>
      </c>
      <c r="B5713" s="1">
        <v>40442</v>
      </c>
      <c r="C5713" t="s">
        <v>3478</v>
      </c>
      <c r="D5713">
        <f t="shared" si="267"/>
        <v>5157.47</v>
      </c>
      <c r="E5713">
        <f t="shared" si="268"/>
        <v>9</v>
      </c>
      <c r="F5713" t="str">
        <f t="shared" si="269"/>
        <v>No</v>
      </c>
    </row>
    <row r="5714" spans="1:6" x14ac:dyDescent="0.25">
      <c r="A5714" t="s">
        <v>703</v>
      </c>
      <c r="B5714" s="1">
        <v>37497</v>
      </c>
      <c r="C5714" t="s">
        <v>3479</v>
      </c>
      <c r="D5714">
        <f t="shared" si="267"/>
        <v>5029.33</v>
      </c>
      <c r="E5714">
        <f t="shared" si="268"/>
        <v>8</v>
      </c>
      <c r="F5714" t="str">
        <f t="shared" si="269"/>
        <v>No</v>
      </c>
    </row>
    <row r="5715" spans="1:6" x14ac:dyDescent="0.25">
      <c r="A5715" t="s">
        <v>600</v>
      </c>
      <c r="B5715" s="1">
        <v>38919</v>
      </c>
      <c r="C5715" t="s">
        <v>3480</v>
      </c>
      <c r="D5715">
        <f t="shared" si="267"/>
        <v>9318.41</v>
      </c>
      <c r="E5715">
        <f t="shared" si="268"/>
        <v>7</v>
      </c>
      <c r="F5715" t="str">
        <f t="shared" si="269"/>
        <v>No</v>
      </c>
    </row>
    <row r="5716" spans="1:6" x14ac:dyDescent="0.25">
      <c r="A5716" t="s">
        <v>71</v>
      </c>
      <c r="B5716" s="1">
        <v>41505</v>
      </c>
      <c r="C5716" t="s">
        <v>3481</v>
      </c>
      <c r="D5716">
        <f t="shared" si="267"/>
        <v>8148.07</v>
      </c>
      <c r="E5716">
        <f t="shared" si="268"/>
        <v>8</v>
      </c>
      <c r="F5716" t="str">
        <f t="shared" si="269"/>
        <v>No</v>
      </c>
    </row>
    <row r="5717" spans="1:6" x14ac:dyDescent="0.25">
      <c r="A5717" t="s">
        <v>1179</v>
      </c>
      <c r="B5717" s="1">
        <v>37115</v>
      </c>
      <c r="C5717" t="s">
        <v>3482</v>
      </c>
      <c r="D5717">
        <f t="shared" si="267"/>
        <v>6537.05</v>
      </c>
      <c r="E5717">
        <f t="shared" si="268"/>
        <v>8</v>
      </c>
      <c r="F5717" t="str">
        <f t="shared" si="269"/>
        <v>No</v>
      </c>
    </row>
    <row r="5718" spans="1:6" x14ac:dyDescent="0.25">
      <c r="A5718" t="s">
        <v>308</v>
      </c>
      <c r="B5718" s="1">
        <v>37566</v>
      </c>
      <c r="C5718" t="s">
        <v>3483</v>
      </c>
      <c r="D5718">
        <f t="shared" si="267"/>
        <v>8816.33</v>
      </c>
      <c r="E5718">
        <f t="shared" si="268"/>
        <v>11</v>
      </c>
      <c r="F5718" t="str">
        <f t="shared" si="269"/>
        <v>No</v>
      </c>
    </row>
    <row r="5719" spans="1:6" x14ac:dyDescent="0.25">
      <c r="A5719" t="s">
        <v>89</v>
      </c>
      <c r="B5719" s="1">
        <v>37353</v>
      </c>
      <c r="C5719" t="s">
        <v>3484</v>
      </c>
      <c r="D5719">
        <f t="shared" si="267"/>
        <v>6441.02</v>
      </c>
      <c r="E5719">
        <f t="shared" si="268"/>
        <v>4</v>
      </c>
      <c r="F5719" t="str">
        <f t="shared" si="269"/>
        <v>No</v>
      </c>
    </row>
    <row r="5720" spans="1:6" x14ac:dyDescent="0.25">
      <c r="A5720" t="s">
        <v>134</v>
      </c>
      <c r="B5720" s="1">
        <v>39062</v>
      </c>
      <c r="C5720">
        <v>6910.87</v>
      </c>
      <c r="D5720">
        <f t="shared" si="267"/>
        <v>6910.87</v>
      </c>
      <c r="E5720">
        <f t="shared" si="268"/>
        <v>12</v>
      </c>
      <c r="F5720" t="str">
        <f t="shared" si="269"/>
        <v>No</v>
      </c>
    </row>
    <row r="5721" spans="1:6" x14ac:dyDescent="0.25">
      <c r="A5721" t="s">
        <v>1366</v>
      </c>
      <c r="B5721" s="1">
        <v>38512</v>
      </c>
      <c r="C5721">
        <v>6527.49</v>
      </c>
      <c r="D5721">
        <f t="shared" si="267"/>
        <v>6527.49</v>
      </c>
      <c r="E5721">
        <f t="shared" si="268"/>
        <v>6</v>
      </c>
      <c r="F5721" t="str">
        <f t="shared" si="269"/>
        <v>No</v>
      </c>
    </row>
    <row r="5722" spans="1:6" x14ac:dyDescent="0.25">
      <c r="A5722" t="s">
        <v>850</v>
      </c>
      <c r="B5722" s="1">
        <v>38167</v>
      </c>
      <c r="C5722" t="s">
        <v>3485</v>
      </c>
      <c r="D5722">
        <f t="shared" si="267"/>
        <v>7916.41</v>
      </c>
      <c r="E5722">
        <f t="shared" si="268"/>
        <v>6</v>
      </c>
      <c r="F5722" t="str">
        <f t="shared" si="269"/>
        <v>No</v>
      </c>
    </row>
    <row r="5723" spans="1:6" x14ac:dyDescent="0.25">
      <c r="A5723" t="s">
        <v>962</v>
      </c>
      <c r="B5723" s="1">
        <v>37993</v>
      </c>
      <c r="C5723" t="s">
        <v>3486</v>
      </c>
      <c r="D5723">
        <f t="shared" si="267"/>
        <v>8116.41</v>
      </c>
      <c r="E5723">
        <f t="shared" si="268"/>
        <v>1</v>
      </c>
      <c r="F5723" t="str">
        <f t="shared" si="269"/>
        <v>No</v>
      </c>
    </row>
    <row r="5724" spans="1:6" x14ac:dyDescent="0.25">
      <c r="A5724" t="s">
        <v>1394</v>
      </c>
      <c r="B5724" s="1">
        <v>41699</v>
      </c>
      <c r="C5724">
        <v>5556.09</v>
      </c>
      <c r="D5724">
        <f t="shared" si="267"/>
        <v>5556.09</v>
      </c>
      <c r="E5724">
        <f t="shared" si="268"/>
        <v>3</v>
      </c>
      <c r="F5724" t="str">
        <f t="shared" si="269"/>
        <v>No</v>
      </c>
    </row>
    <row r="5725" spans="1:6" x14ac:dyDescent="0.25">
      <c r="A5725" t="s">
        <v>396</v>
      </c>
      <c r="B5725" s="1">
        <v>37848</v>
      </c>
      <c r="C5725" t="s">
        <v>3487</v>
      </c>
      <c r="D5725">
        <f t="shared" si="267"/>
        <v>9164.1</v>
      </c>
      <c r="E5725">
        <f t="shared" si="268"/>
        <v>8</v>
      </c>
      <c r="F5725" t="str">
        <f t="shared" si="269"/>
        <v>Yes</v>
      </c>
    </row>
    <row r="5726" spans="1:6" x14ac:dyDescent="0.25">
      <c r="A5726" t="s">
        <v>102</v>
      </c>
      <c r="B5726" s="1">
        <v>37741</v>
      </c>
      <c r="C5726" t="s">
        <v>3488</v>
      </c>
      <c r="D5726">
        <f t="shared" si="267"/>
        <v>8786.4</v>
      </c>
      <c r="E5726">
        <f t="shared" si="268"/>
        <v>4</v>
      </c>
      <c r="F5726" t="str">
        <f t="shared" si="269"/>
        <v>No</v>
      </c>
    </row>
    <row r="5727" spans="1:6" x14ac:dyDescent="0.25">
      <c r="A5727" t="s">
        <v>210</v>
      </c>
      <c r="B5727" s="1">
        <v>39117</v>
      </c>
      <c r="C5727" t="s">
        <v>3489</v>
      </c>
      <c r="D5727">
        <f t="shared" si="267"/>
        <v>5608.81</v>
      </c>
      <c r="E5727">
        <f t="shared" si="268"/>
        <v>2</v>
      </c>
      <c r="F5727" t="str">
        <f t="shared" si="269"/>
        <v>No</v>
      </c>
    </row>
    <row r="5728" spans="1:6" x14ac:dyDescent="0.25">
      <c r="A5728" t="s">
        <v>534</v>
      </c>
      <c r="B5728" s="1">
        <v>38909</v>
      </c>
      <c r="C5728">
        <v>6402.27</v>
      </c>
      <c r="D5728">
        <f t="shared" si="267"/>
        <v>6402.27</v>
      </c>
      <c r="E5728">
        <f t="shared" si="268"/>
        <v>7</v>
      </c>
      <c r="F5728" t="str">
        <f t="shared" si="269"/>
        <v>No</v>
      </c>
    </row>
    <row r="5729" spans="1:6" x14ac:dyDescent="0.25">
      <c r="A5729" t="s">
        <v>138</v>
      </c>
      <c r="B5729" s="1">
        <v>41379</v>
      </c>
      <c r="C5729" t="s">
        <v>3490</v>
      </c>
      <c r="D5729">
        <f t="shared" si="267"/>
        <v>8621.35</v>
      </c>
      <c r="E5729">
        <f t="shared" si="268"/>
        <v>4</v>
      </c>
      <c r="F5729" t="str">
        <f t="shared" si="269"/>
        <v>Yes</v>
      </c>
    </row>
    <row r="5730" spans="1:6" x14ac:dyDescent="0.25">
      <c r="A5730" t="s">
        <v>834</v>
      </c>
      <c r="B5730" s="1">
        <v>39952</v>
      </c>
      <c r="C5730">
        <v>8424.56</v>
      </c>
      <c r="D5730">
        <f t="shared" si="267"/>
        <v>8424.56</v>
      </c>
      <c r="E5730">
        <f t="shared" si="268"/>
        <v>5</v>
      </c>
      <c r="F5730" t="str">
        <f t="shared" si="269"/>
        <v>No</v>
      </c>
    </row>
    <row r="5731" spans="1:6" x14ac:dyDescent="0.25">
      <c r="A5731" t="s">
        <v>557</v>
      </c>
      <c r="B5731" s="1">
        <v>38138</v>
      </c>
      <c r="C5731" t="s">
        <v>3491</v>
      </c>
      <c r="D5731">
        <f t="shared" si="267"/>
        <v>9275.65</v>
      </c>
      <c r="E5731">
        <f t="shared" si="268"/>
        <v>5</v>
      </c>
      <c r="F5731" t="str">
        <f t="shared" si="269"/>
        <v>No</v>
      </c>
    </row>
    <row r="5732" spans="1:6" x14ac:dyDescent="0.25">
      <c r="A5732" t="s">
        <v>1012</v>
      </c>
      <c r="B5732" s="1">
        <v>41070</v>
      </c>
      <c r="C5732" t="s">
        <v>3492</v>
      </c>
      <c r="D5732">
        <f t="shared" si="267"/>
        <v>6529.61</v>
      </c>
      <c r="E5732">
        <f t="shared" si="268"/>
        <v>6</v>
      </c>
      <c r="F5732" t="str">
        <f t="shared" si="269"/>
        <v>No</v>
      </c>
    </row>
    <row r="5733" spans="1:6" x14ac:dyDescent="0.25">
      <c r="A5733" t="s">
        <v>1361</v>
      </c>
      <c r="B5733" s="1">
        <v>40508</v>
      </c>
      <c r="C5733" t="s">
        <v>3493</v>
      </c>
      <c r="D5733">
        <f t="shared" si="267"/>
        <v>6561.12</v>
      </c>
      <c r="E5733">
        <f t="shared" si="268"/>
        <v>11</v>
      </c>
      <c r="F5733" t="str">
        <f t="shared" si="269"/>
        <v>No</v>
      </c>
    </row>
    <row r="5734" spans="1:6" x14ac:dyDescent="0.25">
      <c r="A5734" t="s">
        <v>544</v>
      </c>
      <c r="B5734" s="1">
        <v>40470</v>
      </c>
      <c r="C5734" t="s">
        <v>3494</v>
      </c>
      <c r="D5734">
        <f t="shared" si="267"/>
        <v>7690.8</v>
      </c>
      <c r="E5734">
        <f t="shared" si="268"/>
        <v>10</v>
      </c>
      <c r="F5734" t="str">
        <f t="shared" si="269"/>
        <v>Yes</v>
      </c>
    </row>
    <row r="5735" spans="1:6" x14ac:dyDescent="0.25">
      <c r="A5735" t="s">
        <v>408</v>
      </c>
      <c r="B5735" s="1">
        <v>40351</v>
      </c>
      <c r="C5735">
        <v>5842.01</v>
      </c>
      <c r="D5735">
        <f t="shared" si="267"/>
        <v>5842.01</v>
      </c>
      <c r="E5735">
        <f t="shared" si="268"/>
        <v>6</v>
      </c>
      <c r="F5735" t="str">
        <f t="shared" si="269"/>
        <v>No</v>
      </c>
    </row>
    <row r="5736" spans="1:6" x14ac:dyDescent="0.25">
      <c r="A5736" t="s">
        <v>428</v>
      </c>
      <c r="B5736" s="1">
        <v>39924</v>
      </c>
      <c r="C5736" t="s">
        <v>3495</v>
      </c>
      <c r="D5736">
        <f t="shared" si="267"/>
        <v>5562.1</v>
      </c>
      <c r="E5736">
        <f t="shared" si="268"/>
        <v>4</v>
      </c>
      <c r="F5736" t="str">
        <f t="shared" si="269"/>
        <v>No</v>
      </c>
    </row>
    <row r="5737" spans="1:6" x14ac:dyDescent="0.25">
      <c r="A5737" t="s">
        <v>258</v>
      </c>
      <c r="B5737" s="1">
        <v>38851</v>
      </c>
      <c r="C5737" t="s">
        <v>3496</v>
      </c>
      <c r="D5737">
        <f t="shared" si="267"/>
        <v>5020.8100000000004</v>
      </c>
      <c r="E5737">
        <f t="shared" si="268"/>
        <v>5</v>
      </c>
      <c r="F5737" t="str">
        <f t="shared" si="269"/>
        <v>No</v>
      </c>
    </row>
    <row r="5738" spans="1:6" x14ac:dyDescent="0.25">
      <c r="A5738" t="s">
        <v>853</v>
      </c>
      <c r="B5738" s="1">
        <v>37363</v>
      </c>
      <c r="C5738">
        <v>8407.66</v>
      </c>
      <c r="D5738">
        <f t="shared" si="267"/>
        <v>8407.66</v>
      </c>
      <c r="E5738">
        <f t="shared" si="268"/>
        <v>4</v>
      </c>
      <c r="F5738" t="str">
        <f t="shared" si="269"/>
        <v>No</v>
      </c>
    </row>
    <row r="5739" spans="1:6" x14ac:dyDescent="0.25">
      <c r="A5739" t="s">
        <v>670</v>
      </c>
      <c r="B5739" s="1">
        <v>39264</v>
      </c>
      <c r="C5739" t="s">
        <v>3497</v>
      </c>
      <c r="D5739">
        <f t="shared" si="267"/>
        <v>5419.14</v>
      </c>
      <c r="E5739">
        <f t="shared" si="268"/>
        <v>7</v>
      </c>
      <c r="F5739" t="str">
        <f t="shared" si="269"/>
        <v>No</v>
      </c>
    </row>
    <row r="5740" spans="1:6" x14ac:dyDescent="0.25">
      <c r="A5740" t="s">
        <v>987</v>
      </c>
      <c r="B5740" s="1">
        <v>41781</v>
      </c>
      <c r="C5740" t="s">
        <v>3498</v>
      </c>
      <c r="D5740">
        <f t="shared" si="267"/>
        <v>5036.4799999999996</v>
      </c>
      <c r="E5740">
        <f t="shared" si="268"/>
        <v>5</v>
      </c>
      <c r="F5740" t="str">
        <f t="shared" si="269"/>
        <v>No</v>
      </c>
    </row>
    <row r="5741" spans="1:6" x14ac:dyDescent="0.25">
      <c r="A5741" t="s">
        <v>679</v>
      </c>
      <c r="B5741" s="1">
        <v>41128</v>
      </c>
      <c r="C5741">
        <v>5444.22</v>
      </c>
      <c r="D5741">
        <f t="shared" si="267"/>
        <v>5444.22</v>
      </c>
      <c r="E5741">
        <f t="shared" si="268"/>
        <v>8</v>
      </c>
      <c r="F5741" t="str">
        <f t="shared" si="269"/>
        <v>No</v>
      </c>
    </row>
    <row r="5742" spans="1:6" x14ac:dyDescent="0.25">
      <c r="A5742" t="s">
        <v>159</v>
      </c>
      <c r="B5742" s="1">
        <v>39047</v>
      </c>
      <c r="C5742">
        <v>6467.9</v>
      </c>
      <c r="D5742">
        <f t="shared" si="267"/>
        <v>6467.9</v>
      </c>
      <c r="E5742">
        <f t="shared" si="268"/>
        <v>11</v>
      </c>
      <c r="F5742" t="str">
        <f t="shared" si="269"/>
        <v>No</v>
      </c>
    </row>
    <row r="5743" spans="1:6" x14ac:dyDescent="0.25">
      <c r="A5743" t="s">
        <v>537</v>
      </c>
      <c r="B5743" s="1">
        <v>38298</v>
      </c>
      <c r="C5743" t="s">
        <v>3499</v>
      </c>
      <c r="D5743">
        <f t="shared" si="267"/>
        <v>7720.89</v>
      </c>
      <c r="E5743">
        <f t="shared" si="268"/>
        <v>11</v>
      </c>
      <c r="F5743" t="str">
        <f t="shared" si="269"/>
        <v>No</v>
      </c>
    </row>
    <row r="5744" spans="1:6" x14ac:dyDescent="0.25">
      <c r="A5744" t="s">
        <v>308</v>
      </c>
      <c r="B5744" s="1">
        <v>40412</v>
      </c>
      <c r="C5744" t="s">
        <v>3500</v>
      </c>
      <c r="D5744">
        <f t="shared" si="267"/>
        <v>8848.69</v>
      </c>
      <c r="E5744">
        <f t="shared" si="268"/>
        <v>8</v>
      </c>
      <c r="F5744" t="str">
        <f t="shared" si="269"/>
        <v>No</v>
      </c>
    </row>
    <row r="5745" spans="1:6" x14ac:dyDescent="0.25">
      <c r="A5745" t="s">
        <v>247</v>
      </c>
      <c r="B5745" s="1">
        <v>37587</v>
      </c>
      <c r="C5745" t="s">
        <v>3501</v>
      </c>
      <c r="D5745">
        <f t="shared" si="267"/>
        <v>5275.41</v>
      </c>
      <c r="E5745">
        <f t="shared" si="268"/>
        <v>11</v>
      </c>
      <c r="F5745" t="str">
        <f t="shared" si="269"/>
        <v>Yes</v>
      </c>
    </row>
    <row r="5746" spans="1:6" x14ac:dyDescent="0.25">
      <c r="A5746" t="s">
        <v>708</v>
      </c>
      <c r="B5746" s="1">
        <v>37384</v>
      </c>
      <c r="C5746" t="s">
        <v>3502</v>
      </c>
      <c r="D5746">
        <f t="shared" si="267"/>
        <v>9682.26</v>
      </c>
      <c r="E5746">
        <f t="shared" si="268"/>
        <v>5</v>
      </c>
      <c r="F5746" t="str">
        <f t="shared" si="269"/>
        <v>No</v>
      </c>
    </row>
    <row r="5747" spans="1:6" x14ac:dyDescent="0.25">
      <c r="A5747" t="s">
        <v>1226</v>
      </c>
      <c r="B5747" s="1">
        <v>40868</v>
      </c>
      <c r="C5747" t="s">
        <v>3503</v>
      </c>
      <c r="D5747">
        <f t="shared" si="267"/>
        <v>9424.2900000000009</v>
      </c>
      <c r="E5747">
        <f t="shared" si="268"/>
        <v>11</v>
      </c>
      <c r="F5747" t="str">
        <f t="shared" si="269"/>
        <v>No</v>
      </c>
    </row>
    <row r="5748" spans="1:6" x14ac:dyDescent="0.25">
      <c r="A5748" t="s">
        <v>1040</v>
      </c>
      <c r="B5748" s="1">
        <v>39145</v>
      </c>
      <c r="C5748" t="s">
        <v>3504</v>
      </c>
      <c r="D5748">
        <f t="shared" si="267"/>
        <v>8673.7099999999991</v>
      </c>
      <c r="E5748">
        <f t="shared" si="268"/>
        <v>3</v>
      </c>
      <c r="F5748" t="str">
        <f t="shared" si="269"/>
        <v>No</v>
      </c>
    </row>
    <row r="5749" spans="1:6" x14ac:dyDescent="0.25">
      <c r="A5749" t="s">
        <v>320</v>
      </c>
      <c r="B5749" s="1">
        <v>39662</v>
      </c>
      <c r="C5749" t="s">
        <v>3505</v>
      </c>
      <c r="D5749">
        <f t="shared" si="267"/>
        <v>5744.23</v>
      </c>
      <c r="E5749">
        <f t="shared" si="268"/>
        <v>8</v>
      </c>
      <c r="F5749" t="str">
        <f t="shared" si="269"/>
        <v>Yes</v>
      </c>
    </row>
    <row r="5750" spans="1:6" x14ac:dyDescent="0.25">
      <c r="A5750" t="s">
        <v>269</v>
      </c>
      <c r="B5750" s="1">
        <v>41673</v>
      </c>
      <c r="C5750">
        <v>9192.7199999999993</v>
      </c>
      <c r="D5750">
        <f t="shared" si="267"/>
        <v>9192.7199999999993</v>
      </c>
      <c r="E5750">
        <f t="shared" si="268"/>
        <v>2</v>
      </c>
      <c r="F5750" t="str">
        <f t="shared" si="269"/>
        <v>Yes</v>
      </c>
    </row>
    <row r="5751" spans="1:6" x14ac:dyDescent="0.25">
      <c r="A5751" t="s">
        <v>253</v>
      </c>
      <c r="B5751" s="1">
        <v>39013</v>
      </c>
      <c r="C5751">
        <v>8293.6200000000008</v>
      </c>
      <c r="D5751">
        <f t="shared" si="267"/>
        <v>8293.6200000000008</v>
      </c>
      <c r="E5751">
        <f t="shared" si="268"/>
        <v>10</v>
      </c>
      <c r="F5751" t="str">
        <f t="shared" si="269"/>
        <v>No</v>
      </c>
    </row>
    <row r="5752" spans="1:6" x14ac:dyDescent="0.25">
      <c r="A5752" t="s">
        <v>809</v>
      </c>
      <c r="B5752" s="1">
        <v>37222</v>
      </c>
      <c r="C5752" t="s">
        <v>3506</v>
      </c>
      <c r="D5752">
        <f t="shared" si="267"/>
        <v>5586.69</v>
      </c>
      <c r="E5752">
        <f t="shared" si="268"/>
        <v>11</v>
      </c>
      <c r="F5752" t="str">
        <f t="shared" si="269"/>
        <v>No</v>
      </c>
    </row>
    <row r="5753" spans="1:6" x14ac:dyDescent="0.25">
      <c r="A5753" t="s">
        <v>71</v>
      </c>
      <c r="B5753" s="1">
        <v>41490</v>
      </c>
      <c r="C5753" t="s">
        <v>3507</v>
      </c>
      <c r="D5753">
        <f t="shared" si="267"/>
        <v>5266.97</v>
      </c>
      <c r="E5753">
        <f t="shared" si="268"/>
        <v>8</v>
      </c>
      <c r="F5753" t="str">
        <f t="shared" si="269"/>
        <v>No</v>
      </c>
    </row>
    <row r="5754" spans="1:6" x14ac:dyDescent="0.25">
      <c r="A5754" t="s">
        <v>720</v>
      </c>
      <c r="B5754" s="1">
        <v>39164</v>
      </c>
      <c r="C5754" t="s">
        <v>3508</v>
      </c>
      <c r="D5754">
        <f t="shared" si="267"/>
        <v>5103.92</v>
      </c>
      <c r="E5754">
        <f t="shared" si="268"/>
        <v>3</v>
      </c>
      <c r="F5754" t="str">
        <f t="shared" si="269"/>
        <v>No</v>
      </c>
    </row>
    <row r="5755" spans="1:6" x14ac:dyDescent="0.25">
      <c r="A5755" t="s">
        <v>153</v>
      </c>
      <c r="B5755" s="1">
        <v>39573</v>
      </c>
      <c r="C5755">
        <v>5531.86</v>
      </c>
      <c r="D5755">
        <f t="shared" si="267"/>
        <v>5531.86</v>
      </c>
      <c r="E5755">
        <f t="shared" si="268"/>
        <v>5</v>
      </c>
      <c r="F5755" t="str">
        <f t="shared" si="269"/>
        <v>No</v>
      </c>
    </row>
    <row r="5756" spans="1:6" x14ac:dyDescent="0.25">
      <c r="A5756" t="s">
        <v>322</v>
      </c>
      <c r="B5756" s="1">
        <v>39794</v>
      </c>
      <c r="C5756">
        <v>9280.23</v>
      </c>
      <c r="D5756">
        <f t="shared" si="267"/>
        <v>9280.23</v>
      </c>
      <c r="E5756">
        <f t="shared" si="268"/>
        <v>12</v>
      </c>
      <c r="F5756" t="str">
        <f t="shared" si="269"/>
        <v>No</v>
      </c>
    </row>
    <row r="5757" spans="1:6" x14ac:dyDescent="0.25">
      <c r="A5757" t="s">
        <v>372</v>
      </c>
      <c r="B5757" s="1">
        <v>41753</v>
      </c>
      <c r="C5757" t="s">
        <v>3509</v>
      </c>
      <c r="D5757">
        <f t="shared" si="267"/>
        <v>7450.13</v>
      </c>
      <c r="E5757">
        <f t="shared" si="268"/>
        <v>4</v>
      </c>
      <c r="F5757" t="str">
        <f t="shared" si="269"/>
        <v>No</v>
      </c>
    </row>
    <row r="5758" spans="1:6" x14ac:dyDescent="0.25">
      <c r="A5758" t="s">
        <v>413</v>
      </c>
      <c r="B5758" s="1">
        <v>41512</v>
      </c>
      <c r="C5758" t="s">
        <v>3510</v>
      </c>
      <c r="D5758">
        <f t="shared" si="267"/>
        <v>7702.47</v>
      </c>
      <c r="E5758">
        <f t="shared" si="268"/>
        <v>8</v>
      </c>
      <c r="F5758" t="str">
        <f t="shared" si="269"/>
        <v>No</v>
      </c>
    </row>
    <row r="5759" spans="1:6" x14ac:dyDescent="0.25">
      <c r="A5759" t="s">
        <v>109</v>
      </c>
      <c r="B5759" s="1">
        <v>40664</v>
      </c>
      <c r="C5759">
        <v>8754.18</v>
      </c>
      <c r="D5759">
        <f t="shared" si="267"/>
        <v>8754.18</v>
      </c>
      <c r="E5759">
        <f t="shared" si="268"/>
        <v>5</v>
      </c>
      <c r="F5759" t="str">
        <f t="shared" si="269"/>
        <v>No</v>
      </c>
    </row>
    <row r="5760" spans="1:6" x14ac:dyDescent="0.25">
      <c r="A5760" t="s">
        <v>269</v>
      </c>
      <c r="B5760" s="1">
        <v>41727</v>
      </c>
      <c r="C5760">
        <v>9077.2999999999993</v>
      </c>
      <c r="D5760">
        <f t="shared" si="267"/>
        <v>9077.2999999999993</v>
      </c>
      <c r="E5760">
        <f t="shared" si="268"/>
        <v>3</v>
      </c>
      <c r="F5760" t="str">
        <f t="shared" si="269"/>
        <v>Yes</v>
      </c>
    </row>
    <row r="5761" spans="1:6" x14ac:dyDescent="0.25">
      <c r="A5761" t="s">
        <v>1631</v>
      </c>
      <c r="B5761" s="1">
        <v>37305</v>
      </c>
      <c r="C5761" t="s">
        <v>3511</v>
      </c>
      <c r="D5761">
        <f t="shared" si="267"/>
        <v>9772.57</v>
      </c>
      <c r="E5761">
        <f t="shared" si="268"/>
        <v>2</v>
      </c>
      <c r="F5761" t="str">
        <f t="shared" si="269"/>
        <v>No</v>
      </c>
    </row>
    <row r="5762" spans="1:6" x14ac:dyDescent="0.25">
      <c r="A5762" t="s">
        <v>1853</v>
      </c>
      <c r="B5762" s="1">
        <v>41920</v>
      </c>
      <c r="C5762" t="s">
        <v>3512</v>
      </c>
      <c r="D5762">
        <f t="shared" si="267"/>
        <v>6999.88</v>
      </c>
      <c r="E5762">
        <f t="shared" si="268"/>
        <v>10</v>
      </c>
      <c r="F5762" t="str">
        <f t="shared" si="269"/>
        <v>No</v>
      </c>
    </row>
    <row r="5763" spans="1:6" x14ac:dyDescent="0.25">
      <c r="A5763" t="s">
        <v>1188</v>
      </c>
      <c r="B5763" s="1">
        <v>41459</v>
      </c>
      <c r="C5763" t="s">
        <v>3513</v>
      </c>
      <c r="D5763">
        <f t="shared" ref="D5763:D5826" si="270">IF(LEFT(RIGHT(C5763,3))=",",_xlfn.NUMBERVALUE(C5763,",","."),C5763)</f>
        <v>5179.07</v>
      </c>
      <c r="E5763">
        <f t="shared" ref="E5763:E5826" si="271">MONTH(B5763)</f>
        <v>7</v>
      </c>
      <c r="F5763" t="str">
        <f t="shared" ref="F5763:F5826" si="272">IF(ISERROR(SEARCH("J*A*S*M",A5763)),"No","Yes")</f>
        <v>No</v>
      </c>
    </row>
    <row r="5764" spans="1:6" x14ac:dyDescent="0.25">
      <c r="A5764" t="s">
        <v>138</v>
      </c>
      <c r="B5764" s="1">
        <v>39535</v>
      </c>
      <c r="C5764" t="s">
        <v>3514</v>
      </c>
      <c r="D5764">
        <f t="shared" si="270"/>
        <v>6450.82</v>
      </c>
      <c r="E5764">
        <f t="shared" si="271"/>
        <v>3</v>
      </c>
      <c r="F5764" t="str">
        <f t="shared" si="272"/>
        <v>Yes</v>
      </c>
    </row>
    <row r="5765" spans="1:6" x14ac:dyDescent="0.25">
      <c r="A5765" t="s">
        <v>1047</v>
      </c>
      <c r="B5765" s="1">
        <v>37179</v>
      </c>
      <c r="C5765" t="s">
        <v>3515</v>
      </c>
      <c r="D5765">
        <f t="shared" si="270"/>
        <v>8567.02</v>
      </c>
      <c r="E5765">
        <f t="shared" si="271"/>
        <v>10</v>
      </c>
      <c r="F5765" t="str">
        <f t="shared" si="272"/>
        <v>No</v>
      </c>
    </row>
    <row r="5766" spans="1:6" x14ac:dyDescent="0.25">
      <c r="A5766" t="s">
        <v>101</v>
      </c>
      <c r="B5766" s="1">
        <v>40275</v>
      </c>
      <c r="C5766" t="s">
        <v>3516</v>
      </c>
      <c r="D5766">
        <f t="shared" si="270"/>
        <v>8182.65</v>
      </c>
      <c r="E5766">
        <f t="shared" si="271"/>
        <v>4</v>
      </c>
      <c r="F5766" t="str">
        <f t="shared" si="272"/>
        <v>No</v>
      </c>
    </row>
    <row r="5767" spans="1:6" x14ac:dyDescent="0.25">
      <c r="A5767" t="s">
        <v>372</v>
      </c>
      <c r="B5767" s="1">
        <v>40633</v>
      </c>
      <c r="C5767" t="s">
        <v>3517</v>
      </c>
      <c r="D5767">
        <f t="shared" si="270"/>
        <v>7102.58</v>
      </c>
      <c r="E5767">
        <f t="shared" si="271"/>
        <v>3</v>
      </c>
      <c r="F5767" t="str">
        <f t="shared" si="272"/>
        <v>No</v>
      </c>
    </row>
    <row r="5768" spans="1:6" x14ac:dyDescent="0.25">
      <c r="A5768" t="s">
        <v>80</v>
      </c>
      <c r="B5768" s="1">
        <v>40542</v>
      </c>
      <c r="C5768">
        <v>9281.24</v>
      </c>
      <c r="D5768">
        <f t="shared" si="270"/>
        <v>9281.24</v>
      </c>
      <c r="E5768">
        <f t="shared" si="271"/>
        <v>12</v>
      </c>
      <c r="F5768" t="str">
        <f t="shared" si="272"/>
        <v>Yes</v>
      </c>
    </row>
    <row r="5769" spans="1:6" x14ac:dyDescent="0.25">
      <c r="A5769" t="s">
        <v>102</v>
      </c>
      <c r="B5769" s="1">
        <v>40204</v>
      </c>
      <c r="C5769" t="s">
        <v>3518</v>
      </c>
      <c r="D5769">
        <f t="shared" si="270"/>
        <v>9774.67</v>
      </c>
      <c r="E5769">
        <f t="shared" si="271"/>
        <v>1</v>
      </c>
      <c r="F5769" t="str">
        <f t="shared" si="272"/>
        <v>No</v>
      </c>
    </row>
    <row r="5770" spans="1:6" x14ac:dyDescent="0.25">
      <c r="A5770" t="s">
        <v>216</v>
      </c>
      <c r="B5770" s="1">
        <v>37348</v>
      </c>
      <c r="C5770">
        <v>9713.43</v>
      </c>
      <c r="D5770">
        <f t="shared" si="270"/>
        <v>9713.43</v>
      </c>
      <c r="E5770">
        <f t="shared" si="271"/>
        <v>4</v>
      </c>
      <c r="F5770" t="str">
        <f t="shared" si="272"/>
        <v>No</v>
      </c>
    </row>
    <row r="5771" spans="1:6" x14ac:dyDescent="0.25">
      <c r="A5771" t="s">
        <v>1170</v>
      </c>
      <c r="B5771" s="1">
        <v>39658</v>
      </c>
      <c r="C5771">
        <v>8264.39</v>
      </c>
      <c r="D5771">
        <f t="shared" si="270"/>
        <v>8264.39</v>
      </c>
      <c r="E5771">
        <f t="shared" si="271"/>
        <v>7</v>
      </c>
      <c r="F5771" t="str">
        <f t="shared" si="272"/>
        <v>No</v>
      </c>
    </row>
    <row r="5772" spans="1:6" x14ac:dyDescent="0.25">
      <c r="A5772" t="s">
        <v>1375</v>
      </c>
      <c r="B5772" s="1">
        <v>38288</v>
      </c>
      <c r="C5772" t="s">
        <v>3519</v>
      </c>
      <c r="D5772">
        <f t="shared" si="270"/>
        <v>8175.39</v>
      </c>
      <c r="E5772">
        <f t="shared" si="271"/>
        <v>10</v>
      </c>
      <c r="F5772" t="str">
        <f t="shared" si="272"/>
        <v>No</v>
      </c>
    </row>
    <row r="5773" spans="1:6" x14ac:dyDescent="0.25">
      <c r="A5773" t="s">
        <v>79</v>
      </c>
      <c r="B5773" s="1">
        <v>37077</v>
      </c>
      <c r="C5773">
        <v>5062.4799999999996</v>
      </c>
      <c r="D5773">
        <f t="shared" si="270"/>
        <v>5062.4799999999996</v>
      </c>
      <c r="E5773">
        <f t="shared" si="271"/>
        <v>7</v>
      </c>
      <c r="F5773" t="str">
        <f t="shared" si="272"/>
        <v>Yes</v>
      </c>
    </row>
    <row r="5774" spans="1:6" x14ac:dyDescent="0.25">
      <c r="A5774" t="s">
        <v>57</v>
      </c>
      <c r="B5774" s="1">
        <v>37269</v>
      </c>
      <c r="C5774">
        <v>9001.52</v>
      </c>
      <c r="D5774">
        <f t="shared" si="270"/>
        <v>9001.52</v>
      </c>
      <c r="E5774">
        <f t="shared" si="271"/>
        <v>1</v>
      </c>
      <c r="F5774" t="str">
        <f t="shared" si="272"/>
        <v>No</v>
      </c>
    </row>
    <row r="5775" spans="1:6" x14ac:dyDescent="0.25">
      <c r="A5775" t="s">
        <v>1197</v>
      </c>
      <c r="B5775" s="1">
        <v>40873</v>
      </c>
      <c r="C5775">
        <v>9002.81</v>
      </c>
      <c r="D5775">
        <f t="shared" si="270"/>
        <v>9002.81</v>
      </c>
      <c r="E5775">
        <f t="shared" si="271"/>
        <v>11</v>
      </c>
      <c r="F5775" t="str">
        <f t="shared" si="272"/>
        <v>No</v>
      </c>
    </row>
    <row r="5776" spans="1:6" x14ac:dyDescent="0.25">
      <c r="A5776" t="s">
        <v>562</v>
      </c>
      <c r="B5776" s="1">
        <v>41286</v>
      </c>
      <c r="C5776">
        <v>6542.28</v>
      </c>
      <c r="D5776">
        <f t="shared" si="270"/>
        <v>6542.28</v>
      </c>
      <c r="E5776">
        <f t="shared" si="271"/>
        <v>1</v>
      </c>
      <c r="F5776" t="str">
        <f t="shared" si="272"/>
        <v>No</v>
      </c>
    </row>
    <row r="5777" spans="1:6" x14ac:dyDescent="0.25">
      <c r="A5777" t="s">
        <v>320</v>
      </c>
      <c r="B5777" s="1">
        <v>39161</v>
      </c>
      <c r="C5777">
        <v>8737.64</v>
      </c>
      <c r="D5777">
        <f t="shared" si="270"/>
        <v>8737.64</v>
      </c>
      <c r="E5777">
        <f t="shared" si="271"/>
        <v>3</v>
      </c>
      <c r="F5777" t="str">
        <f t="shared" si="272"/>
        <v>Yes</v>
      </c>
    </row>
    <row r="5778" spans="1:6" x14ac:dyDescent="0.25">
      <c r="A5778" t="s">
        <v>202</v>
      </c>
      <c r="B5778" s="1">
        <v>41287</v>
      </c>
      <c r="C5778">
        <v>6118.78</v>
      </c>
      <c r="D5778">
        <f t="shared" si="270"/>
        <v>6118.78</v>
      </c>
      <c r="E5778">
        <f t="shared" si="271"/>
        <v>1</v>
      </c>
      <c r="F5778" t="str">
        <f t="shared" si="272"/>
        <v>No</v>
      </c>
    </row>
    <row r="5779" spans="1:6" x14ac:dyDescent="0.25">
      <c r="A5779" t="s">
        <v>1748</v>
      </c>
      <c r="B5779" s="1">
        <v>40378</v>
      </c>
      <c r="C5779" t="s">
        <v>3520</v>
      </c>
      <c r="D5779">
        <f t="shared" si="270"/>
        <v>6340.23</v>
      </c>
      <c r="E5779">
        <f t="shared" si="271"/>
        <v>7</v>
      </c>
      <c r="F5779" t="str">
        <f t="shared" si="272"/>
        <v>No</v>
      </c>
    </row>
    <row r="5780" spans="1:6" x14ac:dyDescent="0.25">
      <c r="A5780" t="s">
        <v>915</v>
      </c>
      <c r="B5780" s="1">
        <v>38086</v>
      </c>
      <c r="C5780">
        <v>5352.32</v>
      </c>
      <c r="D5780">
        <f t="shared" si="270"/>
        <v>5352.32</v>
      </c>
      <c r="E5780">
        <f t="shared" si="271"/>
        <v>4</v>
      </c>
      <c r="F5780" t="str">
        <f t="shared" si="272"/>
        <v>No</v>
      </c>
    </row>
    <row r="5781" spans="1:6" x14ac:dyDescent="0.25">
      <c r="A5781" t="s">
        <v>80</v>
      </c>
      <c r="B5781" s="1">
        <v>40769</v>
      </c>
      <c r="C5781" t="s">
        <v>3521</v>
      </c>
      <c r="D5781">
        <f t="shared" si="270"/>
        <v>6341.98</v>
      </c>
      <c r="E5781">
        <f t="shared" si="271"/>
        <v>8</v>
      </c>
      <c r="F5781" t="str">
        <f t="shared" si="272"/>
        <v>Yes</v>
      </c>
    </row>
    <row r="5782" spans="1:6" x14ac:dyDescent="0.25">
      <c r="A5782" t="s">
        <v>866</v>
      </c>
      <c r="B5782" s="1">
        <v>39477</v>
      </c>
      <c r="C5782" t="s">
        <v>3522</v>
      </c>
      <c r="D5782">
        <f t="shared" si="270"/>
        <v>9804.02</v>
      </c>
      <c r="E5782">
        <f t="shared" si="271"/>
        <v>1</v>
      </c>
      <c r="F5782" t="str">
        <f t="shared" si="272"/>
        <v>No</v>
      </c>
    </row>
    <row r="5783" spans="1:6" x14ac:dyDescent="0.25">
      <c r="A5783" t="s">
        <v>544</v>
      </c>
      <c r="B5783" s="1">
        <v>39109</v>
      </c>
      <c r="C5783" t="s">
        <v>3523</v>
      </c>
      <c r="D5783">
        <f t="shared" si="270"/>
        <v>8829.2099999999991</v>
      </c>
      <c r="E5783">
        <f t="shared" si="271"/>
        <v>1</v>
      </c>
      <c r="F5783" t="str">
        <f t="shared" si="272"/>
        <v>Yes</v>
      </c>
    </row>
    <row r="5784" spans="1:6" x14ac:dyDescent="0.25">
      <c r="A5784" t="s">
        <v>701</v>
      </c>
      <c r="B5784" s="1">
        <v>37680</v>
      </c>
      <c r="C5784">
        <v>8605.51</v>
      </c>
      <c r="D5784">
        <f t="shared" si="270"/>
        <v>8605.51</v>
      </c>
      <c r="E5784">
        <f t="shared" si="271"/>
        <v>2</v>
      </c>
      <c r="F5784" t="str">
        <f t="shared" si="272"/>
        <v>No</v>
      </c>
    </row>
    <row r="5785" spans="1:6" x14ac:dyDescent="0.25">
      <c r="A5785" t="s">
        <v>301</v>
      </c>
      <c r="B5785" s="1">
        <v>37042</v>
      </c>
      <c r="C5785" t="s">
        <v>3524</v>
      </c>
      <c r="D5785">
        <f t="shared" si="270"/>
        <v>6344.94</v>
      </c>
      <c r="E5785">
        <f t="shared" si="271"/>
        <v>5</v>
      </c>
      <c r="F5785" t="str">
        <f t="shared" si="272"/>
        <v>No</v>
      </c>
    </row>
    <row r="5786" spans="1:6" x14ac:dyDescent="0.25">
      <c r="A5786" t="s">
        <v>634</v>
      </c>
      <c r="B5786" s="1">
        <v>39500</v>
      </c>
      <c r="C5786">
        <v>9912.41</v>
      </c>
      <c r="D5786">
        <f t="shared" si="270"/>
        <v>9912.41</v>
      </c>
      <c r="E5786">
        <f t="shared" si="271"/>
        <v>2</v>
      </c>
      <c r="F5786" t="str">
        <f t="shared" si="272"/>
        <v>No</v>
      </c>
    </row>
    <row r="5787" spans="1:6" x14ac:dyDescent="0.25">
      <c r="A5787" t="s">
        <v>973</v>
      </c>
      <c r="B5787" s="1">
        <v>37614</v>
      </c>
      <c r="C5787" t="s">
        <v>3525</v>
      </c>
      <c r="D5787">
        <f t="shared" si="270"/>
        <v>7363.9</v>
      </c>
      <c r="E5787">
        <f t="shared" si="271"/>
        <v>12</v>
      </c>
      <c r="F5787" t="str">
        <f t="shared" si="272"/>
        <v>No</v>
      </c>
    </row>
    <row r="5788" spans="1:6" x14ac:dyDescent="0.25">
      <c r="A5788" t="s">
        <v>413</v>
      </c>
      <c r="B5788" s="1">
        <v>40306</v>
      </c>
      <c r="C5788" t="s">
        <v>3526</v>
      </c>
      <c r="D5788">
        <f t="shared" si="270"/>
        <v>7776.59</v>
      </c>
      <c r="E5788">
        <f t="shared" si="271"/>
        <v>5</v>
      </c>
      <c r="F5788" t="str">
        <f t="shared" si="272"/>
        <v>No</v>
      </c>
    </row>
    <row r="5789" spans="1:6" x14ac:dyDescent="0.25">
      <c r="A5789" t="s">
        <v>119</v>
      </c>
      <c r="B5789" s="1">
        <v>39037</v>
      </c>
      <c r="C5789">
        <v>5920.34</v>
      </c>
      <c r="D5789">
        <f t="shared" si="270"/>
        <v>5920.34</v>
      </c>
      <c r="E5789">
        <f t="shared" si="271"/>
        <v>11</v>
      </c>
      <c r="F5789" t="str">
        <f t="shared" si="272"/>
        <v>No</v>
      </c>
    </row>
    <row r="5790" spans="1:6" x14ac:dyDescent="0.25">
      <c r="A5790" t="s">
        <v>413</v>
      </c>
      <c r="B5790" s="1">
        <v>38405</v>
      </c>
      <c r="C5790">
        <v>7553.82</v>
      </c>
      <c r="D5790">
        <f t="shared" si="270"/>
        <v>7553.82</v>
      </c>
      <c r="E5790">
        <f t="shared" si="271"/>
        <v>2</v>
      </c>
      <c r="F5790" t="str">
        <f t="shared" si="272"/>
        <v>No</v>
      </c>
    </row>
    <row r="5791" spans="1:6" x14ac:dyDescent="0.25">
      <c r="A5791" t="s">
        <v>1375</v>
      </c>
      <c r="B5791" s="1">
        <v>41872</v>
      </c>
      <c r="C5791">
        <v>7815.51</v>
      </c>
      <c r="D5791">
        <f t="shared" si="270"/>
        <v>7815.51</v>
      </c>
      <c r="E5791">
        <f t="shared" si="271"/>
        <v>8</v>
      </c>
      <c r="F5791" t="str">
        <f t="shared" si="272"/>
        <v>No</v>
      </c>
    </row>
    <row r="5792" spans="1:6" x14ac:dyDescent="0.25">
      <c r="A5792" t="s">
        <v>334</v>
      </c>
      <c r="B5792" s="1">
        <v>41001</v>
      </c>
      <c r="C5792">
        <v>6683.61</v>
      </c>
      <c r="D5792">
        <f t="shared" si="270"/>
        <v>6683.61</v>
      </c>
      <c r="E5792">
        <f t="shared" si="271"/>
        <v>4</v>
      </c>
      <c r="F5792" t="str">
        <f t="shared" si="272"/>
        <v>No</v>
      </c>
    </row>
    <row r="5793" spans="1:6" x14ac:dyDescent="0.25">
      <c r="A5793" t="s">
        <v>904</v>
      </c>
      <c r="B5793" s="1">
        <v>38368</v>
      </c>
      <c r="C5793" t="s">
        <v>3527</v>
      </c>
      <c r="D5793">
        <f t="shared" si="270"/>
        <v>6941.04</v>
      </c>
      <c r="E5793">
        <f t="shared" si="271"/>
        <v>1</v>
      </c>
      <c r="F5793" t="str">
        <f t="shared" si="272"/>
        <v>No</v>
      </c>
    </row>
    <row r="5794" spans="1:6" x14ac:dyDescent="0.25">
      <c r="A5794" t="s">
        <v>470</v>
      </c>
      <c r="B5794" s="1">
        <v>38174</v>
      </c>
      <c r="C5794" t="s">
        <v>3528</v>
      </c>
      <c r="D5794">
        <f t="shared" si="270"/>
        <v>9646.2900000000009</v>
      </c>
      <c r="E5794">
        <f t="shared" si="271"/>
        <v>7</v>
      </c>
      <c r="F5794" t="str">
        <f t="shared" si="272"/>
        <v>No</v>
      </c>
    </row>
    <row r="5795" spans="1:6" x14ac:dyDescent="0.25">
      <c r="A5795" t="s">
        <v>435</v>
      </c>
      <c r="B5795" s="1">
        <v>37078</v>
      </c>
      <c r="C5795">
        <v>8616.9599999999991</v>
      </c>
      <c r="D5795">
        <f t="shared" si="270"/>
        <v>8616.9599999999991</v>
      </c>
      <c r="E5795">
        <f t="shared" si="271"/>
        <v>7</v>
      </c>
      <c r="F5795" t="str">
        <f t="shared" si="272"/>
        <v>No</v>
      </c>
    </row>
    <row r="5796" spans="1:6" x14ac:dyDescent="0.25">
      <c r="A5796" t="s">
        <v>1520</v>
      </c>
      <c r="B5796" s="1">
        <v>37163</v>
      </c>
      <c r="C5796">
        <v>8063.67</v>
      </c>
      <c r="D5796">
        <f t="shared" si="270"/>
        <v>8063.67</v>
      </c>
      <c r="E5796">
        <f t="shared" si="271"/>
        <v>9</v>
      </c>
      <c r="F5796" t="str">
        <f t="shared" si="272"/>
        <v>No</v>
      </c>
    </row>
    <row r="5797" spans="1:6" x14ac:dyDescent="0.25">
      <c r="A5797" t="s">
        <v>1492</v>
      </c>
      <c r="B5797" s="1">
        <v>38757</v>
      </c>
      <c r="C5797">
        <v>6030.84</v>
      </c>
      <c r="D5797">
        <f t="shared" si="270"/>
        <v>6030.84</v>
      </c>
      <c r="E5797">
        <f t="shared" si="271"/>
        <v>2</v>
      </c>
      <c r="F5797" t="str">
        <f t="shared" si="272"/>
        <v>No</v>
      </c>
    </row>
    <row r="5798" spans="1:6" x14ac:dyDescent="0.25">
      <c r="A5798" t="s">
        <v>71</v>
      </c>
      <c r="B5798" s="1">
        <v>37377</v>
      </c>
      <c r="C5798" t="s">
        <v>3529</v>
      </c>
      <c r="D5798">
        <f t="shared" si="270"/>
        <v>8600.92</v>
      </c>
      <c r="E5798">
        <f t="shared" si="271"/>
        <v>5</v>
      </c>
      <c r="F5798" t="str">
        <f t="shared" si="272"/>
        <v>No</v>
      </c>
    </row>
    <row r="5799" spans="1:6" x14ac:dyDescent="0.25">
      <c r="A5799" t="s">
        <v>1366</v>
      </c>
      <c r="B5799" s="1">
        <v>39995</v>
      </c>
      <c r="C5799" t="s">
        <v>3530</v>
      </c>
      <c r="D5799">
        <f t="shared" si="270"/>
        <v>9730.92</v>
      </c>
      <c r="E5799">
        <f t="shared" si="271"/>
        <v>7</v>
      </c>
      <c r="F5799" t="str">
        <f t="shared" si="272"/>
        <v>No</v>
      </c>
    </row>
    <row r="5800" spans="1:6" x14ac:dyDescent="0.25">
      <c r="A5800" t="s">
        <v>613</v>
      </c>
      <c r="B5800" s="1">
        <v>41941</v>
      </c>
      <c r="C5800" t="s">
        <v>3531</v>
      </c>
      <c r="D5800">
        <f t="shared" si="270"/>
        <v>9300.93</v>
      </c>
      <c r="E5800">
        <f t="shared" si="271"/>
        <v>10</v>
      </c>
      <c r="F5800" t="str">
        <f t="shared" si="272"/>
        <v>No</v>
      </c>
    </row>
    <row r="5801" spans="1:6" x14ac:dyDescent="0.25">
      <c r="A5801" t="s">
        <v>104</v>
      </c>
      <c r="B5801" s="1">
        <v>39436</v>
      </c>
      <c r="C5801" t="s">
        <v>3532</v>
      </c>
      <c r="D5801">
        <f t="shared" si="270"/>
        <v>5150.34</v>
      </c>
      <c r="E5801">
        <f t="shared" si="271"/>
        <v>12</v>
      </c>
      <c r="F5801" t="str">
        <f t="shared" si="272"/>
        <v>No</v>
      </c>
    </row>
    <row r="5802" spans="1:6" x14ac:dyDescent="0.25">
      <c r="A5802" t="s">
        <v>72</v>
      </c>
      <c r="B5802" s="1">
        <v>37144</v>
      </c>
      <c r="C5802" t="s">
        <v>3533</v>
      </c>
      <c r="D5802">
        <f t="shared" si="270"/>
        <v>6955.68</v>
      </c>
      <c r="E5802">
        <f t="shared" si="271"/>
        <v>9</v>
      </c>
      <c r="F5802" t="str">
        <f t="shared" si="272"/>
        <v>No</v>
      </c>
    </row>
    <row r="5803" spans="1:6" x14ac:dyDescent="0.25">
      <c r="A5803" t="s">
        <v>126</v>
      </c>
      <c r="B5803" s="1">
        <v>37189</v>
      </c>
      <c r="C5803">
        <v>8620.26</v>
      </c>
      <c r="D5803">
        <f t="shared" si="270"/>
        <v>8620.26</v>
      </c>
      <c r="E5803">
        <f t="shared" si="271"/>
        <v>10</v>
      </c>
      <c r="F5803" t="str">
        <f t="shared" si="272"/>
        <v>No</v>
      </c>
    </row>
    <row r="5804" spans="1:6" x14ac:dyDescent="0.25">
      <c r="A5804" t="s">
        <v>2264</v>
      </c>
      <c r="B5804" s="1">
        <v>41529</v>
      </c>
      <c r="C5804" t="s">
        <v>3534</v>
      </c>
      <c r="D5804">
        <f t="shared" si="270"/>
        <v>6767.72</v>
      </c>
      <c r="E5804">
        <f t="shared" si="271"/>
        <v>9</v>
      </c>
      <c r="F5804" t="str">
        <f t="shared" si="272"/>
        <v>No</v>
      </c>
    </row>
    <row r="5805" spans="1:6" x14ac:dyDescent="0.25">
      <c r="A5805" t="s">
        <v>452</v>
      </c>
      <c r="B5805" s="1">
        <v>38088</v>
      </c>
      <c r="C5805" t="s">
        <v>3535</v>
      </c>
      <c r="D5805">
        <f t="shared" si="270"/>
        <v>9906.94</v>
      </c>
      <c r="E5805">
        <f t="shared" si="271"/>
        <v>4</v>
      </c>
      <c r="F5805" t="str">
        <f t="shared" si="272"/>
        <v>No</v>
      </c>
    </row>
    <row r="5806" spans="1:6" x14ac:dyDescent="0.25">
      <c r="A5806" t="s">
        <v>1366</v>
      </c>
      <c r="B5806" s="1">
        <v>37567</v>
      </c>
      <c r="C5806">
        <v>8414.06</v>
      </c>
      <c r="D5806">
        <f t="shared" si="270"/>
        <v>8414.06</v>
      </c>
      <c r="E5806">
        <f t="shared" si="271"/>
        <v>11</v>
      </c>
      <c r="F5806" t="str">
        <f t="shared" si="272"/>
        <v>No</v>
      </c>
    </row>
    <row r="5807" spans="1:6" x14ac:dyDescent="0.25">
      <c r="A5807" t="s">
        <v>388</v>
      </c>
      <c r="B5807" s="1">
        <v>39258</v>
      </c>
      <c r="C5807" t="s">
        <v>3536</v>
      </c>
      <c r="D5807">
        <f t="shared" si="270"/>
        <v>9046.9500000000007</v>
      </c>
      <c r="E5807">
        <f t="shared" si="271"/>
        <v>6</v>
      </c>
      <c r="F5807" t="str">
        <f t="shared" si="272"/>
        <v>No</v>
      </c>
    </row>
    <row r="5808" spans="1:6" x14ac:dyDescent="0.25">
      <c r="A5808" t="s">
        <v>230</v>
      </c>
      <c r="B5808" s="1">
        <v>39276</v>
      </c>
      <c r="C5808">
        <v>9615.7199999999993</v>
      </c>
      <c r="D5808">
        <f t="shared" si="270"/>
        <v>9615.7199999999993</v>
      </c>
      <c r="E5808">
        <f t="shared" si="271"/>
        <v>7</v>
      </c>
      <c r="F5808" t="str">
        <f t="shared" si="272"/>
        <v>No</v>
      </c>
    </row>
    <row r="5809" spans="1:6" x14ac:dyDescent="0.25">
      <c r="A5809" t="s">
        <v>909</v>
      </c>
      <c r="B5809" s="1">
        <v>39221</v>
      </c>
      <c r="C5809">
        <v>5774.44</v>
      </c>
      <c r="D5809">
        <f t="shared" si="270"/>
        <v>5774.44</v>
      </c>
      <c r="E5809">
        <f t="shared" si="271"/>
        <v>5</v>
      </c>
      <c r="F5809" t="str">
        <f t="shared" si="272"/>
        <v>No</v>
      </c>
    </row>
    <row r="5810" spans="1:6" x14ac:dyDescent="0.25">
      <c r="A5810" t="s">
        <v>551</v>
      </c>
      <c r="B5810" s="1">
        <v>41563</v>
      </c>
      <c r="C5810" t="s">
        <v>3537</v>
      </c>
      <c r="D5810">
        <f t="shared" si="270"/>
        <v>9419.9599999999991</v>
      </c>
      <c r="E5810">
        <f t="shared" si="271"/>
        <v>10</v>
      </c>
      <c r="F5810" t="str">
        <f t="shared" si="272"/>
        <v>No</v>
      </c>
    </row>
    <row r="5811" spans="1:6" x14ac:dyDescent="0.25">
      <c r="A5811" t="s">
        <v>853</v>
      </c>
      <c r="B5811" s="1">
        <v>39612</v>
      </c>
      <c r="C5811" t="s">
        <v>3538</v>
      </c>
      <c r="D5811">
        <f t="shared" si="270"/>
        <v>6492.3</v>
      </c>
      <c r="E5811">
        <f t="shared" si="271"/>
        <v>6</v>
      </c>
      <c r="F5811" t="str">
        <f t="shared" si="272"/>
        <v>No</v>
      </c>
    </row>
    <row r="5812" spans="1:6" x14ac:dyDescent="0.25">
      <c r="A5812" t="s">
        <v>71</v>
      </c>
      <c r="B5812" s="1">
        <v>39255</v>
      </c>
      <c r="C5812">
        <v>7771.26</v>
      </c>
      <c r="D5812">
        <f t="shared" si="270"/>
        <v>7771.26</v>
      </c>
      <c r="E5812">
        <f t="shared" si="271"/>
        <v>6</v>
      </c>
      <c r="F5812" t="str">
        <f t="shared" si="272"/>
        <v>No</v>
      </c>
    </row>
    <row r="5813" spans="1:6" x14ac:dyDescent="0.25">
      <c r="A5813" t="s">
        <v>3108</v>
      </c>
      <c r="B5813" s="1">
        <v>37932</v>
      </c>
      <c r="C5813" t="s">
        <v>3539</v>
      </c>
      <c r="D5813">
        <f t="shared" si="270"/>
        <v>5009.05</v>
      </c>
      <c r="E5813">
        <f t="shared" si="271"/>
        <v>11</v>
      </c>
      <c r="F5813" t="str">
        <f t="shared" si="272"/>
        <v>No</v>
      </c>
    </row>
    <row r="5814" spans="1:6" x14ac:dyDescent="0.25">
      <c r="A5814" t="s">
        <v>2184</v>
      </c>
      <c r="B5814" s="1">
        <v>41817</v>
      </c>
      <c r="C5814">
        <v>9075.18</v>
      </c>
      <c r="D5814">
        <f t="shared" si="270"/>
        <v>9075.18</v>
      </c>
      <c r="E5814">
        <f t="shared" si="271"/>
        <v>6</v>
      </c>
      <c r="F5814" t="str">
        <f t="shared" si="272"/>
        <v>No</v>
      </c>
    </row>
    <row r="5815" spans="1:6" x14ac:dyDescent="0.25">
      <c r="A5815" t="s">
        <v>372</v>
      </c>
      <c r="B5815" s="1">
        <v>40223</v>
      </c>
      <c r="C5815">
        <v>9556.82</v>
      </c>
      <c r="D5815">
        <f t="shared" si="270"/>
        <v>9556.82</v>
      </c>
      <c r="E5815">
        <f t="shared" si="271"/>
        <v>2</v>
      </c>
      <c r="F5815" t="str">
        <f t="shared" si="272"/>
        <v>No</v>
      </c>
    </row>
    <row r="5816" spans="1:6" x14ac:dyDescent="0.25">
      <c r="A5816" t="s">
        <v>164</v>
      </c>
      <c r="B5816" s="1">
        <v>41830</v>
      </c>
      <c r="C5816" t="s">
        <v>3540</v>
      </c>
      <c r="D5816">
        <f t="shared" si="270"/>
        <v>5647.4</v>
      </c>
      <c r="E5816">
        <f t="shared" si="271"/>
        <v>7</v>
      </c>
      <c r="F5816" t="str">
        <f t="shared" si="272"/>
        <v>No</v>
      </c>
    </row>
    <row r="5817" spans="1:6" x14ac:dyDescent="0.25">
      <c r="A5817" t="s">
        <v>675</v>
      </c>
      <c r="B5817" s="1">
        <v>41365</v>
      </c>
      <c r="C5817" t="s">
        <v>3541</v>
      </c>
      <c r="D5817">
        <f t="shared" si="270"/>
        <v>6549.43</v>
      </c>
      <c r="E5817">
        <f t="shared" si="271"/>
        <v>4</v>
      </c>
      <c r="F5817" t="str">
        <f t="shared" si="272"/>
        <v>No</v>
      </c>
    </row>
    <row r="5818" spans="1:6" x14ac:dyDescent="0.25">
      <c r="A5818" t="s">
        <v>985</v>
      </c>
      <c r="B5818" s="1">
        <v>39182</v>
      </c>
      <c r="C5818">
        <v>6453.18</v>
      </c>
      <c r="D5818">
        <f t="shared" si="270"/>
        <v>6453.18</v>
      </c>
      <c r="E5818">
        <f t="shared" si="271"/>
        <v>4</v>
      </c>
      <c r="F5818" t="str">
        <f t="shared" si="272"/>
        <v>No</v>
      </c>
    </row>
    <row r="5819" spans="1:6" x14ac:dyDescent="0.25">
      <c r="A5819" t="s">
        <v>1792</v>
      </c>
      <c r="B5819" s="1">
        <v>39556</v>
      </c>
      <c r="C5819">
        <v>7220.02</v>
      </c>
      <c r="D5819">
        <f t="shared" si="270"/>
        <v>7220.02</v>
      </c>
      <c r="E5819">
        <f t="shared" si="271"/>
        <v>4</v>
      </c>
      <c r="F5819" t="str">
        <f t="shared" si="272"/>
        <v>No</v>
      </c>
    </row>
    <row r="5820" spans="1:6" x14ac:dyDescent="0.25">
      <c r="A5820" t="s">
        <v>333</v>
      </c>
      <c r="B5820" s="1">
        <v>37830</v>
      </c>
      <c r="C5820" t="s">
        <v>3542</v>
      </c>
      <c r="D5820">
        <f t="shared" si="270"/>
        <v>6135.36</v>
      </c>
      <c r="E5820">
        <f t="shared" si="271"/>
        <v>7</v>
      </c>
      <c r="F5820" t="str">
        <f t="shared" si="272"/>
        <v>No</v>
      </c>
    </row>
    <row r="5821" spans="1:6" x14ac:dyDescent="0.25">
      <c r="A5821" t="s">
        <v>335</v>
      </c>
      <c r="B5821" s="1">
        <v>37042</v>
      </c>
      <c r="C5821">
        <v>6659.13</v>
      </c>
      <c r="D5821">
        <f t="shared" si="270"/>
        <v>6659.13</v>
      </c>
      <c r="E5821">
        <f t="shared" si="271"/>
        <v>5</v>
      </c>
      <c r="F5821" t="str">
        <f t="shared" si="272"/>
        <v>No</v>
      </c>
    </row>
    <row r="5822" spans="1:6" x14ac:dyDescent="0.25">
      <c r="A5822" t="s">
        <v>474</v>
      </c>
      <c r="B5822" s="1">
        <v>37389</v>
      </c>
      <c r="C5822" t="s">
        <v>3543</v>
      </c>
      <c r="D5822">
        <f t="shared" si="270"/>
        <v>5334.86</v>
      </c>
      <c r="E5822">
        <f t="shared" si="271"/>
        <v>5</v>
      </c>
      <c r="F5822" t="str">
        <f t="shared" si="272"/>
        <v>No</v>
      </c>
    </row>
    <row r="5823" spans="1:6" x14ac:dyDescent="0.25">
      <c r="A5823" t="s">
        <v>372</v>
      </c>
      <c r="B5823" s="1">
        <v>37635</v>
      </c>
      <c r="C5823">
        <v>8685.43</v>
      </c>
      <c r="D5823">
        <f t="shared" si="270"/>
        <v>8685.43</v>
      </c>
      <c r="E5823">
        <f t="shared" si="271"/>
        <v>1</v>
      </c>
      <c r="F5823" t="str">
        <f t="shared" si="272"/>
        <v>No</v>
      </c>
    </row>
    <row r="5824" spans="1:6" x14ac:dyDescent="0.25">
      <c r="A5824" t="s">
        <v>274</v>
      </c>
      <c r="B5824" s="1">
        <v>39157</v>
      </c>
      <c r="C5824">
        <v>6825.31</v>
      </c>
      <c r="D5824">
        <f t="shared" si="270"/>
        <v>6825.31</v>
      </c>
      <c r="E5824">
        <f t="shared" si="271"/>
        <v>3</v>
      </c>
      <c r="F5824" t="str">
        <f t="shared" si="272"/>
        <v>No</v>
      </c>
    </row>
    <row r="5825" spans="1:6" x14ac:dyDescent="0.25">
      <c r="A5825" t="s">
        <v>126</v>
      </c>
      <c r="B5825" s="1">
        <v>38745</v>
      </c>
      <c r="C5825" t="s">
        <v>3544</v>
      </c>
      <c r="D5825">
        <f t="shared" si="270"/>
        <v>9573.92</v>
      </c>
      <c r="E5825">
        <f t="shared" si="271"/>
        <v>1</v>
      </c>
      <c r="F5825" t="str">
        <f t="shared" si="272"/>
        <v>No</v>
      </c>
    </row>
    <row r="5826" spans="1:6" x14ac:dyDescent="0.25">
      <c r="A5826" t="s">
        <v>523</v>
      </c>
      <c r="B5826" s="1">
        <v>37094</v>
      </c>
      <c r="C5826" t="s">
        <v>3545</v>
      </c>
      <c r="D5826">
        <f t="shared" si="270"/>
        <v>7273.41</v>
      </c>
      <c r="E5826">
        <f t="shared" si="271"/>
        <v>7</v>
      </c>
      <c r="F5826" t="str">
        <f t="shared" si="272"/>
        <v>No</v>
      </c>
    </row>
    <row r="5827" spans="1:6" x14ac:dyDescent="0.25">
      <c r="A5827" t="s">
        <v>888</v>
      </c>
      <c r="B5827" s="1">
        <v>38426</v>
      </c>
      <c r="C5827" t="s">
        <v>3546</v>
      </c>
      <c r="D5827">
        <f t="shared" ref="D5827:D5890" si="273">IF(LEFT(RIGHT(C5827,3))=",",_xlfn.NUMBERVALUE(C5827,",","."),C5827)</f>
        <v>8373.64</v>
      </c>
      <c r="E5827">
        <f t="shared" ref="E5827:E5890" si="274">MONTH(B5827)</f>
        <v>3</v>
      </c>
      <c r="F5827" t="str">
        <f t="shared" ref="F5827:F5890" si="275">IF(ISERROR(SEARCH("J*A*S*M",A5827)),"No","Yes")</f>
        <v>No</v>
      </c>
    </row>
    <row r="5828" spans="1:6" x14ac:dyDescent="0.25">
      <c r="A5828" t="s">
        <v>1377</v>
      </c>
      <c r="B5828" s="1">
        <v>39887</v>
      </c>
      <c r="C5828" t="s">
        <v>3547</v>
      </c>
      <c r="D5828">
        <f t="shared" si="273"/>
        <v>9233.09</v>
      </c>
      <c r="E5828">
        <f t="shared" si="274"/>
        <v>3</v>
      </c>
      <c r="F5828" t="str">
        <f t="shared" si="275"/>
        <v>No</v>
      </c>
    </row>
    <row r="5829" spans="1:6" x14ac:dyDescent="0.25">
      <c r="A5829" t="s">
        <v>1100</v>
      </c>
      <c r="B5829" s="1">
        <v>37022</v>
      </c>
      <c r="C5829" t="s">
        <v>3548</v>
      </c>
      <c r="D5829">
        <f t="shared" si="273"/>
        <v>9741.59</v>
      </c>
      <c r="E5829">
        <f t="shared" si="274"/>
        <v>5</v>
      </c>
      <c r="F5829" t="str">
        <f t="shared" si="275"/>
        <v>No</v>
      </c>
    </row>
    <row r="5830" spans="1:6" x14ac:dyDescent="0.25">
      <c r="A5830" t="s">
        <v>248</v>
      </c>
      <c r="B5830" s="1">
        <v>39184</v>
      </c>
      <c r="C5830">
        <v>5419.6</v>
      </c>
      <c r="D5830">
        <f t="shared" si="273"/>
        <v>5419.6</v>
      </c>
      <c r="E5830">
        <f t="shared" si="274"/>
        <v>4</v>
      </c>
      <c r="F5830" t="str">
        <f t="shared" si="275"/>
        <v>No</v>
      </c>
    </row>
    <row r="5831" spans="1:6" x14ac:dyDescent="0.25">
      <c r="A5831" t="s">
        <v>544</v>
      </c>
      <c r="B5831" s="1">
        <v>41871</v>
      </c>
      <c r="C5831">
        <v>9397</v>
      </c>
      <c r="D5831">
        <f t="shared" si="273"/>
        <v>9397</v>
      </c>
      <c r="E5831">
        <f t="shared" si="274"/>
        <v>8</v>
      </c>
      <c r="F5831" t="str">
        <f t="shared" si="275"/>
        <v>Yes</v>
      </c>
    </row>
    <row r="5832" spans="1:6" x14ac:dyDescent="0.25">
      <c r="A5832" t="s">
        <v>479</v>
      </c>
      <c r="B5832" s="1">
        <v>41948</v>
      </c>
      <c r="C5832" t="s">
        <v>3549</v>
      </c>
      <c r="D5832">
        <f t="shared" si="273"/>
        <v>6436.83</v>
      </c>
      <c r="E5832">
        <f t="shared" si="274"/>
        <v>11</v>
      </c>
      <c r="F5832" t="str">
        <f t="shared" si="275"/>
        <v>No</v>
      </c>
    </row>
    <row r="5833" spans="1:6" x14ac:dyDescent="0.25">
      <c r="A5833" t="s">
        <v>1080</v>
      </c>
      <c r="B5833" s="1">
        <v>40100</v>
      </c>
      <c r="C5833">
        <v>5306.7</v>
      </c>
      <c r="D5833">
        <f t="shared" si="273"/>
        <v>5306.7</v>
      </c>
      <c r="E5833">
        <f t="shared" si="274"/>
        <v>10</v>
      </c>
      <c r="F5833" t="str">
        <f t="shared" si="275"/>
        <v>No</v>
      </c>
    </row>
    <row r="5834" spans="1:6" x14ac:dyDescent="0.25">
      <c r="A5834" t="s">
        <v>134</v>
      </c>
      <c r="B5834" s="1">
        <v>39779</v>
      </c>
      <c r="C5834">
        <v>7714.19</v>
      </c>
      <c r="D5834">
        <f t="shared" si="273"/>
        <v>7714.19</v>
      </c>
      <c r="E5834">
        <f t="shared" si="274"/>
        <v>11</v>
      </c>
      <c r="F5834" t="str">
        <f t="shared" si="275"/>
        <v>No</v>
      </c>
    </row>
    <row r="5835" spans="1:6" x14ac:dyDescent="0.25">
      <c r="A5835" t="s">
        <v>396</v>
      </c>
      <c r="B5835" s="1">
        <v>41186</v>
      </c>
      <c r="C5835" t="s">
        <v>3550</v>
      </c>
      <c r="D5835">
        <f t="shared" si="273"/>
        <v>6454.28</v>
      </c>
      <c r="E5835">
        <f t="shared" si="274"/>
        <v>10</v>
      </c>
      <c r="F5835" t="str">
        <f t="shared" si="275"/>
        <v>Yes</v>
      </c>
    </row>
    <row r="5836" spans="1:6" x14ac:dyDescent="0.25">
      <c r="A5836" t="s">
        <v>1118</v>
      </c>
      <c r="B5836" s="1">
        <v>37157</v>
      </c>
      <c r="C5836">
        <v>5104.17</v>
      </c>
      <c r="D5836">
        <f t="shared" si="273"/>
        <v>5104.17</v>
      </c>
      <c r="E5836">
        <f t="shared" si="274"/>
        <v>9</v>
      </c>
      <c r="F5836" t="str">
        <f t="shared" si="275"/>
        <v>No</v>
      </c>
    </row>
    <row r="5837" spans="1:6" x14ac:dyDescent="0.25">
      <c r="A5837" t="s">
        <v>101</v>
      </c>
      <c r="B5837" s="1">
        <v>41155</v>
      </c>
      <c r="C5837" t="s">
        <v>3551</v>
      </c>
      <c r="D5837">
        <f t="shared" si="273"/>
        <v>7078.17</v>
      </c>
      <c r="E5837">
        <f t="shared" si="274"/>
        <v>9</v>
      </c>
      <c r="F5837" t="str">
        <f t="shared" si="275"/>
        <v>No</v>
      </c>
    </row>
    <row r="5838" spans="1:6" x14ac:dyDescent="0.25">
      <c r="A5838" t="s">
        <v>72</v>
      </c>
      <c r="B5838" s="1">
        <v>39465</v>
      </c>
      <c r="C5838">
        <v>7507.93</v>
      </c>
      <c r="D5838">
        <f t="shared" si="273"/>
        <v>7507.93</v>
      </c>
      <c r="E5838">
        <f t="shared" si="274"/>
        <v>1</v>
      </c>
      <c r="F5838" t="str">
        <f t="shared" si="275"/>
        <v>No</v>
      </c>
    </row>
    <row r="5839" spans="1:6" x14ac:dyDescent="0.25">
      <c r="A5839" t="s">
        <v>789</v>
      </c>
      <c r="B5839" s="1">
        <v>37946</v>
      </c>
      <c r="C5839" t="s">
        <v>3552</v>
      </c>
      <c r="D5839">
        <f t="shared" si="273"/>
        <v>9385.3700000000008</v>
      </c>
      <c r="E5839">
        <f t="shared" si="274"/>
        <v>11</v>
      </c>
      <c r="F5839" t="str">
        <f t="shared" si="275"/>
        <v>No</v>
      </c>
    </row>
    <row r="5840" spans="1:6" x14ac:dyDescent="0.25">
      <c r="A5840" t="s">
        <v>537</v>
      </c>
      <c r="B5840" s="1">
        <v>41815</v>
      </c>
      <c r="C5840">
        <v>5434.26</v>
      </c>
      <c r="D5840">
        <f t="shared" si="273"/>
        <v>5434.26</v>
      </c>
      <c r="E5840">
        <f t="shared" si="274"/>
        <v>6</v>
      </c>
      <c r="F5840" t="str">
        <f t="shared" si="275"/>
        <v>No</v>
      </c>
    </row>
    <row r="5841" spans="1:6" x14ac:dyDescent="0.25">
      <c r="A5841" t="s">
        <v>544</v>
      </c>
      <c r="B5841" s="1">
        <v>41715</v>
      </c>
      <c r="C5841" t="s">
        <v>3553</v>
      </c>
      <c r="D5841">
        <f t="shared" si="273"/>
        <v>8844.5</v>
      </c>
      <c r="E5841">
        <f t="shared" si="274"/>
        <v>3</v>
      </c>
      <c r="F5841" t="str">
        <f t="shared" si="275"/>
        <v>Yes</v>
      </c>
    </row>
    <row r="5842" spans="1:6" x14ac:dyDescent="0.25">
      <c r="A5842" t="s">
        <v>703</v>
      </c>
      <c r="B5842" s="1">
        <v>40319</v>
      </c>
      <c r="C5842">
        <v>8762.58</v>
      </c>
      <c r="D5842">
        <f t="shared" si="273"/>
        <v>8762.58</v>
      </c>
      <c r="E5842">
        <f t="shared" si="274"/>
        <v>5</v>
      </c>
      <c r="F5842" t="str">
        <f t="shared" si="275"/>
        <v>No</v>
      </c>
    </row>
    <row r="5843" spans="1:6" x14ac:dyDescent="0.25">
      <c r="A5843" t="s">
        <v>413</v>
      </c>
      <c r="B5843" s="1">
        <v>39298</v>
      </c>
      <c r="C5843">
        <v>8497.8700000000008</v>
      </c>
      <c r="D5843">
        <f t="shared" si="273"/>
        <v>8497.8700000000008</v>
      </c>
      <c r="E5843">
        <f t="shared" si="274"/>
        <v>8</v>
      </c>
      <c r="F5843" t="str">
        <f t="shared" si="275"/>
        <v>No</v>
      </c>
    </row>
    <row r="5844" spans="1:6" x14ac:dyDescent="0.25">
      <c r="A5844" t="s">
        <v>518</v>
      </c>
      <c r="B5844" s="1">
        <v>37074</v>
      </c>
      <c r="C5844">
        <v>7432.16</v>
      </c>
      <c r="D5844">
        <f t="shared" si="273"/>
        <v>7432.16</v>
      </c>
      <c r="E5844">
        <f t="shared" si="274"/>
        <v>7</v>
      </c>
      <c r="F5844" t="str">
        <f t="shared" si="275"/>
        <v>No</v>
      </c>
    </row>
    <row r="5845" spans="1:6" x14ac:dyDescent="0.25">
      <c r="A5845" t="s">
        <v>298</v>
      </c>
      <c r="B5845" s="1">
        <v>41268</v>
      </c>
      <c r="C5845">
        <v>8772.64</v>
      </c>
      <c r="D5845">
        <f t="shared" si="273"/>
        <v>8772.64</v>
      </c>
      <c r="E5845">
        <f t="shared" si="274"/>
        <v>12</v>
      </c>
      <c r="F5845" t="str">
        <f t="shared" si="275"/>
        <v>No</v>
      </c>
    </row>
    <row r="5846" spans="1:6" x14ac:dyDescent="0.25">
      <c r="A5846" t="s">
        <v>230</v>
      </c>
      <c r="B5846" s="1">
        <v>38914</v>
      </c>
      <c r="C5846" t="s">
        <v>3554</v>
      </c>
      <c r="D5846">
        <f t="shared" si="273"/>
        <v>9850.26</v>
      </c>
      <c r="E5846">
        <f t="shared" si="274"/>
        <v>7</v>
      </c>
      <c r="F5846" t="str">
        <f t="shared" si="275"/>
        <v>No</v>
      </c>
    </row>
    <row r="5847" spans="1:6" x14ac:dyDescent="0.25">
      <c r="A5847" t="s">
        <v>372</v>
      </c>
      <c r="B5847" s="1">
        <v>38769</v>
      </c>
      <c r="C5847" t="s">
        <v>3555</v>
      </c>
      <c r="D5847">
        <f t="shared" si="273"/>
        <v>5205.68</v>
      </c>
      <c r="E5847">
        <f t="shared" si="274"/>
        <v>2</v>
      </c>
      <c r="F5847" t="str">
        <f t="shared" si="275"/>
        <v>No</v>
      </c>
    </row>
    <row r="5848" spans="1:6" x14ac:dyDescent="0.25">
      <c r="A5848" t="s">
        <v>114</v>
      </c>
      <c r="B5848" s="1">
        <v>37056</v>
      </c>
      <c r="C5848">
        <v>9965.68</v>
      </c>
      <c r="D5848">
        <f t="shared" si="273"/>
        <v>9965.68</v>
      </c>
      <c r="E5848">
        <f t="shared" si="274"/>
        <v>6</v>
      </c>
      <c r="F5848" t="str">
        <f t="shared" si="275"/>
        <v>No</v>
      </c>
    </row>
    <row r="5849" spans="1:6" x14ac:dyDescent="0.25">
      <c r="A5849" t="s">
        <v>414</v>
      </c>
      <c r="B5849" s="1">
        <v>40567</v>
      </c>
      <c r="C5849" t="s">
        <v>3556</v>
      </c>
      <c r="D5849">
        <f t="shared" si="273"/>
        <v>5589.31</v>
      </c>
      <c r="E5849">
        <f t="shared" si="274"/>
        <v>1</v>
      </c>
      <c r="F5849" t="str">
        <f t="shared" si="275"/>
        <v>No</v>
      </c>
    </row>
    <row r="5850" spans="1:6" x14ac:dyDescent="0.25">
      <c r="A5850" t="s">
        <v>2638</v>
      </c>
      <c r="B5850" s="1">
        <v>40260</v>
      </c>
      <c r="C5850">
        <v>7563.85</v>
      </c>
      <c r="D5850">
        <f t="shared" si="273"/>
        <v>7563.85</v>
      </c>
      <c r="E5850">
        <f t="shared" si="274"/>
        <v>3</v>
      </c>
      <c r="F5850" t="str">
        <f t="shared" si="275"/>
        <v>No</v>
      </c>
    </row>
    <row r="5851" spans="1:6" x14ac:dyDescent="0.25">
      <c r="A5851" t="s">
        <v>1586</v>
      </c>
      <c r="B5851" s="1">
        <v>37162</v>
      </c>
      <c r="C5851" t="s">
        <v>3557</v>
      </c>
      <c r="D5851">
        <f t="shared" si="273"/>
        <v>7144.12</v>
      </c>
      <c r="E5851">
        <f t="shared" si="274"/>
        <v>9</v>
      </c>
      <c r="F5851" t="str">
        <f t="shared" si="275"/>
        <v>No</v>
      </c>
    </row>
    <row r="5852" spans="1:6" x14ac:dyDescent="0.25">
      <c r="A5852" t="s">
        <v>1208</v>
      </c>
      <c r="B5852" s="1">
        <v>38025</v>
      </c>
      <c r="C5852" t="s">
        <v>3558</v>
      </c>
      <c r="D5852">
        <f t="shared" si="273"/>
        <v>8673.74</v>
      </c>
      <c r="E5852">
        <f t="shared" si="274"/>
        <v>2</v>
      </c>
      <c r="F5852" t="str">
        <f t="shared" si="275"/>
        <v>No</v>
      </c>
    </row>
    <row r="5853" spans="1:6" x14ac:dyDescent="0.25">
      <c r="A5853" t="s">
        <v>660</v>
      </c>
      <c r="B5853" s="1">
        <v>41431</v>
      </c>
      <c r="C5853" t="s">
        <v>3559</v>
      </c>
      <c r="D5853">
        <f t="shared" si="273"/>
        <v>9282.1299999999992</v>
      </c>
      <c r="E5853">
        <f t="shared" si="274"/>
        <v>6</v>
      </c>
      <c r="F5853" t="str">
        <f t="shared" si="275"/>
        <v>No</v>
      </c>
    </row>
    <row r="5854" spans="1:6" x14ac:dyDescent="0.25">
      <c r="A5854" t="s">
        <v>1762</v>
      </c>
      <c r="B5854" s="1">
        <v>41834</v>
      </c>
      <c r="C5854" t="s">
        <v>3560</v>
      </c>
      <c r="D5854">
        <f t="shared" si="273"/>
        <v>7304.46</v>
      </c>
      <c r="E5854">
        <f t="shared" si="274"/>
        <v>7</v>
      </c>
      <c r="F5854" t="str">
        <f t="shared" si="275"/>
        <v>No</v>
      </c>
    </row>
    <row r="5855" spans="1:6" x14ac:dyDescent="0.25">
      <c r="A5855" t="s">
        <v>789</v>
      </c>
      <c r="B5855" s="1">
        <v>39663</v>
      </c>
      <c r="C5855" t="s">
        <v>3561</v>
      </c>
      <c r="D5855">
        <f t="shared" si="273"/>
        <v>8425.7900000000009</v>
      </c>
      <c r="E5855">
        <f t="shared" si="274"/>
        <v>8</v>
      </c>
      <c r="F5855" t="str">
        <f t="shared" si="275"/>
        <v>No</v>
      </c>
    </row>
    <row r="5856" spans="1:6" x14ac:dyDescent="0.25">
      <c r="A5856" t="s">
        <v>424</v>
      </c>
      <c r="B5856" s="1">
        <v>40877</v>
      </c>
      <c r="C5856" t="s">
        <v>3562</v>
      </c>
      <c r="D5856">
        <f t="shared" si="273"/>
        <v>7660.61</v>
      </c>
      <c r="E5856">
        <f t="shared" si="274"/>
        <v>11</v>
      </c>
      <c r="F5856" t="str">
        <f t="shared" si="275"/>
        <v>No</v>
      </c>
    </row>
    <row r="5857" spans="1:6" x14ac:dyDescent="0.25">
      <c r="A5857" t="s">
        <v>487</v>
      </c>
      <c r="B5857" s="1">
        <v>37623</v>
      </c>
      <c r="C5857">
        <v>6686.72</v>
      </c>
      <c r="D5857">
        <f t="shared" si="273"/>
        <v>6686.72</v>
      </c>
      <c r="E5857">
        <f t="shared" si="274"/>
        <v>1</v>
      </c>
      <c r="F5857" t="str">
        <f t="shared" si="275"/>
        <v>No</v>
      </c>
    </row>
    <row r="5858" spans="1:6" x14ac:dyDescent="0.25">
      <c r="A5858" t="s">
        <v>74</v>
      </c>
      <c r="B5858" s="1">
        <v>39560</v>
      </c>
      <c r="C5858">
        <v>5545.45</v>
      </c>
      <c r="D5858">
        <f t="shared" si="273"/>
        <v>5545.45</v>
      </c>
      <c r="E5858">
        <f t="shared" si="274"/>
        <v>4</v>
      </c>
      <c r="F5858" t="str">
        <f t="shared" si="275"/>
        <v>Yes</v>
      </c>
    </row>
    <row r="5859" spans="1:6" x14ac:dyDescent="0.25">
      <c r="A5859" t="s">
        <v>932</v>
      </c>
      <c r="B5859" s="1">
        <v>38023</v>
      </c>
      <c r="C5859">
        <v>8015.15</v>
      </c>
      <c r="D5859">
        <f t="shared" si="273"/>
        <v>8015.15</v>
      </c>
      <c r="E5859">
        <f t="shared" si="274"/>
        <v>2</v>
      </c>
      <c r="F5859" t="str">
        <f t="shared" si="275"/>
        <v>No</v>
      </c>
    </row>
    <row r="5860" spans="1:6" x14ac:dyDescent="0.25">
      <c r="A5860" t="s">
        <v>1179</v>
      </c>
      <c r="B5860" s="1">
        <v>40228</v>
      </c>
      <c r="C5860">
        <v>7081.36</v>
      </c>
      <c r="D5860">
        <f t="shared" si="273"/>
        <v>7081.36</v>
      </c>
      <c r="E5860">
        <f t="shared" si="274"/>
        <v>2</v>
      </c>
      <c r="F5860" t="str">
        <f t="shared" si="275"/>
        <v>No</v>
      </c>
    </row>
    <row r="5861" spans="1:6" x14ac:dyDescent="0.25">
      <c r="A5861" t="s">
        <v>915</v>
      </c>
      <c r="B5861" s="1">
        <v>39456</v>
      </c>
      <c r="C5861">
        <v>6727.8</v>
      </c>
      <c r="D5861">
        <f t="shared" si="273"/>
        <v>6727.8</v>
      </c>
      <c r="E5861">
        <f t="shared" si="274"/>
        <v>1</v>
      </c>
      <c r="F5861" t="str">
        <f t="shared" si="275"/>
        <v>No</v>
      </c>
    </row>
    <row r="5862" spans="1:6" x14ac:dyDescent="0.25">
      <c r="A5862" t="s">
        <v>679</v>
      </c>
      <c r="B5862" s="1">
        <v>41263</v>
      </c>
      <c r="C5862">
        <v>5454.5</v>
      </c>
      <c r="D5862">
        <f t="shared" si="273"/>
        <v>5454.5</v>
      </c>
      <c r="E5862">
        <f t="shared" si="274"/>
        <v>12</v>
      </c>
      <c r="F5862" t="str">
        <f t="shared" si="275"/>
        <v>No</v>
      </c>
    </row>
    <row r="5863" spans="1:6" x14ac:dyDescent="0.25">
      <c r="A5863" t="s">
        <v>932</v>
      </c>
      <c r="B5863" s="1">
        <v>37994</v>
      </c>
      <c r="C5863">
        <v>8139.44</v>
      </c>
      <c r="D5863">
        <f t="shared" si="273"/>
        <v>8139.44</v>
      </c>
      <c r="E5863">
        <f t="shared" si="274"/>
        <v>1</v>
      </c>
      <c r="F5863" t="str">
        <f t="shared" si="275"/>
        <v>No</v>
      </c>
    </row>
    <row r="5864" spans="1:6" x14ac:dyDescent="0.25">
      <c r="A5864" t="s">
        <v>281</v>
      </c>
      <c r="B5864" s="1">
        <v>40258</v>
      </c>
      <c r="C5864">
        <v>9437.1299999999992</v>
      </c>
      <c r="D5864">
        <f t="shared" si="273"/>
        <v>9437.1299999999992</v>
      </c>
      <c r="E5864">
        <f t="shared" si="274"/>
        <v>3</v>
      </c>
      <c r="F5864" t="str">
        <f t="shared" si="275"/>
        <v>No</v>
      </c>
    </row>
    <row r="5865" spans="1:6" x14ac:dyDescent="0.25">
      <c r="A5865" t="s">
        <v>728</v>
      </c>
      <c r="B5865" s="1">
        <v>41920</v>
      </c>
      <c r="C5865" t="s">
        <v>3563</v>
      </c>
      <c r="D5865">
        <f t="shared" si="273"/>
        <v>6823.78</v>
      </c>
      <c r="E5865">
        <f t="shared" si="274"/>
        <v>10</v>
      </c>
      <c r="F5865" t="str">
        <f t="shared" si="275"/>
        <v>No</v>
      </c>
    </row>
    <row r="5866" spans="1:6" x14ac:dyDescent="0.25">
      <c r="A5866" t="s">
        <v>874</v>
      </c>
      <c r="B5866" s="1">
        <v>39275</v>
      </c>
      <c r="C5866">
        <v>8047.97</v>
      </c>
      <c r="D5866">
        <f t="shared" si="273"/>
        <v>8047.97</v>
      </c>
      <c r="E5866">
        <f t="shared" si="274"/>
        <v>7</v>
      </c>
      <c r="F5866" t="str">
        <f t="shared" si="275"/>
        <v>No</v>
      </c>
    </row>
    <row r="5867" spans="1:6" x14ac:dyDescent="0.25">
      <c r="A5867" t="s">
        <v>126</v>
      </c>
      <c r="B5867" s="1">
        <v>37187</v>
      </c>
      <c r="C5867" t="s">
        <v>3564</v>
      </c>
      <c r="D5867">
        <f t="shared" si="273"/>
        <v>9810.76</v>
      </c>
      <c r="E5867">
        <f t="shared" si="274"/>
        <v>10</v>
      </c>
      <c r="F5867" t="str">
        <f t="shared" si="275"/>
        <v>No</v>
      </c>
    </row>
    <row r="5868" spans="1:6" x14ac:dyDescent="0.25">
      <c r="A5868" t="s">
        <v>408</v>
      </c>
      <c r="B5868" s="1">
        <v>39977</v>
      </c>
      <c r="C5868" t="s">
        <v>3565</v>
      </c>
      <c r="D5868">
        <f t="shared" si="273"/>
        <v>9444.85</v>
      </c>
      <c r="E5868">
        <f t="shared" si="274"/>
        <v>6</v>
      </c>
      <c r="F5868" t="str">
        <f t="shared" si="275"/>
        <v>No</v>
      </c>
    </row>
    <row r="5869" spans="1:6" x14ac:dyDescent="0.25">
      <c r="A5869" t="s">
        <v>673</v>
      </c>
      <c r="B5869" s="1">
        <v>37661</v>
      </c>
      <c r="C5869">
        <v>8158.34</v>
      </c>
      <c r="D5869">
        <f t="shared" si="273"/>
        <v>8158.34</v>
      </c>
      <c r="E5869">
        <f t="shared" si="274"/>
        <v>2</v>
      </c>
      <c r="F5869" t="str">
        <f t="shared" si="275"/>
        <v>No</v>
      </c>
    </row>
    <row r="5870" spans="1:6" x14ac:dyDescent="0.25">
      <c r="A5870" t="s">
        <v>2264</v>
      </c>
      <c r="B5870" s="1">
        <v>39618</v>
      </c>
      <c r="C5870">
        <v>9983.35</v>
      </c>
      <c r="D5870">
        <f t="shared" si="273"/>
        <v>9983.35</v>
      </c>
      <c r="E5870">
        <f t="shared" si="274"/>
        <v>6</v>
      </c>
      <c r="F5870" t="str">
        <f t="shared" si="275"/>
        <v>No</v>
      </c>
    </row>
    <row r="5871" spans="1:6" x14ac:dyDescent="0.25">
      <c r="A5871" t="s">
        <v>851</v>
      </c>
      <c r="B5871" s="1">
        <v>37965</v>
      </c>
      <c r="C5871" t="s">
        <v>3566</v>
      </c>
      <c r="D5871">
        <f t="shared" si="273"/>
        <v>9083.52</v>
      </c>
      <c r="E5871">
        <f t="shared" si="274"/>
        <v>12</v>
      </c>
      <c r="F5871" t="str">
        <f t="shared" si="275"/>
        <v>No</v>
      </c>
    </row>
    <row r="5872" spans="1:6" x14ac:dyDescent="0.25">
      <c r="A5872" t="s">
        <v>141</v>
      </c>
      <c r="B5872" s="1">
        <v>37123</v>
      </c>
      <c r="C5872" t="s">
        <v>3567</v>
      </c>
      <c r="D5872">
        <f t="shared" si="273"/>
        <v>9518.23</v>
      </c>
      <c r="E5872">
        <f t="shared" si="274"/>
        <v>8</v>
      </c>
      <c r="F5872" t="str">
        <f t="shared" si="275"/>
        <v>No</v>
      </c>
    </row>
    <row r="5873" spans="1:6" x14ac:dyDescent="0.25">
      <c r="A5873" t="s">
        <v>126</v>
      </c>
      <c r="B5873" s="1">
        <v>37601</v>
      </c>
      <c r="C5873">
        <v>6623.25</v>
      </c>
      <c r="D5873">
        <f t="shared" si="273"/>
        <v>6623.25</v>
      </c>
      <c r="E5873">
        <f t="shared" si="274"/>
        <v>12</v>
      </c>
      <c r="F5873" t="str">
        <f t="shared" si="275"/>
        <v>No</v>
      </c>
    </row>
    <row r="5874" spans="1:6" x14ac:dyDescent="0.25">
      <c r="A5874" t="s">
        <v>850</v>
      </c>
      <c r="B5874" s="1">
        <v>40178</v>
      </c>
      <c r="C5874">
        <v>9355.4699999999993</v>
      </c>
      <c r="D5874">
        <f t="shared" si="273"/>
        <v>9355.4699999999993</v>
      </c>
      <c r="E5874">
        <f t="shared" si="274"/>
        <v>12</v>
      </c>
      <c r="F5874" t="str">
        <f t="shared" si="275"/>
        <v>No</v>
      </c>
    </row>
    <row r="5875" spans="1:6" x14ac:dyDescent="0.25">
      <c r="A5875" t="s">
        <v>190</v>
      </c>
      <c r="B5875" s="1">
        <v>39631</v>
      </c>
      <c r="C5875" t="s">
        <v>3568</v>
      </c>
      <c r="D5875">
        <f t="shared" si="273"/>
        <v>9721.7999999999993</v>
      </c>
      <c r="E5875">
        <f t="shared" si="274"/>
        <v>7</v>
      </c>
      <c r="F5875" t="str">
        <f t="shared" si="275"/>
        <v>No</v>
      </c>
    </row>
    <row r="5876" spans="1:6" x14ac:dyDescent="0.25">
      <c r="A5876" t="s">
        <v>251</v>
      </c>
      <c r="B5876" s="1">
        <v>37103</v>
      </c>
      <c r="C5876" t="s">
        <v>3569</v>
      </c>
      <c r="D5876">
        <f t="shared" si="273"/>
        <v>5986.65</v>
      </c>
      <c r="E5876">
        <f t="shared" si="274"/>
        <v>7</v>
      </c>
      <c r="F5876" t="str">
        <f t="shared" si="275"/>
        <v>No</v>
      </c>
    </row>
    <row r="5877" spans="1:6" x14ac:dyDescent="0.25">
      <c r="A5877" t="s">
        <v>396</v>
      </c>
      <c r="B5877" s="1">
        <v>39318</v>
      </c>
      <c r="C5877" t="s">
        <v>3570</v>
      </c>
      <c r="D5877">
        <f t="shared" si="273"/>
        <v>9836.39</v>
      </c>
      <c r="E5877">
        <f t="shared" si="274"/>
        <v>8</v>
      </c>
      <c r="F5877" t="str">
        <f t="shared" si="275"/>
        <v>Yes</v>
      </c>
    </row>
    <row r="5878" spans="1:6" x14ac:dyDescent="0.25">
      <c r="A5878" t="s">
        <v>102</v>
      </c>
      <c r="B5878" s="1">
        <v>40680</v>
      </c>
      <c r="C5878" t="s">
        <v>3571</v>
      </c>
      <c r="D5878">
        <f t="shared" si="273"/>
        <v>8327.8700000000008</v>
      </c>
      <c r="E5878">
        <f t="shared" si="274"/>
        <v>5</v>
      </c>
      <c r="F5878" t="str">
        <f t="shared" si="275"/>
        <v>No</v>
      </c>
    </row>
    <row r="5879" spans="1:6" x14ac:dyDescent="0.25">
      <c r="A5879" t="s">
        <v>211</v>
      </c>
      <c r="B5879" s="1">
        <v>38771</v>
      </c>
      <c r="C5879" t="s">
        <v>3572</v>
      </c>
      <c r="D5879">
        <f t="shared" si="273"/>
        <v>8166.71</v>
      </c>
      <c r="E5879">
        <f t="shared" si="274"/>
        <v>2</v>
      </c>
      <c r="F5879" t="str">
        <f t="shared" si="275"/>
        <v>No</v>
      </c>
    </row>
    <row r="5880" spans="1:6" x14ac:dyDescent="0.25">
      <c r="A5880" t="s">
        <v>90</v>
      </c>
      <c r="B5880" s="1">
        <v>37929</v>
      </c>
      <c r="C5880" t="s">
        <v>3573</v>
      </c>
      <c r="D5880">
        <f t="shared" si="273"/>
        <v>7332.05</v>
      </c>
      <c r="E5880">
        <f t="shared" si="274"/>
        <v>11</v>
      </c>
      <c r="F5880" t="str">
        <f t="shared" si="275"/>
        <v>No</v>
      </c>
    </row>
    <row r="5881" spans="1:6" x14ac:dyDescent="0.25">
      <c r="A5881" t="s">
        <v>1375</v>
      </c>
      <c r="B5881" s="1">
        <v>38766</v>
      </c>
      <c r="C5881" t="s">
        <v>3574</v>
      </c>
      <c r="D5881">
        <f t="shared" si="273"/>
        <v>6440.11</v>
      </c>
      <c r="E5881">
        <f t="shared" si="274"/>
        <v>2</v>
      </c>
      <c r="F5881" t="str">
        <f t="shared" si="275"/>
        <v>No</v>
      </c>
    </row>
    <row r="5882" spans="1:6" x14ac:dyDescent="0.25">
      <c r="A5882" t="s">
        <v>80</v>
      </c>
      <c r="B5882" s="1">
        <v>37955</v>
      </c>
      <c r="C5882">
        <v>5668.89</v>
      </c>
      <c r="D5882">
        <f t="shared" si="273"/>
        <v>5668.89</v>
      </c>
      <c r="E5882">
        <f t="shared" si="274"/>
        <v>11</v>
      </c>
      <c r="F5882" t="str">
        <f t="shared" si="275"/>
        <v>Yes</v>
      </c>
    </row>
    <row r="5883" spans="1:6" x14ac:dyDescent="0.25">
      <c r="A5883" t="s">
        <v>904</v>
      </c>
      <c r="B5883" s="1">
        <v>40351</v>
      </c>
      <c r="C5883" t="s">
        <v>3575</v>
      </c>
      <c r="D5883">
        <f t="shared" si="273"/>
        <v>6381.85</v>
      </c>
      <c r="E5883">
        <f t="shared" si="274"/>
        <v>6</v>
      </c>
      <c r="F5883" t="str">
        <f t="shared" si="275"/>
        <v>No</v>
      </c>
    </row>
    <row r="5884" spans="1:6" x14ac:dyDescent="0.25">
      <c r="A5884" t="s">
        <v>202</v>
      </c>
      <c r="B5884" s="1">
        <v>41824</v>
      </c>
      <c r="C5884" t="s">
        <v>3576</v>
      </c>
      <c r="D5884">
        <f t="shared" si="273"/>
        <v>8286.02</v>
      </c>
      <c r="E5884">
        <f t="shared" si="274"/>
        <v>7</v>
      </c>
      <c r="F5884" t="str">
        <f t="shared" si="275"/>
        <v>No</v>
      </c>
    </row>
    <row r="5885" spans="1:6" x14ac:dyDescent="0.25">
      <c r="A5885" t="s">
        <v>379</v>
      </c>
      <c r="B5885" s="1">
        <v>39753</v>
      </c>
      <c r="C5885" t="s">
        <v>3577</v>
      </c>
      <c r="D5885">
        <f t="shared" si="273"/>
        <v>9121.7199999999993</v>
      </c>
      <c r="E5885">
        <f t="shared" si="274"/>
        <v>11</v>
      </c>
      <c r="F5885" t="str">
        <f t="shared" si="275"/>
        <v>No</v>
      </c>
    </row>
    <row r="5886" spans="1:6" x14ac:dyDescent="0.25">
      <c r="A5886" t="s">
        <v>125</v>
      </c>
      <c r="B5886" s="1">
        <v>37349</v>
      </c>
      <c r="C5886" t="s">
        <v>3578</v>
      </c>
      <c r="D5886">
        <f t="shared" si="273"/>
        <v>5499.99</v>
      </c>
      <c r="E5886">
        <f t="shared" si="274"/>
        <v>4</v>
      </c>
      <c r="F5886" t="str">
        <f t="shared" si="275"/>
        <v>No</v>
      </c>
    </row>
    <row r="5887" spans="1:6" x14ac:dyDescent="0.25">
      <c r="A5887" t="s">
        <v>90</v>
      </c>
      <c r="B5887" s="1">
        <v>37129</v>
      </c>
      <c r="C5887">
        <v>9227.07</v>
      </c>
      <c r="D5887">
        <f t="shared" si="273"/>
        <v>9227.07</v>
      </c>
      <c r="E5887">
        <f t="shared" si="274"/>
        <v>8</v>
      </c>
      <c r="F5887" t="str">
        <f t="shared" si="275"/>
        <v>No</v>
      </c>
    </row>
    <row r="5888" spans="1:6" x14ac:dyDescent="0.25">
      <c r="A5888" t="s">
        <v>593</v>
      </c>
      <c r="B5888" s="1">
        <v>39301</v>
      </c>
      <c r="C5888">
        <v>6468.1</v>
      </c>
      <c r="D5888">
        <f t="shared" si="273"/>
        <v>6468.1</v>
      </c>
      <c r="E5888">
        <f t="shared" si="274"/>
        <v>8</v>
      </c>
      <c r="F5888" t="str">
        <f t="shared" si="275"/>
        <v>No</v>
      </c>
    </row>
    <row r="5889" spans="1:6" x14ac:dyDescent="0.25">
      <c r="A5889" t="s">
        <v>514</v>
      </c>
      <c r="B5889" s="1">
        <v>38582</v>
      </c>
      <c r="C5889">
        <v>5510.93</v>
      </c>
      <c r="D5889">
        <f t="shared" si="273"/>
        <v>5510.93</v>
      </c>
      <c r="E5889">
        <f t="shared" si="274"/>
        <v>8</v>
      </c>
      <c r="F5889" t="str">
        <f t="shared" si="275"/>
        <v>No</v>
      </c>
    </row>
    <row r="5890" spans="1:6" x14ac:dyDescent="0.25">
      <c r="A5890" t="s">
        <v>258</v>
      </c>
      <c r="B5890" s="1">
        <v>38433</v>
      </c>
      <c r="C5890">
        <v>7106.27</v>
      </c>
      <c r="D5890">
        <f t="shared" si="273"/>
        <v>7106.27</v>
      </c>
      <c r="E5890">
        <f t="shared" si="274"/>
        <v>3</v>
      </c>
      <c r="F5890" t="str">
        <f t="shared" si="275"/>
        <v>No</v>
      </c>
    </row>
    <row r="5891" spans="1:6" x14ac:dyDescent="0.25">
      <c r="A5891" t="s">
        <v>593</v>
      </c>
      <c r="B5891" s="1">
        <v>38699</v>
      </c>
      <c r="C5891" t="s">
        <v>3579</v>
      </c>
      <c r="D5891">
        <f t="shared" ref="D5891:D5954" si="276">IF(LEFT(RIGHT(C5891,3))=",",_xlfn.NUMBERVALUE(C5891,",","."),C5891)</f>
        <v>8218.5400000000009</v>
      </c>
      <c r="E5891">
        <f t="shared" ref="E5891:E5954" si="277">MONTH(B5891)</f>
        <v>12</v>
      </c>
      <c r="F5891" t="str">
        <f t="shared" ref="F5891:F5954" si="278">IF(ISERROR(SEARCH("J*A*S*M",A5891)),"No","Yes")</f>
        <v>No</v>
      </c>
    </row>
    <row r="5892" spans="1:6" x14ac:dyDescent="0.25">
      <c r="A5892" t="s">
        <v>721</v>
      </c>
      <c r="B5892" s="1">
        <v>38708</v>
      </c>
      <c r="C5892">
        <v>9460.08</v>
      </c>
      <c r="D5892">
        <f t="shared" si="276"/>
        <v>9460.08</v>
      </c>
      <c r="E5892">
        <f t="shared" si="277"/>
        <v>12</v>
      </c>
      <c r="F5892" t="str">
        <f t="shared" si="278"/>
        <v>No</v>
      </c>
    </row>
    <row r="5893" spans="1:6" x14ac:dyDescent="0.25">
      <c r="A5893" t="s">
        <v>96</v>
      </c>
      <c r="B5893" s="1">
        <v>41252</v>
      </c>
      <c r="C5893">
        <v>7003.73</v>
      </c>
      <c r="D5893">
        <f t="shared" si="276"/>
        <v>7003.73</v>
      </c>
      <c r="E5893">
        <f t="shared" si="277"/>
        <v>12</v>
      </c>
      <c r="F5893" t="str">
        <f t="shared" si="278"/>
        <v>No</v>
      </c>
    </row>
    <row r="5894" spans="1:6" x14ac:dyDescent="0.25">
      <c r="A5894" t="s">
        <v>308</v>
      </c>
      <c r="B5894" s="1">
        <v>37968</v>
      </c>
      <c r="C5894">
        <v>8228.2999999999993</v>
      </c>
      <c r="D5894">
        <f t="shared" si="276"/>
        <v>8228.2999999999993</v>
      </c>
      <c r="E5894">
        <f t="shared" si="277"/>
        <v>12</v>
      </c>
      <c r="F5894" t="str">
        <f t="shared" si="278"/>
        <v>No</v>
      </c>
    </row>
    <row r="5895" spans="1:6" x14ac:dyDescent="0.25">
      <c r="A5895" t="s">
        <v>2638</v>
      </c>
      <c r="B5895" s="1">
        <v>37001</v>
      </c>
      <c r="C5895" t="s">
        <v>3580</v>
      </c>
      <c r="D5895">
        <f t="shared" si="276"/>
        <v>7394.66</v>
      </c>
      <c r="E5895">
        <f t="shared" si="277"/>
        <v>4</v>
      </c>
      <c r="F5895" t="str">
        <f t="shared" si="278"/>
        <v>No</v>
      </c>
    </row>
    <row r="5896" spans="1:6" x14ac:dyDescent="0.25">
      <c r="A5896" t="s">
        <v>1052</v>
      </c>
      <c r="B5896" s="1">
        <v>37100</v>
      </c>
      <c r="C5896" t="s">
        <v>3581</v>
      </c>
      <c r="D5896">
        <f t="shared" si="276"/>
        <v>5389.96</v>
      </c>
      <c r="E5896">
        <f t="shared" si="277"/>
        <v>7</v>
      </c>
      <c r="F5896" t="str">
        <f t="shared" si="278"/>
        <v>No</v>
      </c>
    </row>
    <row r="5897" spans="1:6" x14ac:dyDescent="0.25">
      <c r="A5897" t="s">
        <v>544</v>
      </c>
      <c r="B5897" s="1">
        <v>38194</v>
      </c>
      <c r="C5897" t="s">
        <v>3582</v>
      </c>
      <c r="D5897">
        <f t="shared" si="276"/>
        <v>9084.7900000000009</v>
      </c>
      <c r="E5897">
        <f t="shared" si="277"/>
        <v>7</v>
      </c>
      <c r="F5897" t="str">
        <f t="shared" si="278"/>
        <v>Yes</v>
      </c>
    </row>
    <row r="5898" spans="1:6" x14ac:dyDescent="0.25">
      <c r="A5898" t="s">
        <v>236</v>
      </c>
      <c r="B5898" s="1">
        <v>38512</v>
      </c>
      <c r="C5898" t="s">
        <v>3583</v>
      </c>
      <c r="D5898">
        <f t="shared" si="276"/>
        <v>9606.94</v>
      </c>
      <c r="E5898">
        <f t="shared" si="277"/>
        <v>6</v>
      </c>
      <c r="F5898" t="str">
        <f t="shared" si="278"/>
        <v>No</v>
      </c>
    </row>
    <row r="5899" spans="1:6" x14ac:dyDescent="0.25">
      <c r="A5899" t="s">
        <v>61</v>
      </c>
      <c r="B5899" s="1">
        <v>37002</v>
      </c>
      <c r="C5899" t="s">
        <v>3584</v>
      </c>
      <c r="D5899">
        <f t="shared" si="276"/>
        <v>9865.4599999999991</v>
      </c>
      <c r="E5899">
        <f t="shared" si="277"/>
        <v>4</v>
      </c>
      <c r="F5899" t="str">
        <f t="shared" si="278"/>
        <v>No</v>
      </c>
    </row>
    <row r="5900" spans="1:6" x14ac:dyDescent="0.25">
      <c r="A5900" t="s">
        <v>372</v>
      </c>
      <c r="B5900" s="1">
        <v>40860</v>
      </c>
      <c r="C5900" t="s">
        <v>3585</v>
      </c>
      <c r="D5900">
        <f t="shared" si="276"/>
        <v>6784.5</v>
      </c>
      <c r="E5900">
        <f t="shared" si="277"/>
        <v>11</v>
      </c>
      <c r="F5900" t="str">
        <f t="shared" si="278"/>
        <v>No</v>
      </c>
    </row>
    <row r="5901" spans="1:6" x14ac:dyDescent="0.25">
      <c r="A5901" t="s">
        <v>544</v>
      </c>
      <c r="B5901" s="1">
        <v>37078</v>
      </c>
      <c r="C5901" t="s">
        <v>3586</v>
      </c>
      <c r="D5901">
        <f t="shared" si="276"/>
        <v>6619.63</v>
      </c>
      <c r="E5901">
        <f t="shared" si="277"/>
        <v>7</v>
      </c>
      <c r="F5901" t="str">
        <f t="shared" si="278"/>
        <v>Yes</v>
      </c>
    </row>
    <row r="5902" spans="1:6" x14ac:dyDescent="0.25">
      <c r="A5902" t="s">
        <v>77</v>
      </c>
      <c r="B5902" s="1">
        <v>41084</v>
      </c>
      <c r="C5902" t="s">
        <v>3587</v>
      </c>
      <c r="D5902">
        <f t="shared" si="276"/>
        <v>8005.56</v>
      </c>
      <c r="E5902">
        <f t="shared" si="277"/>
        <v>6</v>
      </c>
      <c r="F5902" t="str">
        <f t="shared" si="278"/>
        <v>No</v>
      </c>
    </row>
    <row r="5903" spans="1:6" x14ac:dyDescent="0.25">
      <c r="A5903" t="s">
        <v>211</v>
      </c>
      <c r="B5903" s="1">
        <v>41724</v>
      </c>
      <c r="C5903">
        <v>6438.66</v>
      </c>
      <c r="D5903">
        <f t="shared" si="276"/>
        <v>6438.66</v>
      </c>
      <c r="E5903">
        <f t="shared" si="277"/>
        <v>3</v>
      </c>
      <c r="F5903" t="str">
        <f t="shared" si="278"/>
        <v>No</v>
      </c>
    </row>
    <row r="5904" spans="1:6" x14ac:dyDescent="0.25">
      <c r="A5904" t="s">
        <v>403</v>
      </c>
      <c r="B5904" s="1">
        <v>40524</v>
      </c>
      <c r="C5904">
        <v>6416.5</v>
      </c>
      <c r="D5904">
        <f t="shared" si="276"/>
        <v>6416.5</v>
      </c>
      <c r="E5904">
        <f t="shared" si="277"/>
        <v>12</v>
      </c>
      <c r="F5904" t="str">
        <f t="shared" si="278"/>
        <v>No</v>
      </c>
    </row>
    <row r="5905" spans="1:6" x14ac:dyDescent="0.25">
      <c r="A5905" t="s">
        <v>790</v>
      </c>
      <c r="B5905" s="1">
        <v>40021</v>
      </c>
      <c r="C5905" t="s">
        <v>3588</v>
      </c>
      <c r="D5905">
        <f t="shared" si="276"/>
        <v>9834.49</v>
      </c>
      <c r="E5905">
        <f t="shared" si="277"/>
        <v>7</v>
      </c>
      <c r="F5905" t="str">
        <f t="shared" si="278"/>
        <v>No</v>
      </c>
    </row>
    <row r="5906" spans="1:6" x14ac:dyDescent="0.25">
      <c r="A5906" t="s">
        <v>530</v>
      </c>
      <c r="B5906" s="1">
        <v>37034</v>
      </c>
      <c r="C5906">
        <v>9146.1299999999992</v>
      </c>
      <c r="D5906">
        <f t="shared" si="276"/>
        <v>9146.1299999999992</v>
      </c>
      <c r="E5906">
        <f t="shared" si="277"/>
        <v>5</v>
      </c>
      <c r="F5906" t="str">
        <f t="shared" si="278"/>
        <v>No</v>
      </c>
    </row>
    <row r="5907" spans="1:6" x14ac:dyDescent="0.25">
      <c r="A5907" t="s">
        <v>718</v>
      </c>
      <c r="B5907" s="1">
        <v>40067</v>
      </c>
      <c r="C5907" t="s">
        <v>3589</v>
      </c>
      <c r="D5907">
        <f t="shared" si="276"/>
        <v>9178.49</v>
      </c>
      <c r="E5907">
        <f t="shared" si="277"/>
        <v>9</v>
      </c>
      <c r="F5907" t="str">
        <f t="shared" si="278"/>
        <v>No</v>
      </c>
    </row>
    <row r="5908" spans="1:6" x14ac:dyDescent="0.25">
      <c r="A5908" t="s">
        <v>132</v>
      </c>
      <c r="B5908" s="1">
        <v>41866</v>
      </c>
      <c r="C5908">
        <v>9754.2099999999991</v>
      </c>
      <c r="D5908">
        <f t="shared" si="276"/>
        <v>9754.2099999999991</v>
      </c>
      <c r="E5908">
        <f t="shared" si="277"/>
        <v>8</v>
      </c>
      <c r="F5908" t="str">
        <f t="shared" si="278"/>
        <v>No</v>
      </c>
    </row>
    <row r="5909" spans="1:6" x14ac:dyDescent="0.25">
      <c r="A5909" t="s">
        <v>1191</v>
      </c>
      <c r="B5909" s="1">
        <v>38739</v>
      </c>
      <c r="C5909" t="s">
        <v>3590</v>
      </c>
      <c r="D5909">
        <f t="shared" si="276"/>
        <v>9272.75</v>
      </c>
      <c r="E5909">
        <f t="shared" si="277"/>
        <v>1</v>
      </c>
      <c r="F5909" t="str">
        <f t="shared" si="278"/>
        <v>No</v>
      </c>
    </row>
    <row r="5910" spans="1:6" x14ac:dyDescent="0.25">
      <c r="A5910" t="s">
        <v>230</v>
      </c>
      <c r="B5910" s="1">
        <v>39850</v>
      </c>
      <c r="C5910" t="s">
        <v>3591</v>
      </c>
      <c r="D5910">
        <f t="shared" si="276"/>
        <v>8700.5499999999993</v>
      </c>
      <c r="E5910">
        <f t="shared" si="277"/>
        <v>2</v>
      </c>
      <c r="F5910" t="str">
        <f t="shared" si="278"/>
        <v>No</v>
      </c>
    </row>
    <row r="5911" spans="1:6" x14ac:dyDescent="0.25">
      <c r="A5911" t="s">
        <v>566</v>
      </c>
      <c r="B5911" s="1">
        <v>39316</v>
      </c>
      <c r="C5911" t="s">
        <v>3592</v>
      </c>
      <c r="D5911">
        <f t="shared" si="276"/>
        <v>9333.24</v>
      </c>
      <c r="E5911">
        <f t="shared" si="277"/>
        <v>8</v>
      </c>
      <c r="F5911" t="str">
        <f t="shared" si="278"/>
        <v>No</v>
      </c>
    </row>
    <row r="5912" spans="1:6" x14ac:dyDescent="0.25">
      <c r="A5912" t="s">
        <v>247</v>
      </c>
      <c r="B5912" s="1">
        <v>41188</v>
      </c>
      <c r="C5912" t="s">
        <v>3593</v>
      </c>
      <c r="D5912">
        <f t="shared" si="276"/>
        <v>6904.89</v>
      </c>
      <c r="E5912">
        <f t="shared" si="277"/>
        <v>10</v>
      </c>
      <c r="F5912" t="str">
        <f t="shared" si="278"/>
        <v>Yes</v>
      </c>
    </row>
    <row r="5913" spans="1:6" x14ac:dyDescent="0.25">
      <c r="A5913" t="s">
        <v>851</v>
      </c>
      <c r="B5913" s="1">
        <v>39378</v>
      </c>
      <c r="C5913">
        <v>5495.08</v>
      </c>
      <c r="D5913">
        <f t="shared" si="276"/>
        <v>5495.08</v>
      </c>
      <c r="E5913">
        <f t="shared" si="277"/>
        <v>10</v>
      </c>
      <c r="F5913" t="str">
        <f t="shared" si="278"/>
        <v>No</v>
      </c>
    </row>
    <row r="5914" spans="1:6" x14ac:dyDescent="0.25">
      <c r="A5914" t="s">
        <v>1314</v>
      </c>
      <c r="B5914" s="1">
        <v>40230</v>
      </c>
      <c r="C5914" t="s">
        <v>3594</v>
      </c>
      <c r="D5914">
        <f t="shared" si="276"/>
        <v>6894.44</v>
      </c>
      <c r="E5914">
        <f t="shared" si="277"/>
        <v>2</v>
      </c>
      <c r="F5914" t="str">
        <f t="shared" si="278"/>
        <v>No</v>
      </c>
    </row>
    <row r="5915" spans="1:6" x14ac:dyDescent="0.25">
      <c r="A5915" t="s">
        <v>64</v>
      </c>
      <c r="B5915" s="1">
        <v>37171</v>
      </c>
      <c r="C5915">
        <v>9230.57</v>
      </c>
      <c r="D5915">
        <f t="shared" si="276"/>
        <v>9230.57</v>
      </c>
      <c r="E5915">
        <f t="shared" si="277"/>
        <v>10</v>
      </c>
      <c r="F5915" t="str">
        <f t="shared" si="278"/>
        <v>No</v>
      </c>
    </row>
    <row r="5916" spans="1:6" x14ac:dyDescent="0.25">
      <c r="A5916" t="s">
        <v>831</v>
      </c>
      <c r="B5916" s="1">
        <v>37309</v>
      </c>
      <c r="C5916">
        <v>5882.33</v>
      </c>
      <c r="D5916">
        <f t="shared" si="276"/>
        <v>5882.33</v>
      </c>
      <c r="E5916">
        <f t="shared" si="277"/>
        <v>2</v>
      </c>
      <c r="F5916" t="str">
        <f t="shared" si="278"/>
        <v>No</v>
      </c>
    </row>
    <row r="5917" spans="1:6" x14ac:dyDescent="0.25">
      <c r="A5917" t="s">
        <v>372</v>
      </c>
      <c r="B5917" s="1">
        <v>38999</v>
      </c>
      <c r="C5917">
        <v>6571.04</v>
      </c>
      <c r="D5917">
        <f t="shared" si="276"/>
        <v>6571.04</v>
      </c>
      <c r="E5917">
        <f t="shared" si="277"/>
        <v>10</v>
      </c>
      <c r="F5917" t="str">
        <f t="shared" si="278"/>
        <v>No</v>
      </c>
    </row>
    <row r="5918" spans="1:6" x14ac:dyDescent="0.25">
      <c r="A5918" t="s">
        <v>372</v>
      </c>
      <c r="B5918" s="1">
        <v>40964</v>
      </c>
      <c r="C5918" t="s">
        <v>3595</v>
      </c>
      <c r="D5918">
        <f t="shared" si="276"/>
        <v>7117.98</v>
      </c>
      <c r="E5918">
        <f t="shared" si="277"/>
        <v>2</v>
      </c>
      <c r="F5918" t="str">
        <f t="shared" si="278"/>
        <v>No</v>
      </c>
    </row>
    <row r="5919" spans="1:6" x14ac:dyDescent="0.25">
      <c r="A5919" t="s">
        <v>216</v>
      </c>
      <c r="B5919" s="1">
        <v>39853</v>
      </c>
      <c r="C5919">
        <v>7348.33</v>
      </c>
      <c r="D5919">
        <f t="shared" si="276"/>
        <v>7348.33</v>
      </c>
      <c r="E5919">
        <f t="shared" si="277"/>
        <v>2</v>
      </c>
      <c r="F5919" t="str">
        <f t="shared" si="278"/>
        <v>No</v>
      </c>
    </row>
    <row r="5920" spans="1:6" x14ac:dyDescent="0.25">
      <c r="A5920" t="s">
        <v>153</v>
      </c>
      <c r="B5920" s="1">
        <v>38895</v>
      </c>
      <c r="C5920">
        <v>9197.42</v>
      </c>
      <c r="D5920">
        <f t="shared" si="276"/>
        <v>9197.42</v>
      </c>
      <c r="E5920">
        <f t="shared" si="277"/>
        <v>6</v>
      </c>
      <c r="F5920" t="str">
        <f t="shared" si="278"/>
        <v>No</v>
      </c>
    </row>
    <row r="5921" spans="1:6" x14ac:dyDescent="0.25">
      <c r="A5921" t="s">
        <v>407</v>
      </c>
      <c r="B5921" s="1">
        <v>37316</v>
      </c>
      <c r="C5921" t="s">
        <v>3596</v>
      </c>
      <c r="D5921">
        <f t="shared" si="276"/>
        <v>9422.1</v>
      </c>
      <c r="E5921">
        <f t="shared" si="277"/>
        <v>3</v>
      </c>
      <c r="F5921" t="str">
        <f t="shared" si="278"/>
        <v>No</v>
      </c>
    </row>
    <row r="5922" spans="1:6" x14ac:dyDescent="0.25">
      <c r="A5922" t="s">
        <v>346</v>
      </c>
      <c r="B5922" s="1">
        <v>39248</v>
      </c>
      <c r="C5922">
        <v>9136.57</v>
      </c>
      <c r="D5922">
        <f t="shared" si="276"/>
        <v>9136.57</v>
      </c>
      <c r="E5922">
        <f t="shared" si="277"/>
        <v>6</v>
      </c>
      <c r="F5922" t="str">
        <f t="shared" si="278"/>
        <v>No</v>
      </c>
    </row>
    <row r="5923" spans="1:6" x14ac:dyDescent="0.25">
      <c r="A5923" t="s">
        <v>396</v>
      </c>
      <c r="B5923" s="1">
        <v>39502</v>
      </c>
      <c r="C5923" t="s">
        <v>3597</v>
      </c>
      <c r="D5923">
        <f t="shared" si="276"/>
        <v>5201.3100000000004</v>
      </c>
      <c r="E5923">
        <f t="shared" si="277"/>
        <v>2</v>
      </c>
      <c r="F5923" t="str">
        <f t="shared" si="278"/>
        <v>Yes</v>
      </c>
    </row>
    <row r="5924" spans="1:6" x14ac:dyDescent="0.25">
      <c r="A5924" t="s">
        <v>84</v>
      </c>
      <c r="B5924" s="1">
        <v>37598</v>
      </c>
      <c r="C5924">
        <v>9988.7000000000007</v>
      </c>
      <c r="D5924">
        <f t="shared" si="276"/>
        <v>9988.7000000000007</v>
      </c>
      <c r="E5924">
        <f t="shared" si="277"/>
        <v>12</v>
      </c>
      <c r="F5924" t="str">
        <f t="shared" si="278"/>
        <v>No</v>
      </c>
    </row>
    <row r="5925" spans="1:6" x14ac:dyDescent="0.25">
      <c r="A5925" t="s">
        <v>396</v>
      </c>
      <c r="B5925" s="1">
        <v>41886</v>
      </c>
      <c r="C5925" t="s">
        <v>3598</v>
      </c>
      <c r="D5925">
        <f t="shared" si="276"/>
        <v>8527.77</v>
      </c>
      <c r="E5925">
        <f t="shared" si="277"/>
        <v>9</v>
      </c>
      <c r="F5925" t="str">
        <f t="shared" si="278"/>
        <v>Yes</v>
      </c>
    </row>
    <row r="5926" spans="1:6" x14ac:dyDescent="0.25">
      <c r="A5926" t="s">
        <v>1366</v>
      </c>
      <c r="B5926" s="1">
        <v>38212</v>
      </c>
      <c r="C5926" t="s">
        <v>3599</v>
      </c>
      <c r="D5926">
        <f t="shared" si="276"/>
        <v>8562.2000000000007</v>
      </c>
      <c r="E5926">
        <f t="shared" si="277"/>
        <v>8</v>
      </c>
      <c r="F5926" t="str">
        <f t="shared" si="278"/>
        <v>No</v>
      </c>
    </row>
    <row r="5927" spans="1:6" x14ac:dyDescent="0.25">
      <c r="A5927" t="s">
        <v>126</v>
      </c>
      <c r="B5927" s="1">
        <v>40672</v>
      </c>
      <c r="C5927" t="s">
        <v>3600</v>
      </c>
      <c r="D5927">
        <f t="shared" si="276"/>
        <v>5777.66</v>
      </c>
      <c r="E5927">
        <f t="shared" si="277"/>
        <v>5</v>
      </c>
      <c r="F5927" t="str">
        <f t="shared" si="278"/>
        <v>No</v>
      </c>
    </row>
    <row r="5928" spans="1:6" x14ac:dyDescent="0.25">
      <c r="A5928" t="s">
        <v>176</v>
      </c>
      <c r="B5928" s="1">
        <v>37459</v>
      </c>
      <c r="C5928">
        <v>6217.79</v>
      </c>
      <c r="D5928">
        <f t="shared" si="276"/>
        <v>6217.79</v>
      </c>
      <c r="E5928">
        <f t="shared" si="277"/>
        <v>7</v>
      </c>
      <c r="F5928" t="str">
        <f t="shared" si="278"/>
        <v>No</v>
      </c>
    </row>
    <row r="5929" spans="1:6" x14ac:dyDescent="0.25">
      <c r="A5929" t="s">
        <v>949</v>
      </c>
      <c r="B5929" s="1">
        <v>40239</v>
      </c>
      <c r="C5929">
        <v>7679.45</v>
      </c>
      <c r="D5929">
        <f t="shared" si="276"/>
        <v>7679.45</v>
      </c>
      <c r="E5929">
        <f t="shared" si="277"/>
        <v>3</v>
      </c>
      <c r="F5929" t="str">
        <f t="shared" si="278"/>
        <v>No</v>
      </c>
    </row>
    <row r="5930" spans="1:6" x14ac:dyDescent="0.25">
      <c r="A5930" t="s">
        <v>250</v>
      </c>
      <c r="B5930" s="1">
        <v>37335</v>
      </c>
      <c r="C5930">
        <v>6090.71</v>
      </c>
      <c r="D5930">
        <f t="shared" si="276"/>
        <v>6090.71</v>
      </c>
      <c r="E5930">
        <f t="shared" si="277"/>
        <v>3</v>
      </c>
      <c r="F5930" t="str">
        <f t="shared" si="278"/>
        <v>No</v>
      </c>
    </row>
    <row r="5931" spans="1:6" x14ac:dyDescent="0.25">
      <c r="A5931" t="s">
        <v>765</v>
      </c>
      <c r="B5931" s="1">
        <v>38558</v>
      </c>
      <c r="C5931">
        <v>7396.75</v>
      </c>
      <c r="D5931">
        <f t="shared" si="276"/>
        <v>7396.75</v>
      </c>
      <c r="E5931">
        <f t="shared" si="277"/>
        <v>7</v>
      </c>
      <c r="F5931" t="str">
        <f t="shared" si="278"/>
        <v>No</v>
      </c>
    </row>
    <row r="5932" spans="1:6" x14ac:dyDescent="0.25">
      <c r="A5932" t="s">
        <v>335</v>
      </c>
      <c r="B5932" s="1">
        <v>40345</v>
      </c>
      <c r="C5932" t="s">
        <v>3601</v>
      </c>
      <c r="D5932">
        <f t="shared" si="276"/>
        <v>6753.23</v>
      </c>
      <c r="E5932">
        <f t="shared" si="277"/>
        <v>6</v>
      </c>
      <c r="F5932" t="str">
        <f t="shared" si="278"/>
        <v>No</v>
      </c>
    </row>
    <row r="5933" spans="1:6" x14ac:dyDescent="0.25">
      <c r="A5933" t="s">
        <v>77</v>
      </c>
      <c r="B5933" s="1">
        <v>38761</v>
      </c>
      <c r="C5933">
        <v>6316.56</v>
      </c>
      <c r="D5933">
        <f t="shared" si="276"/>
        <v>6316.56</v>
      </c>
      <c r="E5933">
        <f t="shared" si="277"/>
        <v>2</v>
      </c>
      <c r="F5933" t="str">
        <f t="shared" si="278"/>
        <v>No</v>
      </c>
    </row>
    <row r="5934" spans="1:6" x14ac:dyDescent="0.25">
      <c r="A5934" t="s">
        <v>114</v>
      </c>
      <c r="B5934" s="1">
        <v>37953</v>
      </c>
      <c r="C5934">
        <v>5484.57</v>
      </c>
      <c r="D5934">
        <f t="shared" si="276"/>
        <v>5484.57</v>
      </c>
      <c r="E5934">
        <f t="shared" si="277"/>
        <v>11</v>
      </c>
      <c r="F5934" t="str">
        <f t="shared" si="278"/>
        <v>No</v>
      </c>
    </row>
    <row r="5935" spans="1:6" x14ac:dyDescent="0.25">
      <c r="A5935" t="s">
        <v>77</v>
      </c>
      <c r="B5935" s="1">
        <v>41259</v>
      </c>
      <c r="C5935">
        <v>8571.99</v>
      </c>
      <c r="D5935">
        <f t="shared" si="276"/>
        <v>8571.99</v>
      </c>
      <c r="E5935">
        <f t="shared" si="277"/>
        <v>12</v>
      </c>
      <c r="F5935" t="str">
        <f t="shared" si="278"/>
        <v>No</v>
      </c>
    </row>
    <row r="5936" spans="1:6" x14ac:dyDescent="0.25">
      <c r="A5936" t="s">
        <v>218</v>
      </c>
      <c r="B5936" s="1">
        <v>40482</v>
      </c>
      <c r="C5936">
        <v>8379.9599999999991</v>
      </c>
      <c r="D5936">
        <f t="shared" si="276"/>
        <v>8379.9599999999991</v>
      </c>
      <c r="E5936">
        <f t="shared" si="277"/>
        <v>10</v>
      </c>
      <c r="F5936" t="str">
        <f t="shared" si="278"/>
        <v>No</v>
      </c>
    </row>
    <row r="5937" spans="1:6" x14ac:dyDescent="0.25">
      <c r="A5937" t="s">
        <v>245</v>
      </c>
      <c r="B5937" s="1">
        <v>40123</v>
      </c>
      <c r="C5937">
        <v>8701.69</v>
      </c>
      <c r="D5937">
        <f t="shared" si="276"/>
        <v>8701.69</v>
      </c>
      <c r="E5937">
        <f t="shared" si="277"/>
        <v>11</v>
      </c>
      <c r="F5937" t="str">
        <f t="shared" si="278"/>
        <v>No</v>
      </c>
    </row>
    <row r="5938" spans="1:6" x14ac:dyDescent="0.25">
      <c r="A5938" t="s">
        <v>308</v>
      </c>
      <c r="B5938" s="1">
        <v>39864</v>
      </c>
      <c r="C5938">
        <v>6924.4</v>
      </c>
      <c r="D5938">
        <f t="shared" si="276"/>
        <v>6924.4</v>
      </c>
      <c r="E5938">
        <f t="shared" si="277"/>
        <v>2</v>
      </c>
      <c r="F5938" t="str">
        <f t="shared" si="278"/>
        <v>No</v>
      </c>
    </row>
    <row r="5939" spans="1:6" x14ac:dyDescent="0.25">
      <c r="A5939" t="s">
        <v>128</v>
      </c>
      <c r="B5939" s="1">
        <v>38094</v>
      </c>
      <c r="C5939">
        <v>7874.7</v>
      </c>
      <c r="D5939">
        <f t="shared" si="276"/>
        <v>7874.7</v>
      </c>
      <c r="E5939">
        <f t="shared" si="277"/>
        <v>4</v>
      </c>
      <c r="F5939" t="str">
        <f t="shared" si="278"/>
        <v>No</v>
      </c>
    </row>
    <row r="5940" spans="1:6" x14ac:dyDescent="0.25">
      <c r="A5940" t="s">
        <v>424</v>
      </c>
      <c r="B5940" s="1">
        <v>41538</v>
      </c>
      <c r="C5940" t="s">
        <v>3602</v>
      </c>
      <c r="D5940">
        <f t="shared" si="276"/>
        <v>7374.68</v>
      </c>
      <c r="E5940">
        <f t="shared" si="277"/>
        <v>9</v>
      </c>
      <c r="F5940" t="str">
        <f t="shared" si="278"/>
        <v>No</v>
      </c>
    </row>
    <row r="5941" spans="1:6" x14ac:dyDescent="0.25">
      <c r="A5941" t="s">
        <v>1122</v>
      </c>
      <c r="B5941" s="1">
        <v>38075</v>
      </c>
      <c r="C5941">
        <v>9869.2000000000007</v>
      </c>
      <c r="D5941">
        <f t="shared" si="276"/>
        <v>9869.2000000000007</v>
      </c>
      <c r="E5941">
        <f t="shared" si="277"/>
        <v>3</v>
      </c>
      <c r="F5941" t="str">
        <f t="shared" si="278"/>
        <v>No</v>
      </c>
    </row>
    <row r="5942" spans="1:6" x14ac:dyDescent="0.25">
      <c r="A5942" t="s">
        <v>192</v>
      </c>
      <c r="B5942" s="1">
        <v>38440</v>
      </c>
      <c r="C5942">
        <v>9185.56</v>
      </c>
      <c r="D5942">
        <f t="shared" si="276"/>
        <v>9185.56</v>
      </c>
      <c r="E5942">
        <f t="shared" si="277"/>
        <v>3</v>
      </c>
      <c r="F5942" t="str">
        <f t="shared" si="278"/>
        <v>No</v>
      </c>
    </row>
    <row r="5943" spans="1:6" x14ac:dyDescent="0.25">
      <c r="A5943" t="s">
        <v>116</v>
      </c>
      <c r="B5943" s="1">
        <v>41805</v>
      </c>
      <c r="C5943" t="s">
        <v>3603</v>
      </c>
      <c r="D5943">
        <f t="shared" si="276"/>
        <v>5639.74</v>
      </c>
      <c r="E5943">
        <f t="shared" si="277"/>
        <v>6</v>
      </c>
      <c r="F5943" t="str">
        <f t="shared" si="278"/>
        <v>No</v>
      </c>
    </row>
    <row r="5944" spans="1:6" x14ac:dyDescent="0.25">
      <c r="A5944" t="s">
        <v>955</v>
      </c>
      <c r="B5944" s="1">
        <v>38858</v>
      </c>
      <c r="C5944">
        <v>6493.13</v>
      </c>
      <c r="D5944">
        <f t="shared" si="276"/>
        <v>6493.13</v>
      </c>
      <c r="E5944">
        <f t="shared" si="277"/>
        <v>5</v>
      </c>
      <c r="F5944" t="str">
        <f t="shared" si="278"/>
        <v>No</v>
      </c>
    </row>
    <row r="5945" spans="1:6" x14ac:dyDescent="0.25">
      <c r="A5945" t="s">
        <v>125</v>
      </c>
      <c r="B5945" s="1">
        <v>41375</v>
      </c>
      <c r="C5945">
        <v>8924.86</v>
      </c>
      <c r="D5945">
        <f t="shared" si="276"/>
        <v>8924.86</v>
      </c>
      <c r="E5945">
        <f t="shared" si="277"/>
        <v>4</v>
      </c>
      <c r="F5945" t="str">
        <f t="shared" si="278"/>
        <v>No</v>
      </c>
    </row>
    <row r="5946" spans="1:6" x14ac:dyDescent="0.25">
      <c r="A5946" t="s">
        <v>338</v>
      </c>
      <c r="B5946" s="1">
        <v>41014</v>
      </c>
      <c r="C5946" t="s">
        <v>3604</v>
      </c>
      <c r="D5946">
        <f t="shared" si="276"/>
        <v>5520.58</v>
      </c>
      <c r="E5946">
        <f t="shared" si="277"/>
        <v>4</v>
      </c>
      <c r="F5946" t="str">
        <f t="shared" si="278"/>
        <v>No</v>
      </c>
    </row>
    <row r="5947" spans="1:6" x14ac:dyDescent="0.25">
      <c r="A5947" t="s">
        <v>495</v>
      </c>
      <c r="B5947" s="1">
        <v>37904</v>
      </c>
      <c r="C5947">
        <v>7617.91</v>
      </c>
      <c r="D5947">
        <f t="shared" si="276"/>
        <v>7617.91</v>
      </c>
      <c r="E5947">
        <f t="shared" si="277"/>
        <v>10</v>
      </c>
      <c r="F5947" t="str">
        <f t="shared" si="278"/>
        <v>No</v>
      </c>
    </row>
    <row r="5948" spans="1:6" x14ac:dyDescent="0.25">
      <c r="A5948" t="s">
        <v>548</v>
      </c>
      <c r="B5948" s="1">
        <v>40969</v>
      </c>
      <c r="C5948">
        <v>8087.38</v>
      </c>
      <c r="D5948">
        <f t="shared" si="276"/>
        <v>8087.38</v>
      </c>
      <c r="E5948">
        <f t="shared" si="277"/>
        <v>3</v>
      </c>
      <c r="F5948" t="str">
        <f t="shared" si="278"/>
        <v>No</v>
      </c>
    </row>
    <row r="5949" spans="1:6" x14ac:dyDescent="0.25">
      <c r="A5949" t="s">
        <v>593</v>
      </c>
      <c r="B5949" s="1">
        <v>38996</v>
      </c>
      <c r="C5949" t="s">
        <v>3605</v>
      </c>
      <c r="D5949">
        <f t="shared" si="276"/>
        <v>9053.1200000000008</v>
      </c>
      <c r="E5949">
        <f t="shared" si="277"/>
        <v>10</v>
      </c>
      <c r="F5949" t="str">
        <f t="shared" si="278"/>
        <v>No</v>
      </c>
    </row>
    <row r="5950" spans="1:6" x14ac:dyDescent="0.25">
      <c r="A5950" t="s">
        <v>219</v>
      </c>
      <c r="B5950" s="1">
        <v>41161</v>
      </c>
      <c r="C5950">
        <v>9188.18</v>
      </c>
      <c r="D5950">
        <f t="shared" si="276"/>
        <v>9188.18</v>
      </c>
      <c r="E5950">
        <f t="shared" si="277"/>
        <v>9</v>
      </c>
      <c r="F5950" t="str">
        <f t="shared" si="278"/>
        <v>No</v>
      </c>
    </row>
    <row r="5951" spans="1:6" x14ac:dyDescent="0.25">
      <c r="A5951" t="s">
        <v>717</v>
      </c>
      <c r="B5951" s="1">
        <v>37103</v>
      </c>
      <c r="C5951">
        <v>7636.39</v>
      </c>
      <c r="D5951">
        <f t="shared" si="276"/>
        <v>7636.39</v>
      </c>
      <c r="E5951">
        <f t="shared" si="277"/>
        <v>7</v>
      </c>
      <c r="F5951" t="str">
        <f t="shared" si="278"/>
        <v>No</v>
      </c>
    </row>
    <row r="5952" spans="1:6" x14ac:dyDescent="0.25">
      <c r="A5952" t="s">
        <v>1238</v>
      </c>
      <c r="B5952" s="1">
        <v>40385</v>
      </c>
      <c r="C5952" t="s">
        <v>3606</v>
      </c>
      <c r="D5952">
        <f t="shared" si="276"/>
        <v>8288.2099999999991</v>
      </c>
      <c r="E5952">
        <f t="shared" si="277"/>
        <v>7</v>
      </c>
      <c r="F5952" t="str">
        <f t="shared" si="278"/>
        <v>No</v>
      </c>
    </row>
    <row r="5953" spans="1:6" x14ac:dyDescent="0.25">
      <c r="A5953" t="s">
        <v>238</v>
      </c>
      <c r="B5953" s="1">
        <v>39925</v>
      </c>
      <c r="C5953" t="s">
        <v>3607</v>
      </c>
      <c r="D5953">
        <f t="shared" si="276"/>
        <v>9125.0400000000009</v>
      </c>
      <c r="E5953">
        <f t="shared" si="277"/>
        <v>4</v>
      </c>
      <c r="F5953" t="str">
        <f t="shared" si="278"/>
        <v>No</v>
      </c>
    </row>
    <row r="5954" spans="1:6" x14ac:dyDescent="0.25">
      <c r="A5954" t="s">
        <v>1259</v>
      </c>
      <c r="B5954" s="1">
        <v>39638</v>
      </c>
      <c r="C5954">
        <v>7028.21</v>
      </c>
      <c r="D5954">
        <f t="shared" si="276"/>
        <v>7028.21</v>
      </c>
      <c r="E5954">
        <f t="shared" si="277"/>
        <v>7</v>
      </c>
      <c r="F5954" t="str">
        <f t="shared" si="278"/>
        <v>No</v>
      </c>
    </row>
    <row r="5955" spans="1:6" x14ac:dyDescent="0.25">
      <c r="A5955" t="s">
        <v>524</v>
      </c>
      <c r="B5955" s="1">
        <v>41089</v>
      </c>
      <c r="C5955" t="s">
        <v>3608</v>
      </c>
      <c r="D5955">
        <f t="shared" ref="D5955:D6018" si="279">IF(LEFT(RIGHT(C5955,3))=",",_xlfn.NUMBERVALUE(C5955,",","."),C5955)</f>
        <v>7822.64</v>
      </c>
      <c r="E5955">
        <f t="shared" ref="E5955:E6018" si="280">MONTH(B5955)</f>
        <v>6</v>
      </c>
      <c r="F5955" t="str">
        <f t="shared" ref="F5955:F6018" si="281">IF(ISERROR(SEARCH("J*A*S*M",A5955)),"No","Yes")</f>
        <v>No</v>
      </c>
    </row>
    <row r="5956" spans="1:6" x14ac:dyDescent="0.25">
      <c r="A5956" t="s">
        <v>102</v>
      </c>
      <c r="B5956" s="1">
        <v>37943</v>
      </c>
      <c r="C5956" t="s">
        <v>3609</v>
      </c>
      <c r="D5956">
        <f t="shared" si="279"/>
        <v>8425.75</v>
      </c>
      <c r="E5956">
        <f t="shared" si="280"/>
        <v>11</v>
      </c>
      <c r="F5956" t="str">
        <f t="shared" si="281"/>
        <v>No</v>
      </c>
    </row>
    <row r="5957" spans="1:6" x14ac:dyDescent="0.25">
      <c r="A5957" t="s">
        <v>1314</v>
      </c>
      <c r="B5957" s="1">
        <v>38050</v>
      </c>
      <c r="C5957">
        <v>8064.04</v>
      </c>
      <c r="D5957">
        <f t="shared" si="279"/>
        <v>8064.04</v>
      </c>
      <c r="E5957">
        <f t="shared" si="280"/>
        <v>3</v>
      </c>
      <c r="F5957" t="str">
        <f t="shared" si="281"/>
        <v>No</v>
      </c>
    </row>
    <row r="5958" spans="1:6" x14ac:dyDescent="0.25">
      <c r="A5958" t="s">
        <v>558</v>
      </c>
      <c r="B5958" s="1">
        <v>37096</v>
      </c>
      <c r="C5958">
        <v>5066.6899999999996</v>
      </c>
      <c r="D5958">
        <f t="shared" si="279"/>
        <v>5066.6899999999996</v>
      </c>
      <c r="E5958">
        <f t="shared" si="280"/>
        <v>7</v>
      </c>
      <c r="F5958" t="str">
        <f t="shared" si="281"/>
        <v>No</v>
      </c>
    </row>
    <row r="5959" spans="1:6" x14ac:dyDescent="0.25">
      <c r="A5959" t="s">
        <v>941</v>
      </c>
      <c r="B5959" s="1">
        <v>38801</v>
      </c>
      <c r="C5959" t="s">
        <v>3610</v>
      </c>
      <c r="D5959">
        <f t="shared" si="279"/>
        <v>7138.82</v>
      </c>
      <c r="E5959">
        <f t="shared" si="280"/>
        <v>3</v>
      </c>
      <c r="F5959" t="str">
        <f t="shared" si="281"/>
        <v>No</v>
      </c>
    </row>
    <row r="5960" spans="1:6" x14ac:dyDescent="0.25">
      <c r="A5960" t="s">
        <v>66</v>
      </c>
      <c r="B5960" s="1">
        <v>41172</v>
      </c>
      <c r="C5960">
        <v>9481.67</v>
      </c>
      <c r="D5960">
        <f t="shared" si="279"/>
        <v>9481.67</v>
      </c>
      <c r="E5960">
        <f t="shared" si="280"/>
        <v>9</v>
      </c>
      <c r="F5960" t="str">
        <f t="shared" si="281"/>
        <v>No</v>
      </c>
    </row>
    <row r="5961" spans="1:6" x14ac:dyDescent="0.25">
      <c r="A5961" t="s">
        <v>134</v>
      </c>
      <c r="B5961" s="1">
        <v>37653</v>
      </c>
      <c r="C5961">
        <v>6743.17</v>
      </c>
      <c r="D5961">
        <f t="shared" si="279"/>
        <v>6743.17</v>
      </c>
      <c r="E5961">
        <f t="shared" si="280"/>
        <v>2</v>
      </c>
      <c r="F5961" t="str">
        <f t="shared" si="281"/>
        <v>No</v>
      </c>
    </row>
    <row r="5962" spans="1:6" x14ac:dyDescent="0.25">
      <c r="A5962" t="s">
        <v>88</v>
      </c>
      <c r="B5962" s="1">
        <v>39337</v>
      </c>
      <c r="C5962">
        <v>8655.9500000000007</v>
      </c>
      <c r="D5962">
        <f t="shared" si="279"/>
        <v>8655.9500000000007</v>
      </c>
      <c r="E5962">
        <f t="shared" si="280"/>
        <v>9</v>
      </c>
      <c r="F5962" t="str">
        <f t="shared" si="281"/>
        <v>No</v>
      </c>
    </row>
    <row r="5963" spans="1:6" x14ac:dyDescent="0.25">
      <c r="A5963" t="s">
        <v>879</v>
      </c>
      <c r="B5963" s="1">
        <v>40031</v>
      </c>
      <c r="C5963" t="s">
        <v>3611</v>
      </c>
      <c r="D5963">
        <f t="shared" si="279"/>
        <v>8671.33</v>
      </c>
      <c r="E5963">
        <f t="shared" si="280"/>
        <v>8</v>
      </c>
      <c r="F5963" t="str">
        <f t="shared" si="281"/>
        <v>No</v>
      </c>
    </row>
    <row r="5964" spans="1:6" x14ac:dyDescent="0.25">
      <c r="A5964" t="s">
        <v>153</v>
      </c>
      <c r="B5964" s="1">
        <v>37966</v>
      </c>
      <c r="C5964" t="s">
        <v>3612</v>
      </c>
      <c r="D5964">
        <f t="shared" si="279"/>
        <v>9875.1299999999992</v>
      </c>
      <c r="E5964">
        <f t="shared" si="280"/>
        <v>12</v>
      </c>
      <c r="F5964" t="str">
        <f t="shared" si="281"/>
        <v>No</v>
      </c>
    </row>
    <row r="5965" spans="1:6" x14ac:dyDescent="0.25">
      <c r="A5965" t="s">
        <v>80</v>
      </c>
      <c r="B5965" s="1">
        <v>41515</v>
      </c>
      <c r="C5965" t="s">
        <v>3613</v>
      </c>
      <c r="D5965">
        <f t="shared" si="279"/>
        <v>7264.91</v>
      </c>
      <c r="E5965">
        <f t="shared" si="280"/>
        <v>8</v>
      </c>
      <c r="F5965" t="str">
        <f t="shared" si="281"/>
        <v>Yes</v>
      </c>
    </row>
    <row r="5966" spans="1:6" x14ac:dyDescent="0.25">
      <c r="A5966" t="s">
        <v>216</v>
      </c>
      <c r="B5966" s="1">
        <v>39450</v>
      </c>
      <c r="C5966">
        <v>5925.13</v>
      </c>
      <c r="D5966">
        <f t="shared" si="279"/>
        <v>5925.13</v>
      </c>
      <c r="E5966">
        <f t="shared" si="280"/>
        <v>1</v>
      </c>
      <c r="F5966" t="str">
        <f t="shared" si="281"/>
        <v>No</v>
      </c>
    </row>
    <row r="5967" spans="1:6" x14ac:dyDescent="0.25">
      <c r="A5967" t="s">
        <v>230</v>
      </c>
      <c r="B5967" s="1">
        <v>37668</v>
      </c>
      <c r="C5967">
        <v>9448.3799999999992</v>
      </c>
      <c r="D5967">
        <f t="shared" si="279"/>
        <v>9448.3799999999992</v>
      </c>
      <c r="E5967">
        <f t="shared" si="280"/>
        <v>2</v>
      </c>
      <c r="F5967" t="str">
        <f t="shared" si="281"/>
        <v>No</v>
      </c>
    </row>
    <row r="5968" spans="1:6" x14ac:dyDescent="0.25">
      <c r="A5968" t="s">
        <v>71</v>
      </c>
      <c r="B5968" s="1">
        <v>40082</v>
      </c>
      <c r="C5968" t="s">
        <v>3614</v>
      </c>
      <c r="D5968">
        <f t="shared" si="279"/>
        <v>9640.51</v>
      </c>
      <c r="E5968">
        <f t="shared" si="280"/>
        <v>9</v>
      </c>
      <c r="F5968" t="str">
        <f t="shared" si="281"/>
        <v>No</v>
      </c>
    </row>
    <row r="5969" spans="1:6" x14ac:dyDescent="0.25">
      <c r="A5969" t="s">
        <v>320</v>
      </c>
      <c r="B5969" s="1">
        <v>41141</v>
      </c>
      <c r="C5969">
        <v>5289.53</v>
      </c>
      <c r="D5969">
        <f t="shared" si="279"/>
        <v>5289.53</v>
      </c>
      <c r="E5969">
        <f t="shared" si="280"/>
        <v>8</v>
      </c>
      <c r="F5969" t="str">
        <f t="shared" si="281"/>
        <v>Yes</v>
      </c>
    </row>
    <row r="5970" spans="1:6" x14ac:dyDescent="0.25">
      <c r="A5970" t="s">
        <v>61</v>
      </c>
      <c r="B5970" s="1">
        <v>40173</v>
      </c>
      <c r="C5970" t="s">
        <v>3615</v>
      </c>
      <c r="D5970">
        <f t="shared" si="279"/>
        <v>9509.65</v>
      </c>
      <c r="E5970">
        <f t="shared" si="280"/>
        <v>12</v>
      </c>
      <c r="F5970" t="str">
        <f t="shared" si="281"/>
        <v>No</v>
      </c>
    </row>
    <row r="5971" spans="1:6" x14ac:dyDescent="0.25">
      <c r="A5971" t="s">
        <v>221</v>
      </c>
      <c r="B5971" s="1">
        <v>38222</v>
      </c>
      <c r="C5971" t="s">
        <v>3616</v>
      </c>
      <c r="D5971">
        <f t="shared" si="279"/>
        <v>7527.09</v>
      </c>
      <c r="E5971">
        <f t="shared" si="280"/>
        <v>8</v>
      </c>
      <c r="F5971" t="str">
        <f t="shared" si="281"/>
        <v>No</v>
      </c>
    </row>
    <row r="5972" spans="1:6" x14ac:dyDescent="0.25">
      <c r="A5972" t="s">
        <v>557</v>
      </c>
      <c r="B5972" s="1">
        <v>38727</v>
      </c>
      <c r="C5972" t="s">
        <v>3617</v>
      </c>
      <c r="D5972">
        <f t="shared" si="279"/>
        <v>7970.67</v>
      </c>
      <c r="E5972">
        <f t="shared" si="280"/>
        <v>1</v>
      </c>
      <c r="F5972" t="str">
        <f t="shared" si="281"/>
        <v>No</v>
      </c>
    </row>
    <row r="5973" spans="1:6" x14ac:dyDescent="0.25">
      <c r="A5973" t="s">
        <v>296</v>
      </c>
      <c r="B5973" s="1">
        <v>38173</v>
      </c>
      <c r="C5973" t="s">
        <v>3618</v>
      </c>
      <c r="D5973">
        <f t="shared" si="279"/>
        <v>5532.29</v>
      </c>
      <c r="E5973">
        <f t="shared" si="280"/>
        <v>7</v>
      </c>
      <c r="F5973" t="str">
        <f t="shared" si="281"/>
        <v>No</v>
      </c>
    </row>
    <row r="5974" spans="1:6" x14ac:dyDescent="0.25">
      <c r="A5974" t="s">
        <v>84</v>
      </c>
      <c r="B5974" s="1">
        <v>38012</v>
      </c>
      <c r="C5974">
        <v>7783.95</v>
      </c>
      <c r="D5974">
        <f t="shared" si="279"/>
        <v>7783.95</v>
      </c>
      <c r="E5974">
        <f t="shared" si="280"/>
        <v>1</v>
      </c>
      <c r="F5974" t="str">
        <f t="shared" si="281"/>
        <v>No</v>
      </c>
    </row>
    <row r="5975" spans="1:6" x14ac:dyDescent="0.25">
      <c r="A5975" t="s">
        <v>548</v>
      </c>
      <c r="B5975" s="1">
        <v>40407</v>
      </c>
      <c r="C5975" t="s">
        <v>3619</v>
      </c>
      <c r="D5975">
        <f t="shared" si="279"/>
        <v>7123.75</v>
      </c>
      <c r="E5975">
        <f t="shared" si="280"/>
        <v>8</v>
      </c>
      <c r="F5975" t="str">
        <f t="shared" si="281"/>
        <v>No</v>
      </c>
    </row>
    <row r="5976" spans="1:6" x14ac:dyDescent="0.25">
      <c r="A5976" t="s">
        <v>71</v>
      </c>
      <c r="B5976" s="1">
        <v>41613</v>
      </c>
      <c r="C5976">
        <v>7647.59</v>
      </c>
      <c r="D5976">
        <f t="shared" si="279"/>
        <v>7647.59</v>
      </c>
      <c r="E5976">
        <f t="shared" si="280"/>
        <v>12</v>
      </c>
      <c r="F5976" t="str">
        <f t="shared" si="281"/>
        <v>No</v>
      </c>
    </row>
    <row r="5977" spans="1:6" x14ac:dyDescent="0.25">
      <c r="A5977" t="s">
        <v>988</v>
      </c>
      <c r="B5977" s="1">
        <v>41571</v>
      </c>
      <c r="C5977" t="s">
        <v>3620</v>
      </c>
      <c r="D5977">
        <f t="shared" si="279"/>
        <v>8871.52</v>
      </c>
      <c r="E5977">
        <f t="shared" si="280"/>
        <v>10</v>
      </c>
      <c r="F5977" t="str">
        <f t="shared" si="281"/>
        <v>No</v>
      </c>
    </row>
    <row r="5978" spans="1:6" x14ac:dyDescent="0.25">
      <c r="A5978" t="s">
        <v>283</v>
      </c>
      <c r="B5978" s="1">
        <v>39255</v>
      </c>
      <c r="C5978">
        <v>7513.48</v>
      </c>
      <c r="D5978">
        <f t="shared" si="279"/>
        <v>7513.48</v>
      </c>
      <c r="E5978">
        <f t="shared" si="280"/>
        <v>6</v>
      </c>
      <c r="F5978" t="str">
        <f t="shared" si="281"/>
        <v>No</v>
      </c>
    </row>
    <row r="5979" spans="1:6" x14ac:dyDescent="0.25">
      <c r="A5979" t="s">
        <v>121</v>
      </c>
      <c r="B5979" s="1">
        <v>40324</v>
      </c>
      <c r="C5979">
        <v>5470.66</v>
      </c>
      <c r="D5979">
        <f t="shared" si="279"/>
        <v>5470.66</v>
      </c>
      <c r="E5979">
        <f t="shared" si="280"/>
        <v>5</v>
      </c>
      <c r="F5979" t="str">
        <f t="shared" si="281"/>
        <v>No</v>
      </c>
    </row>
    <row r="5980" spans="1:6" x14ac:dyDescent="0.25">
      <c r="A5980" t="s">
        <v>263</v>
      </c>
      <c r="B5980" s="1">
        <v>37979</v>
      </c>
      <c r="C5980" t="s">
        <v>3621</v>
      </c>
      <c r="D5980">
        <f t="shared" si="279"/>
        <v>7492.08</v>
      </c>
      <c r="E5980">
        <f t="shared" si="280"/>
        <v>12</v>
      </c>
      <c r="F5980" t="str">
        <f t="shared" si="281"/>
        <v>No</v>
      </c>
    </row>
    <row r="5981" spans="1:6" x14ac:dyDescent="0.25">
      <c r="A5981" t="s">
        <v>823</v>
      </c>
      <c r="B5981" s="1">
        <v>41591</v>
      </c>
      <c r="C5981">
        <v>7298.15</v>
      </c>
      <c r="D5981">
        <f t="shared" si="279"/>
        <v>7298.15</v>
      </c>
      <c r="E5981">
        <f t="shared" si="280"/>
        <v>11</v>
      </c>
      <c r="F5981" t="str">
        <f t="shared" si="281"/>
        <v>No</v>
      </c>
    </row>
    <row r="5982" spans="1:6" x14ac:dyDescent="0.25">
      <c r="A5982" t="s">
        <v>217</v>
      </c>
      <c r="B5982" s="1">
        <v>37590</v>
      </c>
      <c r="C5982">
        <v>8446.98</v>
      </c>
      <c r="D5982">
        <f t="shared" si="279"/>
        <v>8446.98</v>
      </c>
      <c r="E5982">
        <f t="shared" si="280"/>
        <v>11</v>
      </c>
      <c r="F5982" t="str">
        <f t="shared" si="281"/>
        <v>No</v>
      </c>
    </row>
    <row r="5983" spans="1:6" x14ac:dyDescent="0.25">
      <c r="A5983" t="s">
        <v>1973</v>
      </c>
      <c r="B5983" s="1">
        <v>40801</v>
      </c>
      <c r="C5983" t="s">
        <v>3622</v>
      </c>
      <c r="D5983">
        <f t="shared" si="279"/>
        <v>8878.0400000000009</v>
      </c>
      <c r="E5983">
        <f t="shared" si="280"/>
        <v>9</v>
      </c>
      <c r="F5983" t="str">
        <f t="shared" si="281"/>
        <v>No</v>
      </c>
    </row>
    <row r="5984" spans="1:6" x14ac:dyDescent="0.25">
      <c r="A5984" t="s">
        <v>121</v>
      </c>
      <c r="B5984" s="1">
        <v>40412</v>
      </c>
      <c r="C5984">
        <v>6160.44</v>
      </c>
      <c r="D5984">
        <f t="shared" si="279"/>
        <v>6160.44</v>
      </c>
      <c r="E5984">
        <f t="shared" si="280"/>
        <v>8</v>
      </c>
      <c r="F5984" t="str">
        <f t="shared" si="281"/>
        <v>No</v>
      </c>
    </row>
    <row r="5985" spans="1:6" x14ac:dyDescent="0.25">
      <c r="A5985" t="s">
        <v>247</v>
      </c>
      <c r="B5985" s="1">
        <v>39027</v>
      </c>
      <c r="C5985" t="s">
        <v>3623</v>
      </c>
      <c r="D5985">
        <f t="shared" si="279"/>
        <v>7962.68</v>
      </c>
      <c r="E5985">
        <f t="shared" si="280"/>
        <v>11</v>
      </c>
      <c r="F5985" t="str">
        <f t="shared" si="281"/>
        <v>Yes</v>
      </c>
    </row>
    <row r="5986" spans="1:6" x14ac:dyDescent="0.25">
      <c r="A5986" t="s">
        <v>1394</v>
      </c>
      <c r="B5986" s="1">
        <v>41455</v>
      </c>
      <c r="C5986">
        <v>5044.25</v>
      </c>
      <c r="D5986">
        <f t="shared" si="279"/>
        <v>5044.25</v>
      </c>
      <c r="E5986">
        <f t="shared" si="280"/>
        <v>6</v>
      </c>
      <c r="F5986" t="str">
        <f t="shared" si="281"/>
        <v>No</v>
      </c>
    </row>
    <row r="5987" spans="1:6" x14ac:dyDescent="0.25">
      <c r="A5987" t="s">
        <v>235</v>
      </c>
      <c r="B5987" s="1">
        <v>38434</v>
      </c>
      <c r="C5987">
        <v>5459.05</v>
      </c>
      <c r="D5987">
        <f t="shared" si="279"/>
        <v>5459.05</v>
      </c>
      <c r="E5987">
        <f t="shared" si="280"/>
        <v>3</v>
      </c>
      <c r="F5987" t="str">
        <f t="shared" si="281"/>
        <v>No</v>
      </c>
    </row>
    <row r="5988" spans="1:6" x14ac:dyDescent="0.25">
      <c r="A5988" t="s">
        <v>413</v>
      </c>
      <c r="B5988" s="1">
        <v>37312</v>
      </c>
      <c r="C5988" t="s">
        <v>3624</v>
      </c>
      <c r="D5988">
        <f t="shared" si="279"/>
        <v>8781.89</v>
      </c>
      <c r="E5988">
        <f t="shared" si="280"/>
        <v>2</v>
      </c>
      <c r="F5988" t="str">
        <f t="shared" si="281"/>
        <v>No</v>
      </c>
    </row>
    <row r="5989" spans="1:6" x14ac:dyDescent="0.25">
      <c r="A5989" t="s">
        <v>1838</v>
      </c>
      <c r="B5989" s="1">
        <v>40575</v>
      </c>
      <c r="C5989">
        <v>6701.35</v>
      </c>
      <c r="D5989">
        <f t="shared" si="279"/>
        <v>6701.35</v>
      </c>
      <c r="E5989">
        <f t="shared" si="280"/>
        <v>2</v>
      </c>
      <c r="F5989" t="str">
        <f t="shared" si="281"/>
        <v>No</v>
      </c>
    </row>
    <row r="5990" spans="1:6" x14ac:dyDescent="0.25">
      <c r="A5990" t="s">
        <v>551</v>
      </c>
      <c r="B5990" s="1">
        <v>38664</v>
      </c>
      <c r="C5990" t="s">
        <v>3625</v>
      </c>
      <c r="D5990">
        <f t="shared" si="279"/>
        <v>7497.76</v>
      </c>
      <c r="E5990">
        <f t="shared" si="280"/>
        <v>11</v>
      </c>
      <c r="F5990" t="str">
        <f t="shared" si="281"/>
        <v>No</v>
      </c>
    </row>
    <row r="5991" spans="1:6" x14ac:dyDescent="0.25">
      <c r="A5991" t="s">
        <v>138</v>
      </c>
      <c r="B5991" s="1">
        <v>37935</v>
      </c>
      <c r="C5991">
        <v>6502.49</v>
      </c>
      <c r="D5991">
        <f t="shared" si="279"/>
        <v>6502.49</v>
      </c>
      <c r="E5991">
        <f t="shared" si="280"/>
        <v>11</v>
      </c>
      <c r="F5991" t="str">
        <f t="shared" si="281"/>
        <v>Yes</v>
      </c>
    </row>
    <row r="5992" spans="1:6" x14ac:dyDescent="0.25">
      <c r="A5992" t="s">
        <v>350</v>
      </c>
      <c r="B5992" s="1">
        <v>40205</v>
      </c>
      <c r="C5992" t="s">
        <v>3626</v>
      </c>
      <c r="D5992">
        <f t="shared" si="279"/>
        <v>8226.57</v>
      </c>
      <c r="E5992">
        <f t="shared" si="280"/>
        <v>1</v>
      </c>
      <c r="F5992" t="str">
        <f t="shared" si="281"/>
        <v>No</v>
      </c>
    </row>
    <row r="5993" spans="1:6" x14ac:dyDescent="0.25">
      <c r="A5993" t="s">
        <v>119</v>
      </c>
      <c r="B5993" s="1">
        <v>40989</v>
      </c>
      <c r="C5993" t="s">
        <v>3627</v>
      </c>
      <c r="D5993">
        <f t="shared" si="279"/>
        <v>9940.65</v>
      </c>
      <c r="E5993">
        <f t="shared" si="280"/>
        <v>3</v>
      </c>
      <c r="F5993" t="str">
        <f t="shared" si="281"/>
        <v>No</v>
      </c>
    </row>
    <row r="5994" spans="1:6" x14ac:dyDescent="0.25">
      <c r="A5994" t="s">
        <v>80</v>
      </c>
      <c r="B5994" s="1">
        <v>41699</v>
      </c>
      <c r="C5994" t="s">
        <v>3628</v>
      </c>
      <c r="D5994">
        <f t="shared" si="279"/>
        <v>8267.99</v>
      </c>
      <c r="E5994">
        <f t="shared" si="280"/>
        <v>3</v>
      </c>
      <c r="F5994" t="str">
        <f t="shared" si="281"/>
        <v>Yes</v>
      </c>
    </row>
    <row r="5995" spans="1:6" x14ac:dyDescent="0.25">
      <c r="A5995" t="s">
        <v>416</v>
      </c>
      <c r="B5995" s="1">
        <v>37315</v>
      </c>
      <c r="C5995">
        <v>5770.45</v>
      </c>
      <c r="D5995">
        <f t="shared" si="279"/>
        <v>5770.45</v>
      </c>
      <c r="E5995">
        <f t="shared" si="280"/>
        <v>2</v>
      </c>
      <c r="F5995" t="str">
        <f t="shared" si="281"/>
        <v>No</v>
      </c>
    </row>
    <row r="5996" spans="1:6" x14ac:dyDescent="0.25">
      <c r="A5996" t="s">
        <v>675</v>
      </c>
      <c r="B5996" s="1">
        <v>39291</v>
      </c>
      <c r="C5996">
        <v>5964.98</v>
      </c>
      <c r="D5996">
        <f t="shared" si="279"/>
        <v>5964.98</v>
      </c>
      <c r="E5996">
        <f t="shared" si="280"/>
        <v>7</v>
      </c>
      <c r="F5996" t="str">
        <f t="shared" si="281"/>
        <v>No</v>
      </c>
    </row>
    <row r="5997" spans="1:6" x14ac:dyDescent="0.25">
      <c r="A5997" t="s">
        <v>413</v>
      </c>
      <c r="B5997" s="1">
        <v>40648</v>
      </c>
      <c r="C5997">
        <v>5017.82</v>
      </c>
      <c r="D5997">
        <f t="shared" si="279"/>
        <v>5017.82</v>
      </c>
      <c r="E5997">
        <f t="shared" si="280"/>
        <v>4</v>
      </c>
      <c r="F5997" t="str">
        <f t="shared" si="281"/>
        <v>No</v>
      </c>
    </row>
    <row r="5998" spans="1:6" x14ac:dyDescent="0.25">
      <c r="A5998" t="s">
        <v>98</v>
      </c>
      <c r="B5998" s="1">
        <v>37016</v>
      </c>
      <c r="C5998" t="s">
        <v>3629</v>
      </c>
      <c r="D5998">
        <f t="shared" si="279"/>
        <v>5951.83</v>
      </c>
      <c r="E5998">
        <f t="shared" si="280"/>
        <v>5</v>
      </c>
      <c r="F5998" t="str">
        <f t="shared" si="281"/>
        <v>No</v>
      </c>
    </row>
    <row r="5999" spans="1:6" x14ac:dyDescent="0.25">
      <c r="A5999" t="s">
        <v>782</v>
      </c>
      <c r="B5999" s="1">
        <v>40902</v>
      </c>
      <c r="C5999" t="s">
        <v>3630</v>
      </c>
      <c r="D5999">
        <f t="shared" si="279"/>
        <v>5718.37</v>
      </c>
      <c r="E5999">
        <f t="shared" si="280"/>
        <v>12</v>
      </c>
      <c r="F5999" t="str">
        <f t="shared" si="281"/>
        <v>No</v>
      </c>
    </row>
    <row r="6000" spans="1:6" x14ac:dyDescent="0.25">
      <c r="A6000" t="s">
        <v>173</v>
      </c>
      <c r="B6000" s="1">
        <v>37112</v>
      </c>
      <c r="C6000" t="s">
        <v>3631</v>
      </c>
      <c r="D6000">
        <f t="shared" si="279"/>
        <v>8897.26</v>
      </c>
      <c r="E6000">
        <f t="shared" si="280"/>
        <v>8</v>
      </c>
      <c r="F6000" t="str">
        <f t="shared" si="281"/>
        <v>No</v>
      </c>
    </row>
    <row r="6001" spans="1:6" x14ac:dyDescent="0.25">
      <c r="A6001" t="s">
        <v>1087</v>
      </c>
      <c r="B6001" s="1">
        <v>39862</v>
      </c>
      <c r="C6001">
        <v>8885.2900000000009</v>
      </c>
      <c r="D6001">
        <f t="shared" si="279"/>
        <v>8885.2900000000009</v>
      </c>
      <c r="E6001">
        <f t="shared" si="280"/>
        <v>2</v>
      </c>
      <c r="F6001" t="str">
        <f t="shared" si="281"/>
        <v>No</v>
      </c>
    </row>
    <row r="6002" spans="1:6" x14ac:dyDescent="0.25">
      <c r="A6002" t="s">
        <v>413</v>
      </c>
      <c r="B6002" s="1">
        <v>41949</v>
      </c>
      <c r="C6002">
        <v>7330.27</v>
      </c>
      <c r="D6002">
        <f t="shared" si="279"/>
        <v>7330.27</v>
      </c>
      <c r="E6002">
        <f t="shared" si="280"/>
        <v>11</v>
      </c>
      <c r="F6002" t="str">
        <f t="shared" si="281"/>
        <v>No</v>
      </c>
    </row>
    <row r="6003" spans="1:6" x14ac:dyDescent="0.25">
      <c r="A6003" t="s">
        <v>131</v>
      </c>
      <c r="B6003" s="1">
        <v>38455</v>
      </c>
      <c r="C6003" t="s">
        <v>3632</v>
      </c>
      <c r="D6003">
        <f t="shared" si="279"/>
        <v>7517.19</v>
      </c>
      <c r="E6003">
        <f t="shared" si="280"/>
        <v>4</v>
      </c>
      <c r="F6003" t="str">
        <f t="shared" si="281"/>
        <v>No</v>
      </c>
    </row>
    <row r="6004" spans="1:6" x14ac:dyDescent="0.25">
      <c r="A6004" t="s">
        <v>71</v>
      </c>
      <c r="B6004" s="1">
        <v>40468</v>
      </c>
      <c r="C6004" t="s">
        <v>3633</v>
      </c>
      <c r="D6004">
        <f t="shared" si="279"/>
        <v>6453.72</v>
      </c>
      <c r="E6004">
        <f t="shared" si="280"/>
        <v>10</v>
      </c>
      <c r="F6004" t="str">
        <f t="shared" si="281"/>
        <v>No</v>
      </c>
    </row>
    <row r="6005" spans="1:6" x14ac:dyDescent="0.25">
      <c r="A6005" t="s">
        <v>96</v>
      </c>
      <c r="B6005" s="1">
        <v>41016</v>
      </c>
      <c r="C6005">
        <v>9969.66</v>
      </c>
      <c r="D6005">
        <f t="shared" si="279"/>
        <v>9969.66</v>
      </c>
      <c r="E6005">
        <f t="shared" si="280"/>
        <v>4</v>
      </c>
      <c r="F6005" t="str">
        <f t="shared" si="281"/>
        <v>No</v>
      </c>
    </row>
    <row r="6006" spans="1:6" x14ac:dyDescent="0.25">
      <c r="A6006" t="s">
        <v>251</v>
      </c>
      <c r="B6006" s="1">
        <v>37147</v>
      </c>
      <c r="C6006" t="s">
        <v>3634</v>
      </c>
      <c r="D6006">
        <f t="shared" si="279"/>
        <v>6417.41</v>
      </c>
      <c r="E6006">
        <f t="shared" si="280"/>
        <v>9</v>
      </c>
      <c r="F6006" t="str">
        <f t="shared" si="281"/>
        <v>No</v>
      </c>
    </row>
    <row r="6007" spans="1:6" x14ac:dyDescent="0.25">
      <c r="A6007" t="s">
        <v>334</v>
      </c>
      <c r="B6007" s="1">
        <v>38600</v>
      </c>
      <c r="C6007">
        <v>8003.75</v>
      </c>
      <c r="D6007">
        <f t="shared" si="279"/>
        <v>8003.75</v>
      </c>
      <c r="E6007">
        <f t="shared" si="280"/>
        <v>9</v>
      </c>
      <c r="F6007" t="str">
        <f t="shared" si="281"/>
        <v>No</v>
      </c>
    </row>
    <row r="6008" spans="1:6" x14ac:dyDescent="0.25">
      <c r="A6008" t="s">
        <v>794</v>
      </c>
      <c r="B6008" s="1">
        <v>40182</v>
      </c>
      <c r="C6008" t="s">
        <v>3635</v>
      </c>
      <c r="D6008">
        <f t="shared" si="279"/>
        <v>5469.06</v>
      </c>
      <c r="E6008">
        <f t="shared" si="280"/>
        <v>1</v>
      </c>
      <c r="F6008" t="str">
        <f t="shared" si="281"/>
        <v>No</v>
      </c>
    </row>
    <row r="6009" spans="1:6" x14ac:dyDescent="0.25">
      <c r="A6009" t="s">
        <v>508</v>
      </c>
      <c r="B6009" s="1">
        <v>38731</v>
      </c>
      <c r="C6009" t="s">
        <v>3636</v>
      </c>
      <c r="D6009">
        <f t="shared" si="279"/>
        <v>9535.1200000000008</v>
      </c>
      <c r="E6009">
        <f t="shared" si="280"/>
        <v>1</v>
      </c>
      <c r="F6009" t="str">
        <f t="shared" si="281"/>
        <v>No</v>
      </c>
    </row>
    <row r="6010" spans="1:6" x14ac:dyDescent="0.25">
      <c r="A6010" t="s">
        <v>1040</v>
      </c>
      <c r="B6010" s="1">
        <v>41452</v>
      </c>
      <c r="C6010">
        <v>9889.23</v>
      </c>
      <c r="D6010">
        <f t="shared" si="279"/>
        <v>9889.23</v>
      </c>
      <c r="E6010">
        <f t="shared" si="280"/>
        <v>6</v>
      </c>
      <c r="F6010" t="str">
        <f t="shared" si="281"/>
        <v>No</v>
      </c>
    </row>
    <row r="6011" spans="1:6" x14ac:dyDescent="0.25">
      <c r="A6011" t="s">
        <v>932</v>
      </c>
      <c r="B6011" s="1">
        <v>39897</v>
      </c>
      <c r="C6011" t="s">
        <v>3637</v>
      </c>
      <c r="D6011">
        <f t="shared" si="279"/>
        <v>5184.9399999999996</v>
      </c>
      <c r="E6011">
        <f t="shared" si="280"/>
        <v>3</v>
      </c>
      <c r="F6011" t="str">
        <f t="shared" si="281"/>
        <v>No</v>
      </c>
    </row>
    <row r="6012" spans="1:6" x14ac:dyDescent="0.25">
      <c r="A6012" t="s">
        <v>354</v>
      </c>
      <c r="B6012" s="1">
        <v>38587</v>
      </c>
      <c r="C6012" t="s">
        <v>3638</v>
      </c>
      <c r="D6012">
        <f t="shared" si="279"/>
        <v>5047.08</v>
      </c>
      <c r="E6012">
        <f t="shared" si="280"/>
        <v>8</v>
      </c>
      <c r="F6012" t="str">
        <f t="shared" si="281"/>
        <v>No</v>
      </c>
    </row>
    <row r="6013" spans="1:6" x14ac:dyDescent="0.25">
      <c r="A6013" t="s">
        <v>188</v>
      </c>
      <c r="B6013" s="1">
        <v>38096</v>
      </c>
      <c r="C6013">
        <v>9419.5400000000009</v>
      </c>
      <c r="D6013">
        <f t="shared" si="279"/>
        <v>9419.5400000000009</v>
      </c>
      <c r="E6013">
        <f t="shared" si="280"/>
        <v>4</v>
      </c>
      <c r="F6013" t="str">
        <f t="shared" si="281"/>
        <v>No</v>
      </c>
    </row>
    <row r="6014" spans="1:6" x14ac:dyDescent="0.25">
      <c r="A6014" t="s">
        <v>544</v>
      </c>
      <c r="B6014" s="1">
        <v>41493</v>
      </c>
      <c r="C6014">
        <v>7328.27</v>
      </c>
      <c r="D6014">
        <f t="shared" si="279"/>
        <v>7328.27</v>
      </c>
      <c r="E6014">
        <f t="shared" si="280"/>
        <v>8</v>
      </c>
      <c r="F6014" t="str">
        <f t="shared" si="281"/>
        <v>Yes</v>
      </c>
    </row>
    <row r="6015" spans="1:6" x14ac:dyDescent="0.25">
      <c r="A6015" t="s">
        <v>1574</v>
      </c>
      <c r="B6015" s="1">
        <v>37841</v>
      </c>
      <c r="C6015">
        <v>5104</v>
      </c>
      <c r="D6015">
        <f t="shared" si="279"/>
        <v>5104</v>
      </c>
      <c r="E6015">
        <f t="shared" si="280"/>
        <v>8</v>
      </c>
      <c r="F6015" t="str">
        <f t="shared" si="281"/>
        <v>No</v>
      </c>
    </row>
    <row r="6016" spans="1:6" x14ac:dyDescent="0.25">
      <c r="A6016" t="s">
        <v>230</v>
      </c>
      <c r="B6016" s="1">
        <v>37004</v>
      </c>
      <c r="C6016">
        <v>7957.96</v>
      </c>
      <c r="D6016">
        <f t="shared" si="279"/>
        <v>7957.96</v>
      </c>
      <c r="E6016">
        <f t="shared" si="280"/>
        <v>4</v>
      </c>
      <c r="F6016" t="str">
        <f t="shared" si="281"/>
        <v>No</v>
      </c>
    </row>
    <row r="6017" spans="1:6" x14ac:dyDescent="0.25">
      <c r="A6017" t="s">
        <v>238</v>
      </c>
      <c r="B6017" s="1">
        <v>37776</v>
      </c>
      <c r="C6017" t="s">
        <v>3639</v>
      </c>
      <c r="D6017">
        <f t="shared" si="279"/>
        <v>5998.62</v>
      </c>
      <c r="E6017">
        <f t="shared" si="280"/>
        <v>6</v>
      </c>
      <c r="F6017" t="str">
        <f t="shared" si="281"/>
        <v>No</v>
      </c>
    </row>
    <row r="6018" spans="1:6" x14ac:dyDescent="0.25">
      <c r="A6018" t="s">
        <v>102</v>
      </c>
      <c r="B6018" s="1">
        <v>41980</v>
      </c>
      <c r="C6018" t="s">
        <v>3640</v>
      </c>
      <c r="D6018">
        <f t="shared" si="279"/>
        <v>5516.35</v>
      </c>
      <c r="E6018">
        <f t="shared" si="280"/>
        <v>12</v>
      </c>
      <c r="F6018" t="str">
        <f t="shared" si="281"/>
        <v>No</v>
      </c>
    </row>
    <row r="6019" spans="1:6" x14ac:dyDescent="0.25">
      <c r="A6019" t="s">
        <v>1366</v>
      </c>
      <c r="B6019" s="1">
        <v>40042</v>
      </c>
      <c r="C6019" t="s">
        <v>3641</v>
      </c>
      <c r="D6019">
        <f t="shared" ref="D6019:D6082" si="282">IF(LEFT(RIGHT(C6019,3))=",",_xlfn.NUMBERVALUE(C6019,",","."),C6019)</f>
        <v>8408.81</v>
      </c>
      <c r="E6019">
        <f t="shared" ref="E6019:E6082" si="283">MONTH(B6019)</f>
        <v>8</v>
      </c>
      <c r="F6019" t="str">
        <f t="shared" ref="F6019:F6082" si="284">IF(ISERROR(SEARCH("J*A*S*M",A6019)),"No","Yes")</f>
        <v>No</v>
      </c>
    </row>
    <row r="6020" spans="1:6" x14ac:dyDescent="0.25">
      <c r="A6020" t="s">
        <v>987</v>
      </c>
      <c r="B6020" s="1">
        <v>40544</v>
      </c>
      <c r="C6020" t="s">
        <v>3642</v>
      </c>
      <c r="D6020">
        <f t="shared" si="282"/>
        <v>9213.16</v>
      </c>
      <c r="E6020">
        <f t="shared" si="283"/>
        <v>1</v>
      </c>
      <c r="F6020" t="str">
        <f t="shared" si="284"/>
        <v>No</v>
      </c>
    </row>
    <row r="6021" spans="1:6" x14ac:dyDescent="0.25">
      <c r="A6021" t="s">
        <v>125</v>
      </c>
      <c r="B6021" s="1">
        <v>39104</v>
      </c>
      <c r="C6021">
        <v>8238.08</v>
      </c>
      <c r="D6021">
        <f t="shared" si="282"/>
        <v>8238.08</v>
      </c>
      <c r="E6021">
        <f t="shared" si="283"/>
        <v>1</v>
      </c>
      <c r="F6021" t="str">
        <f t="shared" si="284"/>
        <v>No</v>
      </c>
    </row>
    <row r="6022" spans="1:6" x14ac:dyDescent="0.25">
      <c r="A6022" t="s">
        <v>646</v>
      </c>
      <c r="B6022" s="1">
        <v>40965</v>
      </c>
      <c r="C6022" t="s">
        <v>3643</v>
      </c>
      <c r="D6022">
        <f t="shared" si="282"/>
        <v>7835.51</v>
      </c>
      <c r="E6022">
        <f t="shared" si="283"/>
        <v>2</v>
      </c>
      <c r="F6022" t="str">
        <f t="shared" si="284"/>
        <v>No</v>
      </c>
    </row>
    <row r="6023" spans="1:6" x14ac:dyDescent="0.25">
      <c r="A6023" t="s">
        <v>179</v>
      </c>
      <c r="B6023" s="1">
        <v>40599</v>
      </c>
      <c r="C6023">
        <v>7271.7</v>
      </c>
      <c r="D6023">
        <f t="shared" si="282"/>
        <v>7271.7</v>
      </c>
      <c r="E6023">
        <f t="shared" si="283"/>
        <v>2</v>
      </c>
      <c r="F6023" t="str">
        <f t="shared" si="284"/>
        <v>No</v>
      </c>
    </row>
    <row r="6024" spans="1:6" x14ac:dyDescent="0.25">
      <c r="A6024" t="s">
        <v>447</v>
      </c>
      <c r="B6024" s="1">
        <v>37978</v>
      </c>
      <c r="C6024" t="s">
        <v>3644</v>
      </c>
      <c r="D6024">
        <f t="shared" si="282"/>
        <v>7518.87</v>
      </c>
      <c r="E6024">
        <f t="shared" si="283"/>
        <v>12</v>
      </c>
      <c r="F6024" t="str">
        <f t="shared" si="284"/>
        <v>No</v>
      </c>
    </row>
    <row r="6025" spans="1:6" x14ac:dyDescent="0.25">
      <c r="A6025" t="s">
        <v>372</v>
      </c>
      <c r="B6025" s="1">
        <v>40020</v>
      </c>
      <c r="C6025" t="s">
        <v>3645</v>
      </c>
      <c r="D6025">
        <f t="shared" si="282"/>
        <v>6870.95</v>
      </c>
      <c r="E6025">
        <f t="shared" si="283"/>
        <v>7</v>
      </c>
      <c r="F6025" t="str">
        <f t="shared" si="284"/>
        <v>No</v>
      </c>
    </row>
    <row r="6026" spans="1:6" x14ac:dyDescent="0.25">
      <c r="A6026" t="s">
        <v>247</v>
      </c>
      <c r="B6026" s="1">
        <v>39475</v>
      </c>
      <c r="C6026" t="s">
        <v>3646</v>
      </c>
      <c r="D6026">
        <f t="shared" si="282"/>
        <v>5527.58</v>
      </c>
      <c r="E6026">
        <f t="shared" si="283"/>
        <v>1</v>
      </c>
      <c r="F6026" t="str">
        <f t="shared" si="284"/>
        <v>Yes</v>
      </c>
    </row>
    <row r="6027" spans="1:6" x14ac:dyDescent="0.25">
      <c r="A6027" t="s">
        <v>176</v>
      </c>
      <c r="B6027" s="1">
        <v>38467</v>
      </c>
      <c r="C6027">
        <v>6341.25</v>
      </c>
      <c r="D6027">
        <f t="shared" si="282"/>
        <v>6341.25</v>
      </c>
      <c r="E6027">
        <f t="shared" si="283"/>
        <v>4</v>
      </c>
      <c r="F6027" t="str">
        <f t="shared" si="284"/>
        <v>No</v>
      </c>
    </row>
    <row r="6028" spans="1:6" x14ac:dyDescent="0.25">
      <c r="A6028" t="s">
        <v>1220</v>
      </c>
      <c r="B6028" s="1">
        <v>37333</v>
      </c>
      <c r="C6028">
        <v>8498.85</v>
      </c>
      <c r="D6028">
        <f t="shared" si="282"/>
        <v>8498.85</v>
      </c>
      <c r="E6028">
        <f t="shared" si="283"/>
        <v>3</v>
      </c>
      <c r="F6028" t="str">
        <f t="shared" si="284"/>
        <v>No</v>
      </c>
    </row>
    <row r="6029" spans="1:6" x14ac:dyDescent="0.25">
      <c r="A6029" t="s">
        <v>413</v>
      </c>
      <c r="B6029" s="1">
        <v>37110</v>
      </c>
      <c r="C6029">
        <v>5634.76</v>
      </c>
      <c r="D6029">
        <f t="shared" si="282"/>
        <v>5634.76</v>
      </c>
      <c r="E6029">
        <f t="shared" si="283"/>
        <v>8</v>
      </c>
      <c r="F6029" t="str">
        <f t="shared" si="284"/>
        <v>No</v>
      </c>
    </row>
    <row r="6030" spans="1:6" x14ac:dyDescent="0.25">
      <c r="A6030" t="s">
        <v>217</v>
      </c>
      <c r="B6030" s="1">
        <v>39814</v>
      </c>
      <c r="C6030">
        <v>9030.34</v>
      </c>
      <c r="D6030">
        <f t="shared" si="282"/>
        <v>9030.34</v>
      </c>
      <c r="E6030">
        <f t="shared" si="283"/>
        <v>1</v>
      </c>
      <c r="F6030" t="str">
        <f t="shared" si="284"/>
        <v>No</v>
      </c>
    </row>
    <row r="6031" spans="1:6" x14ac:dyDescent="0.25">
      <c r="A6031" t="s">
        <v>825</v>
      </c>
      <c r="B6031" s="1">
        <v>37970</v>
      </c>
      <c r="C6031">
        <v>6674.4</v>
      </c>
      <c r="D6031">
        <f t="shared" si="282"/>
        <v>6674.4</v>
      </c>
      <c r="E6031">
        <f t="shared" si="283"/>
        <v>12</v>
      </c>
      <c r="F6031" t="str">
        <f t="shared" si="284"/>
        <v>No</v>
      </c>
    </row>
    <row r="6032" spans="1:6" x14ac:dyDescent="0.25">
      <c r="A6032" t="s">
        <v>1080</v>
      </c>
      <c r="B6032" s="1">
        <v>37192</v>
      </c>
      <c r="C6032" t="s">
        <v>3647</v>
      </c>
      <c r="D6032">
        <f t="shared" si="282"/>
        <v>7216.73</v>
      </c>
      <c r="E6032">
        <f t="shared" si="283"/>
        <v>10</v>
      </c>
      <c r="F6032" t="str">
        <f t="shared" si="284"/>
        <v>No</v>
      </c>
    </row>
    <row r="6033" spans="1:6" x14ac:dyDescent="0.25">
      <c r="A6033" t="s">
        <v>650</v>
      </c>
      <c r="B6033" s="1">
        <v>41983</v>
      </c>
      <c r="C6033">
        <v>9237.73</v>
      </c>
      <c r="D6033">
        <f t="shared" si="282"/>
        <v>9237.73</v>
      </c>
      <c r="E6033">
        <f t="shared" si="283"/>
        <v>12</v>
      </c>
      <c r="F6033" t="str">
        <f t="shared" si="284"/>
        <v>No</v>
      </c>
    </row>
    <row r="6034" spans="1:6" x14ac:dyDescent="0.25">
      <c r="A6034" t="s">
        <v>1238</v>
      </c>
      <c r="B6034" s="1">
        <v>38558</v>
      </c>
      <c r="C6034" t="s">
        <v>3648</v>
      </c>
      <c r="D6034">
        <f t="shared" si="282"/>
        <v>7653.21</v>
      </c>
      <c r="E6034">
        <f t="shared" si="283"/>
        <v>7</v>
      </c>
      <c r="F6034" t="str">
        <f t="shared" si="284"/>
        <v>No</v>
      </c>
    </row>
    <row r="6035" spans="1:6" x14ac:dyDescent="0.25">
      <c r="A6035" t="s">
        <v>126</v>
      </c>
      <c r="B6035" s="1">
        <v>40841</v>
      </c>
      <c r="C6035" t="s">
        <v>3649</v>
      </c>
      <c r="D6035">
        <f t="shared" si="282"/>
        <v>5086.6000000000004</v>
      </c>
      <c r="E6035">
        <f t="shared" si="283"/>
        <v>10</v>
      </c>
      <c r="F6035" t="str">
        <f t="shared" si="284"/>
        <v>No</v>
      </c>
    </row>
    <row r="6036" spans="1:6" x14ac:dyDescent="0.25">
      <c r="A6036" t="s">
        <v>851</v>
      </c>
      <c r="B6036" s="1">
        <v>39340</v>
      </c>
      <c r="C6036" t="s">
        <v>3650</v>
      </c>
      <c r="D6036">
        <f t="shared" si="282"/>
        <v>7548.13</v>
      </c>
      <c r="E6036">
        <f t="shared" si="283"/>
        <v>9</v>
      </c>
      <c r="F6036" t="str">
        <f t="shared" si="284"/>
        <v>No</v>
      </c>
    </row>
    <row r="6037" spans="1:6" x14ac:dyDescent="0.25">
      <c r="A6037" t="s">
        <v>126</v>
      </c>
      <c r="B6037" s="1">
        <v>38423</v>
      </c>
      <c r="C6037">
        <v>9120.27</v>
      </c>
      <c r="D6037">
        <f t="shared" si="282"/>
        <v>9120.27</v>
      </c>
      <c r="E6037">
        <f t="shared" si="283"/>
        <v>3</v>
      </c>
      <c r="F6037" t="str">
        <f t="shared" si="284"/>
        <v>No</v>
      </c>
    </row>
    <row r="6038" spans="1:6" x14ac:dyDescent="0.25">
      <c r="A6038" t="s">
        <v>320</v>
      </c>
      <c r="B6038" s="1">
        <v>37046</v>
      </c>
      <c r="C6038" t="s">
        <v>3651</v>
      </c>
      <c r="D6038">
        <f t="shared" si="282"/>
        <v>8377.0300000000007</v>
      </c>
      <c r="E6038">
        <f t="shared" si="283"/>
        <v>6</v>
      </c>
      <c r="F6038" t="str">
        <f t="shared" si="284"/>
        <v>Yes</v>
      </c>
    </row>
    <row r="6039" spans="1:6" x14ac:dyDescent="0.25">
      <c r="A6039" t="s">
        <v>334</v>
      </c>
      <c r="B6039" s="1">
        <v>38189</v>
      </c>
      <c r="C6039">
        <v>8765.31</v>
      </c>
      <c r="D6039">
        <f t="shared" si="282"/>
        <v>8765.31</v>
      </c>
      <c r="E6039">
        <f t="shared" si="283"/>
        <v>7</v>
      </c>
      <c r="F6039" t="str">
        <f t="shared" si="284"/>
        <v>No</v>
      </c>
    </row>
    <row r="6040" spans="1:6" x14ac:dyDescent="0.25">
      <c r="A6040" t="s">
        <v>143</v>
      </c>
      <c r="B6040" s="1">
        <v>40649</v>
      </c>
      <c r="C6040">
        <v>9327.66</v>
      </c>
      <c r="D6040">
        <f t="shared" si="282"/>
        <v>9327.66</v>
      </c>
      <c r="E6040">
        <f t="shared" si="283"/>
        <v>4</v>
      </c>
      <c r="F6040" t="str">
        <f t="shared" si="284"/>
        <v>Yes</v>
      </c>
    </row>
    <row r="6041" spans="1:6" x14ac:dyDescent="0.25">
      <c r="A6041" t="s">
        <v>548</v>
      </c>
      <c r="B6041" s="1">
        <v>38856</v>
      </c>
      <c r="C6041">
        <v>9411.9599999999991</v>
      </c>
      <c r="D6041">
        <f t="shared" si="282"/>
        <v>9411.9599999999991</v>
      </c>
      <c r="E6041">
        <f t="shared" si="283"/>
        <v>5</v>
      </c>
      <c r="F6041" t="str">
        <f t="shared" si="284"/>
        <v>No</v>
      </c>
    </row>
    <row r="6042" spans="1:6" x14ac:dyDescent="0.25">
      <c r="A6042" t="s">
        <v>743</v>
      </c>
      <c r="B6042" s="1">
        <v>40298</v>
      </c>
      <c r="C6042" t="s">
        <v>3652</v>
      </c>
      <c r="D6042">
        <f t="shared" si="282"/>
        <v>5591.91</v>
      </c>
      <c r="E6042">
        <f t="shared" si="283"/>
        <v>4</v>
      </c>
      <c r="F6042" t="str">
        <f t="shared" si="284"/>
        <v>No</v>
      </c>
    </row>
    <row r="6043" spans="1:6" x14ac:dyDescent="0.25">
      <c r="A6043" t="s">
        <v>416</v>
      </c>
      <c r="B6043" s="1">
        <v>40957</v>
      </c>
      <c r="C6043">
        <v>7884.2</v>
      </c>
      <c r="D6043">
        <f t="shared" si="282"/>
        <v>7884.2</v>
      </c>
      <c r="E6043">
        <f t="shared" si="283"/>
        <v>2</v>
      </c>
      <c r="F6043" t="str">
        <f t="shared" si="284"/>
        <v>No</v>
      </c>
    </row>
    <row r="6044" spans="1:6" x14ac:dyDescent="0.25">
      <c r="A6044" t="s">
        <v>221</v>
      </c>
      <c r="B6044" s="1">
        <v>41143</v>
      </c>
      <c r="C6044" t="s">
        <v>3653</v>
      </c>
      <c r="D6044">
        <f t="shared" si="282"/>
        <v>9514.2099999999991</v>
      </c>
      <c r="E6044">
        <f t="shared" si="283"/>
        <v>8</v>
      </c>
      <c r="F6044" t="str">
        <f t="shared" si="284"/>
        <v>No</v>
      </c>
    </row>
    <row r="6045" spans="1:6" x14ac:dyDescent="0.25">
      <c r="A6045" t="s">
        <v>762</v>
      </c>
      <c r="B6045" s="1">
        <v>41881</v>
      </c>
      <c r="C6045">
        <v>5999</v>
      </c>
      <c r="D6045">
        <f t="shared" si="282"/>
        <v>5999</v>
      </c>
      <c r="E6045">
        <f t="shared" si="283"/>
        <v>8</v>
      </c>
      <c r="F6045" t="str">
        <f t="shared" si="284"/>
        <v>No</v>
      </c>
    </row>
    <row r="6046" spans="1:6" x14ac:dyDescent="0.25">
      <c r="A6046" t="s">
        <v>101</v>
      </c>
      <c r="B6046" s="1">
        <v>38160</v>
      </c>
      <c r="C6046" t="s">
        <v>3654</v>
      </c>
      <c r="D6046">
        <f t="shared" si="282"/>
        <v>8927.4599999999991</v>
      </c>
      <c r="E6046">
        <f t="shared" si="283"/>
        <v>6</v>
      </c>
      <c r="F6046" t="str">
        <f t="shared" si="284"/>
        <v>No</v>
      </c>
    </row>
    <row r="6047" spans="1:6" x14ac:dyDescent="0.25">
      <c r="A6047" t="s">
        <v>973</v>
      </c>
      <c r="B6047" s="1">
        <v>37436</v>
      </c>
      <c r="C6047">
        <v>9838.08</v>
      </c>
      <c r="D6047">
        <f t="shared" si="282"/>
        <v>9838.08</v>
      </c>
      <c r="E6047">
        <f t="shared" si="283"/>
        <v>6</v>
      </c>
      <c r="F6047" t="str">
        <f t="shared" si="284"/>
        <v>No</v>
      </c>
    </row>
    <row r="6048" spans="1:6" x14ac:dyDescent="0.25">
      <c r="A6048" t="s">
        <v>396</v>
      </c>
      <c r="B6048" s="1">
        <v>38170</v>
      </c>
      <c r="C6048" t="s">
        <v>3655</v>
      </c>
      <c r="D6048">
        <f t="shared" si="282"/>
        <v>7760.87</v>
      </c>
      <c r="E6048">
        <f t="shared" si="283"/>
        <v>7</v>
      </c>
      <c r="F6048" t="str">
        <f t="shared" si="284"/>
        <v>Yes</v>
      </c>
    </row>
    <row r="6049" spans="1:6" x14ac:dyDescent="0.25">
      <c r="A6049" t="s">
        <v>170</v>
      </c>
      <c r="B6049" s="1">
        <v>38286</v>
      </c>
      <c r="C6049" t="s">
        <v>3656</v>
      </c>
      <c r="D6049">
        <f t="shared" si="282"/>
        <v>6985.9</v>
      </c>
      <c r="E6049">
        <f t="shared" si="283"/>
        <v>10</v>
      </c>
      <c r="F6049" t="str">
        <f t="shared" si="284"/>
        <v>No</v>
      </c>
    </row>
    <row r="6050" spans="1:6" x14ac:dyDescent="0.25">
      <c r="A6050" t="s">
        <v>173</v>
      </c>
      <c r="B6050" s="1">
        <v>39381</v>
      </c>
      <c r="C6050" t="s">
        <v>3657</v>
      </c>
      <c r="D6050">
        <f t="shared" si="282"/>
        <v>7817.53</v>
      </c>
      <c r="E6050">
        <f t="shared" si="283"/>
        <v>10</v>
      </c>
      <c r="F6050" t="str">
        <f t="shared" si="284"/>
        <v>No</v>
      </c>
    </row>
    <row r="6051" spans="1:6" x14ac:dyDescent="0.25">
      <c r="A6051" t="s">
        <v>227</v>
      </c>
      <c r="B6051" s="1">
        <v>41625</v>
      </c>
      <c r="C6051">
        <v>7282.54</v>
      </c>
      <c r="D6051">
        <f t="shared" si="282"/>
        <v>7282.54</v>
      </c>
      <c r="E6051">
        <f t="shared" si="283"/>
        <v>12</v>
      </c>
      <c r="F6051" t="str">
        <f t="shared" si="284"/>
        <v>No</v>
      </c>
    </row>
    <row r="6052" spans="1:6" x14ac:dyDescent="0.25">
      <c r="A6052" t="s">
        <v>543</v>
      </c>
      <c r="B6052" s="1">
        <v>38507</v>
      </c>
      <c r="C6052" t="s">
        <v>3658</v>
      </c>
      <c r="D6052">
        <f t="shared" si="282"/>
        <v>7977.63</v>
      </c>
      <c r="E6052">
        <f t="shared" si="283"/>
        <v>6</v>
      </c>
      <c r="F6052" t="str">
        <f t="shared" si="284"/>
        <v>No</v>
      </c>
    </row>
    <row r="6053" spans="1:6" x14ac:dyDescent="0.25">
      <c r="A6053" t="s">
        <v>827</v>
      </c>
      <c r="B6053" s="1">
        <v>37612</v>
      </c>
      <c r="C6053">
        <v>9862.83</v>
      </c>
      <c r="D6053">
        <f t="shared" si="282"/>
        <v>9862.83</v>
      </c>
      <c r="E6053">
        <f t="shared" si="283"/>
        <v>12</v>
      </c>
      <c r="F6053" t="str">
        <f t="shared" si="284"/>
        <v>No</v>
      </c>
    </row>
    <row r="6054" spans="1:6" x14ac:dyDescent="0.25">
      <c r="A6054" t="s">
        <v>372</v>
      </c>
      <c r="B6054" s="1">
        <v>40377</v>
      </c>
      <c r="C6054">
        <v>7190.66</v>
      </c>
      <c r="D6054">
        <f t="shared" si="282"/>
        <v>7190.66</v>
      </c>
      <c r="E6054">
        <f t="shared" si="283"/>
        <v>7</v>
      </c>
      <c r="F6054" t="str">
        <f t="shared" si="284"/>
        <v>No</v>
      </c>
    </row>
    <row r="6055" spans="1:6" x14ac:dyDescent="0.25">
      <c r="A6055" t="s">
        <v>480</v>
      </c>
      <c r="B6055" s="1">
        <v>37072</v>
      </c>
      <c r="C6055">
        <v>6574.75</v>
      </c>
      <c r="D6055">
        <f t="shared" si="282"/>
        <v>6574.75</v>
      </c>
      <c r="E6055">
        <f t="shared" si="283"/>
        <v>6</v>
      </c>
      <c r="F6055" t="str">
        <f t="shared" si="284"/>
        <v>No</v>
      </c>
    </row>
    <row r="6056" spans="1:6" x14ac:dyDescent="0.25">
      <c r="A6056" t="s">
        <v>1013</v>
      </c>
      <c r="B6056" s="1">
        <v>37439</v>
      </c>
      <c r="C6056" t="s">
        <v>3659</v>
      </c>
      <c r="D6056">
        <f t="shared" si="282"/>
        <v>7097.85</v>
      </c>
      <c r="E6056">
        <f t="shared" si="283"/>
        <v>7</v>
      </c>
      <c r="F6056" t="str">
        <f t="shared" si="284"/>
        <v>No</v>
      </c>
    </row>
    <row r="6057" spans="1:6" x14ac:dyDescent="0.25">
      <c r="A6057" t="s">
        <v>339</v>
      </c>
      <c r="B6057" s="1">
        <v>39472</v>
      </c>
      <c r="C6057" t="s">
        <v>3660</v>
      </c>
      <c r="D6057">
        <f t="shared" si="282"/>
        <v>9531.89</v>
      </c>
      <c r="E6057">
        <f t="shared" si="283"/>
        <v>1</v>
      </c>
      <c r="F6057" t="str">
        <f t="shared" si="284"/>
        <v>No</v>
      </c>
    </row>
    <row r="6058" spans="1:6" x14ac:dyDescent="0.25">
      <c r="A6058" t="s">
        <v>281</v>
      </c>
      <c r="B6058" s="1">
        <v>37768</v>
      </c>
      <c r="C6058">
        <v>7900.27</v>
      </c>
      <c r="D6058">
        <f t="shared" si="282"/>
        <v>7900.27</v>
      </c>
      <c r="E6058">
        <f t="shared" si="283"/>
        <v>5</v>
      </c>
      <c r="F6058" t="str">
        <f t="shared" si="284"/>
        <v>No</v>
      </c>
    </row>
    <row r="6059" spans="1:6" x14ac:dyDescent="0.25">
      <c r="A6059" t="s">
        <v>673</v>
      </c>
      <c r="B6059" s="1">
        <v>39263</v>
      </c>
      <c r="C6059" t="s">
        <v>3661</v>
      </c>
      <c r="D6059">
        <f t="shared" si="282"/>
        <v>9516</v>
      </c>
      <c r="E6059">
        <f t="shared" si="283"/>
        <v>6</v>
      </c>
      <c r="F6059" t="str">
        <f t="shared" si="284"/>
        <v>No</v>
      </c>
    </row>
    <row r="6060" spans="1:6" x14ac:dyDescent="0.25">
      <c r="A6060" t="s">
        <v>650</v>
      </c>
      <c r="B6060" s="1">
        <v>39028</v>
      </c>
      <c r="C6060" t="s">
        <v>3662</v>
      </c>
      <c r="D6060">
        <f t="shared" si="282"/>
        <v>5030.74</v>
      </c>
      <c r="E6060">
        <f t="shared" si="283"/>
        <v>11</v>
      </c>
      <c r="F6060" t="str">
        <f t="shared" si="284"/>
        <v>No</v>
      </c>
    </row>
    <row r="6061" spans="1:6" x14ac:dyDescent="0.25">
      <c r="A6061" t="s">
        <v>790</v>
      </c>
      <c r="B6061" s="1">
        <v>41315</v>
      </c>
      <c r="C6061">
        <v>8102.6</v>
      </c>
      <c r="D6061">
        <f t="shared" si="282"/>
        <v>8102.6</v>
      </c>
      <c r="E6061">
        <f t="shared" si="283"/>
        <v>2</v>
      </c>
      <c r="F6061" t="str">
        <f t="shared" si="284"/>
        <v>No</v>
      </c>
    </row>
    <row r="6062" spans="1:6" x14ac:dyDescent="0.25">
      <c r="A6062" t="s">
        <v>166</v>
      </c>
      <c r="B6062" s="1">
        <v>41509</v>
      </c>
      <c r="C6062" t="s">
        <v>3663</v>
      </c>
      <c r="D6062">
        <f t="shared" si="282"/>
        <v>8548.93</v>
      </c>
      <c r="E6062">
        <f t="shared" si="283"/>
        <v>8</v>
      </c>
      <c r="F6062" t="str">
        <f t="shared" si="284"/>
        <v>No</v>
      </c>
    </row>
    <row r="6063" spans="1:6" x14ac:dyDescent="0.25">
      <c r="A6063" t="s">
        <v>1376</v>
      </c>
      <c r="B6063" s="1">
        <v>37126</v>
      </c>
      <c r="C6063" t="s">
        <v>3664</v>
      </c>
      <c r="D6063">
        <f t="shared" si="282"/>
        <v>9209.7900000000009</v>
      </c>
      <c r="E6063">
        <f t="shared" si="283"/>
        <v>8</v>
      </c>
      <c r="F6063" t="str">
        <f t="shared" si="284"/>
        <v>No</v>
      </c>
    </row>
    <row r="6064" spans="1:6" x14ac:dyDescent="0.25">
      <c r="A6064" t="s">
        <v>1052</v>
      </c>
      <c r="B6064" s="1">
        <v>38067</v>
      </c>
      <c r="C6064">
        <v>6997.11</v>
      </c>
      <c r="D6064">
        <f t="shared" si="282"/>
        <v>6997.11</v>
      </c>
      <c r="E6064">
        <f t="shared" si="283"/>
        <v>3</v>
      </c>
      <c r="F6064" t="str">
        <f t="shared" si="284"/>
        <v>No</v>
      </c>
    </row>
    <row r="6065" spans="1:6" x14ac:dyDescent="0.25">
      <c r="A6065" t="s">
        <v>283</v>
      </c>
      <c r="B6065" s="1">
        <v>40540</v>
      </c>
      <c r="C6065">
        <v>5720.72</v>
      </c>
      <c r="D6065">
        <f t="shared" si="282"/>
        <v>5720.72</v>
      </c>
      <c r="E6065">
        <f t="shared" si="283"/>
        <v>12</v>
      </c>
      <c r="F6065" t="str">
        <f t="shared" si="284"/>
        <v>No</v>
      </c>
    </row>
    <row r="6066" spans="1:6" x14ac:dyDescent="0.25">
      <c r="A6066" t="s">
        <v>470</v>
      </c>
      <c r="B6066" s="1">
        <v>40713</v>
      </c>
      <c r="C6066">
        <v>7172.85</v>
      </c>
      <c r="D6066">
        <f t="shared" si="282"/>
        <v>7172.85</v>
      </c>
      <c r="E6066">
        <f t="shared" si="283"/>
        <v>6</v>
      </c>
      <c r="F6066" t="str">
        <f t="shared" si="284"/>
        <v>No</v>
      </c>
    </row>
    <row r="6067" spans="1:6" x14ac:dyDescent="0.25">
      <c r="A6067" t="s">
        <v>230</v>
      </c>
      <c r="B6067" s="1">
        <v>41643</v>
      </c>
      <c r="C6067">
        <v>6115.17</v>
      </c>
      <c r="D6067">
        <f t="shared" si="282"/>
        <v>6115.17</v>
      </c>
      <c r="E6067">
        <f t="shared" si="283"/>
        <v>1</v>
      </c>
      <c r="F6067" t="str">
        <f t="shared" si="284"/>
        <v>No</v>
      </c>
    </row>
    <row r="6068" spans="1:6" x14ac:dyDescent="0.25">
      <c r="A6068" t="s">
        <v>71</v>
      </c>
      <c r="B6068" s="1">
        <v>37545</v>
      </c>
      <c r="C6068">
        <v>8975.76</v>
      </c>
      <c r="D6068">
        <f t="shared" si="282"/>
        <v>8975.76</v>
      </c>
      <c r="E6068">
        <f t="shared" si="283"/>
        <v>10</v>
      </c>
      <c r="F6068" t="str">
        <f t="shared" si="284"/>
        <v>No</v>
      </c>
    </row>
    <row r="6069" spans="1:6" x14ac:dyDescent="0.25">
      <c r="A6069" t="s">
        <v>459</v>
      </c>
      <c r="B6069" s="1">
        <v>39579</v>
      </c>
      <c r="C6069">
        <v>8214.31</v>
      </c>
      <c r="D6069">
        <f t="shared" si="282"/>
        <v>8214.31</v>
      </c>
      <c r="E6069">
        <f t="shared" si="283"/>
        <v>5</v>
      </c>
      <c r="F6069" t="str">
        <f t="shared" si="284"/>
        <v>No</v>
      </c>
    </row>
    <row r="6070" spans="1:6" x14ac:dyDescent="0.25">
      <c r="A6070" t="s">
        <v>860</v>
      </c>
      <c r="B6070" s="1">
        <v>40538</v>
      </c>
      <c r="C6070">
        <v>7858</v>
      </c>
      <c r="D6070">
        <f t="shared" si="282"/>
        <v>7858</v>
      </c>
      <c r="E6070">
        <f t="shared" si="283"/>
        <v>12</v>
      </c>
      <c r="F6070" t="str">
        <f t="shared" si="284"/>
        <v>No</v>
      </c>
    </row>
    <row r="6071" spans="1:6" x14ac:dyDescent="0.25">
      <c r="A6071" t="s">
        <v>414</v>
      </c>
      <c r="B6071" s="1">
        <v>40458</v>
      </c>
      <c r="C6071" t="s">
        <v>3665</v>
      </c>
      <c r="D6071">
        <f t="shared" si="282"/>
        <v>9131.9</v>
      </c>
      <c r="E6071">
        <f t="shared" si="283"/>
        <v>10</v>
      </c>
      <c r="F6071" t="str">
        <f t="shared" si="284"/>
        <v>No</v>
      </c>
    </row>
    <row r="6072" spans="1:6" x14ac:dyDescent="0.25">
      <c r="A6072" t="s">
        <v>173</v>
      </c>
      <c r="B6072" s="1">
        <v>38226</v>
      </c>
      <c r="C6072" t="s">
        <v>3666</v>
      </c>
      <c r="D6072">
        <f t="shared" si="282"/>
        <v>5245.76</v>
      </c>
      <c r="E6072">
        <f t="shared" si="283"/>
        <v>8</v>
      </c>
      <c r="F6072" t="str">
        <f t="shared" si="284"/>
        <v>No</v>
      </c>
    </row>
    <row r="6073" spans="1:6" x14ac:dyDescent="0.25">
      <c r="A6073" t="s">
        <v>265</v>
      </c>
      <c r="B6073" s="1">
        <v>37389</v>
      </c>
      <c r="C6073" t="s">
        <v>3667</v>
      </c>
      <c r="D6073">
        <f t="shared" si="282"/>
        <v>6133.32</v>
      </c>
      <c r="E6073">
        <f t="shared" si="283"/>
        <v>5</v>
      </c>
      <c r="F6073" t="str">
        <f t="shared" si="284"/>
        <v>No</v>
      </c>
    </row>
    <row r="6074" spans="1:6" x14ac:dyDescent="0.25">
      <c r="A6074" t="s">
        <v>168</v>
      </c>
      <c r="B6074" s="1">
        <v>40591</v>
      </c>
      <c r="C6074" t="s">
        <v>3668</v>
      </c>
      <c r="D6074">
        <f t="shared" si="282"/>
        <v>6027.71</v>
      </c>
      <c r="E6074">
        <f t="shared" si="283"/>
        <v>2</v>
      </c>
      <c r="F6074" t="str">
        <f t="shared" si="284"/>
        <v>No</v>
      </c>
    </row>
    <row r="6075" spans="1:6" x14ac:dyDescent="0.25">
      <c r="A6075" t="s">
        <v>74</v>
      </c>
      <c r="B6075" s="1">
        <v>38119</v>
      </c>
      <c r="C6075">
        <v>5001.3900000000003</v>
      </c>
      <c r="D6075">
        <f t="shared" si="282"/>
        <v>5001.3900000000003</v>
      </c>
      <c r="E6075">
        <f t="shared" si="283"/>
        <v>5</v>
      </c>
      <c r="F6075" t="str">
        <f t="shared" si="284"/>
        <v>Yes</v>
      </c>
    </row>
    <row r="6076" spans="1:6" x14ac:dyDescent="0.25">
      <c r="A6076" t="s">
        <v>143</v>
      </c>
      <c r="B6076" s="1">
        <v>40688</v>
      </c>
      <c r="C6076">
        <v>7301.67</v>
      </c>
      <c r="D6076">
        <f t="shared" si="282"/>
        <v>7301.67</v>
      </c>
      <c r="E6076">
        <f t="shared" si="283"/>
        <v>5</v>
      </c>
      <c r="F6076" t="str">
        <f t="shared" si="284"/>
        <v>Yes</v>
      </c>
    </row>
    <row r="6077" spans="1:6" x14ac:dyDescent="0.25">
      <c r="A6077" t="s">
        <v>855</v>
      </c>
      <c r="B6077" s="1">
        <v>41388</v>
      </c>
      <c r="C6077">
        <v>7538.44</v>
      </c>
      <c r="D6077">
        <f t="shared" si="282"/>
        <v>7538.44</v>
      </c>
      <c r="E6077">
        <f t="shared" si="283"/>
        <v>4</v>
      </c>
      <c r="F6077" t="str">
        <f t="shared" si="284"/>
        <v>No</v>
      </c>
    </row>
    <row r="6078" spans="1:6" x14ac:dyDescent="0.25">
      <c r="A6078" t="s">
        <v>238</v>
      </c>
      <c r="B6078" s="1">
        <v>39427</v>
      </c>
      <c r="C6078">
        <v>8801.36</v>
      </c>
      <c r="D6078">
        <f t="shared" si="282"/>
        <v>8801.36</v>
      </c>
      <c r="E6078">
        <f t="shared" si="283"/>
        <v>12</v>
      </c>
      <c r="F6078" t="str">
        <f t="shared" si="284"/>
        <v>No</v>
      </c>
    </row>
    <row r="6079" spans="1:6" x14ac:dyDescent="0.25">
      <c r="A6079" t="s">
        <v>96</v>
      </c>
      <c r="B6079" s="1">
        <v>41510</v>
      </c>
      <c r="C6079" t="s">
        <v>3669</v>
      </c>
      <c r="D6079">
        <f t="shared" si="282"/>
        <v>6615</v>
      </c>
      <c r="E6079">
        <f t="shared" si="283"/>
        <v>8</v>
      </c>
      <c r="F6079" t="str">
        <f t="shared" si="284"/>
        <v>No</v>
      </c>
    </row>
    <row r="6080" spans="1:6" x14ac:dyDescent="0.25">
      <c r="A6080" t="s">
        <v>474</v>
      </c>
      <c r="B6080" s="1">
        <v>40637</v>
      </c>
      <c r="C6080" t="s">
        <v>3670</v>
      </c>
      <c r="D6080">
        <f t="shared" si="282"/>
        <v>6235.45</v>
      </c>
      <c r="E6080">
        <f t="shared" si="283"/>
        <v>4</v>
      </c>
      <c r="F6080" t="str">
        <f t="shared" si="284"/>
        <v>No</v>
      </c>
    </row>
    <row r="6081" spans="1:6" x14ac:dyDescent="0.25">
      <c r="A6081" t="s">
        <v>230</v>
      </c>
      <c r="B6081" s="1">
        <v>39095</v>
      </c>
      <c r="C6081">
        <v>7676.3</v>
      </c>
      <c r="D6081">
        <f t="shared" si="282"/>
        <v>7676.3</v>
      </c>
      <c r="E6081">
        <f t="shared" si="283"/>
        <v>1</v>
      </c>
      <c r="F6081" t="str">
        <f t="shared" si="284"/>
        <v>No</v>
      </c>
    </row>
    <row r="6082" spans="1:6" x14ac:dyDescent="0.25">
      <c r="A6082" t="s">
        <v>94</v>
      </c>
      <c r="B6082" s="1">
        <v>38384</v>
      </c>
      <c r="C6082">
        <v>7526.52</v>
      </c>
      <c r="D6082">
        <f t="shared" si="282"/>
        <v>7526.52</v>
      </c>
      <c r="E6082">
        <f t="shared" si="283"/>
        <v>2</v>
      </c>
      <c r="F6082" t="str">
        <f t="shared" si="284"/>
        <v>No</v>
      </c>
    </row>
    <row r="6083" spans="1:6" x14ac:dyDescent="0.25">
      <c r="A6083" t="s">
        <v>428</v>
      </c>
      <c r="B6083" s="1">
        <v>38203</v>
      </c>
      <c r="C6083">
        <v>5855.61</v>
      </c>
      <c r="D6083">
        <f t="shared" ref="D6083:D6146" si="285">IF(LEFT(RIGHT(C6083,3))=",",_xlfn.NUMBERVALUE(C6083,",","."),C6083)</f>
        <v>5855.61</v>
      </c>
      <c r="E6083">
        <f t="shared" ref="E6083:E6146" si="286">MONTH(B6083)</f>
        <v>8</v>
      </c>
      <c r="F6083" t="str">
        <f t="shared" ref="F6083:F6146" si="287">IF(ISERROR(SEARCH("J*A*S*M",A6083)),"No","Yes")</f>
        <v>No</v>
      </c>
    </row>
    <row r="6084" spans="1:6" x14ac:dyDescent="0.25">
      <c r="A6084" t="s">
        <v>252</v>
      </c>
      <c r="B6084" s="1">
        <v>38221</v>
      </c>
      <c r="C6084" t="s">
        <v>3671</v>
      </c>
      <c r="D6084">
        <f t="shared" si="285"/>
        <v>5055.2299999999996</v>
      </c>
      <c r="E6084">
        <f t="shared" si="286"/>
        <v>8</v>
      </c>
      <c r="F6084" t="str">
        <f t="shared" si="287"/>
        <v>No</v>
      </c>
    </row>
    <row r="6085" spans="1:6" x14ac:dyDescent="0.25">
      <c r="A6085" t="s">
        <v>388</v>
      </c>
      <c r="B6085" s="1">
        <v>37008</v>
      </c>
      <c r="C6085">
        <v>6225.98</v>
      </c>
      <c r="D6085">
        <f t="shared" si="285"/>
        <v>6225.98</v>
      </c>
      <c r="E6085">
        <f t="shared" si="286"/>
        <v>4</v>
      </c>
      <c r="F6085" t="str">
        <f t="shared" si="287"/>
        <v>No</v>
      </c>
    </row>
    <row r="6086" spans="1:6" x14ac:dyDescent="0.25">
      <c r="A6086" t="s">
        <v>721</v>
      </c>
      <c r="B6086" s="1">
        <v>40252</v>
      </c>
      <c r="C6086">
        <v>8739.33</v>
      </c>
      <c r="D6086">
        <f t="shared" si="285"/>
        <v>8739.33</v>
      </c>
      <c r="E6086">
        <f t="shared" si="286"/>
        <v>3</v>
      </c>
      <c r="F6086" t="str">
        <f t="shared" si="287"/>
        <v>No</v>
      </c>
    </row>
    <row r="6087" spans="1:6" x14ac:dyDescent="0.25">
      <c r="A6087" t="s">
        <v>1246</v>
      </c>
      <c r="B6087" s="1">
        <v>41022</v>
      </c>
      <c r="C6087">
        <v>8678.25</v>
      </c>
      <c r="D6087">
        <f t="shared" si="285"/>
        <v>8678.25</v>
      </c>
      <c r="E6087">
        <f t="shared" si="286"/>
        <v>4</v>
      </c>
      <c r="F6087" t="str">
        <f t="shared" si="287"/>
        <v>No</v>
      </c>
    </row>
    <row r="6088" spans="1:6" x14ac:dyDescent="0.25">
      <c r="A6088" t="s">
        <v>126</v>
      </c>
      <c r="B6088" s="1">
        <v>41690</v>
      </c>
      <c r="C6088">
        <v>9700.06</v>
      </c>
      <c r="D6088">
        <f t="shared" si="285"/>
        <v>9700.06</v>
      </c>
      <c r="E6088">
        <f t="shared" si="286"/>
        <v>2</v>
      </c>
      <c r="F6088" t="str">
        <f t="shared" si="287"/>
        <v>No</v>
      </c>
    </row>
    <row r="6089" spans="1:6" x14ac:dyDescent="0.25">
      <c r="A6089" t="s">
        <v>215</v>
      </c>
      <c r="B6089" s="1">
        <v>38386</v>
      </c>
      <c r="C6089">
        <v>9621.3799999999992</v>
      </c>
      <c r="D6089">
        <f t="shared" si="285"/>
        <v>9621.3799999999992</v>
      </c>
      <c r="E6089">
        <f t="shared" si="286"/>
        <v>2</v>
      </c>
      <c r="F6089" t="str">
        <f t="shared" si="287"/>
        <v>No</v>
      </c>
    </row>
    <row r="6090" spans="1:6" x14ac:dyDescent="0.25">
      <c r="A6090" t="s">
        <v>548</v>
      </c>
      <c r="B6090" s="1">
        <v>41645</v>
      </c>
      <c r="C6090">
        <v>7142.81</v>
      </c>
      <c r="D6090">
        <f t="shared" si="285"/>
        <v>7142.81</v>
      </c>
      <c r="E6090">
        <f t="shared" si="286"/>
        <v>1</v>
      </c>
      <c r="F6090" t="str">
        <f t="shared" si="287"/>
        <v>No</v>
      </c>
    </row>
    <row r="6091" spans="1:6" x14ac:dyDescent="0.25">
      <c r="A6091" t="s">
        <v>320</v>
      </c>
      <c r="B6091" s="1">
        <v>40898</v>
      </c>
      <c r="C6091">
        <v>8506.5499999999993</v>
      </c>
      <c r="D6091">
        <f t="shared" si="285"/>
        <v>8506.5499999999993</v>
      </c>
      <c r="E6091">
        <f t="shared" si="286"/>
        <v>12</v>
      </c>
      <c r="F6091" t="str">
        <f t="shared" si="287"/>
        <v>Yes</v>
      </c>
    </row>
    <row r="6092" spans="1:6" x14ac:dyDescent="0.25">
      <c r="A6092" t="s">
        <v>74</v>
      </c>
      <c r="B6092" s="1">
        <v>40102</v>
      </c>
      <c r="C6092">
        <v>6629.72</v>
      </c>
      <c r="D6092">
        <f t="shared" si="285"/>
        <v>6629.72</v>
      </c>
      <c r="E6092">
        <f t="shared" si="286"/>
        <v>10</v>
      </c>
      <c r="F6092" t="str">
        <f t="shared" si="287"/>
        <v>Yes</v>
      </c>
    </row>
    <row r="6093" spans="1:6" x14ac:dyDescent="0.25">
      <c r="A6093" t="s">
        <v>665</v>
      </c>
      <c r="B6093" s="1">
        <v>37548</v>
      </c>
      <c r="C6093" t="s">
        <v>3672</v>
      </c>
      <c r="D6093">
        <f t="shared" si="285"/>
        <v>6766.36</v>
      </c>
      <c r="E6093">
        <f t="shared" si="286"/>
        <v>10</v>
      </c>
      <c r="F6093" t="str">
        <f t="shared" si="287"/>
        <v>No</v>
      </c>
    </row>
    <row r="6094" spans="1:6" x14ac:dyDescent="0.25">
      <c r="A6094" t="s">
        <v>61</v>
      </c>
      <c r="B6094" s="1">
        <v>38662</v>
      </c>
      <c r="C6094" t="s">
        <v>3673</v>
      </c>
      <c r="D6094">
        <f t="shared" si="285"/>
        <v>6882.61</v>
      </c>
      <c r="E6094">
        <f t="shared" si="286"/>
        <v>11</v>
      </c>
      <c r="F6094" t="str">
        <f t="shared" si="287"/>
        <v>No</v>
      </c>
    </row>
    <row r="6095" spans="1:6" x14ac:dyDescent="0.25">
      <c r="A6095" t="s">
        <v>163</v>
      </c>
      <c r="B6095" s="1">
        <v>40025</v>
      </c>
      <c r="C6095">
        <v>6937.68</v>
      </c>
      <c r="D6095">
        <f t="shared" si="285"/>
        <v>6937.68</v>
      </c>
      <c r="E6095">
        <f t="shared" si="286"/>
        <v>7</v>
      </c>
      <c r="F6095" t="str">
        <f t="shared" si="287"/>
        <v>No</v>
      </c>
    </row>
    <row r="6096" spans="1:6" x14ac:dyDescent="0.25">
      <c r="A6096" t="s">
        <v>1122</v>
      </c>
      <c r="B6096" s="1">
        <v>37827</v>
      </c>
      <c r="C6096">
        <v>6696.89</v>
      </c>
      <c r="D6096">
        <f t="shared" si="285"/>
        <v>6696.89</v>
      </c>
      <c r="E6096">
        <f t="shared" si="286"/>
        <v>7</v>
      </c>
      <c r="F6096" t="str">
        <f t="shared" si="287"/>
        <v>No</v>
      </c>
    </row>
    <row r="6097" spans="1:6" x14ac:dyDescent="0.25">
      <c r="A6097" t="s">
        <v>335</v>
      </c>
      <c r="B6097" s="1">
        <v>39541</v>
      </c>
      <c r="C6097" t="s">
        <v>3674</v>
      </c>
      <c r="D6097">
        <f t="shared" si="285"/>
        <v>5290.77</v>
      </c>
      <c r="E6097">
        <f t="shared" si="286"/>
        <v>4</v>
      </c>
      <c r="F6097" t="str">
        <f t="shared" si="287"/>
        <v>No</v>
      </c>
    </row>
    <row r="6098" spans="1:6" x14ac:dyDescent="0.25">
      <c r="A6098" t="s">
        <v>864</v>
      </c>
      <c r="B6098" s="1">
        <v>41311</v>
      </c>
      <c r="C6098">
        <v>8143.86</v>
      </c>
      <c r="D6098">
        <f t="shared" si="285"/>
        <v>8143.86</v>
      </c>
      <c r="E6098">
        <f t="shared" si="286"/>
        <v>2</v>
      </c>
      <c r="F6098" t="str">
        <f t="shared" si="287"/>
        <v>No</v>
      </c>
    </row>
    <row r="6099" spans="1:6" x14ac:dyDescent="0.25">
      <c r="A6099" t="s">
        <v>125</v>
      </c>
      <c r="B6099" s="1">
        <v>38745</v>
      </c>
      <c r="C6099" t="s">
        <v>3675</v>
      </c>
      <c r="D6099">
        <f t="shared" si="285"/>
        <v>5589.86</v>
      </c>
      <c r="E6099">
        <f t="shared" si="286"/>
        <v>1</v>
      </c>
      <c r="F6099" t="str">
        <f t="shared" si="287"/>
        <v>No</v>
      </c>
    </row>
    <row r="6100" spans="1:6" x14ac:dyDescent="0.25">
      <c r="A6100" t="s">
        <v>723</v>
      </c>
      <c r="B6100" s="1">
        <v>41268</v>
      </c>
      <c r="C6100">
        <v>6007.12</v>
      </c>
      <c r="D6100">
        <f t="shared" si="285"/>
        <v>6007.12</v>
      </c>
      <c r="E6100">
        <f t="shared" si="286"/>
        <v>12</v>
      </c>
      <c r="F6100" t="str">
        <f t="shared" si="287"/>
        <v>No</v>
      </c>
    </row>
    <row r="6101" spans="1:6" x14ac:dyDescent="0.25">
      <c r="A6101" t="s">
        <v>544</v>
      </c>
      <c r="B6101" s="1">
        <v>40700</v>
      </c>
      <c r="C6101">
        <v>8049.36</v>
      </c>
      <c r="D6101">
        <f t="shared" si="285"/>
        <v>8049.36</v>
      </c>
      <c r="E6101">
        <f t="shared" si="286"/>
        <v>6</v>
      </c>
      <c r="F6101" t="str">
        <f t="shared" si="287"/>
        <v>Yes</v>
      </c>
    </row>
    <row r="6102" spans="1:6" x14ac:dyDescent="0.25">
      <c r="A6102" t="s">
        <v>2040</v>
      </c>
      <c r="B6102" s="1">
        <v>38874</v>
      </c>
      <c r="C6102" t="s">
        <v>3676</v>
      </c>
      <c r="D6102">
        <f t="shared" si="285"/>
        <v>6477.56</v>
      </c>
      <c r="E6102">
        <f t="shared" si="286"/>
        <v>6</v>
      </c>
      <c r="F6102" t="str">
        <f t="shared" si="287"/>
        <v>No</v>
      </c>
    </row>
    <row r="6103" spans="1:6" x14ac:dyDescent="0.25">
      <c r="A6103" t="s">
        <v>600</v>
      </c>
      <c r="B6103" s="1">
        <v>41950</v>
      </c>
      <c r="C6103" t="s">
        <v>3677</v>
      </c>
      <c r="D6103">
        <f t="shared" si="285"/>
        <v>5214.0200000000004</v>
      </c>
      <c r="E6103">
        <f t="shared" si="286"/>
        <v>11</v>
      </c>
      <c r="F6103" t="str">
        <f t="shared" si="287"/>
        <v>No</v>
      </c>
    </row>
    <row r="6104" spans="1:6" x14ac:dyDescent="0.25">
      <c r="A6104" t="s">
        <v>473</v>
      </c>
      <c r="B6104" s="1">
        <v>37385</v>
      </c>
      <c r="C6104" t="s">
        <v>3678</v>
      </c>
      <c r="D6104">
        <f t="shared" si="285"/>
        <v>6973.46</v>
      </c>
      <c r="E6104">
        <f t="shared" si="286"/>
        <v>5</v>
      </c>
      <c r="F6104" t="str">
        <f t="shared" si="287"/>
        <v>No</v>
      </c>
    </row>
    <row r="6105" spans="1:6" x14ac:dyDescent="0.25">
      <c r="A6105" t="s">
        <v>358</v>
      </c>
      <c r="B6105" s="1">
        <v>38915</v>
      </c>
      <c r="C6105" t="s">
        <v>3679</v>
      </c>
      <c r="D6105">
        <f t="shared" si="285"/>
        <v>9893.6200000000008</v>
      </c>
      <c r="E6105">
        <f t="shared" si="286"/>
        <v>7</v>
      </c>
      <c r="F6105" t="str">
        <f t="shared" si="287"/>
        <v>No</v>
      </c>
    </row>
    <row r="6106" spans="1:6" x14ac:dyDescent="0.25">
      <c r="A6106" t="s">
        <v>68</v>
      </c>
      <c r="B6106" s="1">
        <v>37029</v>
      </c>
      <c r="C6106" t="s">
        <v>3680</v>
      </c>
      <c r="D6106">
        <f t="shared" si="285"/>
        <v>9857.51</v>
      </c>
      <c r="E6106">
        <f t="shared" si="286"/>
        <v>5</v>
      </c>
      <c r="F6106" t="str">
        <f t="shared" si="287"/>
        <v>No</v>
      </c>
    </row>
    <row r="6107" spans="1:6" x14ac:dyDescent="0.25">
      <c r="A6107" t="s">
        <v>767</v>
      </c>
      <c r="B6107" s="1">
        <v>38421</v>
      </c>
      <c r="C6107">
        <v>9393.26</v>
      </c>
      <c r="D6107">
        <f t="shared" si="285"/>
        <v>9393.26</v>
      </c>
      <c r="E6107">
        <f t="shared" si="286"/>
        <v>3</v>
      </c>
      <c r="F6107" t="str">
        <f t="shared" si="287"/>
        <v>No</v>
      </c>
    </row>
    <row r="6108" spans="1:6" x14ac:dyDescent="0.25">
      <c r="A6108" t="s">
        <v>80</v>
      </c>
      <c r="B6108" s="1">
        <v>39350</v>
      </c>
      <c r="C6108">
        <v>8319.0300000000007</v>
      </c>
      <c r="D6108">
        <f t="shared" si="285"/>
        <v>8319.0300000000007</v>
      </c>
      <c r="E6108">
        <f t="shared" si="286"/>
        <v>9</v>
      </c>
      <c r="F6108" t="str">
        <f t="shared" si="287"/>
        <v>Yes</v>
      </c>
    </row>
    <row r="6109" spans="1:6" x14ac:dyDescent="0.25">
      <c r="A6109" t="s">
        <v>238</v>
      </c>
      <c r="B6109" s="1">
        <v>37188</v>
      </c>
      <c r="C6109">
        <v>7741.62</v>
      </c>
      <c r="D6109">
        <f t="shared" si="285"/>
        <v>7741.62</v>
      </c>
      <c r="E6109">
        <f t="shared" si="286"/>
        <v>10</v>
      </c>
      <c r="F6109" t="str">
        <f t="shared" si="287"/>
        <v>No</v>
      </c>
    </row>
    <row r="6110" spans="1:6" x14ac:dyDescent="0.25">
      <c r="A6110" t="s">
        <v>1013</v>
      </c>
      <c r="B6110" s="1">
        <v>40024</v>
      </c>
      <c r="C6110" t="s">
        <v>3681</v>
      </c>
      <c r="D6110">
        <f t="shared" si="285"/>
        <v>9276.83</v>
      </c>
      <c r="E6110">
        <f t="shared" si="286"/>
        <v>7</v>
      </c>
      <c r="F6110" t="str">
        <f t="shared" si="287"/>
        <v>No</v>
      </c>
    </row>
    <row r="6111" spans="1:6" x14ac:dyDescent="0.25">
      <c r="A6111" t="s">
        <v>114</v>
      </c>
      <c r="B6111" s="1">
        <v>39008</v>
      </c>
      <c r="C6111">
        <v>8039.53</v>
      </c>
      <c r="D6111">
        <f t="shared" si="285"/>
        <v>8039.53</v>
      </c>
      <c r="E6111">
        <f t="shared" si="286"/>
        <v>10</v>
      </c>
      <c r="F6111" t="str">
        <f t="shared" si="287"/>
        <v>No</v>
      </c>
    </row>
    <row r="6112" spans="1:6" x14ac:dyDescent="0.25">
      <c r="A6112" t="s">
        <v>162</v>
      </c>
      <c r="B6112" s="1">
        <v>37395</v>
      </c>
      <c r="C6112">
        <v>5278.95</v>
      </c>
      <c r="D6112">
        <f t="shared" si="285"/>
        <v>5278.95</v>
      </c>
      <c r="E6112">
        <f t="shared" si="286"/>
        <v>5</v>
      </c>
      <c r="F6112" t="str">
        <f t="shared" si="287"/>
        <v>No</v>
      </c>
    </row>
    <row r="6113" spans="1:6" x14ac:dyDescent="0.25">
      <c r="A6113" t="s">
        <v>513</v>
      </c>
      <c r="B6113" s="1">
        <v>39586</v>
      </c>
      <c r="C6113" t="s">
        <v>3682</v>
      </c>
      <c r="D6113">
        <f t="shared" si="285"/>
        <v>7582.23</v>
      </c>
      <c r="E6113">
        <f t="shared" si="286"/>
        <v>5</v>
      </c>
      <c r="F6113" t="str">
        <f t="shared" si="287"/>
        <v>No</v>
      </c>
    </row>
    <row r="6114" spans="1:6" x14ac:dyDescent="0.25">
      <c r="A6114" t="s">
        <v>238</v>
      </c>
      <c r="B6114" s="1">
        <v>37527</v>
      </c>
      <c r="C6114" t="s">
        <v>3683</v>
      </c>
      <c r="D6114">
        <f t="shared" si="285"/>
        <v>6594.54</v>
      </c>
      <c r="E6114">
        <f t="shared" si="286"/>
        <v>9</v>
      </c>
      <c r="F6114" t="str">
        <f t="shared" si="287"/>
        <v>No</v>
      </c>
    </row>
    <row r="6115" spans="1:6" x14ac:dyDescent="0.25">
      <c r="A6115" t="s">
        <v>1179</v>
      </c>
      <c r="B6115" s="1">
        <v>39521</v>
      </c>
      <c r="C6115">
        <v>9300.44</v>
      </c>
      <c r="D6115">
        <f t="shared" si="285"/>
        <v>9300.44</v>
      </c>
      <c r="E6115">
        <f t="shared" si="286"/>
        <v>3</v>
      </c>
      <c r="F6115" t="str">
        <f t="shared" si="287"/>
        <v>No</v>
      </c>
    </row>
    <row r="6116" spans="1:6" x14ac:dyDescent="0.25">
      <c r="A6116" t="s">
        <v>1997</v>
      </c>
      <c r="B6116" s="1">
        <v>37647</v>
      </c>
      <c r="C6116">
        <v>5859.81</v>
      </c>
      <c r="D6116">
        <f t="shared" si="285"/>
        <v>5859.81</v>
      </c>
      <c r="E6116">
        <f t="shared" si="286"/>
        <v>1</v>
      </c>
      <c r="F6116" t="str">
        <f t="shared" si="287"/>
        <v>No</v>
      </c>
    </row>
    <row r="6117" spans="1:6" x14ac:dyDescent="0.25">
      <c r="A6117" t="s">
        <v>173</v>
      </c>
      <c r="B6117" s="1">
        <v>38163</v>
      </c>
      <c r="C6117">
        <v>6443.21</v>
      </c>
      <c r="D6117">
        <f t="shared" si="285"/>
        <v>6443.21</v>
      </c>
      <c r="E6117">
        <f t="shared" si="286"/>
        <v>6</v>
      </c>
      <c r="F6117" t="str">
        <f t="shared" si="287"/>
        <v>No</v>
      </c>
    </row>
    <row r="6118" spans="1:6" x14ac:dyDescent="0.25">
      <c r="A6118" t="s">
        <v>188</v>
      </c>
      <c r="B6118" s="1">
        <v>41132</v>
      </c>
      <c r="C6118">
        <v>5785.09</v>
      </c>
      <c r="D6118">
        <f t="shared" si="285"/>
        <v>5785.09</v>
      </c>
      <c r="E6118">
        <f t="shared" si="286"/>
        <v>8</v>
      </c>
      <c r="F6118" t="str">
        <f t="shared" si="287"/>
        <v>No</v>
      </c>
    </row>
    <row r="6119" spans="1:6" x14ac:dyDescent="0.25">
      <c r="A6119" t="s">
        <v>202</v>
      </c>
      <c r="B6119" s="1">
        <v>38369</v>
      </c>
      <c r="C6119" t="s">
        <v>3684</v>
      </c>
      <c r="D6119">
        <f t="shared" si="285"/>
        <v>9398.49</v>
      </c>
      <c r="E6119">
        <f t="shared" si="286"/>
        <v>1</v>
      </c>
      <c r="F6119" t="str">
        <f t="shared" si="287"/>
        <v>No</v>
      </c>
    </row>
    <row r="6120" spans="1:6" x14ac:dyDescent="0.25">
      <c r="A6120" t="s">
        <v>155</v>
      </c>
      <c r="B6120" s="1">
        <v>37997</v>
      </c>
      <c r="C6120">
        <v>5509.62</v>
      </c>
      <c r="D6120">
        <f t="shared" si="285"/>
        <v>5509.62</v>
      </c>
      <c r="E6120">
        <f t="shared" si="286"/>
        <v>1</v>
      </c>
      <c r="F6120" t="str">
        <f t="shared" si="287"/>
        <v>No</v>
      </c>
    </row>
    <row r="6121" spans="1:6" x14ac:dyDescent="0.25">
      <c r="A6121" t="s">
        <v>331</v>
      </c>
      <c r="B6121" s="1">
        <v>41971</v>
      </c>
      <c r="C6121">
        <v>8958.91</v>
      </c>
      <c r="D6121">
        <f t="shared" si="285"/>
        <v>8958.91</v>
      </c>
      <c r="E6121">
        <f t="shared" si="286"/>
        <v>11</v>
      </c>
      <c r="F6121" t="str">
        <f t="shared" si="287"/>
        <v>No</v>
      </c>
    </row>
    <row r="6122" spans="1:6" x14ac:dyDescent="0.25">
      <c r="A6122" t="s">
        <v>1311</v>
      </c>
      <c r="B6122" s="1">
        <v>37556</v>
      </c>
      <c r="C6122" t="s">
        <v>3685</v>
      </c>
      <c r="D6122">
        <f t="shared" si="285"/>
        <v>6234.27</v>
      </c>
      <c r="E6122">
        <f t="shared" si="286"/>
        <v>10</v>
      </c>
      <c r="F6122" t="str">
        <f t="shared" si="287"/>
        <v>No</v>
      </c>
    </row>
    <row r="6123" spans="1:6" x14ac:dyDescent="0.25">
      <c r="A6123" t="s">
        <v>202</v>
      </c>
      <c r="B6123" s="1">
        <v>41722</v>
      </c>
      <c r="C6123">
        <v>8533.81</v>
      </c>
      <c r="D6123">
        <f t="shared" si="285"/>
        <v>8533.81</v>
      </c>
      <c r="E6123">
        <f t="shared" si="286"/>
        <v>3</v>
      </c>
      <c r="F6123" t="str">
        <f t="shared" si="287"/>
        <v>No</v>
      </c>
    </row>
    <row r="6124" spans="1:6" x14ac:dyDescent="0.25">
      <c r="A6124" t="s">
        <v>126</v>
      </c>
      <c r="B6124" s="1">
        <v>40245</v>
      </c>
      <c r="C6124">
        <v>6442.02</v>
      </c>
      <c r="D6124">
        <f t="shared" si="285"/>
        <v>6442.02</v>
      </c>
      <c r="E6124">
        <f t="shared" si="286"/>
        <v>3</v>
      </c>
      <c r="F6124" t="str">
        <f t="shared" si="287"/>
        <v>No</v>
      </c>
    </row>
    <row r="6125" spans="1:6" x14ac:dyDescent="0.25">
      <c r="A6125" t="s">
        <v>673</v>
      </c>
      <c r="B6125" s="1">
        <v>37476</v>
      </c>
      <c r="C6125">
        <v>7844.05</v>
      </c>
      <c r="D6125">
        <f t="shared" si="285"/>
        <v>7844.05</v>
      </c>
      <c r="E6125">
        <f t="shared" si="286"/>
        <v>8</v>
      </c>
      <c r="F6125" t="str">
        <f t="shared" si="287"/>
        <v>No</v>
      </c>
    </row>
    <row r="6126" spans="1:6" x14ac:dyDescent="0.25">
      <c r="A6126" t="s">
        <v>407</v>
      </c>
      <c r="B6126" s="1">
        <v>38304</v>
      </c>
      <c r="C6126" t="s">
        <v>3686</v>
      </c>
      <c r="D6126">
        <f t="shared" si="285"/>
        <v>9251.83</v>
      </c>
      <c r="E6126">
        <f t="shared" si="286"/>
        <v>11</v>
      </c>
      <c r="F6126" t="str">
        <f t="shared" si="287"/>
        <v>No</v>
      </c>
    </row>
    <row r="6127" spans="1:6" x14ac:dyDescent="0.25">
      <c r="A6127" t="s">
        <v>269</v>
      </c>
      <c r="B6127" s="1">
        <v>38740</v>
      </c>
      <c r="C6127" t="s">
        <v>3687</v>
      </c>
      <c r="D6127">
        <f t="shared" si="285"/>
        <v>5084.4799999999996</v>
      </c>
      <c r="E6127">
        <f t="shared" si="286"/>
        <v>1</v>
      </c>
      <c r="F6127" t="str">
        <f t="shared" si="287"/>
        <v>Yes</v>
      </c>
    </row>
    <row r="6128" spans="1:6" x14ac:dyDescent="0.25">
      <c r="A6128" t="s">
        <v>396</v>
      </c>
      <c r="B6128" s="1">
        <v>40955</v>
      </c>
      <c r="C6128" t="s">
        <v>3688</v>
      </c>
      <c r="D6128">
        <f t="shared" si="285"/>
        <v>8408.77</v>
      </c>
      <c r="E6128">
        <f t="shared" si="286"/>
        <v>2</v>
      </c>
      <c r="F6128" t="str">
        <f t="shared" si="287"/>
        <v>Yes</v>
      </c>
    </row>
    <row r="6129" spans="1:6" x14ac:dyDescent="0.25">
      <c r="A6129" t="s">
        <v>809</v>
      </c>
      <c r="B6129" s="1">
        <v>39060</v>
      </c>
      <c r="C6129" t="s">
        <v>3689</v>
      </c>
      <c r="D6129">
        <f t="shared" si="285"/>
        <v>9490.2800000000007</v>
      </c>
      <c r="E6129">
        <f t="shared" si="286"/>
        <v>12</v>
      </c>
      <c r="F6129" t="str">
        <f t="shared" si="287"/>
        <v>No</v>
      </c>
    </row>
    <row r="6130" spans="1:6" x14ac:dyDescent="0.25">
      <c r="A6130" t="s">
        <v>686</v>
      </c>
      <c r="B6130" s="1">
        <v>39551</v>
      </c>
      <c r="C6130">
        <v>5079.2</v>
      </c>
      <c r="D6130">
        <f t="shared" si="285"/>
        <v>5079.2</v>
      </c>
      <c r="E6130">
        <f t="shared" si="286"/>
        <v>4</v>
      </c>
      <c r="F6130" t="str">
        <f t="shared" si="287"/>
        <v>No</v>
      </c>
    </row>
    <row r="6131" spans="1:6" x14ac:dyDescent="0.25">
      <c r="A6131" t="s">
        <v>350</v>
      </c>
      <c r="B6131" s="1">
        <v>37973</v>
      </c>
      <c r="C6131" t="s">
        <v>3690</v>
      </c>
      <c r="D6131">
        <f t="shared" si="285"/>
        <v>8836.2900000000009</v>
      </c>
      <c r="E6131">
        <f t="shared" si="286"/>
        <v>12</v>
      </c>
      <c r="F6131" t="str">
        <f t="shared" si="287"/>
        <v>No</v>
      </c>
    </row>
    <row r="6132" spans="1:6" x14ac:dyDescent="0.25">
      <c r="A6132" t="s">
        <v>1087</v>
      </c>
      <c r="B6132" s="1">
        <v>39315</v>
      </c>
      <c r="C6132">
        <v>7717.84</v>
      </c>
      <c r="D6132">
        <f t="shared" si="285"/>
        <v>7717.84</v>
      </c>
      <c r="E6132">
        <f t="shared" si="286"/>
        <v>8</v>
      </c>
      <c r="F6132" t="str">
        <f t="shared" si="287"/>
        <v>No</v>
      </c>
    </row>
    <row r="6133" spans="1:6" x14ac:dyDescent="0.25">
      <c r="A6133" t="s">
        <v>320</v>
      </c>
      <c r="B6133" s="1">
        <v>37069</v>
      </c>
      <c r="C6133">
        <v>7109.35</v>
      </c>
      <c r="D6133">
        <f t="shared" si="285"/>
        <v>7109.35</v>
      </c>
      <c r="E6133">
        <f t="shared" si="286"/>
        <v>6</v>
      </c>
      <c r="F6133" t="str">
        <f t="shared" si="287"/>
        <v>Yes</v>
      </c>
    </row>
    <row r="6134" spans="1:6" x14ac:dyDescent="0.25">
      <c r="A6134" t="s">
        <v>173</v>
      </c>
      <c r="B6134" s="1">
        <v>38801</v>
      </c>
      <c r="C6134">
        <v>7018.11</v>
      </c>
      <c r="D6134">
        <f t="shared" si="285"/>
        <v>7018.11</v>
      </c>
      <c r="E6134">
        <f t="shared" si="286"/>
        <v>3</v>
      </c>
      <c r="F6134" t="str">
        <f t="shared" si="287"/>
        <v>No</v>
      </c>
    </row>
    <row r="6135" spans="1:6" x14ac:dyDescent="0.25">
      <c r="A6135" t="s">
        <v>562</v>
      </c>
      <c r="B6135" s="1">
        <v>41231</v>
      </c>
      <c r="C6135" t="s">
        <v>3691</v>
      </c>
      <c r="D6135">
        <f t="shared" si="285"/>
        <v>8054.15</v>
      </c>
      <c r="E6135">
        <f t="shared" si="286"/>
        <v>11</v>
      </c>
      <c r="F6135" t="str">
        <f t="shared" si="287"/>
        <v>No</v>
      </c>
    </row>
    <row r="6136" spans="1:6" x14ac:dyDescent="0.25">
      <c r="A6136" t="s">
        <v>335</v>
      </c>
      <c r="B6136" s="1">
        <v>39487</v>
      </c>
      <c r="C6136" t="s">
        <v>3692</v>
      </c>
      <c r="D6136">
        <f t="shared" si="285"/>
        <v>7513.26</v>
      </c>
      <c r="E6136">
        <f t="shared" si="286"/>
        <v>2</v>
      </c>
      <c r="F6136" t="str">
        <f t="shared" si="287"/>
        <v>No</v>
      </c>
    </row>
    <row r="6137" spans="1:6" x14ac:dyDescent="0.25">
      <c r="A6137" t="s">
        <v>202</v>
      </c>
      <c r="B6137" s="1">
        <v>37297</v>
      </c>
      <c r="C6137" t="s">
        <v>3693</v>
      </c>
      <c r="D6137">
        <f t="shared" si="285"/>
        <v>7745.55</v>
      </c>
      <c r="E6137">
        <f t="shared" si="286"/>
        <v>2</v>
      </c>
      <c r="F6137" t="str">
        <f t="shared" si="287"/>
        <v>No</v>
      </c>
    </row>
    <row r="6138" spans="1:6" x14ac:dyDescent="0.25">
      <c r="A6138" t="s">
        <v>108</v>
      </c>
      <c r="B6138" s="1">
        <v>37030</v>
      </c>
      <c r="C6138">
        <v>9053.26</v>
      </c>
      <c r="D6138">
        <f t="shared" si="285"/>
        <v>9053.26</v>
      </c>
      <c r="E6138">
        <f t="shared" si="286"/>
        <v>5</v>
      </c>
      <c r="F6138" t="str">
        <f t="shared" si="287"/>
        <v>No</v>
      </c>
    </row>
    <row r="6139" spans="1:6" x14ac:dyDescent="0.25">
      <c r="A6139" t="s">
        <v>434</v>
      </c>
      <c r="B6139" s="1">
        <v>38290</v>
      </c>
      <c r="C6139" t="s">
        <v>3694</v>
      </c>
      <c r="D6139">
        <f t="shared" si="285"/>
        <v>7562.77</v>
      </c>
      <c r="E6139">
        <f t="shared" si="286"/>
        <v>10</v>
      </c>
      <c r="F6139" t="str">
        <f t="shared" si="287"/>
        <v>No</v>
      </c>
    </row>
    <row r="6140" spans="1:6" x14ac:dyDescent="0.25">
      <c r="A6140" t="s">
        <v>79</v>
      </c>
      <c r="B6140" s="1">
        <v>40741</v>
      </c>
      <c r="C6140">
        <v>6251.25</v>
      </c>
      <c r="D6140">
        <f t="shared" si="285"/>
        <v>6251.25</v>
      </c>
      <c r="E6140">
        <f t="shared" si="286"/>
        <v>7</v>
      </c>
      <c r="F6140" t="str">
        <f t="shared" si="287"/>
        <v>Yes</v>
      </c>
    </row>
    <row r="6141" spans="1:6" x14ac:dyDescent="0.25">
      <c r="A6141" t="s">
        <v>102</v>
      </c>
      <c r="B6141" s="1">
        <v>38642</v>
      </c>
      <c r="C6141" t="s">
        <v>3695</v>
      </c>
      <c r="D6141">
        <f t="shared" si="285"/>
        <v>5496.26</v>
      </c>
      <c r="E6141">
        <f t="shared" si="286"/>
        <v>10</v>
      </c>
      <c r="F6141" t="str">
        <f t="shared" si="287"/>
        <v>No</v>
      </c>
    </row>
    <row r="6142" spans="1:6" x14ac:dyDescent="0.25">
      <c r="A6142" t="s">
        <v>816</v>
      </c>
      <c r="B6142" s="1">
        <v>37373</v>
      </c>
      <c r="C6142" t="s">
        <v>3696</v>
      </c>
      <c r="D6142">
        <f t="shared" si="285"/>
        <v>9645.34</v>
      </c>
      <c r="E6142">
        <f t="shared" si="286"/>
        <v>4</v>
      </c>
      <c r="F6142" t="str">
        <f t="shared" si="287"/>
        <v>No</v>
      </c>
    </row>
    <row r="6143" spans="1:6" x14ac:dyDescent="0.25">
      <c r="A6143" t="s">
        <v>413</v>
      </c>
      <c r="B6143" s="1">
        <v>38369</v>
      </c>
      <c r="C6143">
        <v>7929.27</v>
      </c>
      <c r="D6143">
        <f t="shared" si="285"/>
        <v>7929.27</v>
      </c>
      <c r="E6143">
        <f t="shared" si="286"/>
        <v>1</v>
      </c>
      <c r="F6143" t="str">
        <f t="shared" si="287"/>
        <v>No</v>
      </c>
    </row>
    <row r="6144" spans="1:6" x14ac:dyDescent="0.25">
      <c r="A6144" t="s">
        <v>2638</v>
      </c>
      <c r="B6144" s="1">
        <v>39490</v>
      </c>
      <c r="C6144" t="s">
        <v>3697</v>
      </c>
      <c r="D6144">
        <f t="shared" si="285"/>
        <v>5377.85</v>
      </c>
      <c r="E6144">
        <f t="shared" si="286"/>
        <v>2</v>
      </c>
      <c r="F6144" t="str">
        <f t="shared" si="287"/>
        <v>No</v>
      </c>
    </row>
    <row r="6145" spans="1:6" x14ac:dyDescent="0.25">
      <c r="A6145" t="s">
        <v>508</v>
      </c>
      <c r="B6145" s="1">
        <v>37044</v>
      </c>
      <c r="C6145" t="s">
        <v>3698</v>
      </c>
      <c r="D6145">
        <f t="shared" si="285"/>
        <v>9479.3799999999992</v>
      </c>
      <c r="E6145">
        <f t="shared" si="286"/>
        <v>6</v>
      </c>
      <c r="F6145" t="str">
        <f t="shared" si="287"/>
        <v>No</v>
      </c>
    </row>
    <row r="6146" spans="1:6" x14ac:dyDescent="0.25">
      <c r="A6146" t="s">
        <v>217</v>
      </c>
      <c r="B6146" s="1">
        <v>40587</v>
      </c>
      <c r="C6146">
        <v>8732.17</v>
      </c>
      <c r="D6146">
        <f t="shared" si="285"/>
        <v>8732.17</v>
      </c>
      <c r="E6146">
        <f t="shared" si="286"/>
        <v>2</v>
      </c>
      <c r="F6146" t="str">
        <f t="shared" si="287"/>
        <v>No</v>
      </c>
    </row>
    <row r="6147" spans="1:6" x14ac:dyDescent="0.25">
      <c r="A6147" t="s">
        <v>1382</v>
      </c>
      <c r="B6147" s="1">
        <v>41142</v>
      </c>
      <c r="C6147" t="s">
        <v>3699</v>
      </c>
      <c r="D6147">
        <f t="shared" ref="D6147:D6210" si="288">IF(LEFT(RIGHT(C6147,3))=",",_xlfn.NUMBERVALUE(C6147,",","."),C6147)</f>
        <v>8388.18</v>
      </c>
      <c r="E6147">
        <f t="shared" ref="E6147:E6210" si="289">MONTH(B6147)</f>
        <v>8</v>
      </c>
      <c r="F6147" t="str">
        <f t="shared" ref="F6147:F6210" si="290">IF(ISERROR(SEARCH("J*A*S*M",A6147)),"No","Yes")</f>
        <v>No</v>
      </c>
    </row>
    <row r="6148" spans="1:6" x14ac:dyDescent="0.25">
      <c r="A6148" t="s">
        <v>650</v>
      </c>
      <c r="B6148" s="1">
        <v>39962</v>
      </c>
      <c r="C6148">
        <v>8711.74</v>
      </c>
      <c r="D6148">
        <f t="shared" si="288"/>
        <v>8711.74</v>
      </c>
      <c r="E6148">
        <f t="shared" si="289"/>
        <v>5</v>
      </c>
      <c r="F6148" t="str">
        <f t="shared" si="290"/>
        <v>No</v>
      </c>
    </row>
    <row r="6149" spans="1:6" x14ac:dyDescent="0.25">
      <c r="A6149" t="s">
        <v>851</v>
      </c>
      <c r="B6149" s="1">
        <v>38841</v>
      </c>
      <c r="C6149" t="s">
        <v>3700</v>
      </c>
      <c r="D6149">
        <f t="shared" si="288"/>
        <v>5224.8500000000004</v>
      </c>
      <c r="E6149">
        <f t="shared" si="289"/>
        <v>5</v>
      </c>
      <c r="F6149" t="str">
        <f t="shared" si="290"/>
        <v>No</v>
      </c>
    </row>
    <row r="6150" spans="1:6" x14ac:dyDescent="0.25">
      <c r="A6150" t="s">
        <v>230</v>
      </c>
      <c r="B6150" s="1">
        <v>39724</v>
      </c>
      <c r="C6150">
        <v>7317.53</v>
      </c>
      <c r="D6150">
        <f t="shared" si="288"/>
        <v>7317.53</v>
      </c>
      <c r="E6150">
        <f t="shared" si="289"/>
        <v>10</v>
      </c>
      <c r="F6150" t="str">
        <f t="shared" si="290"/>
        <v>No</v>
      </c>
    </row>
    <row r="6151" spans="1:6" x14ac:dyDescent="0.25">
      <c r="A6151" t="s">
        <v>1053</v>
      </c>
      <c r="B6151" s="1">
        <v>41939</v>
      </c>
      <c r="C6151" t="s">
        <v>3701</v>
      </c>
      <c r="D6151">
        <f t="shared" si="288"/>
        <v>5159.79</v>
      </c>
      <c r="E6151">
        <f t="shared" si="289"/>
        <v>10</v>
      </c>
      <c r="F6151" t="str">
        <f t="shared" si="290"/>
        <v>No</v>
      </c>
    </row>
    <row r="6152" spans="1:6" x14ac:dyDescent="0.25">
      <c r="A6152" t="s">
        <v>74</v>
      </c>
      <c r="B6152" s="1">
        <v>37927</v>
      </c>
      <c r="C6152">
        <v>5293.87</v>
      </c>
      <c r="D6152">
        <f t="shared" si="288"/>
        <v>5293.87</v>
      </c>
      <c r="E6152">
        <f t="shared" si="289"/>
        <v>11</v>
      </c>
      <c r="F6152" t="str">
        <f t="shared" si="290"/>
        <v>Yes</v>
      </c>
    </row>
    <row r="6153" spans="1:6" x14ac:dyDescent="0.25">
      <c r="A6153" t="s">
        <v>709</v>
      </c>
      <c r="B6153" s="1">
        <v>41052</v>
      </c>
      <c r="C6153">
        <v>6968.28</v>
      </c>
      <c r="D6153">
        <f t="shared" si="288"/>
        <v>6968.28</v>
      </c>
      <c r="E6153">
        <f t="shared" si="289"/>
        <v>5</v>
      </c>
      <c r="F6153" t="str">
        <f t="shared" si="290"/>
        <v>No</v>
      </c>
    </row>
    <row r="6154" spans="1:6" x14ac:dyDescent="0.25">
      <c r="A6154" t="s">
        <v>478</v>
      </c>
      <c r="B6154" s="1">
        <v>40412</v>
      </c>
      <c r="C6154" t="s">
        <v>3702</v>
      </c>
      <c r="D6154">
        <f t="shared" si="288"/>
        <v>5542.64</v>
      </c>
      <c r="E6154">
        <f t="shared" si="289"/>
        <v>8</v>
      </c>
      <c r="F6154" t="str">
        <f t="shared" si="290"/>
        <v>No</v>
      </c>
    </row>
    <row r="6155" spans="1:6" x14ac:dyDescent="0.25">
      <c r="A6155" t="s">
        <v>61</v>
      </c>
      <c r="B6155" s="1">
        <v>40063</v>
      </c>
      <c r="C6155" t="s">
        <v>3703</v>
      </c>
      <c r="D6155">
        <f t="shared" si="288"/>
        <v>7623.4</v>
      </c>
      <c r="E6155">
        <f t="shared" si="289"/>
        <v>9</v>
      </c>
      <c r="F6155" t="str">
        <f t="shared" si="290"/>
        <v>No</v>
      </c>
    </row>
    <row r="6156" spans="1:6" x14ac:dyDescent="0.25">
      <c r="A6156" t="s">
        <v>1423</v>
      </c>
      <c r="B6156" s="1">
        <v>39448</v>
      </c>
      <c r="C6156" t="s">
        <v>3704</v>
      </c>
      <c r="D6156">
        <f t="shared" si="288"/>
        <v>9360.7199999999993</v>
      </c>
      <c r="E6156">
        <f t="shared" si="289"/>
        <v>1</v>
      </c>
      <c r="F6156" t="str">
        <f t="shared" si="290"/>
        <v>No</v>
      </c>
    </row>
    <row r="6157" spans="1:6" x14ac:dyDescent="0.25">
      <c r="A6157" t="s">
        <v>838</v>
      </c>
      <c r="B6157" s="1">
        <v>41723</v>
      </c>
      <c r="C6157" t="s">
        <v>3705</v>
      </c>
      <c r="D6157">
        <f t="shared" si="288"/>
        <v>9808.6</v>
      </c>
      <c r="E6157">
        <f t="shared" si="289"/>
        <v>3</v>
      </c>
      <c r="F6157" t="str">
        <f t="shared" si="290"/>
        <v>No</v>
      </c>
    </row>
    <row r="6158" spans="1:6" x14ac:dyDescent="0.25">
      <c r="A6158" t="s">
        <v>962</v>
      </c>
      <c r="B6158" s="1">
        <v>41881</v>
      </c>
      <c r="C6158" t="s">
        <v>3706</v>
      </c>
      <c r="D6158">
        <f t="shared" si="288"/>
        <v>7945.05</v>
      </c>
      <c r="E6158">
        <f t="shared" si="289"/>
        <v>8</v>
      </c>
      <c r="F6158" t="str">
        <f t="shared" si="290"/>
        <v>No</v>
      </c>
    </row>
    <row r="6159" spans="1:6" x14ac:dyDescent="0.25">
      <c r="A6159" t="s">
        <v>74</v>
      </c>
      <c r="B6159" s="1">
        <v>39853</v>
      </c>
      <c r="C6159">
        <v>7957.85</v>
      </c>
      <c r="D6159">
        <f t="shared" si="288"/>
        <v>7957.85</v>
      </c>
      <c r="E6159">
        <f t="shared" si="289"/>
        <v>2</v>
      </c>
      <c r="F6159" t="str">
        <f t="shared" si="290"/>
        <v>Yes</v>
      </c>
    </row>
    <row r="6160" spans="1:6" x14ac:dyDescent="0.25">
      <c r="A6160" t="s">
        <v>868</v>
      </c>
      <c r="B6160" s="1">
        <v>37257</v>
      </c>
      <c r="C6160" t="s">
        <v>3707</v>
      </c>
      <c r="D6160">
        <f t="shared" si="288"/>
        <v>9352.4599999999991</v>
      </c>
      <c r="E6160">
        <f t="shared" si="289"/>
        <v>1</v>
      </c>
      <c r="F6160" t="str">
        <f t="shared" si="290"/>
        <v>No</v>
      </c>
    </row>
    <row r="6161" spans="1:6" x14ac:dyDescent="0.25">
      <c r="A6161" t="s">
        <v>1522</v>
      </c>
      <c r="B6161" s="1">
        <v>40436</v>
      </c>
      <c r="C6161" t="s">
        <v>3708</v>
      </c>
      <c r="D6161">
        <f t="shared" si="288"/>
        <v>6996.1</v>
      </c>
      <c r="E6161">
        <f t="shared" si="289"/>
        <v>9</v>
      </c>
      <c r="F6161" t="str">
        <f t="shared" si="290"/>
        <v>No</v>
      </c>
    </row>
    <row r="6162" spans="1:6" x14ac:dyDescent="0.25">
      <c r="A6162" t="s">
        <v>247</v>
      </c>
      <c r="B6162" s="1">
        <v>38579</v>
      </c>
      <c r="C6162" t="s">
        <v>3709</v>
      </c>
      <c r="D6162">
        <f t="shared" si="288"/>
        <v>5974.62</v>
      </c>
      <c r="E6162">
        <f t="shared" si="289"/>
        <v>8</v>
      </c>
      <c r="F6162" t="str">
        <f t="shared" si="290"/>
        <v>Yes</v>
      </c>
    </row>
    <row r="6163" spans="1:6" x14ac:dyDescent="0.25">
      <c r="A6163" t="s">
        <v>74</v>
      </c>
      <c r="B6163" s="1">
        <v>40784</v>
      </c>
      <c r="C6163" t="s">
        <v>3710</v>
      </c>
      <c r="D6163">
        <f t="shared" si="288"/>
        <v>6043.8</v>
      </c>
      <c r="E6163">
        <f t="shared" si="289"/>
        <v>8</v>
      </c>
      <c r="F6163" t="str">
        <f t="shared" si="290"/>
        <v>Yes</v>
      </c>
    </row>
    <row r="6164" spans="1:6" x14ac:dyDescent="0.25">
      <c r="A6164" t="s">
        <v>372</v>
      </c>
      <c r="B6164" s="1">
        <v>37943</v>
      </c>
      <c r="C6164">
        <v>5663.03</v>
      </c>
      <c r="D6164">
        <f t="shared" si="288"/>
        <v>5663.03</v>
      </c>
      <c r="E6164">
        <f t="shared" si="289"/>
        <v>11</v>
      </c>
      <c r="F6164" t="str">
        <f t="shared" si="290"/>
        <v>No</v>
      </c>
    </row>
    <row r="6165" spans="1:6" x14ac:dyDescent="0.25">
      <c r="A6165" t="s">
        <v>96</v>
      </c>
      <c r="B6165" s="1">
        <v>40075</v>
      </c>
      <c r="C6165" t="s">
        <v>3711</v>
      </c>
      <c r="D6165">
        <f t="shared" si="288"/>
        <v>8521.68</v>
      </c>
      <c r="E6165">
        <f t="shared" si="289"/>
        <v>9</v>
      </c>
      <c r="F6165" t="str">
        <f t="shared" si="290"/>
        <v>No</v>
      </c>
    </row>
    <row r="6166" spans="1:6" x14ac:dyDescent="0.25">
      <c r="A6166" t="s">
        <v>955</v>
      </c>
      <c r="B6166" s="1">
        <v>39202</v>
      </c>
      <c r="C6166" t="s">
        <v>3712</v>
      </c>
      <c r="D6166">
        <f t="shared" si="288"/>
        <v>6849.26</v>
      </c>
      <c r="E6166">
        <f t="shared" si="289"/>
        <v>4</v>
      </c>
      <c r="F6166" t="str">
        <f t="shared" si="290"/>
        <v>No</v>
      </c>
    </row>
    <row r="6167" spans="1:6" x14ac:dyDescent="0.25">
      <c r="A6167" t="s">
        <v>334</v>
      </c>
      <c r="B6167" s="1">
        <v>38644</v>
      </c>
      <c r="C6167" t="s">
        <v>3713</v>
      </c>
      <c r="D6167">
        <f t="shared" si="288"/>
        <v>7386.8</v>
      </c>
      <c r="E6167">
        <f t="shared" si="289"/>
        <v>10</v>
      </c>
      <c r="F6167" t="str">
        <f t="shared" si="290"/>
        <v>No</v>
      </c>
    </row>
    <row r="6168" spans="1:6" x14ac:dyDescent="0.25">
      <c r="A6168" t="s">
        <v>904</v>
      </c>
      <c r="B6168" s="1">
        <v>39812</v>
      </c>
      <c r="C6168">
        <v>6719.34</v>
      </c>
      <c r="D6168">
        <f t="shared" si="288"/>
        <v>6719.34</v>
      </c>
      <c r="E6168">
        <f t="shared" si="289"/>
        <v>12</v>
      </c>
      <c r="F6168" t="str">
        <f t="shared" si="290"/>
        <v>No</v>
      </c>
    </row>
    <row r="6169" spans="1:6" x14ac:dyDescent="0.25">
      <c r="A6169" t="s">
        <v>800</v>
      </c>
      <c r="B6169" s="1">
        <v>37468</v>
      </c>
      <c r="C6169">
        <v>9466.01</v>
      </c>
      <c r="D6169">
        <f t="shared" si="288"/>
        <v>9466.01</v>
      </c>
      <c r="E6169">
        <f t="shared" si="289"/>
        <v>7</v>
      </c>
      <c r="F6169" t="str">
        <f t="shared" si="290"/>
        <v>No</v>
      </c>
    </row>
    <row r="6170" spans="1:6" x14ac:dyDescent="0.25">
      <c r="A6170" t="s">
        <v>125</v>
      </c>
      <c r="B6170" s="1">
        <v>39269</v>
      </c>
      <c r="C6170" t="s">
        <v>3714</v>
      </c>
      <c r="D6170">
        <f t="shared" si="288"/>
        <v>9355.0499999999993</v>
      </c>
      <c r="E6170">
        <f t="shared" si="289"/>
        <v>7</v>
      </c>
      <c r="F6170" t="str">
        <f t="shared" si="290"/>
        <v>No</v>
      </c>
    </row>
    <row r="6171" spans="1:6" x14ac:dyDescent="0.25">
      <c r="A6171" t="s">
        <v>84</v>
      </c>
      <c r="B6171" s="1">
        <v>41401</v>
      </c>
      <c r="C6171">
        <v>6575.19</v>
      </c>
      <c r="D6171">
        <f t="shared" si="288"/>
        <v>6575.19</v>
      </c>
      <c r="E6171">
        <f t="shared" si="289"/>
        <v>5</v>
      </c>
      <c r="F6171" t="str">
        <f t="shared" si="290"/>
        <v>No</v>
      </c>
    </row>
    <row r="6172" spans="1:6" x14ac:dyDescent="0.25">
      <c r="A6172" t="s">
        <v>337</v>
      </c>
      <c r="B6172" s="1">
        <v>40986</v>
      </c>
      <c r="C6172">
        <v>9677.59</v>
      </c>
      <c r="D6172">
        <f t="shared" si="288"/>
        <v>9677.59</v>
      </c>
      <c r="E6172">
        <f t="shared" si="289"/>
        <v>3</v>
      </c>
      <c r="F6172" t="str">
        <f t="shared" si="290"/>
        <v>No</v>
      </c>
    </row>
    <row r="6173" spans="1:6" x14ac:dyDescent="0.25">
      <c r="A6173" t="s">
        <v>272</v>
      </c>
      <c r="B6173" s="1">
        <v>37691</v>
      </c>
      <c r="C6173">
        <v>6439.5</v>
      </c>
      <c r="D6173">
        <f t="shared" si="288"/>
        <v>6439.5</v>
      </c>
      <c r="E6173">
        <f t="shared" si="289"/>
        <v>3</v>
      </c>
      <c r="F6173" t="str">
        <f t="shared" si="290"/>
        <v>No</v>
      </c>
    </row>
    <row r="6174" spans="1:6" x14ac:dyDescent="0.25">
      <c r="A6174" t="s">
        <v>61</v>
      </c>
      <c r="B6174" s="1">
        <v>38312</v>
      </c>
      <c r="C6174">
        <v>5790.93</v>
      </c>
      <c r="D6174">
        <f t="shared" si="288"/>
        <v>5790.93</v>
      </c>
      <c r="E6174">
        <f t="shared" si="289"/>
        <v>11</v>
      </c>
      <c r="F6174" t="str">
        <f t="shared" si="290"/>
        <v>No</v>
      </c>
    </row>
    <row r="6175" spans="1:6" x14ac:dyDescent="0.25">
      <c r="A6175" t="s">
        <v>201</v>
      </c>
      <c r="B6175" s="1">
        <v>40316</v>
      </c>
      <c r="C6175">
        <v>5501.53</v>
      </c>
      <c r="D6175">
        <f t="shared" si="288"/>
        <v>5501.53</v>
      </c>
      <c r="E6175">
        <f t="shared" si="289"/>
        <v>5</v>
      </c>
      <c r="F6175" t="str">
        <f t="shared" si="290"/>
        <v>No</v>
      </c>
    </row>
    <row r="6176" spans="1:6" x14ac:dyDescent="0.25">
      <c r="A6176" t="s">
        <v>101</v>
      </c>
      <c r="B6176" s="1">
        <v>40854</v>
      </c>
      <c r="C6176">
        <v>6864.11</v>
      </c>
      <c r="D6176">
        <f t="shared" si="288"/>
        <v>6864.11</v>
      </c>
      <c r="E6176">
        <f t="shared" si="289"/>
        <v>11</v>
      </c>
      <c r="F6176" t="str">
        <f t="shared" si="290"/>
        <v>No</v>
      </c>
    </row>
    <row r="6177" spans="1:6" x14ac:dyDescent="0.25">
      <c r="A6177" t="s">
        <v>888</v>
      </c>
      <c r="B6177" s="1">
        <v>40042</v>
      </c>
      <c r="C6177">
        <v>8621.7000000000007</v>
      </c>
      <c r="D6177">
        <f t="shared" si="288"/>
        <v>8621.7000000000007</v>
      </c>
      <c r="E6177">
        <f t="shared" si="289"/>
        <v>8</v>
      </c>
      <c r="F6177" t="str">
        <f t="shared" si="290"/>
        <v>No</v>
      </c>
    </row>
    <row r="6178" spans="1:6" x14ac:dyDescent="0.25">
      <c r="A6178" t="s">
        <v>320</v>
      </c>
      <c r="B6178" s="1">
        <v>38483</v>
      </c>
      <c r="C6178">
        <v>9828.3700000000008</v>
      </c>
      <c r="D6178">
        <f t="shared" si="288"/>
        <v>9828.3700000000008</v>
      </c>
      <c r="E6178">
        <f t="shared" si="289"/>
        <v>5</v>
      </c>
      <c r="F6178" t="str">
        <f t="shared" si="290"/>
        <v>Yes</v>
      </c>
    </row>
    <row r="6179" spans="1:6" x14ac:dyDescent="0.25">
      <c r="A6179" t="s">
        <v>79</v>
      </c>
      <c r="B6179" s="1">
        <v>41285</v>
      </c>
      <c r="C6179">
        <v>9491.49</v>
      </c>
      <c r="D6179">
        <f t="shared" si="288"/>
        <v>9491.49</v>
      </c>
      <c r="E6179">
        <f t="shared" si="289"/>
        <v>1</v>
      </c>
      <c r="F6179" t="str">
        <f t="shared" si="290"/>
        <v>Yes</v>
      </c>
    </row>
    <row r="6180" spans="1:6" x14ac:dyDescent="0.25">
      <c r="A6180" t="s">
        <v>1328</v>
      </c>
      <c r="B6180" s="1">
        <v>41024</v>
      </c>
      <c r="C6180">
        <v>6096.85</v>
      </c>
      <c r="D6180">
        <f t="shared" si="288"/>
        <v>6096.85</v>
      </c>
      <c r="E6180">
        <f t="shared" si="289"/>
        <v>4</v>
      </c>
      <c r="F6180" t="str">
        <f t="shared" si="290"/>
        <v>No</v>
      </c>
    </row>
    <row r="6181" spans="1:6" x14ac:dyDescent="0.25">
      <c r="A6181" t="s">
        <v>805</v>
      </c>
      <c r="B6181" s="1">
        <v>40105</v>
      </c>
      <c r="C6181">
        <v>5565.17</v>
      </c>
      <c r="D6181">
        <f t="shared" si="288"/>
        <v>5565.17</v>
      </c>
      <c r="E6181">
        <f t="shared" si="289"/>
        <v>10</v>
      </c>
      <c r="F6181" t="str">
        <f t="shared" si="290"/>
        <v>No</v>
      </c>
    </row>
    <row r="6182" spans="1:6" x14ac:dyDescent="0.25">
      <c r="A6182" t="s">
        <v>1536</v>
      </c>
      <c r="B6182" s="1">
        <v>41760</v>
      </c>
      <c r="C6182">
        <v>5786.11</v>
      </c>
      <c r="D6182">
        <f t="shared" si="288"/>
        <v>5786.11</v>
      </c>
      <c r="E6182">
        <f t="shared" si="289"/>
        <v>5</v>
      </c>
      <c r="F6182" t="str">
        <f t="shared" si="290"/>
        <v>No</v>
      </c>
    </row>
    <row r="6183" spans="1:6" x14ac:dyDescent="0.25">
      <c r="A6183" t="s">
        <v>622</v>
      </c>
      <c r="B6183" s="1">
        <v>41844</v>
      </c>
      <c r="C6183" t="s">
        <v>3715</v>
      </c>
      <c r="D6183">
        <f t="shared" si="288"/>
        <v>5289.64</v>
      </c>
      <c r="E6183">
        <f t="shared" si="289"/>
        <v>7</v>
      </c>
      <c r="F6183" t="str">
        <f t="shared" si="290"/>
        <v>No</v>
      </c>
    </row>
    <row r="6184" spans="1:6" x14ac:dyDescent="0.25">
      <c r="A6184" t="s">
        <v>126</v>
      </c>
      <c r="B6184" s="1">
        <v>37708</v>
      </c>
      <c r="C6184">
        <v>6242.11</v>
      </c>
      <c r="D6184">
        <f t="shared" si="288"/>
        <v>6242.11</v>
      </c>
      <c r="E6184">
        <f t="shared" si="289"/>
        <v>3</v>
      </c>
      <c r="F6184" t="str">
        <f t="shared" si="290"/>
        <v>No</v>
      </c>
    </row>
    <row r="6185" spans="1:6" x14ac:dyDescent="0.25">
      <c r="A6185" t="s">
        <v>1492</v>
      </c>
      <c r="B6185" s="1">
        <v>41618</v>
      </c>
      <c r="C6185">
        <v>6963.99</v>
      </c>
      <c r="D6185">
        <f t="shared" si="288"/>
        <v>6963.99</v>
      </c>
      <c r="E6185">
        <f t="shared" si="289"/>
        <v>12</v>
      </c>
      <c r="F6185" t="str">
        <f t="shared" si="290"/>
        <v>No</v>
      </c>
    </row>
    <row r="6186" spans="1:6" x14ac:dyDescent="0.25">
      <c r="A6186" t="s">
        <v>71</v>
      </c>
      <c r="B6186" s="1">
        <v>37170</v>
      </c>
      <c r="C6186">
        <v>7829.72</v>
      </c>
      <c r="D6186">
        <f t="shared" si="288"/>
        <v>7829.72</v>
      </c>
      <c r="E6186">
        <f t="shared" si="289"/>
        <v>10</v>
      </c>
      <c r="F6186" t="str">
        <f t="shared" si="290"/>
        <v>No</v>
      </c>
    </row>
    <row r="6187" spans="1:6" x14ac:dyDescent="0.25">
      <c r="A6187" t="s">
        <v>615</v>
      </c>
      <c r="B6187" s="1">
        <v>39386</v>
      </c>
      <c r="C6187" t="s">
        <v>3716</v>
      </c>
      <c r="D6187">
        <f t="shared" si="288"/>
        <v>5312.57</v>
      </c>
      <c r="E6187">
        <f t="shared" si="289"/>
        <v>10</v>
      </c>
      <c r="F6187" t="str">
        <f t="shared" si="290"/>
        <v>No</v>
      </c>
    </row>
    <row r="6188" spans="1:6" x14ac:dyDescent="0.25">
      <c r="A6188" t="s">
        <v>294</v>
      </c>
      <c r="B6188" s="1">
        <v>41565</v>
      </c>
      <c r="C6188" t="s">
        <v>3717</v>
      </c>
      <c r="D6188">
        <f t="shared" si="288"/>
        <v>7958.41</v>
      </c>
      <c r="E6188">
        <f t="shared" si="289"/>
        <v>10</v>
      </c>
      <c r="F6188" t="str">
        <f t="shared" si="290"/>
        <v>No</v>
      </c>
    </row>
    <row r="6189" spans="1:6" x14ac:dyDescent="0.25">
      <c r="A6189" t="s">
        <v>1361</v>
      </c>
      <c r="B6189" s="1">
        <v>40835</v>
      </c>
      <c r="C6189" t="s">
        <v>3718</v>
      </c>
      <c r="D6189">
        <f t="shared" si="288"/>
        <v>7970</v>
      </c>
      <c r="E6189">
        <f t="shared" si="289"/>
        <v>10</v>
      </c>
      <c r="F6189" t="str">
        <f t="shared" si="290"/>
        <v>No</v>
      </c>
    </row>
    <row r="6190" spans="1:6" x14ac:dyDescent="0.25">
      <c r="A6190" t="s">
        <v>646</v>
      </c>
      <c r="B6190" s="1">
        <v>38653</v>
      </c>
      <c r="C6190" t="s">
        <v>3719</v>
      </c>
      <c r="D6190">
        <f t="shared" si="288"/>
        <v>7254.36</v>
      </c>
      <c r="E6190">
        <f t="shared" si="289"/>
        <v>10</v>
      </c>
      <c r="F6190" t="str">
        <f t="shared" si="290"/>
        <v>No</v>
      </c>
    </row>
    <row r="6191" spans="1:6" x14ac:dyDescent="0.25">
      <c r="A6191" t="s">
        <v>544</v>
      </c>
      <c r="B6191" s="1">
        <v>37738</v>
      </c>
      <c r="C6191">
        <v>8953.48</v>
      </c>
      <c r="D6191">
        <f t="shared" si="288"/>
        <v>8953.48</v>
      </c>
      <c r="E6191">
        <f t="shared" si="289"/>
        <v>4</v>
      </c>
      <c r="F6191" t="str">
        <f t="shared" si="290"/>
        <v>Yes</v>
      </c>
    </row>
    <row r="6192" spans="1:6" x14ac:dyDescent="0.25">
      <c r="A6192" t="s">
        <v>71</v>
      </c>
      <c r="B6192" s="1">
        <v>38995</v>
      </c>
      <c r="C6192" t="s">
        <v>3720</v>
      </c>
      <c r="D6192">
        <f t="shared" si="288"/>
        <v>6064.37</v>
      </c>
      <c r="E6192">
        <f t="shared" si="289"/>
        <v>10</v>
      </c>
      <c r="F6192" t="str">
        <f t="shared" si="290"/>
        <v>No</v>
      </c>
    </row>
    <row r="6193" spans="1:6" x14ac:dyDescent="0.25">
      <c r="A6193" t="s">
        <v>128</v>
      </c>
      <c r="B6193" s="1">
        <v>41742</v>
      </c>
      <c r="C6193">
        <v>8604.06</v>
      </c>
      <c r="D6193">
        <f t="shared" si="288"/>
        <v>8604.06</v>
      </c>
      <c r="E6193">
        <f t="shared" si="289"/>
        <v>4</v>
      </c>
      <c r="F6193" t="str">
        <f t="shared" si="290"/>
        <v>No</v>
      </c>
    </row>
    <row r="6194" spans="1:6" x14ac:dyDescent="0.25">
      <c r="A6194" t="s">
        <v>84</v>
      </c>
      <c r="B6194" s="1">
        <v>38559</v>
      </c>
      <c r="C6194" t="s">
        <v>3721</v>
      </c>
      <c r="D6194">
        <f t="shared" si="288"/>
        <v>7270.79</v>
      </c>
      <c r="E6194">
        <f t="shared" si="289"/>
        <v>7</v>
      </c>
      <c r="F6194" t="str">
        <f t="shared" si="290"/>
        <v>No</v>
      </c>
    </row>
    <row r="6195" spans="1:6" x14ac:dyDescent="0.25">
      <c r="A6195" t="s">
        <v>853</v>
      </c>
      <c r="B6195" s="1">
        <v>37024</v>
      </c>
      <c r="C6195">
        <v>9173.11</v>
      </c>
      <c r="D6195">
        <f t="shared" si="288"/>
        <v>9173.11</v>
      </c>
      <c r="E6195">
        <f t="shared" si="289"/>
        <v>5</v>
      </c>
      <c r="F6195" t="str">
        <f t="shared" si="290"/>
        <v>No</v>
      </c>
    </row>
    <row r="6196" spans="1:6" x14ac:dyDescent="0.25">
      <c r="A6196" t="s">
        <v>215</v>
      </c>
      <c r="B6196" s="1">
        <v>41050</v>
      </c>
      <c r="C6196" t="s">
        <v>3722</v>
      </c>
      <c r="D6196">
        <f t="shared" si="288"/>
        <v>8306.5400000000009</v>
      </c>
      <c r="E6196">
        <f t="shared" si="289"/>
        <v>5</v>
      </c>
      <c r="F6196" t="str">
        <f t="shared" si="290"/>
        <v>No</v>
      </c>
    </row>
    <row r="6197" spans="1:6" x14ac:dyDescent="0.25">
      <c r="A6197" t="s">
        <v>844</v>
      </c>
      <c r="B6197" s="1">
        <v>37454</v>
      </c>
      <c r="C6197" t="s">
        <v>3723</v>
      </c>
      <c r="D6197">
        <f t="shared" si="288"/>
        <v>5596.29</v>
      </c>
      <c r="E6197">
        <f t="shared" si="289"/>
        <v>7</v>
      </c>
      <c r="F6197" t="str">
        <f t="shared" si="290"/>
        <v>No</v>
      </c>
    </row>
    <row r="6198" spans="1:6" x14ac:dyDescent="0.25">
      <c r="A6198" t="s">
        <v>136</v>
      </c>
      <c r="B6198" s="1">
        <v>41922</v>
      </c>
      <c r="C6198">
        <v>8393.25</v>
      </c>
      <c r="D6198">
        <f t="shared" si="288"/>
        <v>8393.25</v>
      </c>
      <c r="E6198">
        <f t="shared" si="289"/>
        <v>10</v>
      </c>
      <c r="F6198" t="str">
        <f t="shared" si="290"/>
        <v>No</v>
      </c>
    </row>
    <row r="6199" spans="1:6" x14ac:dyDescent="0.25">
      <c r="A6199" t="s">
        <v>1039</v>
      </c>
      <c r="B6199" s="1">
        <v>40688</v>
      </c>
      <c r="C6199" t="s">
        <v>3724</v>
      </c>
      <c r="D6199">
        <f t="shared" si="288"/>
        <v>6487.93</v>
      </c>
      <c r="E6199">
        <f t="shared" si="289"/>
        <v>5</v>
      </c>
      <c r="F6199" t="str">
        <f t="shared" si="290"/>
        <v>No</v>
      </c>
    </row>
    <row r="6200" spans="1:6" x14ac:dyDescent="0.25">
      <c r="A6200" t="s">
        <v>1443</v>
      </c>
      <c r="B6200" s="1">
        <v>41828</v>
      </c>
      <c r="C6200" t="s">
        <v>3725</v>
      </c>
      <c r="D6200">
        <f t="shared" si="288"/>
        <v>8912.5300000000007</v>
      </c>
      <c r="E6200">
        <f t="shared" si="289"/>
        <v>7</v>
      </c>
      <c r="F6200" t="str">
        <f t="shared" si="290"/>
        <v>No</v>
      </c>
    </row>
    <row r="6201" spans="1:6" x14ac:dyDescent="0.25">
      <c r="A6201" t="s">
        <v>752</v>
      </c>
      <c r="B6201" s="1">
        <v>39083</v>
      </c>
      <c r="C6201" t="s">
        <v>3726</v>
      </c>
      <c r="D6201">
        <f t="shared" si="288"/>
        <v>5875.76</v>
      </c>
      <c r="E6201">
        <f t="shared" si="289"/>
        <v>1</v>
      </c>
      <c r="F6201" t="str">
        <f t="shared" si="290"/>
        <v>No</v>
      </c>
    </row>
    <row r="6202" spans="1:6" x14ac:dyDescent="0.25">
      <c r="A6202" t="s">
        <v>933</v>
      </c>
      <c r="B6202" s="1">
        <v>40930</v>
      </c>
      <c r="C6202">
        <v>7985.21</v>
      </c>
      <c r="D6202">
        <f t="shared" si="288"/>
        <v>7985.21</v>
      </c>
      <c r="E6202">
        <f t="shared" si="289"/>
        <v>1</v>
      </c>
      <c r="F6202" t="str">
        <f t="shared" si="290"/>
        <v>No</v>
      </c>
    </row>
    <row r="6203" spans="1:6" x14ac:dyDescent="0.25">
      <c r="A6203" t="s">
        <v>679</v>
      </c>
      <c r="B6203" s="1">
        <v>39119</v>
      </c>
      <c r="C6203">
        <v>7713.15</v>
      </c>
      <c r="D6203">
        <f t="shared" si="288"/>
        <v>7713.15</v>
      </c>
      <c r="E6203">
        <f t="shared" si="289"/>
        <v>2</v>
      </c>
      <c r="F6203" t="str">
        <f t="shared" si="290"/>
        <v>No</v>
      </c>
    </row>
    <row r="6204" spans="1:6" x14ac:dyDescent="0.25">
      <c r="A6204" t="s">
        <v>157</v>
      </c>
      <c r="B6204" s="1">
        <v>38825</v>
      </c>
      <c r="C6204">
        <v>7055.31</v>
      </c>
      <c r="D6204">
        <f t="shared" si="288"/>
        <v>7055.31</v>
      </c>
      <c r="E6204">
        <f t="shared" si="289"/>
        <v>4</v>
      </c>
      <c r="F6204" t="str">
        <f t="shared" si="290"/>
        <v>No</v>
      </c>
    </row>
    <row r="6205" spans="1:6" x14ac:dyDescent="0.25">
      <c r="A6205" t="s">
        <v>61</v>
      </c>
      <c r="B6205" s="1">
        <v>38220</v>
      </c>
      <c r="C6205" t="s">
        <v>3727</v>
      </c>
      <c r="D6205">
        <f t="shared" si="288"/>
        <v>6857.23</v>
      </c>
      <c r="E6205">
        <f t="shared" si="289"/>
        <v>8</v>
      </c>
      <c r="F6205" t="str">
        <f t="shared" si="290"/>
        <v>No</v>
      </c>
    </row>
    <row r="6206" spans="1:6" x14ac:dyDescent="0.25">
      <c r="A6206" t="s">
        <v>1516</v>
      </c>
      <c r="B6206" s="1">
        <v>40246</v>
      </c>
      <c r="C6206">
        <v>7890.94</v>
      </c>
      <c r="D6206">
        <f t="shared" si="288"/>
        <v>7890.94</v>
      </c>
      <c r="E6206">
        <f t="shared" si="289"/>
        <v>3</v>
      </c>
      <c r="F6206" t="str">
        <f t="shared" si="290"/>
        <v>No</v>
      </c>
    </row>
    <row r="6207" spans="1:6" x14ac:dyDescent="0.25">
      <c r="A6207" t="s">
        <v>398</v>
      </c>
      <c r="B6207" s="1">
        <v>41011</v>
      </c>
      <c r="C6207">
        <v>6242.46</v>
      </c>
      <c r="D6207">
        <f t="shared" si="288"/>
        <v>6242.46</v>
      </c>
      <c r="E6207">
        <f t="shared" si="289"/>
        <v>4</v>
      </c>
      <c r="F6207" t="str">
        <f t="shared" si="290"/>
        <v>No</v>
      </c>
    </row>
    <row r="6208" spans="1:6" x14ac:dyDescent="0.25">
      <c r="A6208" t="s">
        <v>84</v>
      </c>
      <c r="B6208" s="1">
        <v>40919</v>
      </c>
      <c r="C6208">
        <v>9760.14</v>
      </c>
      <c r="D6208">
        <f t="shared" si="288"/>
        <v>9760.14</v>
      </c>
      <c r="E6208">
        <f t="shared" si="289"/>
        <v>1</v>
      </c>
      <c r="F6208" t="str">
        <f t="shared" si="290"/>
        <v>No</v>
      </c>
    </row>
    <row r="6209" spans="1:6" x14ac:dyDescent="0.25">
      <c r="A6209" t="s">
        <v>134</v>
      </c>
      <c r="B6209" s="1">
        <v>41793</v>
      </c>
      <c r="C6209">
        <v>9798.31</v>
      </c>
      <c r="D6209">
        <f t="shared" si="288"/>
        <v>9798.31</v>
      </c>
      <c r="E6209">
        <f t="shared" si="289"/>
        <v>6</v>
      </c>
      <c r="F6209" t="str">
        <f t="shared" si="290"/>
        <v>No</v>
      </c>
    </row>
    <row r="6210" spans="1:6" x14ac:dyDescent="0.25">
      <c r="A6210" t="s">
        <v>1040</v>
      </c>
      <c r="B6210" s="1">
        <v>39688</v>
      </c>
      <c r="C6210" t="s">
        <v>3728</v>
      </c>
      <c r="D6210">
        <f t="shared" si="288"/>
        <v>6030.77</v>
      </c>
      <c r="E6210">
        <f t="shared" si="289"/>
        <v>8</v>
      </c>
      <c r="F6210" t="str">
        <f t="shared" si="290"/>
        <v>No</v>
      </c>
    </row>
    <row r="6211" spans="1:6" x14ac:dyDescent="0.25">
      <c r="A6211" t="s">
        <v>372</v>
      </c>
      <c r="B6211" s="1">
        <v>38281</v>
      </c>
      <c r="C6211" t="s">
        <v>3729</v>
      </c>
      <c r="D6211">
        <f t="shared" ref="D6211:D6274" si="291">IF(LEFT(RIGHT(C6211,3))=",",_xlfn.NUMBERVALUE(C6211,",","."),C6211)</f>
        <v>7688.1</v>
      </c>
      <c r="E6211">
        <f t="shared" ref="E6211:E6274" si="292">MONTH(B6211)</f>
        <v>10</v>
      </c>
      <c r="F6211" t="str">
        <f t="shared" ref="F6211:F6274" si="293">IF(ISERROR(SEARCH("J*A*S*M",A6211)),"No","Yes")</f>
        <v>No</v>
      </c>
    </row>
    <row r="6212" spans="1:6" x14ac:dyDescent="0.25">
      <c r="A6212" t="s">
        <v>89</v>
      </c>
      <c r="B6212" s="1">
        <v>37543</v>
      </c>
      <c r="C6212" t="s">
        <v>3730</v>
      </c>
      <c r="D6212">
        <f t="shared" si="291"/>
        <v>6273.82</v>
      </c>
      <c r="E6212">
        <f t="shared" si="292"/>
        <v>10</v>
      </c>
      <c r="F6212" t="str">
        <f t="shared" si="293"/>
        <v>No</v>
      </c>
    </row>
    <row r="6213" spans="1:6" x14ac:dyDescent="0.25">
      <c r="A6213" t="s">
        <v>217</v>
      </c>
      <c r="B6213" s="1">
        <v>37467</v>
      </c>
      <c r="C6213" t="s">
        <v>3731</v>
      </c>
      <c r="D6213">
        <f t="shared" si="291"/>
        <v>7114.82</v>
      </c>
      <c r="E6213">
        <f t="shared" si="292"/>
        <v>7</v>
      </c>
      <c r="F6213" t="str">
        <f t="shared" si="293"/>
        <v>No</v>
      </c>
    </row>
    <row r="6214" spans="1:6" x14ac:dyDescent="0.25">
      <c r="A6214" t="s">
        <v>403</v>
      </c>
      <c r="B6214" s="1">
        <v>38985</v>
      </c>
      <c r="C6214" t="s">
        <v>3732</v>
      </c>
      <c r="D6214">
        <f t="shared" si="291"/>
        <v>6757.32</v>
      </c>
      <c r="E6214">
        <f t="shared" si="292"/>
        <v>9</v>
      </c>
      <c r="F6214" t="str">
        <f t="shared" si="293"/>
        <v>No</v>
      </c>
    </row>
    <row r="6215" spans="1:6" x14ac:dyDescent="0.25">
      <c r="A6215" t="s">
        <v>77</v>
      </c>
      <c r="B6215" s="1">
        <v>39909</v>
      </c>
      <c r="C6215" t="s">
        <v>3733</v>
      </c>
      <c r="D6215">
        <f t="shared" si="291"/>
        <v>9890.6</v>
      </c>
      <c r="E6215">
        <f t="shared" si="292"/>
        <v>4</v>
      </c>
      <c r="F6215" t="str">
        <f t="shared" si="293"/>
        <v>No</v>
      </c>
    </row>
    <row r="6216" spans="1:6" x14ac:dyDescent="0.25">
      <c r="A6216" t="s">
        <v>134</v>
      </c>
      <c r="B6216" s="1">
        <v>38911</v>
      </c>
      <c r="C6216">
        <v>8416.6299999999992</v>
      </c>
      <c r="D6216">
        <f t="shared" si="291"/>
        <v>8416.6299999999992</v>
      </c>
      <c r="E6216">
        <f t="shared" si="292"/>
        <v>7</v>
      </c>
      <c r="F6216" t="str">
        <f t="shared" si="293"/>
        <v>No</v>
      </c>
    </row>
    <row r="6217" spans="1:6" x14ac:dyDescent="0.25">
      <c r="A6217" t="s">
        <v>809</v>
      </c>
      <c r="B6217" s="1">
        <v>41631</v>
      </c>
      <c r="C6217">
        <v>7673.33</v>
      </c>
      <c r="D6217">
        <f t="shared" si="291"/>
        <v>7673.33</v>
      </c>
      <c r="E6217">
        <f t="shared" si="292"/>
        <v>12</v>
      </c>
      <c r="F6217" t="str">
        <f t="shared" si="293"/>
        <v>No</v>
      </c>
    </row>
    <row r="6218" spans="1:6" x14ac:dyDescent="0.25">
      <c r="A6218" t="s">
        <v>61</v>
      </c>
      <c r="B6218" s="1">
        <v>40709</v>
      </c>
      <c r="C6218">
        <v>7969.4</v>
      </c>
      <c r="D6218">
        <f t="shared" si="291"/>
        <v>7969.4</v>
      </c>
      <c r="E6218">
        <f t="shared" si="292"/>
        <v>6</v>
      </c>
      <c r="F6218" t="str">
        <f t="shared" si="293"/>
        <v>No</v>
      </c>
    </row>
    <row r="6219" spans="1:6" x14ac:dyDescent="0.25">
      <c r="A6219" t="s">
        <v>868</v>
      </c>
      <c r="B6219" s="1">
        <v>37161</v>
      </c>
      <c r="C6219">
        <v>9771.92</v>
      </c>
      <c r="D6219">
        <f t="shared" si="291"/>
        <v>9771.92</v>
      </c>
      <c r="E6219">
        <f t="shared" si="292"/>
        <v>9</v>
      </c>
      <c r="F6219" t="str">
        <f t="shared" si="293"/>
        <v>No</v>
      </c>
    </row>
    <row r="6220" spans="1:6" x14ac:dyDescent="0.25">
      <c r="A6220" t="s">
        <v>216</v>
      </c>
      <c r="B6220" s="1">
        <v>41207</v>
      </c>
      <c r="C6220" t="s">
        <v>3734</v>
      </c>
      <c r="D6220">
        <f t="shared" si="291"/>
        <v>8435.68</v>
      </c>
      <c r="E6220">
        <f t="shared" si="292"/>
        <v>10</v>
      </c>
      <c r="F6220" t="str">
        <f t="shared" si="293"/>
        <v>No</v>
      </c>
    </row>
    <row r="6221" spans="1:6" x14ac:dyDescent="0.25">
      <c r="A6221" t="s">
        <v>933</v>
      </c>
      <c r="B6221" s="1">
        <v>38741</v>
      </c>
      <c r="C6221">
        <v>8132.23</v>
      </c>
      <c r="D6221">
        <f t="shared" si="291"/>
        <v>8132.23</v>
      </c>
      <c r="E6221">
        <f t="shared" si="292"/>
        <v>1</v>
      </c>
      <c r="F6221" t="str">
        <f t="shared" si="293"/>
        <v>No</v>
      </c>
    </row>
    <row r="6222" spans="1:6" x14ac:dyDescent="0.25">
      <c r="A6222" t="s">
        <v>138</v>
      </c>
      <c r="B6222" s="1">
        <v>39528</v>
      </c>
      <c r="C6222" t="s">
        <v>3735</v>
      </c>
      <c r="D6222">
        <f t="shared" si="291"/>
        <v>8564.66</v>
      </c>
      <c r="E6222">
        <f t="shared" si="292"/>
        <v>3</v>
      </c>
      <c r="F6222" t="str">
        <f t="shared" si="293"/>
        <v>Yes</v>
      </c>
    </row>
    <row r="6223" spans="1:6" x14ac:dyDescent="0.25">
      <c r="A6223" t="s">
        <v>84</v>
      </c>
      <c r="B6223" s="1">
        <v>41576</v>
      </c>
      <c r="C6223">
        <v>9833.92</v>
      </c>
      <c r="D6223">
        <f t="shared" si="291"/>
        <v>9833.92</v>
      </c>
      <c r="E6223">
        <f t="shared" si="292"/>
        <v>10</v>
      </c>
      <c r="F6223" t="str">
        <f t="shared" si="293"/>
        <v>No</v>
      </c>
    </row>
    <row r="6224" spans="1:6" x14ac:dyDescent="0.25">
      <c r="A6224" t="s">
        <v>138</v>
      </c>
      <c r="B6224" s="1">
        <v>40887</v>
      </c>
      <c r="C6224">
        <v>5460.22</v>
      </c>
      <c r="D6224">
        <f t="shared" si="291"/>
        <v>5460.22</v>
      </c>
      <c r="E6224">
        <f t="shared" si="292"/>
        <v>12</v>
      </c>
      <c r="F6224" t="str">
        <f t="shared" si="293"/>
        <v>Yes</v>
      </c>
    </row>
    <row r="6225" spans="1:6" x14ac:dyDescent="0.25">
      <c r="A6225" t="s">
        <v>751</v>
      </c>
      <c r="B6225" s="1">
        <v>38855</v>
      </c>
      <c r="C6225">
        <v>9945.34</v>
      </c>
      <c r="D6225">
        <f t="shared" si="291"/>
        <v>9945.34</v>
      </c>
      <c r="E6225">
        <f t="shared" si="292"/>
        <v>5</v>
      </c>
      <c r="F6225" t="str">
        <f t="shared" si="293"/>
        <v>No</v>
      </c>
    </row>
    <row r="6226" spans="1:6" x14ac:dyDescent="0.25">
      <c r="A6226" t="s">
        <v>673</v>
      </c>
      <c r="B6226" s="1">
        <v>39924</v>
      </c>
      <c r="C6226" t="s">
        <v>3736</v>
      </c>
      <c r="D6226">
        <f t="shared" si="291"/>
        <v>5844.13</v>
      </c>
      <c r="E6226">
        <f t="shared" si="292"/>
        <v>4</v>
      </c>
      <c r="F6226" t="str">
        <f t="shared" si="293"/>
        <v>No</v>
      </c>
    </row>
    <row r="6227" spans="1:6" x14ac:dyDescent="0.25">
      <c r="A6227" t="s">
        <v>134</v>
      </c>
      <c r="B6227" s="1">
        <v>39810</v>
      </c>
      <c r="C6227" t="s">
        <v>3737</v>
      </c>
      <c r="D6227">
        <f t="shared" si="291"/>
        <v>7196.33</v>
      </c>
      <c r="E6227">
        <f t="shared" si="292"/>
        <v>12</v>
      </c>
      <c r="F6227" t="str">
        <f t="shared" si="293"/>
        <v>No</v>
      </c>
    </row>
    <row r="6228" spans="1:6" x14ac:dyDescent="0.25">
      <c r="A6228" t="s">
        <v>2040</v>
      </c>
      <c r="B6228" s="1">
        <v>40220</v>
      </c>
      <c r="C6228" t="s">
        <v>3738</v>
      </c>
      <c r="D6228">
        <f t="shared" si="291"/>
        <v>8165.3</v>
      </c>
      <c r="E6228">
        <f t="shared" si="292"/>
        <v>2</v>
      </c>
      <c r="F6228" t="str">
        <f t="shared" si="293"/>
        <v>No</v>
      </c>
    </row>
    <row r="6229" spans="1:6" x14ac:dyDescent="0.25">
      <c r="A6229" t="s">
        <v>132</v>
      </c>
      <c r="B6229" s="1">
        <v>40126</v>
      </c>
      <c r="C6229" t="s">
        <v>3739</v>
      </c>
      <c r="D6229">
        <f t="shared" si="291"/>
        <v>6416.12</v>
      </c>
      <c r="E6229">
        <f t="shared" si="292"/>
        <v>11</v>
      </c>
      <c r="F6229" t="str">
        <f t="shared" si="293"/>
        <v>No</v>
      </c>
    </row>
    <row r="6230" spans="1:6" x14ac:dyDescent="0.25">
      <c r="A6230" t="s">
        <v>80</v>
      </c>
      <c r="B6230" s="1">
        <v>39789</v>
      </c>
      <c r="C6230" t="s">
        <v>3740</v>
      </c>
      <c r="D6230">
        <f t="shared" si="291"/>
        <v>6759.04</v>
      </c>
      <c r="E6230">
        <f t="shared" si="292"/>
        <v>12</v>
      </c>
      <c r="F6230" t="str">
        <f t="shared" si="293"/>
        <v>Yes</v>
      </c>
    </row>
    <row r="6231" spans="1:6" x14ac:dyDescent="0.25">
      <c r="A6231" t="s">
        <v>1146</v>
      </c>
      <c r="B6231" s="1">
        <v>39409</v>
      </c>
      <c r="C6231" t="s">
        <v>3741</v>
      </c>
      <c r="D6231">
        <f t="shared" si="291"/>
        <v>9992.73</v>
      </c>
      <c r="E6231">
        <f t="shared" si="292"/>
        <v>11</v>
      </c>
      <c r="F6231" t="str">
        <f t="shared" si="293"/>
        <v>No</v>
      </c>
    </row>
    <row r="6232" spans="1:6" x14ac:dyDescent="0.25">
      <c r="A6232" t="s">
        <v>134</v>
      </c>
      <c r="B6232" s="1">
        <v>41871</v>
      </c>
      <c r="C6232">
        <v>5333.65</v>
      </c>
      <c r="D6232">
        <f t="shared" si="291"/>
        <v>5333.65</v>
      </c>
      <c r="E6232">
        <f t="shared" si="292"/>
        <v>8</v>
      </c>
      <c r="F6232" t="str">
        <f t="shared" si="293"/>
        <v>No</v>
      </c>
    </row>
    <row r="6233" spans="1:6" x14ac:dyDescent="0.25">
      <c r="A6233" t="s">
        <v>772</v>
      </c>
      <c r="B6233" s="1">
        <v>41892</v>
      </c>
      <c r="C6233">
        <v>7061.48</v>
      </c>
      <c r="D6233">
        <f t="shared" si="291"/>
        <v>7061.48</v>
      </c>
      <c r="E6233">
        <f t="shared" si="292"/>
        <v>9</v>
      </c>
      <c r="F6233" t="str">
        <f t="shared" si="293"/>
        <v>No</v>
      </c>
    </row>
    <row r="6234" spans="1:6" x14ac:dyDescent="0.25">
      <c r="A6234" t="s">
        <v>428</v>
      </c>
      <c r="B6234" s="1">
        <v>37296</v>
      </c>
      <c r="C6234">
        <v>9317</v>
      </c>
      <c r="D6234">
        <f t="shared" si="291"/>
        <v>9317</v>
      </c>
      <c r="E6234">
        <f t="shared" si="292"/>
        <v>2</v>
      </c>
      <c r="F6234" t="str">
        <f t="shared" si="293"/>
        <v>No</v>
      </c>
    </row>
    <row r="6235" spans="1:6" x14ac:dyDescent="0.25">
      <c r="A6235" t="s">
        <v>138</v>
      </c>
      <c r="B6235" s="1">
        <v>40520</v>
      </c>
      <c r="C6235" t="s">
        <v>3742</v>
      </c>
      <c r="D6235">
        <f t="shared" si="291"/>
        <v>5186.16</v>
      </c>
      <c r="E6235">
        <f t="shared" si="292"/>
        <v>12</v>
      </c>
      <c r="F6235" t="str">
        <f t="shared" si="293"/>
        <v>Yes</v>
      </c>
    </row>
    <row r="6236" spans="1:6" x14ac:dyDescent="0.25">
      <c r="A6236" t="s">
        <v>125</v>
      </c>
      <c r="B6236" s="1">
        <v>41922</v>
      </c>
      <c r="C6236">
        <v>5181.96</v>
      </c>
      <c r="D6236">
        <f t="shared" si="291"/>
        <v>5181.96</v>
      </c>
      <c r="E6236">
        <f t="shared" si="292"/>
        <v>10</v>
      </c>
      <c r="F6236" t="str">
        <f t="shared" si="293"/>
        <v>No</v>
      </c>
    </row>
    <row r="6237" spans="1:6" x14ac:dyDescent="0.25">
      <c r="A6237" t="s">
        <v>1259</v>
      </c>
      <c r="B6237" s="1">
        <v>37686</v>
      </c>
      <c r="C6237">
        <v>7667.05</v>
      </c>
      <c r="D6237">
        <f t="shared" si="291"/>
        <v>7667.05</v>
      </c>
      <c r="E6237">
        <f t="shared" si="292"/>
        <v>3</v>
      </c>
      <c r="F6237" t="str">
        <f t="shared" si="293"/>
        <v>No</v>
      </c>
    </row>
    <row r="6238" spans="1:6" x14ac:dyDescent="0.25">
      <c r="A6238" t="s">
        <v>80</v>
      </c>
      <c r="B6238" s="1">
        <v>41921</v>
      </c>
      <c r="C6238">
        <v>8301.8700000000008</v>
      </c>
      <c r="D6238">
        <f t="shared" si="291"/>
        <v>8301.8700000000008</v>
      </c>
      <c r="E6238">
        <f t="shared" si="292"/>
        <v>10</v>
      </c>
      <c r="F6238" t="str">
        <f t="shared" si="293"/>
        <v>Yes</v>
      </c>
    </row>
    <row r="6239" spans="1:6" x14ac:dyDescent="0.25">
      <c r="A6239" t="s">
        <v>217</v>
      </c>
      <c r="B6239" s="1">
        <v>41325</v>
      </c>
      <c r="C6239">
        <v>6290.69</v>
      </c>
      <c r="D6239">
        <f t="shared" si="291"/>
        <v>6290.69</v>
      </c>
      <c r="E6239">
        <f t="shared" si="292"/>
        <v>2</v>
      </c>
      <c r="F6239" t="str">
        <f t="shared" si="293"/>
        <v>No</v>
      </c>
    </row>
    <row r="6240" spans="1:6" x14ac:dyDescent="0.25">
      <c r="A6240" t="s">
        <v>96</v>
      </c>
      <c r="B6240" s="1">
        <v>40582</v>
      </c>
      <c r="C6240" t="s">
        <v>3743</v>
      </c>
      <c r="D6240">
        <f t="shared" si="291"/>
        <v>6835.69</v>
      </c>
      <c r="E6240">
        <f t="shared" si="292"/>
        <v>2</v>
      </c>
      <c r="F6240" t="str">
        <f t="shared" si="293"/>
        <v>No</v>
      </c>
    </row>
    <row r="6241" spans="1:6" x14ac:dyDescent="0.25">
      <c r="A6241" t="s">
        <v>260</v>
      </c>
      <c r="B6241" s="1">
        <v>38362</v>
      </c>
      <c r="C6241" t="s">
        <v>3744</v>
      </c>
      <c r="D6241">
        <f t="shared" si="291"/>
        <v>8026.4</v>
      </c>
      <c r="E6241">
        <f t="shared" si="292"/>
        <v>1</v>
      </c>
      <c r="F6241" t="str">
        <f t="shared" si="293"/>
        <v>No</v>
      </c>
    </row>
    <row r="6242" spans="1:6" x14ac:dyDescent="0.25">
      <c r="A6242" t="s">
        <v>732</v>
      </c>
      <c r="B6242" s="1">
        <v>37620</v>
      </c>
      <c r="C6242" t="s">
        <v>3745</v>
      </c>
      <c r="D6242">
        <f t="shared" si="291"/>
        <v>5202.2299999999996</v>
      </c>
      <c r="E6242">
        <f t="shared" si="292"/>
        <v>12</v>
      </c>
      <c r="F6242" t="str">
        <f t="shared" si="293"/>
        <v>No</v>
      </c>
    </row>
    <row r="6243" spans="1:6" x14ac:dyDescent="0.25">
      <c r="A6243" t="s">
        <v>824</v>
      </c>
      <c r="B6243" s="1">
        <v>38468</v>
      </c>
      <c r="C6243" t="s">
        <v>3746</v>
      </c>
      <c r="D6243">
        <f t="shared" si="291"/>
        <v>9291.01</v>
      </c>
      <c r="E6243">
        <f t="shared" si="292"/>
        <v>4</v>
      </c>
      <c r="F6243" t="str">
        <f t="shared" si="293"/>
        <v>No</v>
      </c>
    </row>
    <row r="6244" spans="1:6" x14ac:dyDescent="0.25">
      <c r="A6244" t="s">
        <v>1010</v>
      </c>
      <c r="B6244" s="1">
        <v>40312</v>
      </c>
      <c r="C6244">
        <v>6224.26</v>
      </c>
      <c r="D6244">
        <f t="shared" si="291"/>
        <v>6224.26</v>
      </c>
      <c r="E6244">
        <f t="shared" si="292"/>
        <v>5</v>
      </c>
      <c r="F6244" t="str">
        <f t="shared" si="293"/>
        <v>No</v>
      </c>
    </row>
    <row r="6245" spans="1:6" x14ac:dyDescent="0.25">
      <c r="A6245" t="s">
        <v>126</v>
      </c>
      <c r="B6245" s="1">
        <v>39392</v>
      </c>
      <c r="C6245" t="s">
        <v>3747</v>
      </c>
      <c r="D6245">
        <f t="shared" si="291"/>
        <v>8815.5400000000009</v>
      </c>
      <c r="E6245">
        <f t="shared" si="292"/>
        <v>11</v>
      </c>
      <c r="F6245" t="str">
        <f t="shared" si="293"/>
        <v>No</v>
      </c>
    </row>
    <row r="6246" spans="1:6" x14ac:dyDescent="0.25">
      <c r="A6246" t="s">
        <v>157</v>
      </c>
      <c r="B6246" s="1">
        <v>37094</v>
      </c>
      <c r="C6246">
        <v>8429.99</v>
      </c>
      <c r="D6246">
        <f t="shared" si="291"/>
        <v>8429.99</v>
      </c>
      <c r="E6246">
        <f t="shared" si="292"/>
        <v>7</v>
      </c>
      <c r="F6246" t="str">
        <f t="shared" si="293"/>
        <v>No</v>
      </c>
    </row>
    <row r="6247" spans="1:6" x14ac:dyDescent="0.25">
      <c r="A6247" t="s">
        <v>544</v>
      </c>
      <c r="B6247" s="1">
        <v>39894</v>
      </c>
      <c r="C6247" t="s">
        <v>3748</v>
      </c>
      <c r="D6247">
        <f t="shared" si="291"/>
        <v>8791.35</v>
      </c>
      <c r="E6247">
        <f t="shared" si="292"/>
        <v>3</v>
      </c>
      <c r="F6247" t="str">
        <f t="shared" si="293"/>
        <v>Yes</v>
      </c>
    </row>
    <row r="6248" spans="1:6" x14ac:dyDescent="0.25">
      <c r="A6248" t="s">
        <v>434</v>
      </c>
      <c r="B6248" s="1">
        <v>41876</v>
      </c>
      <c r="C6248">
        <v>7290.68</v>
      </c>
      <c r="D6248">
        <f t="shared" si="291"/>
        <v>7290.68</v>
      </c>
      <c r="E6248">
        <f t="shared" si="292"/>
        <v>8</v>
      </c>
      <c r="F6248" t="str">
        <f t="shared" si="293"/>
        <v>No</v>
      </c>
    </row>
    <row r="6249" spans="1:6" x14ac:dyDescent="0.25">
      <c r="A6249" t="s">
        <v>198</v>
      </c>
      <c r="B6249" s="1">
        <v>40161</v>
      </c>
      <c r="C6249" t="s">
        <v>3749</v>
      </c>
      <c r="D6249">
        <f t="shared" si="291"/>
        <v>8308.41</v>
      </c>
      <c r="E6249">
        <f t="shared" si="292"/>
        <v>12</v>
      </c>
      <c r="F6249" t="str">
        <f t="shared" si="293"/>
        <v>No</v>
      </c>
    </row>
    <row r="6250" spans="1:6" x14ac:dyDescent="0.25">
      <c r="A6250" t="s">
        <v>396</v>
      </c>
      <c r="B6250" s="1">
        <v>39529</v>
      </c>
      <c r="C6250" t="s">
        <v>3750</v>
      </c>
      <c r="D6250">
        <f t="shared" si="291"/>
        <v>9549.5499999999993</v>
      </c>
      <c r="E6250">
        <f t="shared" si="292"/>
        <v>3</v>
      </c>
      <c r="F6250" t="str">
        <f t="shared" si="293"/>
        <v>Yes</v>
      </c>
    </row>
    <row r="6251" spans="1:6" x14ac:dyDescent="0.25">
      <c r="A6251" t="s">
        <v>1188</v>
      </c>
      <c r="B6251" s="1">
        <v>38364</v>
      </c>
      <c r="C6251">
        <v>7810.95</v>
      </c>
      <c r="D6251">
        <f t="shared" si="291"/>
        <v>7810.95</v>
      </c>
      <c r="E6251">
        <f t="shared" si="292"/>
        <v>1</v>
      </c>
      <c r="F6251" t="str">
        <f t="shared" si="293"/>
        <v>No</v>
      </c>
    </row>
    <row r="6252" spans="1:6" x14ac:dyDescent="0.25">
      <c r="A6252" t="s">
        <v>746</v>
      </c>
      <c r="B6252" s="1">
        <v>39109</v>
      </c>
      <c r="C6252" t="s">
        <v>3751</v>
      </c>
      <c r="D6252">
        <f t="shared" si="291"/>
        <v>5335.45</v>
      </c>
      <c r="E6252">
        <f t="shared" si="292"/>
        <v>1</v>
      </c>
      <c r="F6252" t="str">
        <f t="shared" si="293"/>
        <v>No</v>
      </c>
    </row>
    <row r="6253" spans="1:6" x14ac:dyDescent="0.25">
      <c r="A6253" t="s">
        <v>116</v>
      </c>
      <c r="B6253" s="1">
        <v>41072</v>
      </c>
      <c r="C6253" t="s">
        <v>3752</v>
      </c>
      <c r="D6253">
        <f t="shared" si="291"/>
        <v>9101.14</v>
      </c>
      <c r="E6253">
        <f t="shared" si="292"/>
        <v>6</v>
      </c>
      <c r="F6253" t="str">
        <f t="shared" si="293"/>
        <v>No</v>
      </c>
    </row>
    <row r="6254" spans="1:6" x14ac:dyDescent="0.25">
      <c r="A6254" t="s">
        <v>159</v>
      </c>
      <c r="B6254" s="1">
        <v>37624</v>
      </c>
      <c r="C6254" t="s">
        <v>3753</v>
      </c>
      <c r="D6254">
        <f t="shared" si="291"/>
        <v>7783.9</v>
      </c>
      <c r="E6254">
        <f t="shared" si="292"/>
        <v>1</v>
      </c>
      <c r="F6254" t="str">
        <f t="shared" si="293"/>
        <v>No</v>
      </c>
    </row>
    <row r="6255" spans="1:6" x14ac:dyDescent="0.25">
      <c r="A6255" t="s">
        <v>307</v>
      </c>
      <c r="B6255" s="1">
        <v>41728</v>
      </c>
      <c r="C6255">
        <v>6499.88</v>
      </c>
      <c r="D6255">
        <f t="shared" si="291"/>
        <v>6499.88</v>
      </c>
      <c r="E6255">
        <f t="shared" si="292"/>
        <v>3</v>
      </c>
      <c r="F6255" t="str">
        <f t="shared" si="293"/>
        <v>No</v>
      </c>
    </row>
    <row r="6256" spans="1:6" x14ac:dyDescent="0.25">
      <c r="A6256" t="s">
        <v>98</v>
      </c>
      <c r="B6256" s="1">
        <v>41534</v>
      </c>
      <c r="C6256">
        <v>7789.07</v>
      </c>
      <c r="D6256">
        <f t="shared" si="291"/>
        <v>7789.07</v>
      </c>
      <c r="E6256">
        <f t="shared" si="292"/>
        <v>9</v>
      </c>
      <c r="F6256" t="str">
        <f t="shared" si="293"/>
        <v>No</v>
      </c>
    </row>
    <row r="6257" spans="1:6" x14ac:dyDescent="0.25">
      <c r="A6257" t="s">
        <v>568</v>
      </c>
      <c r="B6257" s="1">
        <v>37283</v>
      </c>
      <c r="C6257" t="s">
        <v>3754</v>
      </c>
      <c r="D6257">
        <f t="shared" si="291"/>
        <v>8405.44</v>
      </c>
      <c r="E6257">
        <f t="shared" si="292"/>
        <v>1</v>
      </c>
      <c r="F6257" t="str">
        <f t="shared" si="293"/>
        <v>No</v>
      </c>
    </row>
    <row r="6258" spans="1:6" x14ac:dyDescent="0.25">
      <c r="A6258" t="s">
        <v>879</v>
      </c>
      <c r="B6258" s="1">
        <v>38281</v>
      </c>
      <c r="C6258" t="s">
        <v>3755</v>
      </c>
      <c r="D6258">
        <f t="shared" si="291"/>
        <v>8283.4699999999993</v>
      </c>
      <c r="E6258">
        <f t="shared" si="292"/>
        <v>10</v>
      </c>
      <c r="F6258" t="str">
        <f t="shared" si="293"/>
        <v>No</v>
      </c>
    </row>
    <row r="6259" spans="1:6" x14ac:dyDescent="0.25">
      <c r="A6259" t="s">
        <v>96</v>
      </c>
      <c r="B6259" s="1">
        <v>41822</v>
      </c>
      <c r="C6259">
        <v>9033.85</v>
      </c>
      <c r="D6259">
        <f t="shared" si="291"/>
        <v>9033.85</v>
      </c>
      <c r="E6259">
        <f t="shared" si="292"/>
        <v>7</v>
      </c>
      <c r="F6259" t="str">
        <f t="shared" si="293"/>
        <v>No</v>
      </c>
    </row>
    <row r="6260" spans="1:6" x14ac:dyDescent="0.25">
      <c r="A6260" t="s">
        <v>429</v>
      </c>
      <c r="B6260" s="1">
        <v>38530</v>
      </c>
      <c r="C6260" t="s">
        <v>3756</v>
      </c>
      <c r="D6260">
        <f t="shared" si="291"/>
        <v>8128.42</v>
      </c>
      <c r="E6260">
        <f t="shared" si="292"/>
        <v>6</v>
      </c>
      <c r="F6260" t="str">
        <f t="shared" si="293"/>
        <v>No</v>
      </c>
    </row>
    <row r="6261" spans="1:6" x14ac:dyDescent="0.25">
      <c r="A6261" t="s">
        <v>751</v>
      </c>
      <c r="B6261" s="1">
        <v>40672</v>
      </c>
      <c r="C6261" t="s">
        <v>3757</v>
      </c>
      <c r="D6261">
        <f t="shared" si="291"/>
        <v>9207.01</v>
      </c>
      <c r="E6261">
        <f t="shared" si="292"/>
        <v>5</v>
      </c>
      <c r="F6261" t="str">
        <f t="shared" si="293"/>
        <v>No</v>
      </c>
    </row>
    <row r="6262" spans="1:6" x14ac:dyDescent="0.25">
      <c r="A6262" t="s">
        <v>809</v>
      </c>
      <c r="B6262" s="1">
        <v>41306</v>
      </c>
      <c r="C6262" t="s">
        <v>3758</v>
      </c>
      <c r="D6262">
        <f t="shared" si="291"/>
        <v>8028.22</v>
      </c>
      <c r="E6262">
        <f t="shared" si="292"/>
        <v>2</v>
      </c>
      <c r="F6262" t="str">
        <f t="shared" si="293"/>
        <v>No</v>
      </c>
    </row>
    <row r="6263" spans="1:6" x14ac:dyDescent="0.25">
      <c r="A6263" t="s">
        <v>320</v>
      </c>
      <c r="B6263" s="1">
        <v>38277</v>
      </c>
      <c r="C6263">
        <v>5143.5200000000004</v>
      </c>
      <c r="D6263">
        <f t="shared" si="291"/>
        <v>5143.5200000000004</v>
      </c>
      <c r="E6263">
        <f t="shared" si="292"/>
        <v>10</v>
      </c>
      <c r="F6263" t="str">
        <f t="shared" si="293"/>
        <v>Yes</v>
      </c>
    </row>
    <row r="6264" spans="1:6" x14ac:dyDescent="0.25">
      <c r="A6264" t="s">
        <v>123</v>
      </c>
      <c r="B6264" s="1">
        <v>37632</v>
      </c>
      <c r="C6264" t="s">
        <v>3759</v>
      </c>
      <c r="D6264">
        <f t="shared" si="291"/>
        <v>6293.67</v>
      </c>
      <c r="E6264">
        <f t="shared" si="292"/>
        <v>1</v>
      </c>
      <c r="F6264" t="str">
        <f t="shared" si="293"/>
        <v>No</v>
      </c>
    </row>
    <row r="6265" spans="1:6" x14ac:dyDescent="0.25">
      <c r="A6265" t="s">
        <v>987</v>
      </c>
      <c r="B6265" s="1">
        <v>38741</v>
      </c>
      <c r="C6265" t="s">
        <v>3760</v>
      </c>
      <c r="D6265">
        <f t="shared" si="291"/>
        <v>9401.5499999999993</v>
      </c>
      <c r="E6265">
        <f t="shared" si="292"/>
        <v>1</v>
      </c>
      <c r="F6265" t="str">
        <f t="shared" si="293"/>
        <v>No</v>
      </c>
    </row>
    <row r="6266" spans="1:6" x14ac:dyDescent="0.25">
      <c r="A6266" t="s">
        <v>413</v>
      </c>
      <c r="B6266" s="1">
        <v>40360</v>
      </c>
      <c r="C6266">
        <v>6397.42</v>
      </c>
      <c r="D6266">
        <f t="shared" si="291"/>
        <v>6397.42</v>
      </c>
      <c r="E6266">
        <f t="shared" si="292"/>
        <v>7</v>
      </c>
      <c r="F6266" t="str">
        <f t="shared" si="293"/>
        <v>No</v>
      </c>
    </row>
    <row r="6267" spans="1:6" x14ac:dyDescent="0.25">
      <c r="A6267" t="s">
        <v>202</v>
      </c>
      <c r="B6267" s="1">
        <v>41907</v>
      </c>
      <c r="C6267">
        <v>7918.14</v>
      </c>
      <c r="D6267">
        <f t="shared" si="291"/>
        <v>7918.14</v>
      </c>
      <c r="E6267">
        <f t="shared" si="292"/>
        <v>9</v>
      </c>
      <c r="F6267" t="str">
        <f t="shared" si="293"/>
        <v>No</v>
      </c>
    </row>
    <row r="6268" spans="1:6" x14ac:dyDescent="0.25">
      <c r="A6268" t="s">
        <v>407</v>
      </c>
      <c r="B6268" s="1">
        <v>40063</v>
      </c>
      <c r="C6268" t="s">
        <v>3761</v>
      </c>
      <c r="D6268">
        <f t="shared" si="291"/>
        <v>9368.1200000000008</v>
      </c>
      <c r="E6268">
        <f t="shared" si="292"/>
        <v>9</v>
      </c>
      <c r="F6268" t="str">
        <f t="shared" si="293"/>
        <v>No</v>
      </c>
    </row>
    <row r="6269" spans="1:6" x14ac:dyDescent="0.25">
      <c r="A6269" t="s">
        <v>269</v>
      </c>
      <c r="B6269" s="1">
        <v>38947</v>
      </c>
      <c r="C6269" t="s">
        <v>3762</v>
      </c>
      <c r="D6269">
        <f t="shared" si="291"/>
        <v>6715.85</v>
      </c>
      <c r="E6269">
        <f t="shared" si="292"/>
        <v>8</v>
      </c>
      <c r="F6269" t="str">
        <f t="shared" si="293"/>
        <v>Yes</v>
      </c>
    </row>
    <row r="6270" spans="1:6" x14ac:dyDescent="0.25">
      <c r="A6270" t="s">
        <v>157</v>
      </c>
      <c r="B6270" s="1">
        <v>37071</v>
      </c>
      <c r="C6270">
        <v>5205.93</v>
      </c>
      <c r="D6270">
        <f t="shared" si="291"/>
        <v>5205.93</v>
      </c>
      <c r="E6270">
        <f t="shared" si="292"/>
        <v>6</v>
      </c>
      <c r="F6270" t="str">
        <f t="shared" si="293"/>
        <v>No</v>
      </c>
    </row>
    <row r="6271" spans="1:6" x14ac:dyDescent="0.25">
      <c r="A6271" t="s">
        <v>467</v>
      </c>
      <c r="B6271" s="1">
        <v>37641</v>
      </c>
      <c r="C6271">
        <v>7528.88</v>
      </c>
      <c r="D6271">
        <f t="shared" si="291"/>
        <v>7528.88</v>
      </c>
      <c r="E6271">
        <f t="shared" si="292"/>
        <v>1</v>
      </c>
      <c r="F6271" t="str">
        <f t="shared" si="293"/>
        <v>No</v>
      </c>
    </row>
    <row r="6272" spans="1:6" x14ac:dyDescent="0.25">
      <c r="A6272" t="s">
        <v>393</v>
      </c>
      <c r="B6272" s="1">
        <v>39294</v>
      </c>
      <c r="C6272" t="s">
        <v>3763</v>
      </c>
      <c r="D6272">
        <f t="shared" si="291"/>
        <v>5134.1400000000003</v>
      </c>
      <c r="E6272">
        <f t="shared" si="292"/>
        <v>7</v>
      </c>
      <c r="F6272" t="str">
        <f t="shared" si="293"/>
        <v>No</v>
      </c>
    </row>
    <row r="6273" spans="1:6" x14ac:dyDescent="0.25">
      <c r="A6273" t="s">
        <v>489</v>
      </c>
      <c r="B6273" s="1">
        <v>40800</v>
      </c>
      <c r="C6273" t="s">
        <v>3764</v>
      </c>
      <c r="D6273">
        <f t="shared" si="291"/>
        <v>6475.21</v>
      </c>
      <c r="E6273">
        <f t="shared" si="292"/>
        <v>9</v>
      </c>
      <c r="F6273" t="str">
        <f t="shared" si="293"/>
        <v>No</v>
      </c>
    </row>
    <row r="6274" spans="1:6" x14ac:dyDescent="0.25">
      <c r="A6274" t="s">
        <v>68</v>
      </c>
      <c r="B6274" s="1">
        <v>38091</v>
      </c>
      <c r="C6274" t="s">
        <v>3765</v>
      </c>
      <c r="D6274">
        <f t="shared" si="291"/>
        <v>6900.11</v>
      </c>
      <c r="E6274">
        <f t="shared" si="292"/>
        <v>4</v>
      </c>
      <c r="F6274" t="str">
        <f t="shared" si="293"/>
        <v>No</v>
      </c>
    </row>
    <row r="6275" spans="1:6" x14ac:dyDescent="0.25">
      <c r="A6275" t="s">
        <v>495</v>
      </c>
      <c r="B6275" s="1">
        <v>37423</v>
      </c>
      <c r="C6275">
        <v>9226.42</v>
      </c>
      <c r="D6275">
        <f t="shared" ref="D6275:D6338" si="294">IF(LEFT(RIGHT(C6275,3))=",",_xlfn.NUMBERVALUE(C6275,",","."),C6275)</f>
        <v>9226.42</v>
      </c>
      <c r="E6275">
        <f t="shared" ref="E6275:E6338" si="295">MONTH(B6275)</f>
        <v>6</v>
      </c>
      <c r="F6275" t="str">
        <f t="shared" ref="F6275:F6338" si="296">IF(ISERROR(SEARCH("J*A*S*M",A6275)),"No","Yes")</f>
        <v>No</v>
      </c>
    </row>
    <row r="6276" spans="1:6" x14ac:dyDescent="0.25">
      <c r="A6276" t="s">
        <v>1125</v>
      </c>
      <c r="B6276" s="1">
        <v>41800</v>
      </c>
      <c r="C6276" t="s">
        <v>3766</v>
      </c>
      <c r="D6276">
        <f t="shared" si="294"/>
        <v>8618.9599999999991</v>
      </c>
      <c r="E6276">
        <f t="shared" si="295"/>
        <v>6</v>
      </c>
      <c r="F6276" t="str">
        <f t="shared" si="296"/>
        <v>No</v>
      </c>
    </row>
    <row r="6277" spans="1:6" x14ac:dyDescent="0.25">
      <c r="A6277" t="s">
        <v>79</v>
      </c>
      <c r="B6277" s="1">
        <v>38659</v>
      </c>
      <c r="C6277">
        <v>5154.96</v>
      </c>
      <c r="D6277">
        <f t="shared" si="294"/>
        <v>5154.96</v>
      </c>
      <c r="E6277">
        <f t="shared" si="295"/>
        <v>11</v>
      </c>
      <c r="F6277" t="str">
        <f t="shared" si="296"/>
        <v>Yes</v>
      </c>
    </row>
    <row r="6278" spans="1:6" x14ac:dyDescent="0.25">
      <c r="A6278" t="s">
        <v>202</v>
      </c>
      <c r="B6278" s="1">
        <v>39924</v>
      </c>
      <c r="C6278">
        <v>9920.6200000000008</v>
      </c>
      <c r="D6278">
        <f t="shared" si="294"/>
        <v>9920.6200000000008</v>
      </c>
      <c r="E6278">
        <f t="shared" si="295"/>
        <v>4</v>
      </c>
      <c r="F6278" t="str">
        <f t="shared" si="296"/>
        <v>No</v>
      </c>
    </row>
    <row r="6279" spans="1:6" x14ac:dyDescent="0.25">
      <c r="A6279" t="s">
        <v>102</v>
      </c>
      <c r="B6279" s="1">
        <v>37528</v>
      </c>
      <c r="C6279" t="s">
        <v>3767</v>
      </c>
      <c r="D6279">
        <f t="shared" si="294"/>
        <v>5144.16</v>
      </c>
      <c r="E6279">
        <f t="shared" si="295"/>
        <v>9</v>
      </c>
      <c r="F6279" t="str">
        <f t="shared" si="296"/>
        <v>No</v>
      </c>
    </row>
    <row r="6280" spans="1:6" x14ac:dyDescent="0.25">
      <c r="A6280" t="s">
        <v>250</v>
      </c>
      <c r="B6280" s="1">
        <v>38481</v>
      </c>
      <c r="C6280" t="s">
        <v>3768</v>
      </c>
      <c r="D6280">
        <f t="shared" si="294"/>
        <v>8376.33</v>
      </c>
      <c r="E6280">
        <f t="shared" si="295"/>
        <v>5</v>
      </c>
      <c r="F6280" t="str">
        <f t="shared" si="296"/>
        <v>No</v>
      </c>
    </row>
    <row r="6281" spans="1:6" x14ac:dyDescent="0.25">
      <c r="A6281" t="s">
        <v>61</v>
      </c>
      <c r="B6281" s="1">
        <v>38041</v>
      </c>
      <c r="C6281" t="s">
        <v>3769</v>
      </c>
      <c r="D6281">
        <f t="shared" si="294"/>
        <v>8574.6200000000008</v>
      </c>
      <c r="E6281">
        <f t="shared" si="295"/>
        <v>2</v>
      </c>
      <c r="F6281" t="str">
        <f t="shared" si="296"/>
        <v>No</v>
      </c>
    </row>
    <row r="6282" spans="1:6" x14ac:dyDescent="0.25">
      <c r="A6282" t="s">
        <v>474</v>
      </c>
      <c r="B6282" s="1">
        <v>40595</v>
      </c>
      <c r="C6282" t="s">
        <v>3770</v>
      </c>
      <c r="D6282">
        <f t="shared" si="294"/>
        <v>6107.54</v>
      </c>
      <c r="E6282">
        <f t="shared" si="295"/>
        <v>2</v>
      </c>
      <c r="F6282" t="str">
        <f t="shared" si="296"/>
        <v>No</v>
      </c>
    </row>
    <row r="6283" spans="1:6" x14ac:dyDescent="0.25">
      <c r="A6283" t="s">
        <v>1226</v>
      </c>
      <c r="B6283" s="1">
        <v>37140</v>
      </c>
      <c r="C6283">
        <v>8500.7999999999993</v>
      </c>
      <c r="D6283">
        <f t="shared" si="294"/>
        <v>8500.7999999999993</v>
      </c>
      <c r="E6283">
        <f t="shared" si="295"/>
        <v>9</v>
      </c>
      <c r="F6283" t="str">
        <f t="shared" si="296"/>
        <v>No</v>
      </c>
    </row>
    <row r="6284" spans="1:6" x14ac:dyDescent="0.25">
      <c r="A6284" t="s">
        <v>1147</v>
      </c>
      <c r="B6284" s="1">
        <v>37648</v>
      </c>
      <c r="C6284">
        <v>7799.72</v>
      </c>
      <c r="D6284">
        <f t="shared" si="294"/>
        <v>7799.72</v>
      </c>
      <c r="E6284">
        <f t="shared" si="295"/>
        <v>1</v>
      </c>
      <c r="F6284" t="str">
        <f t="shared" si="296"/>
        <v>No</v>
      </c>
    </row>
    <row r="6285" spans="1:6" x14ac:dyDescent="0.25">
      <c r="A6285" t="s">
        <v>372</v>
      </c>
      <c r="B6285" s="1">
        <v>41877</v>
      </c>
      <c r="C6285">
        <v>5416.71</v>
      </c>
      <c r="D6285">
        <f t="shared" si="294"/>
        <v>5416.71</v>
      </c>
      <c r="E6285">
        <f t="shared" si="295"/>
        <v>8</v>
      </c>
      <c r="F6285" t="str">
        <f t="shared" si="296"/>
        <v>No</v>
      </c>
    </row>
    <row r="6286" spans="1:6" x14ac:dyDescent="0.25">
      <c r="A6286" t="s">
        <v>77</v>
      </c>
      <c r="B6286" s="1">
        <v>37728</v>
      </c>
      <c r="C6286">
        <v>7286.97</v>
      </c>
      <c r="D6286">
        <f t="shared" si="294"/>
        <v>7286.97</v>
      </c>
      <c r="E6286">
        <f t="shared" si="295"/>
        <v>4</v>
      </c>
      <c r="F6286" t="str">
        <f t="shared" si="296"/>
        <v>No</v>
      </c>
    </row>
    <row r="6287" spans="1:6" x14ac:dyDescent="0.25">
      <c r="A6287" t="s">
        <v>250</v>
      </c>
      <c r="B6287" s="1">
        <v>39458</v>
      </c>
      <c r="C6287">
        <v>9512.73</v>
      </c>
      <c r="D6287">
        <f t="shared" si="294"/>
        <v>9512.73</v>
      </c>
      <c r="E6287">
        <f t="shared" si="295"/>
        <v>1</v>
      </c>
      <c r="F6287" t="str">
        <f t="shared" si="296"/>
        <v>No</v>
      </c>
    </row>
    <row r="6288" spans="1:6" x14ac:dyDescent="0.25">
      <c r="A6288" t="s">
        <v>765</v>
      </c>
      <c r="B6288" s="1">
        <v>38878</v>
      </c>
      <c r="C6288">
        <v>7159.77</v>
      </c>
      <c r="D6288">
        <f t="shared" si="294"/>
        <v>7159.77</v>
      </c>
      <c r="E6288">
        <f t="shared" si="295"/>
        <v>6</v>
      </c>
      <c r="F6288" t="str">
        <f t="shared" si="296"/>
        <v>No</v>
      </c>
    </row>
    <row r="6289" spans="1:6" x14ac:dyDescent="0.25">
      <c r="A6289" t="s">
        <v>1226</v>
      </c>
      <c r="B6289" s="1">
        <v>41212</v>
      </c>
      <c r="C6289" t="s">
        <v>3771</v>
      </c>
      <c r="D6289">
        <f t="shared" si="294"/>
        <v>7060.66</v>
      </c>
      <c r="E6289">
        <f t="shared" si="295"/>
        <v>10</v>
      </c>
      <c r="F6289" t="str">
        <f t="shared" si="296"/>
        <v>No</v>
      </c>
    </row>
    <row r="6290" spans="1:6" x14ac:dyDescent="0.25">
      <c r="A6290" t="s">
        <v>106</v>
      </c>
      <c r="B6290" s="1">
        <v>41458</v>
      </c>
      <c r="C6290" t="s">
        <v>3772</v>
      </c>
      <c r="D6290">
        <f t="shared" si="294"/>
        <v>9613.85</v>
      </c>
      <c r="E6290">
        <f t="shared" si="295"/>
        <v>7</v>
      </c>
      <c r="F6290" t="str">
        <f t="shared" si="296"/>
        <v>No</v>
      </c>
    </row>
    <row r="6291" spans="1:6" x14ac:dyDescent="0.25">
      <c r="A6291" t="s">
        <v>544</v>
      </c>
      <c r="B6291" s="1">
        <v>41115</v>
      </c>
      <c r="C6291">
        <v>6287.94</v>
      </c>
      <c r="D6291">
        <f t="shared" si="294"/>
        <v>6287.94</v>
      </c>
      <c r="E6291">
        <f t="shared" si="295"/>
        <v>7</v>
      </c>
      <c r="F6291" t="str">
        <f t="shared" si="296"/>
        <v>Yes</v>
      </c>
    </row>
    <row r="6292" spans="1:6" x14ac:dyDescent="0.25">
      <c r="A6292" t="s">
        <v>762</v>
      </c>
      <c r="B6292" s="1">
        <v>38850</v>
      </c>
      <c r="C6292" t="s">
        <v>3773</v>
      </c>
      <c r="D6292">
        <f t="shared" si="294"/>
        <v>5904.4</v>
      </c>
      <c r="E6292">
        <f t="shared" si="295"/>
        <v>5</v>
      </c>
      <c r="F6292" t="str">
        <f t="shared" si="296"/>
        <v>No</v>
      </c>
    </row>
    <row r="6293" spans="1:6" x14ac:dyDescent="0.25">
      <c r="A6293" t="s">
        <v>318</v>
      </c>
      <c r="B6293" s="1">
        <v>40216</v>
      </c>
      <c r="C6293">
        <v>7854.54</v>
      </c>
      <c r="D6293">
        <f t="shared" si="294"/>
        <v>7854.54</v>
      </c>
      <c r="E6293">
        <f t="shared" si="295"/>
        <v>2</v>
      </c>
      <c r="F6293" t="str">
        <f t="shared" si="296"/>
        <v>No</v>
      </c>
    </row>
    <row r="6294" spans="1:6" x14ac:dyDescent="0.25">
      <c r="A6294" t="s">
        <v>1012</v>
      </c>
      <c r="B6294" s="1">
        <v>37447</v>
      </c>
      <c r="C6294" t="s">
        <v>3774</v>
      </c>
      <c r="D6294">
        <f t="shared" si="294"/>
        <v>7908.72</v>
      </c>
      <c r="E6294">
        <f t="shared" si="295"/>
        <v>7</v>
      </c>
      <c r="F6294" t="str">
        <f t="shared" si="296"/>
        <v>No</v>
      </c>
    </row>
    <row r="6295" spans="1:6" x14ac:dyDescent="0.25">
      <c r="A6295" t="s">
        <v>396</v>
      </c>
      <c r="B6295" s="1">
        <v>39711</v>
      </c>
      <c r="C6295" t="s">
        <v>3775</v>
      </c>
      <c r="D6295">
        <f t="shared" si="294"/>
        <v>5263.78</v>
      </c>
      <c r="E6295">
        <f t="shared" si="295"/>
        <v>9</v>
      </c>
      <c r="F6295" t="str">
        <f t="shared" si="296"/>
        <v>Yes</v>
      </c>
    </row>
    <row r="6296" spans="1:6" x14ac:dyDescent="0.25">
      <c r="A6296" t="s">
        <v>269</v>
      </c>
      <c r="B6296" s="1">
        <v>39485</v>
      </c>
      <c r="C6296" t="s">
        <v>3776</v>
      </c>
      <c r="D6296">
        <f t="shared" si="294"/>
        <v>5261.49</v>
      </c>
      <c r="E6296">
        <f t="shared" si="295"/>
        <v>2</v>
      </c>
      <c r="F6296" t="str">
        <f t="shared" si="296"/>
        <v>Yes</v>
      </c>
    </row>
    <row r="6297" spans="1:6" x14ac:dyDescent="0.25">
      <c r="A6297" t="s">
        <v>218</v>
      </c>
      <c r="B6297" s="1">
        <v>41595</v>
      </c>
      <c r="C6297" t="s">
        <v>3777</v>
      </c>
      <c r="D6297">
        <f t="shared" si="294"/>
        <v>6248.49</v>
      </c>
      <c r="E6297">
        <f t="shared" si="295"/>
        <v>11</v>
      </c>
      <c r="F6297" t="str">
        <f t="shared" si="296"/>
        <v>No</v>
      </c>
    </row>
    <row r="6298" spans="1:6" x14ac:dyDescent="0.25">
      <c r="A6298" t="s">
        <v>281</v>
      </c>
      <c r="B6298" s="1">
        <v>40111</v>
      </c>
      <c r="C6298">
        <v>5400.71</v>
      </c>
      <c r="D6298">
        <f t="shared" si="294"/>
        <v>5400.71</v>
      </c>
      <c r="E6298">
        <f t="shared" si="295"/>
        <v>10</v>
      </c>
      <c r="F6298" t="str">
        <f t="shared" si="296"/>
        <v>No</v>
      </c>
    </row>
    <row r="6299" spans="1:6" x14ac:dyDescent="0.25">
      <c r="A6299" t="s">
        <v>497</v>
      </c>
      <c r="B6299" s="1">
        <v>37422</v>
      </c>
      <c r="C6299" t="s">
        <v>3778</v>
      </c>
      <c r="D6299">
        <f t="shared" si="294"/>
        <v>8830.4699999999993</v>
      </c>
      <c r="E6299">
        <f t="shared" si="295"/>
        <v>6</v>
      </c>
      <c r="F6299" t="str">
        <f t="shared" si="296"/>
        <v>No</v>
      </c>
    </row>
    <row r="6300" spans="1:6" x14ac:dyDescent="0.25">
      <c r="A6300" t="s">
        <v>332</v>
      </c>
      <c r="B6300" s="1">
        <v>37944</v>
      </c>
      <c r="C6300">
        <v>6663.87</v>
      </c>
      <c r="D6300">
        <f t="shared" si="294"/>
        <v>6663.87</v>
      </c>
      <c r="E6300">
        <f t="shared" si="295"/>
        <v>11</v>
      </c>
      <c r="F6300" t="str">
        <f t="shared" si="296"/>
        <v>No</v>
      </c>
    </row>
    <row r="6301" spans="1:6" x14ac:dyDescent="0.25">
      <c r="A6301" t="s">
        <v>1168</v>
      </c>
      <c r="B6301" s="1">
        <v>37262</v>
      </c>
      <c r="C6301" t="s">
        <v>3779</v>
      </c>
      <c r="D6301">
        <f t="shared" si="294"/>
        <v>7284.02</v>
      </c>
      <c r="E6301">
        <f t="shared" si="295"/>
        <v>1</v>
      </c>
      <c r="F6301" t="str">
        <f t="shared" si="296"/>
        <v>No</v>
      </c>
    </row>
    <row r="6302" spans="1:6" x14ac:dyDescent="0.25">
      <c r="A6302" t="s">
        <v>101</v>
      </c>
      <c r="B6302" s="1">
        <v>37941</v>
      </c>
      <c r="C6302" t="s">
        <v>3780</v>
      </c>
      <c r="D6302">
        <f t="shared" si="294"/>
        <v>5200.43</v>
      </c>
      <c r="E6302">
        <f t="shared" si="295"/>
        <v>11</v>
      </c>
      <c r="F6302" t="str">
        <f t="shared" si="296"/>
        <v>No</v>
      </c>
    </row>
    <row r="6303" spans="1:6" x14ac:dyDescent="0.25">
      <c r="A6303" t="s">
        <v>544</v>
      </c>
      <c r="B6303" s="1">
        <v>41079</v>
      </c>
      <c r="C6303" t="s">
        <v>3781</v>
      </c>
      <c r="D6303">
        <f t="shared" si="294"/>
        <v>9690.07</v>
      </c>
      <c r="E6303">
        <f t="shared" si="295"/>
        <v>6</v>
      </c>
      <c r="F6303" t="str">
        <f t="shared" si="296"/>
        <v>Yes</v>
      </c>
    </row>
    <row r="6304" spans="1:6" x14ac:dyDescent="0.25">
      <c r="A6304" t="s">
        <v>537</v>
      </c>
      <c r="B6304" s="1">
        <v>40584</v>
      </c>
      <c r="C6304">
        <v>9309.01</v>
      </c>
      <c r="D6304">
        <f t="shared" si="294"/>
        <v>9309.01</v>
      </c>
      <c r="E6304">
        <f t="shared" si="295"/>
        <v>2</v>
      </c>
      <c r="F6304" t="str">
        <f t="shared" si="296"/>
        <v>No</v>
      </c>
    </row>
    <row r="6305" spans="1:6" x14ac:dyDescent="0.25">
      <c r="A6305" t="s">
        <v>96</v>
      </c>
      <c r="B6305" s="1">
        <v>37427</v>
      </c>
      <c r="C6305" t="s">
        <v>3782</v>
      </c>
      <c r="D6305">
        <f t="shared" si="294"/>
        <v>5176.42</v>
      </c>
      <c r="E6305">
        <f t="shared" si="295"/>
        <v>6</v>
      </c>
      <c r="F6305" t="str">
        <f t="shared" si="296"/>
        <v>No</v>
      </c>
    </row>
    <row r="6306" spans="1:6" x14ac:dyDescent="0.25">
      <c r="A6306" t="s">
        <v>396</v>
      </c>
      <c r="B6306" s="1">
        <v>37949</v>
      </c>
      <c r="C6306" t="s">
        <v>3783</v>
      </c>
      <c r="D6306">
        <f t="shared" si="294"/>
        <v>6165.64</v>
      </c>
      <c r="E6306">
        <f t="shared" si="295"/>
        <v>11</v>
      </c>
      <c r="F6306" t="str">
        <f t="shared" si="296"/>
        <v>Yes</v>
      </c>
    </row>
    <row r="6307" spans="1:6" x14ac:dyDescent="0.25">
      <c r="A6307" t="s">
        <v>424</v>
      </c>
      <c r="B6307" s="1">
        <v>40641</v>
      </c>
      <c r="C6307" t="s">
        <v>3784</v>
      </c>
      <c r="D6307">
        <f t="shared" si="294"/>
        <v>5477.21</v>
      </c>
      <c r="E6307">
        <f t="shared" si="295"/>
        <v>4</v>
      </c>
      <c r="F6307" t="str">
        <f t="shared" si="296"/>
        <v>No</v>
      </c>
    </row>
    <row r="6308" spans="1:6" x14ac:dyDescent="0.25">
      <c r="A6308" t="s">
        <v>909</v>
      </c>
      <c r="B6308" s="1">
        <v>38337</v>
      </c>
      <c r="C6308">
        <v>7058.61</v>
      </c>
      <c r="D6308">
        <f t="shared" si="294"/>
        <v>7058.61</v>
      </c>
      <c r="E6308">
        <f t="shared" si="295"/>
        <v>12</v>
      </c>
      <c r="F6308" t="str">
        <f t="shared" si="296"/>
        <v>No</v>
      </c>
    </row>
    <row r="6309" spans="1:6" x14ac:dyDescent="0.25">
      <c r="A6309" t="s">
        <v>216</v>
      </c>
      <c r="B6309" s="1">
        <v>37095</v>
      </c>
      <c r="C6309">
        <v>5854.97</v>
      </c>
      <c r="D6309">
        <f t="shared" si="294"/>
        <v>5854.97</v>
      </c>
      <c r="E6309">
        <f t="shared" si="295"/>
        <v>7</v>
      </c>
      <c r="F6309" t="str">
        <f t="shared" si="296"/>
        <v>No</v>
      </c>
    </row>
    <row r="6310" spans="1:6" x14ac:dyDescent="0.25">
      <c r="A6310" t="s">
        <v>320</v>
      </c>
      <c r="B6310" s="1">
        <v>39985</v>
      </c>
      <c r="C6310">
        <v>7020.74</v>
      </c>
      <c r="D6310">
        <f t="shared" si="294"/>
        <v>7020.74</v>
      </c>
      <c r="E6310">
        <f t="shared" si="295"/>
        <v>6</v>
      </c>
      <c r="F6310" t="str">
        <f t="shared" si="296"/>
        <v>Yes</v>
      </c>
    </row>
    <row r="6311" spans="1:6" x14ac:dyDescent="0.25">
      <c r="A6311" t="s">
        <v>1243</v>
      </c>
      <c r="B6311" s="1">
        <v>40288</v>
      </c>
      <c r="C6311" t="s">
        <v>3785</v>
      </c>
      <c r="D6311">
        <f t="shared" si="294"/>
        <v>9812.93</v>
      </c>
      <c r="E6311">
        <f t="shared" si="295"/>
        <v>4</v>
      </c>
      <c r="F6311" t="str">
        <f t="shared" si="296"/>
        <v>No</v>
      </c>
    </row>
    <row r="6312" spans="1:6" x14ac:dyDescent="0.25">
      <c r="A6312" t="s">
        <v>348</v>
      </c>
      <c r="B6312" s="1">
        <v>38893</v>
      </c>
      <c r="C6312" t="s">
        <v>3786</v>
      </c>
      <c r="D6312">
        <f t="shared" si="294"/>
        <v>7584.32</v>
      </c>
      <c r="E6312">
        <f t="shared" si="295"/>
        <v>6</v>
      </c>
      <c r="F6312" t="str">
        <f t="shared" si="296"/>
        <v>No</v>
      </c>
    </row>
    <row r="6313" spans="1:6" x14ac:dyDescent="0.25">
      <c r="A6313" t="s">
        <v>1105</v>
      </c>
      <c r="B6313" s="1">
        <v>41805</v>
      </c>
      <c r="C6313">
        <v>9659.09</v>
      </c>
      <c r="D6313">
        <f t="shared" si="294"/>
        <v>9659.09</v>
      </c>
      <c r="E6313">
        <f t="shared" si="295"/>
        <v>6</v>
      </c>
      <c r="F6313" t="str">
        <f t="shared" si="296"/>
        <v>No</v>
      </c>
    </row>
    <row r="6314" spans="1:6" x14ac:dyDescent="0.25">
      <c r="A6314" t="s">
        <v>884</v>
      </c>
      <c r="B6314" s="1">
        <v>41056</v>
      </c>
      <c r="C6314" t="s">
        <v>3787</v>
      </c>
      <c r="D6314">
        <f t="shared" si="294"/>
        <v>5473.01</v>
      </c>
      <c r="E6314">
        <f t="shared" si="295"/>
        <v>5</v>
      </c>
      <c r="F6314" t="str">
        <f t="shared" si="296"/>
        <v>No</v>
      </c>
    </row>
    <row r="6315" spans="1:6" x14ac:dyDescent="0.25">
      <c r="A6315" t="s">
        <v>1177</v>
      </c>
      <c r="B6315" s="1">
        <v>37747</v>
      </c>
      <c r="C6315">
        <v>9909.49</v>
      </c>
      <c r="D6315">
        <f t="shared" si="294"/>
        <v>9909.49</v>
      </c>
      <c r="E6315">
        <f t="shared" si="295"/>
        <v>5</v>
      </c>
      <c r="F6315" t="str">
        <f t="shared" si="296"/>
        <v>No</v>
      </c>
    </row>
    <row r="6316" spans="1:6" x14ac:dyDescent="0.25">
      <c r="A6316" t="s">
        <v>393</v>
      </c>
      <c r="B6316" s="1">
        <v>37883</v>
      </c>
      <c r="C6316">
        <v>6534.36</v>
      </c>
      <c r="D6316">
        <f t="shared" si="294"/>
        <v>6534.36</v>
      </c>
      <c r="E6316">
        <f t="shared" si="295"/>
        <v>9</v>
      </c>
      <c r="F6316" t="str">
        <f t="shared" si="296"/>
        <v>No</v>
      </c>
    </row>
    <row r="6317" spans="1:6" x14ac:dyDescent="0.25">
      <c r="A6317" t="s">
        <v>77</v>
      </c>
      <c r="B6317" s="1">
        <v>40345</v>
      </c>
      <c r="C6317">
        <v>5178.18</v>
      </c>
      <c r="D6317">
        <f t="shared" si="294"/>
        <v>5178.18</v>
      </c>
      <c r="E6317">
        <f t="shared" si="295"/>
        <v>6</v>
      </c>
      <c r="F6317" t="str">
        <f t="shared" si="296"/>
        <v>No</v>
      </c>
    </row>
    <row r="6318" spans="1:6" x14ac:dyDescent="0.25">
      <c r="A6318" t="s">
        <v>932</v>
      </c>
      <c r="B6318" s="1">
        <v>37200</v>
      </c>
      <c r="C6318">
        <v>5099.26</v>
      </c>
      <c r="D6318">
        <f t="shared" si="294"/>
        <v>5099.26</v>
      </c>
      <c r="E6318">
        <f t="shared" si="295"/>
        <v>11</v>
      </c>
      <c r="F6318" t="str">
        <f t="shared" si="296"/>
        <v>No</v>
      </c>
    </row>
    <row r="6319" spans="1:6" x14ac:dyDescent="0.25">
      <c r="A6319" t="s">
        <v>526</v>
      </c>
      <c r="B6319" s="1">
        <v>39110</v>
      </c>
      <c r="C6319" t="s">
        <v>3788</v>
      </c>
      <c r="D6319">
        <f t="shared" si="294"/>
        <v>9979.49</v>
      </c>
      <c r="E6319">
        <f t="shared" si="295"/>
        <v>1</v>
      </c>
      <c r="F6319" t="str">
        <f t="shared" si="296"/>
        <v>No</v>
      </c>
    </row>
    <row r="6320" spans="1:6" x14ac:dyDescent="0.25">
      <c r="A6320" t="s">
        <v>119</v>
      </c>
      <c r="B6320" s="1">
        <v>41050</v>
      </c>
      <c r="C6320">
        <v>8883.9</v>
      </c>
      <c r="D6320">
        <f t="shared" si="294"/>
        <v>8883.9</v>
      </c>
      <c r="E6320">
        <f t="shared" si="295"/>
        <v>5</v>
      </c>
      <c r="F6320" t="str">
        <f t="shared" si="296"/>
        <v>No</v>
      </c>
    </row>
    <row r="6321" spans="1:6" x14ac:dyDescent="0.25">
      <c r="A6321" t="s">
        <v>138</v>
      </c>
      <c r="B6321" s="1">
        <v>40262</v>
      </c>
      <c r="C6321" t="s">
        <v>3789</v>
      </c>
      <c r="D6321">
        <f t="shared" si="294"/>
        <v>6664.97</v>
      </c>
      <c r="E6321">
        <f t="shared" si="295"/>
        <v>3</v>
      </c>
      <c r="F6321" t="str">
        <f t="shared" si="296"/>
        <v>Yes</v>
      </c>
    </row>
    <row r="6322" spans="1:6" x14ac:dyDescent="0.25">
      <c r="A6322" t="s">
        <v>74</v>
      </c>
      <c r="B6322" s="1">
        <v>38856</v>
      </c>
      <c r="C6322" t="s">
        <v>3790</v>
      </c>
      <c r="D6322">
        <f t="shared" si="294"/>
        <v>5890.02</v>
      </c>
      <c r="E6322">
        <f t="shared" si="295"/>
        <v>5</v>
      </c>
      <c r="F6322" t="str">
        <f t="shared" si="296"/>
        <v>Yes</v>
      </c>
    </row>
    <row r="6323" spans="1:6" x14ac:dyDescent="0.25">
      <c r="A6323" t="s">
        <v>594</v>
      </c>
      <c r="B6323" s="1">
        <v>37741</v>
      </c>
      <c r="C6323">
        <v>8485.34</v>
      </c>
      <c r="D6323">
        <f t="shared" si="294"/>
        <v>8485.34</v>
      </c>
      <c r="E6323">
        <f t="shared" si="295"/>
        <v>4</v>
      </c>
      <c r="F6323" t="str">
        <f t="shared" si="296"/>
        <v>No</v>
      </c>
    </row>
    <row r="6324" spans="1:6" x14ac:dyDescent="0.25">
      <c r="A6324" t="s">
        <v>77</v>
      </c>
      <c r="B6324" s="1">
        <v>37590</v>
      </c>
      <c r="C6324" t="s">
        <v>3791</v>
      </c>
      <c r="D6324">
        <f t="shared" si="294"/>
        <v>5273.15</v>
      </c>
      <c r="E6324">
        <f t="shared" si="295"/>
        <v>11</v>
      </c>
      <c r="F6324" t="str">
        <f t="shared" si="296"/>
        <v>No</v>
      </c>
    </row>
    <row r="6325" spans="1:6" x14ac:dyDescent="0.25">
      <c r="A6325" t="s">
        <v>1762</v>
      </c>
      <c r="B6325" s="1">
        <v>38611</v>
      </c>
      <c r="C6325" t="s">
        <v>3792</v>
      </c>
      <c r="D6325">
        <f t="shared" si="294"/>
        <v>9946.25</v>
      </c>
      <c r="E6325">
        <f t="shared" si="295"/>
        <v>9</v>
      </c>
      <c r="F6325" t="str">
        <f t="shared" si="296"/>
        <v>No</v>
      </c>
    </row>
    <row r="6326" spans="1:6" x14ac:dyDescent="0.25">
      <c r="A6326" t="s">
        <v>1147</v>
      </c>
      <c r="B6326" s="1">
        <v>40657</v>
      </c>
      <c r="C6326">
        <v>5737.82</v>
      </c>
      <c r="D6326">
        <f t="shared" si="294"/>
        <v>5737.82</v>
      </c>
      <c r="E6326">
        <f t="shared" si="295"/>
        <v>4</v>
      </c>
      <c r="F6326" t="str">
        <f t="shared" si="296"/>
        <v>No</v>
      </c>
    </row>
    <row r="6327" spans="1:6" x14ac:dyDescent="0.25">
      <c r="A6327" t="s">
        <v>101</v>
      </c>
      <c r="B6327" s="1">
        <v>37866</v>
      </c>
      <c r="C6327">
        <v>8365.5499999999993</v>
      </c>
      <c r="D6327">
        <f t="shared" si="294"/>
        <v>8365.5499999999993</v>
      </c>
      <c r="E6327">
        <f t="shared" si="295"/>
        <v>9</v>
      </c>
      <c r="F6327" t="str">
        <f t="shared" si="296"/>
        <v>No</v>
      </c>
    </row>
    <row r="6328" spans="1:6" x14ac:dyDescent="0.25">
      <c r="A6328" t="s">
        <v>1238</v>
      </c>
      <c r="B6328" s="1">
        <v>39295</v>
      </c>
      <c r="C6328">
        <v>7427.91</v>
      </c>
      <c r="D6328">
        <f t="shared" si="294"/>
        <v>7427.91</v>
      </c>
      <c r="E6328">
        <f t="shared" si="295"/>
        <v>8</v>
      </c>
      <c r="F6328" t="str">
        <f t="shared" si="296"/>
        <v>No</v>
      </c>
    </row>
    <row r="6329" spans="1:6" x14ac:dyDescent="0.25">
      <c r="A6329" t="s">
        <v>68</v>
      </c>
      <c r="B6329" s="1">
        <v>37608</v>
      </c>
      <c r="C6329">
        <v>5100.6099999999997</v>
      </c>
      <c r="D6329">
        <f t="shared" si="294"/>
        <v>5100.6099999999997</v>
      </c>
      <c r="E6329">
        <f t="shared" si="295"/>
        <v>12</v>
      </c>
      <c r="F6329" t="str">
        <f t="shared" si="296"/>
        <v>No</v>
      </c>
    </row>
    <row r="6330" spans="1:6" x14ac:dyDescent="0.25">
      <c r="A6330" t="s">
        <v>544</v>
      </c>
      <c r="B6330" s="1">
        <v>40113</v>
      </c>
      <c r="C6330" t="s">
        <v>3793</v>
      </c>
      <c r="D6330">
        <f t="shared" si="294"/>
        <v>6882.13</v>
      </c>
      <c r="E6330">
        <f t="shared" si="295"/>
        <v>10</v>
      </c>
      <c r="F6330" t="str">
        <f t="shared" si="296"/>
        <v>Yes</v>
      </c>
    </row>
    <row r="6331" spans="1:6" x14ac:dyDescent="0.25">
      <c r="A6331" t="s">
        <v>126</v>
      </c>
      <c r="B6331" s="1">
        <v>39723</v>
      </c>
      <c r="C6331">
        <v>7549.1</v>
      </c>
      <c r="D6331">
        <f t="shared" si="294"/>
        <v>7549.1</v>
      </c>
      <c r="E6331">
        <f t="shared" si="295"/>
        <v>10</v>
      </c>
      <c r="F6331" t="str">
        <f t="shared" si="296"/>
        <v>No</v>
      </c>
    </row>
    <row r="6332" spans="1:6" x14ac:dyDescent="0.25">
      <c r="A6332" t="s">
        <v>77</v>
      </c>
      <c r="B6332" s="1">
        <v>38703</v>
      </c>
      <c r="C6332" t="s">
        <v>3794</v>
      </c>
      <c r="D6332">
        <f t="shared" si="294"/>
        <v>9942.86</v>
      </c>
      <c r="E6332">
        <f t="shared" si="295"/>
        <v>12</v>
      </c>
      <c r="F6332" t="str">
        <f t="shared" si="296"/>
        <v>No</v>
      </c>
    </row>
    <row r="6333" spans="1:6" x14ac:dyDescent="0.25">
      <c r="A6333" t="s">
        <v>1377</v>
      </c>
      <c r="B6333" s="1">
        <v>39444</v>
      </c>
      <c r="C6333">
        <v>6333.91</v>
      </c>
      <c r="D6333">
        <f t="shared" si="294"/>
        <v>6333.91</v>
      </c>
      <c r="E6333">
        <f t="shared" si="295"/>
        <v>12</v>
      </c>
      <c r="F6333" t="str">
        <f t="shared" si="296"/>
        <v>No</v>
      </c>
    </row>
    <row r="6334" spans="1:6" x14ac:dyDescent="0.25">
      <c r="A6334" t="s">
        <v>631</v>
      </c>
      <c r="B6334" s="1">
        <v>37732</v>
      </c>
      <c r="C6334" t="s">
        <v>3795</v>
      </c>
      <c r="D6334">
        <f t="shared" si="294"/>
        <v>5453.96</v>
      </c>
      <c r="E6334">
        <f t="shared" si="295"/>
        <v>4</v>
      </c>
      <c r="F6334" t="str">
        <f t="shared" si="296"/>
        <v>No</v>
      </c>
    </row>
    <row r="6335" spans="1:6" x14ac:dyDescent="0.25">
      <c r="A6335" t="s">
        <v>125</v>
      </c>
      <c r="B6335" s="1">
        <v>37568</v>
      </c>
      <c r="C6335">
        <v>5445.89</v>
      </c>
      <c r="D6335">
        <f t="shared" si="294"/>
        <v>5445.89</v>
      </c>
      <c r="E6335">
        <f t="shared" si="295"/>
        <v>11</v>
      </c>
      <c r="F6335" t="str">
        <f t="shared" si="296"/>
        <v>No</v>
      </c>
    </row>
    <row r="6336" spans="1:6" x14ac:dyDescent="0.25">
      <c r="A6336" t="s">
        <v>438</v>
      </c>
      <c r="B6336" s="1">
        <v>37696</v>
      </c>
      <c r="C6336">
        <v>9210.6</v>
      </c>
      <c r="D6336">
        <f t="shared" si="294"/>
        <v>9210.6</v>
      </c>
      <c r="E6336">
        <f t="shared" si="295"/>
        <v>3</v>
      </c>
      <c r="F6336" t="str">
        <f t="shared" si="296"/>
        <v>No</v>
      </c>
    </row>
    <row r="6337" spans="1:6" x14ac:dyDescent="0.25">
      <c r="A6337" t="s">
        <v>134</v>
      </c>
      <c r="B6337" s="1">
        <v>40621</v>
      </c>
      <c r="C6337" t="s">
        <v>3796</v>
      </c>
      <c r="D6337">
        <f t="shared" si="294"/>
        <v>8223.2099999999991</v>
      </c>
      <c r="E6337">
        <f t="shared" si="295"/>
        <v>3</v>
      </c>
      <c r="F6337" t="str">
        <f t="shared" si="296"/>
        <v>No</v>
      </c>
    </row>
    <row r="6338" spans="1:6" x14ac:dyDescent="0.25">
      <c r="A6338" t="s">
        <v>1361</v>
      </c>
      <c r="B6338" s="1">
        <v>40394</v>
      </c>
      <c r="C6338">
        <v>5575.81</v>
      </c>
      <c r="D6338">
        <f t="shared" si="294"/>
        <v>5575.81</v>
      </c>
      <c r="E6338">
        <f t="shared" si="295"/>
        <v>8</v>
      </c>
      <c r="F6338" t="str">
        <f t="shared" si="296"/>
        <v>No</v>
      </c>
    </row>
    <row r="6339" spans="1:6" x14ac:dyDescent="0.25">
      <c r="A6339" t="s">
        <v>125</v>
      </c>
      <c r="B6339" s="1">
        <v>40079</v>
      </c>
      <c r="C6339">
        <v>9293.7800000000007</v>
      </c>
      <c r="D6339">
        <f t="shared" ref="D6339:D6402" si="297">IF(LEFT(RIGHT(C6339,3))=",",_xlfn.NUMBERVALUE(C6339,",","."),C6339)</f>
        <v>9293.7800000000007</v>
      </c>
      <c r="E6339">
        <f t="shared" ref="E6339:E6402" si="298">MONTH(B6339)</f>
        <v>9</v>
      </c>
      <c r="F6339" t="str">
        <f t="shared" ref="F6339:F6402" si="299">IF(ISERROR(SEARCH("J*A*S*M",A6339)),"No","Yes")</f>
        <v>No</v>
      </c>
    </row>
    <row r="6340" spans="1:6" x14ac:dyDescent="0.25">
      <c r="A6340" t="s">
        <v>1421</v>
      </c>
      <c r="B6340" s="1">
        <v>38658</v>
      </c>
      <c r="C6340">
        <v>5602.14</v>
      </c>
      <c r="D6340">
        <f t="shared" si="297"/>
        <v>5602.14</v>
      </c>
      <c r="E6340">
        <f t="shared" si="298"/>
        <v>11</v>
      </c>
      <c r="F6340" t="str">
        <f t="shared" si="299"/>
        <v>No</v>
      </c>
    </row>
    <row r="6341" spans="1:6" x14ac:dyDescent="0.25">
      <c r="A6341" t="s">
        <v>1017</v>
      </c>
      <c r="B6341" s="1">
        <v>38117</v>
      </c>
      <c r="C6341">
        <v>8902.01</v>
      </c>
      <c r="D6341">
        <f t="shared" si="297"/>
        <v>8902.01</v>
      </c>
      <c r="E6341">
        <f t="shared" si="298"/>
        <v>5</v>
      </c>
      <c r="F6341" t="str">
        <f t="shared" si="299"/>
        <v>No</v>
      </c>
    </row>
    <row r="6342" spans="1:6" x14ac:dyDescent="0.25">
      <c r="A6342" t="s">
        <v>646</v>
      </c>
      <c r="B6342" s="1">
        <v>41932</v>
      </c>
      <c r="C6342" t="s">
        <v>3797</v>
      </c>
      <c r="D6342">
        <f t="shared" si="297"/>
        <v>8640.11</v>
      </c>
      <c r="E6342">
        <f t="shared" si="298"/>
        <v>10</v>
      </c>
      <c r="F6342" t="str">
        <f t="shared" si="299"/>
        <v>No</v>
      </c>
    </row>
    <row r="6343" spans="1:6" x14ac:dyDescent="0.25">
      <c r="A6343" t="s">
        <v>403</v>
      </c>
      <c r="B6343" s="1">
        <v>41286</v>
      </c>
      <c r="C6343" t="s">
        <v>3798</v>
      </c>
      <c r="D6343">
        <f t="shared" si="297"/>
        <v>6599.26</v>
      </c>
      <c r="E6343">
        <f t="shared" si="298"/>
        <v>1</v>
      </c>
      <c r="F6343" t="str">
        <f t="shared" si="299"/>
        <v>No</v>
      </c>
    </row>
    <row r="6344" spans="1:6" x14ac:dyDescent="0.25">
      <c r="A6344" t="s">
        <v>242</v>
      </c>
      <c r="B6344" s="1">
        <v>40595</v>
      </c>
      <c r="C6344">
        <v>7327.18</v>
      </c>
      <c r="D6344">
        <f t="shared" si="297"/>
        <v>7327.18</v>
      </c>
      <c r="E6344">
        <f t="shared" si="298"/>
        <v>2</v>
      </c>
      <c r="F6344" t="str">
        <f t="shared" si="299"/>
        <v>No</v>
      </c>
    </row>
    <row r="6345" spans="1:6" x14ac:dyDescent="0.25">
      <c r="A6345" t="s">
        <v>676</v>
      </c>
      <c r="B6345" s="1">
        <v>38488</v>
      </c>
      <c r="C6345">
        <v>5412.58</v>
      </c>
      <c r="D6345">
        <f t="shared" si="297"/>
        <v>5412.58</v>
      </c>
      <c r="E6345">
        <f t="shared" si="298"/>
        <v>5</v>
      </c>
      <c r="F6345" t="str">
        <f t="shared" si="299"/>
        <v>No</v>
      </c>
    </row>
    <row r="6346" spans="1:6" x14ac:dyDescent="0.25">
      <c r="A6346" t="s">
        <v>504</v>
      </c>
      <c r="B6346" s="1">
        <v>41784</v>
      </c>
      <c r="C6346">
        <v>5793.39</v>
      </c>
      <c r="D6346">
        <f t="shared" si="297"/>
        <v>5793.39</v>
      </c>
      <c r="E6346">
        <f t="shared" si="298"/>
        <v>5</v>
      </c>
      <c r="F6346" t="str">
        <f t="shared" si="299"/>
        <v>No</v>
      </c>
    </row>
    <row r="6347" spans="1:6" x14ac:dyDescent="0.25">
      <c r="A6347" t="s">
        <v>109</v>
      </c>
      <c r="B6347" s="1">
        <v>39606</v>
      </c>
      <c r="C6347">
        <v>7303.03</v>
      </c>
      <c r="D6347">
        <f t="shared" si="297"/>
        <v>7303.03</v>
      </c>
      <c r="E6347">
        <f t="shared" si="298"/>
        <v>6</v>
      </c>
      <c r="F6347" t="str">
        <f t="shared" si="299"/>
        <v>No</v>
      </c>
    </row>
    <row r="6348" spans="1:6" x14ac:dyDescent="0.25">
      <c r="A6348" t="s">
        <v>955</v>
      </c>
      <c r="B6348" s="1">
        <v>38690</v>
      </c>
      <c r="C6348">
        <v>7660.83</v>
      </c>
      <c r="D6348">
        <f t="shared" si="297"/>
        <v>7660.83</v>
      </c>
      <c r="E6348">
        <f t="shared" si="298"/>
        <v>12</v>
      </c>
      <c r="F6348" t="str">
        <f t="shared" si="299"/>
        <v>No</v>
      </c>
    </row>
    <row r="6349" spans="1:6" x14ac:dyDescent="0.25">
      <c r="A6349" t="s">
        <v>84</v>
      </c>
      <c r="B6349" s="1">
        <v>40659</v>
      </c>
      <c r="C6349">
        <v>8788.7900000000009</v>
      </c>
      <c r="D6349">
        <f t="shared" si="297"/>
        <v>8788.7900000000009</v>
      </c>
      <c r="E6349">
        <f t="shared" si="298"/>
        <v>4</v>
      </c>
      <c r="F6349" t="str">
        <f t="shared" si="299"/>
        <v>No</v>
      </c>
    </row>
    <row r="6350" spans="1:6" x14ac:dyDescent="0.25">
      <c r="A6350" t="s">
        <v>650</v>
      </c>
      <c r="B6350" s="1">
        <v>39918</v>
      </c>
      <c r="C6350">
        <v>5658.17</v>
      </c>
      <c r="D6350">
        <f t="shared" si="297"/>
        <v>5658.17</v>
      </c>
      <c r="E6350">
        <f t="shared" si="298"/>
        <v>4</v>
      </c>
      <c r="F6350" t="str">
        <f t="shared" si="299"/>
        <v>No</v>
      </c>
    </row>
    <row r="6351" spans="1:6" x14ac:dyDescent="0.25">
      <c r="A6351" t="s">
        <v>71</v>
      </c>
      <c r="B6351" s="1">
        <v>40758</v>
      </c>
      <c r="C6351" t="s">
        <v>3799</v>
      </c>
      <c r="D6351">
        <f t="shared" si="297"/>
        <v>7208.38</v>
      </c>
      <c r="E6351">
        <f t="shared" si="298"/>
        <v>8</v>
      </c>
      <c r="F6351" t="str">
        <f t="shared" si="299"/>
        <v>No</v>
      </c>
    </row>
    <row r="6352" spans="1:6" x14ac:dyDescent="0.25">
      <c r="A6352" t="s">
        <v>751</v>
      </c>
      <c r="B6352" s="1">
        <v>39066</v>
      </c>
      <c r="C6352" t="s">
        <v>3800</v>
      </c>
      <c r="D6352">
        <f t="shared" si="297"/>
        <v>8435.91</v>
      </c>
      <c r="E6352">
        <f t="shared" si="298"/>
        <v>12</v>
      </c>
      <c r="F6352" t="str">
        <f t="shared" si="299"/>
        <v>No</v>
      </c>
    </row>
    <row r="6353" spans="1:6" x14ac:dyDescent="0.25">
      <c r="A6353" t="s">
        <v>1397</v>
      </c>
      <c r="B6353" s="1">
        <v>38432</v>
      </c>
      <c r="C6353">
        <v>6331.14</v>
      </c>
      <c r="D6353">
        <f t="shared" si="297"/>
        <v>6331.14</v>
      </c>
      <c r="E6353">
        <f t="shared" si="298"/>
        <v>3</v>
      </c>
      <c r="F6353" t="str">
        <f t="shared" si="299"/>
        <v>No</v>
      </c>
    </row>
    <row r="6354" spans="1:6" x14ac:dyDescent="0.25">
      <c r="A6354" t="s">
        <v>102</v>
      </c>
      <c r="B6354" s="1">
        <v>38322</v>
      </c>
      <c r="C6354">
        <v>5315.14</v>
      </c>
      <c r="D6354">
        <f t="shared" si="297"/>
        <v>5315.14</v>
      </c>
      <c r="E6354">
        <f t="shared" si="298"/>
        <v>12</v>
      </c>
      <c r="F6354" t="str">
        <f t="shared" si="299"/>
        <v>No</v>
      </c>
    </row>
    <row r="6355" spans="1:6" x14ac:dyDescent="0.25">
      <c r="A6355" t="s">
        <v>1394</v>
      </c>
      <c r="B6355" s="1">
        <v>39484</v>
      </c>
      <c r="C6355">
        <v>9408.85</v>
      </c>
      <c r="D6355">
        <f t="shared" si="297"/>
        <v>9408.85</v>
      </c>
      <c r="E6355">
        <f t="shared" si="298"/>
        <v>2</v>
      </c>
      <c r="F6355" t="str">
        <f t="shared" si="299"/>
        <v>No</v>
      </c>
    </row>
    <row r="6356" spans="1:6" x14ac:dyDescent="0.25">
      <c r="A6356" t="s">
        <v>79</v>
      </c>
      <c r="B6356" s="1">
        <v>40830</v>
      </c>
      <c r="C6356" t="s">
        <v>3801</v>
      </c>
      <c r="D6356">
        <f t="shared" si="297"/>
        <v>8587.64</v>
      </c>
      <c r="E6356">
        <f t="shared" si="298"/>
        <v>10</v>
      </c>
      <c r="F6356" t="str">
        <f t="shared" si="299"/>
        <v>Yes</v>
      </c>
    </row>
    <row r="6357" spans="1:6" x14ac:dyDescent="0.25">
      <c r="A6357" t="s">
        <v>732</v>
      </c>
      <c r="B6357" s="1">
        <v>40700</v>
      </c>
      <c r="C6357" t="s">
        <v>3802</v>
      </c>
      <c r="D6357">
        <f t="shared" si="297"/>
        <v>6899.07</v>
      </c>
      <c r="E6357">
        <f t="shared" si="298"/>
        <v>6</v>
      </c>
      <c r="F6357" t="str">
        <f t="shared" si="299"/>
        <v>No</v>
      </c>
    </row>
    <row r="6358" spans="1:6" x14ac:dyDescent="0.25">
      <c r="A6358" t="s">
        <v>334</v>
      </c>
      <c r="B6358" s="1">
        <v>41032</v>
      </c>
      <c r="C6358">
        <v>5346.2</v>
      </c>
      <c r="D6358">
        <f t="shared" si="297"/>
        <v>5346.2</v>
      </c>
      <c r="E6358">
        <f t="shared" si="298"/>
        <v>5</v>
      </c>
      <c r="F6358" t="str">
        <f t="shared" si="299"/>
        <v>No</v>
      </c>
    </row>
    <row r="6359" spans="1:6" x14ac:dyDescent="0.25">
      <c r="A6359" t="s">
        <v>519</v>
      </c>
      <c r="B6359" s="1">
        <v>38994</v>
      </c>
      <c r="C6359">
        <v>9213.58</v>
      </c>
      <c r="D6359">
        <f t="shared" si="297"/>
        <v>9213.58</v>
      </c>
      <c r="E6359">
        <f t="shared" si="298"/>
        <v>10</v>
      </c>
      <c r="F6359" t="str">
        <f t="shared" si="299"/>
        <v>No</v>
      </c>
    </row>
    <row r="6360" spans="1:6" x14ac:dyDescent="0.25">
      <c r="A6360" t="s">
        <v>126</v>
      </c>
      <c r="B6360" s="1">
        <v>38468</v>
      </c>
      <c r="C6360" t="s">
        <v>3803</v>
      </c>
      <c r="D6360">
        <f t="shared" si="297"/>
        <v>8187.6</v>
      </c>
      <c r="E6360">
        <f t="shared" si="298"/>
        <v>4</v>
      </c>
      <c r="F6360" t="str">
        <f t="shared" si="299"/>
        <v>No</v>
      </c>
    </row>
    <row r="6361" spans="1:6" x14ac:dyDescent="0.25">
      <c r="A6361" t="s">
        <v>2144</v>
      </c>
      <c r="B6361" s="1">
        <v>41732</v>
      </c>
      <c r="C6361">
        <v>7240.44</v>
      </c>
      <c r="D6361">
        <f t="shared" si="297"/>
        <v>7240.44</v>
      </c>
      <c r="E6361">
        <f t="shared" si="298"/>
        <v>4</v>
      </c>
      <c r="F6361" t="str">
        <f t="shared" si="299"/>
        <v>No</v>
      </c>
    </row>
    <row r="6362" spans="1:6" x14ac:dyDescent="0.25">
      <c r="A6362" t="s">
        <v>74</v>
      </c>
      <c r="B6362" s="1">
        <v>37403</v>
      </c>
      <c r="C6362" t="s">
        <v>3804</v>
      </c>
      <c r="D6362">
        <f t="shared" si="297"/>
        <v>5341.58</v>
      </c>
      <c r="E6362">
        <f t="shared" si="298"/>
        <v>5</v>
      </c>
      <c r="F6362" t="str">
        <f t="shared" si="299"/>
        <v>Yes</v>
      </c>
    </row>
    <row r="6363" spans="1:6" x14ac:dyDescent="0.25">
      <c r="A6363" t="s">
        <v>204</v>
      </c>
      <c r="B6363" s="1">
        <v>39599</v>
      </c>
      <c r="C6363" t="s">
        <v>3805</v>
      </c>
      <c r="D6363">
        <f t="shared" si="297"/>
        <v>8646.01</v>
      </c>
      <c r="E6363">
        <f t="shared" si="298"/>
        <v>5</v>
      </c>
      <c r="F6363" t="str">
        <f t="shared" si="299"/>
        <v>No</v>
      </c>
    </row>
    <row r="6364" spans="1:6" x14ac:dyDescent="0.25">
      <c r="A6364" t="s">
        <v>202</v>
      </c>
      <c r="B6364" s="1">
        <v>38246</v>
      </c>
      <c r="C6364" t="s">
        <v>3806</v>
      </c>
      <c r="D6364">
        <f t="shared" si="297"/>
        <v>5832.8</v>
      </c>
      <c r="E6364">
        <f t="shared" si="298"/>
        <v>9</v>
      </c>
      <c r="F6364" t="str">
        <f t="shared" si="299"/>
        <v>No</v>
      </c>
    </row>
    <row r="6365" spans="1:6" x14ac:dyDescent="0.25">
      <c r="A6365" t="s">
        <v>95</v>
      </c>
      <c r="B6365" s="1">
        <v>40747</v>
      </c>
      <c r="C6365">
        <v>5169.99</v>
      </c>
      <c r="D6365">
        <f t="shared" si="297"/>
        <v>5169.99</v>
      </c>
      <c r="E6365">
        <f t="shared" si="298"/>
        <v>7</v>
      </c>
      <c r="F6365" t="str">
        <f t="shared" si="299"/>
        <v>No</v>
      </c>
    </row>
    <row r="6366" spans="1:6" x14ac:dyDescent="0.25">
      <c r="A6366" t="s">
        <v>668</v>
      </c>
      <c r="B6366" s="1">
        <v>38766</v>
      </c>
      <c r="C6366">
        <v>6902.25</v>
      </c>
      <c r="D6366">
        <f t="shared" si="297"/>
        <v>6902.25</v>
      </c>
      <c r="E6366">
        <f t="shared" si="298"/>
        <v>2</v>
      </c>
      <c r="F6366" t="str">
        <f t="shared" si="299"/>
        <v>No</v>
      </c>
    </row>
    <row r="6367" spans="1:6" x14ac:dyDescent="0.25">
      <c r="A6367" t="s">
        <v>1087</v>
      </c>
      <c r="B6367" s="1">
        <v>40580</v>
      </c>
      <c r="C6367">
        <v>7918.91</v>
      </c>
      <c r="D6367">
        <f t="shared" si="297"/>
        <v>7918.91</v>
      </c>
      <c r="E6367">
        <f t="shared" si="298"/>
        <v>2</v>
      </c>
      <c r="F6367" t="str">
        <f t="shared" si="299"/>
        <v>No</v>
      </c>
    </row>
    <row r="6368" spans="1:6" x14ac:dyDescent="0.25">
      <c r="A6368" t="s">
        <v>407</v>
      </c>
      <c r="B6368" s="1">
        <v>37345</v>
      </c>
      <c r="C6368">
        <v>6289.42</v>
      </c>
      <c r="D6368">
        <f t="shared" si="297"/>
        <v>6289.42</v>
      </c>
      <c r="E6368">
        <f t="shared" si="298"/>
        <v>3</v>
      </c>
      <c r="F6368" t="str">
        <f t="shared" si="299"/>
        <v>No</v>
      </c>
    </row>
    <row r="6369" spans="1:6" x14ac:dyDescent="0.25">
      <c r="A6369" t="s">
        <v>757</v>
      </c>
      <c r="B6369" s="1">
        <v>41848</v>
      </c>
      <c r="C6369" t="s">
        <v>3807</v>
      </c>
      <c r="D6369">
        <f t="shared" si="297"/>
        <v>7448.86</v>
      </c>
      <c r="E6369">
        <f t="shared" si="298"/>
        <v>7</v>
      </c>
      <c r="F6369" t="str">
        <f t="shared" si="299"/>
        <v>No</v>
      </c>
    </row>
    <row r="6370" spans="1:6" x14ac:dyDescent="0.25">
      <c r="A6370" t="s">
        <v>1197</v>
      </c>
      <c r="B6370" s="1">
        <v>38065</v>
      </c>
      <c r="C6370" t="s">
        <v>3808</v>
      </c>
      <c r="D6370">
        <f t="shared" si="297"/>
        <v>5921.15</v>
      </c>
      <c r="E6370">
        <f t="shared" si="298"/>
        <v>3</v>
      </c>
      <c r="F6370" t="str">
        <f t="shared" si="299"/>
        <v>No</v>
      </c>
    </row>
    <row r="6371" spans="1:6" x14ac:dyDescent="0.25">
      <c r="A6371" t="s">
        <v>506</v>
      </c>
      <c r="B6371" s="1">
        <v>41391</v>
      </c>
      <c r="C6371" t="s">
        <v>3809</v>
      </c>
      <c r="D6371">
        <f t="shared" si="297"/>
        <v>6176.28</v>
      </c>
      <c r="E6371">
        <f t="shared" si="298"/>
        <v>4</v>
      </c>
      <c r="F6371" t="str">
        <f t="shared" si="299"/>
        <v>No</v>
      </c>
    </row>
    <row r="6372" spans="1:6" x14ac:dyDescent="0.25">
      <c r="A6372" t="s">
        <v>217</v>
      </c>
      <c r="B6372" s="1">
        <v>40553</v>
      </c>
      <c r="C6372" t="s">
        <v>3810</v>
      </c>
      <c r="D6372">
        <f t="shared" si="297"/>
        <v>5849.25</v>
      </c>
      <c r="E6372">
        <f t="shared" si="298"/>
        <v>1</v>
      </c>
      <c r="F6372" t="str">
        <f t="shared" si="299"/>
        <v>No</v>
      </c>
    </row>
    <row r="6373" spans="1:6" x14ac:dyDescent="0.25">
      <c r="A6373" t="s">
        <v>134</v>
      </c>
      <c r="B6373" s="1">
        <v>41310</v>
      </c>
      <c r="C6373" t="s">
        <v>3811</v>
      </c>
      <c r="D6373">
        <f t="shared" si="297"/>
        <v>9623.3700000000008</v>
      </c>
      <c r="E6373">
        <f t="shared" si="298"/>
        <v>2</v>
      </c>
      <c r="F6373" t="str">
        <f t="shared" si="299"/>
        <v>No</v>
      </c>
    </row>
    <row r="6374" spans="1:6" x14ac:dyDescent="0.25">
      <c r="A6374" t="s">
        <v>506</v>
      </c>
      <c r="B6374" s="1">
        <v>38861</v>
      </c>
      <c r="C6374">
        <v>9834.4599999999991</v>
      </c>
      <c r="D6374">
        <f t="shared" si="297"/>
        <v>9834.4599999999991</v>
      </c>
      <c r="E6374">
        <f t="shared" si="298"/>
        <v>5</v>
      </c>
      <c r="F6374" t="str">
        <f t="shared" si="299"/>
        <v>No</v>
      </c>
    </row>
    <row r="6375" spans="1:6" x14ac:dyDescent="0.25">
      <c r="A6375" t="s">
        <v>413</v>
      </c>
      <c r="B6375" s="1">
        <v>39634</v>
      </c>
      <c r="C6375">
        <v>9874.31</v>
      </c>
      <c r="D6375">
        <f t="shared" si="297"/>
        <v>9874.31</v>
      </c>
      <c r="E6375">
        <f t="shared" si="298"/>
        <v>7</v>
      </c>
      <c r="F6375" t="str">
        <f t="shared" si="299"/>
        <v>No</v>
      </c>
    </row>
    <row r="6376" spans="1:6" x14ac:dyDescent="0.25">
      <c r="A6376" t="s">
        <v>747</v>
      </c>
      <c r="B6376" s="1">
        <v>38072</v>
      </c>
      <c r="C6376" t="s">
        <v>3812</v>
      </c>
      <c r="D6376">
        <f t="shared" si="297"/>
        <v>7743.92</v>
      </c>
      <c r="E6376">
        <f t="shared" si="298"/>
        <v>3</v>
      </c>
      <c r="F6376" t="str">
        <f t="shared" si="299"/>
        <v>No</v>
      </c>
    </row>
    <row r="6377" spans="1:6" x14ac:dyDescent="0.25">
      <c r="A6377" t="s">
        <v>192</v>
      </c>
      <c r="B6377" s="1">
        <v>37725</v>
      </c>
      <c r="C6377" t="s">
        <v>3813</v>
      </c>
      <c r="D6377">
        <f t="shared" si="297"/>
        <v>9106.9599999999991</v>
      </c>
      <c r="E6377">
        <f t="shared" si="298"/>
        <v>4</v>
      </c>
      <c r="F6377" t="str">
        <f t="shared" si="299"/>
        <v>No</v>
      </c>
    </row>
    <row r="6378" spans="1:6" x14ac:dyDescent="0.25">
      <c r="A6378" t="s">
        <v>143</v>
      </c>
      <c r="B6378" s="1">
        <v>39396</v>
      </c>
      <c r="C6378">
        <v>5900.12</v>
      </c>
      <c r="D6378">
        <f t="shared" si="297"/>
        <v>5900.12</v>
      </c>
      <c r="E6378">
        <f t="shared" si="298"/>
        <v>11</v>
      </c>
      <c r="F6378" t="str">
        <f t="shared" si="299"/>
        <v>Yes</v>
      </c>
    </row>
    <row r="6379" spans="1:6" x14ac:dyDescent="0.25">
      <c r="A6379" t="s">
        <v>622</v>
      </c>
      <c r="B6379" s="1">
        <v>40466</v>
      </c>
      <c r="C6379">
        <v>8347.2000000000007</v>
      </c>
      <c r="D6379">
        <f t="shared" si="297"/>
        <v>8347.2000000000007</v>
      </c>
      <c r="E6379">
        <f t="shared" si="298"/>
        <v>10</v>
      </c>
      <c r="F6379" t="str">
        <f t="shared" si="299"/>
        <v>No</v>
      </c>
    </row>
    <row r="6380" spans="1:6" x14ac:dyDescent="0.25">
      <c r="A6380" t="s">
        <v>1314</v>
      </c>
      <c r="B6380" s="1">
        <v>40046</v>
      </c>
      <c r="C6380">
        <v>6571.13</v>
      </c>
      <c r="D6380">
        <f t="shared" si="297"/>
        <v>6571.13</v>
      </c>
      <c r="E6380">
        <f t="shared" si="298"/>
        <v>8</v>
      </c>
      <c r="F6380" t="str">
        <f t="shared" si="299"/>
        <v>No</v>
      </c>
    </row>
    <row r="6381" spans="1:6" x14ac:dyDescent="0.25">
      <c r="A6381" t="s">
        <v>544</v>
      </c>
      <c r="B6381" s="1">
        <v>40764</v>
      </c>
      <c r="C6381">
        <v>8228.9699999999993</v>
      </c>
      <c r="D6381">
        <f t="shared" si="297"/>
        <v>8228.9699999999993</v>
      </c>
      <c r="E6381">
        <f t="shared" si="298"/>
        <v>8</v>
      </c>
      <c r="F6381" t="str">
        <f t="shared" si="299"/>
        <v>Yes</v>
      </c>
    </row>
    <row r="6382" spans="1:6" x14ac:dyDescent="0.25">
      <c r="A6382" t="s">
        <v>777</v>
      </c>
      <c r="B6382" s="1">
        <v>39333</v>
      </c>
      <c r="C6382" t="s">
        <v>3814</v>
      </c>
      <c r="D6382">
        <f t="shared" si="297"/>
        <v>6452.52</v>
      </c>
      <c r="E6382">
        <f t="shared" si="298"/>
        <v>9</v>
      </c>
      <c r="F6382" t="str">
        <f t="shared" si="299"/>
        <v>No</v>
      </c>
    </row>
    <row r="6383" spans="1:6" x14ac:dyDescent="0.25">
      <c r="A6383" t="s">
        <v>95</v>
      </c>
      <c r="B6383" s="1">
        <v>38491</v>
      </c>
      <c r="C6383">
        <v>5806.97</v>
      </c>
      <c r="D6383">
        <f t="shared" si="297"/>
        <v>5806.97</v>
      </c>
      <c r="E6383">
        <f t="shared" si="298"/>
        <v>5</v>
      </c>
      <c r="F6383" t="str">
        <f t="shared" si="299"/>
        <v>No</v>
      </c>
    </row>
    <row r="6384" spans="1:6" x14ac:dyDescent="0.25">
      <c r="A6384" t="s">
        <v>68</v>
      </c>
      <c r="B6384" s="1">
        <v>39992</v>
      </c>
      <c r="C6384">
        <v>8231.25</v>
      </c>
      <c r="D6384">
        <f t="shared" si="297"/>
        <v>8231.25</v>
      </c>
      <c r="E6384">
        <f t="shared" si="298"/>
        <v>6</v>
      </c>
      <c r="F6384" t="str">
        <f t="shared" si="299"/>
        <v>No</v>
      </c>
    </row>
    <row r="6385" spans="1:6" x14ac:dyDescent="0.25">
      <c r="A6385" t="s">
        <v>1192</v>
      </c>
      <c r="B6385" s="1">
        <v>40051</v>
      </c>
      <c r="C6385">
        <v>7446.63</v>
      </c>
      <c r="D6385">
        <f t="shared" si="297"/>
        <v>7446.63</v>
      </c>
      <c r="E6385">
        <f t="shared" si="298"/>
        <v>8</v>
      </c>
      <c r="F6385" t="str">
        <f t="shared" si="299"/>
        <v>No</v>
      </c>
    </row>
    <row r="6386" spans="1:6" x14ac:dyDescent="0.25">
      <c r="A6386" t="s">
        <v>320</v>
      </c>
      <c r="B6386" s="1">
        <v>41627</v>
      </c>
      <c r="C6386" t="s">
        <v>3815</v>
      </c>
      <c r="D6386">
        <f t="shared" si="297"/>
        <v>5069.1400000000003</v>
      </c>
      <c r="E6386">
        <f t="shared" si="298"/>
        <v>12</v>
      </c>
      <c r="F6386" t="str">
        <f t="shared" si="299"/>
        <v>Yes</v>
      </c>
    </row>
    <row r="6387" spans="1:6" x14ac:dyDescent="0.25">
      <c r="A6387" t="s">
        <v>238</v>
      </c>
      <c r="B6387" s="1">
        <v>40839</v>
      </c>
      <c r="C6387" t="s">
        <v>3816</v>
      </c>
      <c r="D6387">
        <f t="shared" si="297"/>
        <v>5205.2700000000004</v>
      </c>
      <c r="E6387">
        <f t="shared" si="298"/>
        <v>10</v>
      </c>
      <c r="F6387" t="str">
        <f t="shared" si="299"/>
        <v>No</v>
      </c>
    </row>
    <row r="6388" spans="1:6" x14ac:dyDescent="0.25">
      <c r="A6388" t="s">
        <v>121</v>
      </c>
      <c r="B6388" s="1">
        <v>38093</v>
      </c>
      <c r="C6388">
        <v>6115.63</v>
      </c>
      <c r="D6388">
        <f t="shared" si="297"/>
        <v>6115.63</v>
      </c>
      <c r="E6388">
        <f t="shared" si="298"/>
        <v>4</v>
      </c>
      <c r="F6388" t="str">
        <f t="shared" si="299"/>
        <v>No</v>
      </c>
    </row>
    <row r="6389" spans="1:6" x14ac:dyDescent="0.25">
      <c r="A6389" t="s">
        <v>168</v>
      </c>
      <c r="B6389" s="1">
        <v>39751</v>
      </c>
      <c r="C6389">
        <v>5366.73</v>
      </c>
      <c r="D6389">
        <f t="shared" si="297"/>
        <v>5366.73</v>
      </c>
      <c r="E6389">
        <f t="shared" si="298"/>
        <v>10</v>
      </c>
      <c r="F6389" t="str">
        <f t="shared" si="299"/>
        <v>No</v>
      </c>
    </row>
    <row r="6390" spans="1:6" x14ac:dyDescent="0.25">
      <c r="A6390" t="s">
        <v>844</v>
      </c>
      <c r="B6390" s="1">
        <v>38377</v>
      </c>
      <c r="C6390">
        <v>5690.74</v>
      </c>
      <c r="D6390">
        <f t="shared" si="297"/>
        <v>5690.74</v>
      </c>
      <c r="E6390">
        <f t="shared" si="298"/>
        <v>1</v>
      </c>
      <c r="F6390" t="str">
        <f t="shared" si="299"/>
        <v>No</v>
      </c>
    </row>
    <row r="6391" spans="1:6" x14ac:dyDescent="0.25">
      <c r="A6391" t="s">
        <v>126</v>
      </c>
      <c r="B6391" s="1">
        <v>41943</v>
      </c>
      <c r="C6391" t="s">
        <v>3817</v>
      </c>
      <c r="D6391">
        <f t="shared" si="297"/>
        <v>5187.5200000000004</v>
      </c>
      <c r="E6391">
        <f t="shared" si="298"/>
        <v>10</v>
      </c>
      <c r="F6391" t="str">
        <f t="shared" si="299"/>
        <v>No</v>
      </c>
    </row>
    <row r="6392" spans="1:6" x14ac:dyDescent="0.25">
      <c r="A6392" t="s">
        <v>851</v>
      </c>
      <c r="B6392" s="1">
        <v>39740</v>
      </c>
      <c r="C6392" t="s">
        <v>3818</v>
      </c>
      <c r="D6392">
        <f t="shared" si="297"/>
        <v>5661.52</v>
      </c>
      <c r="E6392">
        <f t="shared" si="298"/>
        <v>10</v>
      </c>
      <c r="F6392" t="str">
        <f t="shared" si="299"/>
        <v>No</v>
      </c>
    </row>
    <row r="6393" spans="1:6" x14ac:dyDescent="0.25">
      <c r="A6393" t="s">
        <v>216</v>
      </c>
      <c r="B6393" s="1">
        <v>37219</v>
      </c>
      <c r="C6393">
        <v>7349.89</v>
      </c>
      <c r="D6393">
        <f t="shared" si="297"/>
        <v>7349.89</v>
      </c>
      <c r="E6393">
        <f t="shared" si="298"/>
        <v>11</v>
      </c>
      <c r="F6393" t="str">
        <f t="shared" si="299"/>
        <v>No</v>
      </c>
    </row>
    <row r="6394" spans="1:6" x14ac:dyDescent="0.25">
      <c r="A6394" t="s">
        <v>884</v>
      </c>
      <c r="B6394" s="1">
        <v>37370</v>
      </c>
      <c r="C6394">
        <v>6094.78</v>
      </c>
      <c r="D6394">
        <f t="shared" si="297"/>
        <v>6094.78</v>
      </c>
      <c r="E6394">
        <f t="shared" si="298"/>
        <v>4</v>
      </c>
      <c r="F6394" t="str">
        <f t="shared" si="299"/>
        <v>No</v>
      </c>
    </row>
    <row r="6395" spans="1:6" x14ac:dyDescent="0.25">
      <c r="A6395" t="s">
        <v>1492</v>
      </c>
      <c r="B6395" s="1">
        <v>38609</v>
      </c>
      <c r="C6395">
        <v>8082.84</v>
      </c>
      <c r="D6395">
        <f t="shared" si="297"/>
        <v>8082.84</v>
      </c>
      <c r="E6395">
        <f t="shared" si="298"/>
        <v>9</v>
      </c>
      <c r="F6395" t="str">
        <f t="shared" si="299"/>
        <v>No</v>
      </c>
    </row>
    <row r="6396" spans="1:6" x14ac:dyDescent="0.25">
      <c r="A6396" t="s">
        <v>1259</v>
      </c>
      <c r="B6396" s="1">
        <v>39647</v>
      </c>
      <c r="C6396" t="s">
        <v>3819</v>
      </c>
      <c r="D6396">
        <f t="shared" si="297"/>
        <v>5837.55</v>
      </c>
      <c r="E6396">
        <f t="shared" si="298"/>
        <v>7</v>
      </c>
      <c r="F6396" t="str">
        <f t="shared" si="299"/>
        <v>No</v>
      </c>
    </row>
    <row r="6397" spans="1:6" x14ac:dyDescent="0.25">
      <c r="A6397" t="s">
        <v>718</v>
      </c>
      <c r="B6397" s="1">
        <v>39467</v>
      </c>
      <c r="C6397" t="s">
        <v>3820</v>
      </c>
      <c r="D6397">
        <f t="shared" si="297"/>
        <v>5352.63</v>
      </c>
      <c r="E6397">
        <f t="shared" si="298"/>
        <v>1</v>
      </c>
      <c r="F6397" t="str">
        <f t="shared" si="299"/>
        <v>No</v>
      </c>
    </row>
    <row r="6398" spans="1:6" x14ac:dyDescent="0.25">
      <c r="A6398" t="s">
        <v>416</v>
      </c>
      <c r="B6398" s="1">
        <v>37264</v>
      </c>
      <c r="C6398" t="s">
        <v>3821</v>
      </c>
      <c r="D6398">
        <f t="shared" si="297"/>
        <v>6909.96</v>
      </c>
      <c r="E6398">
        <f t="shared" si="298"/>
        <v>1</v>
      </c>
      <c r="F6398" t="str">
        <f t="shared" si="299"/>
        <v>No</v>
      </c>
    </row>
    <row r="6399" spans="1:6" x14ac:dyDescent="0.25">
      <c r="A6399" t="s">
        <v>1226</v>
      </c>
      <c r="B6399" s="1">
        <v>40031</v>
      </c>
      <c r="C6399" t="s">
        <v>3822</v>
      </c>
      <c r="D6399">
        <f t="shared" si="297"/>
        <v>6979.33</v>
      </c>
      <c r="E6399">
        <f t="shared" si="298"/>
        <v>8</v>
      </c>
      <c r="F6399" t="str">
        <f t="shared" si="299"/>
        <v>No</v>
      </c>
    </row>
    <row r="6400" spans="1:6" x14ac:dyDescent="0.25">
      <c r="A6400" t="s">
        <v>210</v>
      </c>
      <c r="B6400" s="1">
        <v>39389</v>
      </c>
      <c r="C6400">
        <v>8116.43</v>
      </c>
      <c r="D6400">
        <f t="shared" si="297"/>
        <v>8116.43</v>
      </c>
      <c r="E6400">
        <f t="shared" si="298"/>
        <v>11</v>
      </c>
      <c r="F6400" t="str">
        <f t="shared" si="299"/>
        <v>No</v>
      </c>
    </row>
    <row r="6401" spans="1:6" x14ac:dyDescent="0.25">
      <c r="A6401" t="s">
        <v>573</v>
      </c>
      <c r="B6401" s="1">
        <v>39693</v>
      </c>
      <c r="C6401">
        <v>6090.48</v>
      </c>
      <c r="D6401">
        <f t="shared" si="297"/>
        <v>6090.48</v>
      </c>
      <c r="E6401">
        <f t="shared" si="298"/>
        <v>9</v>
      </c>
      <c r="F6401" t="str">
        <f t="shared" si="299"/>
        <v>No</v>
      </c>
    </row>
    <row r="6402" spans="1:6" x14ac:dyDescent="0.25">
      <c r="A6402" t="s">
        <v>74</v>
      </c>
      <c r="B6402" s="1">
        <v>39676</v>
      </c>
      <c r="C6402">
        <v>7274.12</v>
      </c>
      <c r="D6402">
        <f t="shared" si="297"/>
        <v>7274.12</v>
      </c>
      <c r="E6402">
        <f t="shared" si="298"/>
        <v>8</v>
      </c>
      <c r="F6402" t="str">
        <f t="shared" si="299"/>
        <v>Yes</v>
      </c>
    </row>
    <row r="6403" spans="1:6" x14ac:dyDescent="0.25">
      <c r="A6403" t="s">
        <v>539</v>
      </c>
      <c r="B6403" s="1">
        <v>38637</v>
      </c>
      <c r="C6403" t="s">
        <v>3823</v>
      </c>
      <c r="D6403">
        <f t="shared" ref="D6403:D6466" si="300">IF(LEFT(RIGHT(C6403,3))=",",_xlfn.NUMBERVALUE(C6403,",","."),C6403)</f>
        <v>8609.14</v>
      </c>
      <c r="E6403">
        <f t="shared" ref="E6403:E6466" si="301">MONTH(B6403)</f>
        <v>10</v>
      </c>
      <c r="F6403" t="str">
        <f t="shared" ref="F6403:F6466" si="302">IF(ISERROR(SEARCH("J*A*S*M",A6403)),"No","Yes")</f>
        <v>No</v>
      </c>
    </row>
    <row r="6404" spans="1:6" x14ac:dyDescent="0.25">
      <c r="A6404" t="s">
        <v>331</v>
      </c>
      <c r="B6404" s="1">
        <v>37559</v>
      </c>
      <c r="C6404" t="s">
        <v>3824</v>
      </c>
      <c r="D6404">
        <f t="shared" si="300"/>
        <v>5373.97</v>
      </c>
      <c r="E6404">
        <f t="shared" si="301"/>
        <v>10</v>
      </c>
      <c r="F6404" t="str">
        <f t="shared" si="302"/>
        <v>No</v>
      </c>
    </row>
    <row r="6405" spans="1:6" x14ac:dyDescent="0.25">
      <c r="A6405" t="s">
        <v>1314</v>
      </c>
      <c r="B6405" s="1">
        <v>37164</v>
      </c>
      <c r="C6405">
        <v>5046.6400000000003</v>
      </c>
      <c r="D6405">
        <f t="shared" si="300"/>
        <v>5046.6400000000003</v>
      </c>
      <c r="E6405">
        <f t="shared" si="301"/>
        <v>9</v>
      </c>
      <c r="F6405" t="str">
        <f t="shared" si="302"/>
        <v>No</v>
      </c>
    </row>
    <row r="6406" spans="1:6" x14ac:dyDescent="0.25">
      <c r="A6406" t="s">
        <v>639</v>
      </c>
      <c r="B6406" s="1">
        <v>37669</v>
      </c>
      <c r="C6406" t="s">
        <v>3825</v>
      </c>
      <c r="D6406">
        <f t="shared" si="300"/>
        <v>8896.1</v>
      </c>
      <c r="E6406">
        <f t="shared" si="301"/>
        <v>2</v>
      </c>
      <c r="F6406" t="str">
        <f t="shared" si="302"/>
        <v>No</v>
      </c>
    </row>
    <row r="6407" spans="1:6" x14ac:dyDescent="0.25">
      <c r="A6407" t="s">
        <v>844</v>
      </c>
      <c r="B6407" s="1">
        <v>41888</v>
      </c>
      <c r="C6407">
        <v>6170.75</v>
      </c>
      <c r="D6407">
        <f t="shared" si="300"/>
        <v>6170.75</v>
      </c>
      <c r="E6407">
        <f t="shared" si="301"/>
        <v>9</v>
      </c>
      <c r="F6407" t="str">
        <f t="shared" si="302"/>
        <v>No</v>
      </c>
    </row>
    <row r="6408" spans="1:6" x14ac:dyDescent="0.25">
      <c r="A6408" t="s">
        <v>125</v>
      </c>
      <c r="B6408" s="1">
        <v>37141</v>
      </c>
      <c r="C6408">
        <v>7006.87</v>
      </c>
      <c r="D6408">
        <f t="shared" si="300"/>
        <v>7006.87</v>
      </c>
      <c r="E6408">
        <f t="shared" si="301"/>
        <v>9</v>
      </c>
      <c r="F6408" t="str">
        <f t="shared" si="302"/>
        <v>No</v>
      </c>
    </row>
    <row r="6409" spans="1:6" x14ac:dyDescent="0.25">
      <c r="A6409" t="s">
        <v>332</v>
      </c>
      <c r="B6409" s="1">
        <v>37547</v>
      </c>
      <c r="C6409">
        <v>7376.5</v>
      </c>
      <c r="D6409">
        <f t="shared" si="300"/>
        <v>7376.5</v>
      </c>
      <c r="E6409">
        <f t="shared" si="301"/>
        <v>10</v>
      </c>
      <c r="F6409" t="str">
        <f t="shared" si="302"/>
        <v>No</v>
      </c>
    </row>
    <row r="6410" spans="1:6" x14ac:dyDescent="0.25">
      <c r="A6410" t="s">
        <v>1170</v>
      </c>
      <c r="B6410" s="1">
        <v>41107</v>
      </c>
      <c r="C6410">
        <v>6581.14</v>
      </c>
      <c r="D6410">
        <f t="shared" si="300"/>
        <v>6581.14</v>
      </c>
      <c r="E6410">
        <f t="shared" si="301"/>
        <v>7</v>
      </c>
      <c r="F6410" t="str">
        <f t="shared" si="302"/>
        <v>No</v>
      </c>
    </row>
    <row r="6411" spans="1:6" x14ac:dyDescent="0.25">
      <c r="A6411" t="s">
        <v>388</v>
      </c>
      <c r="B6411" s="1">
        <v>37329</v>
      </c>
      <c r="C6411" t="s">
        <v>3826</v>
      </c>
      <c r="D6411">
        <f t="shared" si="300"/>
        <v>9985.49</v>
      </c>
      <c r="E6411">
        <f t="shared" si="301"/>
        <v>3</v>
      </c>
      <c r="F6411" t="str">
        <f t="shared" si="302"/>
        <v>No</v>
      </c>
    </row>
    <row r="6412" spans="1:6" x14ac:dyDescent="0.25">
      <c r="A6412" t="s">
        <v>473</v>
      </c>
      <c r="B6412" s="1">
        <v>40376</v>
      </c>
      <c r="C6412">
        <v>6622.03</v>
      </c>
      <c r="D6412">
        <f t="shared" si="300"/>
        <v>6622.03</v>
      </c>
      <c r="E6412">
        <f t="shared" si="301"/>
        <v>7</v>
      </c>
      <c r="F6412" t="str">
        <f t="shared" si="302"/>
        <v>No</v>
      </c>
    </row>
    <row r="6413" spans="1:6" x14ac:dyDescent="0.25">
      <c r="A6413" t="s">
        <v>1375</v>
      </c>
      <c r="B6413" s="1">
        <v>37693</v>
      </c>
      <c r="C6413">
        <v>5214.6000000000004</v>
      </c>
      <c r="D6413">
        <f t="shared" si="300"/>
        <v>5214.6000000000004</v>
      </c>
      <c r="E6413">
        <f t="shared" si="301"/>
        <v>3</v>
      </c>
      <c r="F6413" t="str">
        <f t="shared" si="302"/>
        <v>No</v>
      </c>
    </row>
    <row r="6414" spans="1:6" x14ac:dyDescent="0.25">
      <c r="A6414" t="s">
        <v>82</v>
      </c>
      <c r="B6414" s="1">
        <v>41684</v>
      </c>
      <c r="C6414">
        <v>9365.4500000000007</v>
      </c>
      <c r="D6414">
        <f t="shared" si="300"/>
        <v>9365.4500000000007</v>
      </c>
      <c r="E6414">
        <f t="shared" si="301"/>
        <v>2</v>
      </c>
      <c r="F6414" t="str">
        <f t="shared" si="302"/>
        <v>No</v>
      </c>
    </row>
    <row r="6415" spans="1:6" x14ac:dyDescent="0.25">
      <c r="A6415" t="s">
        <v>230</v>
      </c>
      <c r="B6415" s="1">
        <v>37132</v>
      </c>
      <c r="C6415">
        <v>9674.68</v>
      </c>
      <c r="D6415">
        <f t="shared" si="300"/>
        <v>9674.68</v>
      </c>
      <c r="E6415">
        <f t="shared" si="301"/>
        <v>8</v>
      </c>
      <c r="F6415" t="str">
        <f t="shared" si="302"/>
        <v>No</v>
      </c>
    </row>
    <row r="6416" spans="1:6" x14ac:dyDescent="0.25">
      <c r="A6416" t="s">
        <v>236</v>
      </c>
      <c r="B6416" s="1">
        <v>40325</v>
      </c>
      <c r="C6416" t="s">
        <v>3827</v>
      </c>
      <c r="D6416">
        <f t="shared" si="300"/>
        <v>7907.91</v>
      </c>
      <c r="E6416">
        <f t="shared" si="301"/>
        <v>5</v>
      </c>
      <c r="F6416" t="str">
        <f t="shared" si="302"/>
        <v>No</v>
      </c>
    </row>
    <row r="6417" spans="1:6" x14ac:dyDescent="0.25">
      <c r="A6417" t="s">
        <v>388</v>
      </c>
      <c r="B6417" s="1">
        <v>40104</v>
      </c>
      <c r="C6417" t="s">
        <v>3828</v>
      </c>
      <c r="D6417">
        <f t="shared" si="300"/>
        <v>8849.7800000000007</v>
      </c>
      <c r="E6417">
        <f t="shared" si="301"/>
        <v>10</v>
      </c>
      <c r="F6417" t="str">
        <f t="shared" si="302"/>
        <v>No</v>
      </c>
    </row>
    <row r="6418" spans="1:6" x14ac:dyDescent="0.25">
      <c r="A6418" t="s">
        <v>128</v>
      </c>
      <c r="B6418" s="1">
        <v>40872</v>
      </c>
      <c r="C6418">
        <v>8173.96</v>
      </c>
      <c r="D6418">
        <f t="shared" si="300"/>
        <v>8173.96</v>
      </c>
      <c r="E6418">
        <f t="shared" si="301"/>
        <v>11</v>
      </c>
      <c r="F6418" t="str">
        <f t="shared" si="302"/>
        <v>No</v>
      </c>
    </row>
    <row r="6419" spans="1:6" x14ac:dyDescent="0.25">
      <c r="A6419" t="s">
        <v>978</v>
      </c>
      <c r="B6419" s="1">
        <v>41820</v>
      </c>
      <c r="C6419">
        <v>6705.27</v>
      </c>
      <c r="D6419">
        <f t="shared" si="300"/>
        <v>6705.27</v>
      </c>
      <c r="E6419">
        <f t="shared" si="301"/>
        <v>6</v>
      </c>
      <c r="F6419" t="str">
        <f t="shared" si="302"/>
        <v>No</v>
      </c>
    </row>
    <row r="6420" spans="1:6" x14ac:dyDescent="0.25">
      <c r="A6420" t="s">
        <v>138</v>
      </c>
      <c r="B6420" s="1">
        <v>39668</v>
      </c>
      <c r="C6420" t="s">
        <v>3829</v>
      </c>
      <c r="D6420">
        <f t="shared" si="300"/>
        <v>8927.16</v>
      </c>
      <c r="E6420">
        <f t="shared" si="301"/>
        <v>8</v>
      </c>
      <c r="F6420" t="str">
        <f t="shared" si="302"/>
        <v>Yes</v>
      </c>
    </row>
    <row r="6421" spans="1:6" x14ac:dyDescent="0.25">
      <c r="A6421" t="s">
        <v>1052</v>
      </c>
      <c r="B6421" s="1">
        <v>41306</v>
      </c>
      <c r="C6421">
        <v>6157.86</v>
      </c>
      <c r="D6421">
        <f t="shared" si="300"/>
        <v>6157.86</v>
      </c>
      <c r="E6421">
        <f t="shared" si="301"/>
        <v>2</v>
      </c>
      <c r="F6421" t="str">
        <f t="shared" si="302"/>
        <v>No</v>
      </c>
    </row>
    <row r="6422" spans="1:6" x14ac:dyDescent="0.25">
      <c r="A6422" t="s">
        <v>789</v>
      </c>
      <c r="B6422" s="1">
        <v>39930</v>
      </c>
      <c r="C6422" t="s">
        <v>3830</v>
      </c>
      <c r="D6422">
        <f t="shared" si="300"/>
        <v>6249.79</v>
      </c>
      <c r="E6422">
        <f t="shared" si="301"/>
        <v>4</v>
      </c>
      <c r="F6422" t="str">
        <f t="shared" si="302"/>
        <v>No</v>
      </c>
    </row>
    <row r="6423" spans="1:6" x14ac:dyDescent="0.25">
      <c r="A6423" t="s">
        <v>1224</v>
      </c>
      <c r="B6423" s="1">
        <v>37616</v>
      </c>
      <c r="C6423">
        <v>7624.98</v>
      </c>
      <c r="D6423">
        <f t="shared" si="300"/>
        <v>7624.98</v>
      </c>
      <c r="E6423">
        <f t="shared" si="301"/>
        <v>12</v>
      </c>
      <c r="F6423" t="str">
        <f t="shared" si="302"/>
        <v>No</v>
      </c>
    </row>
    <row r="6424" spans="1:6" x14ac:dyDescent="0.25">
      <c r="A6424" t="s">
        <v>322</v>
      </c>
      <c r="B6424" s="1">
        <v>38749</v>
      </c>
      <c r="C6424">
        <v>6855.29</v>
      </c>
      <c r="D6424">
        <f t="shared" si="300"/>
        <v>6855.29</v>
      </c>
      <c r="E6424">
        <f t="shared" si="301"/>
        <v>2</v>
      </c>
      <c r="F6424" t="str">
        <f t="shared" si="302"/>
        <v>No</v>
      </c>
    </row>
    <row r="6425" spans="1:6" x14ac:dyDescent="0.25">
      <c r="A6425" t="s">
        <v>544</v>
      </c>
      <c r="B6425" s="1">
        <v>40380</v>
      </c>
      <c r="C6425">
        <v>7187.22</v>
      </c>
      <c r="D6425">
        <f t="shared" si="300"/>
        <v>7187.22</v>
      </c>
      <c r="E6425">
        <f t="shared" si="301"/>
        <v>7</v>
      </c>
      <c r="F6425" t="str">
        <f t="shared" si="302"/>
        <v>Yes</v>
      </c>
    </row>
    <row r="6426" spans="1:6" x14ac:dyDescent="0.25">
      <c r="A6426" t="s">
        <v>78</v>
      </c>
      <c r="B6426" s="1">
        <v>41388</v>
      </c>
      <c r="C6426">
        <v>7593.27</v>
      </c>
      <c r="D6426">
        <f t="shared" si="300"/>
        <v>7593.27</v>
      </c>
      <c r="E6426">
        <f t="shared" si="301"/>
        <v>4</v>
      </c>
      <c r="F6426" t="str">
        <f t="shared" si="302"/>
        <v>No</v>
      </c>
    </row>
    <row r="6427" spans="1:6" x14ac:dyDescent="0.25">
      <c r="A6427" t="s">
        <v>138</v>
      </c>
      <c r="B6427" s="1">
        <v>39873</v>
      </c>
      <c r="C6427">
        <v>6908.18</v>
      </c>
      <c r="D6427">
        <f t="shared" si="300"/>
        <v>6908.18</v>
      </c>
      <c r="E6427">
        <f t="shared" si="301"/>
        <v>3</v>
      </c>
      <c r="F6427" t="str">
        <f t="shared" si="302"/>
        <v>Yes</v>
      </c>
    </row>
    <row r="6428" spans="1:6" x14ac:dyDescent="0.25">
      <c r="A6428" t="s">
        <v>80</v>
      </c>
      <c r="B6428" s="1">
        <v>38656</v>
      </c>
      <c r="C6428" t="s">
        <v>3831</v>
      </c>
      <c r="D6428">
        <f t="shared" si="300"/>
        <v>7705</v>
      </c>
      <c r="E6428">
        <f t="shared" si="301"/>
        <v>10</v>
      </c>
      <c r="F6428" t="str">
        <f t="shared" si="302"/>
        <v>Yes</v>
      </c>
    </row>
    <row r="6429" spans="1:6" x14ac:dyDescent="0.25">
      <c r="A6429" t="s">
        <v>134</v>
      </c>
      <c r="B6429" s="1">
        <v>37872</v>
      </c>
      <c r="C6429">
        <v>5446.87</v>
      </c>
      <c r="D6429">
        <f t="shared" si="300"/>
        <v>5446.87</v>
      </c>
      <c r="E6429">
        <f t="shared" si="301"/>
        <v>9</v>
      </c>
      <c r="F6429" t="str">
        <f t="shared" si="302"/>
        <v>No</v>
      </c>
    </row>
    <row r="6430" spans="1:6" x14ac:dyDescent="0.25">
      <c r="A6430" t="s">
        <v>138</v>
      </c>
      <c r="B6430" s="1">
        <v>40188</v>
      </c>
      <c r="C6430" t="s">
        <v>3832</v>
      </c>
      <c r="D6430">
        <f t="shared" si="300"/>
        <v>5388.67</v>
      </c>
      <c r="E6430">
        <f t="shared" si="301"/>
        <v>1</v>
      </c>
      <c r="F6430" t="str">
        <f t="shared" si="302"/>
        <v>Yes</v>
      </c>
    </row>
    <row r="6431" spans="1:6" x14ac:dyDescent="0.25">
      <c r="A6431" t="s">
        <v>78</v>
      </c>
      <c r="B6431" s="1">
        <v>39452</v>
      </c>
      <c r="C6431" t="s">
        <v>3833</v>
      </c>
      <c r="D6431">
        <f t="shared" si="300"/>
        <v>8735.75</v>
      </c>
      <c r="E6431">
        <f t="shared" si="301"/>
        <v>1</v>
      </c>
      <c r="F6431" t="str">
        <f t="shared" si="302"/>
        <v>No</v>
      </c>
    </row>
    <row r="6432" spans="1:6" x14ac:dyDescent="0.25">
      <c r="A6432" t="s">
        <v>637</v>
      </c>
      <c r="B6432" s="1">
        <v>40543</v>
      </c>
      <c r="C6432">
        <v>5892.23</v>
      </c>
      <c r="D6432">
        <f t="shared" si="300"/>
        <v>5892.23</v>
      </c>
      <c r="E6432">
        <f t="shared" si="301"/>
        <v>12</v>
      </c>
      <c r="F6432" t="str">
        <f t="shared" si="302"/>
        <v>No</v>
      </c>
    </row>
    <row r="6433" spans="1:6" x14ac:dyDescent="0.25">
      <c r="A6433" t="s">
        <v>1191</v>
      </c>
      <c r="B6433" s="1">
        <v>38645</v>
      </c>
      <c r="C6433" t="s">
        <v>3834</v>
      </c>
      <c r="D6433">
        <f t="shared" si="300"/>
        <v>8621.66</v>
      </c>
      <c r="E6433">
        <f t="shared" si="301"/>
        <v>10</v>
      </c>
      <c r="F6433" t="str">
        <f t="shared" si="302"/>
        <v>No</v>
      </c>
    </row>
    <row r="6434" spans="1:6" x14ac:dyDescent="0.25">
      <c r="A6434" t="s">
        <v>854</v>
      </c>
      <c r="B6434" s="1">
        <v>40682</v>
      </c>
      <c r="C6434">
        <v>7933.25</v>
      </c>
      <c r="D6434">
        <f t="shared" si="300"/>
        <v>7933.25</v>
      </c>
      <c r="E6434">
        <f t="shared" si="301"/>
        <v>5</v>
      </c>
      <c r="F6434" t="str">
        <f t="shared" si="302"/>
        <v>No</v>
      </c>
    </row>
    <row r="6435" spans="1:6" x14ac:dyDescent="0.25">
      <c r="A6435" t="s">
        <v>1375</v>
      </c>
      <c r="B6435" s="1">
        <v>41306</v>
      </c>
      <c r="C6435">
        <v>6077.47</v>
      </c>
      <c r="D6435">
        <f t="shared" si="300"/>
        <v>6077.47</v>
      </c>
      <c r="E6435">
        <f t="shared" si="301"/>
        <v>2</v>
      </c>
      <c r="F6435" t="str">
        <f t="shared" si="302"/>
        <v>No</v>
      </c>
    </row>
    <row r="6436" spans="1:6" x14ac:dyDescent="0.25">
      <c r="A6436" t="s">
        <v>143</v>
      </c>
      <c r="B6436" s="1">
        <v>37706</v>
      </c>
      <c r="C6436">
        <v>9373.7199999999993</v>
      </c>
      <c r="D6436">
        <f t="shared" si="300"/>
        <v>9373.7199999999993</v>
      </c>
      <c r="E6436">
        <f t="shared" si="301"/>
        <v>3</v>
      </c>
      <c r="F6436" t="str">
        <f t="shared" si="302"/>
        <v>Yes</v>
      </c>
    </row>
    <row r="6437" spans="1:6" x14ac:dyDescent="0.25">
      <c r="A6437" t="s">
        <v>1118</v>
      </c>
      <c r="B6437" s="1">
        <v>37328</v>
      </c>
      <c r="C6437">
        <v>6046.39</v>
      </c>
      <c r="D6437">
        <f t="shared" si="300"/>
        <v>6046.39</v>
      </c>
      <c r="E6437">
        <f t="shared" si="301"/>
        <v>3</v>
      </c>
      <c r="F6437" t="str">
        <f t="shared" si="302"/>
        <v>No</v>
      </c>
    </row>
    <row r="6438" spans="1:6" x14ac:dyDescent="0.25">
      <c r="A6438" t="s">
        <v>1192</v>
      </c>
      <c r="B6438" s="1">
        <v>38428</v>
      </c>
      <c r="C6438" t="s">
        <v>3835</v>
      </c>
      <c r="D6438">
        <f t="shared" si="300"/>
        <v>7560.02</v>
      </c>
      <c r="E6438">
        <f t="shared" si="301"/>
        <v>3</v>
      </c>
      <c r="F6438" t="str">
        <f t="shared" si="302"/>
        <v>No</v>
      </c>
    </row>
    <row r="6439" spans="1:6" x14ac:dyDescent="0.25">
      <c r="A6439" t="s">
        <v>372</v>
      </c>
      <c r="B6439" s="1">
        <v>41265</v>
      </c>
      <c r="C6439" t="s">
        <v>3836</v>
      </c>
      <c r="D6439">
        <f t="shared" si="300"/>
        <v>9548.59</v>
      </c>
      <c r="E6439">
        <f t="shared" si="301"/>
        <v>12</v>
      </c>
      <c r="F6439" t="str">
        <f t="shared" si="302"/>
        <v>No</v>
      </c>
    </row>
    <row r="6440" spans="1:6" x14ac:dyDescent="0.25">
      <c r="A6440" t="s">
        <v>800</v>
      </c>
      <c r="B6440" s="1">
        <v>41199</v>
      </c>
      <c r="C6440" t="s">
        <v>3837</v>
      </c>
      <c r="D6440">
        <f t="shared" si="300"/>
        <v>5788.42</v>
      </c>
      <c r="E6440">
        <f t="shared" si="301"/>
        <v>10</v>
      </c>
      <c r="F6440" t="str">
        <f t="shared" si="302"/>
        <v>No</v>
      </c>
    </row>
    <row r="6441" spans="1:6" x14ac:dyDescent="0.25">
      <c r="A6441" t="s">
        <v>134</v>
      </c>
      <c r="B6441" s="1">
        <v>37439</v>
      </c>
      <c r="C6441" t="s">
        <v>3838</v>
      </c>
      <c r="D6441">
        <f t="shared" si="300"/>
        <v>6509.81</v>
      </c>
      <c r="E6441">
        <f t="shared" si="301"/>
        <v>7</v>
      </c>
      <c r="F6441" t="str">
        <f t="shared" si="302"/>
        <v>No</v>
      </c>
    </row>
    <row r="6442" spans="1:6" x14ac:dyDescent="0.25">
      <c r="A6442" t="s">
        <v>1677</v>
      </c>
      <c r="B6442" s="1">
        <v>37707</v>
      </c>
      <c r="C6442">
        <v>9471.7000000000007</v>
      </c>
      <c r="D6442">
        <f t="shared" si="300"/>
        <v>9471.7000000000007</v>
      </c>
      <c r="E6442">
        <f t="shared" si="301"/>
        <v>3</v>
      </c>
      <c r="F6442" t="str">
        <f t="shared" si="302"/>
        <v>No</v>
      </c>
    </row>
    <row r="6443" spans="1:6" x14ac:dyDescent="0.25">
      <c r="A6443" t="s">
        <v>194</v>
      </c>
      <c r="B6443" s="1">
        <v>39887</v>
      </c>
      <c r="C6443">
        <v>5287.13</v>
      </c>
      <c r="D6443">
        <f t="shared" si="300"/>
        <v>5287.13</v>
      </c>
      <c r="E6443">
        <f t="shared" si="301"/>
        <v>3</v>
      </c>
      <c r="F6443" t="str">
        <f t="shared" si="302"/>
        <v>No</v>
      </c>
    </row>
    <row r="6444" spans="1:6" x14ac:dyDescent="0.25">
      <c r="A6444" t="s">
        <v>1118</v>
      </c>
      <c r="B6444" s="1">
        <v>37771</v>
      </c>
      <c r="C6444">
        <v>8461.41</v>
      </c>
      <c r="D6444">
        <f t="shared" si="300"/>
        <v>8461.41</v>
      </c>
      <c r="E6444">
        <f t="shared" si="301"/>
        <v>5</v>
      </c>
      <c r="F6444" t="str">
        <f t="shared" si="302"/>
        <v>No</v>
      </c>
    </row>
    <row r="6445" spans="1:6" x14ac:dyDescent="0.25">
      <c r="A6445" t="s">
        <v>230</v>
      </c>
      <c r="B6445" s="1">
        <v>39332</v>
      </c>
      <c r="C6445" t="s">
        <v>3839</v>
      </c>
      <c r="D6445">
        <f t="shared" si="300"/>
        <v>9749.06</v>
      </c>
      <c r="E6445">
        <f t="shared" si="301"/>
        <v>9</v>
      </c>
      <c r="F6445" t="str">
        <f t="shared" si="302"/>
        <v>No</v>
      </c>
    </row>
    <row r="6446" spans="1:6" x14ac:dyDescent="0.25">
      <c r="A6446" t="s">
        <v>230</v>
      </c>
      <c r="B6446" s="1">
        <v>41215</v>
      </c>
      <c r="C6446" t="s">
        <v>3840</v>
      </c>
      <c r="D6446">
        <f t="shared" si="300"/>
        <v>9103.02</v>
      </c>
      <c r="E6446">
        <f t="shared" si="301"/>
        <v>11</v>
      </c>
      <c r="F6446" t="str">
        <f t="shared" si="302"/>
        <v>No</v>
      </c>
    </row>
    <row r="6447" spans="1:6" x14ac:dyDescent="0.25">
      <c r="A6447" t="s">
        <v>860</v>
      </c>
      <c r="B6447" s="1">
        <v>38283</v>
      </c>
      <c r="C6447" t="s">
        <v>3841</v>
      </c>
      <c r="D6447">
        <f t="shared" si="300"/>
        <v>8823.31</v>
      </c>
      <c r="E6447">
        <f t="shared" si="301"/>
        <v>10</v>
      </c>
      <c r="F6447" t="str">
        <f t="shared" si="302"/>
        <v>No</v>
      </c>
    </row>
    <row r="6448" spans="1:6" x14ac:dyDescent="0.25">
      <c r="A6448" t="s">
        <v>170</v>
      </c>
      <c r="B6448" s="1">
        <v>41597</v>
      </c>
      <c r="C6448">
        <v>9085.11</v>
      </c>
      <c r="D6448">
        <f t="shared" si="300"/>
        <v>9085.11</v>
      </c>
      <c r="E6448">
        <f t="shared" si="301"/>
        <v>11</v>
      </c>
      <c r="F6448" t="str">
        <f t="shared" si="302"/>
        <v>No</v>
      </c>
    </row>
    <row r="6449" spans="1:6" x14ac:dyDescent="0.25">
      <c r="A6449" t="s">
        <v>3108</v>
      </c>
      <c r="B6449" s="1">
        <v>37181</v>
      </c>
      <c r="C6449" t="s">
        <v>3842</v>
      </c>
      <c r="D6449">
        <f t="shared" si="300"/>
        <v>7853.49</v>
      </c>
      <c r="E6449">
        <f t="shared" si="301"/>
        <v>10</v>
      </c>
      <c r="F6449" t="str">
        <f t="shared" si="302"/>
        <v>No</v>
      </c>
    </row>
    <row r="6450" spans="1:6" x14ac:dyDescent="0.25">
      <c r="A6450" t="s">
        <v>74</v>
      </c>
      <c r="B6450" s="1">
        <v>37078</v>
      </c>
      <c r="C6450">
        <v>7300.58</v>
      </c>
      <c r="D6450">
        <f t="shared" si="300"/>
        <v>7300.58</v>
      </c>
      <c r="E6450">
        <f t="shared" si="301"/>
        <v>7</v>
      </c>
      <c r="F6450" t="str">
        <f t="shared" si="302"/>
        <v>Yes</v>
      </c>
    </row>
    <row r="6451" spans="1:6" x14ac:dyDescent="0.25">
      <c r="A6451" t="s">
        <v>219</v>
      </c>
      <c r="B6451" s="1">
        <v>39117</v>
      </c>
      <c r="C6451" t="s">
        <v>3843</v>
      </c>
      <c r="D6451">
        <f t="shared" si="300"/>
        <v>8836.7099999999991</v>
      </c>
      <c r="E6451">
        <f t="shared" si="301"/>
        <v>2</v>
      </c>
      <c r="F6451" t="str">
        <f t="shared" si="302"/>
        <v>No</v>
      </c>
    </row>
    <row r="6452" spans="1:6" x14ac:dyDescent="0.25">
      <c r="A6452" t="s">
        <v>586</v>
      </c>
      <c r="B6452" s="1">
        <v>39003</v>
      </c>
      <c r="C6452">
        <v>5686.77</v>
      </c>
      <c r="D6452">
        <f t="shared" si="300"/>
        <v>5686.77</v>
      </c>
      <c r="E6452">
        <f t="shared" si="301"/>
        <v>10</v>
      </c>
      <c r="F6452" t="str">
        <f t="shared" si="302"/>
        <v>No</v>
      </c>
    </row>
    <row r="6453" spans="1:6" x14ac:dyDescent="0.25">
      <c r="A6453" t="s">
        <v>1188</v>
      </c>
      <c r="B6453" s="1">
        <v>38826</v>
      </c>
      <c r="C6453">
        <v>5753.64</v>
      </c>
      <c r="D6453">
        <f t="shared" si="300"/>
        <v>5753.64</v>
      </c>
      <c r="E6453">
        <f t="shared" si="301"/>
        <v>4</v>
      </c>
      <c r="F6453" t="str">
        <f t="shared" si="302"/>
        <v>No</v>
      </c>
    </row>
    <row r="6454" spans="1:6" x14ac:dyDescent="0.25">
      <c r="A6454" t="s">
        <v>706</v>
      </c>
      <c r="B6454" s="1">
        <v>38381</v>
      </c>
      <c r="C6454">
        <v>9480.6299999999992</v>
      </c>
      <c r="D6454">
        <f t="shared" si="300"/>
        <v>9480.6299999999992</v>
      </c>
      <c r="E6454">
        <f t="shared" si="301"/>
        <v>1</v>
      </c>
      <c r="F6454" t="str">
        <f t="shared" si="302"/>
        <v>No</v>
      </c>
    </row>
    <row r="6455" spans="1:6" x14ac:dyDescent="0.25">
      <c r="A6455" t="s">
        <v>71</v>
      </c>
      <c r="B6455" s="1">
        <v>39377</v>
      </c>
      <c r="C6455" t="s">
        <v>3844</v>
      </c>
      <c r="D6455">
        <f t="shared" si="300"/>
        <v>6653.71</v>
      </c>
      <c r="E6455">
        <f t="shared" si="301"/>
        <v>10</v>
      </c>
      <c r="F6455" t="str">
        <f t="shared" si="302"/>
        <v>No</v>
      </c>
    </row>
    <row r="6456" spans="1:6" x14ac:dyDescent="0.25">
      <c r="A6456" t="s">
        <v>537</v>
      </c>
      <c r="B6456" s="1">
        <v>38261</v>
      </c>
      <c r="C6456" t="s">
        <v>3845</v>
      </c>
      <c r="D6456">
        <f t="shared" si="300"/>
        <v>6574.34</v>
      </c>
      <c r="E6456">
        <f t="shared" si="301"/>
        <v>10</v>
      </c>
      <c r="F6456" t="str">
        <f t="shared" si="302"/>
        <v>No</v>
      </c>
    </row>
    <row r="6457" spans="1:6" x14ac:dyDescent="0.25">
      <c r="A6457" t="s">
        <v>447</v>
      </c>
      <c r="B6457" s="1">
        <v>37585</v>
      </c>
      <c r="C6457" t="s">
        <v>3846</v>
      </c>
      <c r="D6457">
        <f t="shared" si="300"/>
        <v>8684.2900000000009</v>
      </c>
      <c r="E6457">
        <f t="shared" si="301"/>
        <v>11</v>
      </c>
      <c r="F6457" t="str">
        <f t="shared" si="302"/>
        <v>No</v>
      </c>
    </row>
    <row r="6458" spans="1:6" x14ac:dyDescent="0.25">
      <c r="A6458" t="s">
        <v>129</v>
      </c>
      <c r="B6458" s="1">
        <v>39445</v>
      </c>
      <c r="C6458">
        <v>8913.5300000000007</v>
      </c>
      <c r="D6458">
        <f t="shared" si="300"/>
        <v>8913.5300000000007</v>
      </c>
      <c r="E6458">
        <f t="shared" si="301"/>
        <v>12</v>
      </c>
      <c r="F6458" t="str">
        <f t="shared" si="302"/>
        <v>No</v>
      </c>
    </row>
    <row r="6459" spans="1:6" x14ac:dyDescent="0.25">
      <c r="A6459" t="s">
        <v>816</v>
      </c>
      <c r="B6459" s="1">
        <v>37242</v>
      </c>
      <c r="C6459">
        <v>7829.81</v>
      </c>
      <c r="D6459">
        <f t="shared" si="300"/>
        <v>7829.81</v>
      </c>
      <c r="E6459">
        <f t="shared" si="301"/>
        <v>12</v>
      </c>
      <c r="F6459" t="str">
        <f t="shared" si="302"/>
        <v>No</v>
      </c>
    </row>
    <row r="6460" spans="1:6" x14ac:dyDescent="0.25">
      <c r="A6460" t="s">
        <v>544</v>
      </c>
      <c r="B6460" s="1">
        <v>38221</v>
      </c>
      <c r="C6460" t="s">
        <v>3847</v>
      </c>
      <c r="D6460">
        <f t="shared" si="300"/>
        <v>9457.93</v>
      </c>
      <c r="E6460">
        <f t="shared" si="301"/>
        <v>8</v>
      </c>
      <c r="F6460" t="str">
        <f t="shared" si="302"/>
        <v>Yes</v>
      </c>
    </row>
    <row r="6461" spans="1:6" x14ac:dyDescent="0.25">
      <c r="A6461" t="s">
        <v>988</v>
      </c>
      <c r="B6461" s="1">
        <v>41219</v>
      </c>
      <c r="C6461">
        <v>9306.76</v>
      </c>
      <c r="D6461">
        <f t="shared" si="300"/>
        <v>9306.76</v>
      </c>
      <c r="E6461">
        <f t="shared" si="301"/>
        <v>11</v>
      </c>
      <c r="F6461" t="str">
        <f t="shared" si="302"/>
        <v>No</v>
      </c>
    </row>
    <row r="6462" spans="1:6" x14ac:dyDescent="0.25">
      <c r="A6462" t="s">
        <v>71</v>
      </c>
      <c r="B6462" s="1">
        <v>39037</v>
      </c>
      <c r="C6462">
        <v>5179.34</v>
      </c>
      <c r="D6462">
        <f t="shared" si="300"/>
        <v>5179.34</v>
      </c>
      <c r="E6462">
        <f t="shared" si="301"/>
        <v>11</v>
      </c>
      <c r="F6462" t="str">
        <f t="shared" si="302"/>
        <v>No</v>
      </c>
    </row>
    <row r="6463" spans="1:6" x14ac:dyDescent="0.25">
      <c r="A6463" t="s">
        <v>71</v>
      </c>
      <c r="B6463" s="1">
        <v>38281</v>
      </c>
      <c r="C6463">
        <v>7086.08</v>
      </c>
      <c r="D6463">
        <f t="shared" si="300"/>
        <v>7086.08</v>
      </c>
      <c r="E6463">
        <f t="shared" si="301"/>
        <v>10</v>
      </c>
      <c r="F6463" t="str">
        <f t="shared" si="302"/>
        <v>No</v>
      </c>
    </row>
    <row r="6464" spans="1:6" x14ac:dyDescent="0.25">
      <c r="A6464" t="s">
        <v>151</v>
      </c>
      <c r="B6464" s="1">
        <v>39805</v>
      </c>
      <c r="C6464">
        <v>6707.12</v>
      </c>
      <c r="D6464">
        <f t="shared" si="300"/>
        <v>6707.12</v>
      </c>
      <c r="E6464">
        <f t="shared" si="301"/>
        <v>12</v>
      </c>
      <c r="F6464" t="str">
        <f t="shared" si="302"/>
        <v>No</v>
      </c>
    </row>
    <row r="6465" spans="1:6" x14ac:dyDescent="0.25">
      <c r="A6465" t="s">
        <v>71</v>
      </c>
      <c r="B6465" s="1">
        <v>39730</v>
      </c>
      <c r="C6465">
        <v>8758.58</v>
      </c>
      <c r="D6465">
        <f t="shared" si="300"/>
        <v>8758.58</v>
      </c>
      <c r="E6465">
        <f t="shared" si="301"/>
        <v>10</v>
      </c>
      <c r="F6465" t="str">
        <f t="shared" si="302"/>
        <v>No</v>
      </c>
    </row>
    <row r="6466" spans="1:6" x14ac:dyDescent="0.25">
      <c r="A6466" t="s">
        <v>131</v>
      </c>
      <c r="B6466" s="1">
        <v>40008</v>
      </c>
      <c r="C6466" t="s">
        <v>3848</v>
      </c>
      <c r="D6466">
        <f t="shared" si="300"/>
        <v>5750.3</v>
      </c>
      <c r="E6466">
        <f t="shared" si="301"/>
        <v>7</v>
      </c>
      <c r="F6466" t="str">
        <f t="shared" si="302"/>
        <v>No</v>
      </c>
    </row>
    <row r="6467" spans="1:6" x14ac:dyDescent="0.25">
      <c r="A6467" t="s">
        <v>1131</v>
      </c>
      <c r="B6467" s="1">
        <v>40008</v>
      </c>
      <c r="C6467">
        <v>5095.0200000000004</v>
      </c>
      <c r="D6467">
        <f t="shared" ref="D6467:D6530" si="303">IF(LEFT(RIGHT(C6467,3))=",",_xlfn.NUMBERVALUE(C6467,",","."),C6467)</f>
        <v>5095.0200000000004</v>
      </c>
      <c r="E6467">
        <f t="shared" ref="E6467:E6530" si="304">MONTH(B6467)</f>
        <v>7</v>
      </c>
      <c r="F6467" t="str">
        <f t="shared" ref="F6467:F6530" si="305">IF(ISERROR(SEARCH("J*A*S*M",A6467)),"No","Yes")</f>
        <v>No</v>
      </c>
    </row>
    <row r="6468" spans="1:6" x14ac:dyDescent="0.25">
      <c r="A6468" t="s">
        <v>230</v>
      </c>
      <c r="B6468" s="1">
        <v>41587</v>
      </c>
      <c r="C6468">
        <v>5743.46</v>
      </c>
      <c r="D6468">
        <f t="shared" si="303"/>
        <v>5743.46</v>
      </c>
      <c r="E6468">
        <f t="shared" si="304"/>
        <v>11</v>
      </c>
      <c r="F6468" t="str">
        <f t="shared" si="305"/>
        <v>No</v>
      </c>
    </row>
    <row r="6469" spans="1:6" x14ac:dyDescent="0.25">
      <c r="A6469" t="s">
        <v>757</v>
      </c>
      <c r="B6469" s="1">
        <v>41495</v>
      </c>
      <c r="C6469">
        <v>7523.88</v>
      </c>
      <c r="D6469">
        <f t="shared" si="303"/>
        <v>7523.88</v>
      </c>
      <c r="E6469">
        <f t="shared" si="304"/>
        <v>8</v>
      </c>
      <c r="F6469" t="str">
        <f t="shared" si="305"/>
        <v>No</v>
      </c>
    </row>
    <row r="6470" spans="1:6" x14ac:dyDescent="0.25">
      <c r="A6470" t="s">
        <v>391</v>
      </c>
      <c r="B6470" s="1">
        <v>41078</v>
      </c>
      <c r="C6470">
        <v>5414.35</v>
      </c>
      <c r="D6470">
        <f t="shared" si="303"/>
        <v>5414.35</v>
      </c>
      <c r="E6470">
        <f t="shared" si="304"/>
        <v>6</v>
      </c>
      <c r="F6470" t="str">
        <f t="shared" si="305"/>
        <v>No</v>
      </c>
    </row>
    <row r="6471" spans="1:6" x14ac:dyDescent="0.25">
      <c r="A6471" t="s">
        <v>95</v>
      </c>
      <c r="B6471" s="1">
        <v>39461</v>
      </c>
      <c r="C6471" t="s">
        <v>3849</v>
      </c>
      <c r="D6471">
        <f t="shared" si="303"/>
        <v>5771.66</v>
      </c>
      <c r="E6471">
        <f t="shared" si="304"/>
        <v>1</v>
      </c>
      <c r="F6471" t="str">
        <f t="shared" si="305"/>
        <v>No</v>
      </c>
    </row>
    <row r="6472" spans="1:6" x14ac:dyDescent="0.25">
      <c r="A6472" t="s">
        <v>1492</v>
      </c>
      <c r="B6472" s="1">
        <v>37462</v>
      </c>
      <c r="C6472">
        <v>7688.36</v>
      </c>
      <c r="D6472">
        <f t="shared" si="303"/>
        <v>7688.36</v>
      </c>
      <c r="E6472">
        <f t="shared" si="304"/>
        <v>7</v>
      </c>
      <c r="F6472" t="str">
        <f t="shared" si="305"/>
        <v>No</v>
      </c>
    </row>
    <row r="6473" spans="1:6" x14ac:dyDescent="0.25">
      <c r="A6473" t="s">
        <v>762</v>
      </c>
      <c r="B6473" s="1">
        <v>40732</v>
      </c>
      <c r="C6473" t="s">
        <v>3850</v>
      </c>
      <c r="D6473">
        <f t="shared" si="303"/>
        <v>8399.57</v>
      </c>
      <c r="E6473">
        <f t="shared" si="304"/>
        <v>7</v>
      </c>
      <c r="F6473" t="str">
        <f t="shared" si="305"/>
        <v>No</v>
      </c>
    </row>
    <row r="6474" spans="1:6" x14ac:dyDescent="0.25">
      <c r="A6474" t="s">
        <v>307</v>
      </c>
      <c r="B6474" s="1">
        <v>41646</v>
      </c>
      <c r="C6474" t="s">
        <v>3851</v>
      </c>
      <c r="D6474">
        <f t="shared" si="303"/>
        <v>9586.56</v>
      </c>
      <c r="E6474">
        <f t="shared" si="304"/>
        <v>1</v>
      </c>
      <c r="F6474" t="str">
        <f t="shared" si="305"/>
        <v>No</v>
      </c>
    </row>
    <row r="6475" spans="1:6" x14ac:dyDescent="0.25">
      <c r="A6475" t="s">
        <v>454</v>
      </c>
      <c r="B6475" s="1">
        <v>38096</v>
      </c>
      <c r="C6475" t="s">
        <v>3852</v>
      </c>
      <c r="D6475">
        <f t="shared" si="303"/>
        <v>6091.25</v>
      </c>
      <c r="E6475">
        <f t="shared" si="304"/>
        <v>4</v>
      </c>
      <c r="F6475" t="str">
        <f t="shared" si="305"/>
        <v>No</v>
      </c>
    </row>
    <row r="6476" spans="1:6" x14ac:dyDescent="0.25">
      <c r="A6476" t="s">
        <v>218</v>
      </c>
      <c r="B6476" s="1">
        <v>37139</v>
      </c>
      <c r="C6476">
        <v>6181.08</v>
      </c>
      <c r="D6476">
        <f t="shared" si="303"/>
        <v>6181.08</v>
      </c>
      <c r="E6476">
        <f t="shared" si="304"/>
        <v>9</v>
      </c>
      <c r="F6476" t="str">
        <f t="shared" si="305"/>
        <v>No</v>
      </c>
    </row>
    <row r="6477" spans="1:6" x14ac:dyDescent="0.25">
      <c r="A6477" t="s">
        <v>238</v>
      </c>
      <c r="B6477" s="1">
        <v>38736</v>
      </c>
      <c r="C6477" t="s">
        <v>3853</v>
      </c>
      <c r="D6477">
        <f t="shared" si="303"/>
        <v>8206.2000000000007</v>
      </c>
      <c r="E6477">
        <f t="shared" si="304"/>
        <v>1</v>
      </c>
      <c r="F6477" t="str">
        <f t="shared" si="305"/>
        <v>No</v>
      </c>
    </row>
    <row r="6478" spans="1:6" x14ac:dyDescent="0.25">
      <c r="A6478" t="s">
        <v>1394</v>
      </c>
      <c r="B6478" s="1">
        <v>40462</v>
      </c>
      <c r="C6478" t="s">
        <v>3854</v>
      </c>
      <c r="D6478">
        <f t="shared" si="303"/>
        <v>5300.07</v>
      </c>
      <c r="E6478">
        <f t="shared" si="304"/>
        <v>10</v>
      </c>
      <c r="F6478" t="str">
        <f t="shared" si="305"/>
        <v>No</v>
      </c>
    </row>
    <row r="6479" spans="1:6" x14ac:dyDescent="0.25">
      <c r="A6479" t="s">
        <v>827</v>
      </c>
      <c r="B6479" s="1">
        <v>40462</v>
      </c>
      <c r="C6479" t="s">
        <v>3855</v>
      </c>
      <c r="D6479">
        <f t="shared" si="303"/>
        <v>8025.62</v>
      </c>
      <c r="E6479">
        <f t="shared" si="304"/>
        <v>10</v>
      </c>
      <c r="F6479" t="str">
        <f t="shared" si="305"/>
        <v>No</v>
      </c>
    </row>
    <row r="6480" spans="1:6" x14ac:dyDescent="0.25">
      <c r="A6480" t="s">
        <v>126</v>
      </c>
      <c r="B6480" s="1">
        <v>40480</v>
      </c>
      <c r="C6480" t="s">
        <v>3856</v>
      </c>
      <c r="D6480">
        <f t="shared" si="303"/>
        <v>9393.94</v>
      </c>
      <c r="E6480">
        <f t="shared" si="304"/>
        <v>10</v>
      </c>
      <c r="F6480" t="str">
        <f t="shared" si="305"/>
        <v>No</v>
      </c>
    </row>
    <row r="6481" spans="1:6" x14ac:dyDescent="0.25">
      <c r="A6481" t="s">
        <v>1221</v>
      </c>
      <c r="B6481" s="1">
        <v>40525</v>
      </c>
      <c r="C6481">
        <v>9223.16</v>
      </c>
      <c r="D6481">
        <f t="shared" si="303"/>
        <v>9223.16</v>
      </c>
      <c r="E6481">
        <f t="shared" si="304"/>
        <v>12</v>
      </c>
      <c r="F6481" t="str">
        <f t="shared" si="305"/>
        <v>No</v>
      </c>
    </row>
    <row r="6482" spans="1:6" x14ac:dyDescent="0.25">
      <c r="A6482" t="s">
        <v>88</v>
      </c>
      <c r="B6482" s="1">
        <v>41499</v>
      </c>
      <c r="C6482" t="s">
        <v>3857</v>
      </c>
      <c r="D6482">
        <f t="shared" si="303"/>
        <v>6819.9</v>
      </c>
      <c r="E6482">
        <f t="shared" si="304"/>
        <v>8</v>
      </c>
      <c r="F6482" t="str">
        <f t="shared" si="305"/>
        <v>No</v>
      </c>
    </row>
    <row r="6483" spans="1:6" x14ac:dyDescent="0.25">
      <c r="A6483" t="s">
        <v>138</v>
      </c>
      <c r="B6483" s="1">
        <v>40339</v>
      </c>
      <c r="C6483" t="s">
        <v>3858</v>
      </c>
      <c r="D6483">
        <f t="shared" si="303"/>
        <v>9362.7999999999993</v>
      </c>
      <c r="E6483">
        <f t="shared" si="304"/>
        <v>6</v>
      </c>
      <c r="F6483" t="str">
        <f t="shared" si="305"/>
        <v>Yes</v>
      </c>
    </row>
    <row r="6484" spans="1:6" x14ac:dyDescent="0.25">
      <c r="A6484" t="s">
        <v>1361</v>
      </c>
      <c r="B6484" s="1">
        <v>41997</v>
      </c>
      <c r="C6484">
        <v>8851.6</v>
      </c>
      <c r="D6484">
        <f t="shared" si="303"/>
        <v>8851.6</v>
      </c>
      <c r="E6484">
        <f t="shared" si="304"/>
        <v>12</v>
      </c>
      <c r="F6484" t="str">
        <f t="shared" si="305"/>
        <v>No</v>
      </c>
    </row>
    <row r="6485" spans="1:6" x14ac:dyDescent="0.25">
      <c r="A6485" t="s">
        <v>320</v>
      </c>
      <c r="B6485" s="1">
        <v>40883</v>
      </c>
      <c r="C6485">
        <v>5749.47</v>
      </c>
      <c r="D6485">
        <f t="shared" si="303"/>
        <v>5749.47</v>
      </c>
      <c r="E6485">
        <f t="shared" si="304"/>
        <v>12</v>
      </c>
      <c r="F6485" t="str">
        <f t="shared" si="305"/>
        <v>Yes</v>
      </c>
    </row>
    <row r="6486" spans="1:6" x14ac:dyDescent="0.25">
      <c r="A6486" t="s">
        <v>166</v>
      </c>
      <c r="B6486" s="1">
        <v>38609</v>
      </c>
      <c r="C6486">
        <v>7153.44</v>
      </c>
      <c r="D6486">
        <f t="shared" si="303"/>
        <v>7153.44</v>
      </c>
      <c r="E6486">
        <f t="shared" si="304"/>
        <v>9</v>
      </c>
      <c r="F6486" t="str">
        <f t="shared" si="305"/>
        <v>No</v>
      </c>
    </row>
    <row r="6487" spans="1:6" x14ac:dyDescent="0.25">
      <c r="A6487" t="s">
        <v>61</v>
      </c>
      <c r="B6487" s="1">
        <v>38607</v>
      </c>
      <c r="C6487">
        <v>8195.49</v>
      </c>
      <c r="D6487">
        <f t="shared" si="303"/>
        <v>8195.49</v>
      </c>
      <c r="E6487">
        <f t="shared" si="304"/>
        <v>9</v>
      </c>
      <c r="F6487" t="str">
        <f t="shared" si="305"/>
        <v>No</v>
      </c>
    </row>
    <row r="6488" spans="1:6" x14ac:dyDescent="0.25">
      <c r="A6488" t="s">
        <v>334</v>
      </c>
      <c r="B6488" s="1">
        <v>41356</v>
      </c>
      <c r="C6488" t="s">
        <v>3859</v>
      </c>
      <c r="D6488">
        <f t="shared" si="303"/>
        <v>7221.66</v>
      </c>
      <c r="E6488">
        <f t="shared" si="304"/>
        <v>3</v>
      </c>
      <c r="F6488" t="str">
        <f t="shared" si="305"/>
        <v>No</v>
      </c>
    </row>
    <row r="6489" spans="1:6" x14ac:dyDescent="0.25">
      <c r="A6489" t="s">
        <v>101</v>
      </c>
      <c r="B6489" s="1">
        <v>40511</v>
      </c>
      <c r="C6489" t="s">
        <v>3860</v>
      </c>
      <c r="D6489">
        <f t="shared" si="303"/>
        <v>7439.38</v>
      </c>
      <c r="E6489">
        <f t="shared" si="304"/>
        <v>11</v>
      </c>
      <c r="F6489" t="str">
        <f t="shared" si="305"/>
        <v>No</v>
      </c>
    </row>
    <row r="6490" spans="1:6" x14ac:dyDescent="0.25">
      <c r="A6490" t="s">
        <v>217</v>
      </c>
      <c r="B6490" s="1">
        <v>39092</v>
      </c>
      <c r="C6490" t="s">
        <v>3861</v>
      </c>
      <c r="D6490">
        <f t="shared" si="303"/>
        <v>5048.03</v>
      </c>
      <c r="E6490">
        <f t="shared" si="304"/>
        <v>1</v>
      </c>
      <c r="F6490" t="str">
        <f t="shared" si="305"/>
        <v>No</v>
      </c>
    </row>
    <row r="6491" spans="1:6" x14ac:dyDescent="0.25">
      <c r="A6491" t="s">
        <v>162</v>
      </c>
      <c r="B6491" s="1">
        <v>37871</v>
      </c>
      <c r="C6491" t="s">
        <v>3862</v>
      </c>
      <c r="D6491">
        <f t="shared" si="303"/>
        <v>7175.55</v>
      </c>
      <c r="E6491">
        <f t="shared" si="304"/>
        <v>9</v>
      </c>
      <c r="F6491" t="str">
        <f t="shared" si="305"/>
        <v>No</v>
      </c>
    </row>
    <row r="6492" spans="1:6" x14ac:dyDescent="0.25">
      <c r="A6492" t="s">
        <v>513</v>
      </c>
      <c r="B6492" s="1">
        <v>37868</v>
      </c>
      <c r="C6492">
        <v>5235.47</v>
      </c>
      <c r="D6492">
        <f t="shared" si="303"/>
        <v>5235.47</v>
      </c>
      <c r="E6492">
        <f t="shared" si="304"/>
        <v>9</v>
      </c>
      <c r="F6492" t="str">
        <f t="shared" si="305"/>
        <v>No</v>
      </c>
    </row>
    <row r="6493" spans="1:6" x14ac:dyDescent="0.25">
      <c r="A6493" t="s">
        <v>988</v>
      </c>
      <c r="B6493" s="1">
        <v>39057</v>
      </c>
      <c r="C6493" t="s">
        <v>3863</v>
      </c>
      <c r="D6493">
        <f t="shared" si="303"/>
        <v>8587.02</v>
      </c>
      <c r="E6493">
        <f t="shared" si="304"/>
        <v>12</v>
      </c>
      <c r="F6493" t="str">
        <f t="shared" si="305"/>
        <v>No</v>
      </c>
    </row>
    <row r="6494" spans="1:6" x14ac:dyDescent="0.25">
      <c r="A6494" t="s">
        <v>703</v>
      </c>
      <c r="B6494" s="1">
        <v>39537</v>
      </c>
      <c r="C6494">
        <v>9213.61</v>
      </c>
      <c r="D6494">
        <f t="shared" si="303"/>
        <v>9213.61</v>
      </c>
      <c r="E6494">
        <f t="shared" si="304"/>
        <v>3</v>
      </c>
      <c r="F6494" t="str">
        <f t="shared" si="305"/>
        <v>No</v>
      </c>
    </row>
    <row r="6495" spans="1:6" x14ac:dyDescent="0.25">
      <c r="A6495" t="s">
        <v>544</v>
      </c>
      <c r="B6495" s="1">
        <v>38075</v>
      </c>
      <c r="C6495">
        <v>9241.66</v>
      </c>
      <c r="D6495">
        <f t="shared" si="303"/>
        <v>9241.66</v>
      </c>
      <c r="E6495">
        <f t="shared" si="304"/>
        <v>3</v>
      </c>
      <c r="F6495" t="str">
        <f t="shared" si="305"/>
        <v>Yes</v>
      </c>
    </row>
    <row r="6496" spans="1:6" x14ac:dyDescent="0.25">
      <c r="A6496" t="s">
        <v>1375</v>
      </c>
      <c r="B6496" s="1">
        <v>39231</v>
      </c>
      <c r="C6496">
        <v>9111.58</v>
      </c>
      <c r="D6496">
        <f t="shared" si="303"/>
        <v>9111.58</v>
      </c>
      <c r="E6496">
        <f t="shared" si="304"/>
        <v>5</v>
      </c>
      <c r="F6496" t="str">
        <f t="shared" si="305"/>
        <v>No</v>
      </c>
    </row>
    <row r="6497" spans="1:6" x14ac:dyDescent="0.25">
      <c r="A6497" t="s">
        <v>853</v>
      </c>
      <c r="B6497" s="1">
        <v>41996</v>
      </c>
      <c r="C6497">
        <v>6270.07</v>
      </c>
      <c r="D6497">
        <f t="shared" si="303"/>
        <v>6270.07</v>
      </c>
      <c r="E6497">
        <f t="shared" si="304"/>
        <v>12</v>
      </c>
      <c r="F6497" t="str">
        <f t="shared" si="305"/>
        <v>No</v>
      </c>
    </row>
    <row r="6498" spans="1:6" x14ac:dyDescent="0.25">
      <c r="A6498" t="s">
        <v>121</v>
      </c>
      <c r="B6498" s="1">
        <v>38691</v>
      </c>
      <c r="C6498" t="s">
        <v>3864</v>
      </c>
      <c r="D6498">
        <f t="shared" si="303"/>
        <v>7308.87</v>
      </c>
      <c r="E6498">
        <f t="shared" si="304"/>
        <v>12</v>
      </c>
      <c r="F6498" t="str">
        <f t="shared" si="305"/>
        <v>No</v>
      </c>
    </row>
    <row r="6499" spans="1:6" x14ac:dyDescent="0.25">
      <c r="A6499" t="s">
        <v>96</v>
      </c>
      <c r="B6499" s="1">
        <v>38063</v>
      </c>
      <c r="C6499" t="s">
        <v>3865</v>
      </c>
      <c r="D6499">
        <f t="shared" si="303"/>
        <v>8903.5300000000007</v>
      </c>
      <c r="E6499">
        <f t="shared" si="304"/>
        <v>3</v>
      </c>
      <c r="F6499" t="str">
        <f t="shared" si="305"/>
        <v>No</v>
      </c>
    </row>
    <row r="6500" spans="1:6" x14ac:dyDescent="0.25">
      <c r="A6500" t="s">
        <v>138</v>
      </c>
      <c r="B6500" s="1">
        <v>41153</v>
      </c>
      <c r="C6500">
        <v>5713.5</v>
      </c>
      <c r="D6500">
        <f t="shared" si="303"/>
        <v>5713.5</v>
      </c>
      <c r="E6500">
        <f t="shared" si="304"/>
        <v>9</v>
      </c>
      <c r="F6500" t="str">
        <f t="shared" si="305"/>
        <v>Yes</v>
      </c>
    </row>
    <row r="6501" spans="1:6" x14ac:dyDescent="0.25">
      <c r="A6501" t="s">
        <v>250</v>
      </c>
      <c r="B6501" s="1">
        <v>41649</v>
      </c>
      <c r="C6501">
        <v>9142.0400000000009</v>
      </c>
      <c r="D6501">
        <f t="shared" si="303"/>
        <v>9142.0400000000009</v>
      </c>
      <c r="E6501">
        <f t="shared" si="304"/>
        <v>1</v>
      </c>
      <c r="F6501" t="str">
        <f t="shared" si="305"/>
        <v>No</v>
      </c>
    </row>
    <row r="6502" spans="1:6" x14ac:dyDescent="0.25">
      <c r="A6502" t="s">
        <v>648</v>
      </c>
      <c r="B6502" s="1">
        <v>39608</v>
      </c>
      <c r="C6502" t="s">
        <v>3866</v>
      </c>
      <c r="D6502">
        <f t="shared" si="303"/>
        <v>5548.48</v>
      </c>
      <c r="E6502">
        <f t="shared" si="304"/>
        <v>6</v>
      </c>
      <c r="F6502" t="str">
        <f t="shared" si="305"/>
        <v>No</v>
      </c>
    </row>
    <row r="6503" spans="1:6" x14ac:dyDescent="0.25">
      <c r="A6503" t="s">
        <v>348</v>
      </c>
      <c r="B6503" s="1">
        <v>39685</v>
      </c>
      <c r="C6503" t="s">
        <v>3867</v>
      </c>
      <c r="D6503">
        <f t="shared" si="303"/>
        <v>7890.96</v>
      </c>
      <c r="E6503">
        <f t="shared" si="304"/>
        <v>8</v>
      </c>
      <c r="F6503" t="str">
        <f t="shared" si="305"/>
        <v>No</v>
      </c>
    </row>
    <row r="6504" spans="1:6" x14ac:dyDescent="0.25">
      <c r="A6504" t="s">
        <v>992</v>
      </c>
      <c r="B6504" s="1">
        <v>38824</v>
      </c>
      <c r="C6504" t="s">
        <v>3868</v>
      </c>
      <c r="D6504">
        <f t="shared" si="303"/>
        <v>6073.29</v>
      </c>
      <c r="E6504">
        <f t="shared" si="304"/>
        <v>4</v>
      </c>
      <c r="F6504" t="str">
        <f t="shared" si="305"/>
        <v>No</v>
      </c>
    </row>
    <row r="6505" spans="1:6" x14ac:dyDescent="0.25">
      <c r="A6505" t="s">
        <v>838</v>
      </c>
      <c r="B6505" s="1">
        <v>39907</v>
      </c>
      <c r="C6505">
        <v>9763.69</v>
      </c>
      <c r="D6505">
        <f t="shared" si="303"/>
        <v>9763.69</v>
      </c>
      <c r="E6505">
        <f t="shared" si="304"/>
        <v>4</v>
      </c>
      <c r="F6505" t="str">
        <f t="shared" si="305"/>
        <v>No</v>
      </c>
    </row>
    <row r="6506" spans="1:6" x14ac:dyDescent="0.25">
      <c r="A6506" t="s">
        <v>660</v>
      </c>
      <c r="B6506" s="1">
        <v>41457</v>
      </c>
      <c r="C6506">
        <v>8348.75</v>
      </c>
      <c r="D6506">
        <f t="shared" si="303"/>
        <v>8348.75</v>
      </c>
      <c r="E6506">
        <f t="shared" si="304"/>
        <v>7</v>
      </c>
      <c r="F6506" t="str">
        <f t="shared" si="305"/>
        <v>No</v>
      </c>
    </row>
    <row r="6507" spans="1:6" x14ac:dyDescent="0.25">
      <c r="A6507" t="s">
        <v>1586</v>
      </c>
      <c r="B6507" s="1">
        <v>40438</v>
      </c>
      <c r="C6507">
        <v>8879.5400000000009</v>
      </c>
      <c r="D6507">
        <f t="shared" si="303"/>
        <v>8879.5400000000009</v>
      </c>
      <c r="E6507">
        <f t="shared" si="304"/>
        <v>9</v>
      </c>
      <c r="F6507" t="str">
        <f t="shared" si="305"/>
        <v>No</v>
      </c>
    </row>
    <row r="6508" spans="1:6" x14ac:dyDescent="0.25">
      <c r="A6508" t="s">
        <v>79</v>
      </c>
      <c r="B6508" s="1">
        <v>40262</v>
      </c>
      <c r="C6508" t="s">
        <v>3869</v>
      </c>
      <c r="D6508">
        <f t="shared" si="303"/>
        <v>9504.7800000000007</v>
      </c>
      <c r="E6508">
        <f t="shared" si="304"/>
        <v>3</v>
      </c>
      <c r="F6508" t="str">
        <f t="shared" si="305"/>
        <v>Yes</v>
      </c>
    </row>
    <row r="6509" spans="1:6" x14ac:dyDescent="0.25">
      <c r="A6509" t="s">
        <v>159</v>
      </c>
      <c r="B6509" s="1">
        <v>39704</v>
      </c>
      <c r="C6509" t="s">
        <v>3870</v>
      </c>
      <c r="D6509">
        <f t="shared" si="303"/>
        <v>6124.96</v>
      </c>
      <c r="E6509">
        <f t="shared" si="304"/>
        <v>9</v>
      </c>
      <c r="F6509" t="str">
        <f t="shared" si="305"/>
        <v>No</v>
      </c>
    </row>
    <row r="6510" spans="1:6" x14ac:dyDescent="0.25">
      <c r="A6510" t="s">
        <v>125</v>
      </c>
      <c r="B6510" s="1">
        <v>41896</v>
      </c>
      <c r="C6510" t="s">
        <v>3871</v>
      </c>
      <c r="D6510">
        <f t="shared" si="303"/>
        <v>6738.11</v>
      </c>
      <c r="E6510">
        <f t="shared" si="304"/>
        <v>9</v>
      </c>
      <c r="F6510" t="str">
        <f t="shared" si="305"/>
        <v>No</v>
      </c>
    </row>
    <row r="6511" spans="1:6" x14ac:dyDescent="0.25">
      <c r="A6511" t="s">
        <v>526</v>
      </c>
      <c r="B6511" s="1">
        <v>38163</v>
      </c>
      <c r="C6511">
        <v>6350.93</v>
      </c>
      <c r="D6511">
        <f t="shared" si="303"/>
        <v>6350.93</v>
      </c>
      <c r="E6511">
        <f t="shared" si="304"/>
        <v>6</v>
      </c>
      <c r="F6511" t="str">
        <f t="shared" si="305"/>
        <v>No</v>
      </c>
    </row>
    <row r="6512" spans="1:6" x14ac:dyDescent="0.25">
      <c r="A6512" t="s">
        <v>74</v>
      </c>
      <c r="B6512" s="1">
        <v>40973</v>
      </c>
      <c r="C6512">
        <v>6683.94</v>
      </c>
      <c r="D6512">
        <f t="shared" si="303"/>
        <v>6683.94</v>
      </c>
      <c r="E6512">
        <f t="shared" si="304"/>
        <v>3</v>
      </c>
      <c r="F6512" t="str">
        <f t="shared" si="305"/>
        <v>Yes</v>
      </c>
    </row>
    <row r="6513" spans="1:6" x14ac:dyDescent="0.25">
      <c r="A6513" t="s">
        <v>454</v>
      </c>
      <c r="B6513" s="1">
        <v>40035</v>
      </c>
      <c r="C6513">
        <v>5913.85</v>
      </c>
      <c r="D6513">
        <f t="shared" si="303"/>
        <v>5913.85</v>
      </c>
      <c r="E6513">
        <f t="shared" si="304"/>
        <v>8</v>
      </c>
      <c r="F6513" t="str">
        <f t="shared" si="305"/>
        <v>No</v>
      </c>
    </row>
    <row r="6514" spans="1:6" x14ac:dyDescent="0.25">
      <c r="A6514" t="s">
        <v>1021</v>
      </c>
      <c r="B6514" s="1">
        <v>40749</v>
      </c>
      <c r="C6514">
        <v>7783.4</v>
      </c>
      <c r="D6514">
        <f t="shared" si="303"/>
        <v>7783.4</v>
      </c>
      <c r="E6514">
        <f t="shared" si="304"/>
        <v>7</v>
      </c>
      <c r="F6514" t="str">
        <f t="shared" si="305"/>
        <v>No</v>
      </c>
    </row>
    <row r="6515" spans="1:6" x14ac:dyDescent="0.25">
      <c r="A6515" t="s">
        <v>703</v>
      </c>
      <c r="B6515" s="1">
        <v>41446</v>
      </c>
      <c r="C6515">
        <v>7271.52</v>
      </c>
      <c r="D6515">
        <f t="shared" si="303"/>
        <v>7271.52</v>
      </c>
      <c r="E6515">
        <f t="shared" si="304"/>
        <v>6</v>
      </c>
      <c r="F6515" t="str">
        <f t="shared" si="305"/>
        <v>No</v>
      </c>
    </row>
    <row r="6516" spans="1:6" x14ac:dyDescent="0.25">
      <c r="A6516" t="s">
        <v>74</v>
      </c>
      <c r="B6516" s="1">
        <v>41430</v>
      </c>
      <c r="C6516">
        <v>5447.97</v>
      </c>
      <c r="D6516">
        <f t="shared" si="303"/>
        <v>5447.97</v>
      </c>
      <c r="E6516">
        <f t="shared" si="304"/>
        <v>6</v>
      </c>
      <c r="F6516" t="str">
        <f t="shared" si="305"/>
        <v>Yes</v>
      </c>
    </row>
    <row r="6517" spans="1:6" x14ac:dyDescent="0.25">
      <c r="A6517" t="s">
        <v>1226</v>
      </c>
      <c r="B6517" s="1">
        <v>41026</v>
      </c>
      <c r="C6517" t="s">
        <v>3872</v>
      </c>
      <c r="D6517">
        <f t="shared" si="303"/>
        <v>6588.34</v>
      </c>
      <c r="E6517">
        <f t="shared" si="304"/>
        <v>4</v>
      </c>
      <c r="F6517" t="str">
        <f t="shared" si="305"/>
        <v>No</v>
      </c>
    </row>
    <row r="6518" spans="1:6" x14ac:dyDescent="0.25">
      <c r="A6518" t="s">
        <v>61</v>
      </c>
      <c r="B6518" s="1">
        <v>40424</v>
      </c>
      <c r="C6518">
        <v>9996.2099999999991</v>
      </c>
      <c r="D6518">
        <f t="shared" si="303"/>
        <v>9996.2099999999991</v>
      </c>
      <c r="E6518">
        <f t="shared" si="304"/>
        <v>9</v>
      </c>
      <c r="F6518" t="str">
        <f t="shared" si="305"/>
        <v>No</v>
      </c>
    </row>
    <row r="6519" spans="1:6" x14ac:dyDescent="0.25">
      <c r="A6519" t="s">
        <v>1064</v>
      </c>
      <c r="B6519" s="1">
        <v>41056</v>
      </c>
      <c r="C6519" t="s">
        <v>3873</v>
      </c>
      <c r="D6519">
        <f t="shared" si="303"/>
        <v>6669.04</v>
      </c>
      <c r="E6519">
        <f t="shared" si="304"/>
        <v>5</v>
      </c>
      <c r="F6519" t="str">
        <f t="shared" si="305"/>
        <v>No</v>
      </c>
    </row>
    <row r="6520" spans="1:6" x14ac:dyDescent="0.25">
      <c r="A6520" t="s">
        <v>640</v>
      </c>
      <c r="B6520" s="1">
        <v>38531</v>
      </c>
      <c r="C6520" t="s">
        <v>3874</v>
      </c>
      <c r="D6520">
        <f t="shared" si="303"/>
        <v>6461.53</v>
      </c>
      <c r="E6520">
        <f t="shared" si="304"/>
        <v>6</v>
      </c>
      <c r="F6520" t="str">
        <f t="shared" si="305"/>
        <v>No</v>
      </c>
    </row>
    <row r="6521" spans="1:6" x14ac:dyDescent="0.25">
      <c r="A6521" t="s">
        <v>125</v>
      </c>
      <c r="B6521" s="1">
        <v>41364</v>
      </c>
      <c r="C6521" t="s">
        <v>3875</v>
      </c>
      <c r="D6521">
        <f t="shared" si="303"/>
        <v>9592.36</v>
      </c>
      <c r="E6521">
        <f t="shared" si="304"/>
        <v>3</v>
      </c>
      <c r="F6521" t="str">
        <f t="shared" si="305"/>
        <v>No</v>
      </c>
    </row>
    <row r="6522" spans="1:6" x14ac:dyDescent="0.25">
      <c r="A6522" t="s">
        <v>790</v>
      </c>
      <c r="B6522" s="1">
        <v>41505</v>
      </c>
      <c r="C6522">
        <v>6073.89</v>
      </c>
      <c r="D6522">
        <f t="shared" si="303"/>
        <v>6073.89</v>
      </c>
      <c r="E6522">
        <f t="shared" si="304"/>
        <v>8</v>
      </c>
      <c r="F6522" t="str">
        <f t="shared" si="305"/>
        <v>No</v>
      </c>
    </row>
    <row r="6523" spans="1:6" x14ac:dyDescent="0.25">
      <c r="A6523" t="s">
        <v>427</v>
      </c>
      <c r="B6523" s="1">
        <v>37198</v>
      </c>
      <c r="C6523" t="s">
        <v>3876</v>
      </c>
      <c r="D6523">
        <f t="shared" si="303"/>
        <v>8395.91</v>
      </c>
      <c r="E6523">
        <f t="shared" si="304"/>
        <v>11</v>
      </c>
      <c r="F6523" t="str">
        <f t="shared" si="305"/>
        <v>No</v>
      </c>
    </row>
    <row r="6524" spans="1:6" x14ac:dyDescent="0.25">
      <c r="A6524" t="s">
        <v>1376</v>
      </c>
      <c r="B6524" s="1">
        <v>38230</v>
      </c>
      <c r="C6524" t="s">
        <v>3877</v>
      </c>
      <c r="D6524">
        <f t="shared" si="303"/>
        <v>7125.79</v>
      </c>
      <c r="E6524">
        <f t="shared" si="304"/>
        <v>8</v>
      </c>
      <c r="F6524" t="str">
        <f t="shared" si="305"/>
        <v>No</v>
      </c>
    </row>
    <row r="6525" spans="1:6" x14ac:dyDescent="0.25">
      <c r="A6525" t="s">
        <v>494</v>
      </c>
      <c r="B6525" s="1">
        <v>38803</v>
      </c>
      <c r="C6525" t="s">
        <v>3878</v>
      </c>
      <c r="D6525">
        <f t="shared" si="303"/>
        <v>7952.98</v>
      </c>
      <c r="E6525">
        <f t="shared" si="304"/>
        <v>3</v>
      </c>
      <c r="F6525" t="str">
        <f t="shared" si="305"/>
        <v>No</v>
      </c>
    </row>
    <row r="6526" spans="1:6" x14ac:dyDescent="0.25">
      <c r="A6526" t="s">
        <v>153</v>
      </c>
      <c r="B6526" s="1">
        <v>40520</v>
      </c>
      <c r="C6526" t="s">
        <v>3879</v>
      </c>
      <c r="D6526">
        <f t="shared" si="303"/>
        <v>5553.8</v>
      </c>
      <c r="E6526">
        <f t="shared" si="304"/>
        <v>12</v>
      </c>
      <c r="F6526" t="str">
        <f t="shared" si="305"/>
        <v>No</v>
      </c>
    </row>
    <row r="6527" spans="1:6" x14ac:dyDescent="0.25">
      <c r="A6527" t="s">
        <v>459</v>
      </c>
      <c r="B6527" s="1">
        <v>40275</v>
      </c>
      <c r="C6527">
        <v>6002.4</v>
      </c>
      <c r="D6527">
        <f t="shared" si="303"/>
        <v>6002.4</v>
      </c>
      <c r="E6527">
        <f t="shared" si="304"/>
        <v>4</v>
      </c>
      <c r="F6527" t="str">
        <f t="shared" si="305"/>
        <v>No</v>
      </c>
    </row>
    <row r="6528" spans="1:6" x14ac:dyDescent="0.25">
      <c r="A6528" t="s">
        <v>853</v>
      </c>
      <c r="B6528" s="1">
        <v>40745</v>
      </c>
      <c r="C6528" t="s">
        <v>3880</v>
      </c>
      <c r="D6528">
        <f t="shared" si="303"/>
        <v>6761.22</v>
      </c>
      <c r="E6528">
        <f t="shared" si="304"/>
        <v>7</v>
      </c>
      <c r="F6528" t="str">
        <f t="shared" si="305"/>
        <v>No</v>
      </c>
    </row>
    <row r="6529" spans="1:6" x14ac:dyDescent="0.25">
      <c r="A6529" t="s">
        <v>1076</v>
      </c>
      <c r="B6529" s="1">
        <v>40676</v>
      </c>
      <c r="C6529" t="s">
        <v>3881</v>
      </c>
      <c r="D6529">
        <f t="shared" si="303"/>
        <v>7459.3</v>
      </c>
      <c r="E6529">
        <f t="shared" si="304"/>
        <v>5</v>
      </c>
      <c r="F6529" t="str">
        <f t="shared" si="305"/>
        <v>No</v>
      </c>
    </row>
    <row r="6530" spans="1:6" x14ac:dyDescent="0.25">
      <c r="A6530" t="s">
        <v>190</v>
      </c>
      <c r="B6530" s="1">
        <v>39067</v>
      </c>
      <c r="C6530">
        <v>6320.87</v>
      </c>
      <c r="D6530">
        <f t="shared" si="303"/>
        <v>6320.87</v>
      </c>
      <c r="E6530">
        <f t="shared" si="304"/>
        <v>12</v>
      </c>
      <c r="F6530" t="str">
        <f t="shared" si="305"/>
        <v>No</v>
      </c>
    </row>
    <row r="6531" spans="1:6" x14ac:dyDescent="0.25">
      <c r="A6531" t="s">
        <v>76</v>
      </c>
      <c r="B6531" s="1">
        <v>38017</v>
      </c>
      <c r="C6531" t="s">
        <v>3882</v>
      </c>
      <c r="D6531">
        <f t="shared" ref="D6531:D6594" si="306">IF(LEFT(RIGHT(C6531,3))=",",_xlfn.NUMBERVALUE(C6531,",","."),C6531)</f>
        <v>9532.02</v>
      </c>
      <c r="E6531">
        <f t="shared" ref="E6531:E6594" si="307">MONTH(B6531)</f>
        <v>1</v>
      </c>
      <c r="F6531" t="str">
        <f t="shared" ref="F6531:F6594" si="308">IF(ISERROR(SEARCH("J*A*S*M",A6531)),"No","Yes")</f>
        <v>No</v>
      </c>
    </row>
    <row r="6532" spans="1:6" x14ac:dyDescent="0.25">
      <c r="A6532" t="s">
        <v>74</v>
      </c>
      <c r="B6532" s="1">
        <v>41253</v>
      </c>
      <c r="C6532" t="s">
        <v>3883</v>
      </c>
      <c r="D6532">
        <f t="shared" si="306"/>
        <v>8372.16</v>
      </c>
      <c r="E6532">
        <f t="shared" si="307"/>
        <v>12</v>
      </c>
      <c r="F6532" t="str">
        <f t="shared" si="308"/>
        <v>Yes</v>
      </c>
    </row>
    <row r="6533" spans="1:6" x14ac:dyDescent="0.25">
      <c r="A6533" t="s">
        <v>568</v>
      </c>
      <c r="B6533" s="1">
        <v>41104</v>
      </c>
      <c r="C6533">
        <v>7035.91</v>
      </c>
      <c r="D6533">
        <f t="shared" si="306"/>
        <v>7035.91</v>
      </c>
      <c r="E6533">
        <f t="shared" si="307"/>
        <v>7</v>
      </c>
      <c r="F6533" t="str">
        <f t="shared" si="308"/>
        <v>No</v>
      </c>
    </row>
    <row r="6534" spans="1:6" x14ac:dyDescent="0.25">
      <c r="A6534" t="s">
        <v>544</v>
      </c>
      <c r="B6534" s="1">
        <v>40865</v>
      </c>
      <c r="C6534">
        <v>9304.19</v>
      </c>
      <c r="D6534">
        <f t="shared" si="306"/>
        <v>9304.19</v>
      </c>
      <c r="E6534">
        <f t="shared" si="307"/>
        <v>11</v>
      </c>
      <c r="F6534" t="str">
        <f t="shared" si="308"/>
        <v>Yes</v>
      </c>
    </row>
    <row r="6535" spans="1:6" x14ac:dyDescent="0.25">
      <c r="A6535" t="s">
        <v>229</v>
      </c>
      <c r="B6535" s="1">
        <v>41897</v>
      </c>
      <c r="C6535" t="s">
        <v>3884</v>
      </c>
      <c r="D6535">
        <f t="shared" si="306"/>
        <v>6903.25</v>
      </c>
      <c r="E6535">
        <f t="shared" si="307"/>
        <v>9</v>
      </c>
      <c r="F6535" t="str">
        <f t="shared" si="308"/>
        <v>No</v>
      </c>
    </row>
    <row r="6536" spans="1:6" x14ac:dyDescent="0.25">
      <c r="A6536" t="s">
        <v>126</v>
      </c>
      <c r="B6536" s="1">
        <v>37281</v>
      </c>
      <c r="C6536" t="s">
        <v>3885</v>
      </c>
      <c r="D6536">
        <f t="shared" si="306"/>
        <v>8641.8799999999992</v>
      </c>
      <c r="E6536">
        <f t="shared" si="307"/>
        <v>1</v>
      </c>
      <c r="F6536" t="str">
        <f t="shared" si="308"/>
        <v>No</v>
      </c>
    </row>
    <row r="6537" spans="1:6" x14ac:dyDescent="0.25">
      <c r="A6537" t="s">
        <v>475</v>
      </c>
      <c r="B6537" s="1">
        <v>40971</v>
      </c>
      <c r="C6537">
        <v>7717.59</v>
      </c>
      <c r="D6537">
        <f t="shared" si="306"/>
        <v>7717.59</v>
      </c>
      <c r="E6537">
        <f t="shared" si="307"/>
        <v>3</v>
      </c>
      <c r="F6537" t="str">
        <f t="shared" si="308"/>
        <v>No</v>
      </c>
    </row>
    <row r="6538" spans="1:6" x14ac:dyDescent="0.25">
      <c r="A6538" t="s">
        <v>134</v>
      </c>
      <c r="B6538" s="1">
        <v>38693</v>
      </c>
      <c r="C6538" t="s">
        <v>3886</v>
      </c>
      <c r="D6538">
        <f t="shared" si="306"/>
        <v>5919.89</v>
      </c>
      <c r="E6538">
        <f t="shared" si="307"/>
        <v>12</v>
      </c>
      <c r="F6538" t="str">
        <f t="shared" si="308"/>
        <v>No</v>
      </c>
    </row>
    <row r="6539" spans="1:6" x14ac:dyDescent="0.25">
      <c r="A6539" t="s">
        <v>2524</v>
      </c>
      <c r="B6539" s="1">
        <v>38841</v>
      </c>
      <c r="C6539" t="s">
        <v>3887</v>
      </c>
      <c r="D6539">
        <f t="shared" si="306"/>
        <v>9078.42</v>
      </c>
      <c r="E6539">
        <f t="shared" si="307"/>
        <v>5</v>
      </c>
      <c r="F6539" t="str">
        <f t="shared" si="308"/>
        <v>No</v>
      </c>
    </row>
    <row r="6540" spans="1:6" x14ac:dyDescent="0.25">
      <c r="A6540" t="s">
        <v>470</v>
      </c>
      <c r="B6540" s="1">
        <v>41916</v>
      </c>
      <c r="C6540" t="s">
        <v>3888</v>
      </c>
      <c r="D6540">
        <f t="shared" si="306"/>
        <v>7062.43</v>
      </c>
      <c r="E6540">
        <f t="shared" si="307"/>
        <v>10</v>
      </c>
      <c r="F6540" t="str">
        <f t="shared" si="308"/>
        <v>No</v>
      </c>
    </row>
    <row r="6541" spans="1:6" x14ac:dyDescent="0.25">
      <c r="A6541" t="s">
        <v>1039</v>
      </c>
      <c r="B6541" s="1">
        <v>37498</v>
      </c>
      <c r="C6541" t="s">
        <v>3889</v>
      </c>
      <c r="D6541">
        <f t="shared" si="306"/>
        <v>6324.54</v>
      </c>
      <c r="E6541">
        <f t="shared" si="307"/>
        <v>8</v>
      </c>
      <c r="F6541" t="str">
        <f t="shared" si="308"/>
        <v>No</v>
      </c>
    </row>
    <row r="6542" spans="1:6" x14ac:dyDescent="0.25">
      <c r="A6542" t="s">
        <v>194</v>
      </c>
      <c r="B6542" s="1">
        <v>38776</v>
      </c>
      <c r="C6542">
        <v>9187.4599999999991</v>
      </c>
      <c r="D6542">
        <f t="shared" si="306"/>
        <v>9187.4599999999991</v>
      </c>
      <c r="E6542">
        <f t="shared" si="307"/>
        <v>2</v>
      </c>
      <c r="F6542" t="str">
        <f t="shared" si="308"/>
        <v>No</v>
      </c>
    </row>
    <row r="6543" spans="1:6" x14ac:dyDescent="0.25">
      <c r="A6543" t="s">
        <v>600</v>
      </c>
      <c r="B6543" s="1">
        <v>37528</v>
      </c>
      <c r="C6543">
        <v>6751.01</v>
      </c>
      <c r="D6543">
        <f t="shared" si="306"/>
        <v>6751.01</v>
      </c>
      <c r="E6543">
        <f t="shared" si="307"/>
        <v>9</v>
      </c>
      <c r="F6543" t="str">
        <f t="shared" si="308"/>
        <v>No</v>
      </c>
    </row>
    <row r="6544" spans="1:6" x14ac:dyDescent="0.25">
      <c r="A6544" t="s">
        <v>80</v>
      </c>
      <c r="B6544" s="1">
        <v>38238</v>
      </c>
      <c r="C6544">
        <v>5481.32</v>
      </c>
      <c r="D6544">
        <f t="shared" si="306"/>
        <v>5481.32</v>
      </c>
      <c r="E6544">
        <f t="shared" si="307"/>
        <v>9</v>
      </c>
      <c r="F6544" t="str">
        <f t="shared" si="308"/>
        <v>Yes</v>
      </c>
    </row>
    <row r="6545" spans="1:6" x14ac:dyDescent="0.25">
      <c r="A6545" t="s">
        <v>62</v>
      </c>
      <c r="B6545" s="1">
        <v>40652</v>
      </c>
      <c r="C6545" t="s">
        <v>3890</v>
      </c>
      <c r="D6545">
        <f t="shared" si="306"/>
        <v>9833.98</v>
      </c>
      <c r="E6545">
        <f t="shared" si="307"/>
        <v>4</v>
      </c>
      <c r="F6545" t="str">
        <f t="shared" si="308"/>
        <v>No</v>
      </c>
    </row>
    <row r="6546" spans="1:6" x14ac:dyDescent="0.25">
      <c r="A6546" t="s">
        <v>495</v>
      </c>
      <c r="B6546" s="1">
        <v>41431</v>
      </c>
      <c r="C6546" t="s">
        <v>3891</v>
      </c>
      <c r="D6546">
        <f t="shared" si="306"/>
        <v>6396.74</v>
      </c>
      <c r="E6546">
        <f t="shared" si="307"/>
        <v>6</v>
      </c>
      <c r="F6546" t="str">
        <f t="shared" si="308"/>
        <v>No</v>
      </c>
    </row>
    <row r="6547" spans="1:6" x14ac:dyDescent="0.25">
      <c r="A6547" t="s">
        <v>494</v>
      </c>
      <c r="B6547" s="1">
        <v>37968</v>
      </c>
      <c r="C6547">
        <v>6989.52</v>
      </c>
      <c r="D6547">
        <f t="shared" si="306"/>
        <v>6989.52</v>
      </c>
      <c r="E6547">
        <f t="shared" si="307"/>
        <v>12</v>
      </c>
      <c r="F6547" t="str">
        <f t="shared" si="308"/>
        <v>No</v>
      </c>
    </row>
    <row r="6548" spans="1:6" x14ac:dyDescent="0.25">
      <c r="A6548" t="s">
        <v>743</v>
      </c>
      <c r="B6548" s="1">
        <v>39584</v>
      </c>
      <c r="C6548">
        <v>5452.7</v>
      </c>
      <c r="D6548">
        <f t="shared" si="306"/>
        <v>5452.7</v>
      </c>
      <c r="E6548">
        <f t="shared" si="307"/>
        <v>5</v>
      </c>
      <c r="F6548" t="str">
        <f t="shared" si="308"/>
        <v>No</v>
      </c>
    </row>
    <row r="6549" spans="1:6" x14ac:dyDescent="0.25">
      <c r="A6549" t="s">
        <v>904</v>
      </c>
      <c r="B6549" s="1">
        <v>39160</v>
      </c>
      <c r="C6549">
        <v>7215.19</v>
      </c>
      <c r="D6549">
        <f t="shared" si="306"/>
        <v>7215.19</v>
      </c>
      <c r="E6549">
        <f t="shared" si="307"/>
        <v>3</v>
      </c>
      <c r="F6549" t="str">
        <f t="shared" si="308"/>
        <v>No</v>
      </c>
    </row>
    <row r="6550" spans="1:6" x14ac:dyDescent="0.25">
      <c r="A6550" t="s">
        <v>427</v>
      </c>
      <c r="B6550" s="1">
        <v>40408</v>
      </c>
      <c r="C6550">
        <v>7052.83</v>
      </c>
      <c r="D6550">
        <f t="shared" si="306"/>
        <v>7052.83</v>
      </c>
      <c r="E6550">
        <f t="shared" si="307"/>
        <v>8</v>
      </c>
      <c r="F6550" t="str">
        <f t="shared" si="308"/>
        <v>No</v>
      </c>
    </row>
    <row r="6551" spans="1:6" x14ac:dyDescent="0.25">
      <c r="A6551" t="s">
        <v>703</v>
      </c>
      <c r="B6551" s="1">
        <v>37519</v>
      </c>
      <c r="C6551">
        <v>8381.58</v>
      </c>
      <c r="D6551">
        <f t="shared" si="306"/>
        <v>8381.58</v>
      </c>
      <c r="E6551">
        <f t="shared" si="307"/>
        <v>9</v>
      </c>
      <c r="F6551" t="str">
        <f t="shared" si="308"/>
        <v>No</v>
      </c>
    </row>
    <row r="6552" spans="1:6" x14ac:dyDescent="0.25">
      <c r="A6552" t="s">
        <v>1238</v>
      </c>
      <c r="B6552" s="1">
        <v>40753</v>
      </c>
      <c r="C6552">
        <v>9908.2800000000007</v>
      </c>
      <c r="D6552">
        <f t="shared" si="306"/>
        <v>9908.2800000000007</v>
      </c>
      <c r="E6552">
        <f t="shared" si="307"/>
        <v>7</v>
      </c>
      <c r="F6552" t="str">
        <f t="shared" si="308"/>
        <v>No</v>
      </c>
    </row>
    <row r="6553" spans="1:6" x14ac:dyDescent="0.25">
      <c r="A6553" t="s">
        <v>201</v>
      </c>
      <c r="B6553" s="1">
        <v>39006</v>
      </c>
      <c r="C6553" t="s">
        <v>3892</v>
      </c>
      <c r="D6553">
        <f t="shared" si="306"/>
        <v>5571.06</v>
      </c>
      <c r="E6553">
        <f t="shared" si="307"/>
        <v>10</v>
      </c>
      <c r="F6553" t="str">
        <f t="shared" si="308"/>
        <v>No</v>
      </c>
    </row>
    <row r="6554" spans="1:6" x14ac:dyDescent="0.25">
      <c r="A6554" t="s">
        <v>1130</v>
      </c>
      <c r="B6554" s="1">
        <v>41336</v>
      </c>
      <c r="C6554">
        <v>6137.83</v>
      </c>
      <c r="D6554">
        <f t="shared" si="306"/>
        <v>6137.83</v>
      </c>
      <c r="E6554">
        <f t="shared" si="307"/>
        <v>3</v>
      </c>
      <c r="F6554" t="str">
        <f t="shared" si="308"/>
        <v>No</v>
      </c>
    </row>
    <row r="6555" spans="1:6" x14ac:dyDescent="0.25">
      <c r="A6555" t="s">
        <v>634</v>
      </c>
      <c r="B6555" s="1">
        <v>39085</v>
      </c>
      <c r="C6555">
        <v>9097.2999999999993</v>
      </c>
      <c r="D6555">
        <f t="shared" si="306"/>
        <v>9097.2999999999993</v>
      </c>
      <c r="E6555">
        <f t="shared" si="307"/>
        <v>1</v>
      </c>
      <c r="F6555" t="str">
        <f t="shared" si="308"/>
        <v>No</v>
      </c>
    </row>
    <row r="6556" spans="1:6" x14ac:dyDescent="0.25">
      <c r="A6556" t="s">
        <v>199</v>
      </c>
      <c r="B6556" s="1">
        <v>37384</v>
      </c>
      <c r="C6556">
        <v>9617.2199999999993</v>
      </c>
      <c r="D6556">
        <f t="shared" si="306"/>
        <v>9617.2199999999993</v>
      </c>
      <c r="E6556">
        <f t="shared" si="307"/>
        <v>5</v>
      </c>
      <c r="F6556" t="str">
        <f t="shared" si="308"/>
        <v>No</v>
      </c>
    </row>
    <row r="6557" spans="1:6" x14ac:dyDescent="0.25">
      <c r="A6557" t="s">
        <v>573</v>
      </c>
      <c r="B6557" s="1">
        <v>40688</v>
      </c>
      <c r="C6557" t="s">
        <v>3893</v>
      </c>
      <c r="D6557">
        <f t="shared" si="306"/>
        <v>7972.3</v>
      </c>
      <c r="E6557">
        <f t="shared" si="307"/>
        <v>5</v>
      </c>
      <c r="F6557" t="str">
        <f t="shared" si="308"/>
        <v>No</v>
      </c>
    </row>
    <row r="6558" spans="1:6" x14ac:dyDescent="0.25">
      <c r="A6558" t="s">
        <v>568</v>
      </c>
      <c r="B6558" s="1">
        <v>40560</v>
      </c>
      <c r="C6558">
        <v>7314.23</v>
      </c>
      <c r="D6558">
        <f t="shared" si="306"/>
        <v>7314.23</v>
      </c>
      <c r="E6558">
        <f t="shared" si="307"/>
        <v>1</v>
      </c>
      <c r="F6558" t="str">
        <f t="shared" si="308"/>
        <v>No</v>
      </c>
    </row>
    <row r="6559" spans="1:6" x14ac:dyDescent="0.25">
      <c r="A6559" t="s">
        <v>1053</v>
      </c>
      <c r="B6559" s="1">
        <v>37535</v>
      </c>
      <c r="C6559">
        <v>8348.0400000000009</v>
      </c>
      <c r="D6559">
        <f t="shared" si="306"/>
        <v>8348.0400000000009</v>
      </c>
      <c r="E6559">
        <f t="shared" si="307"/>
        <v>10</v>
      </c>
      <c r="F6559" t="str">
        <f t="shared" si="308"/>
        <v>No</v>
      </c>
    </row>
    <row r="6560" spans="1:6" x14ac:dyDescent="0.25">
      <c r="A6560" t="s">
        <v>1531</v>
      </c>
      <c r="B6560" s="1">
        <v>38528</v>
      </c>
      <c r="C6560" t="s">
        <v>3894</v>
      </c>
      <c r="D6560">
        <f t="shared" si="306"/>
        <v>7046.34</v>
      </c>
      <c r="E6560">
        <f t="shared" si="307"/>
        <v>6</v>
      </c>
      <c r="F6560" t="str">
        <f t="shared" si="308"/>
        <v>No</v>
      </c>
    </row>
    <row r="6561" spans="1:6" x14ac:dyDescent="0.25">
      <c r="A6561" t="s">
        <v>454</v>
      </c>
      <c r="B6561" s="1">
        <v>41093</v>
      </c>
      <c r="C6561" t="s">
        <v>3895</v>
      </c>
      <c r="D6561">
        <f t="shared" si="306"/>
        <v>5706.34</v>
      </c>
      <c r="E6561">
        <f t="shared" si="307"/>
        <v>7</v>
      </c>
      <c r="F6561" t="str">
        <f t="shared" si="308"/>
        <v>No</v>
      </c>
    </row>
    <row r="6562" spans="1:6" x14ac:dyDescent="0.25">
      <c r="A6562" t="s">
        <v>136</v>
      </c>
      <c r="B6562" s="1">
        <v>37434</v>
      </c>
      <c r="C6562">
        <v>5585.89</v>
      </c>
      <c r="D6562">
        <f t="shared" si="306"/>
        <v>5585.89</v>
      </c>
      <c r="E6562">
        <f t="shared" si="307"/>
        <v>6</v>
      </c>
      <c r="F6562" t="str">
        <f t="shared" si="308"/>
        <v>No</v>
      </c>
    </row>
    <row r="6563" spans="1:6" x14ac:dyDescent="0.25">
      <c r="A6563" t="s">
        <v>102</v>
      </c>
      <c r="B6563" s="1">
        <v>39831</v>
      </c>
      <c r="C6563">
        <v>5840.9</v>
      </c>
      <c r="D6563">
        <f t="shared" si="306"/>
        <v>5840.9</v>
      </c>
      <c r="E6563">
        <f t="shared" si="307"/>
        <v>1</v>
      </c>
      <c r="F6563" t="str">
        <f t="shared" si="308"/>
        <v>No</v>
      </c>
    </row>
    <row r="6564" spans="1:6" x14ac:dyDescent="0.25">
      <c r="A6564" t="s">
        <v>64</v>
      </c>
      <c r="B6564" s="1">
        <v>38327</v>
      </c>
      <c r="C6564">
        <v>8479.94</v>
      </c>
      <c r="D6564">
        <f t="shared" si="306"/>
        <v>8479.94</v>
      </c>
      <c r="E6564">
        <f t="shared" si="307"/>
        <v>12</v>
      </c>
      <c r="F6564" t="str">
        <f t="shared" si="308"/>
        <v>No</v>
      </c>
    </row>
    <row r="6565" spans="1:6" x14ac:dyDescent="0.25">
      <c r="A6565" t="s">
        <v>2638</v>
      </c>
      <c r="B6565" s="1">
        <v>40972</v>
      </c>
      <c r="C6565" t="s">
        <v>3896</v>
      </c>
      <c r="D6565">
        <f t="shared" si="306"/>
        <v>8493.5300000000007</v>
      </c>
      <c r="E6565">
        <f t="shared" si="307"/>
        <v>3</v>
      </c>
      <c r="F6565" t="str">
        <f t="shared" si="308"/>
        <v>No</v>
      </c>
    </row>
    <row r="6566" spans="1:6" x14ac:dyDescent="0.25">
      <c r="A6566" t="s">
        <v>74</v>
      </c>
      <c r="B6566" s="1">
        <v>39678</v>
      </c>
      <c r="C6566">
        <v>8841.89</v>
      </c>
      <c r="D6566">
        <f t="shared" si="306"/>
        <v>8841.89</v>
      </c>
      <c r="E6566">
        <f t="shared" si="307"/>
        <v>8</v>
      </c>
      <c r="F6566" t="str">
        <f t="shared" si="308"/>
        <v>Yes</v>
      </c>
    </row>
    <row r="6567" spans="1:6" x14ac:dyDescent="0.25">
      <c r="A6567" t="s">
        <v>1375</v>
      </c>
      <c r="B6567" s="1">
        <v>37137</v>
      </c>
      <c r="C6567">
        <v>7192.94</v>
      </c>
      <c r="D6567">
        <f t="shared" si="306"/>
        <v>7192.94</v>
      </c>
      <c r="E6567">
        <f t="shared" si="307"/>
        <v>9</v>
      </c>
      <c r="F6567" t="str">
        <f t="shared" si="308"/>
        <v>No</v>
      </c>
    </row>
    <row r="6568" spans="1:6" x14ac:dyDescent="0.25">
      <c r="A6568" t="s">
        <v>102</v>
      </c>
      <c r="B6568" s="1">
        <v>37375</v>
      </c>
      <c r="C6568">
        <v>6298.39</v>
      </c>
      <c r="D6568">
        <f t="shared" si="306"/>
        <v>6298.39</v>
      </c>
      <c r="E6568">
        <f t="shared" si="307"/>
        <v>4</v>
      </c>
      <c r="F6568" t="str">
        <f t="shared" si="308"/>
        <v>No</v>
      </c>
    </row>
    <row r="6569" spans="1:6" x14ac:dyDescent="0.25">
      <c r="A6569" t="s">
        <v>762</v>
      </c>
      <c r="B6569" s="1">
        <v>40804</v>
      </c>
      <c r="C6569">
        <v>7040.04</v>
      </c>
      <c r="D6569">
        <f t="shared" si="306"/>
        <v>7040.04</v>
      </c>
      <c r="E6569">
        <f t="shared" si="307"/>
        <v>9</v>
      </c>
      <c r="F6569" t="str">
        <f t="shared" si="308"/>
        <v>No</v>
      </c>
    </row>
    <row r="6570" spans="1:6" x14ac:dyDescent="0.25">
      <c r="A6570" t="s">
        <v>777</v>
      </c>
      <c r="B6570" s="1">
        <v>39632</v>
      </c>
      <c r="C6570" t="s">
        <v>3897</v>
      </c>
      <c r="D6570">
        <f t="shared" si="306"/>
        <v>7263.12</v>
      </c>
      <c r="E6570">
        <f t="shared" si="307"/>
        <v>7</v>
      </c>
      <c r="F6570" t="str">
        <f t="shared" si="308"/>
        <v>No</v>
      </c>
    </row>
    <row r="6571" spans="1:6" x14ac:dyDescent="0.25">
      <c r="A6571" t="s">
        <v>379</v>
      </c>
      <c r="B6571" s="1">
        <v>37071</v>
      </c>
      <c r="C6571">
        <v>7144.39</v>
      </c>
      <c r="D6571">
        <f t="shared" si="306"/>
        <v>7144.39</v>
      </c>
      <c r="E6571">
        <f t="shared" si="307"/>
        <v>6</v>
      </c>
      <c r="F6571" t="str">
        <f t="shared" si="308"/>
        <v>No</v>
      </c>
    </row>
    <row r="6572" spans="1:6" x14ac:dyDescent="0.25">
      <c r="A6572" t="s">
        <v>622</v>
      </c>
      <c r="B6572" s="1">
        <v>40856</v>
      </c>
      <c r="C6572" t="s">
        <v>3898</v>
      </c>
      <c r="D6572">
        <f t="shared" si="306"/>
        <v>7295.2</v>
      </c>
      <c r="E6572">
        <f t="shared" si="307"/>
        <v>11</v>
      </c>
      <c r="F6572" t="str">
        <f t="shared" si="308"/>
        <v>No</v>
      </c>
    </row>
    <row r="6573" spans="1:6" x14ac:dyDescent="0.25">
      <c r="A6573" t="s">
        <v>101</v>
      </c>
      <c r="B6573" s="1">
        <v>41890</v>
      </c>
      <c r="C6573">
        <v>6902.73</v>
      </c>
      <c r="D6573">
        <f t="shared" si="306"/>
        <v>6902.73</v>
      </c>
      <c r="E6573">
        <f t="shared" si="307"/>
        <v>9</v>
      </c>
      <c r="F6573" t="str">
        <f t="shared" si="308"/>
        <v>No</v>
      </c>
    </row>
    <row r="6574" spans="1:6" x14ac:dyDescent="0.25">
      <c r="A6574" t="s">
        <v>334</v>
      </c>
      <c r="B6574" s="1">
        <v>37475</v>
      </c>
      <c r="C6574" t="s">
        <v>3899</v>
      </c>
      <c r="D6574">
        <f t="shared" si="306"/>
        <v>7428.83</v>
      </c>
      <c r="E6574">
        <f t="shared" si="307"/>
        <v>8</v>
      </c>
      <c r="F6574" t="str">
        <f t="shared" si="308"/>
        <v>No</v>
      </c>
    </row>
    <row r="6575" spans="1:6" x14ac:dyDescent="0.25">
      <c r="A6575" t="s">
        <v>108</v>
      </c>
      <c r="B6575" s="1">
        <v>38373</v>
      </c>
      <c r="C6575">
        <v>9349.7000000000007</v>
      </c>
      <c r="D6575">
        <f t="shared" si="306"/>
        <v>9349.7000000000007</v>
      </c>
      <c r="E6575">
        <f t="shared" si="307"/>
        <v>1</v>
      </c>
      <c r="F6575" t="str">
        <f t="shared" si="308"/>
        <v>No</v>
      </c>
    </row>
    <row r="6576" spans="1:6" x14ac:dyDescent="0.25">
      <c r="A6576" t="s">
        <v>1116</v>
      </c>
      <c r="B6576" s="1">
        <v>40741</v>
      </c>
      <c r="C6576" t="s">
        <v>3900</v>
      </c>
      <c r="D6576">
        <f t="shared" si="306"/>
        <v>8230.25</v>
      </c>
      <c r="E6576">
        <f t="shared" si="307"/>
        <v>7</v>
      </c>
      <c r="F6576" t="str">
        <f t="shared" si="308"/>
        <v>No</v>
      </c>
    </row>
    <row r="6577" spans="1:6" x14ac:dyDescent="0.25">
      <c r="A6577" t="s">
        <v>247</v>
      </c>
      <c r="B6577" s="1">
        <v>37225</v>
      </c>
      <c r="C6577" t="s">
        <v>3901</v>
      </c>
      <c r="D6577">
        <f t="shared" si="306"/>
        <v>6710.09</v>
      </c>
      <c r="E6577">
        <f t="shared" si="307"/>
        <v>11</v>
      </c>
      <c r="F6577" t="str">
        <f t="shared" si="308"/>
        <v>Yes</v>
      </c>
    </row>
    <row r="6578" spans="1:6" x14ac:dyDescent="0.25">
      <c r="A6578" t="s">
        <v>72</v>
      </c>
      <c r="B6578" s="1">
        <v>37185</v>
      </c>
      <c r="C6578">
        <v>5934.98</v>
      </c>
      <c r="D6578">
        <f t="shared" si="306"/>
        <v>5934.98</v>
      </c>
      <c r="E6578">
        <f t="shared" si="307"/>
        <v>10</v>
      </c>
      <c r="F6578" t="str">
        <f t="shared" si="308"/>
        <v>No</v>
      </c>
    </row>
    <row r="6579" spans="1:6" x14ac:dyDescent="0.25">
      <c r="A6579" t="s">
        <v>131</v>
      </c>
      <c r="B6579" s="1">
        <v>37322</v>
      </c>
      <c r="C6579" t="s">
        <v>3902</v>
      </c>
      <c r="D6579">
        <f t="shared" si="306"/>
        <v>6350.25</v>
      </c>
      <c r="E6579">
        <f t="shared" si="307"/>
        <v>3</v>
      </c>
      <c r="F6579" t="str">
        <f t="shared" si="308"/>
        <v>No</v>
      </c>
    </row>
    <row r="6580" spans="1:6" x14ac:dyDescent="0.25">
      <c r="A6580" t="s">
        <v>413</v>
      </c>
      <c r="B6580" s="1">
        <v>40142</v>
      </c>
      <c r="C6580">
        <v>8800.61</v>
      </c>
      <c r="D6580">
        <f t="shared" si="306"/>
        <v>8800.61</v>
      </c>
      <c r="E6580">
        <f t="shared" si="307"/>
        <v>11</v>
      </c>
      <c r="F6580" t="str">
        <f t="shared" si="308"/>
        <v>No</v>
      </c>
    </row>
    <row r="6581" spans="1:6" x14ac:dyDescent="0.25">
      <c r="A6581" t="s">
        <v>173</v>
      </c>
      <c r="B6581" s="1">
        <v>39903</v>
      </c>
      <c r="C6581" t="s">
        <v>3903</v>
      </c>
      <c r="D6581">
        <f t="shared" si="306"/>
        <v>5174.33</v>
      </c>
      <c r="E6581">
        <f t="shared" si="307"/>
        <v>3</v>
      </c>
      <c r="F6581" t="str">
        <f t="shared" si="308"/>
        <v>No</v>
      </c>
    </row>
    <row r="6582" spans="1:6" x14ac:dyDescent="0.25">
      <c r="A6582" t="s">
        <v>772</v>
      </c>
      <c r="B6582" s="1">
        <v>41518</v>
      </c>
      <c r="C6582" t="s">
        <v>3904</v>
      </c>
      <c r="D6582">
        <f t="shared" si="306"/>
        <v>8616.08</v>
      </c>
      <c r="E6582">
        <f t="shared" si="307"/>
        <v>9</v>
      </c>
      <c r="F6582" t="str">
        <f t="shared" si="308"/>
        <v>No</v>
      </c>
    </row>
    <row r="6583" spans="1:6" x14ac:dyDescent="0.25">
      <c r="A6583" t="s">
        <v>102</v>
      </c>
      <c r="B6583" s="1">
        <v>41735</v>
      </c>
      <c r="C6583">
        <v>9498.25</v>
      </c>
      <c r="D6583">
        <f t="shared" si="306"/>
        <v>9498.25</v>
      </c>
      <c r="E6583">
        <f t="shared" si="307"/>
        <v>4</v>
      </c>
      <c r="F6583" t="str">
        <f t="shared" si="308"/>
        <v>No</v>
      </c>
    </row>
    <row r="6584" spans="1:6" x14ac:dyDescent="0.25">
      <c r="A6584" t="s">
        <v>320</v>
      </c>
      <c r="B6584" s="1">
        <v>38398</v>
      </c>
      <c r="C6584" t="s">
        <v>3905</v>
      </c>
      <c r="D6584">
        <f t="shared" si="306"/>
        <v>7479.43</v>
      </c>
      <c r="E6584">
        <f t="shared" si="307"/>
        <v>2</v>
      </c>
      <c r="F6584" t="str">
        <f t="shared" si="308"/>
        <v>Yes</v>
      </c>
    </row>
    <row r="6585" spans="1:6" x14ac:dyDescent="0.25">
      <c r="A6585" t="s">
        <v>557</v>
      </c>
      <c r="B6585" s="1">
        <v>38792</v>
      </c>
      <c r="C6585">
        <v>8916.4699999999993</v>
      </c>
      <c r="D6585">
        <f t="shared" si="306"/>
        <v>8916.4699999999993</v>
      </c>
      <c r="E6585">
        <f t="shared" si="307"/>
        <v>3</v>
      </c>
      <c r="F6585" t="str">
        <f t="shared" si="308"/>
        <v>No</v>
      </c>
    </row>
    <row r="6586" spans="1:6" x14ac:dyDescent="0.25">
      <c r="A6586" t="s">
        <v>120</v>
      </c>
      <c r="B6586" s="1">
        <v>37156</v>
      </c>
      <c r="C6586">
        <v>6135.59</v>
      </c>
      <c r="D6586">
        <f t="shared" si="306"/>
        <v>6135.59</v>
      </c>
      <c r="E6586">
        <f t="shared" si="307"/>
        <v>9</v>
      </c>
      <c r="F6586" t="str">
        <f t="shared" si="308"/>
        <v>No</v>
      </c>
    </row>
    <row r="6587" spans="1:6" x14ac:dyDescent="0.25">
      <c r="A6587" t="s">
        <v>62</v>
      </c>
      <c r="B6587" s="1">
        <v>38941</v>
      </c>
      <c r="C6587" t="s">
        <v>3906</v>
      </c>
      <c r="D6587">
        <f t="shared" si="306"/>
        <v>5683.14</v>
      </c>
      <c r="E6587">
        <f t="shared" si="307"/>
        <v>8</v>
      </c>
      <c r="F6587" t="str">
        <f t="shared" si="308"/>
        <v>No</v>
      </c>
    </row>
    <row r="6588" spans="1:6" x14ac:dyDescent="0.25">
      <c r="A6588" t="s">
        <v>697</v>
      </c>
      <c r="B6588" s="1">
        <v>39352</v>
      </c>
      <c r="C6588">
        <v>5113.8599999999997</v>
      </c>
      <c r="D6588">
        <f t="shared" si="306"/>
        <v>5113.8599999999997</v>
      </c>
      <c r="E6588">
        <f t="shared" si="307"/>
        <v>9</v>
      </c>
      <c r="F6588" t="str">
        <f t="shared" si="308"/>
        <v>No</v>
      </c>
    </row>
    <row r="6589" spans="1:6" x14ac:dyDescent="0.25">
      <c r="A6589" t="s">
        <v>238</v>
      </c>
      <c r="B6589" s="1">
        <v>37131</v>
      </c>
      <c r="C6589">
        <v>9661.09</v>
      </c>
      <c r="D6589">
        <f t="shared" si="306"/>
        <v>9661.09</v>
      </c>
      <c r="E6589">
        <f t="shared" si="307"/>
        <v>8</v>
      </c>
      <c r="F6589" t="str">
        <f t="shared" si="308"/>
        <v>No</v>
      </c>
    </row>
    <row r="6590" spans="1:6" x14ac:dyDescent="0.25">
      <c r="A6590" t="s">
        <v>416</v>
      </c>
      <c r="B6590" s="1">
        <v>38311</v>
      </c>
      <c r="C6590" t="s">
        <v>3907</v>
      </c>
      <c r="D6590">
        <f t="shared" si="306"/>
        <v>5604.43</v>
      </c>
      <c r="E6590">
        <f t="shared" si="307"/>
        <v>11</v>
      </c>
      <c r="F6590" t="str">
        <f t="shared" si="308"/>
        <v>No</v>
      </c>
    </row>
    <row r="6591" spans="1:6" x14ac:dyDescent="0.25">
      <c r="A6591" t="s">
        <v>358</v>
      </c>
      <c r="B6591" s="1">
        <v>37365</v>
      </c>
      <c r="C6591" t="s">
        <v>3908</v>
      </c>
      <c r="D6591">
        <f t="shared" si="306"/>
        <v>5852.93</v>
      </c>
      <c r="E6591">
        <f t="shared" si="307"/>
        <v>4</v>
      </c>
      <c r="F6591" t="str">
        <f t="shared" si="308"/>
        <v>No</v>
      </c>
    </row>
    <row r="6592" spans="1:6" x14ac:dyDescent="0.25">
      <c r="A6592" t="s">
        <v>447</v>
      </c>
      <c r="B6592" s="1">
        <v>37308</v>
      </c>
      <c r="C6592">
        <v>5202.66</v>
      </c>
      <c r="D6592">
        <f t="shared" si="306"/>
        <v>5202.66</v>
      </c>
      <c r="E6592">
        <f t="shared" si="307"/>
        <v>2</v>
      </c>
      <c r="F6592" t="str">
        <f t="shared" si="308"/>
        <v>No</v>
      </c>
    </row>
    <row r="6593" spans="1:6" x14ac:dyDescent="0.25">
      <c r="A6593" t="s">
        <v>101</v>
      </c>
      <c r="B6593" s="1">
        <v>37796</v>
      </c>
      <c r="C6593" t="s">
        <v>3909</v>
      </c>
      <c r="D6593">
        <f t="shared" si="306"/>
        <v>5536.19</v>
      </c>
      <c r="E6593">
        <f t="shared" si="307"/>
        <v>6</v>
      </c>
      <c r="F6593" t="str">
        <f t="shared" si="308"/>
        <v>No</v>
      </c>
    </row>
    <row r="6594" spans="1:6" x14ac:dyDescent="0.25">
      <c r="A6594" t="s">
        <v>447</v>
      </c>
      <c r="B6594" s="1">
        <v>41097</v>
      </c>
      <c r="C6594">
        <v>9391.99</v>
      </c>
      <c r="D6594">
        <f t="shared" si="306"/>
        <v>9391.99</v>
      </c>
      <c r="E6594">
        <f t="shared" si="307"/>
        <v>7</v>
      </c>
      <c r="F6594" t="str">
        <f t="shared" si="308"/>
        <v>No</v>
      </c>
    </row>
    <row r="6595" spans="1:6" x14ac:dyDescent="0.25">
      <c r="A6595" t="s">
        <v>760</v>
      </c>
      <c r="B6595" s="1">
        <v>39613</v>
      </c>
      <c r="C6595" t="s">
        <v>3910</v>
      </c>
      <c r="D6595">
        <f t="shared" ref="D6595:D6658" si="309">IF(LEFT(RIGHT(C6595,3))=",",_xlfn.NUMBERVALUE(C6595,",","."),C6595)</f>
        <v>8971.75</v>
      </c>
      <c r="E6595">
        <f t="shared" ref="E6595:E6658" si="310">MONTH(B6595)</f>
        <v>6</v>
      </c>
      <c r="F6595" t="str">
        <f t="shared" ref="F6595:F6658" si="311">IF(ISERROR(SEARCH("J*A*S*M",A6595)),"No","Yes")</f>
        <v>No</v>
      </c>
    </row>
    <row r="6596" spans="1:6" x14ac:dyDescent="0.25">
      <c r="A6596" t="s">
        <v>981</v>
      </c>
      <c r="B6596" s="1">
        <v>38507</v>
      </c>
      <c r="C6596">
        <v>9530.08</v>
      </c>
      <c r="D6596">
        <f t="shared" si="309"/>
        <v>9530.08</v>
      </c>
      <c r="E6596">
        <f t="shared" si="310"/>
        <v>6</v>
      </c>
      <c r="F6596" t="str">
        <f t="shared" si="311"/>
        <v>No</v>
      </c>
    </row>
    <row r="6597" spans="1:6" x14ac:dyDescent="0.25">
      <c r="A6597" t="s">
        <v>544</v>
      </c>
      <c r="B6597" s="1">
        <v>37097</v>
      </c>
      <c r="C6597" t="s">
        <v>3911</v>
      </c>
      <c r="D6597">
        <f t="shared" si="309"/>
        <v>9022.84</v>
      </c>
      <c r="E6597">
        <f t="shared" si="310"/>
        <v>7</v>
      </c>
      <c r="F6597" t="str">
        <f t="shared" si="311"/>
        <v>Yes</v>
      </c>
    </row>
    <row r="6598" spans="1:6" x14ac:dyDescent="0.25">
      <c r="A6598" t="s">
        <v>71</v>
      </c>
      <c r="B6598" s="1">
        <v>39286</v>
      </c>
      <c r="C6598" t="s">
        <v>3912</v>
      </c>
      <c r="D6598">
        <f t="shared" si="309"/>
        <v>6148.56</v>
      </c>
      <c r="E6598">
        <f t="shared" si="310"/>
        <v>7</v>
      </c>
      <c r="F6598" t="str">
        <f t="shared" si="311"/>
        <v>No</v>
      </c>
    </row>
    <row r="6599" spans="1:6" x14ac:dyDescent="0.25">
      <c r="A6599" t="s">
        <v>238</v>
      </c>
      <c r="B6599" s="1">
        <v>38908</v>
      </c>
      <c r="C6599">
        <v>5209.92</v>
      </c>
      <c r="D6599">
        <f t="shared" si="309"/>
        <v>5209.92</v>
      </c>
      <c r="E6599">
        <f t="shared" si="310"/>
        <v>7</v>
      </c>
      <c r="F6599" t="str">
        <f t="shared" si="311"/>
        <v>No</v>
      </c>
    </row>
    <row r="6600" spans="1:6" x14ac:dyDescent="0.25">
      <c r="A6600" t="s">
        <v>131</v>
      </c>
      <c r="B6600" s="1">
        <v>38679</v>
      </c>
      <c r="C6600" t="s">
        <v>3913</v>
      </c>
      <c r="D6600">
        <f t="shared" si="309"/>
        <v>6029.33</v>
      </c>
      <c r="E6600">
        <f t="shared" si="310"/>
        <v>11</v>
      </c>
      <c r="F6600" t="str">
        <f t="shared" si="311"/>
        <v>No</v>
      </c>
    </row>
    <row r="6601" spans="1:6" x14ac:dyDescent="0.25">
      <c r="A6601" t="s">
        <v>155</v>
      </c>
      <c r="B6601" s="1">
        <v>37828</v>
      </c>
      <c r="C6601" t="s">
        <v>3914</v>
      </c>
      <c r="D6601">
        <f t="shared" si="309"/>
        <v>9518.41</v>
      </c>
      <c r="E6601">
        <f t="shared" si="310"/>
        <v>7</v>
      </c>
      <c r="F6601" t="str">
        <f t="shared" si="311"/>
        <v>No</v>
      </c>
    </row>
    <row r="6602" spans="1:6" x14ac:dyDescent="0.25">
      <c r="A6602" t="s">
        <v>1973</v>
      </c>
      <c r="B6602" s="1">
        <v>37437</v>
      </c>
      <c r="C6602">
        <v>6559.89</v>
      </c>
      <c r="D6602">
        <f t="shared" si="309"/>
        <v>6559.89</v>
      </c>
      <c r="E6602">
        <f t="shared" si="310"/>
        <v>6</v>
      </c>
      <c r="F6602" t="str">
        <f t="shared" si="311"/>
        <v>No</v>
      </c>
    </row>
    <row r="6603" spans="1:6" x14ac:dyDescent="0.25">
      <c r="A6603" t="s">
        <v>562</v>
      </c>
      <c r="B6603" s="1">
        <v>38356</v>
      </c>
      <c r="C6603" t="s">
        <v>3915</v>
      </c>
      <c r="D6603">
        <f t="shared" si="309"/>
        <v>9145.25</v>
      </c>
      <c r="E6603">
        <f t="shared" si="310"/>
        <v>1</v>
      </c>
      <c r="F6603" t="str">
        <f t="shared" si="311"/>
        <v>No</v>
      </c>
    </row>
    <row r="6604" spans="1:6" x14ac:dyDescent="0.25">
      <c r="A6604" t="s">
        <v>1631</v>
      </c>
      <c r="B6604" s="1">
        <v>37795</v>
      </c>
      <c r="C6604">
        <v>9916.51</v>
      </c>
      <c r="D6604">
        <f t="shared" si="309"/>
        <v>9916.51</v>
      </c>
      <c r="E6604">
        <f t="shared" si="310"/>
        <v>6</v>
      </c>
      <c r="F6604" t="str">
        <f t="shared" si="311"/>
        <v>No</v>
      </c>
    </row>
    <row r="6605" spans="1:6" x14ac:dyDescent="0.25">
      <c r="A6605" t="s">
        <v>320</v>
      </c>
      <c r="B6605" s="1">
        <v>41260</v>
      </c>
      <c r="C6605">
        <v>6506.88</v>
      </c>
      <c r="D6605">
        <f t="shared" si="309"/>
        <v>6506.88</v>
      </c>
      <c r="E6605">
        <f t="shared" si="310"/>
        <v>12</v>
      </c>
      <c r="F6605" t="str">
        <f t="shared" si="311"/>
        <v>Yes</v>
      </c>
    </row>
    <row r="6606" spans="1:6" x14ac:dyDescent="0.25">
      <c r="A6606" t="s">
        <v>136</v>
      </c>
      <c r="B6606" s="1">
        <v>37910</v>
      </c>
      <c r="C6606" t="s">
        <v>3916</v>
      </c>
      <c r="D6606">
        <f t="shared" si="309"/>
        <v>8591.08</v>
      </c>
      <c r="E6606">
        <f t="shared" si="310"/>
        <v>10</v>
      </c>
      <c r="F6606" t="str">
        <f t="shared" si="311"/>
        <v>No</v>
      </c>
    </row>
    <row r="6607" spans="1:6" x14ac:dyDescent="0.25">
      <c r="A6607" t="s">
        <v>1387</v>
      </c>
      <c r="B6607" s="1">
        <v>38163</v>
      </c>
      <c r="C6607" t="s">
        <v>3917</v>
      </c>
      <c r="D6607">
        <f t="shared" si="309"/>
        <v>9684.7199999999993</v>
      </c>
      <c r="E6607">
        <f t="shared" si="310"/>
        <v>6</v>
      </c>
      <c r="F6607" t="str">
        <f t="shared" si="311"/>
        <v>No</v>
      </c>
    </row>
    <row r="6608" spans="1:6" x14ac:dyDescent="0.25">
      <c r="A6608" t="s">
        <v>739</v>
      </c>
      <c r="B6608" s="1">
        <v>41398</v>
      </c>
      <c r="C6608" t="s">
        <v>3918</v>
      </c>
      <c r="D6608">
        <f t="shared" si="309"/>
        <v>8663.27</v>
      </c>
      <c r="E6608">
        <f t="shared" si="310"/>
        <v>5</v>
      </c>
      <c r="F6608" t="str">
        <f t="shared" si="311"/>
        <v>No</v>
      </c>
    </row>
    <row r="6609" spans="1:6" x14ac:dyDescent="0.25">
      <c r="A6609" t="s">
        <v>949</v>
      </c>
      <c r="B6609" s="1">
        <v>38102</v>
      </c>
      <c r="C6609" t="s">
        <v>3919</v>
      </c>
      <c r="D6609">
        <f t="shared" si="309"/>
        <v>9013.0300000000007</v>
      </c>
      <c r="E6609">
        <f t="shared" si="310"/>
        <v>4</v>
      </c>
      <c r="F6609" t="str">
        <f t="shared" si="311"/>
        <v>No</v>
      </c>
    </row>
    <row r="6610" spans="1:6" x14ac:dyDescent="0.25">
      <c r="A6610" t="s">
        <v>701</v>
      </c>
      <c r="B6610" s="1">
        <v>37263</v>
      </c>
      <c r="C6610">
        <v>9099.2000000000007</v>
      </c>
      <c r="D6610">
        <f t="shared" si="309"/>
        <v>9099.2000000000007</v>
      </c>
      <c r="E6610">
        <f t="shared" si="310"/>
        <v>1</v>
      </c>
      <c r="F6610" t="str">
        <f t="shared" si="311"/>
        <v>No</v>
      </c>
    </row>
    <row r="6611" spans="1:6" x14ac:dyDescent="0.25">
      <c r="A6611" t="s">
        <v>1376</v>
      </c>
      <c r="B6611" s="1">
        <v>39334</v>
      </c>
      <c r="C6611" t="s">
        <v>3920</v>
      </c>
      <c r="D6611">
        <f t="shared" si="309"/>
        <v>7342.06</v>
      </c>
      <c r="E6611">
        <f t="shared" si="310"/>
        <v>9</v>
      </c>
      <c r="F6611" t="str">
        <f t="shared" si="311"/>
        <v>No</v>
      </c>
    </row>
    <row r="6612" spans="1:6" x14ac:dyDescent="0.25">
      <c r="A6612" t="s">
        <v>1027</v>
      </c>
      <c r="B6612" s="1">
        <v>39574</v>
      </c>
      <c r="C6612">
        <v>5067.3500000000004</v>
      </c>
      <c r="D6612">
        <f t="shared" si="309"/>
        <v>5067.3500000000004</v>
      </c>
      <c r="E6612">
        <f t="shared" si="310"/>
        <v>5</v>
      </c>
      <c r="F6612" t="str">
        <f t="shared" si="311"/>
        <v>No</v>
      </c>
    </row>
    <row r="6613" spans="1:6" x14ac:dyDescent="0.25">
      <c r="A6613" t="s">
        <v>320</v>
      </c>
      <c r="B6613" s="1">
        <v>39718</v>
      </c>
      <c r="C6613" t="s">
        <v>3921</v>
      </c>
      <c r="D6613">
        <f t="shared" si="309"/>
        <v>7482.54</v>
      </c>
      <c r="E6613">
        <f t="shared" si="310"/>
        <v>9</v>
      </c>
      <c r="F6613" t="str">
        <f t="shared" si="311"/>
        <v>Yes</v>
      </c>
    </row>
    <row r="6614" spans="1:6" x14ac:dyDescent="0.25">
      <c r="A6614" t="s">
        <v>326</v>
      </c>
      <c r="B6614" s="1">
        <v>39968</v>
      </c>
      <c r="C6614">
        <v>9408.2800000000007</v>
      </c>
      <c r="D6614">
        <f t="shared" si="309"/>
        <v>9408.2800000000007</v>
      </c>
      <c r="E6614">
        <f t="shared" si="310"/>
        <v>6</v>
      </c>
      <c r="F6614" t="str">
        <f t="shared" si="311"/>
        <v>No</v>
      </c>
    </row>
    <row r="6615" spans="1:6" x14ac:dyDescent="0.25">
      <c r="A6615" t="s">
        <v>178</v>
      </c>
      <c r="B6615" s="1">
        <v>37378</v>
      </c>
      <c r="C6615">
        <v>7041.83</v>
      </c>
      <c r="D6615">
        <f t="shared" si="309"/>
        <v>7041.83</v>
      </c>
      <c r="E6615">
        <f t="shared" si="310"/>
        <v>5</v>
      </c>
      <c r="F6615" t="str">
        <f t="shared" si="311"/>
        <v>No</v>
      </c>
    </row>
    <row r="6616" spans="1:6" x14ac:dyDescent="0.25">
      <c r="A6616" t="s">
        <v>1677</v>
      </c>
      <c r="B6616" s="1">
        <v>38883</v>
      </c>
      <c r="C6616">
        <v>5099.97</v>
      </c>
      <c r="D6616">
        <f t="shared" si="309"/>
        <v>5099.97</v>
      </c>
      <c r="E6616">
        <f t="shared" si="310"/>
        <v>6</v>
      </c>
      <c r="F6616" t="str">
        <f t="shared" si="311"/>
        <v>No</v>
      </c>
    </row>
    <row r="6617" spans="1:6" x14ac:dyDescent="0.25">
      <c r="A6617" t="s">
        <v>334</v>
      </c>
      <c r="B6617" s="1">
        <v>37849</v>
      </c>
      <c r="C6617">
        <v>7306.95</v>
      </c>
      <c r="D6617">
        <f t="shared" si="309"/>
        <v>7306.95</v>
      </c>
      <c r="E6617">
        <f t="shared" si="310"/>
        <v>8</v>
      </c>
      <c r="F6617" t="str">
        <f t="shared" si="311"/>
        <v>No</v>
      </c>
    </row>
    <row r="6618" spans="1:6" x14ac:dyDescent="0.25">
      <c r="A6618" t="s">
        <v>72</v>
      </c>
      <c r="B6618" s="1">
        <v>40926</v>
      </c>
      <c r="C6618">
        <v>7297.34</v>
      </c>
      <c r="D6618">
        <f t="shared" si="309"/>
        <v>7297.34</v>
      </c>
      <c r="E6618">
        <f t="shared" si="310"/>
        <v>1</v>
      </c>
      <c r="F6618" t="str">
        <f t="shared" si="311"/>
        <v>No</v>
      </c>
    </row>
    <row r="6619" spans="1:6" x14ac:dyDescent="0.25">
      <c r="A6619" t="s">
        <v>230</v>
      </c>
      <c r="B6619" s="1">
        <v>38461</v>
      </c>
      <c r="C6619">
        <v>5230.71</v>
      </c>
      <c r="D6619">
        <f t="shared" si="309"/>
        <v>5230.71</v>
      </c>
      <c r="E6619">
        <f t="shared" si="310"/>
        <v>4</v>
      </c>
      <c r="F6619" t="str">
        <f t="shared" si="311"/>
        <v>No</v>
      </c>
    </row>
    <row r="6620" spans="1:6" x14ac:dyDescent="0.25">
      <c r="A6620" t="s">
        <v>608</v>
      </c>
      <c r="B6620" s="1">
        <v>39367</v>
      </c>
      <c r="C6620" t="s">
        <v>3922</v>
      </c>
      <c r="D6620">
        <f t="shared" si="309"/>
        <v>5953.08</v>
      </c>
      <c r="E6620">
        <f t="shared" si="310"/>
        <v>10</v>
      </c>
      <c r="F6620" t="str">
        <f t="shared" si="311"/>
        <v>No</v>
      </c>
    </row>
    <row r="6621" spans="1:6" x14ac:dyDescent="0.25">
      <c r="A6621" t="s">
        <v>276</v>
      </c>
      <c r="B6621" s="1">
        <v>39625</v>
      </c>
      <c r="C6621" t="s">
        <v>3923</v>
      </c>
      <c r="D6621">
        <f t="shared" si="309"/>
        <v>5877.65</v>
      </c>
      <c r="E6621">
        <f t="shared" si="310"/>
        <v>6</v>
      </c>
      <c r="F6621" t="str">
        <f t="shared" si="311"/>
        <v>No</v>
      </c>
    </row>
    <row r="6622" spans="1:6" x14ac:dyDescent="0.25">
      <c r="A6622" t="s">
        <v>272</v>
      </c>
      <c r="B6622" s="1">
        <v>38602</v>
      </c>
      <c r="C6622" t="s">
        <v>3924</v>
      </c>
      <c r="D6622">
        <f t="shared" si="309"/>
        <v>8203.7999999999993</v>
      </c>
      <c r="E6622">
        <f t="shared" si="310"/>
        <v>9</v>
      </c>
      <c r="F6622" t="str">
        <f t="shared" si="311"/>
        <v>No</v>
      </c>
    </row>
    <row r="6623" spans="1:6" x14ac:dyDescent="0.25">
      <c r="A6623" t="s">
        <v>104</v>
      </c>
      <c r="B6623" s="1">
        <v>39181</v>
      </c>
      <c r="C6623">
        <v>7226.42</v>
      </c>
      <c r="D6623">
        <f t="shared" si="309"/>
        <v>7226.42</v>
      </c>
      <c r="E6623">
        <f t="shared" si="310"/>
        <v>4</v>
      </c>
      <c r="F6623" t="str">
        <f t="shared" si="311"/>
        <v>No</v>
      </c>
    </row>
    <row r="6624" spans="1:6" x14ac:dyDescent="0.25">
      <c r="A6624" t="s">
        <v>932</v>
      </c>
      <c r="B6624" s="1">
        <v>38902</v>
      </c>
      <c r="C6624">
        <v>7645.08</v>
      </c>
      <c r="D6624">
        <f t="shared" si="309"/>
        <v>7645.08</v>
      </c>
      <c r="E6624">
        <f t="shared" si="310"/>
        <v>7</v>
      </c>
      <c r="F6624" t="str">
        <f t="shared" si="311"/>
        <v>No</v>
      </c>
    </row>
    <row r="6625" spans="1:6" x14ac:dyDescent="0.25">
      <c r="A6625" t="s">
        <v>560</v>
      </c>
      <c r="B6625" s="1">
        <v>39412</v>
      </c>
      <c r="C6625" t="s">
        <v>3925</v>
      </c>
      <c r="D6625">
        <f t="shared" si="309"/>
        <v>7238.44</v>
      </c>
      <c r="E6625">
        <f t="shared" si="310"/>
        <v>11</v>
      </c>
      <c r="F6625" t="str">
        <f t="shared" si="311"/>
        <v>No</v>
      </c>
    </row>
    <row r="6626" spans="1:6" x14ac:dyDescent="0.25">
      <c r="A6626" t="s">
        <v>210</v>
      </c>
      <c r="B6626" s="1">
        <v>37481</v>
      </c>
      <c r="C6626" t="s">
        <v>3926</v>
      </c>
      <c r="D6626">
        <f t="shared" si="309"/>
        <v>8740.3700000000008</v>
      </c>
      <c r="E6626">
        <f t="shared" si="310"/>
        <v>8</v>
      </c>
      <c r="F6626" t="str">
        <f t="shared" si="311"/>
        <v>No</v>
      </c>
    </row>
    <row r="6627" spans="1:6" x14ac:dyDescent="0.25">
      <c r="A6627" t="s">
        <v>227</v>
      </c>
      <c r="B6627" s="1">
        <v>37695</v>
      </c>
      <c r="C6627">
        <v>9720</v>
      </c>
      <c r="D6627">
        <f t="shared" si="309"/>
        <v>9720</v>
      </c>
      <c r="E6627">
        <f t="shared" si="310"/>
        <v>3</v>
      </c>
      <c r="F6627" t="str">
        <f t="shared" si="311"/>
        <v>No</v>
      </c>
    </row>
    <row r="6628" spans="1:6" x14ac:dyDescent="0.25">
      <c r="A6628" t="s">
        <v>102</v>
      </c>
      <c r="B6628" s="1">
        <v>41671</v>
      </c>
      <c r="C6628" t="s">
        <v>3927</v>
      </c>
      <c r="D6628">
        <f t="shared" si="309"/>
        <v>5451.83</v>
      </c>
      <c r="E6628">
        <f t="shared" si="310"/>
        <v>2</v>
      </c>
      <c r="F6628" t="str">
        <f t="shared" si="311"/>
        <v>No</v>
      </c>
    </row>
    <row r="6629" spans="1:6" x14ac:dyDescent="0.25">
      <c r="A6629" t="s">
        <v>278</v>
      </c>
      <c r="B6629" s="1">
        <v>38966</v>
      </c>
      <c r="C6629">
        <v>9282.7800000000007</v>
      </c>
      <c r="D6629">
        <f t="shared" si="309"/>
        <v>9282.7800000000007</v>
      </c>
      <c r="E6629">
        <f t="shared" si="310"/>
        <v>9</v>
      </c>
      <c r="F6629" t="str">
        <f t="shared" si="311"/>
        <v>No</v>
      </c>
    </row>
    <row r="6630" spans="1:6" x14ac:dyDescent="0.25">
      <c r="A6630" t="s">
        <v>1191</v>
      </c>
      <c r="B6630" s="1">
        <v>38806</v>
      </c>
      <c r="C6630">
        <v>7965.22</v>
      </c>
      <c r="D6630">
        <f t="shared" si="309"/>
        <v>7965.22</v>
      </c>
      <c r="E6630">
        <f t="shared" si="310"/>
        <v>3</v>
      </c>
      <c r="F6630" t="str">
        <f t="shared" si="311"/>
        <v>No</v>
      </c>
    </row>
    <row r="6631" spans="1:6" x14ac:dyDescent="0.25">
      <c r="A6631" t="s">
        <v>134</v>
      </c>
      <c r="B6631" s="1">
        <v>37617</v>
      </c>
      <c r="C6631">
        <v>9907.26</v>
      </c>
      <c r="D6631">
        <f t="shared" si="309"/>
        <v>9907.26</v>
      </c>
      <c r="E6631">
        <f t="shared" si="310"/>
        <v>12</v>
      </c>
      <c r="F6631" t="str">
        <f t="shared" si="311"/>
        <v>No</v>
      </c>
    </row>
    <row r="6632" spans="1:6" x14ac:dyDescent="0.25">
      <c r="A6632" t="s">
        <v>139</v>
      </c>
      <c r="B6632" s="1">
        <v>40808</v>
      </c>
      <c r="C6632" t="s">
        <v>3928</v>
      </c>
      <c r="D6632">
        <f t="shared" si="309"/>
        <v>9387.91</v>
      </c>
      <c r="E6632">
        <f t="shared" si="310"/>
        <v>9</v>
      </c>
      <c r="F6632" t="str">
        <f t="shared" si="311"/>
        <v>No</v>
      </c>
    </row>
    <row r="6633" spans="1:6" x14ac:dyDescent="0.25">
      <c r="A6633" t="s">
        <v>71</v>
      </c>
      <c r="B6633" s="1">
        <v>40684</v>
      </c>
      <c r="C6633">
        <v>7963.77</v>
      </c>
      <c r="D6633">
        <f t="shared" si="309"/>
        <v>7963.77</v>
      </c>
      <c r="E6633">
        <f t="shared" si="310"/>
        <v>5</v>
      </c>
      <c r="F6633" t="str">
        <f t="shared" si="311"/>
        <v>No</v>
      </c>
    </row>
    <row r="6634" spans="1:6" x14ac:dyDescent="0.25">
      <c r="A6634" t="s">
        <v>668</v>
      </c>
      <c r="B6634" s="1">
        <v>37596</v>
      </c>
      <c r="C6634">
        <v>8170.62</v>
      </c>
      <c r="D6634">
        <f t="shared" si="309"/>
        <v>8170.62</v>
      </c>
      <c r="E6634">
        <f t="shared" si="310"/>
        <v>12</v>
      </c>
      <c r="F6634" t="str">
        <f t="shared" si="311"/>
        <v>No</v>
      </c>
    </row>
    <row r="6635" spans="1:6" x14ac:dyDescent="0.25">
      <c r="A6635" t="s">
        <v>77</v>
      </c>
      <c r="B6635" s="1">
        <v>40314</v>
      </c>
      <c r="C6635" t="s">
        <v>3929</v>
      </c>
      <c r="D6635">
        <f t="shared" si="309"/>
        <v>5722.59</v>
      </c>
      <c r="E6635">
        <f t="shared" si="310"/>
        <v>5</v>
      </c>
      <c r="F6635" t="str">
        <f t="shared" si="311"/>
        <v>No</v>
      </c>
    </row>
    <row r="6636" spans="1:6" x14ac:dyDescent="0.25">
      <c r="A6636" t="s">
        <v>1461</v>
      </c>
      <c r="B6636" s="1">
        <v>37779</v>
      </c>
      <c r="C6636" t="s">
        <v>3930</v>
      </c>
      <c r="D6636">
        <f t="shared" si="309"/>
        <v>9786.9500000000007</v>
      </c>
      <c r="E6636">
        <f t="shared" si="310"/>
        <v>6</v>
      </c>
      <c r="F6636" t="str">
        <f t="shared" si="311"/>
        <v>No</v>
      </c>
    </row>
    <row r="6637" spans="1:6" x14ac:dyDescent="0.25">
      <c r="A6637" t="s">
        <v>101</v>
      </c>
      <c r="B6637" s="1">
        <v>38188</v>
      </c>
      <c r="C6637">
        <v>7721.04</v>
      </c>
      <c r="D6637">
        <f t="shared" si="309"/>
        <v>7721.04</v>
      </c>
      <c r="E6637">
        <f t="shared" si="310"/>
        <v>7</v>
      </c>
      <c r="F6637" t="str">
        <f t="shared" si="311"/>
        <v>No</v>
      </c>
    </row>
    <row r="6638" spans="1:6" x14ac:dyDescent="0.25">
      <c r="A6638" t="s">
        <v>489</v>
      </c>
      <c r="B6638" s="1">
        <v>39941</v>
      </c>
      <c r="C6638">
        <v>7607.91</v>
      </c>
      <c r="D6638">
        <f t="shared" si="309"/>
        <v>7607.91</v>
      </c>
      <c r="E6638">
        <f t="shared" si="310"/>
        <v>5</v>
      </c>
      <c r="F6638" t="str">
        <f t="shared" si="311"/>
        <v>No</v>
      </c>
    </row>
    <row r="6639" spans="1:6" x14ac:dyDescent="0.25">
      <c r="A6639" t="s">
        <v>238</v>
      </c>
      <c r="B6639" s="1">
        <v>37081</v>
      </c>
      <c r="C6639" t="s">
        <v>3931</v>
      </c>
      <c r="D6639">
        <f t="shared" si="309"/>
        <v>9917.15</v>
      </c>
      <c r="E6639">
        <f t="shared" si="310"/>
        <v>7</v>
      </c>
      <c r="F6639" t="str">
        <f t="shared" si="311"/>
        <v>No</v>
      </c>
    </row>
    <row r="6640" spans="1:6" x14ac:dyDescent="0.25">
      <c r="A6640" t="s">
        <v>121</v>
      </c>
      <c r="B6640" s="1">
        <v>40745</v>
      </c>
      <c r="C6640" t="s">
        <v>3932</v>
      </c>
      <c r="D6640">
        <f t="shared" si="309"/>
        <v>5758.28</v>
      </c>
      <c r="E6640">
        <f t="shared" si="310"/>
        <v>7</v>
      </c>
      <c r="F6640" t="str">
        <f t="shared" si="311"/>
        <v>No</v>
      </c>
    </row>
    <row r="6641" spans="1:6" x14ac:dyDescent="0.25">
      <c r="A6641" t="s">
        <v>208</v>
      </c>
      <c r="B6641" s="1">
        <v>38131</v>
      </c>
      <c r="C6641">
        <v>9341.2800000000007</v>
      </c>
      <c r="D6641">
        <f t="shared" si="309"/>
        <v>9341.2800000000007</v>
      </c>
      <c r="E6641">
        <f t="shared" si="310"/>
        <v>5</v>
      </c>
      <c r="F6641" t="str">
        <f t="shared" si="311"/>
        <v>No</v>
      </c>
    </row>
    <row r="6642" spans="1:6" x14ac:dyDescent="0.25">
      <c r="A6642" t="s">
        <v>216</v>
      </c>
      <c r="B6642" s="1">
        <v>39548</v>
      </c>
      <c r="C6642" t="s">
        <v>3933</v>
      </c>
      <c r="D6642">
        <f t="shared" si="309"/>
        <v>6191.21</v>
      </c>
      <c r="E6642">
        <f t="shared" si="310"/>
        <v>4</v>
      </c>
      <c r="F6642" t="str">
        <f t="shared" si="311"/>
        <v>No</v>
      </c>
    </row>
    <row r="6643" spans="1:6" x14ac:dyDescent="0.25">
      <c r="A6643" t="s">
        <v>461</v>
      </c>
      <c r="B6643" s="1">
        <v>37250</v>
      </c>
      <c r="C6643" t="s">
        <v>3934</v>
      </c>
      <c r="D6643">
        <f t="shared" si="309"/>
        <v>8649.49</v>
      </c>
      <c r="E6643">
        <f t="shared" si="310"/>
        <v>12</v>
      </c>
      <c r="F6643" t="str">
        <f t="shared" si="311"/>
        <v>No</v>
      </c>
    </row>
    <row r="6644" spans="1:6" x14ac:dyDescent="0.25">
      <c r="A6644" t="s">
        <v>2144</v>
      </c>
      <c r="B6644" s="1">
        <v>39713</v>
      </c>
      <c r="C6644">
        <v>7622.35</v>
      </c>
      <c r="D6644">
        <f t="shared" si="309"/>
        <v>7622.35</v>
      </c>
      <c r="E6644">
        <f t="shared" si="310"/>
        <v>9</v>
      </c>
      <c r="F6644" t="str">
        <f t="shared" si="311"/>
        <v>No</v>
      </c>
    </row>
    <row r="6645" spans="1:6" x14ac:dyDescent="0.25">
      <c r="A6645" t="s">
        <v>434</v>
      </c>
      <c r="B6645" s="1">
        <v>40198</v>
      </c>
      <c r="C6645" t="s">
        <v>3935</v>
      </c>
      <c r="D6645">
        <f t="shared" si="309"/>
        <v>9382.57</v>
      </c>
      <c r="E6645">
        <f t="shared" si="310"/>
        <v>1</v>
      </c>
      <c r="F6645" t="str">
        <f t="shared" si="311"/>
        <v>No</v>
      </c>
    </row>
    <row r="6646" spans="1:6" x14ac:dyDescent="0.25">
      <c r="A6646" t="s">
        <v>217</v>
      </c>
      <c r="B6646" s="1">
        <v>40716</v>
      </c>
      <c r="C6646">
        <v>7166.63</v>
      </c>
      <c r="D6646">
        <f t="shared" si="309"/>
        <v>7166.63</v>
      </c>
      <c r="E6646">
        <f t="shared" si="310"/>
        <v>6</v>
      </c>
      <c r="F6646" t="str">
        <f t="shared" si="311"/>
        <v>No</v>
      </c>
    </row>
    <row r="6647" spans="1:6" x14ac:dyDescent="0.25">
      <c r="A6647" t="s">
        <v>1122</v>
      </c>
      <c r="B6647" s="1">
        <v>38472</v>
      </c>
      <c r="C6647" t="s">
        <v>3936</v>
      </c>
      <c r="D6647">
        <f t="shared" si="309"/>
        <v>8575.2099999999991</v>
      </c>
      <c r="E6647">
        <f t="shared" si="310"/>
        <v>4</v>
      </c>
      <c r="F6647" t="str">
        <f t="shared" si="311"/>
        <v>No</v>
      </c>
    </row>
    <row r="6648" spans="1:6" x14ac:dyDescent="0.25">
      <c r="A6648" t="s">
        <v>372</v>
      </c>
      <c r="B6648" s="1">
        <v>39771</v>
      </c>
      <c r="C6648">
        <v>8163.2</v>
      </c>
      <c r="D6648">
        <f t="shared" si="309"/>
        <v>8163.2</v>
      </c>
      <c r="E6648">
        <f t="shared" si="310"/>
        <v>11</v>
      </c>
      <c r="F6648" t="str">
        <f t="shared" si="311"/>
        <v>No</v>
      </c>
    </row>
    <row r="6649" spans="1:6" x14ac:dyDescent="0.25">
      <c r="A6649" t="s">
        <v>194</v>
      </c>
      <c r="B6649" s="1">
        <v>40097</v>
      </c>
      <c r="C6649">
        <v>6581.69</v>
      </c>
      <c r="D6649">
        <f t="shared" si="309"/>
        <v>6581.69</v>
      </c>
      <c r="E6649">
        <f t="shared" si="310"/>
        <v>10</v>
      </c>
      <c r="F6649" t="str">
        <f t="shared" si="311"/>
        <v>No</v>
      </c>
    </row>
    <row r="6650" spans="1:6" x14ac:dyDescent="0.25">
      <c r="A6650" t="s">
        <v>1179</v>
      </c>
      <c r="B6650" s="1">
        <v>40866</v>
      </c>
      <c r="C6650">
        <v>9263.64</v>
      </c>
      <c r="D6650">
        <f t="shared" si="309"/>
        <v>9263.64</v>
      </c>
      <c r="E6650">
        <f t="shared" si="310"/>
        <v>11</v>
      </c>
      <c r="F6650" t="str">
        <f t="shared" si="311"/>
        <v>No</v>
      </c>
    </row>
    <row r="6651" spans="1:6" x14ac:dyDescent="0.25">
      <c r="A6651" t="s">
        <v>673</v>
      </c>
      <c r="B6651" s="1">
        <v>37930</v>
      </c>
      <c r="C6651">
        <v>8908.69</v>
      </c>
      <c r="D6651">
        <f t="shared" si="309"/>
        <v>8908.69</v>
      </c>
      <c r="E6651">
        <f t="shared" si="310"/>
        <v>11</v>
      </c>
      <c r="F6651" t="str">
        <f t="shared" si="311"/>
        <v>No</v>
      </c>
    </row>
    <row r="6652" spans="1:6" x14ac:dyDescent="0.25">
      <c r="A6652" t="s">
        <v>345</v>
      </c>
      <c r="B6652" s="1">
        <v>41667</v>
      </c>
      <c r="C6652">
        <v>7741</v>
      </c>
      <c r="D6652">
        <f t="shared" si="309"/>
        <v>7741</v>
      </c>
      <c r="E6652">
        <f t="shared" si="310"/>
        <v>1</v>
      </c>
      <c r="F6652" t="str">
        <f t="shared" si="311"/>
        <v>No</v>
      </c>
    </row>
    <row r="6653" spans="1:6" x14ac:dyDescent="0.25">
      <c r="A6653" t="s">
        <v>350</v>
      </c>
      <c r="B6653" s="1">
        <v>37035</v>
      </c>
      <c r="C6653" t="s">
        <v>3937</v>
      </c>
      <c r="D6653">
        <f t="shared" si="309"/>
        <v>5471.43</v>
      </c>
      <c r="E6653">
        <f t="shared" si="310"/>
        <v>5</v>
      </c>
      <c r="F6653" t="str">
        <f t="shared" si="311"/>
        <v>No</v>
      </c>
    </row>
    <row r="6654" spans="1:6" x14ac:dyDescent="0.25">
      <c r="A6654" t="s">
        <v>126</v>
      </c>
      <c r="B6654" s="1">
        <v>41871</v>
      </c>
      <c r="C6654">
        <v>7254.46</v>
      </c>
      <c r="D6654">
        <f t="shared" si="309"/>
        <v>7254.46</v>
      </c>
      <c r="E6654">
        <f t="shared" si="310"/>
        <v>8</v>
      </c>
      <c r="F6654" t="str">
        <f t="shared" si="311"/>
        <v>No</v>
      </c>
    </row>
    <row r="6655" spans="1:6" x14ac:dyDescent="0.25">
      <c r="A6655" t="s">
        <v>558</v>
      </c>
      <c r="B6655" s="1">
        <v>38204</v>
      </c>
      <c r="C6655">
        <v>6959.22</v>
      </c>
      <c r="D6655">
        <f t="shared" si="309"/>
        <v>6959.22</v>
      </c>
      <c r="E6655">
        <f t="shared" si="310"/>
        <v>8</v>
      </c>
      <c r="F6655" t="str">
        <f t="shared" si="311"/>
        <v>No</v>
      </c>
    </row>
    <row r="6656" spans="1:6" x14ac:dyDescent="0.25">
      <c r="A6656" t="s">
        <v>424</v>
      </c>
      <c r="B6656" s="1">
        <v>38595</v>
      </c>
      <c r="C6656">
        <v>5037.1000000000004</v>
      </c>
      <c r="D6656">
        <f t="shared" si="309"/>
        <v>5037.1000000000004</v>
      </c>
      <c r="E6656">
        <f t="shared" si="310"/>
        <v>8</v>
      </c>
      <c r="F6656" t="str">
        <f t="shared" si="311"/>
        <v>No</v>
      </c>
    </row>
    <row r="6657" spans="1:6" x14ac:dyDescent="0.25">
      <c r="A6657" t="s">
        <v>593</v>
      </c>
      <c r="B6657" s="1">
        <v>40809</v>
      </c>
      <c r="C6657">
        <v>8034.58</v>
      </c>
      <c r="D6657">
        <f t="shared" si="309"/>
        <v>8034.58</v>
      </c>
      <c r="E6657">
        <f t="shared" si="310"/>
        <v>9</v>
      </c>
      <c r="F6657" t="str">
        <f t="shared" si="311"/>
        <v>No</v>
      </c>
    </row>
    <row r="6658" spans="1:6" x14ac:dyDescent="0.25">
      <c r="A6658" t="s">
        <v>340</v>
      </c>
      <c r="B6658" s="1">
        <v>37299</v>
      </c>
      <c r="C6658">
        <v>9077.43</v>
      </c>
      <c r="D6658">
        <f t="shared" si="309"/>
        <v>9077.43</v>
      </c>
      <c r="E6658">
        <f t="shared" si="310"/>
        <v>2</v>
      </c>
      <c r="F6658" t="str">
        <f t="shared" si="311"/>
        <v>No</v>
      </c>
    </row>
    <row r="6659" spans="1:6" x14ac:dyDescent="0.25">
      <c r="A6659" t="s">
        <v>59</v>
      </c>
      <c r="B6659" s="1">
        <v>38655</v>
      </c>
      <c r="C6659">
        <v>9223.36</v>
      </c>
      <c r="D6659">
        <f t="shared" ref="D6659:D6722" si="312">IF(LEFT(RIGHT(C6659,3))=",",_xlfn.NUMBERVALUE(C6659,",","."),C6659)</f>
        <v>9223.36</v>
      </c>
      <c r="E6659">
        <f t="shared" ref="E6659:E6722" si="313">MONTH(B6659)</f>
        <v>10</v>
      </c>
      <c r="F6659" t="str">
        <f t="shared" ref="F6659:F6722" si="314">IF(ISERROR(SEARCH("J*A*S*M",A6659)),"No","Yes")</f>
        <v>No</v>
      </c>
    </row>
    <row r="6660" spans="1:6" x14ac:dyDescent="0.25">
      <c r="A6660" t="s">
        <v>746</v>
      </c>
      <c r="B6660" s="1">
        <v>37337</v>
      </c>
      <c r="C6660">
        <v>7101.98</v>
      </c>
      <c r="D6660">
        <f t="shared" si="312"/>
        <v>7101.98</v>
      </c>
      <c r="E6660">
        <f t="shared" si="313"/>
        <v>3</v>
      </c>
      <c r="F6660" t="str">
        <f t="shared" si="314"/>
        <v>No</v>
      </c>
    </row>
    <row r="6661" spans="1:6" x14ac:dyDescent="0.25">
      <c r="A6661" t="s">
        <v>247</v>
      </c>
      <c r="B6661" s="1">
        <v>41086</v>
      </c>
      <c r="C6661" t="s">
        <v>3938</v>
      </c>
      <c r="D6661">
        <f t="shared" si="312"/>
        <v>6386.42</v>
      </c>
      <c r="E6661">
        <f t="shared" si="313"/>
        <v>6</v>
      </c>
      <c r="F6661" t="str">
        <f t="shared" si="314"/>
        <v>Yes</v>
      </c>
    </row>
    <row r="6662" spans="1:6" x14ac:dyDescent="0.25">
      <c r="A6662" t="s">
        <v>1039</v>
      </c>
      <c r="B6662" s="1">
        <v>40342</v>
      </c>
      <c r="C6662">
        <v>7169.77</v>
      </c>
      <c r="D6662">
        <f t="shared" si="312"/>
        <v>7169.77</v>
      </c>
      <c r="E6662">
        <f t="shared" si="313"/>
        <v>6</v>
      </c>
      <c r="F6662" t="str">
        <f t="shared" si="314"/>
        <v>No</v>
      </c>
    </row>
    <row r="6663" spans="1:6" x14ac:dyDescent="0.25">
      <c r="A6663" t="s">
        <v>652</v>
      </c>
      <c r="B6663" s="1">
        <v>40044</v>
      </c>
      <c r="C6663">
        <v>6572.99</v>
      </c>
      <c r="D6663">
        <f t="shared" si="312"/>
        <v>6572.99</v>
      </c>
      <c r="E6663">
        <f t="shared" si="313"/>
        <v>8</v>
      </c>
      <c r="F6663" t="str">
        <f t="shared" si="314"/>
        <v>No</v>
      </c>
    </row>
    <row r="6664" spans="1:6" x14ac:dyDescent="0.25">
      <c r="A6664" t="s">
        <v>74</v>
      </c>
      <c r="B6664" s="1">
        <v>41844</v>
      </c>
      <c r="C6664">
        <v>8645.02</v>
      </c>
      <c r="D6664">
        <f t="shared" si="312"/>
        <v>8645.02</v>
      </c>
      <c r="E6664">
        <f t="shared" si="313"/>
        <v>7</v>
      </c>
      <c r="F6664" t="str">
        <f t="shared" si="314"/>
        <v>Yes</v>
      </c>
    </row>
    <row r="6665" spans="1:6" x14ac:dyDescent="0.25">
      <c r="A6665" t="s">
        <v>615</v>
      </c>
      <c r="B6665" s="1">
        <v>40056</v>
      </c>
      <c r="C6665" t="s">
        <v>3939</v>
      </c>
      <c r="D6665">
        <f t="shared" si="312"/>
        <v>5522.62</v>
      </c>
      <c r="E6665">
        <f t="shared" si="313"/>
        <v>8</v>
      </c>
      <c r="F6665" t="str">
        <f t="shared" si="314"/>
        <v>No</v>
      </c>
    </row>
    <row r="6666" spans="1:6" x14ac:dyDescent="0.25">
      <c r="A6666" t="s">
        <v>1748</v>
      </c>
      <c r="B6666" s="1">
        <v>39955</v>
      </c>
      <c r="C6666" t="s">
        <v>3940</v>
      </c>
      <c r="D6666">
        <f t="shared" si="312"/>
        <v>6547.65</v>
      </c>
      <c r="E6666">
        <f t="shared" si="313"/>
        <v>5</v>
      </c>
      <c r="F6666" t="str">
        <f t="shared" si="314"/>
        <v>No</v>
      </c>
    </row>
    <row r="6667" spans="1:6" x14ac:dyDescent="0.25">
      <c r="A6667" t="s">
        <v>125</v>
      </c>
      <c r="B6667" s="1">
        <v>38134</v>
      </c>
      <c r="C6667">
        <v>7027.86</v>
      </c>
      <c r="D6667">
        <f t="shared" si="312"/>
        <v>7027.86</v>
      </c>
      <c r="E6667">
        <f t="shared" si="313"/>
        <v>5</v>
      </c>
      <c r="F6667" t="str">
        <f t="shared" si="314"/>
        <v>No</v>
      </c>
    </row>
    <row r="6668" spans="1:6" x14ac:dyDescent="0.25">
      <c r="A6668" t="s">
        <v>396</v>
      </c>
      <c r="B6668" s="1">
        <v>37504</v>
      </c>
      <c r="C6668">
        <v>5795.16</v>
      </c>
      <c r="D6668">
        <f t="shared" si="312"/>
        <v>5795.16</v>
      </c>
      <c r="E6668">
        <f t="shared" si="313"/>
        <v>9</v>
      </c>
      <c r="F6668" t="str">
        <f t="shared" si="314"/>
        <v>Yes</v>
      </c>
    </row>
    <row r="6669" spans="1:6" x14ac:dyDescent="0.25">
      <c r="A6669" t="s">
        <v>247</v>
      </c>
      <c r="B6669" s="1">
        <v>38225</v>
      </c>
      <c r="C6669" t="s">
        <v>3941</v>
      </c>
      <c r="D6669">
        <f t="shared" si="312"/>
        <v>5807.46</v>
      </c>
      <c r="E6669">
        <f t="shared" si="313"/>
        <v>8</v>
      </c>
      <c r="F6669" t="str">
        <f t="shared" si="314"/>
        <v>Yes</v>
      </c>
    </row>
    <row r="6670" spans="1:6" x14ac:dyDescent="0.25">
      <c r="A6670" t="s">
        <v>269</v>
      </c>
      <c r="B6670" s="1">
        <v>40319</v>
      </c>
      <c r="C6670">
        <v>7664.01</v>
      </c>
      <c r="D6670">
        <f t="shared" si="312"/>
        <v>7664.01</v>
      </c>
      <c r="E6670">
        <f t="shared" si="313"/>
        <v>5</v>
      </c>
      <c r="F6670" t="str">
        <f t="shared" si="314"/>
        <v>Yes</v>
      </c>
    </row>
    <row r="6671" spans="1:6" x14ac:dyDescent="0.25">
      <c r="A6671" t="s">
        <v>173</v>
      </c>
      <c r="B6671" s="1">
        <v>37250</v>
      </c>
      <c r="C6671">
        <v>7327.6</v>
      </c>
      <c r="D6671">
        <f t="shared" si="312"/>
        <v>7327.6</v>
      </c>
      <c r="E6671">
        <f t="shared" si="313"/>
        <v>12</v>
      </c>
      <c r="F6671" t="str">
        <f t="shared" si="314"/>
        <v>No</v>
      </c>
    </row>
    <row r="6672" spans="1:6" x14ac:dyDescent="0.25">
      <c r="A6672" t="s">
        <v>162</v>
      </c>
      <c r="B6672" s="1">
        <v>39768</v>
      </c>
      <c r="C6672" t="s">
        <v>3942</v>
      </c>
      <c r="D6672">
        <f t="shared" si="312"/>
        <v>5008.84</v>
      </c>
      <c r="E6672">
        <f t="shared" si="313"/>
        <v>11</v>
      </c>
      <c r="F6672" t="str">
        <f t="shared" si="314"/>
        <v>No</v>
      </c>
    </row>
    <row r="6673" spans="1:6" x14ac:dyDescent="0.25">
      <c r="A6673" t="s">
        <v>364</v>
      </c>
      <c r="B6673" s="1">
        <v>37232</v>
      </c>
      <c r="C6673" t="s">
        <v>3943</v>
      </c>
      <c r="D6673">
        <f t="shared" si="312"/>
        <v>8837.1</v>
      </c>
      <c r="E6673">
        <f t="shared" si="313"/>
        <v>12</v>
      </c>
      <c r="F6673" t="str">
        <f t="shared" si="314"/>
        <v>No</v>
      </c>
    </row>
    <row r="6674" spans="1:6" x14ac:dyDescent="0.25">
      <c r="A6674" t="s">
        <v>217</v>
      </c>
      <c r="B6674" s="1">
        <v>37839</v>
      </c>
      <c r="C6674">
        <v>6297.18</v>
      </c>
      <c r="D6674">
        <f t="shared" si="312"/>
        <v>6297.18</v>
      </c>
      <c r="E6674">
        <f t="shared" si="313"/>
        <v>8</v>
      </c>
      <c r="F6674" t="str">
        <f t="shared" si="314"/>
        <v>No</v>
      </c>
    </row>
    <row r="6675" spans="1:6" x14ac:dyDescent="0.25">
      <c r="A6675" t="s">
        <v>1146</v>
      </c>
      <c r="B6675" s="1">
        <v>38112</v>
      </c>
      <c r="C6675" t="s">
        <v>3944</v>
      </c>
      <c r="D6675">
        <f t="shared" si="312"/>
        <v>5668.86</v>
      </c>
      <c r="E6675">
        <f t="shared" si="313"/>
        <v>5</v>
      </c>
      <c r="F6675" t="str">
        <f t="shared" si="314"/>
        <v>No</v>
      </c>
    </row>
    <row r="6676" spans="1:6" x14ac:dyDescent="0.25">
      <c r="A6676" t="s">
        <v>1105</v>
      </c>
      <c r="B6676" s="1">
        <v>37122</v>
      </c>
      <c r="C6676" t="s">
        <v>3945</v>
      </c>
      <c r="D6676">
        <f t="shared" si="312"/>
        <v>5273.08</v>
      </c>
      <c r="E6676">
        <f t="shared" si="313"/>
        <v>8</v>
      </c>
      <c r="F6676" t="str">
        <f t="shared" si="314"/>
        <v>No</v>
      </c>
    </row>
    <row r="6677" spans="1:6" x14ac:dyDescent="0.25">
      <c r="A6677" t="s">
        <v>247</v>
      </c>
      <c r="B6677" s="1">
        <v>40146</v>
      </c>
      <c r="C6677">
        <v>7241.93</v>
      </c>
      <c r="D6677">
        <f t="shared" si="312"/>
        <v>7241.93</v>
      </c>
      <c r="E6677">
        <f t="shared" si="313"/>
        <v>11</v>
      </c>
      <c r="F6677" t="str">
        <f t="shared" si="314"/>
        <v>Yes</v>
      </c>
    </row>
    <row r="6678" spans="1:6" x14ac:dyDescent="0.25">
      <c r="A6678" t="s">
        <v>1300</v>
      </c>
      <c r="B6678" s="1">
        <v>40501</v>
      </c>
      <c r="C6678" t="s">
        <v>3946</v>
      </c>
      <c r="D6678">
        <f t="shared" si="312"/>
        <v>5301.85</v>
      </c>
      <c r="E6678">
        <f t="shared" si="313"/>
        <v>11</v>
      </c>
      <c r="F6678" t="str">
        <f t="shared" si="314"/>
        <v>No</v>
      </c>
    </row>
    <row r="6679" spans="1:6" x14ac:dyDescent="0.25">
      <c r="A6679" t="s">
        <v>498</v>
      </c>
      <c r="B6679" s="1">
        <v>37587</v>
      </c>
      <c r="C6679" t="s">
        <v>3947</v>
      </c>
      <c r="D6679">
        <f t="shared" si="312"/>
        <v>7812.83</v>
      </c>
      <c r="E6679">
        <f t="shared" si="313"/>
        <v>11</v>
      </c>
      <c r="F6679" t="str">
        <f t="shared" si="314"/>
        <v>No</v>
      </c>
    </row>
    <row r="6680" spans="1:6" x14ac:dyDescent="0.25">
      <c r="A6680" t="s">
        <v>408</v>
      </c>
      <c r="B6680" s="1">
        <v>38640</v>
      </c>
      <c r="C6680" t="s">
        <v>3948</v>
      </c>
      <c r="D6680">
        <f t="shared" si="312"/>
        <v>9072.64</v>
      </c>
      <c r="E6680">
        <f t="shared" si="313"/>
        <v>10</v>
      </c>
      <c r="F6680" t="str">
        <f t="shared" si="314"/>
        <v>No</v>
      </c>
    </row>
    <row r="6681" spans="1:6" x14ac:dyDescent="0.25">
      <c r="A6681" t="s">
        <v>66</v>
      </c>
      <c r="B6681" s="1">
        <v>38152</v>
      </c>
      <c r="C6681" t="s">
        <v>3949</v>
      </c>
      <c r="D6681">
        <f t="shared" si="312"/>
        <v>6444.45</v>
      </c>
      <c r="E6681">
        <f t="shared" si="313"/>
        <v>6</v>
      </c>
      <c r="F6681" t="str">
        <f t="shared" si="314"/>
        <v>No</v>
      </c>
    </row>
    <row r="6682" spans="1:6" x14ac:dyDescent="0.25">
      <c r="A6682" t="s">
        <v>2264</v>
      </c>
      <c r="B6682" s="1">
        <v>39066</v>
      </c>
      <c r="C6682" t="s">
        <v>3950</v>
      </c>
      <c r="D6682">
        <f t="shared" si="312"/>
        <v>9370.34</v>
      </c>
      <c r="E6682">
        <f t="shared" si="313"/>
        <v>12</v>
      </c>
      <c r="F6682" t="str">
        <f t="shared" si="314"/>
        <v>No</v>
      </c>
    </row>
    <row r="6683" spans="1:6" x14ac:dyDescent="0.25">
      <c r="A6683" t="s">
        <v>202</v>
      </c>
      <c r="B6683" s="1">
        <v>37620</v>
      </c>
      <c r="C6683">
        <v>5356.29</v>
      </c>
      <c r="D6683">
        <f t="shared" si="312"/>
        <v>5356.29</v>
      </c>
      <c r="E6683">
        <f t="shared" si="313"/>
        <v>12</v>
      </c>
      <c r="F6683" t="str">
        <f t="shared" si="314"/>
        <v>No</v>
      </c>
    </row>
    <row r="6684" spans="1:6" x14ac:dyDescent="0.25">
      <c r="A6684" t="s">
        <v>510</v>
      </c>
      <c r="B6684" s="1">
        <v>39404</v>
      </c>
      <c r="C6684" t="s">
        <v>3951</v>
      </c>
      <c r="D6684">
        <f t="shared" si="312"/>
        <v>5203.67</v>
      </c>
      <c r="E6684">
        <f t="shared" si="313"/>
        <v>11</v>
      </c>
      <c r="F6684" t="str">
        <f t="shared" si="314"/>
        <v>No</v>
      </c>
    </row>
    <row r="6685" spans="1:6" x14ac:dyDescent="0.25">
      <c r="A6685" t="s">
        <v>64</v>
      </c>
      <c r="B6685" s="1">
        <v>39595</v>
      </c>
      <c r="C6685">
        <v>8534.17</v>
      </c>
      <c r="D6685">
        <f t="shared" si="312"/>
        <v>8534.17</v>
      </c>
      <c r="E6685">
        <f t="shared" si="313"/>
        <v>5</v>
      </c>
      <c r="F6685" t="str">
        <f t="shared" si="314"/>
        <v>No</v>
      </c>
    </row>
    <row r="6686" spans="1:6" x14ac:dyDescent="0.25">
      <c r="A6686" t="s">
        <v>372</v>
      </c>
      <c r="B6686" s="1">
        <v>41819</v>
      </c>
      <c r="C6686">
        <v>5068.97</v>
      </c>
      <c r="D6686">
        <f t="shared" si="312"/>
        <v>5068.97</v>
      </c>
      <c r="E6686">
        <f t="shared" si="313"/>
        <v>6</v>
      </c>
      <c r="F6686" t="str">
        <f t="shared" si="314"/>
        <v>No</v>
      </c>
    </row>
    <row r="6687" spans="1:6" x14ac:dyDescent="0.25">
      <c r="A6687" t="s">
        <v>223</v>
      </c>
      <c r="B6687" s="1">
        <v>38040</v>
      </c>
      <c r="C6687">
        <v>6172.17</v>
      </c>
      <c r="D6687">
        <f t="shared" si="312"/>
        <v>6172.17</v>
      </c>
      <c r="E6687">
        <f t="shared" si="313"/>
        <v>2</v>
      </c>
      <c r="F6687" t="str">
        <f t="shared" si="314"/>
        <v>No</v>
      </c>
    </row>
    <row r="6688" spans="1:6" x14ac:dyDescent="0.25">
      <c r="A6688" t="s">
        <v>504</v>
      </c>
      <c r="B6688" s="1">
        <v>40292</v>
      </c>
      <c r="C6688" t="s">
        <v>3952</v>
      </c>
      <c r="D6688">
        <f t="shared" si="312"/>
        <v>9864.61</v>
      </c>
      <c r="E6688">
        <f t="shared" si="313"/>
        <v>4</v>
      </c>
      <c r="F6688" t="str">
        <f t="shared" si="314"/>
        <v>No</v>
      </c>
    </row>
    <row r="6689" spans="1:6" x14ac:dyDescent="0.25">
      <c r="A6689" t="s">
        <v>71</v>
      </c>
      <c r="B6689" s="1">
        <v>40122</v>
      </c>
      <c r="C6689" t="s">
        <v>3953</v>
      </c>
      <c r="D6689">
        <f t="shared" si="312"/>
        <v>7578.85</v>
      </c>
      <c r="E6689">
        <f t="shared" si="313"/>
        <v>11</v>
      </c>
      <c r="F6689" t="str">
        <f t="shared" si="314"/>
        <v>No</v>
      </c>
    </row>
    <row r="6690" spans="1:6" x14ac:dyDescent="0.25">
      <c r="A6690" t="s">
        <v>451</v>
      </c>
      <c r="B6690" s="1">
        <v>40384</v>
      </c>
      <c r="C6690">
        <v>6415.37</v>
      </c>
      <c r="D6690">
        <f t="shared" si="312"/>
        <v>6415.37</v>
      </c>
      <c r="E6690">
        <f t="shared" si="313"/>
        <v>7</v>
      </c>
      <c r="F6690" t="str">
        <f t="shared" si="314"/>
        <v>No</v>
      </c>
    </row>
    <row r="6691" spans="1:6" x14ac:dyDescent="0.25">
      <c r="A6691" t="s">
        <v>1890</v>
      </c>
      <c r="B6691" s="1">
        <v>40542</v>
      </c>
      <c r="C6691">
        <v>5721.84</v>
      </c>
      <c r="D6691">
        <f t="shared" si="312"/>
        <v>5721.84</v>
      </c>
      <c r="E6691">
        <f t="shared" si="313"/>
        <v>12</v>
      </c>
      <c r="F6691" t="str">
        <f t="shared" si="314"/>
        <v>No</v>
      </c>
    </row>
    <row r="6692" spans="1:6" x14ac:dyDescent="0.25">
      <c r="A6692" t="s">
        <v>84</v>
      </c>
      <c r="B6692" s="1">
        <v>40220</v>
      </c>
      <c r="C6692">
        <v>9755.93</v>
      </c>
      <c r="D6692">
        <f t="shared" si="312"/>
        <v>9755.93</v>
      </c>
      <c r="E6692">
        <f t="shared" si="313"/>
        <v>2</v>
      </c>
      <c r="F6692" t="str">
        <f t="shared" si="314"/>
        <v>No</v>
      </c>
    </row>
    <row r="6693" spans="1:6" x14ac:dyDescent="0.25">
      <c r="A6693" t="s">
        <v>544</v>
      </c>
      <c r="B6693" s="1">
        <v>38497</v>
      </c>
      <c r="C6693">
        <v>7383.06</v>
      </c>
      <c r="D6693">
        <f t="shared" si="312"/>
        <v>7383.06</v>
      </c>
      <c r="E6693">
        <f t="shared" si="313"/>
        <v>5</v>
      </c>
      <c r="F6693" t="str">
        <f t="shared" si="314"/>
        <v>Yes</v>
      </c>
    </row>
    <row r="6694" spans="1:6" x14ac:dyDescent="0.25">
      <c r="A6694" t="s">
        <v>673</v>
      </c>
      <c r="B6694" s="1">
        <v>41245</v>
      </c>
      <c r="C6694">
        <v>8073.69</v>
      </c>
      <c r="D6694">
        <f t="shared" si="312"/>
        <v>8073.69</v>
      </c>
      <c r="E6694">
        <f t="shared" si="313"/>
        <v>12</v>
      </c>
      <c r="F6694" t="str">
        <f t="shared" si="314"/>
        <v>No</v>
      </c>
    </row>
    <row r="6695" spans="1:6" x14ac:dyDescent="0.25">
      <c r="A6695" t="s">
        <v>674</v>
      </c>
      <c r="B6695" s="1">
        <v>39478</v>
      </c>
      <c r="C6695" t="s">
        <v>3954</v>
      </c>
      <c r="D6695">
        <f t="shared" si="312"/>
        <v>5579.42</v>
      </c>
      <c r="E6695">
        <f t="shared" si="313"/>
        <v>1</v>
      </c>
      <c r="F6695" t="str">
        <f t="shared" si="314"/>
        <v>No</v>
      </c>
    </row>
    <row r="6696" spans="1:6" x14ac:dyDescent="0.25">
      <c r="A6696" t="s">
        <v>84</v>
      </c>
      <c r="B6696" s="1">
        <v>40064</v>
      </c>
      <c r="C6696">
        <v>8042.06</v>
      </c>
      <c r="D6696">
        <f t="shared" si="312"/>
        <v>8042.06</v>
      </c>
      <c r="E6696">
        <f t="shared" si="313"/>
        <v>9</v>
      </c>
      <c r="F6696" t="str">
        <f t="shared" si="314"/>
        <v>No</v>
      </c>
    </row>
    <row r="6697" spans="1:6" x14ac:dyDescent="0.25">
      <c r="A6697" t="s">
        <v>703</v>
      </c>
      <c r="B6697" s="1">
        <v>39700</v>
      </c>
      <c r="C6697" t="s">
        <v>3955</v>
      </c>
      <c r="D6697">
        <f t="shared" si="312"/>
        <v>8822.2099999999991</v>
      </c>
      <c r="E6697">
        <f t="shared" si="313"/>
        <v>9</v>
      </c>
      <c r="F6697" t="str">
        <f t="shared" si="314"/>
        <v>No</v>
      </c>
    </row>
    <row r="6698" spans="1:6" x14ac:dyDescent="0.25">
      <c r="A6698" t="s">
        <v>713</v>
      </c>
      <c r="B6698" s="1">
        <v>38744</v>
      </c>
      <c r="C6698" t="s">
        <v>3956</v>
      </c>
      <c r="D6698">
        <f t="shared" si="312"/>
        <v>7764.21</v>
      </c>
      <c r="E6698">
        <f t="shared" si="313"/>
        <v>1</v>
      </c>
      <c r="F6698" t="str">
        <f t="shared" si="314"/>
        <v>No</v>
      </c>
    </row>
    <row r="6699" spans="1:6" x14ac:dyDescent="0.25">
      <c r="A6699" t="s">
        <v>202</v>
      </c>
      <c r="B6699" s="1">
        <v>41408</v>
      </c>
      <c r="C6699" t="s">
        <v>2490</v>
      </c>
      <c r="D6699">
        <f t="shared" si="312"/>
        <v>9697.4</v>
      </c>
      <c r="E6699">
        <f t="shared" si="313"/>
        <v>5</v>
      </c>
      <c r="F6699" t="str">
        <f t="shared" si="314"/>
        <v>No</v>
      </c>
    </row>
    <row r="6700" spans="1:6" x14ac:dyDescent="0.25">
      <c r="A6700" t="s">
        <v>372</v>
      </c>
      <c r="B6700" s="1">
        <v>37970</v>
      </c>
      <c r="C6700">
        <v>7774.71</v>
      </c>
      <c r="D6700">
        <f t="shared" si="312"/>
        <v>7774.71</v>
      </c>
      <c r="E6700">
        <f t="shared" si="313"/>
        <v>12</v>
      </c>
      <c r="F6700" t="str">
        <f t="shared" si="314"/>
        <v>No</v>
      </c>
    </row>
    <row r="6701" spans="1:6" x14ac:dyDescent="0.25">
      <c r="A6701" t="s">
        <v>978</v>
      </c>
      <c r="B6701" s="1">
        <v>41061</v>
      </c>
      <c r="C6701" t="s">
        <v>3957</v>
      </c>
      <c r="D6701">
        <f t="shared" si="312"/>
        <v>5373.79</v>
      </c>
      <c r="E6701">
        <f t="shared" si="313"/>
        <v>6</v>
      </c>
      <c r="F6701" t="str">
        <f t="shared" si="314"/>
        <v>No</v>
      </c>
    </row>
    <row r="6702" spans="1:6" x14ac:dyDescent="0.25">
      <c r="A6702" t="s">
        <v>238</v>
      </c>
      <c r="B6702" s="1">
        <v>39027</v>
      </c>
      <c r="C6702">
        <v>8785.43</v>
      </c>
      <c r="D6702">
        <f t="shared" si="312"/>
        <v>8785.43</v>
      </c>
      <c r="E6702">
        <f t="shared" si="313"/>
        <v>11</v>
      </c>
      <c r="F6702" t="str">
        <f t="shared" si="314"/>
        <v>No</v>
      </c>
    </row>
    <row r="6703" spans="1:6" x14ac:dyDescent="0.25">
      <c r="A6703" t="s">
        <v>202</v>
      </c>
      <c r="B6703" s="1">
        <v>38845</v>
      </c>
      <c r="C6703" t="s">
        <v>3958</v>
      </c>
      <c r="D6703">
        <f t="shared" si="312"/>
        <v>7067.8</v>
      </c>
      <c r="E6703">
        <f t="shared" si="313"/>
        <v>5</v>
      </c>
      <c r="F6703" t="str">
        <f t="shared" si="314"/>
        <v>No</v>
      </c>
    </row>
    <row r="6704" spans="1:6" x14ac:dyDescent="0.25">
      <c r="A6704" t="s">
        <v>475</v>
      </c>
      <c r="B6704" s="1">
        <v>39258</v>
      </c>
      <c r="C6704" t="s">
        <v>3959</v>
      </c>
      <c r="D6704">
        <f t="shared" si="312"/>
        <v>8527.02</v>
      </c>
      <c r="E6704">
        <f t="shared" si="313"/>
        <v>6</v>
      </c>
      <c r="F6704" t="str">
        <f t="shared" si="314"/>
        <v>No</v>
      </c>
    </row>
    <row r="6705" spans="1:6" x14ac:dyDescent="0.25">
      <c r="A6705" t="s">
        <v>138</v>
      </c>
      <c r="B6705" s="1">
        <v>40805</v>
      </c>
      <c r="C6705">
        <v>7736.51</v>
      </c>
      <c r="D6705">
        <f t="shared" si="312"/>
        <v>7736.51</v>
      </c>
      <c r="E6705">
        <f t="shared" si="313"/>
        <v>9</v>
      </c>
      <c r="F6705" t="str">
        <f t="shared" si="314"/>
        <v>Yes</v>
      </c>
    </row>
    <row r="6706" spans="1:6" x14ac:dyDescent="0.25">
      <c r="A6706" t="s">
        <v>1130</v>
      </c>
      <c r="B6706" s="1">
        <v>38409</v>
      </c>
      <c r="C6706" t="s">
        <v>3960</v>
      </c>
      <c r="D6706">
        <f t="shared" si="312"/>
        <v>5282.06</v>
      </c>
      <c r="E6706">
        <f t="shared" si="313"/>
        <v>2</v>
      </c>
      <c r="F6706" t="str">
        <f t="shared" si="314"/>
        <v>No</v>
      </c>
    </row>
    <row r="6707" spans="1:6" x14ac:dyDescent="0.25">
      <c r="A6707" t="s">
        <v>558</v>
      </c>
      <c r="B6707" s="1">
        <v>40334</v>
      </c>
      <c r="C6707">
        <v>5836.24</v>
      </c>
      <c r="D6707">
        <f t="shared" si="312"/>
        <v>5836.24</v>
      </c>
      <c r="E6707">
        <f t="shared" si="313"/>
        <v>6</v>
      </c>
      <c r="F6707" t="str">
        <f t="shared" si="314"/>
        <v>No</v>
      </c>
    </row>
    <row r="6708" spans="1:6" x14ac:dyDescent="0.25">
      <c r="A6708" t="s">
        <v>155</v>
      </c>
      <c r="B6708" s="1">
        <v>38984</v>
      </c>
      <c r="C6708">
        <v>9784.4500000000007</v>
      </c>
      <c r="D6708">
        <f t="shared" si="312"/>
        <v>9784.4500000000007</v>
      </c>
      <c r="E6708">
        <f t="shared" si="313"/>
        <v>9</v>
      </c>
      <c r="F6708" t="str">
        <f t="shared" si="314"/>
        <v>No</v>
      </c>
    </row>
    <row r="6709" spans="1:6" x14ac:dyDescent="0.25">
      <c r="A6709" t="s">
        <v>77</v>
      </c>
      <c r="B6709" s="1">
        <v>41519</v>
      </c>
      <c r="C6709" t="s">
        <v>3961</v>
      </c>
      <c r="D6709">
        <f t="shared" si="312"/>
        <v>9730.6299999999992</v>
      </c>
      <c r="E6709">
        <f t="shared" si="313"/>
        <v>9</v>
      </c>
      <c r="F6709" t="str">
        <f t="shared" si="314"/>
        <v>No</v>
      </c>
    </row>
    <row r="6710" spans="1:6" x14ac:dyDescent="0.25">
      <c r="A6710" t="s">
        <v>138</v>
      </c>
      <c r="B6710" s="1">
        <v>37638</v>
      </c>
      <c r="C6710" t="s">
        <v>3962</v>
      </c>
      <c r="D6710">
        <f t="shared" si="312"/>
        <v>6641.15</v>
      </c>
      <c r="E6710">
        <f t="shared" si="313"/>
        <v>1</v>
      </c>
      <c r="F6710" t="str">
        <f t="shared" si="314"/>
        <v>Yes</v>
      </c>
    </row>
    <row r="6711" spans="1:6" x14ac:dyDescent="0.25">
      <c r="A6711" t="s">
        <v>263</v>
      </c>
      <c r="B6711" s="1">
        <v>41376</v>
      </c>
      <c r="C6711" t="s">
        <v>3963</v>
      </c>
      <c r="D6711">
        <f t="shared" si="312"/>
        <v>7256.75</v>
      </c>
      <c r="E6711">
        <f t="shared" si="313"/>
        <v>4</v>
      </c>
      <c r="F6711" t="str">
        <f t="shared" si="314"/>
        <v>No</v>
      </c>
    </row>
    <row r="6712" spans="1:6" x14ac:dyDescent="0.25">
      <c r="A6712" t="s">
        <v>141</v>
      </c>
      <c r="B6712" s="1">
        <v>40612</v>
      </c>
      <c r="C6712" t="s">
        <v>3964</v>
      </c>
      <c r="D6712">
        <f t="shared" si="312"/>
        <v>9553.82</v>
      </c>
      <c r="E6712">
        <f t="shared" si="313"/>
        <v>3</v>
      </c>
      <c r="F6712" t="str">
        <f t="shared" si="314"/>
        <v>No</v>
      </c>
    </row>
    <row r="6713" spans="1:6" x14ac:dyDescent="0.25">
      <c r="A6713" t="s">
        <v>130</v>
      </c>
      <c r="B6713" s="1">
        <v>41807</v>
      </c>
      <c r="C6713">
        <v>9117.82</v>
      </c>
      <c r="D6713">
        <f t="shared" si="312"/>
        <v>9117.82</v>
      </c>
      <c r="E6713">
        <f t="shared" si="313"/>
        <v>6</v>
      </c>
      <c r="F6713" t="str">
        <f t="shared" si="314"/>
        <v>No</v>
      </c>
    </row>
    <row r="6714" spans="1:6" x14ac:dyDescent="0.25">
      <c r="A6714" t="s">
        <v>434</v>
      </c>
      <c r="B6714" s="1">
        <v>38329</v>
      </c>
      <c r="C6714">
        <v>5910.84</v>
      </c>
      <c r="D6714">
        <f t="shared" si="312"/>
        <v>5910.84</v>
      </c>
      <c r="E6714">
        <f t="shared" si="313"/>
        <v>12</v>
      </c>
      <c r="F6714" t="str">
        <f t="shared" si="314"/>
        <v>No</v>
      </c>
    </row>
    <row r="6715" spans="1:6" x14ac:dyDescent="0.25">
      <c r="A6715" t="s">
        <v>79</v>
      </c>
      <c r="B6715" s="1">
        <v>40796</v>
      </c>
      <c r="C6715" t="s">
        <v>3965</v>
      </c>
      <c r="D6715">
        <f t="shared" si="312"/>
        <v>9448.2800000000007</v>
      </c>
      <c r="E6715">
        <f t="shared" si="313"/>
        <v>9</v>
      </c>
      <c r="F6715" t="str">
        <f t="shared" si="314"/>
        <v>Yes</v>
      </c>
    </row>
    <row r="6716" spans="1:6" x14ac:dyDescent="0.25">
      <c r="A6716" t="s">
        <v>772</v>
      </c>
      <c r="B6716" s="1">
        <v>40343</v>
      </c>
      <c r="C6716" t="s">
        <v>3966</v>
      </c>
      <c r="D6716">
        <f t="shared" si="312"/>
        <v>6280.49</v>
      </c>
      <c r="E6716">
        <f t="shared" si="313"/>
        <v>6</v>
      </c>
      <c r="F6716" t="str">
        <f t="shared" si="314"/>
        <v>No</v>
      </c>
    </row>
    <row r="6717" spans="1:6" x14ac:dyDescent="0.25">
      <c r="A6717" t="s">
        <v>973</v>
      </c>
      <c r="B6717" s="1">
        <v>40845</v>
      </c>
      <c r="C6717" t="s">
        <v>3967</v>
      </c>
      <c r="D6717">
        <f t="shared" si="312"/>
        <v>9073.66</v>
      </c>
      <c r="E6717">
        <f t="shared" si="313"/>
        <v>10</v>
      </c>
      <c r="F6717" t="str">
        <f t="shared" si="314"/>
        <v>No</v>
      </c>
    </row>
    <row r="6718" spans="1:6" x14ac:dyDescent="0.25">
      <c r="A6718" t="s">
        <v>854</v>
      </c>
      <c r="B6718" s="1">
        <v>37166</v>
      </c>
      <c r="C6718">
        <v>6315.07</v>
      </c>
      <c r="D6718">
        <f t="shared" si="312"/>
        <v>6315.07</v>
      </c>
      <c r="E6718">
        <f t="shared" si="313"/>
        <v>10</v>
      </c>
      <c r="F6718" t="str">
        <f t="shared" si="314"/>
        <v>No</v>
      </c>
    </row>
    <row r="6719" spans="1:6" x14ac:dyDescent="0.25">
      <c r="A6719" t="s">
        <v>1361</v>
      </c>
      <c r="B6719" s="1">
        <v>39237</v>
      </c>
      <c r="C6719">
        <v>7401.41</v>
      </c>
      <c r="D6719">
        <f t="shared" si="312"/>
        <v>7401.41</v>
      </c>
      <c r="E6719">
        <f t="shared" si="313"/>
        <v>6</v>
      </c>
      <c r="F6719" t="str">
        <f t="shared" si="314"/>
        <v>No</v>
      </c>
    </row>
    <row r="6720" spans="1:6" x14ac:dyDescent="0.25">
      <c r="A6720" t="s">
        <v>1052</v>
      </c>
      <c r="B6720" s="1">
        <v>39681</v>
      </c>
      <c r="C6720" t="s">
        <v>3968</v>
      </c>
      <c r="D6720">
        <f t="shared" si="312"/>
        <v>7206.74</v>
      </c>
      <c r="E6720">
        <f t="shared" si="313"/>
        <v>8</v>
      </c>
      <c r="F6720" t="str">
        <f t="shared" si="314"/>
        <v>No</v>
      </c>
    </row>
    <row r="6721" spans="1:6" x14ac:dyDescent="0.25">
      <c r="A6721" t="s">
        <v>884</v>
      </c>
      <c r="B6721" s="1">
        <v>40849</v>
      </c>
      <c r="C6721">
        <v>5533.06</v>
      </c>
      <c r="D6721">
        <f t="shared" si="312"/>
        <v>5533.06</v>
      </c>
      <c r="E6721">
        <f t="shared" si="313"/>
        <v>11</v>
      </c>
      <c r="F6721" t="str">
        <f t="shared" si="314"/>
        <v>No</v>
      </c>
    </row>
    <row r="6722" spans="1:6" x14ac:dyDescent="0.25">
      <c r="A6722" t="s">
        <v>1677</v>
      </c>
      <c r="B6722" s="1">
        <v>41226</v>
      </c>
      <c r="C6722" t="s">
        <v>3969</v>
      </c>
      <c r="D6722">
        <f t="shared" si="312"/>
        <v>7294.38</v>
      </c>
      <c r="E6722">
        <f t="shared" si="313"/>
        <v>11</v>
      </c>
      <c r="F6722" t="str">
        <f t="shared" si="314"/>
        <v>No</v>
      </c>
    </row>
    <row r="6723" spans="1:6" x14ac:dyDescent="0.25">
      <c r="A6723" t="s">
        <v>459</v>
      </c>
      <c r="B6723" s="1">
        <v>38866</v>
      </c>
      <c r="C6723" t="s">
        <v>3970</v>
      </c>
      <c r="D6723">
        <f t="shared" ref="D6723:D6786" si="315">IF(LEFT(RIGHT(C6723,3))=",",_xlfn.NUMBERVALUE(C6723,",","."),C6723)</f>
        <v>5782.91</v>
      </c>
      <c r="E6723">
        <f t="shared" ref="E6723:E6786" si="316">MONTH(B6723)</f>
        <v>5</v>
      </c>
      <c r="F6723" t="str">
        <f t="shared" ref="F6723:F6786" si="317">IF(ISERROR(SEARCH("J*A*S*M",A6723)),"No","Yes")</f>
        <v>No</v>
      </c>
    </row>
    <row r="6724" spans="1:6" x14ac:dyDescent="0.25">
      <c r="A6724" t="s">
        <v>230</v>
      </c>
      <c r="B6724" s="1">
        <v>38128</v>
      </c>
      <c r="C6724" t="s">
        <v>3971</v>
      </c>
      <c r="D6724">
        <f t="shared" si="315"/>
        <v>6362.59</v>
      </c>
      <c r="E6724">
        <f t="shared" si="316"/>
        <v>5</v>
      </c>
      <c r="F6724" t="str">
        <f t="shared" si="317"/>
        <v>No</v>
      </c>
    </row>
    <row r="6725" spans="1:6" x14ac:dyDescent="0.25">
      <c r="A6725" t="s">
        <v>334</v>
      </c>
      <c r="B6725" s="1">
        <v>37259</v>
      </c>
      <c r="C6725" t="s">
        <v>3972</v>
      </c>
      <c r="D6725">
        <f t="shared" si="315"/>
        <v>9953.09</v>
      </c>
      <c r="E6725">
        <f t="shared" si="316"/>
        <v>1</v>
      </c>
      <c r="F6725" t="str">
        <f t="shared" si="317"/>
        <v>No</v>
      </c>
    </row>
    <row r="6726" spans="1:6" x14ac:dyDescent="0.25">
      <c r="A6726" t="s">
        <v>310</v>
      </c>
      <c r="B6726" s="1">
        <v>37829</v>
      </c>
      <c r="C6726">
        <v>7051.72</v>
      </c>
      <c r="D6726">
        <f t="shared" si="315"/>
        <v>7051.72</v>
      </c>
      <c r="E6726">
        <f t="shared" si="316"/>
        <v>7</v>
      </c>
      <c r="F6726" t="str">
        <f t="shared" si="317"/>
        <v>No</v>
      </c>
    </row>
    <row r="6727" spans="1:6" x14ac:dyDescent="0.25">
      <c r="A6727" t="s">
        <v>403</v>
      </c>
      <c r="B6727" s="1">
        <v>38835</v>
      </c>
      <c r="C6727" t="s">
        <v>3973</v>
      </c>
      <c r="D6727">
        <f t="shared" si="315"/>
        <v>9835.07</v>
      </c>
      <c r="E6727">
        <f t="shared" si="316"/>
        <v>4</v>
      </c>
      <c r="F6727" t="str">
        <f t="shared" si="317"/>
        <v>No</v>
      </c>
    </row>
    <row r="6728" spans="1:6" x14ac:dyDescent="0.25">
      <c r="A6728" t="s">
        <v>175</v>
      </c>
      <c r="B6728" s="1">
        <v>37733</v>
      </c>
      <c r="C6728">
        <v>5031.95</v>
      </c>
      <c r="D6728">
        <f t="shared" si="315"/>
        <v>5031.95</v>
      </c>
      <c r="E6728">
        <f t="shared" si="316"/>
        <v>4</v>
      </c>
      <c r="F6728" t="str">
        <f t="shared" si="317"/>
        <v>No</v>
      </c>
    </row>
    <row r="6729" spans="1:6" x14ac:dyDescent="0.25">
      <c r="A6729" t="s">
        <v>101</v>
      </c>
      <c r="B6729" s="1">
        <v>41493</v>
      </c>
      <c r="C6729">
        <v>8782.1299999999992</v>
      </c>
      <c r="D6729">
        <f t="shared" si="315"/>
        <v>8782.1299999999992</v>
      </c>
      <c r="E6729">
        <f t="shared" si="316"/>
        <v>8</v>
      </c>
      <c r="F6729" t="str">
        <f t="shared" si="317"/>
        <v>No</v>
      </c>
    </row>
    <row r="6730" spans="1:6" x14ac:dyDescent="0.25">
      <c r="A6730" t="s">
        <v>851</v>
      </c>
      <c r="B6730" s="1">
        <v>39777</v>
      </c>
      <c r="C6730">
        <v>7257.43</v>
      </c>
      <c r="D6730">
        <f t="shared" si="315"/>
        <v>7257.43</v>
      </c>
      <c r="E6730">
        <f t="shared" si="316"/>
        <v>11</v>
      </c>
      <c r="F6730" t="str">
        <f t="shared" si="317"/>
        <v>No</v>
      </c>
    </row>
    <row r="6731" spans="1:6" x14ac:dyDescent="0.25">
      <c r="A6731" t="s">
        <v>276</v>
      </c>
      <c r="B6731" s="1">
        <v>37041</v>
      </c>
      <c r="C6731">
        <v>5836.89</v>
      </c>
      <c r="D6731">
        <f t="shared" si="315"/>
        <v>5836.89</v>
      </c>
      <c r="E6731">
        <f t="shared" si="316"/>
        <v>5</v>
      </c>
      <c r="F6731" t="str">
        <f t="shared" si="317"/>
        <v>No</v>
      </c>
    </row>
    <row r="6732" spans="1:6" x14ac:dyDescent="0.25">
      <c r="A6732" t="s">
        <v>575</v>
      </c>
      <c r="B6732" s="1">
        <v>40343</v>
      </c>
      <c r="C6732">
        <v>6664.08</v>
      </c>
      <c r="D6732">
        <f t="shared" si="315"/>
        <v>6664.08</v>
      </c>
      <c r="E6732">
        <f t="shared" si="316"/>
        <v>6</v>
      </c>
      <c r="F6732" t="str">
        <f t="shared" si="317"/>
        <v>No</v>
      </c>
    </row>
    <row r="6733" spans="1:6" x14ac:dyDescent="0.25">
      <c r="A6733" t="s">
        <v>1221</v>
      </c>
      <c r="B6733" s="1">
        <v>41162</v>
      </c>
      <c r="C6733">
        <v>5793.98</v>
      </c>
      <c r="D6733">
        <f t="shared" si="315"/>
        <v>5793.98</v>
      </c>
      <c r="E6733">
        <f t="shared" si="316"/>
        <v>9</v>
      </c>
      <c r="F6733" t="str">
        <f t="shared" si="317"/>
        <v>No</v>
      </c>
    </row>
    <row r="6734" spans="1:6" x14ac:dyDescent="0.25">
      <c r="A6734" t="s">
        <v>164</v>
      </c>
      <c r="B6734" s="1">
        <v>41970</v>
      </c>
      <c r="C6734">
        <v>9320.23</v>
      </c>
      <c r="D6734">
        <f t="shared" si="315"/>
        <v>9320.23</v>
      </c>
      <c r="E6734">
        <f t="shared" si="316"/>
        <v>11</v>
      </c>
      <c r="F6734" t="str">
        <f t="shared" si="317"/>
        <v>No</v>
      </c>
    </row>
    <row r="6735" spans="1:6" x14ac:dyDescent="0.25">
      <c r="A6735" t="s">
        <v>138</v>
      </c>
      <c r="B6735" s="1">
        <v>40418</v>
      </c>
      <c r="C6735">
        <v>8466.7199999999993</v>
      </c>
      <c r="D6735">
        <f t="shared" si="315"/>
        <v>8466.7199999999993</v>
      </c>
      <c r="E6735">
        <f t="shared" si="316"/>
        <v>8</v>
      </c>
      <c r="F6735" t="str">
        <f t="shared" si="317"/>
        <v>Yes</v>
      </c>
    </row>
    <row r="6736" spans="1:6" x14ac:dyDescent="0.25">
      <c r="A6736" t="s">
        <v>686</v>
      </c>
      <c r="B6736" s="1">
        <v>41016</v>
      </c>
      <c r="C6736">
        <v>9696.06</v>
      </c>
      <c r="D6736">
        <f t="shared" si="315"/>
        <v>9696.06</v>
      </c>
      <c r="E6736">
        <f t="shared" si="316"/>
        <v>4</v>
      </c>
      <c r="F6736" t="str">
        <f t="shared" si="317"/>
        <v>No</v>
      </c>
    </row>
    <row r="6737" spans="1:6" x14ac:dyDescent="0.25">
      <c r="A6737" t="s">
        <v>71</v>
      </c>
      <c r="B6737" s="1">
        <v>41411</v>
      </c>
      <c r="C6737">
        <v>9548.56</v>
      </c>
      <c r="D6737">
        <f t="shared" si="315"/>
        <v>9548.56</v>
      </c>
      <c r="E6737">
        <f t="shared" si="316"/>
        <v>5</v>
      </c>
      <c r="F6737" t="str">
        <f t="shared" si="317"/>
        <v>No</v>
      </c>
    </row>
    <row r="6738" spans="1:6" x14ac:dyDescent="0.25">
      <c r="A6738" t="s">
        <v>413</v>
      </c>
      <c r="B6738" s="1">
        <v>40671</v>
      </c>
      <c r="C6738">
        <v>7760.69</v>
      </c>
      <c r="D6738">
        <f t="shared" si="315"/>
        <v>7760.69</v>
      </c>
      <c r="E6738">
        <f t="shared" si="316"/>
        <v>5</v>
      </c>
      <c r="F6738" t="str">
        <f t="shared" si="317"/>
        <v>No</v>
      </c>
    </row>
    <row r="6739" spans="1:6" x14ac:dyDescent="0.25">
      <c r="A6739" t="s">
        <v>101</v>
      </c>
      <c r="B6739" s="1">
        <v>39075</v>
      </c>
      <c r="C6739">
        <v>7179.26</v>
      </c>
      <c r="D6739">
        <f t="shared" si="315"/>
        <v>7179.26</v>
      </c>
      <c r="E6739">
        <f t="shared" si="316"/>
        <v>12</v>
      </c>
      <c r="F6739" t="str">
        <f t="shared" si="317"/>
        <v>No</v>
      </c>
    </row>
    <row r="6740" spans="1:6" x14ac:dyDescent="0.25">
      <c r="A6740" t="s">
        <v>823</v>
      </c>
      <c r="B6740" s="1">
        <v>41474</v>
      </c>
      <c r="C6740">
        <v>7736.59</v>
      </c>
      <c r="D6740">
        <f t="shared" si="315"/>
        <v>7736.59</v>
      </c>
      <c r="E6740">
        <f t="shared" si="316"/>
        <v>7</v>
      </c>
      <c r="F6740" t="str">
        <f t="shared" si="317"/>
        <v>No</v>
      </c>
    </row>
    <row r="6741" spans="1:6" x14ac:dyDescent="0.25">
      <c r="A6741" t="s">
        <v>718</v>
      </c>
      <c r="B6741" s="1">
        <v>41135</v>
      </c>
      <c r="C6741" t="s">
        <v>3974</v>
      </c>
      <c r="D6741">
        <f t="shared" si="315"/>
        <v>7264.39</v>
      </c>
      <c r="E6741">
        <f t="shared" si="316"/>
        <v>8</v>
      </c>
      <c r="F6741" t="str">
        <f t="shared" si="317"/>
        <v>No</v>
      </c>
    </row>
    <row r="6742" spans="1:6" x14ac:dyDescent="0.25">
      <c r="A6742" t="s">
        <v>79</v>
      </c>
      <c r="B6742" s="1">
        <v>39371</v>
      </c>
      <c r="C6742">
        <v>6086.16</v>
      </c>
      <c r="D6742">
        <f t="shared" si="315"/>
        <v>6086.16</v>
      </c>
      <c r="E6742">
        <f t="shared" si="316"/>
        <v>10</v>
      </c>
      <c r="F6742" t="str">
        <f t="shared" si="317"/>
        <v>Yes</v>
      </c>
    </row>
    <row r="6743" spans="1:6" x14ac:dyDescent="0.25">
      <c r="A6743" t="s">
        <v>1299</v>
      </c>
      <c r="B6743" s="1">
        <v>40403</v>
      </c>
      <c r="C6743">
        <v>5100.43</v>
      </c>
      <c r="D6743">
        <f t="shared" si="315"/>
        <v>5100.43</v>
      </c>
      <c r="E6743">
        <f t="shared" si="316"/>
        <v>8</v>
      </c>
      <c r="F6743" t="str">
        <f t="shared" si="317"/>
        <v>No</v>
      </c>
    </row>
    <row r="6744" spans="1:6" x14ac:dyDescent="0.25">
      <c r="A6744" t="s">
        <v>1297</v>
      </c>
      <c r="B6744" s="1">
        <v>40589</v>
      </c>
      <c r="C6744">
        <v>8958.3700000000008</v>
      </c>
      <c r="D6744">
        <f t="shared" si="315"/>
        <v>8958.3700000000008</v>
      </c>
      <c r="E6744">
        <f t="shared" si="316"/>
        <v>2</v>
      </c>
      <c r="F6744" t="str">
        <f t="shared" si="317"/>
        <v>No</v>
      </c>
    </row>
    <row r="6745" spans="1:6" x14ac:dyDescent="0.25">
      <c r="A6745" t="s">
        <v>163</v>
      </c>
      <c r="B6745" s="1">
        <v>38033</v>
      </c>
      <c r="C6745">
        <v>7552.79</v>
      </c>
      <c r="D6745">
        <f t="shared" si="315"/>
        <v>7552.79</v>
      </c>
      <c r="E6745">
        <f t="shared" si="316"/>
        <v>2</v>
      </c>
      <c r="F6745" t="str">
        <f t="shared" si="317"/>
        <v>No</v>
      </c>
    </row>
    <row r="6746" spans="1:6" x14ac:dyDescent="0.25">
      <c r="A6746" t="s">
        <v>134</v>
      </c>
      <c r="B6746" s="1">
        <v>39053</v>
      </c>
      <c r="C6746" t="s">
        <v>3975</v>
      </c>
      <c r="D6746">
        <f t="shared" si="315"/>
        <v>8986.52</v>
      </c>
      <c r="E6746">
        <f t="shared" si="316"/>
        <v>12</v>
      </c>
      <c r="F6746" t="str">
        <f t="shared" si="317"/>
        <v>No</v>
      </c>
    </row>
    <row r="6747" spans="1:6" x14ac:dyDescent="0.25">
      <c r="A6747" t="s">
        <v>202</v>
      </c>
      <c r="B6747" s="1">
        <v>40427</v>
      </c>
      <c r="C6747" t="s">
        <v>3976</v>
      </c>
      <c r="D6747">
        <f t="shared" si="315"/>
        <v>5845.71</v>
      </c>
      <c r="E6747">
        <f t="shared" si="316"/>
        <v>9</v>
      </c>
      <c r="F6747" t="str">
        <f t="shared" si="317"/>
        <v>No</v>
      </c>
    </row>
    <row r="6748" spans="1:6" x14ac:dyDescent="0.25">
      <c r="A6748" t="s">
        <v>914</v>
      </c>
      <c r="B6748" s="1">
        <v>37431</v>
      </c>
      <c r="C6748" t="s">
        <v>3977</v>
      </c>
      <c r="D6748">
        <f t="shared" si="315"/>
        <v>9010.7999999999993</v>
      </c>
      <c r="E6748">
        <f t="shared" si="316"/>
        <v>6</v>
      </c>
      <c r="F6748" t="str">
        <f t="shared" si="317"/>
        <v>No</v>
      </c>
    </row>
    <row r="6749" spans="1:6" x14ac:dyDescent="0.25">
      <c r="A6749" t="s">
        <v>1226</v>
      </c>
      <c r="B6749" s="1">
        <v>40509</v>
      </c>
      <c r="C6749" t="s">
        <v>3978</v>
      </c>
      <c r="D6749">
        <f t="shared" si="315"/>
        <v>5440.91</v>
      </c>
      <c r="E6749">
        <f t="shared" si="316"/>
        <v>11</v>
      </c>
      <c r="F6749" t="str">
        <f t="shared" si="317"/>
        <v>No</v>
      </c>
    </row>
    <row r="6750" spans="1:6" x14ac:dyDescent="0.25">
      <c r="A6750" t="s">
        <v>125</v>
      </c>
      <c r="B6750" s="1">
        <v>40809</v>
      </c>
      <c r="C6750">
        <v>6593.9</v>
      </c>
      <c r="D6750">
        <f t="shared" si="315"/>
        <v>6593.9</v>
      </c>
      <c r="E6750">
        <f t="shared" si="316"/>
        <v>9</v>
      </c>
      <c r="F6750" t="str">
        <f t="shared" si="317"/>
        <v>No</v>
      </c>
    </row>
    <row r="6751" spans="1:6" x14ac:dyDescent="0.25">
      <c r="A6751" t="s">
        <v>1328</v>
      </c>
      <c r="B6751" s="1">
        <v>37366</v>
      </c>
      <c r="C6751" t="s">
        <v>3979</v>
      </c>
      <c r="D6751">
        <f t="shared" si="315"/>
        <v>6201.32</v>
      </c>
      <c r="E6751">
        <f t="shared" si="316"/>
        <v>4</v>
      </c>
      <c r="F6751" t="str">
        <f t="shared" si="317"/>
        <v>No</v>
      </c>
    </row>
    <row r="6752" spans="1:6" x14ac:dyDescent="0.25">
      <c r="A6752" t="s">
        <v>322</v>
      </c>
      <c r="B6752" s="1">
        <v>41756</v>
      </c>
      <c r="C6752">
        <v>6950.8</v>
      </c>
      <c r="D6752">
        <f t="shared" si="315"/>
        <v>6950.8</v>
      </c>
      <c r="E6752">
        <f t="shared" si="316"/>
        <v>4</v>
      </c>
      <c r="F6752" t="str">
        <f t="shared" si="317"/>
        <v>No</v>
      </c>
    </row>
    <row r="6753" spans="1:6" x14ac:dyDescent="0.25">
      <c r="A6753" t="s">
        <v>74</v>
      </c>
      <c r="B6753" s="1">
        <v>41927</v>
      </c>
      <c r="C6753" t="s">
        <v>3980</v>
      </c>
      <c r="D6753">
        <f t="shared" si="315"/>
        <v>8070.21</v>
      </c>
      <c r="E6753">
        <f t="shared" si="316"/>
        <v>10</v>
      </c>
      <c r="F6753" t="str">
        <f t="shared" si="317"/>
        <v>Yes</v>
      </c>
    </row>
    <row r="6754" spans="1:6" x14ac:dyDescent="0.25">
      <c r="A6754" t="s">
        <v>80</v>
      </c>
      <c r="B6754" s="1">
        <v>41968</v>
      </c>
      <c r="C6754">
        <v>8534.7800000000007</v>
      </c>
      <c r="D6754">
        <f t="shared" si="315"/>
        <v>8534.7800000000007</v>
      </c>
      <c r="E6754">
        <f t="shared" si="316"/>
        <v>11</v>
      </c>
      <c r="F6754" t="str">
        <f t="shared" si="317"/>
        <v>Yes</v>
      </c>
    </row>
    <row r="6755" spans="1:6" x14ac:dyDescent="0.25">
      <c r="A6755" t="s">
        <v>269</v>
      </c>
      <c r="B6755" s="1">
        <v>40489</v>
      </c>
      <c r="C6755" t="s">
        <v>3981</v>
      </c>
      <c r="D6755">
        <f t="shared" si="315"/>
        <v>7669.09</v>
      </c>
      <c r="E6755">
        <f t="shared" si="316"/>
        <v>11</v>
      </c>
      <c r="F6755" t="str">
        <f t="shared" si="317"/>
        <v>Yes</v>
      </c>
    </row>
    <row r="6756" spans="1:6" x14ac:dyDescent="0.25">
      <c r="A6756" t="s">
        <v>108</v>
      </c>
      <c r="B6756" s="1">
        <v>39835</v>
      </c>
      <c r="C6756" t="s">
        <v>3982</v>
      </c>
      <c r="D6756">
        <f t="shared" si="315"/>
        <v>7365.11</v>
      </c>
      <c r="E6756">
        <f t="shared" si="316"/>
        <v>1</v>
      </c>
      <c r="F6756" t="str">
        <f t="shared" si="317"/>
        <v>No</v>
      </c>
    </row>
    <row r="6757" spans="1:6" x14ac:dyDescent="0.25">
      <c r="A6757" t="s">
        <v>71</v>
      </c>
      <c r="B6757" s="1">
        <v>39372</v>
      </c>
      <c r="C6757" t="s">
        <v>3983</v>
      </c>
      <c r="D6757">
        <f t="shared" si="315"/>
        <v>8456.2099999999991</v>
      </c>
      <c r="E6757">
        <f t="shared" si="316"/>
        <v>10</v>
      </c>
      <c r="F6757" t="str">
        <f t="shared" si="317"/>
        <v>No</v>
      </c>
    </row>
    <row r="6758" spans="1:6" x14ac:dyDescent="0.25">
      <c r="A6758" t="s">
        <v>1997</v>
      </c>
      <c r="B6758" s="1">
        <v>39034</v>
      </c>
      <c r="C6758">
        <v>8338.27</v>
      </c>
      <c r="D6758">
        <f t="shared" si="315"/>
        <v>8338.27</v>
      </c>
      <c r="E6758">
        <f t="shared" si="316"/>
        <v>11</v>
      </c>
      <c r="F6758" t="str">
        <f t="shared" si="317"/>
        <v>No</v>
      </c>
    </row>
    <row r="6759" spans="1:6" x14ac:dyDescent="0.25">
      <c r="A6759" t="s">
        <v>114</v>
      </c>
      <c r="B6759" s="1">
        <v>37535</v>
      </c>
      <c r="C6759" t="s">
        <v>3984</v>
      </c>
      <c r="D6759">
        <f t="shared" si="315"/>
        <v>9031.06</v>
      </c>
      <c r="E6759">
        <f t="shared" si="316"/>
        <v>10</v>
      </c>
      <c r="F6759" t="str">
        <f t="shared" si="317"/>
        <v>No</v>
      </c>
    </row>
    <row r="6760" spans="1:6" x14ac:dyDescent="0.25">
      <c r="A6760" t="s">
        <v>101</v>
      </c>
      <c r="B6760" s="1">
        <v>38481</v>
      </c>
      <c r="C6760">
        <v>9210.59</v>
      </c>
      <c r="D6760">
        <f t="shared" si="315"/>
        <v>9210.59</v>
      </c>
      <c r="E6760">
        <f t="shared" si="316"/>
        <v>5</v>
      </c>
      <c r="F6760" t="str">
        <f t="shared" si="317"/>
        <v>No</v>
      </c>
    </row>
    <row r="6761" spans="1:6" x14ac:dyDescent="0.25">
      <c r="A6761" t="s">
        <v>345</v>
      </c>
      <c r="B6761" s="1">
        <v>40210</v>
      </c>
      <c r="C6761">
        <v>7107.82</v>
      </c>
      <c r="D6761">
        <f t="shared" si="315"/>
        <v>7107.82</v>
      </c>
      <c r="E6761">
        <f t="shared" si="316"/>
        <v>2</v>
      </c>
      <c r="F6761" t="str">
        <f t="shared" si="317"/>
        <v>No</v>
      </c>
    </row>
    <row r="6762" spans="1:6" x14ac:dyDescent="0.25">
      <c r="A6762" t="s">
        <v>639</v>
      </c>
      <c r="B6762" s="1">
        <v>37217</v>
      </c>
      <c r="C6762">
        <v>9443.3700000000008</v>
      </c>
      <c r="D6762">
        <f t="shared" si="315"/>
        <v>9443.3700000000008</v>
      </c>
      <c r="E6762">
        <f t="shared" si="316"/>
        <v>11</v>
      </c>
      <c r="F6762" t="str">
        <f t="shared" si="317"/>
        <v>No</v>
      </c>
    </row>
    <row r="6763" spans="1:6" x14ac:dyDescent="0.25">
      <c r="A6763" t="s">
        <v>80</v>
      </c>
      <c r="B6763" s="1">
        <v>39091</v>
      </c>
      <c r="C6763" t="s">
        <v>3985</v>
      </c>
      <c r="D6763">
        <f t="shared" si="315"/>
        <v>6673.02</v>
      </c>
      <c r="E6763">
        <f t="shared" si="316"/>
        <v>1</v>
      </c>
      <c r="F6763" t="str">
        <f t="shared" si="317"/>
        <v>Yes</v>
      </c>
    </row>
    <row r="6764" spans="1:6" x14ac:dyDescent="0.25">
      <c r="A6764" t="s">
        <v>84</v>
      </c>
      <c r="B6764" s="1">
        <v>40046</v>
      </c>
      <c r="C6764" t="s">
        <v>3986</v>
      </c>
      <c r="D6764">
        <f t="shared" si="315"/>
        <v>8778.9599999999991</v>
      </c>
      <c r="E6764">
        <f t="shared" si="316"/>
        <v>8</v>
      </c>
      <c r="F6764" t="str">
        <f t="shared" si="317"/>
        <v>No</v>
      </c>
    </row>
    <row r="6765" spans="1:6" x14ac:dyDescent="0.25">
      <c r="A6765" t="s">
        <v>1010</v>
      </c>
      <c r="B6765" s="1">
        <v>38200</v>
      </c>
      <c r="C6765">
        <v>7394.44</v>
      </c>
      <c r="D6765">
        <f t="shared" si="315"/>
        <v>7394.44</v>
      </c>
      <c r="E6765">
        <f t="shared" si="316"/>
        <v>8</v>
      </c>
      <c r="F6765" t="str">
        <f t="shared" si="317"/>
        <v>No</v>
      </c>
    </row>
    <row r="6766" spans="1:6" x14ac:dyDescent="0.25">
      <c r="A6766" t="s">
        <v>102</v>
      </c>
      <c r="B6766" s="1">
        <v>38624</v>
      </c>
      <c r="C6766">
        <v>9157.7000000000007</v>
      </c>
      <c r="D6766">
        <f t="shared" si="315"/>
        <v>9157.7000000000007</v>
      </c>
      <c r="E6766">
        <f t="shared" si="316"/>
        <v>9</v>
      </c>
      <c r="F6766" t="str">
        <f t="shared" si="317"/>
        <v>No</v>
      </c>
    </row>
    <row r="6767" spans="1:6" x14ac:dyDescent="0.25">
      <c r="A6767" t="s">
        <v>143</v>
      </c>
      <c r="B6767" s="1">
        <v>38129</v>
      </c>
      <c r="C6767">
        <v>8645.51</v>
      </c>
      <c r="D6767">
        <f t="shared" si="315"/>
        <v>8645.51</v>
      </c>
      <c r="E6767">
        <f t="shared" si="316"/>
        <v>5</v>
      </c>
      <c r="F6767" t="str">
        <f t="shared" si="317"/>
        <v>Yes</v>
      </c>
    </row>
    <row r="6768" spans="1:6" x14ac:dyDescent="0.25">
      <c r="A6768" t="s">
        <v>720</v>
      </c>
      <c r="B6768" s="1">
        <v>37511</v>
      </c>
      <c r="C6768">
        <v>7463.48</v>
      </c>
      <c r="D6768">
        <f t="shared" si="315"/>
        <v>7463.48</v>
      </c>
      <c r="E6768">
        <f t="shared" si="316"/>
        <v>9</v>
      </c>
      <c r="F6768" t="str">
        <f t="shared" si="317"/>
        <v>No</v>
      </c>
    </row>
    <row r="6769" spans="1:6" x14ac:dyDescent="0.25">
      <c r="A6769" t="s">
        <v>717</v>
      </c>
      <c r="B6769" s="1">
        <v>41054</v>
      </c>
      <c r="C6769" t="s">
        <v>3987</v>
      </c>
      <c r="D6769">
        <f t="shared" si="315"/>
        <v>6623.3</v>
      </c>
      <c r="E6769">
        <f t="shared" si="316"/>
        <v>5</v>
      </c>
      <c r="F6769" t="str">
        <f t="shared" si="317"/>
        <v>No</v>
      </c>
    </row>
    <row r="6770" spans="1:6" x14ac:dyDescent="0.25">
      <c r="A6770" t="s">
        <v>747</v>
      </c>
      <c r="B6770" s="1">
        <v>41888</v>
      </c>
      <c r="C6770" t="s">
        <v>3988</v>
      </c>
      <c r="D6770">
        <f t="shared" si="315"/>
        <v>9336.25</v>
      </c>
      <c r="E6770">
        <f t="shared" si="316"/>
        <v>9</v>
      </c>
      <c r="F6770" t="str">
        <f t="shared" si="317"/>
        <v>No</v>
      </c>
    </row>
    <row r="6771" spans="1:6" x14ac:dyDescent="0.25">
      <c r="A6771" t="s">
        <v>566</v>
      </c>
      <c r="B6771" s="1">
        <v>38492</v>
      </c>
      <c r="C6771" t="s">
        <v>3989</v>
      </c>
      <c r="D6771">
        <f t="shared" si="315"/>
        <v>5233.75</v>
      </c>
      <c r="E6771">
        <f t="shared" si="316"/>
        <v>5</v>
      </c>
      <c r="F6771" t="str">
        <f t="shared" si="317"/>
        <v>No</v>
      </c>
    </row>
    <row r="6772" spans="1:6" x14ac:dyDescent="0.25">
      <c r="A6772" t="s">
        <v>675</v>
      </c>
      <c r="B6772" s="1">
        <v>41214</v>
      </c>
      <c r="C6772">
        <v>7947.18</v>
      </c>
      <c r="D6772">
        <f t="shared" si="315"/>
        <v>7947.18</v>
      </c>
      <c r="E6772">
        <f t="shared" si="316"/>
        <v>11</v>
      </c>
      <c r="F6772" t="str">
        <f t="shared" si="317"/>
        <v>No</v>
      </c>
    </row>
    <row r="6773" spans="1:6" x14ac:dyDescent="0.25">
      <c r="A6773" t="s">
        <v>502</v>
      </c>
      <c r="B6773" s="1">
        <v>38751</v>
      </c>
      <c r="C6773" t="s">
        <v>3990</v>
      </c>
      <c r="D6773">
        <f t="shared" si="315"/>
        <v>9273.68</v>
      </c>
      <c r="E6773">
        <f t="shared" si="316"/>
        <v>2</v>
      </c>
      <c r="F6773" t="str">
        <f t="shared" si="317"/>
        <v>No</v>
      </c>
    </row>
    <row r="6774" spans="1:6" x14ac:dyDescent="0.25">
      <c r="A6774" t="s">
        <v>96</v>
      </c>
      <c r="B6774" s="1">
        <v>38004</v>
      </c>
      <c r="C6774">
        <v>9538.14</v>
      </c>
      <c r="D6774">
        <f t="shared" si="315"/>
        <v>9538.14</v>
      </c>
      <c r="E6774">
        <f t="shared" si="316"/>
        <v>1</v>
      </c>
      <c r="F6774" t="str">
        <f t="shared" si="317"/>
        <v>No</v>
      </c>
    </row>
    <row r="6775" spans="1:6" x14ac:dyDescent="0.25">
      <c r="A6775" t="s">
        <v>125</v>
      </c>
      <c r="B6775" s="1">
        <v>37928</v>
      </c>
      <c r="C6775">
        <v>5680.52</v>
      </c>
      <c r="D6775">
        <f t="shared" si="315"/>
        <v>5680.52</v>
      </c>
      <c r="E6775">
        <f t="shared" si="316"/>
        <v>11</v>
      </c>
      <c r="F6775" t="str">
        <f t="shared" si="317"/>
        <v>No</v>
      </c>
    </row>
    <row r="6776" spans="1:6" x14ac:dyDescent="0.25">
      <c r="A6776" t="s">
        <v>364</v>
      </c>
      <c r="B6776" s="1">
        <v>41614</v>
      </c>
      <c r="C6776">
        <v>7542.1</v>
      </c>
      <c r="D6776">
        <f t="shared" si="315"/>
        <v>7542.1</v>
      </c>
      <c r="E6776">
        <f t="shared" si="316"/>
        <v>12</v>
      </c>
      <c r="F6776" t="str">
        <f t="shared" si="317"/>
        <v>No</v>
      </c>
    </row>
    <row r="6777" spans="1:6" x14ac:dyDescent="0.25">
      <c r="A6777" t="s">
        <v>1361</v>
      </c>
      <c r="B6777" s="1">
        <v>40478</v>
      </c>
      <c r="C6777" t="s">
        <v>3991</v>
      </c>
      <c r="D6777">
        <f t="shared" si="315"/>
        <v>8422.6200000000008</v>
      </c>
      <c r="E6777">
        <f t="shared" si="316"/>
        <v>10</v>
      </c>
      <c r="F6777" t="str">
        <f t="shared" si="317"/>
        <v>No</v>
      </c>
    </row>
    <row r="6778" spans="1:6" x14ac:dyDescent="0.25">
      <c r="A6778" t="s">
        <v>102</v>
      </c>
      <c r="B6778" s="1">
        <v>38079</v>
      </c>
      <c r="C6778">
        <v>7591.95</v>
      </c>
      <c r="D6778">
        <f t="shared" si="315"/>
        <v>7591.95</v>
      </c>
      <c r="E6778">
        <f t="shared" si="316"/>
        <v>4</v>
      </c>
      <c r="F6778" t="str">
        <f t="shared" si="317"/>
        <v>No</v>
      </c>
    </row>
    <row r="6779" spans="1:6" x14ac:dyDescent="0.25">
      <c r="A6779" t="s">
        <v>141</v>
      </c>
      <c r="B6779" s="1">
        <v>40492</v>
      </c>
      <c r="C6779" t="s">
        <v>3992</v>
      </c>
      <c r="D6779">
        <f t="shared" si="315"/>
        <v>7450.84</v>
      </c>
      <c r="E6779">
        <f t="shared" si="316"/>
        <v>11</v>
      </c>
      <c r="F6779" t="str">
        <f t="shared" si="317"/>
        <v>No</v>
      </c>
    </row>
    <row r="6780" spans="1:6" x14ac:dyDescent="0.25">
      <c r="A6780" t="s">
        <v>126</v>
      </c>
      <c r="B6780" s="1">
        <v>41939</v>
      </c>
      <c r="C6780">
        <v>6755.51</v>
      </c>
      <c r="D6780">
        <f t="shared" si="315"/>
        <v>6755.51</v>
      </c>
      <c r="E6780">
        <f t="shared" si="316"/>
        <v>10</v>
      </c>
      <c r="F6780" t="str">
        <f t="shared" si="317"/>
        <v>No</v>
      </c>
    </row>
    <row r="6781" spans="1:6" x14ac:dyDescent="0.25">
      <c r="A6781" t="s">
        <v>394</v>
      </c>
      <c r="B6781" s="1">
        <v>39296</v>
      </c>
      <c r="C6781" t="s">
        <v>3993</v>
      </c>
      <c r="D6781">
        <f t="shared" si="315"/>
        <v>7979.35</v>
      </c>
      <c r="E6781">
        <f t="shared" si="316"/>
        <v>8</v>
      </c>
      <c r="F6781" t="str">
        <f t="shared" si="317"/>
        <v>No</v>
      </c>
    </row>
    <row r="6782" spans="1:6" x14ac:dyDescent="0.25">
      <c r="A6782" t="s">
        <v>71</v>
      </c>
      <c r="B6782" s="1">
        <v>39317</v>
      </c>
      <c r="C6782">
        <v>7266.08</v>
      </c>
      <c r="D6782">
        <f t="shared" si="315"/>
        <v>7266.08</v>
      </c>
      <c r="E6782">
        <f t="shared" si="316"/>
        <v>8</v>
      </c>
      <c r="F6782" t="str">
        <f t="shared" si="317"/>
        <v>No</v>
      </c>
    </row>
    <row r="6783" spans="1:6" x14ac:dyDescent="0.25">
      <c r="A6783" t="s">
        <v>346</v>
      </c>
      <c r="B6783" s="1">
        <v>38327</v>
      </c>
      <c r="C6783">
        <v>9593.09</v>
      </c>
      <c r="D6783">
        <f t="shared" si="315"/>
        <v>9593.09</v>
      </c>
      <c r="E6783">
        <f t="shared" si="316"/>
        <v>12</v>
      </c>
      <c r="F6783" t="str">
        <f t="shared" si="317"/>
        <v>No</v>
      </c>
    </row>
    <row r="6784" spans="1:6" x14ac:dyDescent="0.25">
      <c r="A6784" t="s">
        <v>593</v>
      </c>
      <c r="B6784" s="1">
        <v>38399</v>
      </c>
      <c r="C6784">
        <v>7047.21</v>
      </c>
      <c r="D6784">
        <f t="shared" si="315"/>
        <v>7047.21</v>
      </c>
      <c r="E6784">
        <f t="shared" si="316"/>
        <v>2</v>
      </c>
      <c r="F6784" t="str">
        <f t="shared" si="317"/>
        <v>No</v>
      </c>
    </row>
    <row r="6785" spans="1:6" x14ac:dyDescent="0.25">
      <c r="A6785" t="s">
        <v>1087</v>
      </c>
      <c r="B6785" s="1">
        <v>38831</v>
      </c>
      <c r="C6785" t="s">
        <v>3994</v>
      </c>
      <c r="D6785">
        <f t="shared" si="315"/>
        <v>5608.08</v>
      </c>
      <c r="E6785">
        <f t="shared" si="316"/>
        <v>4</v>
      </c>
      <c r="F6785" t="str">
        <f t="shared" si="317"/>
        <v>No</v>
      </c>
    </row>
    <row r="6786" spans="1:6" x14ac:dyDescent="0.25">
      <c r="A6786" t="s">
        <v>332</v>
      </c>
      <c r="B6786" s="1">
        <v>39011</v>
      </c>
      <c r="C6786" t="s">
        <v>3995</v>
      </c>
      <c r="D6786">
        <f t="shared" si="315"/>
        <v>5747.83</v>
      </c>
      <c r="E6786">
        <f t="shared" si="316"/>
        <v>10</v>
      </c>
      <c r="F6786" t="str">
        <f t="shared" si="317"/>
        <v>No</v>
      </c>
    </row>
    <row r="6787" spans="1:6" x14ac:dyDescent="0.25">
      <c r="A6787" t="s">
        <v>1792</v>
      </c>
      <c r="B6787" s="1">
        <v>41488</v>
      </c>
      <c r="C6787">
        <v>6029.55</v>
      </c>
      <c r="D6787">
        <f t="shared" ref="D6787:D6850" si="318">IF(LEFT(RIGHT(C6787,3))=",",_xlfn.NUMBERVALUE(C6787,",","."),C6787)</f>
        <v>6029.55</v>
      </c>
      <c r="E6787">
        <f t="shared" ref="E6787:E6850" si="319">MONTH(B6787)</f>
        <v>8</v>
      </c>
      <c r="F6787" t="str">
        <f t="shared" ref="F6787:F6850" si="320">IF(ISERROR(SEARCH("J*A*S*M",A6787)),"No","Yes")</f>
        <v>No</v>
      </c>
    </row>
    <row r="6788" spans="1:6" x14ac:dyDescent="0.25">
      <c r="A6788" t="s">
        <v>96</v>
      </c>
      <c r="B6788" s="1">
        <v>39218</v>
      </c>
      <c r="C6788" t="s">
        <v>3996</v>
      </c>
      <c r="D6788">
        <f t="shared" si="318"/>
        <v>8425.0499999999993</v>
      </c>
      <c r="E6788">
        <f t="shared" si="319"/>
        <v>5</v>
      </c>
      <c r="F6788" t="str">
        <f t="shared" si="320"/>
        <v>No</v>
      </c>
    </row>
    <row r="6789" spans="1:6" x14ac:dyDescent="0.25">
      <c r="A6789" t="s">
        <v>551</v>
      </c>
      <c r="B6789" s="1">
        <v>41446</v>
      </c>
      <c r="C6789" t="s">
        <v>3997</v>
      </c>
      <c r="D6789">
        <f t="shared" si="318"/>
        <v>6162.13</v>
      </c>
      <c r="E6789">
        <f t="shared" si="319"/>
        <v>6</v>
      </c>
      <c r="F6789" t="str">
        <f t="shared" si="320"/>
        <v>No</v>
      </c>
    </row>
    <row r="6790" spans="1:6" x14ac:dyDescent="0.25">
      <c r="A6790" t="s">
        <v>1226</v>
      </c>
      <c r="B6790" s="1">
        <v>37284</v>
      </c>
      <c r="C6790" t="s">
        <v>3998</v>
      </c>
      <c r="D6790">
        <f t="shared" si="318"/>
        <v>7613.49</v>
      </c>
      <c r="E6790">
        <f t="shared" si="319"/>
        <v>1</v>
      </c>
      <c r="F6790" t="str">
        <f t="shared" si="320"/>
        <v>No</v>
      </c>
    </row>
    <row r="6791" spans="1:6" x14ac:dyDescent="0.25">
      <c r="A6791" t="s">
        <v>403</v>
      </c>
      <c r="B6791" s="1">
        <v>37268</v>
      </c>
      <c r="C6791" t="s">
        <v>3999</v>
      </c>
      <c r="D6791">
        <f t="shared" si="318"/>
        <v>5270.17</v>
      </c>
      <c r="E6791">
        <f t="shared" si="319"/>
        <v>1</v>
      </c>
      <c r="F6791" t="str">
        <f t="shared" si="320"/>
        <v>No</v>
      </c>
    </row>
    <row r="6792" spans="1:6" x14ac:dyDescent="0.25">
      <c r="A6792" t="s">
        <v>558</v>
      </c>
      <c r="B6792" s="1">
        <v>38774</v>
      </c>
      <c r="C6792" t="s">
        <v>4000</v>
      </c>
      <c r="D6792">
        <f t="shared" si="318"/>
        <v>9908.8700000000008</v>
      </c>
      <c r="E6792">
        <f t="shared" si="319"/>
        <v>2</v>
      </c>
      <c r="F6792" t="str">
        <f t="shared" si="320"/>
        <v>No</v>
      </c>
    </row>
    <row r="6793" spans="1:6" x14ac:dyDescent="0.25">
      <c r="A6793" t="s">
        <v>904</v>
      </c>
      <c r="B6793" s="1">
        <v>37137</v>
      </c>
      <c r="C6793">
        <v>5676.37</v>
      </c>
      <c r="D6793">
        <f t="shared" si="318"/>
        <v>5676.37</v>
      </c>
      <c r="E6793">
        <f t="shared" si="319"/>
        <v>9</v>
      </c>
      <c r="F6793" t="str">
        <f t="shared" si="320"/>
        <v>No</v>
      </c>
    </row>
    <row r="6794" spans="1:6" x14ac:dyDescent="0.25">
      <c r="A6794" t="s">
        <v>77</v>
      </c>
      <c r="B6794" s="1">
        <v>38848</v>
      </c>
      <c r="C6794">
        <v>8617.24</v>
      </c>
      <c r="D6794">
        <f t="shared" si="318"/>
        <v>8617.24</v>
      </c>
      <c r="E6794">
        <f t="shared" si="319"/>
        <v>5</v>
      </c>
      <c r="F6794" t="str">
        <f t="shared" si="320"/>
        <v>No</v>
      </c>
    </row>
    <row r="6795" spans="1:6" x14ac:dyDescent="0.25">
      <c r="A6795" t="s">
        <v>202</v>
      </c>
      <c r="B6795" s="1">
        <v>38399</v>
      </c>
      <c r="C6795">
        <v>6667.15</v>
      </c>
      <c r="D6795">
        <f t="shared" si="318"/>
        <v>6667.15</v>
      </c>
      <c r="E6795">
        <f t="shared" si="319"/>
        <v>2</v>
      </c>
      <c r="F6795" t="str">
        <f t="shared" si="320"/>
        <v>No</v>
      </c>
    </row>
    <row r="6796" spans="1:6" x14ac:dyDescent="0.25">
      <c r="A6796" t="s">
        <v>202</v>
      </c>
      <c r="B6796" s="1">
        <v>39600</v>
      </c>
      <c r="C6796">
        <v>8499.6299999999992</v>
      </c>
      <c r="D6796">
        <f t="shared" si="318"/>
        <v>8499.6299999999992</v>
      </c>
      <c r="E6796">
        <f t="shared" si="319"/>
        <v>6</v>
      </c>
      <c r="F6796" t="str">
        <f t="shared" si="320"/>
        <v>No</v>
      </c>
    </row>
    <row r="6797" spans="1:6" x14ac:dyDescent="0.25">
      <c r="A6797" t="s">
        <v>681</v>
      </c>
      <c r="B6797" s="1">
        <v>41783</v>
      </c>
      <c r="C6797" t="s">
        <v>4001</v>
      </c>
      <c r="D6797">
        <f t="shared" si="318"/>
        <v>7143.49</v>
      </c>
      <c r="E6797">
        <f t="shared" si="319"/>
        <v>5</v>
      </c>
      <c r="F6797" t="str">
        <f t="shared" si="320"/>
        <v>No</v>
      </c>
    </row>
    <row r="6798" spans="1:6" x14ac:dyDescent="0.25">
      <c r="A6798" t="s">
        <v>513</v>
      </c>
      <c r="B6798" s="1">
        <v>41264</v>
      </c>
      <c r="C6798" t="s">
        <v>4002</v>
      </c>
      <c r="D6798">
        <f t="shared" si="318"/>
        <v>6218.94</v>
      </c>
      <c r="E6798">
        <f t="shared" si="319"/>
        <v>12</v>
      </c>
      <c r="F6798" t="str">
        <f t="shared" si="320"/>
        <v>No</v>
      </c>
    </row>
    <row r="6799" spans="1:6" x14ac:dyDescent="0.25">
      <c r="A6799" t="s">
        <v>134</v>
      </c>
      <c r="B6799" s="1">
        <v>41172</v>
      </c>
      <c r="C6799" t="s">
        <v>4003</v>
      </c>
      <c r="D6799">
        <f t="shared" si="318"/>
        <v>9494.7099999999991</v>
      </c>
      <c r="E6799">
        <f t="shared" si="319"/>
        <v>9</v>
      </c>
      <c r="F6799" t="str">
        <f t="shared" si="320"/>
        <v>No</v>
      </c>
    </row>
    <row r="6800" spans="1:6" x14ac:dyDescent="0.25">
      <c r="A6800" t="s">
        <v>1973</v>
      </c>
      <c r="B6800" s="1">
        <v>39280</v>
      </c>
      <c r="C6800" t="s">
        <v>4004</v>
      </c>
      <c r="D6800">
        <f t="shared" si="318"/>
        <v>8287.07</v>
      </c>
      <c r="E6800">
        <f t="shared" si="319"/>
        <v>7</v>
      </c>
      <c r="F6800" t="str">
        <f t="shared" si="320"/>
        <v>No</v>
      </c>
    </row>
    <row r="6801" spans="1:6" x14ac:dyDescent="0.25">
      <c r="A6801" t="s">
        <v>510</v>
      </c>
      <c r="B6801" s="1">
        <v>40924</v>
      </c>
      <c r="C6801">
        <v>6174</v>
      </c>
      <c r="D6801">
        <f t="shared" si="318"/>
        <v>6174</v>
      </c>
      <c r="E6801">
        <f t="shared" si="319"/>
        <v>1</v>
      </c>
      <c r="F6801" t="str">
        <f t="shared" si="320"/>
        <v>No</v>
      </c>
    </row>
    <row r="6802" spans="1:6" x14ac:dyDescent="0.25">
      <c r="A6802" t="s">
        <v>206</v>
      </c>
      <c r="B6802" s="1">
        <v>40737</v>
      </c>
      <c r="C6802" t="s">
        <v>4005</v>
      </c>
      <c r="D6802">
        <f t="shared" si="318"/>
        <v>7798.29</v>
      </c>
      <c r="E6802">
        <f t="shared" si="319"/>
        <v>7</v>
      </c>
      <c r="F6802" t="str">
        <f t="shared" si="320"/>
        <v>No</v>
      </c>
    </row>
    <row r="6803" spans="1:6" x14ac:dyDescent="0.25">
      <c r="A6803" t="s">
        <v>1197</v>
      </c>
      <c r="B6803" s="1">
        <v>38920</v>
      </c>
      <c r="C6803" t="s">
        <v>4006</v>
      </c>
      <c r="D6803">
        <f t="shared" si="318"/>
        <v>6672.79</v>
      </c>
      <c r="E6803">
        <f t="shared" si="319"/>
        <v>7</v>
      </c>
      <c r="F6803" t="str">
        <f t="shared" si="320"/>
        <v>No</v>
      </c>
    </row>
    <row r="6804" spans="1:6" x14ac:dyDescent="0.25">
      <c r="A6804" t="s">
        <v>118</v>
      </c>
      <c r="B6804" s="1">
        <v>41748</v>
      </c>
      <c r="C6804" t="s">
        <v>4007</v>
      </c>
      <c r="D6804">
        <f t="shared" si="318"/>
        <v>8628.85</v>
      </c>
      <c r="E6804">
        <f t="shared" si="319"/>
        <v>4</v>
      </c>
      <c r="F6804" t="str">
        <f t="shared" si="320"/>
        <v>No</v>
      </c>
    </row>
    <row r="6805" spans="1:6" x14ac:dyDescent="0.25">
      <c r="A6805" t="s">
        <v>898</v>
      </c>
      <c r="B6805" s="1">
        <v>37653</v>
      </c>
      <c r="C6805" t="s">
        <v>4008</v>
      </c>
      <c r="D6805">
        <f t="shared" si="318"/>
        <v>8607.2099999999991</v>
      </c>
      <c r="E6805">
        <f t="shared" si="319"/>
        <v>2</v>
      </c>
      <c r="F6805" t="str">
        <f t="shared" si="320"/>
        <v>No</v>
      </c>
    </row>
    <row r="6806" spans="1:6" x14ac:dyDescent="0.25">
      <c r="A6806" t="s">
        <v>344</v>
      </c>
      <c r="B6806" s="1">
        <v>38547</v>
      </c>
      <c r="C6806">
        <v>6810.31</v>
      </c>
      <c r="D6806">
        <f t="shared" si="318"/>
        <v>6810.31</v>
      </c>
      <c r="E6806">
        <f t="shared" si="319"/>
        <v>7</v>
      </c>
      <c r="F6806" t="str">
        <f t="shared" si="320"/>
        <v>No</v>
      </c>
    </row>
    <row r="6807" spans="1:6" x14ac:dyDescent="0.25">
      <c r="A6807" t="s">
        <v>71</v>
      </c>
      <c r="B6807" s="1">
        <v>41102</v>
      </c>
      <c r="C6807" t="s">
        <v>4009</v>
      </c>
      <c r="D6807">
        <f t="shared" si="318"/>
        <v>9013.4500000000007</v>
      </c>
      <c r="E6807">
        <f t="shared" si="319"/>
        <v>7</v>
      </c>
      <c r="F6807" t="str">
        <f t="shared" si="320"/>
        <v>No</v>
      </c>
    </row>
    <row r="6808" spans="1:6" x14ac:dyDescent="0.25">
      <c r="A6808" t="s">
        <v>102</v>
      </c>
      <c r="B6808" s="1">
        <v>41016</v>
      </c>
      <c r="C6808">
        <v>6541.09</v>
      </c>
      <c r="D6808">
        <f t="shared" si="318"/>
        <v>6541.09</v>
      </c>
      <c r="E6808">
        <f t="shared" si="319"/>
        <v>4</v>
      </c>
      <c r="F6808" t="str">
        <f t="shared" si="320"/>
        <v>No</v>
      </c>
    </row>
    <row r="6809" spans="1:6" x14ac:dyDescent="0.25">
      <c r="A6809" t="s">
        <v>489</v>
      </c>
      <c r="B6809" s="1">
        <v>40426</v>
      </c>
      <c r="C6809">
        <v>9354.17</v>
      </c>
      <c r="D6809">
        <f t="shared" si="318"/>
        <v>9354.17</v>
      </c>
      <c r="E6809">
        <f t="shared" si="319"/>
        <v>9</v>
      </c>
      <c r="F6809" t="str">
        <f t="shared" si="320"/>
        <v>No</v>
      </c>
    </row>
    <row r="6810" spans="1:6" x14ac:dyDescent="0.25">
      <c r="A6810" t="s">
        <v>909</v>
      </c>
      <c r="B6810" s="1">
        <v>40059</v>
      </c>
      <c r="C6810" t="s">
        <v>4010</v>
      </c>
      <c r="D6810">
        <f t="shared" si="318"/>
        <v>7432.79</v>
      </c>
      <c r="E6810">
        <f t="shared" si="319"/>
        <v>9</v>
      </c>
      <c r="F6810" t="str">
        <f t="shared" si="320"/>
        <v>No</v>
      </c>
    </row>
    <row r="6811" spans="1:6" x14ac:dyDescent="0.25">
      <c r="A6811" t="s">
        <v>79</v>
      </c>
      <c r="B6811" s="1">
        <v>41333</v>
      </c>
      <c r="C6811">
        <v>8693.35</v>
      </c>
      <c r="D6811">
        <f t="shared" si="318"/>
        <v>8693.35</v>
      </c>
      <c r="E6811">
        <f t="shared" si="319"/>
        <v>2</v>
      </c>
      <c r="F6811" t="str">
        <f t="shared" si="320"/>
        <v>Yes</v>
      </c>
    </row>
    <row r="6812" spans="1:6" x14ac:dyDescent="0.25">
      <c r="A6812" t="s">
        <v>334</v>
      </c>
      <c r="B6812" s="1">
        <v>37286</v>
      </c>
      <c r="C6812">
        <v>5352.65</v>
      </c>
      <c r="D6812">
        <f t="shared" si="318"/>
        <v>5352.65</v>
      </c>
      <c r="E6812">
        <f t="shared" si="319"/>
        <v>1</v>
      </c>
      <c r="F6812" t="str">
        <f t="shared" si="320"/>
        <v>No</v>
      </c>
    </row>
    <row r="6813" spans="1:6" x14ac:dyDescent="0.25">
      <c r="A6813" t="s">
        <v>917</v>
      </c>
      <c r="B6813" s="1">
        <v>39958</v>
      </c>
      <c r="C6813">
        <v>6633.49</v>
      </c>
      <c r="D6813">
        <f t="shared" si="318"/>
        <v>6633.49</v>
      </c>
      <c r="E6813">
        <f t="shared" si="319"/>
        <v>5</v>
      </c>
      <c r="F6813" t="str">
        <f t="shared" si="320"/>
        <v>No</v>
      </c>
    </row>
    <row r="6814" spans="1:6" x14ac:dyDescent="0.25">
      <c r="A6814" t="s">
        <v>394</v>
      </c>
      <c r="B6814" s="1">
        <v>38763</v>
      </c>
      <c r="C6814">
        <v>8369.06</v>
      </c>
      <c r="D6814">
        <f t="shared" si="318"/>
        <v>8369.06</v>
      </c>
      <c r="E6814">
        <f t="shared" si="319"/>
        <v>2</v>
      </c>
      <c r="F6814" t="str">
        <f t="shared" si="320"/>
        <v>No</v>
      </c>
    </row>
    <row r="6815" spans="1:6" x14ac:dyDescent="0.25">
      <c r="A6815" t="s">
        <v>2040</v>
      </c>
      <c r="B6815" s="1">
        <v>41272</v>
      </c>
      <c r="C6815" t="s">
        <v>4011</v>
      </c>
      <c r="D6815">
        <f t="shared" si="318"/>
        <v>7451.55</v>
      </c>
      <c r="E6815">
        <f t="shared" si="319"/>
        <v>12</v>
      </c>
      <c r="F6815" t="str">
        <f t="shared" si="320"/>
        <v>No</v>
      </c>
    </row>
    <row r="6816" spans="1:6" x14ac:dyDescent="0.25">
      <c r="A6816" t="s">
        <v>71</v>
      </c>
      <c r="B6816" s="1">
        <v>40228</v>
      </c>
      <c r="C6816" t="s">
        <v>4012</v>
      </c>
      <c r="D6816">
        <f t="shared" si="318"/>
        <v>5564.88</v>
      </c>
      <c r="E6816">
        <f t="shared" si="319"/>
        <v>2</v>
      </c>
      <c r="F6816" t="str">
        <f t="shared" si="320"/>
        <v>No</v>
      </c>
    </row>
    <row r="6817" spans="1:6" x14ac:dyDescent="0.25">
      <c r="A6817" t="s">
        <v>251</v>
      </c>
      <c r="B6817" s="1">
        <v>39564</v>
      </c>
      <c r="C6817">
        <v>7887.51</v>
      </c>
      <c r="D6817">
        <f t="shared" si="318"/>
        <v>7887.51</v>
      </c>
      <c r="E6817">
        <f t="shared" si="319"/>
        <v>4</v>
      </c>
      <c r="F6817" t="str">
        <f t="shared" si="320"/>
        <v>No</v>
      </c>
    </row>
    <row r="6818" spans="1:6" x14ac:dyDescent="0.25">
      <c r="A6818" t="s">
        <v>3108</v>
      </c>
      <c r="B6818" s="1">
        <v>39067</v>
      </c>
      <c r="C6818">
        <v>7096.58</v>
      </c>
      <c r="D6818">
        <f t="shared" si="318"/>
        <v>7096.58</v>
      </c>
      <c r="E6818">
        <f t="shared" si="319"/>
        <v>12</v>
      </c>
      <c r="F6818" t="str">
        <f t="shared" si="320"/>
        <v>No</v>
      </c>
    </row>
    <row r="6819" spans="1:6" x14ac:dyDescent="0.25">
      <c r="A6819" t="s">
        <v>364</v>
      </c>
      <c r="B6819" s="1">
        <v>38354</v>
      </c>
      <c r="C6819" t="s">
        <v>4013</v>
      </c>
      <c r="D6819">
        <f t="shared" si="318"/>
        <v>7331.16</v>
      </c>
      <c r="E6819">
        <f t="shared" si="319"/>
        <v>1</v>
      </c>
      <c r="F6819" t="str">
        <f t="shared" si="320"/>
        <v>No</v>
      </c>
    </row>
    <row r="6820" spans="1:6" x14ac:dyDescent="0.25">
      <c r="A6820" t="s">
        <v>202</v>
      </c>
      <c r="B6820" s="1">
        <v>38362</v>
      </c>
      <c r="C6820" t="s">
        <v>4014</v>
      </c>
      <c r="D6820">
        <f t="shared" si="318"/>
        <v>6463.3</v>
      </c>
      <c r="E6820">
        <f t="shared" si="319"/>
        <v>1</v>
      </c>
      <c r="F6820" t="str">
        <f t="shared" si="320"/>
        <v>No</v>
      </c>
    </row>
    <row r="6821" spans="1:6" x14ac:dyDescent="0.25">
      <c r="A6821" t="s">
        <v>326</v>
      </c>
      <c r="B6821" s="1">
        <v>41217</v>
      </c>
      <c r="C6821" t="s">
        <v>4015</v>
      </c>
      <c r="D6821">
        <f t="shared" si="318"/>
        <v>5186.7299999999996</v>
      </c>
      <c r="E6821">
        <f t="shared" si="319"/>
        <v>11</v>
      </c>
      <c r="F6821" t="str">
        <f t="shared" si="320"/>
        <v>No</v>
      </c>
    </row>
    <row r="6822" spans="1:6" x14ac:dyDescent="0.25">
      <c r="A6822" t="s">
        <v>230</v>
      </c>
      <c r="B6822" s="1">
        <v>37761</v>
      </c>
      <c r="C6822" t="s">
        <v>4016</v>
      </c>
      <c r="D6822">
        <f t="shared" si="318"/>
        <v>5216.3599999999997</v>
      </c>
      <c r="E6822">
        <f t="shared" si="319"/>
        <v>5</v>
      </c>
      <c r="F6822" t="str">
        <f t="shared" si="320"/>
        <v>No</v>
      </c>
    </row>
    <row r="6823" spans="1:6" x14ac:dyDescent="0.25">
      <c r="A6823" t="s">
        <v>372</v>
      </c>
      <c r="B6823" s="1">
        <v>38962</v>
      </c>
      <c r="C6823" t="s">
        <v>4017</v>
      </c>
      <c r="D6823">
        <f t="shared" si="318"/>
        <v>7027.2</v>
      </c>
      <c r="E6823">
        <f t="shared" si="319"/>
        <v>9</v>
      </c>
      <c r="F6823" t="str">
        <f t="shared" si="320"/>
        <v>No</v>
      </c>
    </row>
    <row r="6824" spans="1:6" x14ac:dyDescent="0.25">
      <c r="A6824" t="s">
        <v>613</v>
      </c>
      <c r="B6824" s="1">
        <v>37607</v>
      </c>
      <c r="C6824" t="s">
        <v>4018</v>
      </c>
      <c r="D6824">
        <f t="shared" si="318"/>
        <v>8593.7000000000007</v>
      </c>
      <c r="E6824">
        <f t="shared" si="319"/>
        <v>12</v>
      </c>
      <c r="F6824" t="str">
        <f t="shared" si="320"/>
        <v>No</v>
      </c>
    </row>
    <row r="6825" spans="1:6" x14ac:dyDescent="0.25">
      <c r="A6825" t="s">
        <v>126</v>
      </c>
      <c r="B6825" s="1">
        <v>41731</v>
      </c>
      <c r="C6825" t="s">
        <v>4019</v>
      </c>
      <c r="D6825">
        <f t="shared" si="318"/>
        <v>9259.1200000000008</v>
      </c>
      <c r="E6825">
        <f t="shared" si="319"/>
        <v>4</v>
      </c>
      <c r="F6825" t="str">
        <f t="shared" si="320"/>
        <v>No</v>
      </c>
    </row>
    <row r="6826" spans="1:6" x14ac:dyDescent="0.25">
      <c r="A6826" t="s">
        <v>575</v>
      </c>
      <c r="B6826" s="1">
        <v>38232</v>
      </c>
      <c r="C6826" t="s">
        <v>3606</v>
      </c>
      <c r="D6826">
        <f t="shared" si="318"/>
        <v>8288.2099999999991</v>
      </c>
      <c r="E6826">
        <f t="shared" si="319"/>
        <v>9</v>
      </c>
      <c r="F6826" t="str">
        <f t="shared" si="320"/>
        <v>No</v>
      </c>
    </row>
    <row r="6827" spans="1:6" x14ac:dyDescent="0.25">
      <c r="A6827" t="s">
        <v>652</v>
      </c>
      <c r="B6827" s="1">
        <v>37418</v>
      </c>
      <c r="C6827" t="s">
        <v>4020</v>
      </c>
      <c r="D6827">
        <f t="shared" si="318"/>
        <v>6621.77</v>
      </c>
      <c r="E6827">
        <f t="shared" si="319"/>
        <v>6</v>
      </c>
      <c r="F6827" t="str">
        <f t="shared" si="320"/>
        <v>No</v>
      </c>
    </row>
    <row r="6828" spans="1:6" x14ac:dyDescent="0.25">
      <c r="A6828" t="s">
        <v>102</v>
      </c>
      <c r="B6828" s="1">
        <v>38506</v>
      </c>
      <c r="C6828" t="s">
        <v>4021</v>
      </c>
      <c r="D6828">
        <f t="shared" si="318"/>
        <v>7668.33</v>
      </c>
      <c r="E6828">
        <f t="shared" si="319"/>
        <v>6</v>
      </c>
      <c r="F6828" t="str">
        <f t="shared" si="320"/>
        <v>No</v>
      </c>
    </row>
    <row r="6829" spans="1:6" x14ac:dyDescent="0.25">
      <c r="A6829" t="s">
        <v>2144</v>
      </c>
      <c r="B6829" s="1">
        <v>39898</v>
      </c>
      <c r="C6829" t="s">
        <v>4022</v>
      </c>
      <c r="D6829">
        <f t="shared" si="318"/>
        <v>9711.33</v>
      </c>
      <c r="E6829">
        <f t="shared" si="319"/>
        <v>3</v>
      </c>
      <c r="F6829" t="str">
        <f t="shared" si="320"/>
        <v>No</v>
      </c>
    </row>
    <row r="6830" spans="1:6" x14ac:dyDescent="0.25">
      <c r="A6830" t="s">
        <v>238</v>
      </c>
      <c r="B6830" s="1">
        <v>39015</v>
      </c>
      <c r="C6830">
        <v>7538.59</v>
      </c>
      <c r="D6830">
        <f t="shared" si="318"/>
        <v>7538.59</v>
      </c>
      <c r="E6830">
        <f t="shared" si="319"/>
        <v>10</v>
      </c>
      <c r="F6830" t="str">
        <f t="shared" si="320"/>
        <v>No</v>
      </c>
    </row>
    <row r="6831" spans="1:6" x14ac:dyDescent="0.25">
      <c r="A6831" t="s">
        <v>102</v>
      </c>
      <c r="B6831" s="1">
        <v>37118</v>
      </c>
      <c r="C6831">
        <v>6927.8</v>
      </c>
      <c r="D6831">
        <f t="shared" si="318"/>
        <v>6927.8</v>
      </c>
      <c r="E6831">
        <f t="shared" si="319"/>
        <v>8</v>
      </c>
      <c r="F6831" t="str">
        <f t="shared" si="320"/>
        <v>No</v>
      </c>
    </row>
    <row r="6832" spans="1:6" x14ac:dyDescent="0.25">
      <c r="A6832" t="s">
        <v>88</v>
      </c>
      <c r="B6832" s="1">
        <v>38372</v>
      </c>
      <c r="C6832" t="s">
        <v>4023</v>
      </c>
      <c r="D6832">
        <f t="shared" si="318"/>
        <v>5197.25</v>
      </c>
      <c r="E6832">
        <f t="shared" si="319"/>
        <v>1</v>
      </c>
      <c r="F6832" t="str">
        <f t="shared" si="320"/>
        <v>No</v>
      </c>
    </row>
    <row r="6833" spans="1:6" x14ac:dyDescent="0.25">
      <c r="A6833" t="s">
        <v>472</v>
      </c>
      <c r="B6833" s="1">
        <v>38617</v>
      </c>
      <c r="C6833" t="s">
        <v>4024</v>
      </c>
      <c r="D6833">
        <f t="shared" si="318"/>
        <v>9101.01</v>
      </c>
      <c r="E6833">
        <f t="shared" si="319"/>
        <v>9</v>
      </c>
      <c r="F6833" t="str">
        <f t="shared" si="320"/>
        <v>No</v>
      </c>
    </row>
    <row r="6834" spans="1:6" x14ac:dyDescent="0.25">
      <c r="A6834" t="s">
        <v>526</v>
      </c>
      <c r="B6834" s="1">
        <v>41220</v>
      </c>
      <c r="C6834">
        <v>8954.69</v>
      </c>
      <c r="D6834">
        <f t="shared" si="318"/>
        <v>8954.69</v>
      </c>
      <c r="E6834">
        <f t="shared" si="319"/>
        <v>11</v>
      </c>
      <c r="F6834" t="str">
        <f t="shared" si="320"/>
        <v>No</v>
      </c>
    </row>
    <row r="6835" spans="1:6" x14ac:dyDescent="0.25">
      <c r="A6835" t="s">
        <v>1654</v>
      </c>
      <c r="B6835" s="1">
        <v>37878</v>
      </c>
      <c r="C6835">
        <v>8629.94</v>
      </c>
      <c r="D6835">
        <f t="shared" si="318"/>
        <v>8629.94</v>
      </c>
      <c r="E6835">
        <f t="shared" si="319"/>
        <v>9</v>
      </c>
      <c r="F6835" t="str">
        <f t="shared" si="320"/>
        <v>No</v>
      </c>
    </row>
    <row r="6836" spans="1:6" x14ac:dyDescent="0.25">
      <c r="A6836" t="s">
        <v>96</v>
      </c>
      <c r="B6836" s="1">
        <v>37279</v>
      </c>
      <c r="C6836" t="s">
        <v>4025</v>
      </c>
      <c r="D6836">
        <f t="shared" si="318"/>
        <v>7561.81</v>
      </c>
      <c r="E6836">
        <f t="shared" si="319"/>
        <v>1</v>
      </c>
      <c r="F6836" t="str">
        <f t="shared" si="320"/>
        <v>No</v>
      </c>
    </row>
    <row r="6837" spans="1:6" x14ac:dyDescent="0.25">
      <c r="A6837" t="s">
        <v>66</v>
      </c>
      <c r="B6837" s="1">
        <v>41587</v>
      </c>
      <c r="C6837" t="s">
        <v>4026</v>
      </c>
      <c r="D6837">
        <f t="shared" si="318"/>
        <v>6480.54</v>
      </c>
      <c r="E6837">
        <f t="shared" si="319"/>
        <v>11</v>
      </c>
      <c r="F6837" t="str">
        <f t="shared" si="320"/>
        <v>No</v>
      </c>
    </row>
    <row r="6838" spans="1:6" x14ac:dyDescent="0.25">
      <c r="A6838" t="s">
        <v>1677</v>
      </c>
      <c r="B6838" s="1">
        <v>41646</v>
      </c>
      <c r="C6838">
        <v>7958.44</v>
      </c>
      <c r="D6838">
        <f t="shared" si="318"/>
        <v>7958.44</v>
      </c>
      <c r="E6838">
        <f t="shared" si="319"/>
        <v>1</v>
      </c>
      <c r="F6838" t="str">
        <f t="shared" si="320"/>
        <v>No</v>
      </c>
    </row>
    <row r="6839" spans="1:6" x14ac:dyDescent="0.25">
      <c r="A6839" t="s">
        <v>351</v>
      </c>
      <c r="B6839" s="1">
        <v>40334</v>
      </c>
      <c r="C6839" t="s">
        <v>4027</v>
      </c>
      <c r="D6839">
        <f t="shared" si="318"/>
        <v>9606.56</v>
      </c>
      <c r="E6839">
        <f t="shared" si="319"/>
        <v>6</v>
      </c>
      <c r="F6839" t="str">
        <f t="shared" si="320"/>
        <v>No</v>
      </c>
    </row>
    <row r="6840" spans="1:6" x14ac:dyDescent="0.25">
      <c r="A6840" t="s">
        <v>553</v>
      </c>
      <c r="B6840" s="1">
        <v>39429</v>
      </c>
      <c r="C6840" t="s">
        <v>4028</v>
      </c>
      <c r="D6840">
        <f t="shared" si="318"/>
        <v>5718.91</v>
      </c>
      <c r="E6840">
        <f t="shared" si="319"/>
        <v>12</v>
      </c>
      <c r="F6840" t="str">
        <f t="shared" si="320"/>
        <v>No</v>
      </c>
    </row>
    <row r="6841" spans="1:6" x14ac:dyDescent="0.25">
      <c r="A6841" t="s">
        <v>308</v>
      </c>
      <c r="B6841" s="1">
        <v>37096</v>
      </c>
      <c r="C6841" t="s">
        <v>4029</v>
      </c>
      <c r="D6841">
        <f t="shared" si="318"/>
        <v>5731.59</v>
      </c>
      <c r="E6841">
        <f t="shared" si="319"/>
        <v>7</v>
      </c>
      <c r="F6841" t="str">
        <f t="shared" si="320"/>
        <v>No</v>
      </c>
    </row>
    <row r="6842" spans="1:6" x14ac:dyDescent="0.25">
      <c r="A6842" t="s">
        <v>125</v>
      </c>
      <c r="B6842" s="1">
        <v>41125</v>
      </c>
      <c r="C6842" t="s">
        <v>4030</v>
      </c>
      <c r="D6842">
        <f t="shared" si="318"/>
        <v>5760.3</v>
      </c>
      <c r="E6842">
        <f t="shared" si="319"/>
        <v>8</v>
      </c>
      <c r="F6842" t="str">
        <f t="shared" si="320"/>
        <v>No</v>
      </c>
    </row>
    <row r="6843" spans="1:6" x14ac:dyDescent="0.25">
      <c r="A6843" t="s">
        <v>131</v>
      </c>
      <c r="B6843" s="1">
        <v>39376</v>
      </c>
      <c r="C6843">
        <v>6909.37</v>
      </c>
      <c r="D6843">
        <f t="shared" si="318"/>
        <v>6909.37</v>
      </c>
      <c r="E6843">
        <f t="shared" si="319"/>
        <v>10</v>
      </c>
      <c r="F6843" t="str">
        <f t="shared" si="320"/>
        <v>No</v>
      </c>
    </row>
    <row r="6844" spans="1:6" x14ac:dyDescent="0.25">
      <c r="A6844" t="s">
        <v>466</v>
      </c>
      <c r="B6844" s="1">
        <v>40972</v>
      </c>
      <c r="C6844">
        <v>6330.85</v>
      </c>
      <c r="D6844">
        <f t="shared" si="318"/>
        <v>6330.85</v>
      </c>
      <c r="E6844">
        <f t="shared" si="319"/>
        <v>3</v>
      </c>
      <c r="F6844" t="str">
        <f t="shared" si="320"/>
        <v>No</v>
      </c>
    </row>
    <row r="6845" spans="1:6" x14ac:dyDescent="0.25">
      <c r="A6845" t="s">
        <v>854</v>
      </c>
      <c r="B6845" s="1">
        <v>40298</v>
      </c>
      <c r="C6845">
        <v>8942.06</v>
      </c>
      <c r="D6845">
        <f t="shared" si="318"/>
        <v>8942.06</v>
      </c>
      <c r="E6845">
        <f t="shared" si="319"/>
        <v>4</v>
      </c>
      <c r="F6845" t="str">
        <f t="shared" si="320"/>
        <v>No</v>
      </c>
    </row>
    <row r="6846" spans="1:6" x14ac:dyDescent="0.25">
      <c r="A6846" t="s">
        <v>102</v>
      </c>
      <c r="B6846" s="1">
        <v>37323</v>
      </c>
      <c r="C6846" t="s">
        <v>4031</v>
      </c>
      <c r="D6846">
        <f t="shared" si="318"/>
        <v>8580.9599999999991</v>
      </c>
      <c r="E6846">
        <f t="shared" si="319"/>
        <v>3</v>
      </c>
      <c r="F6846" t="str">
        <f t="shared" si="320"/>
        <v>No</v>
      </c>
    </row>
    <row r="6847" spans="1:6" x14ac:dyDescent="0.25">
      <c r="A6847" t="s">
        <v>965</v>
      </c>
      <c r="B6847" s="1">
        <v>38372</v>
      </c>
      <c r="C6847" t="s">
        <v>4032</v>
      </c>
      <c r="D6847">
        <f t="shared" si="318"/>
        <v>7552.96</v>
      </c>
      <c r="E6847">
        <f t="shared" si="319"/>
        <v>1</v>
      </c>
      <c r="F6847" t="str">
        <f t="shared" si="320"/>
        <v>No</v>
      </c>
    </row>
    <row r="6848" spans="1:6" x14ac:dyDescent="0.25">
      <c r="A6848" t="s">
        <v>429</v>
      </c>
      <c r="B6848" s="1">
        <v>37668</v>
      </c>
      <c r="C6848">
        <v>7991.4</v>
      </c>
      <c r="D6848">
        <f t="shared" si="318"/>
        <v>7991.4</v>
      </c>
      <c r="E6848">
        <f t="shared" si="319"/>
        <v>2</v>
      </c>
      <c r="F6848" t="str">
        <f t="shared" si="320"/>
        <v>No</v>
      </c>
    </row>
    <row r="6849" spans="1:6" x14ac:dyDescent="0.25">
      <c r="A6849" t="s">
        <v>413</v>
      </c>
      <c r="B6849" s="1">
        <v>39061</v>
      </c>
      <c r="C6849">
        <v>6953.2</v>
      </c>
      <c r="D6849">
        <f t="shared" si="318"/>
        <v>6953.2</v>
      </c>
      <c r="E6849">
        <f t="shared" si="319"/>
        <v>12</v>
      </c>
      <c r="F6849" t="str">
        <f t="shared" si="320"/>
        <v>No</v>
      </c>
    </row>
    <row r="6850" spans="1:6" x14ac:dyDescent="0.25">
      <c r="A6850" t="s">
        <v>1069</v>
      </c>
      <c r="B6850" s="1">
        <v>39792</v>
      </c>
      <c r="C6850">
        <v>9736.3799999999992</v>
      </c>
      <c r="D6850">
        <f t="shared" si="318"/>
        <v>9736.3799999999992</v>
      </c>
      <c r="E6850">
        <f t="shared" si="319"/>
        <v>12</v>
      </c>
      <c r="F6850" t="str">
        <f t="shared" si="320"/>
        <v>No</v>
      </c>
    </row>
    <row r="6851" spans="1:6" x14ac:dyDescent="0.25">
      <c r="A6851" t="s">
        <v>278</v>
      </c>
      <c r="B6851" s="1">
        <v>40882</v>
      </c>
      <c r="C6851" t="s">
        <v>4033</v>
      </c>
      <c r="D6851">
        <f t="shared" ref="D6851:D6914" si="321">IF(LEFT(RIGHT(C6851,3))=",",_xlfn.NUMBERVALUE(C6851,",","."),C6851)</f>
        <v>6681.04</v>
      </c>
      <c r="E6851">
        <f t="shared" ref="E6851:E6914" si="322">MONTH(B6851)</f>
        <v>12</v>
      </c>
      <c r="F6851" t="str">
        <f t="shared" ref="F6851:F6914" si="323">IF(ISERROR(SEARCH("J*A*S*M",A6851)),"No","Yes")</f>
        <v>No</v>
      </c>
    </row>
    <row r="6852" spans="1:6" x14ac:dyDescent="0.25">
      <c r="A6852" t="s">
        <v>478</v>
      </c>
      <c r="B6852" s="1">
        <v>38527</v>
      </c>
      <c r="C6852" t="s">
        <v>4034</v>
      </c>
      <c r="D6852">
        <f t="shared" si="321"/>
        <v>7683.63</v>
      </c>
      <c r="E6852">
        <f t="shared" si="322"/>
        <v>6</v>
      </c>
      <c r="F6852" t="str">
        <f t="shared" si="323"/>
        <v>No</v>
      </c>
    </row>
    <row r="6853" spans="1:6" x14ac:dyDescent="0.25">
      <c r="A6853" t="s">
        <v>416</v>
      </c>
      <c r="B6853" s="1">
        <v>38777</v>
      </c>
      <c r="C6853" t="s">
        <v>4035</v>
      </c>
      <c r="D6853">
        <f t="shared" si="321"/>
        <v>7394.05</v>
      </c>
      <c r="E6853">
        <f t="shared" si="322"/>
        <v>3</v>
      </c>
      <c r="F6853" t="str">
        <f t="shared" si="323"/>
        <v>No</v>
      </c>
    </row>
    <row r="6854" spans="1:6" x14ac:dyDescent="0.25">
      <c r="A6854" t="s">
        <v>337</v>
      </c>
      <c r="B6854" s="1">
        <v>40474</v>
      </c>
      <c r="C6854">
        <v>7945.04</v>
      </c>
      <c r="D6854">
        <f t="shared" si="321"/>
        <v>7945.04</v>
      </c>
      <c r="E6854">
        <f t="shared" si="322"/>
        <v>10</v>
      </c>
      <c r="F6854" t="str">
        <f t="shared" si="323"/>
        <v>No</v>
      </c>
    </row>
    <row r="6855" spans="1:6" x14ac:dyDescent="0.25">
      <c r="A6855" t="s">
        <v>61</v>
      </c>
      <c r="B6855" s="1">
        <v>40026</v>
      </c>
      <c r="C6855">
        <v>8280.65</v>
      </c>
      <c r="D6855">
        <f t="shared" si="321"/>
        <v>8280.65</v>
      </c>
      <c r="E6855">
        <f t="shared" si="322"/>
        <v>8</v>
      </c>
      <c r="F6855" t="str">
        <f t="shared" si="323"/>
        <v>No</v>
      </c>
    </row>
    <row r="6856" spans="1:6" x14ac:dyDescent="0.25">
      <c r="A6856" t="s">
        <v>291</v>
      </c>
      <c r="B6856" s="1">
        <v>41543</v>
      </c>
      <c r="C6856" t="s">
        <v>4036</v>
      </c>
      <c r="D6856">
        <f t="shared" si="321"/>
        <v>5181.17</v>
      </c>
      <c r="E6856">
        <f t="shared" si="322"/>
        <v>9</v>
      </c>
      <c r="F6856" t="str">
        <f t="shared" si="323"/>
        <v>No</v>
      </c>
    </row>
    <row r="6857" spans="1:6" x14ac:dyDescent="0.25">
      <c r="A6857" t="s">
        <v>650</v>
      </c>
      <c r="B6857" s="1">
        <v>37894</v>
      </c>
      <c r="C6857" t="s">
        <v>4037</v>
      </c>
      <c r="D6857">
        <f t="shared" si="321"/>
        <v>8837.18</v>
      </c>
      <c r="E6857">
        <f t="shared" si="322"/>
        <v>9</v>
      </c>
      <c r="F6857" t="str">
        <f t="shared" si="323"/>
        <v>No</v>
      </c>
    </row>
    <row r="6858" spans="1:6" x14ac:dyDescent="0.25">
      <c r="A6858" t="s">
        <v>223</v>
      </c>
      <c r="B6858" s="1">
        <v>41577</v>
      </c>
      <c r="C6858">
        <v>6472.89</v>
      </c>
      <c r="D6858">
        <f t="shared" si="321"/>
        <v>6472.89</v>
      </c>
      <c r="E6858">
        <f t="shared" si="322"/>
        <v>10</v>
      </c>
      <c r="F6858" t="str">
        <f t="shared" si="323"/>
        <v>No</v>
      </c>
    </row>
    <row r="6859" spans="1:6" x14ac:dyDescent="0.25">
      <c r="A6859" t="s">
        <v>545</v>
      </c>
      <c r="B6859" s="1">
        <v>39517</v>
      </c>
      <c r="C6859" t="s">
        <v>4038</v>
      </c>
      <c r="D6859">
        <f t="shared" si="321"/>
        <v>5255.1</v>
      </c>
      <c r="E6859">
        <f t="shared" si="322"/>
        <v>3</v>
      </c>
      <c r="F6859" t="str">
        <f t="shared" si="323"/>
        <v>No</v>
      </c>
    </row>
    <row r="6860" spans="1:6" x14ac:dyDescent="0.25">
      <c r="A6860" t="s">
        <v>523</v>
      </c>
      <c r="B6860" s="1">
        <v>38036</v>
      </c>
      <c r="C6860">
        <v>5891.27</v>
      </c>
      <c r="D6860">
        <f t="shared" si="321"/>
        <v>5891.27</v>
      </c>
      <c r="E6860">
        <f t="shared" si="322"/>
        <v>2</v>
      </c>
      <c r="F6860" t="str">
        <f t="shared" si="323"/>
        <v>No</v>
      </c>
    </row>
    <row r="6861" spans="1:6" x14ac:dyDescent="0.25">
      <c r="A6861" t="s">
        <v>80</v>
      </c>
      <c r="B6861" s="1">
        <v>40422</v>
      </c>
      <c r="C6861">
        <v>6790.73</v>
      </c>
      <c r="D6861">
        <f t="shared" si="321"/>
        <v>6790.73</v>
      </c>
      <c r="E6861">
        <f t="shared" si="322"/>
        <v>9</v>
      </c>
      <c r="F6861" t="str">
        <f t="shared" si="323"/>
        <v>Yes</v>
      </c>
    </row>
    <row r="6862" spans="1:6" x14ac:dyDescent="0.25">
      <c r="A6862" t="s">
        <v>548</v>
      </c>
      <c r="B6862" s="1">
        <v>40640</v>
      </c>
      <c r="C6862" t="s">
        <v>4039</v>
      </c>
      <c r="D6862">
        <f t="shared" si="321"/>
        <v>9986.4</v>
      </c>
      <c r="E6862">
        <f t="shared" si="322"/>
        <v>4</v>
      </c>
      <c r="F6862" t="str">
        <f t="shared" si="323"/>
        <v>No</v>
      </c>
    </row>
    <row r="6863" spans="1:6" x14ac:dyDescent="0.25">
      <c r="A6863" t="s">
        <v>1574</v>
      </c>
      <c r="B6863" s="1">
        <v>39887</v>
      </c>
      <c r="C6863" t="s">
        <v>4040</v>
      </c>
      <c r="D6863">
        <f t="shared" si="321"/>
        <v>6227.87</v>
      </c>
      <c r="E6863">
        <f t="shared" si="322"/>
        <v>3</v>
      </c>
      <c r="F6863" t="str">
        <f t="shared" si="323"/>
        <v>No</v>
      </c>
    </row>
    <row r="6864" spans="1:6" x14ac:dyDescent="0.25">
      <c r="A6864" t="s">
        <v>362</v>
      </c>
      <c r="B6864" s="1">
        <v>39332</v>
      </c>
      <c r="C6864" t="s">
        <v>4041</v>
      </c>
      <c r="D6864">
        <f t="shared" si="321"/>
        <v>9409.91</v>
      </c>
      <c r="E6864">
        <f t="shared" si="322"/>
        <v>9</v>
      </c>
      <c r="F6864" t="str">
        <f t="shared" si="323"/>
        <v>No</v>
      </c>
    </row>
    <row r="6865" spans="1:6" x14ac:dyDescent="0.25">
      <c r="A6865" t="s">
        <v>230</v>
      </c>
      <c r="B6865" s="1">
        <v>41562</v>
      </c>
      <c r="C6865">
        <v>7973.11</v>
      </c>
      <c r="D6865">
        <f t="shared" si="321"/>
        <v>7973.11</v>
      </c>
      <c r="E6865">
        <f t="shared" si="322"/>
        <v>10</v>
      </c>
      <c r="F6865" t="str">
        <f t="shared" si="323"/>
        <v>No</v>
      </c>
    </row>
    <row r="6866" spans="1:6" x14ac:dyDescent="0.25">
      <c r="A6866" t="s">
        <v>238</v>
      </c>
      <c r="B6866" s="1">
        <v>38801</v>
      </c>
      <c r="C6866" t="s">
        <v>4042</v>
      </c>
      <c r="D6866">
        <f t="shared" si="321"/>
        <v>6992.43</v>
      </c>
      <c r="E6866">
        <f t="shared" si="322"/>
        <v>3</v>
      </c>
      <c r="F6866" t="str">
        <f t="shared" si="323"/>
        <v>No</v>
      </c>
    </row>
    <row r="6867" spans="1:6" x14ac:dyDescent="0.25">
      <c r="A6867" t="s">
        <v>1375</v>
      </c>
      <c r="B6867" s="1">
        <v>38303</v>
      </c>
      <c r="C6867" t="s">
        <v>4043</v>
      </c>
      <c r="D6867">
        <f t="shared" si="321"/>
        <v>6888.57</v>
      </c>
      <c r="E6867">
        <f t="shared" si="322"/>
        <v>11</v>
      </c>
      <c r="F6867" t="str">
        <f t="shared" si="323"/>
        <v>No</v>
      </c>
    </row>
    <row r="6868" spans="1:6" x14ac:dyDescent="0.25">
      <c r="A6868" t="s">
        <v>697</v>
      </c>
      <c r="B6868" s="1">
        <v>39645</v>
      </c>
      <c r="C6868" t="s">
        <v>4044</v>
      </c>
      <c r="D6868">
        <f t="shared" si="321"/>
        <v>7089.26</v>
      </c>
      <c r="E6868">
        <f t="shared" si="322"/>
        <v>7</v>
      </c>
      <c r="F6868" t="str">
        <f t="shared" si="323"/>
        <v>No</v>
      </c>
    </row>
    <row r="6869" spans="1:6" x14ac:dyDescent="0.25">
      <c r="A6869" t="s">
        <v>238</v>
      </c>
      <c r="B6869" s="1">
        <v>40482</v>
      </c>
      <c r="C6869">
        <v>8291.68</v>
      </c>
      <c r="D6869">
        <f t="shared" si="321"/>
        <v>8291.68</v>
      </c>
      <c r="E6869">
        <f t="shared" si="322"/>
        <v>10</v>
      </c>
      <c r="F6869" t="str">
        <f t="shared" si="323"/>
        <v>No</v>
      </c>
    </row>
    <row r="6870" spans="1:6" x14ac:dyDescent="0.25">
      <c r="A6870" t="s">
        <v>253</v>
      </c>
      <c r="B6870" s="1">
        <v>40207</v>
      </c>
      <c r="C6870">
        <v>6568.98</v>
      </c>
      <c r="D6870">
        <f t="shared" si="321"/>
        <v>6568.98</v>
      </c>
      <c r="E6870">
        <f t="shared" si="322"/>
        <v>1</v>
      </c>
      <c r="F6870" t="str">
        <f t="shared" si="323"/>
        <v>No</v>
      </c>
    </row>
    <row r="6871" spans="1:6" x14ac:dyDescent="0.25">
      <c r="A6871" t="s">
        <v>157</v>
      </c>
      <c r="B6871" s="1">
        <v>37289</v>
      </c>
      <c r="C6871">
        <v>6357.14</v>
      </c>
      <c r="D6871">
        <f t="shared" si="321"/>
        <v>6357.14</v>
      </c>
      <c r="E6871">
        <f t="shared" si="322"/>
        <v>2</v>
      </c>
      <c r="F6871" t="str">
        <f t="shared" si="323"/>
        <v>No</v>
      </c>
    </row>
    <row r="6872" spans="1:6" x14ac:dyDescent="0.25">
      <c r="A6872" t="s">
        <v>2465</v>
      </c>
      <c r="B6872" s="1">
        <v>37886</v>
      </c>
      <c r="C6872" t="s">
        <v>4045</v>
      </c>
      <c r="D6872">
        <f t="shared" si="321"/>
        <v>9924.82</v>
      </c>
      <c r="E6872">
        <f t="shared" si="322"/>
        <v>9</v>
      </c>
      <c r="F6872" t="str">
        <f t="shared" si="323"/>
        <v>No</v>
      </c>
    </row>
    <row r="6873" spans="1:6" x14ac:dyDescent="0.25">
      <c r="A6873" t="s">
        <v>247</v>
      </c>
      <c r="B6873" s="1">
        <v>39300</v>
      </c>
      <c r="C6873" t="s">
        <v>4046</v>
      </c>
      <c r="D6873">
        <f t="shared" si="321"/>
        <v>8415.93</v>
      </c>
      <c r="E6873">
        <f t="shared" si="322"/>
        <v>8</v>
      </c>
      <c r="F6873" t="str">
        <f t="shared" si="323"/>
        <v>Yes</v>
      </c>
    </row>
    <row r="6874" spans="1:6" x14ac:dyDescent="0.25">
      <c r="A6874" t="s">
        <v>136</v>
      </c>
      <c r="B6874" s="1">
        <v>39790</v>
      </c>
      <c r="C6874" t="s">
        <v>4047</v>
      </c>
      <c r="D6874">
        <f t="shared" si="321"/>
        <v>5832.89</v>
      </c>
      <c r="E6874">
        <f t="shared" si="322"/>
        <v>12</v>
      </c>
      <c r="F6874" t="str">
        <f t="shared" si="323"/>
        <v>No</v>
      </c>
    </row>
    <row r="6875" spans="1:6" x14ac:dyDescent="0.25">
      <c r="A6875" t="s">
        <v>1318</v>
      </c>
      <c r="B6875" s="1">
        <v>37992</v>
      </c>
      <c r="C6875">
        <v>6294.31</v>
      </c>
      <c r="D6875">
        <f t="shared" si="321"/>
        <v>6294.31</v>
      </c>
      <c r="E6875">
        <f t="shared" si="322"/>
        <v>1</v>
      </c>
      <c r="F6875" t="str">
        <f t="shared" si="323"/>
        <v>No</v>
      </c>
    </row>
    <row r="6876" spans="1:6" x14ac:dyDescent="0.25">
      <c r="A6876" t="s">
        <v>604</v>
      </c>
      <c r="B6876" s="1">
        <v>41115</v>
      </c>
      <c r="C6876" t="s">
        <v>4048</v>
      </c>
      <c r="D6876">
        <f t="shared" si="321"/>
        <v>9552.7800000000007</v>
      </c>
      <c r="E6876">
        <f t="shared" si="322"/>
        <v>7</v>
      </c>
      <c r="F6876" t="str">
        <f t="shared" si="323"/>
        <v>No</v>
      </c>
    </row>
    <row r="6877" spans="1:6" x14ac:dyDescent="0.25">
      <c r="A6877" t="s">
        <v>217</v>
      </c>
      <c r="B6877" s="1">
        <v>40301</v>
      </c>
      <c r="C6877" t="s">
        <v>4049</v>
      </c>
      <c r="D6877">
        <f t="shared" si="321"/>
        <v>7890.7</v>
      </c>
      <c r="E6877">
        <f t="shared" si="322"/>
        <v>5</v>
      </c>
      <c r="F6877" t="str">
        <f t="shared" si="323"/>
        <v>No</v>
      </c>
    </row>
    <row r="6878" spans="1:6" x14ac:dyDescent="0.25">
      <c r="A6878" t="s">
        <v>881</v>
      </c>
      <c r="B6878" s="1">
        <v>41456</v>
      </c>
      <c r="C6878">
        <v>9061.4500000000007</v>
      </c>
      <c r="D6878">
        <f t="shared" si="321"/>
        <v>9061.4500000000007</v>
      </c>
      <c r="E6878">
        <f t="shared" si="322"/>
        <v>7</v>
      </c>
      <c r="F6878" t="str">
        <f t="shared" si="323"/>
        <v>No</v>
      </c>
    </row>
    <row r="6879" spans="1:6" x14ac:dyDescent="0.25">
      <c r="A6879" t="s">
        <v>202</v>
      </c>
      <c r="B6879" s="1">
        <v>38185</v>
      </c>
      <c r="C6879">
        <v>5373.29</v>
      </c>
      <c r="D6879">
        <f t="shared" si="321"/>
        <v>5373.29</v>
      </c>
      <c r="E6879">
        <f t="shared" si="322"/>
        <v>7</v>
      </c>
      <c r="F6879" t="str">
        <f t="shared" si="323"/>
        <v>No</v>
      </c>
    </row>
    <row r="6880" spans="1:6" x14ac:dyDescent="0.25">
      <c r="A6880" t="s">
        <v>675</v>
      </c>
      <c r="B6880" s="1">
        <v>37179</v>
      </c>
      <c r="C6880" t="s">
        <v>4050</v>
      </c>
      <c r="D6880">
        <f t="shared" si="321"/>
        <v>5248.97</v>
      </c>
      <c r="E6880">
        <f t="shared" si="322"/>
        <v>10</v>
      </c>
      <c r="F6880" t="str">
        <f t="shared" si="323"/>
        <v>No</v>
      </c>
    </row>
    <row r="6881" spans="1:6" x14ac:dyDescent="0.25">
      <c r="A6881" t="s">
        <v>427</v>
      </c>
      <c r="B6881" s="1">
        <v>38162</v>
      </c>
      <c r="C6881">
        <v>6549.07</v>
      </c>
      <c r="D6881">
        <f t="shared" si="321"/>
        <v>6549.07</v>
      </c>
      <c r="E6881">
        <f t="shared" si="322"/>
        <v>6</v>
      </c>
      <c r="F6881" t="str">
        <f t="shared" si="323"/>
        <v>No</v>
      </c>
    </row>
    <row r="6882" spans="1:6" x14ac:dyDescent="0.25">
      <c r="A6882" t="s">
        <v>307</v>
      </c>
      <c r="B6882" s="1">
        <v>40365</v>
      </c>
      <c r="C6882">
        <v>7559.89</v>
      </c>
      <c r="D6882">
        <f t="shared" si="321"/>
        <v>7559.89</v>
      </c>
      <c r="E6882">
        <f t="shared" si="322"/>
        <v>7</v>
      </c>
      <c r="F6882" t="str">
        <f t="shared" si="323"/>
        <v>No</v>
      </c>
    </row>
    <row r="6883" spans="1:6" x14ac:dyDescent="0.25">
      <c r="A6883" t="s">
        <v>408</v>
      </c>
      <c r="B6883" s="1">
        <v>38013</v>
      </c>
      <c r="C6883">
        <v>6615.71</v>
      </c>
      <c r="D6883">
        <f t="shared" si="321"/>
        <v>6615.71</v>
      </c>
      <c r="E6883">
        <f t="shared" si="322"/>
        <v>1</v>
      </c>
      <c r="F6883" t="str">
        <f t="shared" si="323"/>
        <v>No</v>
      </c>
    </row>
    <row r="6884" spans="1:6" x14ac:dyDescent="0.25">
      <c r="A6884" t="s">
        <v>77</v>
      </c>
      <c r="B6884" s="1">
        <v>40053</v>
      </c>
      <c r="C6884" t="s">
        <v>4051</v>
      </c>
      <c r="D6884">
        <f t="shared" si="321"/>
        <v>8818.67</v>
      </c>
      <c r="E6884">
        <f t="shared" si="322"/>
        <v>8</v>
      </c>
      <c r="F6884" t="str">
        <f t="shared" si="323"/>
        <v>No</v>
      </c>
    </row>
    <row r="6885" spans="1:6" x14ac:dyDescent="0.25">
      <c r="A6885" t="s">
        <v>251</v>
      </c>
      <c r="B6885" s="1">
        <v>38893</v>
      </c>
      <c r="C6885">
        <v>5175.8100000000004</v>
      </c>
      <c r="D6885">
        <f t="shared" si="321"/>
        <v>5175.8100000000004</v>
      </c>
      <c r="E6885">
        <f t="shared" si="322"/>
        <v>6</v>
      </c>
      <c r="F6885" t="str">
        <f t="shared" si="323"/>
        <v>No</v>
      </c>
    </row>
    <row r="6886" spans="1:6" x14ac:dyDescent="0.25">
      <c r="A6886" t="s">
        <v>1238</v>
      </c>
      <c r="B6886" s="1">
        <v>38681</v>
      </c>
      <c r="C6886">
        <v>7821.86</v>
      </c>
      <c r="D6886">
        <f t="shared" si="321"/>
        <v>7821.86</v>
      </c>
      <c r="E6886">
        <f t="shared" si="322"/>
        <v>11</v>
      </c>
      <c r="F6886" t="str">
        <f t="shared" si="323"/>
        <v>No</v>
      </c>
    </row>
    <row r="6887" spans="1:6" x14ac:dyDescent="0.25">
      <c r="A6887" t="s">
        <v>225</v>
      </c>
      <c r="B6887" s="1">
        <v>39473</v>
      </c>
      <c r="C6887">
        <v>7067.83</v>
      </c>
      <c r="D6887">
        <f t="shared" si="321"/>
        <v>7067.83</v>
      </c>
      <c r="E6887">
        <f t="shared" si="322"/>
        <v>1</v>
      </c>
      <c r="F6887" t="str">
        <f t="shared" si="323"/>
        <v>No</v>
      </c>
    </row>
    <row r="6888" spans="1:6" x14ac:dyDescent="0.25">
      <c r="A6888" t="s">
        <v>298</v>
      </c>
      <c r="B6888" s="1">
        <v>41866</v>
      </c>
      <c r="C6888">
        <v>8858.17</v>
      </c>
      <c r="D6888">
        <f t="shared" si="321"/>
        <v>8858.17</v>
      </c>
      <c r="E6888">
        <f t="shared" si="322"/>
        <v>8</v>
      </c>
      <c r="F6888" t="str">
        <f t="shared" si="323"/>
        <v>No</v>
      </c>
    </row>
    <row r="6889" spans="1:6" x14ac:dyDescent="0.25">
      <c r="A6889" t="s">
        <v>746</v>
      </c>
      <c r="B6889" s="1">
        <v>41128</v>
      </c>
      <c r="C6889">
        <v>9173.67</v>
      </c>
      <c r="D6889">
        <f t="shared" si="321"/>
        <v>9173.67</v>
      </c>
      <c r="E6889">
        <f t="shared" si="322"/>
        <v>8</v>
      </c>
      <c r="F6889" t="str">
        <f t="shared" si="323"/>
        <v>No</v>
      </c>
    </row>
    <row r="6890" spans="1:6" x14ac:dyDescent="0.25">
      <c r="A6890" t="s">
        <v>327</v>
      </c>
      <c r="B6890" s="1">
        <v>38301</v>
      </c>
      <c r="C6890">
        <v>9867.93</v>
      </c>
      <c r="D6890">
        <f t="shared" si="321"/>
        <v>9867.93</v>
      </c>
      <c r="E6890">
        <f t="shared" si="322"/>
        <v>11</v>
      </c>
      <c r="F6890" t="str">
        <f t="shared" si="323"/>
        <v>No</v>
      </c>
    </row>
    <row r="6891" spans="1:6" x14ac:dyDescent="0.25">
      <c r="A6891" t="s">
        <v>308</v>
      </c>
      <c r="B6891" s="1">
        <v>38098</v>
      </c>
      <c r="C6891" t="s">
        <v>4052</v>
      </c>
      <c r="D6891">
        <f t="shared" si="321"/>
        <v>9247.17</v>
      </c>
      <c r="E6891">
        <f t="shared" si="322"/>
        <v>4</v>
      </c>
      <c r="F6891" t="str">
        <f t="shared" si="323"/>
        <v>No</v>
      </c>
    </row>
    <row r="6892" spans="1:6" x14ac:dyDescent="0.25">
      <c r="A6892" t="s">
        <v>77</v>
      </c>
      <c r="B6892" s="1">
        <v>37102</v>
      </c>
      <c r="C6892">
        <v>5013.2</v>
      </c>
      <c r="D6892">
        <f t="shared" si="321"/>
        <v>5013.2</v>
      </c>
      <c r="E6892">
        <f t="shared" si="322"/>
        <v>7</v>
      </c>
      <c r="F6892" t="str">
        <f t="shared" si="323"/>
        <v>No</v>
      </c>
    </row>
    <row r="6893" spans="1:6" x14ac:dyDescent="0.25">
      <c r="A6893" t="s">
        <v>782</v>
      </c>
      <c r="B6893" s="1">
        <v>40642</v>
      </c>
      <c r="C6893">
        <v>9595.23</v>
      </c>
      <c r="D6893">
        <f t="shared" si="321"/>
        <v>9595.23</v>
      </c>
      <c r="E6893">
        <f t="shared" si="322"/>
        <v>4</v>
      </c>
      <c r="F6893" t="str">
        <f t="shared" si="323"/>
        <v>No</v>
      </c>
    </row>
    <row r="6894" spans="1:6" x14ac:dyDescent="0.25">
      <c r="A6894" t="s">
        <v>1246</v>
      </c>
      <c r="B6894" s="1">
        <v>41217</v>
      </c>
      <c r="C6894" t="s">
        <v>4053</v>
      </c>
      <c r="D6894">
        <f t="shared" si="321"/>
        <v>8408.67</v>
      </c>
      <c r="E6894">
        <f t="shared" si="322"/>
        <v>11</v>
      </c>
      <c r="F6894" t="str">
        <f t="shared" si="323"/>
        <v>No</v>
      </c>
    </row>
    <row r="6895" spans="1:6" x14ac:dyDescent="0.25">
      <c r="A6895" t="s">
        <v>168</v>
      </c>
      <c r="B6895" s="1">
        <v>40470</v>
      </c>
      <c r="C6895" t="s">
        <v>4054</v>
      </c>
      <c r="D6895">
        <f t="shared" si="321"/>
        <v>5842.64</v>
      </c>
      <c r="E6895">
        <f t="shared" si="322"/>
        <v>10</v>
      </c>
      <c r="F6895" t="str">
        <f t="shared" si="323"/>
        <v>No</v>
      </c>
    </row>
    <row r="6896" spans="1:6" x14ac:dyDescent="0.25">
      <c r="A6896" t="s">
        <v>1226</v>
      </c>
      <c r="B6896" s="1">
        <v>38613</v>
      </c>
      <c r="C6896">
        <v>9061.16</v>
      </c>
      <c r="D6896">
        <f t="shared" si="321"/>
        <v>9061.16</v>
      </c>
      <c r="E6896">
        <f t="shared" si="322"/>
        <v>9</v>
      </c>
      <c r="F6896" t="str">
        <f t="shared" si="323"/>
        <v>No</v>
      </c>
    </row>
    <row r="6897" spans="1:6" x14ac:dyDescent="0.25">
      <c r="A6897" t="s">
        <v>372</v>
      </c>
      <c r="B6897" s="1">
        <v>41138</v>
      </c>
      <c r="C6897">
        <v>5623.67</v>
      </c>
      <c r="D6897">
        <f t="shared" si="321"/>
        <v>5623.67</v>
      </c>
      <c r="E6897">
        <f t="shared" si="322"/>
        <v>8</v>
      </c>
      <c r="F6897" t="str">
        <f t="shared" si="323"/>
        <v>No</v>
      </c>
    </row>
    <row r="6898" spans="1:6" x14ac:dyDescent="0.25">
      <c r="A6898" t="s">
        <v>119</v>
      </c>
      <c r="B6898" s="1">
        <v>38465</v>
      </c>
      <c r="C6898" t="s">
        <v>4055</v>
      </c>
      <c r="D6898">
        <f t="shared" si="321"/>
        <v>6873.07</v>
      </c>
      <c r="E6898">
        <f t="shared" si="322"/>
        <v>4</v>
      </c>
      <c r="F6898" t="str">
        <f t="shared" si="323"/>
        <v>No</v>
      </c>
    </row>
    <row r="6899" spans="1:6" x14ac:dyDescent="0.25">
      <c r="A6899" t="s">
        <v>760</v>
      </c>
      <c r="B6899" s="1">
        <v>38936</v>
      </c>
      <c r="C6899">
        <v>5568.76</v>
      </c>
      <c r="D6899">
        <f t="shared" si="321"/>
        <v>5568.76</v>
      </c>
      <c r="E6899">
        <f t="shared" si="322"/>
        <v>8</v>
      </c>
      <c r="F6899" t="str">
        <f t="shared" si="323"/>
        <v>No</v>
      </c>
    </row>
    <row r="6900" spans="1:6" x14ac:dyDescent="0.25">
      <c r="A6900" t="s">
        <v>2586</v>
      </c>
      <c r="B6900" s="1">
        <v>39525</v>
      </c>
      <c r="C6900" t="s">
        <v>4056</v>
      </c>
      <c r="D6900">
        <f t="shared" si="321"/>
        <v>9308.17</v>
      </c>
      <c r="E6900">
        <f t="shared" si="322"/>
        <v>3</v>
      </c>
      <c r="F6900" t="str">
        <f t="shared" si="323"/>
        <v>No</v>
      </c>
    </row>
    <row r="6901" spans="1:6" x14ac:dyDescent="0.25">
      <c r="A6901" t="s">
        <v>125</v>
      </c>
      <c r="B6901" s="1">
        <v>38534</v>
      </c>
      <c r="C6901" t="s">
        <v>4057</v>
      </c>
      <c r="D6901">
        <f t="shared" si="321"/>
        <v>9512.4599999999991</v>
      </c>
      <c r="E6901">
        <f t="shared" si="322"/>
        <v>7</v>
      </c>
      <c r="F6901" t="str">
        <f t="shared" si="323"/>
        <v>No</v>
      </c>
    </row>
    <row r="6902" spans="1:6" x14ac:dyDescent="0.25">
      <c r="A6902" t="s">
        <v>130</v>
      </c>
      <c r="B6902" s="1">
        <v>39111</v>
      </c>
      <c r="C6902">
        <v>8875.77</v>
      </c>
      <c r="D6902">
        <f t="shared" si="321"/>
        <v>8875.77</v>
      </c>
      <c r="E6902">
        <f t="shared" si="322"/>
        <v>1</v>
      </c>
      <c r="F6902" t="str">
        <f t="shared" si="323"/>
        <v>No</v>
      </c>
    </row>
    <row r="6903" spans="1:6" x14ac:dyDescent="0.25">
      <c r="A6903" t="s">
        <v>890</v>
      </c>
      <c r="B6903" s="1">
        <v>40847</v>
      </c>
      <c r="C6903">
        <v>6937.45</v>
      </c>
      <c r="D6903">
        <f t="shared" si="321"/>
        <v>6937.45</v>
      </c>
      <c r="E6903">
        <f t="shared" si="322"/>
        <v>10</v>
      </c>
      <c r="F6903" t="str">
        <f t="shared" si="323"/>
        <v>No</v>
      </c>
    </row>
    <row r="6904" spans="1:6" x14ac:dyDescent="0.25">
      <c r="A6904" t="s">
        <v>79</v>
      </c>
      <c r="B6904" s="1">
        <v>38773</v>
      </c>
      <c r="C6904" t="s">
        <v>4058</v>
      </c>
      <c r="D6904">
        <f t="shared" si="321"/>
        <v>9671.99</v>
      </c>
      <c r="E6904">
        <f t="shared" si="322"/>
        <v>2</v>
      </c>
      <c r="F6904" t="str">
        <f t="shared" si="323"/>
        <v>Yes</v>
      </c>
    </row>
    <row r="6905" spans="1:6" x14ac:dyDescent="0.25">
      <c r="A6905" t="s">
        <v>334</v>
      </c>
      <c r="B6905" s="1">
        <v>40969</v>
      </c>
      <c r="C6905">
        <v>6052.46</v>
      </c>
      <c r="D6905">
        <f t="shared" si="321"/>
        <v>6052.46</v>
      </c>
      <c r="E6905">
        <f t="shared" si="322"/>
        <v>3</v>
      </c>
      <c r="F6905" t="str">
        <f t="shared" si="323"/>
        <v>No</v>
      </c>
    </row>
    <row r="6906" spans="1:6" x14ac:dyDescent="0.25">
      <c r="A6906" t="s">
        <v>101</v>
      </c>
      <c r="B6906" s="1">
        <v>37412</v>
      </c>
      <c r="C6906" t="s">
        <v>4059</v>
      </c>
      <c r="D6906">
        <f t="shared" si="321"/>
        <v>8383.6200000000008</v>
      </c>
      <c r="E6906">
        <f t="shared" si="322"/>
        <v>6</v>
      </c>
      <c r="F6906" t="str">
        <f t="shared" si="323"/>
        <v>No</v>
      </c>
    </row>
    <row r="6907" spans="1:6" x14ac:dyDescent="0.25">
      <c r="A6907" t="s">
        <v>824</v>
      </c>
      <c r="B6907" s="1">
        <v>37119</v>
      </c>
      <c r="C6907">
        <v>9374.34</v>
      </c>
      <c r="D6907">
        <f t="shared" si="321"/>
        <v>9374.34</v>
      </c>
      <c r="E6907">
        <f t="shared" si="322"/>
        <v>8</v>
      </c>
      <c r="F6907" t="str">
        <f t="shared" si="323"/>
        <v>No</v>
      </c>
    </row>
    <row r="6908" spans="1:6" x14ac:dyDescent="0.25">
      <c r="A6908" t="s">
        <v>1409</v>
      </c>
      <c r="B6908" s="1">
        <v>37236</v>
      </c>
      <c r="C6908" t="s">
        <v>4060</v>
      </c>
      <c r="D6908">
        <f t="shared" si="321"/>
        <v>5745.18</v>
      </c>
      <c r="E6908">
        <f t="shared" si="322"/>
        <v>12</v>
      </c>
      <c r="F6908" t="str">
        <f t="shared" si="323"/>
        <v>No</v>
      </c>
    </row>
    <row r="6909" spans="1:6" x14ac:dyDescent="0.25">
      <c r="A6909" t="s">
        <v>354</v>
      </c>
      <c r="B6909" s="1">
        <v>39779</v>
      </c>
      <c r="C6909" t="s">
        <v>4061</v>
      </c>
      <c r="D6909">
        <f t="shared" si="321"/>
        <v>9719.6299999999992</v>
      </c>
      <c r="E6909">
        <f t="shared" si="322"/>
        <v>11</v>
      </c>
      <c r="F6909" t="str">
        <f t="shared" si="323"/>
        <v>No</v>
      </c>
    </row>
    <row r="6910" spans="1:6" x14ac:dyDescent="0.25">
      <c r="A6910" t="s">
        <v>432</v>
      </c>
      <c r="B6910" s="1">
        <v>39174</v>
      </c>
      <c r="C6910" t="s">
        <v>4062</v>
      </c>
      <c r="D6910">
        <f t="shared" si="321"/>
        <v>7615.5</v>
      </c>
      <c r="E6910">
        <f t="shared" si="322"/>
        <v>4</v>
      </c>
      <c r="F6910" t="str">
        <f t="shared" si="323"/>
        <v>No</v>
      </c>
    </row>
    <row r="6911" spans="1:6" x14ac:dyDescent="0.25">
      <c r="A6911" t="s">
        <v>238</v>
      </c>
      <c r="B6911" s="1">
        <v>37765</v>
      </c>
      <c r="C6911">
        <v>7417.25</v>
      </c>
      <c r="D6911">
        <f t="shared" si="321"/>
        <v>7417.25</v>
      </c>
      <c r="E6911">
        <f t="shared" si="322"/>
        <v>5</v>
      </c>
      <c r="F6911" t="str">
        <f t="shared" si="323"/>
        <v>No</v>
      </c>
    </row>
    <row r="6912" spans="1:6" x14ac:dyDescent="0.25">
      <c r="A6912" t="s">
        <v>1443</v>
      </c>
      <c r="B6912" s="1">
        <v>41645</v>
      </c>
      <c r="C6912">
        <v>8555.51</v>
      </c>
      <c r="D6912">
        <f t="shared" si="321"/>
        <v>8555.51</v>
      </c>
      <c r="E6912">
        <f t="shared" si="322"/>
        <v>1</v>
      </c>
      <c r="F6912" t="str">
        <f t="shared" si="323"/>
        <v>No</v>
      </c>
    </row>
    <row r="6913" spans="1:6" x14ac:dyDescent="0.25">
      <c r="A6913" t="s">
        <v>772</v>
      </c>
      <c r="B6913" s="1">
        <v>41085</v>
      </c>
      <c r="C6913" t="s">
        <v>4063</v>
      </c>
      <c r="D6913">
        <f t="shared" si="321"/>
        <v>5948.02</v>
      </c>
      <c r="E6913">
        <f t="shared" si="322"/>
        <v>6</v>
      </c>
      <c r="F6913" t="str">
        <f t="shared" si="323"/>
        <v>No</v>
      </c>
    </row>
    <row r="6914" spans="1:6" x14ac:dyDescent="0.25">
      <c r="A6914" t="s">
        <v>1013</v>
      </c>
      <c r="B6914" s="1">
        <v>41795</v>
      </c>
      <c r="C6914" t="s">
        <v>4064</v>
      </c>
      <c r="D6914">
        <f t="shared" si="321"/>
        <v>8866.67</v>
      </c>
      <c r="E6914">
        <f t="shared" si="322"/>
        <v>6</v>
      </c>
      <c r="F6914" t="str">
        <f t="shared" si="323"/>
        <v>No</v>
      </c>
    </row>
    <row r="6915" spans="1:6" x14ac:dyDescent="0.25">
      <c r="A6915" t="s">
        <v>71</v>
      </c>
      <c r="B6915" s="1">
        <v>37996</v>
      </c>
      <c r="C6915" t="s">
        <v>4065</v>
      </c>
      <c r="D6915">
        <f t="shared" ref="D6915:D6978" si="324">IF(LEFT(RIGHT(C6915,3))=",",_xlfn.NUMBERVALUE(C6915,",","."),C6915)</f>
        <v>5028.09</v>
      </c>
      <c r="E6915">
        <f t="shared" ref="E6915:E6978" si="325">MONTH(B6915)</f>
        <v>1</v>
      </c>
      <c r="F6915" t="str">
        <f t="shared" ref="F6915:F6978" si="326">IF(ISERROR(SEARCH("J*A*S*M",A6915)),"No","Yes")</f>
        <v>No</v>
      </c>
    </row>
    <row r="6916" spans="1:6" x14ac:dyDescent="0.25">
      <c r="A6916" t="s">
        <v>682</v>
      </c>
      <c r="B6916" s="1">
        <v>37865</v>
      </c>
      <c r="C6916">
        <v>7682.27</v>
      </c>
      <c r="D6916">
        <f t="shared" si="324"/>
        <v>7682.27</v>
      </c>
      <c r="E6916">
        <f t="shared" si="325"/>
        <v>9</v>
      </c>
      <c r="F6916" t="str">
        <f t="shared" si="326"/>
        <v>No</v>
      </c>
    </row>
    <row r="6917" spans="1:6" x14ac:dyDescent="0.25">
      <c r="A6917" t="s">
        <v>350</v>
      </c>
      <c r="B6917" s="1">
        <v>39408</v>
      </c>
      <c r="C6917">
        <v>6986.2</v>
      </c>
      <c r="D6917">
        <f t="shared" si="324"/>
        <v>6986.2</v>
      </c>
      <c r="E6917">
        <f t="shared" si="325"/>
        <v>11</v>
      </c>
      <c r="F6917" t="str">
        <f t="shared" si="326"/>
        <v>No</v>
      </c>
    </row>
    <row r="6918" spans="1:6" x14ac:dyDescent="0.25">
      <c r="A6918" t="s">
        <v>634</v>
      </c>
      <c r="B6918" s="1">
        <v>40247</v>
      </c>
      <c r="C6918" t="s">
        <v>4066</v>
      </c>
      <c r="D6918">
        <f t="shared" si="324"/>
        <v>5965.38</v>
      </c>
      <c r="E6918">
        <f t="shared" si="325"/>
        <v>3</v>
      </c>
      <c r="F6918" t="str">
        <f t="shared" si="326"/>
        <v>No</v>
      </c>
    </row>
    <row r="6919" spans="1:6" x14ac:dyDescent="0.25">
      <c r="A6919" t="s">
        <v>2040</v>
      </c>
      <c r="B6919" s="1">
        <v>37158</v>
      </c>
      <c r="C6919" t="s">
        <v>4067</v>
      </c>
      <c r="D6919">
        <f t="shared" si="324"/>
        <v>7969.12</v>
      </c>
      <c r="E6919">
        <f t="shared" si="325"/>
        <v>9</v>
      </c>
      <c r="F6919" t="str">
        <f t="shared" si="326"/>
        <v>No</v>
      </c>
    </row>
    <row r="6920" spans="1:6" x14ac:dyDescent="0.25">
      <c r="A6920" t="s">
        <v>238</v>
      </c>
      <c r="B6920" s="1">
        <v>40364</v>
      </c>
      <c r="C6920">
        <v>8572.14</v>
      </c>
      <c r="D6920">
        <f t="shared" si="324"/>
        <v>8572.14</v>
      </c>
      <c r="E6920">
        <f t="shared" si="325"/>
        <v>7</v>
      </c>
      <c r="F6920" t="str">
        <f t="shared" si="326"/>
        <v>No</v>
      </c>
    </row>
    <row r="6921" spans="1:6" x14ac:dyDescent="0.25">
      <c r="A6921" t="s">
        <v>1890</v>
      </c>
      <c r="B6921" s="1">
        <v>40293</v>
      </c>
      <c r="C6921">
        <v>9042.64</v>
      </c>
      <c r="D6921">
        <f t="shared" si="324"/>
        <v>9042.64</v>
      </c>
      <c r="E6921">
        <f t="shared" si="325"/>
        <v>4</v>
      </c>
      <c r="F6921" t="str">
        <f t="shared" si="326"/>
        <v>No</v>
      </c>
    </row>
    <row r="6922" spans="1:6" x14ac:dyDescent="0.25">
      <c r="A6922" t="s">
        <v>72</v>
      </c>
      <c r="B6922" s="1">
        <v>41568</v>
      </c>
      <c r="C6922">
        <v>7220.89</v>
      </c>
      <c r="D6922">
        <f t="shared" si="324"/>
        <v>7220.89</v>
      </c>
      <c r="E6922">
        <f t="shared" si="325"/>
        <v>10</v>
      </c>
      <c r="F6922" t="str">
        <f t="shared" si="326"/>
        <v>No</v>
      </c>
    </row>
    <row r="6923" spans="1:6" x14ac:dyDescent="0.25">
      <c r="A6923" t="s">
        <v>68</v>
      </c>
      <c r="B6923" s="1">
        <v>39180</v>
      </c>
      <c r="C6923">
        <v>5059.3100000000004</v>
      </c>
      <c r="D6923">
        <f t="shared" si="324"/>
        <v>5059.3100000000004</v>
      </c>
      <c r="E6923">
        <f t="shared" si="325"/>
        <v>4</v>
      </c>
      <c r="F6923" t="str">
        <f t="shared" si="326"/>
        <v>No</v>
      </c>
    </row>
    <row r="6924" spans="1:6" x14ac:dyDescent="0.25">
      <c r="A6924" t="s">
        <v>216</v>
      </c>
      <c r="B6924" s="1">
        <v>41604</v>
      </c>
      <c r="C6924">
        <v>5370.92</v>
      </c>
      <c r="D6924">
        <f t="shared" si="324"/>
        <v>5370.92</v>
      </c>
      <c r="E6924">
        <f t="shared" si="325"/>
        <v>11</v>
      </c>
      <c r="F6924" t="str">
        <f t="shared" si="326"/>
        <v>No</v>
      </c>
    </row>
    <row r="6925" spans="1:6" x14ac:dyDescent="0.25">
      <c r="A6925" t="s">
        <v>400</v>
      </c>
      <c r="B6925" s="1">
        <v>38720</v>
      </c>
      <c r="C6925" t="s">
        <v>4068</v>
      </c>
      <c r="D6925">
        <f t="shared" si="324"/>
        <v>6961.43</v>
      </c>
      <c r="E6925">
        <f t="shared" si="325"/>
        <v>1</v>
      </c>
      <c r="F6925" t="str">
        <f t="shared" si="326"/>
        <v>No</v>
      </c>
    </row>
    <row r="6926" spans="1:6" x14ac:dyDescent="0.25">
      <c r="A6926" t="s">
        <v>816</v>
      </c>
      <c r="B6926" s="1">
        <v>38623</v>
      </c>
      <c r="C6926" t="s">
        <v>4069</v>
      </c>
      <c r="D6926">
        <f t="shared" si="324"/>
        <v>9359.5499999999993</v>
      </c>
      <c r="E6926">
        <f t="shared" si="325"/>
        <v>9</v>
      </c>
      <c r="F6926" t="str">
        <f t="shared" si="326"/>
        <v>No</v>
      </c>
    </row>
    <row r="6927" spans="1:6" x14ac:dyDescent="0.25">
      <c r="A6927" t="s">
        <v>757</v>
      </c>
      <c r="B6927" s="1">
        <v>37551</v>
      </c>
      <c r="C6927">
        <v>6535.04</v>
      </c>
      <c r="D6927">
        <f t="shared" si="324"/>
        <v>6535.04</v>
      </c>
      <c r="E6927">
        <f t="shared" si="325"/>
        <v>10</v>
      </c>
      <c r="F6927" t="str">
        <f t="shared" si="326"/>
        <v>No</v>
      </c>
    </row>
    <row r="6928" spans="1:6" x14ac:dyDescent="0.25">
      <c r="A6928" t="s">
        <v>238</v>
      </c>
      <c r="B6928" s="1">
        <v>38020</v>
      </c>
      <c r="C6928">
        <v>5351.16</v>
      </c>
      <c r="D6928">
        <f t="shared" si="324"/>
        <v>5351.16</v>
      </c>
      <c r="E6928">
        <f t="shared" si="325"/>
        <v>2</v>
      </c>
      <c r="F6928" t="str">
        <f t="shared" si="326"/>
        <v>No</v>
      </c>
    </row>
    <row r="6929" spans="1:6" x14ac:dyDescent="0.25">
      <c r="A6929" t="s">
        <v>745</v>
      </c>
      <c r="B6929" s="1">
        <v>40776</v>
      </c>
      <c r="C6929">
        <v>8332.33</v>
      </c>
      <c r="D6929">
        <f t="shared" si="324"/>
        <v>8332.33</v>
      </c>
      <c r="E6929">
        <f t="shared" si="325"/>
        <v>8</v>
      </c>
      <c r="F6929" t="str">
        <f t="shared" si="326"/>
        <v>No</v>
      </c>
    </row>
    <row r="6930" spans="1:6" x14ac:dyDescent="0.25">
      <c r="A6930" t="s">
        <v>71</v>
      </c>
      <c r="B6930" s="1">
        <v>41357</v>
      </c>
      <c r="C6930">
        <v>6050.7</v>
      </c>
      <c r="D6930">
        <f t="shared" si="324"/>
        <v>6050.7</v>
      </c>
      <c r="E6930">
        <f t="shared" si="325"/>
        <v>3</v>
      </c>
      <c r="F6930" t="str">
        <f t="shared" si="326"/>
        <v>No</v>
      </c>
    </row>
    <row r="6931" spans="1:6" x14ac:dyDescent="0.25">
      <c r="A6931" t="s">
        <v>2322</v>
      </c>
      <c r="B6931" s="1">
        <v>41709</v>
      </c>
      <c r="C6931" t="s">
        <v>4070</v>
      </c>
      <c r="D6931">
        <f t="shared" si="324"/>
        <v>9877.74</v>
      </c>
      <c r="E6931">
        <f t="shared" si="325"/>
        <v>3</v>
      </c>
      <c r="F6931" t="str">
        <f t="shared" si="326"/>
        <v>No</v>
      </c>
    </row>
    <row r="6932" spans="1:6" x14ac:dyDescent="0.25">
      <c r="A6932" t="s">
        <v>416</v>
      </c>
      <c r="B6932" s="1">
        <v>41832</v>
      </c>
      <c r="C6932" t="s">
        <v>4071</v>
      </c>
      <c r="D6932">
        <f t="shared" si="324"/>
        <v>7816.9</v>
      </c>
      <c r="E6932">
        <f t="shared" si="325"/>
        <v>7</v>
      </c>
      <c r="F6932" t="str">
        <f t="shared" si="326"/>
        <v>No</v>
      </c>
    </row>
    <row r="6933" spans="1:6" x14ac:dyDescent="0.25">
      <c r="A6933" t="s">
        <v>296</v>
      </c>
      <c r="B6933" s="1">
        <v>39545</v>
      </c>
      <c r="C6933" t="s">
        <v>4072</v>
      </c>
      <c r="D6933">
        <f t="shared" si="324"/>
        <v>9320.66</v>
      </c>
      <c r="E6933">
        <f t="shared" si="325"/>
        <v>4</v>
      </c>
      <c r="F6933" t="str">
        <f t="shared" si="326"/>
        <v>No</v>
      </c>
    </row>
    <row r="6934" spans="1:6" x14ac:dyDescent="0.25">
      <c r="A6934" t="s">
        <v>143</v>
      </c>
      <c r="B6934" s="1">
        <v>40393</v>
      </c>
      <c r="C6934" t="s">
        <v>4073</v>
      </c>
      <c r="D6934">
        <f t="shared" si="324"/>
        <v>5100.58</v>
      </c>
      <c r="E6934">
        <f t="shared" si="325"/>
        <v>8</v>
      </c>
      <c r="F6934" t="str">
        <f t="shared" si="326"/>
        <v>Yes</v>
      </c>
    </row>
    <row r="6935" spans="1:6" x14ac:dyDescent="0.25">
      <c r="A6935" t="s">
        <v>396</v>
      </c>
      <c r="B6935" s="1">
        <v>41648</v>
      </c>
      <c r="C6935" t="s">
        <v>4074</v>
      </c>
      <c r="D6935">
        <f t="shared" si="324"/>
        <v>9505.5300000000007</v>
      </c>
      <c r="E6935">
        <f t="shared" si="325"/>
        <v>1</v>
      </c>
      <c r="F6935" t="str">
        <f t="shared" si="326"/>
        <v>Yes</v>
      </c>
    </row>
    <row r="6936" spans="1:6" x14ac:dyDescent="0.25">
      <c r="A6936" t="s">
        <v>1147</v>
      </c>
      <c r="B6936" s="1">
        <v>41271</v>
      </c>
      <c r="C6936">
        <v>5150.46</v>
      </c>
      <c r="D6936">
        <f t="shared" si="324"/>
        <v>5150.46</v>
      </c>
      <c r="E6936">
        <f t="shared" si="325"/>
        <v>12</v>
      </c>
      <c r="F6936" t="str">
        <f t="shared" si="326"/>
        <v>No</v>
      </c>
    </row>
    <row r="6937" spans="1:6" x14ac:dyDescent="0.25">
      <c r="A6937" t="s">
        <v>119</v>
      </c>
      <c r="B6937" s="1">
        <v>38282</v>
      </c>
      <c r="C6937" t="s">
        <v>4075</v>
      </c>
      <c r="D6937">
        <f t="shared" si="324"/>
        <v>8339.7800000000007</v>
      </c>
      <c r="E6937">
        <f t="shared" si="325"/>
        <v>10</v>
      </c>
      <c r="F6937" t="str">
        <f t="shared" si="326"/>
        <v>No</v>
      </c>
    </row>
    <row r="6938" spans="1:6" x14ac:dyDescent="0.25">
      <c r="A6938" t="s">
        <v>247</v>
      </c>
      <c r="B6938" s="1">
        <v>40690</v>
      </c>
      <c r="C6938" t="s">
        <v>4076</v>
      </c>
      <c r="D6938">
        <f t="shared" si="324"/>
        <v>9714.61</v>
      </c>
      <c r="E6938">
        <f t="shared" si="325"/>
        <v>5</v>
      </c>
      <c r="F6938" t="str">
        <f t="shared" si="326"/>
        <v>Yes</v>
      </c>
    </row>
    <row r="6939" spans="1:6" x14ac:dyDescent="0.25">
      <c r="A6939" t="s">
        <v>263</v>
      </c>
      <c r="B6939" s="1">
        <v>40031</v>
      </c>
      <c r="C6939">
        <v>7305.29</v>
      </c>
      <c r="D6939">
        <f t="shared" si="324"/>
        <v>7305.29</v>
      </c>
      <c r="E6939">
        <f t="shared" si="325"/>
        <v>8</v>
      </c>
      <c r="F6939" t="str">
        <f t="shared" si="326"/>
        <v>No</v>
      </c>
    </row>
    <row r="6940" spans="1:6" x14ac:dyDescent="0.25">
      <c r="A6940" t="s">
        <v>253</v>
      </c>
      <c r="B6940" s="1">
        <v>39506</v>
      </c>
      <c r="C6940" t="s">
        <v>4077</v>
      </c>
      <c r="D6940">
        <f t="shared" si="324"/>
        <v>7039.4</v>
      </c>
      <c r="E6940">
        <f t="shared" si="325"/>
        <v>2</v>
      </c>
      <c r="F6940" t="str">
        <f t="shared" si="326"/>
        <v>No</v>
      </c>
    </row>
    <row r="6941" spans="1:6" x14ac:dyDescent="0.25">
      <c r="A6941" t="s">
        <v>1076</v>
      </c>
      <c r="B6941" s="1">
        <v>39042</v>
      </c>
      <c r="C6941" t="s">
        <v>4078</v>
      </c>
      <c r="D6941">
        <f t="shared" si="324"/>
        <v>7781.42</v>
      </c>
      <c r="E6941">
        <f t="shared" si="325"/>
        <v>11</v>
      </c>
      <c r="F6941" t="str">
        <f t="shared" si="326"/>
        <v>No</v>
      </c>
    </row>
    <row r="6942" spans="1:6" x14ac:dyDescent="0.25">
      <c r="A6942" t="s">
        <v>143</v>
      </c>
      <c r="B6942" s="1">
        <v>40616</v>
      </c>
      <c r="C6942">
        <v>5804.78</v>
      </c>
      <c r="D6942">
        <f t="shared" si="324"/>
        <v>5804.78</v>
      </c>
      <c r="E6942">
        <f t="shared" si="325"/>
        <v>3</v>
      </c>
      <c r="F6942" t="str">
        <f t="shared" si="326"/>
        <v>Yes</v>
      </c>
    </row>
    <row r="6943" spans="1:6" x14ac:dyDescent="0.25">
      <c r="A6943" t="s">
        <v>238</v>
      </c>
      <c r="B6943" s="1">
        <v>39271</v>
      </c>
      <c r="C6943">
        <v>5191.96</v>
      </c>
      <c r="D6943">
        <f t="shared" si="324"/>
        <v>5191.96</v>
      </c>
      <c r="E6943">
        <f t="shared" si="325"/>
        <v>7</v>
      </c>
      <c r="F6943" t="str">
        <f t="shared" si="326"/>
        <v>No</v>
      </c>
    </row>
    <row r="6944" spans="1:6" x14ac:dyDescent="0.25">
      <c r="A6944" t="s">
        <v>932</v>
      </c>
      <c r="B6944" s="1">
        <v>41499</v>
      </c>
      <c r="C6944">
        <v>6210.78</v>
      </c>
      <c r="D6944">
        <f t="shared" si="324"/>
        <v>6210.78</v>
      </c>
      <c r="E6944">
        <f t="shared" si="325"/>
        <v>8</v>
      </c>
      <c r="F6944" t="str">
        <f t="shared" si="326"/>
        <v>No</v>
      </c>
    </row>
    <row r="6945" spans="1:6" x14ac:dyDescent="0.25">
      <c r="A6945" t="s">
        <v>96</v>
      </c>
      <c r="B6945" s="1">
        <v>38352</v>
      </c>
      <c r="C6945">
        <v>6647.4</v>
      </c>
      <c r="D6945">
        <f t="shared" si="324"/>
        <v>6647.4</v>
      </c>
      <c r="E6945">
        <f t="shared" si="325"/>
        <v>12</v>
      </c>
      <c r="F6945" t="str">
        <f t="shared" si="326"/>
        <v>No</v>
      </c>
    </row>
    <row r="6946" spans="1:6" x14ac:dyDescent="0.25">
      <c r="A6946" t="s">
        <v>544</v>
      </c>
      <c r="B6946" s="1">
        <v>38967</v>
      </c>
      <c r="C6946">
        <v>5767.32</v>
      </c>
      <c r="D6946">
        <f t="shared" si="324"/>
        <v>5767.32</v>
      </c>
      <c r="E6946">
        <f t="shared" si="325"/>
        <v>9</v>
      </c>
      <c r="F6946" t="str">
        <f t="shared" si="326"/>
        <v>Yes</v>
      </c>
    </row>
    <row r="6947" spans="1:6" x14ac:dyDescent="0.25">
      <c r="A6947" t="s">
        <v>868</v>
      </c>
      <c r="B6947" s="1">
        <v>40007</v>
      </c>
      <c r="C6947">
        <v>9275.36</v>
      </c>
      <c r="D6947">
        <f t="shared" si="324"/>
        <v>9275.36</v>
      </c>
      <c r="E6947">
        <f t="shared" si="325"/>
        <v>7</v>
      </c>
      <c r="F6947" t="str">
        <f t="shared" si="326"/>
        <v>No</v>
      </c>
    </row>
    <row r="6948" spans="1:6" x14ac:dyDescent="0.25">
      <c r="A6948" t="s">
        <v>1072</v>
      </c>
      <c r="B6948" s="1">
        <v>37208</v>
      </c>
      <c r="C6948" t="s">
        <v>4079</v>
      </c>
      <c r="D6948">
        <f t="shared" si="324"/>
        <v>9761.43</v>
      </c>
      <c r="E6948">
        <f t="shared" si="325"/>
        <v>11</v>
      </c>
      <c r="F6948" t="str">
        <f t="shared" si="326"/>
        <v>No</v>
      </c>
    </row>
    <row r="6949" spans="1:6" x14ac:dyDescent="0.25">
      <c r="A6949" t="s">
        <v>2465</v>
      </c>
      <c r="B6949" s="1">
        <v>41979</v>
      </c>
      <c r="C6949" t="s">
        <v>4080</v>
      </c>
      <c r="D6949">
        <f t="shared" si="324"/>
        <v>9790.69</v>
      </c>
      <c r="E6949">
        <f t="shared" si="325"/>
        <v>12</v>
      </c>
      <c r="F6949" t="str">
        <f t="shared" si="326"/>
        <v>No</v>
      </c>
    </row>
    <row r="6950" spans="1:6" x14ac:dyDescent="0.25">
      <c r="A6950" t="s">
        <v>472</v>
      </c>
      <c r="B6950" s="1">
        <v>40369</v>
      </c>
      <c r="C6950" t="s">
        <v>4081</v>
      </c>
      <c r="D6950">
        <f t="shared" si="324"/>
        <v>8727.83</v>
      </c>
      <c r="E6950">
        <f t="shared" si="325"/>
        <v>7</v>
      </c>
      <c r="F6950" t="str">
        <f t="shared" si="326"/>
        <v>No</v>
      </c>
    </row>
    <row r="6951" spans="1:6" x14ac:dyDescent="0.25">
      <c r="A6951" t="s">
        <v>77</v>
      </c>
      <c r="B6951" s="1">
        <v>39891</v>
      </c>
      <c r="C6951">
        <v>7733.43</v>
      </c>
      <c r="D6951">
        <f t="shared" si="324"/>
        <v>7733.43</v>
      </c>
      <c r="E6951">
        <f t="shared" si="325"/>
        <v>3</v>
      </c>
      <c r="F6951" t="str">
        <f t="shared" si="326"/>
        <v>No</v>
      </c>
    </row>
    <row r="6952" spans="1:6" x14ac:dyDescent="0.25">
      <c r="A6952" t="s">
        <v>622</v>
      </c>
      <c r="B6952" s="1">
        <v>39332</v>
      </c>
      <c r="C6952">
        <v>9753.65</v>
      </c>
      <c r="D6952">
        <f t="shared" si="324"/>
        <v>9753.65</v>
      </c>
      <c r="E6952">
        <f t="shared" si="325"/>
        <v>9</v>
      </c>
      <c r="F6952" t="str">
        <f t="shared" si="326"/>
        <v>No</v>
      </c>
    </row>
    <row r="6953" spans="1:6" x14ac:dyDescent="0.25">
      <c r="A6953" t="s">
        <v>1586</v>
      </c>
      <c r="B6953" s="1">
        <v>41076</v>
      </c>
      <c r="C6953" t="s">
        <v>4082</v>
      </c>
      <c r="D6953">
        <f t="shared" si="324"/>
        <v>7597.08</v>
      </c>
      <c r="E6953">
        <f t="shared" si="325"/>
        <v>6</v>
      </c>
      <c r="F6953" t="str">
        <f t="shared" si="326"/>
        <v>No</v>
      </c>
    </row>
    <row r="6954" spans="1:6" x14ac:dyDescent="0.25">
      <c r="A6954" t="s">
        <v>101</v>
      </c>
      <c r="B6954" s="1">
        <v>38817</v>
      </c>
      <c r="C6954">
        <v>8102.17</v>
      </c>
      <c r="D6954">
        <f t="shared" si="324"/>
        <v>8102.17</v>
      </c>
      <c r="E6954">
        <f t="shared" si="325"/>
        <v>4</v>
      </c>
      <c r="F6954" t="str">
        <f t="shared" si="326"/>
        <v>No</v>
      </c>
    </row>
    <row r="6955" spans="1:6" x14ac:dyDescent="0.25">
      <c r="A6955" t="s">
        <v>780</v>
      </c>
      <c r="B6955" s="1">
        <v>40509</v>
      </c>
      <c r="C6955" t="s">
        <v>4083</v>
      </c>
      <c r="D6955">
        <f t="shared" si="324"/>
        <v>8315.02</v>
      </c>
      <c r="E6955">
        <f t="shared" si="325"/>
        <v>11</v>
      </c>
      <c r="F6955" t="str">
        <f t="shared" si="326"/>
        <v>No</v>
      </c>
    </row>
    <row r="6956" spans="1:6" x14ac:dyDescent="0.25">
      <c r="A6956" t="s">
        <v>379</v>
      </c>
      <c r="B6956" s="1">
        <v>37056</v>
      </c>
      <c r="C6956" t="s">
        <v>4084</v>
      </c>
      <c r="D6956">
        <f t="shared" si="324"/>
        <v>9921.51</v>
      </c>
      <c r="E6956">
        <f t="shared" si="325"/>
        <v>6</v>
      </c>
      <c r="F6956" t="str">
        <f t="shared" si="326"/>
        <v>No</v>
      </c>
    </row>
    <row r="6957" spans="1:6" x14ac:dyDescent="0.25">
      <c r="A6957" t="s">
        <v>98</v>
      </c>
      <c r="B6957" s="1">
        <v>39108</v>
      </c>
      <c r="C6957" t="s">
        <v>4085</v>
      </c>
      <c r="D6957">
        <f t="shared" si="324"/>
        <v>7073.72</v>
      </c>
      <c r="E6957">
        <f t="shared" si="325"/>
        <v>1</v>
      </c>
      <c r="F6957" t="str">
        <f t="shared" si="326"/>
        <v>No</v>
      </c>
    </row>
    <row r="6958" spans="1:6" x14ac:dyDescent="0.25">
      <c r="A6958" t="s">
        <v>238</v>
      </c>
      <c r="B6958" s="1">
        <v>40193</v>
      </c>
      <c r="C6958" t="s">
        <v>4086</v>
      </c>
      <c r="D6958">
        <f t="shared" si="324"/>
        <v>8378.9599999999991</v>
      </c>
      <c r="E6958">
        <f t="shared" si="325"/>
        <v>1</v>
      </c>
      <c r="F6958" t="str">
        <f t="shared" si="326"/>
        <v>No</v>
      </c>
    </row>
    <row r="6959" spans="1:6" x14ac:dyDescent="0.25">
      <c r="A6959" t="s">
        <v>372</v>
      </c>
      <c r="B6959" s="1">
        <v>38299</v>
      </c>
      <c r="C6959" t="s">
        <v>4087</v>
      </c>
      <c r="D6959">
        <f t="shared" si="324"/>
        <v>5430.67</v>
      </c>
      <c r="E6959">
        <f t="shared" si="325"/>
        <v>11</v>
      </c>
      <c r="F6959" t="str">
        <f t="shared" si="326"/>
        <v>No</v>
      </c>
    </row>
    <row r="6960" spans="1:6" x14ac:dyDescent="0.25">
      <c r="A6960" t="s">
        <v>340</v>
      </c>
      <c r="B6960" s="1">
        <v>37309</v>
      </c>
      <c r="C6960" t="s">
        <v>4088</v>
      </c>
      <c r="D6960">
        <f t="shared" si="324"/>
        <v>7768.6</v>
      </c>
      <c r="E6960">
        <f t="shared" si="325"/>
        <v>2</v>
      </c>
      <c r="F6960" t="str">
        <f t="shared" si="326"/>
        <v>No</v>
      </c>
    </row>
    <row r="6961" spans="1:6" x14ac:dyDescent="0.25">
      <c r="A6961" t="s">
        <v>332</v>
      </c>
      <c r="B6961" s="1">
        <v>40800</v>
      </c>
      <c r="C6961" t="s">
        <v>4089</v>
      </c>
      <c r="D6961">
        <f t="shared" si="324"/>
        <v>5971.38</v>
      </c>
      <c r="E6961">
        <f t="shared" si="325"/>
        <v>9</v>
      </c>
      <c r="F6961" t="str">
        <f t="shared" si="326"/>
        <v>No</v>
      </c>
    </row>
    <row r="6962" spans="1:6" x14ac:dyDescent="0.25">
      <c r="A6962" t="s">
        <v>188</v>
      </c>
      <c r="B6962" s="1">
        <v>40796</v>
      </c>
      <c r="C6962">
        <v>9475.42</v>
      </c>
      <c r="D6962">
        <f t="shared" si="324"/>
        <v>9475.42</v>
      </c>
      <c r="E6962">
        <f t="shared" si="325"/>
        <v>9</v>
      </c>
      <c r="F6962" t="str">
        <f t="shared" si="326"/>
        <v>No</v>
      </c>
    </row>
    <row r="6963" spans="1:6" x14ac:dyDescent="0.25">
      <c r="A6963" t="s">
        <v>304</v>
      </c>
      <c r="B6963" s="1">
        <v>37673</v>
      </c>
      <c r="C6963" t="s">
        <v>4090</v>
      </c>
      <c r="D6963">
        <f t="shared" si="324"/>
        <v>9596.7999999999993</v>
      </c>
      <c r="E6963">
        <f t="shared" si="325"/>
        <v>2</v>
      </c>
      <c r="F6963" t="str">
        <f t="shared" si="326"/>
        <v>No</v>
      </c>
    </row>
    <row r="6964" spans="1:6" x14ac:dyDescent="0.25">
      <c r="A6964" t="s">
        <v>443</v>
      </c>
      <c r="B6964" s="1">
        <v>39168</v>
      </c>
      <c r="C6964" t="s">
        <v>4091</v>
      </c>
      <c r="D6964">
        <f t="shared" si="324"/>
        <v>5568.08</v>
      </c>
      <c r="E6964">
        <f t="shared" si="325"/>
        <v>3</v>
      </c>
      <c r="F6964" t="str">
        <f t="shared" si="326"/>
        <v>No</v>
      </c>
    </row>
    <row r="6965" spans="1:6" x14ac:dyDescent="0.25">
      <c r="A6965" t="s">
        <v>670</v>
      </c>
      <c r="B6965" s="1">
        <v>37714</v>
      </c>
      <c r="C6965" t="s">
        <v>4092</v>
      </c>
      <c r="D6965">
        <f t="shared" si="324"/>
        <v>6877.86</v>
      </c>
      <c r="E6965">
        <f t="shared" si="325"/>
        <v>4</v>
      </c>
      <c r="F6965" t="str">
        <f t="shared" si="326"/>
        <v>No</v>
      </c>
    </row>
    <row r="6966" spans="1:6" x14ac:dyDescent="0.25">
      <c r="A6966" t="s">
        <v>718</v>
      </c>
      <c r="B6966" s="1">
        <v>40850</v>
      </c>
      <c r="C6966" t="s">
        <v>4093</v>
      </c>
      <c r="D6966">
        <f t="shared" si="324"/>
        <v>8296.65</v>
      </c>
      <c r="E6966">
        <f t="shared" si="325"/>
        <v>11</v>
      </c>
      <c r="F6966" t="str">
        <f t="shared" si="326"/>
        <v>No</v>
      </c>
    </row>
    <row r="6967" spans="1:6" x14ac:dyDescent="0.25">
      <c r="A6967" t="s">
        <v>136</v>
      </c>
      <c r="B6967" s="1">
        <v>38669</v>
      </c>
      <c r="C6967">
        <v>9898.67</v>
      </c>
      <c r="D6967">
        <f t="shared" si="324"/>
        <v>9898.67</v>
      </c>
      <c r="E6967">
        <f t="shared" si="325"/>
        <v>11</v>
      </c>
      <c r="F6967" t="str">
        <f t="shared" si="326"/>
        <v>No</v>
      </c>
    </row>
    <row r="6968" spans="1:6" x14ac:dyDescent="0.25">
      <c r="A6968" t="s">
        <v>216</v>
      </c>
      <c r="B6968" s="1">
        <v>37695</v>
      </c>
      <c r="C6968" t="s">
        <v>4094</v>
      </c>
      <c r="D6968">
        <f t="shared" si="324"/>
        <v>8831.5300000000007</v>
      </c>
      <c r="E6968">
        <f t="shared" si="325"/>
        <v>3</v>
      </c>
      <c r="F6968" t="str">
        <f t="shared" si="326"/>
        <v>No</v>
      </c>
    </row>
    <row r="6969" spans="1:6" x14ac:dyDescent="0.25">
      <c r="A6969" t="s">
        <v>396</v>
      </c>
      <c r="B6969" s="1">
        <v>41824</v>
      </c>
      <c r="C6969" t="s">
        <v>4095</v>
      </c>
      <c r="D6969">
        <f t="shared" si="324"/>
        <v>7079.07</v>
      </c>
      <c r="E6969">
        <f t="shared" si="325"/>
        <v>7</v>
      </c>
      <c r="F6969" t="str">
        <f t="shared" si="326"/>
        <v>Yes</v>
      </c>
    </row>
    <row r="6970" spans="1:6" x14ac:dyDescent="0.25">
      <c r="A6970" t="s">
        <v>157</v>
      </c>
      <c r="B6970" s="1">
        <v>37321</v>
      </c>
      <c r="C6970" t="s">
        <v>4096</v>
      </c>
      <c r="D6970">
        <f t="shared" si="324"/>
        <v>8169.62</v>
      </c>
      <c r="E6970">
        <f t="shared" si="325"/>
        <v>3</v>
      </c>
      <c r="F6970" t="str">
        <f t="shared" si="326"/>
        <v>No</v>
      </c>
    </row>
    <row r="6971" spans="1:6" x14ac:dyDescent="0.25">
      <c r="A6971" t="s">
        <v>675</v>
      </c>
      <c r="B6971" s="1">
        <v>41862</v>
      </c>
      <c r="C6971" t="s">
        <v>4097</v>
      </c>
      <c r="D6971">
        <f t="shared" si="324"/>
        <v>7855.94</v>
      </c>
      <c r="E6971">
        <f t="shared" si="325"/>
        <v>8</v>
      </c>
      <c r="F6971" t="str">
        <f t="shared" si="326"/>
        <v>No</v>
      </c>
    </row>
    <row r="6972" spans="1:6" x14ac:dyDescent="0.25">
      <c r="A6972" t="s">
        <v>143</v>
      </c>
      <c r="B6972" s="1">
        <v>40672</v>
      </c>
      <c r="C6972">
        <v>6602.32</v>
      </c>
      <c r="D6972">
        <f t="shared" si="324"/>
        <v>6602.32</v>
      </c>
      <c r="E6972">
        <f t="shared" si="325"/>
        <v>5</v>
      </c>
      <c r="F6972" t="str">
        <f t="shared" si="326"/>
        <v>Yes</v>
      </c>
    </row>
    <row r="6973" spans="1:6" x14ac:dyDescent="0.25">
      <c r="A6973" t="s">
        <v>676</v>
      </c>
      <c r="B6973" s="1">
        <v>37560</v>
      </c>
      <c r="C6973">
        <v>7892.21</v>
      </c>
      <c r="D6973">
        <f t="shared" si="324"/>
        <v>7892.21</v>
      </c>
      <c r="E6973">
        <f t="shared" si="325"/>
        <v>10</v>
      </c>
      <c r="F6973" t="str">
        <f t="shared" si="326"/>
        <v>No</v>
      </c>
    </row>
    <row r="6974" spans="1:6" x14ac:dyDescent="0.25">
      <c r="A6974" t="s">
        <v>429</v>
      </c>
      <c r="B6974" s="1">
        <v>40748</v>
      </c>
      <c r="C6974">
        <v>8560.8700000000008</v>
      </c>
      <c r="D6974">
        <f t="shared" si="324"/>
        <v>8560.8700000000008</v>
      </c>
      <c r="E6974">
        <f t="shared" si="325"/>
        <v>7</v>
      </c>
      <c r="F6974" t="str">
        <f t="shared" si="326"/>
        <v>No</v>
      </c>
    </row>
    <row r="6975" spans="1:6" x14ac:dyDescent="0.25">
      <c r="A6975" t="s">
        <v>1064</v>
      </c>
      <c r="B6975" s="1">
        <v>38060</v>
      </c>
      <c r="C6975">
        <v>7964.71</v>
      </c>
      <c r="D6975">
        <f t="shared" si="324"/>
        <v>7964.71</v>
      </c>
      <c r="E6975">
        <f t="shared" si="325"/>
        <v>3</v>
      </c>
      <c r="F6975" t="str">
        <f t="shared" si="326"/>
        <v>No</v>
      </c>
    </row>
    <row r="6976" spans="1:6" x14ac:dyDescent="0.25">
      <c r="A6976" t="s">
        <v>346</v>
      </c>
      <c r="B6976" s="1">
        <v>37712</v>
      </c>
      <c r="C6976">
        <v>5083.76</v>
      </c>
      <c r="D6976">
        <f t="shared" si="324"/>
        <v>5083.76</v>
      </c>
      <c r="E6976">
        <f t="shared" si="325"/>
        <v>4</v>
      </c>
      <c r="F6976" t="str">
        <f t="shared" si="326"/>
        <v>No</v>
      </c>
    </row>
    <row r="6977" spans="1:6" x14ac:dyDescent="0.25">
      <c r="A6977" t="s">
        <v>238</v>
      </c>
      <c r="B6977" s="1">
        <v>39306</v>
      </c>
      <c r="C6977" t="s">
        <v>4098</v>
      </c>
      <c r="D6977">
        <f t="shared" si="324"/>
        <v>8808.34</v>
      </c>
      <c r="E6977">
        <f t="shared" si="325"/>
        <v>8</v>
      </c>
      <c r="F6977" t="str">
        <f t="shared" si="326"/>
        <v>No</v>
      </c>
    </row>
    <row r="6978" spans="1:6" x14ac:dyDescent="0.25">
      <c r="A6978" t="s">
        <v>610</v>
      </c>
      <c r="B6978" s="1">
        <v>38588</v>
      </c>
      <c r="C6978">
        <v>6170.69</v>
      </c>
      <c r="D6978">
        <f t="shared" si="324"/>
        <v>6170.69</v>
      </c>
      <c r="E6978">
        <f t="shared" si="325"/>
        <v>8</v>
      </c>
      <c r="F6978" t="str">
        <f t="shared" si="326"/>
        <v>No</v>
      </c>
    </row>
    <row r="6979" spans="1:6" x14ac:dyDescent="0.25">
      <c r="A6979" t="s">
        <v>1890</v>
      </c>
      <c r="B6979" s="1">
        <v>40269</v>
      </c>
      <c r="C6979" t="s">
        <v>4099</v>
      </c>
      <c r="D6979">
        <f t="shared" ref="D6979:D7042" si="327">IF(LEFT(RIGHT(C6979,3))=",",_xlfn.NUMBERVALUE(C6979,",","."),C6979)</f>
        <v>5664.9</v>
      </c>
      <c r="E6979">
        <f t="shared" ref="E6979:E7042" si="328">MONTH(B6979)</f>
        <v>4</v>
      </c>
      <c r="F6979" t="str">
        <f t="shared" ref="F6979:F7042" si="329">IF(ISERROR(SEARCH("J*A*S*M",A6979)),"No","Yes")</f>
        <v>No</v>
      </c>
    </row>
    <row r="6980" spans="1:6" x14ac:dyDescent="0.25">
      <c r="A6980" t="s">
        <v>269</v>
      </c>
      <c r="B6980" s="1">
        <v>37179</v>
      </c>
      <c r="C6980" t="s">
        <v>4100</v>
      </c>
      <c r="D6980">
        <f t="shared" si="327"/>
        <v>8489.86</v>
      </c>
      <c r="E6980">
        <f t="shared" si="328"/>
        <v>10</v>
      </c>
      <c r="F6980" t="str">
        <f t="shared" si="329"/>
        <v>Yes</v>
      </c>
    </row>
    <row r="6981" spans="1:6" x14ac:dyDescent="0.25">
      <c r="A6981" t="s">
        <v>894</v>
      </c>
      <c r="B6981" s="1">
        <v>37723</v>
      </c>
      <c r="C6981">
        <v>5139.09</v>
      </c>
      <c r="D6981">
        <f t="shared" si="327"/>
        <v>5139.09</v>
      </c>
      <c r="E6981">
        <f t="shared" si="328"/>
        <v>4</v>
      </c>
      <c r="F6981" t="str">
        <f t="shared" si="329"/>
        <v>No</v>
      </c>
    </row>
    <row r="6982" spans="1:6" x14ac:dyDescent="0.25">
      <c r="A6982" t="s">
        <v>102</v>
      </c>
      <c r="B6982" s="1">
        <v>37632</v>
      </c>
      <c r="C6982" t="s">
        <v>4101</v>
      </c>
      <c r="D6982">
        <f t="shared" si="327"/>
        <v>8145.29</v>
      </c>
      <c r="E6982">
        <f t="shared" si="328"/>
        <v>1</v>
      </c>
      <c r="F6982" t="str">
        <f t="shared" si="329"/>
        <v>No</v>
      </c>
    </row>
    <row r="6983" spans="1:6" x14ac:dyDescent="0.25">
      <c r="A6983" t="s">
        <v>66</v>
      </c>
      <c r="B6983" s="1">
        <v>41144</v>
      </c>
      <c r="C6983">
        <v>5535.55</v>
      </c>
      <c r="D6983">
        <f t="shared" si="327"/>
        <v>5535.55</v>
      </c>
      <c r="E6983">
        <f t="shared" si="328"/>
        <v>8</v>
      </c>
      <c r="F6983" t="str">
        <f t="shared" si="329"/>
        <v>No</v>
      </c>
    </row>
    <row r="6984" spans="1:6" x14ac:dyDescent="0.25">
      <c r="A6984" t="s">
        <v>679</v>
      </c>
      <c r="B6984" s="1">
        <v>41839</v>
      </c>
      <c r="C6984" t="s">
        <v>4102</v>
      </c>
      <c r="D6984">
        <f t="shared" si="327"/>
        <v>7321.18</v>
      </c>
      <c r="E6984">
        <f t="shared" si="328"/>
        <v>7</v>
      </c>
      <c r="F6984" t="str">
        <f t="shared" si="329"/>
        <v>No</v>
      </c>
    </row>
    <row r="6985" spans="1:6" x14ac:dyDescent="0.25">
      <c r="A6985" t="s">
        <v>1421</v>
      </c>
      <c r="B6985" s="1">
        <v>38743</v>
      </c>
      <c r="C6985" t="s">
        <v>4103</v>
      </c>
      <c r="D6985">
        <f t="shared" si="327"/>
        <v>5355.18</v>
      </c>
      <c r="E6985">
        <f t="shared" si="328"/>
        <v>1</v>
      </c>
      <c r="F6985" t="str">
        <f t="shared" si="329"/>
        <v>No</v>
      </c>
    </row>
    <row r="6986" spans="1:6" x14ac:dyDescent="0.25">
      <c r="A6986" t="s">
        <v>334</v>
      </c>
      <c r="B6986" s="1">
        <v>40303</v>
      </c>
      <c r="C6986" t="s">
        <v>4104</v>
      </c>
      <c r="D6986">
        <f t="shared" si="327"/>
        <v>8168.72</v>
      </c>
      <c r="E6986">
        <f t="shared" si="328"/>
        <v>5</v>
      </c>
      <c r="F6986" t="str">
        <f t="shared" si="329"/>
        <v>No</v>
      </c>
    </row>
    <row r="6987" spans="1:6" x14ac:dyDescent="0.25">
      <c r="A6987" t="s">
        <v>879</v>
      </c>
      <c r="B6987" s="1">
        <v>38271</v>
      </c>
      <c r="C6987" t="s">
        <v>4105</v>
      </c>
      <c r="D6987">
        <f t="shared" si="327"/>
        <v>8519.2800000000007</v>
      </c>
      <c r="E6987">
        <f t="shared" si="328"/>
        <v>10</v>
      </c>
      <c r="F6987" t="str">
        <f t="shared" si="329"/>
        <v>No</v>
      </c>
    </row>
    <row r="6988" spans="1:6" x14ac:dyDescent="0.25">
      <c r="A6988" t="s">
        <v>77</v>
      </c>
      <c r="B6988" s="1">
        <v>40382</v>
      </c>
      <c r="C6988" t="s">
        <v>4106</v>
      </c>
      <c r="D6988">
        <f t="shared" si="327"/>
        <v>7931.59</v>
      </c>
      <c r="E6988">
        <f t="shared" si="328"/>
        <v>7</v>
      </c>
      <c r="F6988" t="str">
        <f t="shared" si="329"/>
        <v>No</v>
      </c>
    </row>
    <row r="6989" spans="1:6" x14ac:dyDescent="0.25">
      <c r="A6989" t="s">
        <v>1226</v>
      </c>
      <c r="B6989" s="1">
        <v>38217</v>
      </c>
      <c r="C6989">
        <v>5368.14</v>
      </c>
      <c r="D6989">
        <f t="shared" si="327"/>
        <v>5368.14</v>
      </c>
      <c r="E6989">
        <f t="shared" si="328"/>
        <v>8</v>
      </c>
      <c r="F6989" t="str">
        <f t="shared" si="329"/>
        <v>No</v>
      </c>
    </row>
    <row r="6990" spans="1:6" x14ac:dyDescent="0.25">
      <c r="A6990" t="s">
        <v>2144</v>
      </c>
      <c r="B6990" s="1">
        <v>38613</v>
      </c>
      <c r="C6990" t="s">
        <v>4107</v>
      </c>
      <c r="D6990">
        <f t="shared" si="327"/>
        <v>5621.52</v>
      </c>
      <c r="E6990">
        <f t="shared" si="328"/>
        <v>9</v>
      </c>
      <c r="F6990" t="str">
        <f t="shared" si="329"/>
        <v>No</v>
      </c>
    </row>
    <row r="6991" spans="1:6" x14ac:dyDescent="0.25">
      <c r="A6991" t="s">
        <v>745</v>
      </c>
      <c r="B6991" s="1">
        <v>39623</v>
      </c>
      <c r="C6991">
        <v>5749.02</v>
      </c>
      <c r="D6991">
        <f t="shared" si="327"/>
        <v>5749.02</v>
      </c>
      <c r="E6991">
        <f t="shared" si="328"/>
        <v>6</v>
      </c>
      <c r="F6991" t="str">
        <f t="shared" si="329"/>
        <v>No</v>
      </c>
    </row>
    <row r="6992" spans="1:6" x14ac:dyDescent="0.25">
      <c r="A6992" t="s">
        <v>1594</v>
      </c>
      <c r="B6992" s="1">
        <v>37422</v>
      </c>
      <c r="C6992" t="s">
        <v>4108</v>
      </c>
      <c r="D6992">
        <f t="shared" si="327"/>
        <v>5536.51</v>
      </c>
      <c r="E6992">
        <f t="shared" si="328"/>
        <v>6</v>
      </c>
      <c r="F6992" t="str">
        <f t="shared" si="329"/>
        <v>No</v>
      </c>
    </row>
    <row r="6993" spans="1:6" x14ac:dyDescent="0.25">
      <c r="A6993" t="s">
        <v>933</v>
      </c>
      <c r="B6993" s="1">
        <v>39967</v>
      </c>
      <c r="C6993">
        <v>5444.79</v>
      </c>
      <c r="D6993">
        <f t="shared" si="327"/>
        <v>5444.79</v>
      </c>
      <c r="E6993">
        <f t="shared" si="328"/>
        <v>6</v>
      </c>
      <c r="F6993" t="str">
        <f t="shared" si="329"/>
        <v>No</v>
      </c>
    </row>
    <row r="6994" spans="1:6" x14ac:dyDescent="0.25">
      <c r="A6994" t="s">
        <v>1221</v>
      </c>
      <c r="B6994" s="1">
        <v>38963</v>
      </c>
      <c r="C6994">
        <v>9575.2900000000009</v>
      </c>
      <c r="D6994">
        <f t="shared" si="327"/>
        <v>9575.2900000000009</v>
      </c>
      <c r="E6994">
        <f t="shared" si="328"/>
        <v>9</v>
      </c>
      <c r="F6994" t="str">
        <f t="shared" si="329"/>
        <v>No</v>
      </c>
    </row>
    <row r="6995" spans="1:6" x14ac:dyDescent="0.25">
      <c r="A6995" t="s">
        <v>218</v>
      </c>
      <c r="B6995" s="1">
        <v>39399</v>
      </c>
      <c r="C6995">
        <v>8895.2199999999993</v>
      </c>
      <c r="D6995">
        <f t="shared" si="327"/>
        <v>8895.2199999999993</v>
      </c>
      <c r="E6995">
        <f t="shared" si="328"/>
        <v>11</v>
      </c>
      <c r="F6995" t="str">
        <f t="shared" si="329"/>
        <v>No</v>
      </c>
    </row>
    <row r="6996" spans="1:6" x14ac:dyDescent="0.25">
      <c r="A6996" t="s">
        <v>125</v>
      </c>
      <c r="B6996" s="1">
        <v>39856</v>
      </c>
      <c r="C6996">
        <v>5413.43</v>
      </c>
      <c r="D6996">
        <f t="shared" si="327"/>
        <v>5413.43</v>
      </c>
      <c r="E6996">
        <f t="shared" si="328"/>
        <v>2</v>
      </c>
      <c r="F6996" t="str">
        <f t="shared" si="329"/>
        <v>No</v>
      </c>
    </row>
    <row r="6997" spans="1:6" x14ac:dyDescent="0.25">
      <c r="A6997" t="s">
        <v>495</v>
      </c>
      <c r="B6997" s="1">
        <v>41531</v>
      </c>
      <c r="C6997" t="s">
        <v>4109</v>
      </c>
      <c r="D6997">
        <f t="shared" si="327"/>
        <v>7129.95</v>
      </c>
      <c r="E6997">
        <f t="shared" si="328"/>
        <v>9</v>
      </c>
      <c r="F6997" t="str">
        <f t="shared" si="329"/>
        <v>No</v>
      </c>
    </row>
    <row r="6998" spans="1:6" x14ac:dyDescent="0.25">
      <c r="A6998" t="s">
        <v>230</v>
      </c>
      <c r="B6998" s="1">
        <v>38246</v>
      </c>
      <c r="C6998" t="s">
        <v>4110</v>
      </c>
      <c r="D6998">
        <f t="shared" si="327"/>
        <v>8587.4</v>
      </c>
      <c r="E6998">
        <f t="shared" si="328"/>
        <v>9</v>
      </c>
      <c r="F6998" t="str">
        <f t="shared" si="329"/>
        <v>No</v>
      </c>
    </row>
    <row r="6999" spans="1:6" x14ac:dyDescent="0.25">
      <c r="A6999" t="s">
        <v>866</v>
      </c>
      <c r="B6999" s="1">
        <v>39661</v>
      </c>
      <c r="C6999">
        <v>7010.27</v>
      </c>
      <c r="D6999">
        <f t="shared" si="327"/>
        <v>7010.27</v>
      </c>
      <c r="E6999">
        <f t="shared" si="328"/>
        <v>8</v>
      </c>
      <c r="F6999" t="str">
        <f t="shared" si="329"/>
        <v>No</v>
      </c>
    </row>
    <row r="7000" spans="1:6" x14ac:dyDescent="0.25">
      <c r="A7000" t="s">
        <v>1021</v>
      </c>
      <c r="B7000" s="1">
        <v>39546</v>
      </c>
      <c r="C7000">
        <v>5384.38</v>
      </c>
      <c r="D7000">
        <f t="shared" si="327"/>
        <v>5384.38</v>
      </c>
      <c r="E7000">
        <f t="shared" si="328"/>
        <v>4</v>
      </c>
      <c r="F7000" t="str">
        <f t="shared" si="329"/>
        <v>No</v>
      </c>
    </row>
    <row r="7001" spans="1:6" x14ac:dyDescent="0.25">
      <c r="A7001" t="s">
        <v>739</v>
      </c>
      <c r="B7001" s="1">
        <v>37155</v>
      </c>
      <c r="C7001">
        <v>5394.5</v>
      </c>
      <c r="D7001">
        <f t="shared" si="327"/>
        <v>5394.5</v>
      </c>
      <c r="E7001">
        <f t="shared" si="328"/>
        <v>9</v>
      </c>
      <c r="F7001" t="str">
        <f t="shared" si="329"/>
        <v>No</v>
      </c>
    </row>
    <row r="7002" spans="1:6" x14ac:dyDescent="0.25">
      <c r="A7002" t="s">
        <v>1004</v>
      </c>
      <c r="B7002" s="1">
        <v>37814</v>
      </c>
      <c r="C7002" t="s">
        <v>4111</v>
      </c>
      <c r="D7002">
        <f t="shared" si="327"/>
        <v>7410.86</v>
      </c>
      <c r="E7002">
        <f t="shared" si="328"/>
        <v>7</v>
      </c>
      <c r="F7002" t="str">
        <f t="shared" si="329"/>
        <v>No</v>
      </c>
    </row>
    <row r="7003" spans="1:6" x14ac:dyDescent="0.25">
      <c r="A7003" t="s">
        <v>118</v>
      </c>
      <c r="B7003" s="1">
        <v>40759</v>
      </c>
      <c r="C7003">
        <v>9295.76</v>
      </c>
      <c r="D7003">
        <f t="shared" si="327"/>
        <v>9295.76</v>
      </c>
      <c r="E7003">
        <f t="shared" si="328"/>
        <v>8</v>
      </c>
      <c r="F7003" t="str">
        <f t="shared" si="329"/>
        <v>No</v>
      </c>
    </row>
    <row r="7004" spans="1:6" x14ac:dyDescent="0.25">
      <c r="A7004" t="s">
        <v>391</v>
      </c>
      <c r="B7004" s="1">
        <v>38538</v>
      </c>
      <c r="C7004">
        <v>8801.08</v>
      </c>
      <c r="D7004">
        <f t="shared" si="327"/>
        <v>8801.08</v>
      </c>
      <c r="E7004">
        <f t="shared" si="328"/>
        <v>7</v>
      </c>
      <c r="F7004" t="str">
        <f t="shared" si="329"/>
        <v>No</v>
      </c>
    </row>
    <row r="7005" spans="1:6" x14ac:dyDescent="0.25">
      <c r="A7005" t="s">
        <v>1213</v>
      </c>
      <c r="B7005" s="1">
        <v>40799</v>
      </c>
      <c r="C7005" t="s">
        <v>4112</v>
      </c>
      <c r="D7005">
        <f t="shared" si="327"/>
        <v>6766.49</v>
      </c>
      <c r="E7005">
        <f t="shared" si="328"/>
        <v>9</v>
      </c>
      <c r="F7005" t="str">
        <f t="shared" si="329"/>
        <v>No</v>
      </c>
    </row>
    <row r="7006" spans="1:6" x14ac:dyDescent="0.25">
      <c r="A7006" t="s">
        <v>996</v>
      </c>
      <c r="B7006" s="1">
        <v>38176</v>
      </c>
      <c r="C7006" t="s">
        <v>4113</v>
      </c>
      <c r="D7006">
        <f t="shared" si="327"/>
        <v>9558.64</v>
      </c>
      <c r="E7006">
        <f t="shared" si="328"/>
        <v>7</v>
      </c>
      <c r="F7006" t="str">
        <f t="shared" si="329"/>
        <v>No</v>
      </c>
    </row>
    <row r="7007" spans="1:6" x14ac:dyDescent="0.25">
      <c r="A7007" t="s">
        <v>96</v>
      </c>
      <c r="B7007" s="1">
        <v>41130</v>
      </c>
      <c r="C7007" t="s">
        <v>4114</v>
      </c>
      <c r="D7007">
        <f t="shared" si="327"/>
        <v>5185.13</v>
      </c>
      <c r="E7007">
        <f t="shared" si="328"/>
        <v>8</v>
      </c>
      <c r="F7007" t="str">
        <f t="shared" si="329"/>
        <v>No</v>
      </c>
    </row>
    <row r="7008" spans="1:6" x14ac:dyDescent="0.25">
      <c r="A7008" t="s">
        <v>334</v>
      </c>
      <c r="B7008" s="1">
        <v>38708</v>
      </c>
      <c r="C7008" t="s">
        <v>4115</v>
      </c>
      <c r="D7008">
        <f t="shared" si="327"/>
        <v>8771.43</v>
      </c>
      <c r="E7008">
        <f t="shared" si="328"/>
        <v>12</v>
      </c>
      <c r="F7008" t="str">
        <f t="shared" si="329"/>
        <v>No</v>
      </c>
    </row>
    <row r="7009" spans="1:6" x14ac:dyDescent="0.25">
      <c r="A7009" t="s">
        <v>218</v>
      </c>
      <c r="B7009" s="1">
        <v>37795</v>
      </c>
      <c r="C7009" t="s">
        <v>4116</v>
      </c>
      <c r="D7009">
        <f t="shared" si="327"/>
        <v>5729.84</v>
      </c>
      <c r="E7009">
        <f t="shared" si="328"/>
        <v>6</v>
      </c>
      <c r="F7009" t="str">
        <f t="shared" si="329"/>
        <v>No</v>
      </c>
    </row>
    <row r="7010" spans="1:6" x14ac:dyDescent="0.25">
      <c r="A7010" t="s">
        <v>573</v>
      </c>
      <c r="B7010" s="1">
        <v>37058</v>
      </c>
      <c r="C7010" t="s">
        <v>4117</v>
      </c>
      <c r="D7010">
        <f t="shared" si="327"/>
        <v>8404.98</v>
      </c>
      <c r="E7010">
        <f t="shared" si="328"/>
        <v>6</v>
      </c>
      <c r="F7010" t="str">
        <f t="shared" si="329"/>
        <v>No</v>
      </c>
    </row>
    <row r="7011" spans="1:6" x14ac:dyDescent="0.25">
      <c r="A7011" t="s">
        <v>1047</v>
      </c>
      <c r="B7011" s="1">
        <v>40823</v>
      </c>
      <c r="C7011" t="s">
        <v>4118</v>
      </c>
      <c r="D7011">
        <f t="shared" si="327"/>
        <v>5957.44</v>
      </c>
      <c r="E7011">
        <f t="shared" si="328"/>
        <v>10</v>
      </c>
      <c r="F7011" t="str">
        <f t="shared" si="329"/>
        <v>No</v>
      </c>
    </row>
    <row r="7012" spans="1:6" x14ac:dyDescent="0.25">
      <c r="A7012" t="s">
        <v>230</v>
      </c>
      <c r="B7012" s="1">
        <v>39500</v>
      </c>
      <c r="C7012" t="s">
        <v>4119</v>
      </c>
      <c r="D7012">
        <f t="shared" si="327"/>
        <v>6246.65</v>
      </c>
      <c r="E7012">
        <f t="shared" si="328"/>
        <v>2</v>
      </c>
      <c r="F7012" t="str">
        <f t="shared" si="329"/>
        <v>No</v>
      </c>
    </row>
    <row r="7013" spans="1:6" x14ac:dyDescent="0.25">
      <c r="A7013" t="s">
        <v>544</v>
      </c>
      <c r="B7013" s="1">
        <v>40128</v>
      </c>
      <c r="C7013">
        <v>9602.2199999999993</v>
      </c>
      <c r="D7013">
        <f t="shared" si="327"/>
        <v>9602.2199999999993</v>
      </c>
      <c r="E7013">
        <f t="shared" si="328"/>
        <v>11</v>
      </c>
      <c r="F7013" t="str">
        <f t="shared" si="329"/>
        <v>Yes</v>
      </c>
    </row>
    <row r="7014" spans="1:6" x14ac:dyDescent="0.25">
      <c r="A7014" t="s">
        <v>494</v>
      </c>
      <c r="B7014" s="1">
        <v>39491</v>
      </c>
      <c r="C7014">
        <v>7845.78</v>
      </c>
      <c r="D7014">
        <f t="shared" si="327"/>
        <v>7845.78</v>
      </c>
      <c r="E7014">
        <f t="shared" si="328"/>
        <v>2</v>
      </c>
      <c r="F7014" t="str">
        <f t="shared" si="329"/>
        <v>No</v>
      </c>
    </row>
    <row r="7015" spans="1:6" x14ac:dyDescent="0.25">
      <c r="A7015" t="s">
        <v>372</v>
      </c>
      <c r="B7015" s="1">
        <v>39349</v>
      </c>
      <c r="C7015" t="s">
        <v>4120</v>
      </c>
      <c r="D7015">
        <f t="shared" si="327"/>
        <v>8386.84</v>
      </c>
      <c r="E7015">
        <f t="shared" si="328"/>
        <v>9</v>
      </c>
      <c r="F7015" t="str">
        <f t="shared" si="329"/>
        <v>No</v>
      </c>
    </row>
    <row r="7016" spans="1:6" x14ac:dyDescent="0.25">
      <c r="A7016" t="s">
        <v>751</v>
      </c>
      <c r="B7016" s="1">
        <v>40825</v>
      </c>
      <c r="C7016">
        <v>7068.07</v>
      </c>
      <c r="D7016">
        <f t="shared" si="327"/>
        <v>7068.07</v>
      </c>
      <c r="E7016">
        <f t="shared" si="328"/>
        <v>10</v>
      </c>
      <c r="F7016" t="str">
        <f t="shared" si="329"/>
        <v>No</v>
      </c>
    </row>
    <row r="7017" spans="1:6" x14ac:dyDescent="0.25">
      <c r="A7017" t="s">
        <v>102</v>
      </c>
      <c r="B7017" s="1">
        <v>40190</v>
      </c>
      <c r="C7017">
        <v>5741.47</v>
      </c>
      <c r="D7017">
        <f t="shared" si="327"/>
        <v>5741.47</v>
      </c>
      <c r="E7017">
        <f t="shared" si="328"/>
        <v>1</v>
      </c>
      <c r="F7017" t="str">
        <f t="shared" si="329"/>
        <v>No</v>
      </c>
    </row>
    <row r="7018" spans="1:6" x14ac:dyDescent="0.25">
      <c r="A7018" t="s">
        <v>467</v>
      </c>
      <c r="B7018" s="1">
        <v>37180</v>
      </c>
      <c r="C7018">
        <v>7197.73</v>
      </c>
      <c r="D7018">
        <f t="shared" si="327"/>
        <v>7197.73</v>
      </c>
      <c r="E7018">
        <f t="shared" si="328"/>
        <v>10</v>
      </c>
      <c r="F7018" t="str">
        <f t="shared" si="329"/>
        <v>No</v>
      </c>
    </row>
    <row r="7019" spans="1:6" x14ac:dyDescent="0.25">
      <c r="A7019" t="s">
        <v>114</v>
      </c>
      <c r="B7019" s="1">
        <v>38806</v>
      </c>
      <c r="C7019" t="s">
        <v>4121</v>
      </c>
      <c r="D7019">
        <f t="shared" si="327"/>
        <v>9694.3799999999992</v>
      </c>
      <c r="E7019">
        <f t="shared" si="328"/>
        <v>3</v>
      </c>
      <c r="F7019" t="str">
        <f t="shared" si="329"/>
        <v>No</v>
      </c>
    </row>
    <row r="7020" spans="1:6" x14ac:dyDescent="0.25">
      <c r="A7020" t="s">
        <v>298</v>
      </c>
      <c r="B7020" s="1">
        <v>38547</v>
      </c>
      <c r="C7020">
        <v>5143.51</v>
      </c>
      <c r="D7020">
        <f t="shared" si="327"/>
        <v>5143.51</v>
      </c>
      <c r="E7020">
        <f t="shared" si="328"/>
        <v>7</v>
      </c>
      <c r="F7020" t="str">
        <f t="shared" si="329"/>
        <v>No</v>
      </c>
    </row>
    <row r="7021" spans="1:6" x14ac:dyDescent="0.25">
      <c r="A7021" t="s">
        <v>498</v>
      </c>
      <c r="B7021" s="1">
        <v>41463</v>
      </c>
      <c r="C7021">
        <v>8644.57</v>
      </c>
      <c r="D7021">
        <f t="shared" si="327"/>
        <v>8644.57</v>
      </c>
      <c r="E7021">
        <f t="shared" si="328"/>
        <v>7</v>
      </c>
      <c r="F7021" t="str">
        <f t="shared" si="329"/>
        <v>No</v>
      </c>
    </row>
    <row r="7022" spans="1:6" x14ac:dyDescent="0.25">
      <c r="A7022" t="s">
        <v>218</v>
      </c>
      <c r="B7022" s="1">
        <v>39191</v>
      </c>
      <c r="C7022" t="s">
        <v>4122</v>
      </c>
      <c r="D7022">
        <f t="shared" si="327"/>
        <v>8841.17</v>
      </c>
      <c r="E7022">
        <f t="shared" si="328"/>
        <v>4</v>
      </c>
      <c r="F7022" t="str">
        <f t="shared" si="329"/>
        <v>No</v>
      </c>
    </row>
    <row r="7023" spans="1:6" x14ac:dyDescent="0.25">
      <c r="A7023" t="s">
        <v>79</v>
      </c>
      <c r="B7023" s="1">
        <v>38593</v>
      </c>
      <c r="C7023">
        <v>5957.58</v>
      </c>
      <c r="D7023">
        <f t="shared" si="327"/>
        <v>5957.58</v>
      </c>
      <c r="E7023">
        <f t="shared" si="328"/>
        <v>8</v>
      </c>
      <c r="F7023" t="str">
        <f t="shared" si="329"/>
        <v>Yes</v>
      </c>
    </row>
    <row r="7024" spans="1:6" x14ac:dyDescent="0.25">
      <c r="A7024" t="s">
        <v>881</v>
      </c>
      <c r="B7024" s="1">
        <v>38403</v>
      </c>
      <c r="C7024" t="s">
        <v>4123</v>
      </c>
      <c r="D7024">
        <f t="shared" si="327"/>
        <v>8033.14</v>
      </c>
      <c r="E7024">
        <f t="shared" si="328"/>
        <v>2</v>
      </c>
      <c r="F7024" t="str">
        <f t="shared" si="329"/>
        <v>No</v>
      </c>
    </row>
    <row r="7025" spans="1:6" x14ac:dyDescent="0.25">
      <c r="A7025" t="s">
        <v>145</v>
      </c>
      <c r="B7025" s="1">
        <v>41497</v>
      </c>
      <c r="C7025" t="s">
        <v>4124</v>
      </c>
      <c r="D7025">
        <f t="shared" si="327"/>
        <v>5203.58</v>
      </c>
      <c r="E7025">
        <f t="shared" si="328"/>
        <v>8</v>
      </c>
      <c r="F7025" t="str">
        <f t="shared" si="329"/>
        <v>No</v>
      </c>
    </row>
    <row r="7026" spans="1:6" x14ac:dyDescent="0.25">
      <c r="A7026" t="s">
        <v>211</v>
      </c>
      <c r="B7026" s="1">
        <v>41126</v>
      </c>
      <c r="C7026">
        <v>8838.35</v>
      </c>
      <c r="D7026">
        <f t="shared" si="327"/>
        <v>8838.35</v>
      </c>
      <c r="E7026">
        <f t="shared" si="328"/>
        <v>8</v>
      </c>
      <c r="F7026" t="str">
        <f t="shared" si="329"/>
        <v>No</v>
      </c>
    </row>
    <row r="7027" spans="1:6" x14ac:dyDescent="0.25">
      <c r="A7027" t="s">
        <v>74</v>
      </c>
      <c r="B7027" s="1">
        <v>39431</v>
      </c>
      <c r="C7027" t="s">
        <v>4125</v>
      </c>
      <c r="D7027">
        <f t="shared" si="327"/>
        <v>7944.28</v>
      </c>
      <c r="E7027">
        <f t="shared" si="328"/>
        <v>12</v>
      </c>
      <c r="F7027" t="str">
        <f t="shared" si="329"/>
        <v>Yes</v>
      </c>
    </row>
    <row r="7028" spans="1:6" x14ac:dyDescent="0.25">
      <c r="A7028" t="s">
        <v>320</v>
      </c>
      <c r="B7028" s="1">
        <v>40430</v>
      </c>
      <c r="C7028" t="s">
        <v>4126</v>
      </c>
      <c r="D7028">
        <f t="shared" si="327"/>
        <v>8077.13</v>
      </c>
      <c r="E7028">
        <f t="shared" si="328"/>
        <v>9</v>
      </c>
      <c r="F7028" t="str">
        <f t="shared" si="329"/>
        <v>Yes</v>
      </c>
    </row>
    <row r="7029" spans="1:6" x14ac:dyDescent="0.25">
      <c r="A7029" t="s">
        <v>752</v>
      </c>
      <c r="B7029" s="1">
        <v>40893</v>
      </c>
      <c r="C7029">
        <v>8728.36</v>
      </c>
      <c r="D7029">
        <f t="shared" si="327"/>
        <v>8728.36</v>
      </c>
      <c r="E7029">
        <f t="shared" si="328"/>
        <v>12</v>
      </c>
      <c r="F7029" t="str">
        <f t="shared" si="329"/>
        <v>No</v>
      </c>
    </row>
    <row r="7030" spans="1:6" x14ac:dyDescent="0.25">
      <c r="A7030" t="s">
        <v>613</v>
      </c>
      <c r="B7030" s="1">
        <v>40192</v>
      </c>
      <c r="C7030">
        <v>8628.3700000000008</v>
      </c>
      <c r="D7030">
        <f t="shared" si="327"/>
        <v>8628.3700000000008</v>
      </c>
      <c r="E7030">
        <f t="shared" si="328"/>
        <v>1</v>
      </c>
      <c r="F7030" t="str">
        <f t="shared" si="329"/>
        <v>No</v>
      </c>
    </row>
    <row r="7031" spans="1:6" x14ac:dyDescent="0.25">
      <c r="A7031" t="s">
        <v>138</v>
      </c>
      <c r="B7031" s="1">
        <v>40783</v>
      </c>
      <c r="C7031">
        <v>9953.07</v>
      </c>
      <c r="D7031">
        <f t="shared" si="327"/>
        <v>9953.07</v>
      </c>
      <c r="E7031">
        <f t="shared" si="328"/>
        <v>8</v>
      </c>
      <c r="F7031" t="str">
        <f t="shared" si="329"/>
        <v>Yes</v>
      </c>
    </row>
    <row r="7032" spans="1:6" x14ac:dyDescent="0.25">
      <c r="A7032" t="s">
        <v>102</v>
      </c>
      <c r="B7032" s="1">
        <v>40879</v>
      </c>
      <c r="C7032" t="s">
        <v>4127</v>
      </c>
      <c r="D7032">
        <f t="shared" si="327"/>
        <v>6943.84</v>
      </c>
      <c r="E7032">
        <f t="shared" si="328"/>
        <v>12</v>
      </c>
      <c r="F7032" t="str">
        <f t="shared" si="329"/>
        <v>No</v>
      </c>
    </row>
    <row r="7033" spans="1:6" x14ac:dyDescent="0.25">
      <c r="A7033" t="s">
        <v>168</v>
      </c>
      <c r="B7033" s="1">
        <v>37451</v>
      </c>
      <c r="C7033" t="s">
        <v>4128</v>
      </c>
      <c r="D7033">
        <f t="shared" si="327"/>
        <v>8347.89</v>
      </c>
      <c r="E7033">
        <f t="shared" si="328"/>
        <v>7</v>
      </c>
      <c r="F7033" t="str">
        <f t="shared" si="329"/>
        <v>No</v>
      </c>
    </row>
    <row r="7034" spans="1:6" x14ac:dyDescent="0.25">
      <c r="A7034" t="s">
        <v>320</v>
      </c>
      <c r="B7034" s="1">
        <v>39407</v>
      </c>
      <c r="C7034" t="s">
        <v>4129</v>
      </c>
      <c r="D7034">
        <f t="shared" si="327"/>
        <v>8074.47</v>
      </c>
      <c r="E7034">
        <f t="shared" si="328"/>
        <v>11</v>
      </c>
      <c r="F7034" t="str">
        <f t="shared" si="329"/>
        <v>Yes</v>
      </c>
    </row>
    <row r="7035" spans="1:6" x14ac:dyDescent="0.25">
      <c r="A7035" t="s">
        <v>125</v>
      </c>
      <c r="B7035" s="1">
        <v>38546</v>
      </c>
      <c r="C7035">
        <v>8291.82</v>
      </c>
      <c r="D7035">
        <f t="shared" si="327"/>
        <v>8291.82</v>
      </c>
      <c r="E7035">
        <f t="shared" si="328"/>
        <v>7</v>
      </c>
      <c r="F7035" t="str">
        <f t="shared" si="329"/>
        <v>No</v>
      </c>
    </row>
    <row r="7036" spans="1:6" x14ac:dyDescent="0.25">
      <c r="A7036" t="s">
        <v>79</v>
      </c>
      <c r="B7036" s="1">
        <v>37918</v>
      </c>
      <c r="C7036" t="s">
        <v>4130</v>
      </c>
      <c r="D7036">
        <f t="shared" si="327"/>
        <v>7071.08</v>
      </c>
      <c r="E7036">
        <f t="shared" si="328"/>
        <v>10</v>
      </c>
      <c r="F7036" t="str">
        <f t="shared" si="329"/>
        <v>Yes</v>
      </c>
    </row>
    <row r="7037" spans="1:6" x14ac:dyDescent="0.25">
      <c r="A7037" t="s">
        <v>424</v>
      </c>
      <c r="B7037" s="1">
        <v>40133</v>
      </c>
      <c r="C7037" t="s">
        <v>4131</v>
      </c>
      <c r="D7037">
        <f t="shared" si="327"/>
        <v>7283.45</v>
      </c>
      <c r="E7037">
        <f t="shared" si="328"/>
        <v>11</v>
      </c>
      <c r="F7037" t="str">
        <f t="shared" si="329"/>
        <v>No</v>
      </c>
    </row>
    <row r="7038" spans="1:6" x14ac:dyDescent="0.25">
      <c r="A7038" t="s">
        <v>126</v>
      </c>
      <c r="B7038" s="1">
        <v>37757</v>
      </c>
      <c r="C7038" t="s">
        <v>4132</v>
      </c>
      <c r="D7038">
        <f t="shared" si="327"/>
        <v>5957.85</v>
      </c>
      <c r="E7038">
        <f t="shared" si="328"/>
        <v>5</v>
      </c>
      <c r="F7038" t="str">
        <f t="shared" si="329"/>
        <v>No</v>
      </c>
    </row>
    <row r="7039" spans="1:6" x14ac:dyDescent="0.25">
      <c r="A7039" t="s">
        <v>1299</v>
      </c>
      <c r="B7039" s="1">
        <v>38241</v>
      </c>
      <c r="C7039">
        <v>7622.18</v>
      </c>
      <c r="D7039">
        <f t="shared" si="327"/>
        <v>7622.18</v>
      </c>
      <c r="E7039">
        <f t="shared" si="328"/>
        <v>9</v>
      </c>
      <c r="F7039" t="str">
        <f t="shared" si="329"/>
        <v>No</v>
      </c>
    </row>
    <row r="7040" spans="1:6" x14ac:dyDescent="0.25">
      <c r="A7040" t="s">
        <v>689</v>
      </c>
      <c r="B7040" s="1">
        <v>39983</v>
      </c>
      <c r="C7040">
        <v>7786.9</v>
      </c>
      <c r="D7040">
        <f t="shared" si="327"/>
        <v>7786.9</v>
      </c>
      <c r="E7040">
        <f t="shared" si="328"/>
        <v>6</v>
      </c>
      <c r="F7040" t="str">
        <f t="shared" si="329"/>
        <v>No</v>
      </c>
    </row>
    <row r="7041" spans="1:6" x14ac:dyDescent="0.25">
      <c r="A7041" t="s">
        <v>394</v>
      </c>
      <c r="B7041" s="1">
        <v>39221</v>
      </c>
      <c r="C7041" t="s">
        <v>4133</v>
      </c>
      <c r="D7041">
        <f t="shared" si="327"/>
        <v>8494.41</v>
      </c>
      <c r="E7041">
        <f t="shared" si="328"/>
        <v>5</v>
      </c>
      <c r="F7041" t="str">
        <f t="shared" si="329"/>
        <v>No</v>
      </c>
    </row>
    <row r="7042" spans="1:6" x14ac:dyDescent="0.25">
      <c r="A7042" t="s">
        <v>210</v>
      </c>
      <c r="B7042" s="1">
        <v>40837</v>
      </c>
      <c r="C7042" t="s">
        <v>4134</v>
      </c>
      <c r="D7042">
        <f t="shared" si="327"/>
        <v>9122.2900000000009</v>
      </c>
      <c r="E7042">
        <f t="shared" si="328"/>
        <v>10</v>
      </c>
      <c r="F7042" t="str">
        <f t="shared" si="329"/>
        <v>No</v>
      </c>
    </row>
    <row r="7043" spans="1:6" x14ac:dyDescent="0.25">
      <c r="A7043" t="s">
        <v>732</v>
      </c>
      <c r="B7043" s="1">
        <v>37238</v>
      </c>
      <c r="C7043" t="s">
        <v>4135</v>
      </c>
      <c r="D7043">
        <f t="shared" ref="D7043:D7106" si="330">IF(LEFT(RIGHT(C7043,3))=",",_xlfn.NUMBERVALUE(C7043,",","."),C7043)</f>
        <v>5108.51</v>
      </c>
      <c r="E7043">
        <f t="shared" ref="E7043:E7106" si="331">MONTH(B7043)</f>
        <v>12</v>
      </c>
      <c r="F7043" t="str">
        <f t="shared" ref="F7043:F7106" si="332">IF(ISERROR(SEARCH("J*A*S*M",A7043)),"No","Yes")</f>
        <v>No</v>
      </c>
    </row>
    <row r="7044" spans="1:6" x14ac:dyDescent="0.25">
      <c r="A7044" t="s">
        <v>717</v>
      </c>
      <c r="B7044" s="1">
        <v>37068</v>
      </c>
      <c r="C7044" t="s">
        <v>4136</v>
      </c>
      <c r="D7044">
        <f t="shared" si="330"/>
        <v>6232.12</v>
      </c>
      <c r="E7044">
        <f t="shared" si="331"/>
        <v>6</v>
      </c>
      <c r="F7044" t="str">
        <f t="shared" si="332"/>
        <v>No</v>
      </c>
    </row>
    <row r="7045" spans="1:6" x14ac:dyDescent="0.25">
      <c r="A7045" t="s">
        <v>1589</v>
      </c>
      <c r="B7045" s="1">
        <v>37692</v>
      </c>
      <c r="C7045" t="s">
        <v>4137</v>
      </c>
      <c r="D7045">
        <f t="shared" si="330"/>
        <v>5448.19</v>
      </c>
      <c r="E7045">
        <f t="shared" si="331"/>
        <v>3</v>
      </c>
      <c r="F7045" t="str">
        <f t="shared" si="332"/>
        <v>No</v>
      </c>
    </row>
    <row r="7046" spans="1:6" x14ac:dyDescent="0.25">
      <c r="A7046" t="s">
        <v>1048</v>
      </c>
      <c r="B7046" s="1">
        <v>37150</v>
      </c>
      <c r="C7046">
        <v>8154.7</v>
      </c>
      <c r="D7046">
        <f t="shared" si="330"/>
        <v>8154.7</v>
      </c>
      <c r="E7046">
        <f t="shared" si="331"/>
        <v>9</v>
      </c>
      <c r="F7046" t="str">
        <f t="shared" si="332"/>
        <v>No</v>
      </c>
    </row>
    <row r="7047" spans="1:6" x14ac:dyDescent="0.25">
      <c r="A7047" t="s">
        <v>247</v>
      </c>
      <c r="B7047" s="1">
        <v>39854</v>
      </c>
      <c r="C7047">
        <v>5153.72</v>
      </c>
      <c r="D7047">
        <f t="shared" si="330"/>
        <v>5153.72</v>
      </c>
      <c r="E7047">
        <f t="shared" si="331"/>
        <v>2</v>
      </c>
      <c r="F7047" t="str">
        <f t="shared" si="332"/>
        <v>Yes</v>
      </c>
    </row>
    <row r="7048" spans="1:6" x14ac:dyDescent="0.25">
      <c r="A7048" t="s">
        <v>96</v>
      </c>
      <c r="B7048" s="1">
        <v>39983</v>
      </c>
      <c r="C7048" t="s">
        <v>4138</v>
      </c>
      <c r="D7048">
        <f t="shared" si="330"/>
        <v>9972.57</v>
      </c>
      <c r="E7048">
        <f t="shared" si="331"/>
        <v>6</v>
      </c>
      <c r="F7048" t="str">
        <f t="shared" si="332"/>
        <v>No</v>
      </c>
    </row>
    <row r="7049" spans="1:6" x14ac:dyDescent="0.25">
      <c r="A7049" t="s">
        <v>1838</v>
      </c>
      <c r="B7049" s="1">
        <v>41585</v>
      </c>
      <c r="C7049" t="s">
        <v>4139</v>
      </c>
      <c r="D7049">
        <f t="shared" si="330"/>
        <v>8116.8</v>
      </c>
      <c r="E7049">
        <f t="shared" si="331"/>
        <v>11</v>
      </c>
      <c r="F7049" t="str">
        <f t="shared" si="332"/>
        <v>No</v>
      </c>
    </row>
    <row r="7050" spans="1:6" x14ac:dyDescent="0.25">
      <c r="A7050" t="s">
        <v>217</v>
      </c>
      <c r="B7050" s="1">
        <v>37746</v>
      </c>
      <c r="C7050" t="s">
        <v>4140</v>
      </c>
      <c r="D7050">
        <f t="shared" si="330"/>
        <v>9337.66</v>
      </c>
      <c r="E7050">
        <f t="shared" si="331"/>
        <v>5</v>
      </c>
      <c r="F7050" t="str">
        <f t="shared" si="332"/>
        <v>No</v>
      </c>
    </row>
    <row r="7051" spans="1:6" x14ac:dyDescent="0.25">
      <c r="A7051" t="s">
        <v>202</v>
      </c>
      <c r="B7051" s="1">
        <v>37784</v>
      </c>
      <c r="C7051" t="s">
        <v>4141</v>
      </c>
      <c r="D7051">
        <f t="shared" si="330"/>
        <v>7546.18</v>
      </c>
      <c r="E7051">
        <f t="shared" si="331"/>
        <v>6</v>
      </c>
      <c r="F7051" t="str">
        <f t="shared" si="332"/>
        <v>No</v>
      </c>
    </row>
    <row r="7052" spans="1:6" x14ac:dyDescent="0.25">
      <c r="A7052" t="s">
        <v>134</v>
      </c>
      <c r="B7052" s="1">
        <v>38394</v>
      </c>
      <c r="C7052">
        <v>5885.63</v>
      </c>
      <c r="D7052">
        <f t="shared" si="330"/>
        <v>5885.63</v>
      </c>
      <c r="E7052">
        <f t="shared" si="331"/>
        <v>2</v>
      </c>
      <c r="F7052" t="str">
        <f t="shared" si="332"/>
        <v>No</v>
      </c>
    </row>
    <row r="7053" spans="1:6" x14ac:dyDescent="0.25">
      <c r="A7053" t="s">
        <v>965</v>
      </c>
      <c r="B7053" s="1">
        <v>38182</v>
      </c>
      <c r="C7053" t="s">
        <v>4142</v>
      </c>
      <c r="D7053">
        <f t="shared" si="330"/>
        <v>9513.92</v>
      </c>
      <c r="E7053">
        <f t="shared" si="331"/>
        <v>7</v>
      </c>
      <c r="F7053" t="str">
        <f t="shared" si="332"/>
        <v>No</v>
      </c>
    </row>
    <row r="7054" spans="1:6" x14ac:dyDescent="0.25">
      <c r="A7054" t="s">
        <v>600</v>
      </c>
      <c r="B7054" s="1">
        <v>41206</v>
      </c>
      <c r="C7054">
        <v>5186.6899999999996</v>
      </c>
      <c r="D7054">
        <f t="shared" si="330"/>
        <v>5186.6899999999996</v>
      </c>
      <c r="E7054">
        <f t="shared" si="331"/>
        <v>10</v>
      </c>
      <c r="F7054" t="str">
        <f t="shared" si="332"/>
        <v>No</v>
      </c>
    </row>
    <row r="7055" spans="1:6" x14ac:dyDescent="0.25">
      <c r="A7055" t="s">
        <v>79</v>
      </c>
      <c r="B7055" s="1">
        <v>37957</v>
      </c>
      <c r="C7055">
        <v>5246.59</v>
      </c>
      <c r="D7055">
        <f t="shared" si="330"/>
        <v>5246.59</v>
      </c>
      <c r="E7055">
        <f t="shared" si="331"/>
        <v>12</v>
      </c>
      <c r="F7055" t="str">
        <f t="shared" si="332"/>
        <v>Yes</v>
      </c>
    </row>
    <row r="7056" spans="1:6" x14ac:dyDescent="0.25">
      <c r="A7056" t="s">
        <v>340</v>
      </c>
      <c r="B7056" s="1">
        <v>39742</v>
      </c>
      <c r="C7056">
        <v>8204.16</v>
      </c>
      <c r="D7056">
        <f t="shared" si="330"/>
        <v>8204.16</v>
      </c>
      <c r="E7056">
        <f t="shared" si="331"/>
        <v>10</v>
      </c>
      <c r="F7056" t="str">
        <f t="shared" si="332"/>
        <v>No</v>
      </c>
    </row>
    <row r="7057" spans="1:6" x14ac:dyDescent="0.25">
      <c r="A7057" t="s">
        <v>809</v>
      </c>
      <c r="B7057" s="1">
        <v>37827</v>
      </c>
      <c r="C7057">
        <v>6033.73</v>
      </c>
      <c r="D7057">
        <f t="shared" si="330"/>
        <v>6033.73</v>
      </c>
      <c r="E7057">
        <f t="shared" si="331"/>
        <v>7</v>
      </c>
      <c r="F7057" t="str">
        <f t="shared" si="332"/>
        <v>No</v>
      </c>
    </row>
    <row r="7058" spans="1:6" x14ac:dyDescent="0.25">
      <c r="A7058" t="s">
        <v>346</v>
      </c>
      <c r="B7058" s="1">
        <v>37644</v>
      </c>
      <c r="C7058">
        <v>8876.52</v>
      </c>
      <c r="D7058">
        <f t="shared" si="330"/>
        <v>8876.52</v>
      </c>
      <c r="E7058">
        <f t="shared" si="331"/>
        <v>1</v>
      </c>
      <c r="F7058" t="str">
        <f t="shared" si="332"/>
        <v>No</v>
      </c>
    </row>
    <row r="7059" spans="1:6" x14ac:dyDescent="0.25">
      <c r="A7059" t="s">
        <v>917</v>
      </c>
      <c r="B7059" s="1">
        <v>38620</v>
      </c>
      <c r="C7059" t="s">
        <v>4143</v>
      </c>
      <c r="D7059">
        <f t="shared" si="330"/>
        <v>5306.55</v>
      </c>
      <c r="E7059">
        <f t="shared" si="331"/>
        <v>9</v>
      </c>
      <c r="F7059" t="str">
        <f t="shared" si="332"/>
        <v>No</v>
      </c>
    </row>
    <row r="7060" spans="1:6" x14ac:dyDescent="0.25">
      <c r="A7060" t="s">
        <v>157</v>
      </c>
      <c r="B7060" s="1">
        <v>37697</v>
      </c>
      <c r="C7060">
        <v>8549.84</v>
      </c>
      <c r="D7060">
        <f t="shared" si="330"/>
        <v>8549.84</v>
      </c>
      <c r="E7060">
        <f t="shared" si="331"/>
        <v>3</v>
      </c>
      <c r="F7060" t="str">
        <f t="shared" si="332"/>
        <v>No</v>
      </c>
    </row>
    <row r="7061" spans="1:6" x14ac:dyDescent="0.25">
      <c r="A7061" t="s">
        <v>673</v>
      </c>
      <c r="B7061" s="1">
        <v>41625</v>
      </c>
      <c r="C7061" t="s">
        <v>4144</v>
      </c>
      <c r="D7061">
        <f t="shared" si="330"/>
        <v>9349.19</v>
      </c>
      <c r="E7061">
        <f t="shared" si="331"/>
        <v>12</v>
      </c>
      <c r="F7061" t="str">
        <f t="shared" si="332"/>
        <v>No</v>
      </c>
    </row>
    <row r="7062" spans="1:6" x14ac:dyDescent="0.25">
      <c r="A7062" t="s">
        <v>112</v>
      </c>
      <c r="B7062" s="1">
        <v>40056</v>
      </c>
      <c r="C7062" t="s">
        <v>4145</v>
      </c>
      <c r="D7062">
        <f t="shared" si="330"/>
        <v>7095.77</v>
      </c>
      <c r="E7062">
        <f t="shared" si="331"/>
        <v>8</v>
      </c>
      <c r="F7062" t="str">
        <f t="shared" si="332"/>
        <v>No</v>
      </c>
    </row>
    <row r="7063" spans="1:6" x14ac:dyDescent="0.25">
      <c r="A7063" t="s">
        <v>996</v>
      </c>
      <c r="B7063" s="1">
        <v>37243</v>
      </c>
      <c r="C7063" t="s">
        <v>4146</v>
      </c>
      <c r="D7063">
        <f t="shared" si="330"/>
        <v>8540.1299999999992</v>
      </c>
      <c r="E7063">
        <f t="shared" si="331"/>
        <v>12</v>
      </c>
      <c r="F7063" t="str">
        <f t="shared" si="332"/>
        <v>No</v>
      </c>
    </row>
    <row r="7064" spans="1:6" x14ac:dyDescent="0.25">
      <c r="A7064" t="s">
        <v>1064</v>
      </c>
      <c r="B7064" s="1">
        <v>41335</v>
      </c>
      <c r="C7064">
        <v>6661.54</v>
      </c>
      <c r="D7064">
        <f t="shared" si="330"/>
        <v>6661.54</v>
      </c>
      <c r="E7064">
        <f t="shared" si="331"/>
        <v>3</v>
      </c>
      <c r="F7064" t="str">
        <f t="shared" si="332"/>
        <v>No</v>
      </c>
    </row>
    <row r="7065" spans="1:6" x14ac:dyDescent="0.25">
      <c r="A7065" t="s">
        <v>1246</v>
      </c>
      <c r="B7065" s="1">
        <v>41986</v>
      </c>
      <c r="C7065" t="s">
        <v>4147</v>
      </c>
      <c r="D7065">
        <f t="shared" si="330"/>
        <v>8775.0400000000009</v>
      </c>
      <c r="E7065">
        <f t="shared" si="331"/>
        <v>12</v>
      </c>
      <c r="F7065" t="str">
        <f t="shared" si="332"/>
        <v>No</v>
      </c>
    </row>
    <row r="7066" spans="1:6" x14ac:dyDescent="0.25">
      <c r="A7066" t="s">
        <v>720</v>
      </c>
      <c r="B7066" s="1">
        <v>39795</v>
      </c>
      <c r="C7066" t="s">
        <v>4148</v>
      </c>
      <c r="D7066">
        <f t="shared" si="330"/>
        <v>6548.11</v>
      </c>
      <c r="E7066">
        <f t="shared" si="331"/>
        <v>12</v>
      </c>
      <c r="F7066" t="str">
        <f t="shared" si="332"/>
        <v>No</v>
      </c>
    </row>
    <row r="7067" spans="1:6" x14ac:dyDescent="0.25">
      <c r="A7067" t="s">
        <v>318</v>
      </c>
      <c r="B7067" s="1">
        <v>37304</v>
      </c>
      <c r="C7067">
        <v>9119.49</v>
      </c>
      <c r="D7067">
        <f t="shared" si="330"/>
        <v>9119.49</v>
      </c>
      <c r="E7067">
        <f t="shared" si="331"/>
        <v>2</v>
      </c>
      <c r="F7067" t="str">
        <f t="shared" si="332"/>
        <v>No</v>
      </c>
    </row>
    <row r="7068" spans="1:6" x14ac:dyDescent="0.25">
      <c r="A7068" t="s">
        <v>346</v>
      </c>
      <c r="B7068" s="1">
        <v>40418</v>
      </c>
      <c r="C7068" t="s">
        <v>4149</v>
      </c>
      <c r="D7068">
        <f t="shared" si="330"/>
        <v>6556.55</v>
      </c>
      <c r="E7068">
        <f t="shared" si="331"/>
        <v>8</v>
      </c>
      <c r="F7068" t="str">
        <f t="shared" si="332"/>
        <v>No</v>
      </c>
    </row>
    <row r="7069" spans="1:6" x14ac:dyDescent="0.25">
      <c r="A7069" t="s">
        <v>745</v>
      </c>
      <c r="B7069" s="1">
        <v>40070</v>
      </c>
      <c r="C7069">
        <v>8769.7999999999993</v>
      </c>
      <c r="D7069">
        <f t="shared" si="330"/>
        <v>8769.7999999999993</v>
      </c>
      <c r="E7069">
        <f t="shared" si="331"/>
        <v>9</v>
      </c>
      <c r="F7069" t="str">
        <f t="shared" si="332"/>
        <v>No</v>
      </c>
    </row>
    <row r="7070" spans="1:6" x14ac:dyDescent="0.25">
      <c r="A7070" t="s">
        <v>789</v>
      </c>
      <c r="B7070" s="1">
        <v>41225</v>
      </c>
      <c r="C7070">
        <v>7079.87</v>
      </c>
      <c r="D7070">
        <f t="shared" si="330"/>
        <v>7079.87</v>
      </c>
      <c r="E7070">
        <f t="shared" si="331"/>
        <v>11</v>
      </c>
      <c r="F7070" t="str">
        <f t="shared" si="332"/>
        <v>No</v>
      </c>
    </row>
    <row r="7071" spans="1:6" x14ac:dyDescent="0.25">
      <c r="A7071" t="s">
        <v>1052</v>
      </c>
      <c r="B7071" s="1">
        <v>40455</v>
      </c>
      <c r="C7071" t="s">
        <v>4150</v>
      </c>
      <c r="D7071">
        <f t="shared" si="330"/>
        <v>6100.64</v>
      </c>
      <c r="E7071">
        <f t="shared" si="331"/>
        <v>10</v>
      </c>
      <c r="F7071" t="str">
        <f t="shared" si="332"/>
        <v>No</v>
      </c>
    </row>
    <row r="7072" spans="1:6" x14ac:dyDescent="0.25">
      <c r="A7072" t="s">
        <v>96</v>
      </c>
      <c r="B7072" s="1">
        <v>41805</v>
      </c>
      <c r="C7072" t="s">
        <v>4151</v>
      </c>
      <c r="D7072">
        <f t="shared" si="330"/>
        <v>8591.31</v>
      </c>
      <c r="E7072">
        <f t="shared" si="331"/>
        <v>6</v>
      </c>
      <c r="F7072" t="str">
        <f t="shared" si="332"/>
        <v>No</v>
      </c>
    </row>
    <row r="7073" spans="1:6" x14ac:dyDescent="0.25">
      <c r="A7073" t="s">
        <v>157</v>
      </c>
      <c r="B7073" s="1">
        <v>38078</v>
      </c>
      <c r="C7073" t="s">
        <v>4152</v>
      </c>
      <c r="D7073">
        <f t="shared" si="330"/>
        <v>6568.73</v>
      </c>
      <c r="E7073">
        <f t="shared" si="331"/>
        <v>4</v>
      </c>
      <c r="F7073" t="str">
        <f t="shared" si="332"/>
        <v>No</v>
      </c>
    </row>
    <row r="7074" spans="1:6" x14ac:dyDescent="0.25">
      <c r="A7074" t="s">
        <v>148</v>
      </c>
      <c r="B7074" s="1">
        <v>38079</v>
      </c>
      <c r="C7074" t="s">
        <v>4153</v>
      </c>
      <c r="D7074">
        <f t="shared" si="330"/>
        <v>8710.6200000000008</v>
      </c>
      <c r="E7074">
        <f t="shared" si="331"/>
        <v>4</v>
      </c>
      <c r="F7074" t="str">
        <f t="shared" si="332"/>
        <v>No</v>
      </c>
    </row>
    <row r="7075" spans="1:6" x14ac:dyDescent="0.25">
      <c r="A7075" t="s">
        <v>74</v>
      </c>
      <c r="B7075" s="1">
        <v>38844</v>
      </c>
      <c r="C7075" t="s">
        <v>4154</v>
      </c>
      <c r="D7075">
        <f t="shared" si="330"/>
        <v>7563.6</v>
      </c>
      <c r="E7075">
        <f t="shared" si="331"/>
        <v>5</v>
      </c>
      <c r="F7075" t="str">
        <f t="shared" si="332"/>
        <v>Yes</v>
      </c>
    </row>
    <row r="7076" spans="1:6" x14ac:dyDescent="0.25">
      <c r="A7076" t="s">
        <v>71</v>
      </c>
      <c r="B7076" s="1">
        <v>40571</v>
      </c>
      <c r="C7076">
        <v>6608.63</v>
      </c>
      <c r="D7076">
        <f t="shared" si="330"/>
        <v>6608.63</v>
      </c>
      <c r="E7076">
        <f t="shared" si="331"/>
        <v>1</v>
      </c>
      <c r="F7076" t="str">
        <f t="shared" si="332"/>
        <v>No</v>
      </c>
    </row>
    <row r="7077" spans="1:6" x14ac:dyDescent="0.25">
      <c r="A7077" t="s">
        <v>640</v>
      </c>
      <c r="B7077" s="1">
        <v>39765</v>
      </c>
      <c r="C7077">
        <v>9415.73</v>
      </c>
      <c r="D7077">
        <f t="shared" si="330"/>
        <v>9415.73</v>
      </c>
      <c r="E7077">
        <f t="shared" si="331"/>
        <v>11</v>
      </c>
      <c r="F7077" t="str">
        <f t="shared" si="332"/>
        <v>No</v>
      </c>
    </row>
    <row r="7078" spans="1:6" x14ac:dyDescent="0.25">
      <c r="A7078" t="s">
        <v>717</v>
      </c>
      <c r="B7078" s="1">
        <v>38037</v>
      </c>
      <c r="C7078">
        <v>5530.51</v>
      </c>
      <c r="D7078">
        <f t="shared" si="330"/>
        <v>5530.51</v>
      </c>
      <c r="E7078">
        <f t="shared" si="331"/>
        <v>2</v>
      </c>
      <c r="F7078" t="str">
        <f t="shared" si="332"/>
        <v>No</v>
      </c>
    </row>
    <row r="7079" spans="1:6" x14ac:dyDescent="0.25">
      <c r="A7079" t="s">
        <v>260</v>
      </c>
      <c r="B7079" s="1">
        <v>39768</v>
      </c>
      <c r="C7079">
        <v>8793.26</v>
      </c>
      <c r="D7079">
        <f t="shared" si="330"/>
        <v>8793.26</v>
      </c>
      <c r="E7079">
        <f t="shared" si="331"/>
        <v>11</v>
      </c>
      <c r="F7079" t="str">
        <f t="shared" si="332"/>
        <v>No</v>
      </c>
    </row>
    <row r="7080" spans="1:6" x14ac:dyDescent="0.25">
      <c r="A7080" t="s">
        <v>1318</v>
      </c>
      <c r="B7080" s="1">
        <v>39922</v>
      </c>
      <c r="C7080" t="s">
        <v>4155</v>
      </c>
      <c r="D7080">
        <f t="shared" si="330"/>
        <v>7397.04</v>
      </c>
      <c r="E7080">
        <f t="shared" si="331"/>
        <v>4</v>
      </c>
      <c r="F7080" t="str">
        <f t="shared" si="332"/>
        <v>No</v>
      </c>
    </row>
    <row r="7081" spans="1:6" x14ac:dyDescent="0.25">
      <c r="A7081" t="s">
        <v>173</v>
      </c>
      <c r="B7081" s="1">
        <v>38221</v>
      </c>
      <c r="C7081" t="s">
        <v>4156</v>
      </c>
      <c r="D7081">
        <f t="shared" si="330"/>
        <v>5649.17</v>
      </c>
      <c r="E7081">
        <f t="shared" si="331"/>
        <v>8</v>
      </c>
      <c r="F7081" t="str">
        <f t="shared" si="332"/>
        <v>No</v>
      </c>
    </row>
    <row r="7082" spans="1:6" x14ac:dyDescent="0.25">
      <c r="A7082" t="s">
        <v>723</v>
      </c>
      <c r="B7082" s="1">
        <v>37662</v>
      </c>
      <c r="C7082" t="s">
        <v>4157</v>
      </c>
      <c r="D7082">
        <f t="shared" si="330"/>
        <v>5867.95</v>
      </c>
      <c r="E7082">
        <f t="shared" si="331"/>
        <v>2</v>
      </c>
      <c r="F7082" t="str">
        <f t="shared" si="332"/>
        <v>No</v>
      </c>
    </row>
    <row r="7083" spans="1:6" x14ac:dyDescent="0.25">
      <c r="A7083" t="s">
        <v>965</v>
      </c>
      <c r="B7083" s="1">
        <v>40104</v>
      </c>
      <c r="C7083" t="s">
        <v>4158</v>
      </c>
      <c r="D7083">
        <f t="shared" si="330"/>
        <v>7995.52</v>
      </c>
      <c r="E7083">
        <f t="shared" si="331"/>
        <v>10</v>
      </c>
      <c r="F7083" t="str">
        <f t="shared" si="332"/>
        <v>No</v>
      </c>
    </row>
    <row r="7084" spans="1:6" x14ac:dyDescent="0.25">
      <c r="A7084" t="s">
        <v>71</v>
      </c>
      <c r="B7084" s="1">
        <v>40310</v>
      </c>
      <c r="C7084">
        <v>6667.55</v>
      </c>
      <c r="D7084">
        <f t="shared" si="330"/>
        <v>6667.55</v>
      </c>
      <c r="E7084">
        <f t="shared" si="331"/>
        <v>5</v>
      </c>
      <c r="F7084" t="str">
        <f t="shared" si="332"/>
        <v>No</v>
      </c>
    </row>
    <row r="7085" spans="1:6" x14ac:dyDescent="0.25">
      <c r="A7085" t="s">
        <v>1516</v>
      </c>
      <c r="B7085" s="1">
        <v>39583</v>
      </c>
      <c r="C7085">
        <v>9028.67</v>
      </c>
      <c r="D7085">
        <f t="shared" si="330"/>
        <v>9028.67</v>
      </c>
      <c r="E7085">
        <f t="shared" si="331"/>
        <v>5</v>
      </c>
      <c r="F7085" t="str">
        <f t="shared" si="332"/>
        <v>No</v>
      </c>
    </row>
    <row r="7086" spans="1:6" x14ac:dyDescent="0.25">
      <c r="A7086" t="s">
        <v>739</v>
      </c>
      <c r="B7086" s="1">
        <v>40554</v>
      </c>
      <c r="C7086">
        <v>9436.0400000000009</v>
      </c>
      <c r="D7086">
        <f t="shared" si="330"/>
        <v>9436.0400000000009</v>
      </c>
      <c r="E7086">
        <f t="shared" si="331"/>
        <v>1</v>
      </c>
      <c r="F7086" t="str">
        <f t="shared" si="332"/>
        <v>No</v>
      </c>
    </row>
    <row r="7087" spans="1:6" x14ac:dyDescent="0.25">
      <c r="A7087" t="s">
        <v>102</v>
      </c>
      <c r="B7087" s="1">
        <v>40813</v>
      </c>
      <c r="C7087">
        <v>6050.54</v>
      </c>
      <c r="D7087">
        <f t="shared" si="330"/>
        <v>6050.54</v>
      </c>
      <c r="E7087">
        <f t="shared" si="331"/>
        <v>9</v>
      </c>
      <c r="F7087" t="str">
        <f t="shared" si="332"/>
        <v>No</v>
      </c>
    </row>
    <row r="7088" spans="1:6" x14ac:dyDescent="0.25">
      <c r="A7088" t="s">
        <v>1550</v>
      </c>
      <c r="B7088" s="1">
        <v>41990</v>
      </c>
      <c r="C7088">
        <v>8904.52</v>
      </c>
      <c r="D7088">
        <f t="shared" si="330"/>
        <v>8904.52</v>
      </c>
      <c r="E7088">
        <f t="shared" si="331"/>
        <v>12</v>
      </c>
      <c r="F7088" t="str">
        <f t="shared" si="332"/>
        <v>No</v>
      </c>
    </row>
    <row r="7089" spans="1:6" x14ac:dyDescent="0.25">
      <c r="A7089" t="s">
        <v>126</v>
      </c>
      <c r="B7089" s="1">
        <v>41644</v>
      </c>
      <c r="C7089">
        <v>5655.99</v>
      </c>
      <c r="D7089">
        <f t="shared" si="330"/>
        <v>5655.99</v>
      </c>
      <c r="E7089">
        <f t="shared" si="331"/>
        <v>1</v>
      </c>
      <c r="F7089" t="str">
        <f t="shared" si="332"/>
        <v>No</v>
      </c>
    </row>
    <row r="7090" spans="1:6" x14ac:dyDescent="0.25">
      <c r="A7090" t="s">
        <v>489</v>
      </c>
      <c r="B7090" s="1">
        <v>41327</v>
      </c>
      <c r="C7090" t="s">
        <v>4159</v>
      </c>
      <c r="D7090">
        <f t="shared" si="330"/>
        <v>7522.36</v>
      </c>
      <c r="E7090">
        <f t="shared" si="331"/>
        <v>2</v>
      </c>
      <c r="F7090" t="str">
        <f t="shared" si="332"/>
        <v>No</v>
      </c>
    </row>
    <row r="7091" spans="1:6" x14ac:dyDescent="0.25">
      <c r="A7091" t="s">
        <v>416</v>
      </c>
      <c r="B7091" s="1">
        <v>40448</v>
      </c>
      <c r="C7091" t="s">
        <v>4160</v>
      </c>
      <c r="D7091">
        <f t="shared" si="330"/>
        <v>7719.49</v>
      </c>
      <c r="E7091">
        <f t="shared" si="331"/>
        <v>9</v>
      </c>
      <c r="F7091" t="str">
        <f t="shared" si="332"/>
        <v>No</v>
      </c>
    </row>
    <row r="7092" spans="1:6" x14ac:dyDescent="0.25">
      <c r="A7092" t="s">
        <v>478</v>
      </c>
      <c r="B7092" s="1">
        <v>37338</v>
      </c>
      <c r="C7092" t="s">
        <v>4161</v>
      </c>
      <c r="D7092">
        <f t="shared" si="330"/>
        <v>7253.62</v>
      </c>
      <c r="E7092">
        <f t="shared" si="331"/>
        <v>3</v>
      </c>
      <c r="F7092" t="str">
        <f t="shared" si="332"/>
        <v>No</v>
      </c>
    </row>
    <row r="7093" spans="1:6" x14ac:dyDescent="0.25">
      <c r="A7093" t="s">
        <v>996</v>
      </c>
      <c r="B7093" s="1">
        <v>41456</v>
      </c>
      <c r="C7093">
        <v>7678.65</v>
      </c>
      <c r="D7093">
        <f t="shared" si="330"/>
        <v>7678.65</v>
      </c>
      <c r="E7093">
        <f t="shared" si="331"/>
        <v>7</v>
      </c>
      <c r="F7093" t="str">
        <f t="shared" si="332"/>
        <v>No</v>
      </c>
    </row>
    <row r="7094" spans="1:6" x14ac:dyDescent="0.25">
      <c r="A7094" t="s">
        <v>548</v>
      </c>
      <c r="B7094" s="1">
        <v>41057</v>
      </c>
      <c r="C7094">
        <v>9040.15</v>
      </c>
      <c r="D7094">
        <f t="shared" si="330"/>
        <v>9040.15</v>
      </c>
      <c r="E7094">
        <f t="shared" si="331"/>
        <v>5</v>
      </c>
      <c r="F7094" t="str">
        <f t="shared" si="332"/>
        <v>No</v>
      </c>
    </row>
    <row r="7095" spans="1:6" x14ac:dyDescent="0.25">
      <c r="A7095" t="s">
        <v>339</v>
      </c>
      <c r="B7095" s="1">
        <v>41073</v>
      </c>
      <c r="C7095">
        <v>6781.8</v>
      </c>
      <c r="D7095">
        <f t="shared" si="330"/>
        <v>6781.8</v>
      </c>
      <c r="E7095">
        <f t="shared" si="331"/>
        <v>6</v>
      </c>
      <c r="F7095" t="str">
        <f t="shared" si="332"/>
        <v>No</v>
      </c>
    </row>
    <row r="7096" spans="1:6" x14ac:dyDescent="0.25">
      <c r="A7096" t="s">
        <v>134</v>
      </c>
      <c r="B7096" s="1">
        <v>41174</v>
      </c>
      <c r="C7096">
        <v>8007.09</v>
      </c>
      <c r="D7096">
        <f t="shared" si="330"/>
        <v>8007.09</v>
      </c>
      <c r="E7096">
        <f t="shared" si="331"/>
        <v>9</v>
      </c>
      <c r="F7096" t="str">
        <f t="shared" si="332"/>
        <v>No</v>
      </c>
    </row>
    <row r="7097" spans="1:6" x14ac:dyDescent="0.25">
      <c r="A7097" t="s">
        <v>928</v>
      </c>
      <c r="B7097" s="1">
        <v>41891</v>
      </c>
      <c r="C7097" t="s">
        <v>4162</v>
      </c>
      <c r="D7097">
        <f t="shared" si="330"/>
        <v>7124.36</v>
      </c>
      <c r="E7097">
        <f t="shared" si="331"/>
        <v>9</v>
      </c>
      <c r="F7097" t="str">
        <f t="shared" si="332"/>
        <v>No</v>
      </c>
    </row>
    <row r="7098" spans="1:6" x14ac:dyDescent="0.25">
      <c r="A7098" t="s">
        <v>216</v>
      </c>
      <c r="B7098" s="1">
        <v>38768</v>
      </c>
      <c r="C7098">
        <v>6591.73</v>
      </c>
      <c r="D7098">
        <f t="shared" si="330"/>
        <v>6591.73</v>
      </c>
      <c r="E7098">
        <f t="shared" si="331"/>
        <v>2</v>
      </c>
      <c r="F7098" t="str">
        <f t="shared" si="332"/>
        <v>No</v>
      </c>
    </row>
    <row r="7099" spans="1:6" x14ac:dyDescent="0.25">
      <c r="A7099" t="s">
        <v>61</v>
      </c>
      <c r="B7099" s="1">
        <v>38071</v>
      </c>
      <c r="C7099">
        <v>8880.73</v>
      </c>
      <c r="D7099">
        <f t="shared" si="330"/>
        <v>8880.73</v>
      </c>
      <c r="E7099">
        <f t="shared" si="331"/>
        <v>3</v>
      </c>
      <c r="F7099" t="str">
        <f t="shared" si="332"/>
        <v>No</v>
      </c>
    </row>
    <row r="7100" spans="1:6" x14ac:dyDescent="0.25">
      <c r="A7100" t="s">
        <v>125</v>
      </c>
      <c r="B7100" s="1">
        <v>39612</v>
      </c>
      <c r="C7100" t="s">
        <v>4163</v>
      </c>
      <c r="D7100">
        <f t="shared" si="330"/>
        <v>5376.85</v>
      </c>
      <c r="E7100">
        <f t="shared" si="331"/>
        <v>6</v>
      </c>
      <c r="F7100" t="str">
        <f t="shared" si="332"/>
        <v>No</v>
      </c>
    </row>
    <row r="7101" spans="1:6" x14ac:dyDescent="0.25">
      <c r="A7101" t="s">
        <v>544</v>
      </c>
      <c r="B7101" s="1">
        <v>39980</v>
      </c>
      <c r="C7101">
        <v>7979.5</v>
      </c>
      <c r="D7101">
        <f t="shared" si="330"/>
        <v>7979.5</v>
      </c>
      <c r="E7101">
        <f t="shared" si="331"/>
        <v>6</v>
      </c>
      <c r="F7101" t="str">
        <f t="shared" si="332"/>
        <v>Yes</v>
      </c>
    </row>
    <row r="7102" spans="1:6" x14ac:dyDescent="0.25">
      <c r="A7102" t="s">
        <v>838</v>
      </c>
      <c r="B7102" s="1">
        <v>39724</v>
      </c>
      <c r="C7102" t="s">
        <v>4164</v>
      </c>
      <c r="D7102">
        <f t="shared" si="330"/>
        <v>7772.27</v>
      </c>
      <c r="E7102">
        <f t="shared" si="331"/>
        <v>10</v>
      </c>
      <c r="F7102" t="str">
        <f t="shared" si="332"/>
        <v>No</v>
      </c>
    </row>
    <row r="7103" spans="1:6" x14ac:dyDescent="0.25">
      <c r="A7103" t="s">
        <v>84</v>
      </c>
      <c r="B7103" s="1">
        <v>37315</v>
      </c>
      <c r="C7103">
        <v>6660.28</v>
      </c>
      <c r="D7103">
        <f t="shared" si="330"/>
        <v>6660.28</v>
      </c>
      <c r="E7103">
        <f t="shared" si="331"/>
        <v>2</v>
      </c>
      <c r="F7103" t="str">
        <f t="shared" si="332"/>
        <v>No</v>
      </c>
    </row>
    <row r="7104" spans="1:6" x14ac:dyDescent="0.25">
      <c r="A7104" t="s">
        <v>372</v>
      </c>
      <c r="B7104" s="1">
        <v>39553</v>
      </c>
      <c r="C7104">
        <v>6896.81</v>
      </c>
      <c r="D7104">
        <f t="shared" si="330"/>
        <v>6896.81</v>
      </c>
      <c r="E7104">
        <f t="shared" si="331"/>
        <v>4</v>
      </c>
      <c r="F7104" t="str">
        <f t="shared" si="332"/>
        <v>No</v>
      </c>
    </row>
    <row r="7105" spans="1:6" x14ac:dyDescent="0.25">
      <c r="A7105" t="s">
        <v>391</v>
      </c>
      <c r="B7105" s="1">
        <v>38578</v>
      </c>
      <c r="C7105" t="s">
        <v>4165</v>
      </c>
      <c r="D7105">
        <f t="shared" si="330"/>
        <v>5341.92</v>
      </c>
      <c r="E7105">
        <f t="shared" si="331"/>
        <v>8</v>
      </c>
      <c r="F7105" t="str">
        <f t="shared" si="332"/>
        <v>No</v>
      </c>
    </row>
    <row r="7106" spans="1:6" x14ac:dyDescent="0.25">
      <c r="A7106" t="s">
        <v>217</v>
      </c>
      <c r="B7106" s="1">
        <v>37396</v>
      </c>
      <c r="C7106">
        <v>9741.81</v>
      </c>
      <c r="D7106">
        <f t="shared" si="330"/>
        <v>9741.81</v>
      </c>
      <c r="E7106">
        <f t="shared" si="331"/>
        <v>5</v>
      </c>
      <c r="F7106" t="str">
        <f t="shared" si="332"/>
        <v>No</v>
      </c>
    </row>
    <row r="7107" spans="1:6" x14ac:dyDescent="0.25">
      <c r="A7107" t="s">
        <v>77</v>
      </c>
      <c r="B7107" s="1">
        <v>37014</v>
      </c>
      <c r="C7107" t="s">
        <v>4166</v>
      </c>
      <c r="D7107">
        <f t="shared" ref="D7107:D7170" si="333">IF(LEFT(RIGHT(C7107,3))=",",_xlfn.NUMBERVALUE(C7107,",","."),C7107)</f>
        <v>9878.4</v>
      </c>
      <c r="E7107">
        <f t="shared" ref="E7107:E7170" si="334">MONTH(B7107)</f>
        <v>5</v>
      </c>
      <c r="F7107" t="str">
        <f t="shared" ref="F7107:F7170" si="335">IF(ISERROR(SEARCH("J*A*S*M",A7107)),"No","Yes")</f>
        <v>No</v>
      </c>
    </row>
    <row r="7108" spans="1:6" x14ac:dyDescent="0.25">
      <c r="A7108" t="s">
        <v>88</v>
      </c>
      <c r="B7108" s="1">
        <v>39789</v>
      </c>
      <c r="C7108" t="s">
        <v>4167</v>
      </c>
      <c r="D7108">
        <f t="shared" si="333"/>
        <v>6922.13</v>
      </c>
      <c r="E7108">
        <f t="shared" si="334"/>
        <v>12</v>
      </c>
      <c r="F7108" t="str">
        <f t="shared" si="335"/>
        <v>No</v>
      </c>
    </row>
    <row r="7109" spans="1:6" x14ac:dyDescent="0.25">
      <c r="A7109" t="s">
        <v>84</v>
      </c>
      <c r="B7109" s="1">
        <v>41545</v>
      </c>
      <c r="C7109" t="s">
        <v>4168</v>
      </c>
      <c r="D7109">
        <f t="shared" si="333"/>
        <v>5847.53</v>
      </c>
      <c r="E7109">
        <f t="shared" si="334"/>
        <v>9</v>
      </c>
      <c r="F7109" t="str">
        <f t="shared" si="335"/>
        <v>No</v>
      </c>
    </row>
    <row r="7110" spans="1:6" x14ac:dyDescent="0.25">
      <c r="A7110" t="s">
        <v>544</v>
      </c>
      <c r="B7110" s="1">
        <v>38009</v>
      </c>
      <c r="C7110">
        <v>5223.74</v>
      </c>
      <c r="D7110">
        <f t="shared" si="333"/>
        <v>5223.74</v>
      </c>
      <c r="E7110">
        <f t="shared" si="334"/>
        <v>1</v>
      </c>
      <c r="F7110" t="str">
        <f t="shared" si="335"/>
        <v>Yes</v>
      </c>
    </row>
    <row r="7111" spans="1:6" x14ac:dyDescent="0.25">
      <c r="A7111" t="s">
        <v>230</v>
      </c>
      <c r="B7111" s="1">
        <v>39005</v>
      </c>
      <c r="C7111">
        <v>9822.7099999999991</v>
      </c>
      <c r="D7111">
        <f t="shared" si="333"/>
        <v>9822.7099999999991</v>
      </c>
      <c r="E7111">
        <f t="shared" si="334"/>
        <v>10</v>
      </c>
      <c r="F7111" t="str">
        <f t="shared" si="335"/>
        <v>No</v>
      </c>
    </row>
    <row r="7112" spans="1:6" x14ac:dyDescent="0.25">
      <c r="A7112" t="s">
        <v>372</v>
      </c>
      <c r="B7112" s="1">
        <v>41267</v>
      </c>
      <c r="C7112">
        <v>7791.16</v>
      </c>
      <c r="D7112">
        <f t="shared" si="333"/>
        <v>7791.16</v>
      </c>
      <c r="E7112">
        <f t="shared" si="334"/>
        <v>12</v>
      </c>
      <c r="F7112" t="str">
        <f t="shared" si="335"/>
        <v>No</v>
      </c>
    </row>
    <row r="7113" spans="1:6" x14ac:dyDescent="0.25">
      <c r="A7113" t="s">
        <v>987</v>
      </c>
      <c r="B7113" s="1">
        <v>41197</v>
      </c>
      <c r="C7113" t="s">
        <v>4169</v>
      </c>
      <c r="D7113">
        <f t="shared" si="333"/>
        <v>6992.77</v>
      </c>
      <c r="E7113">
        <f t="shared" si="334"/>
        <v>10</v>
      </c>
      <c r="F7113" t="str">
        <f t="shared" si="335"/>
        <v>No</v>
      </c>
    </row>
    <row r="7114" spans="1:6" x14ac:dyDescent="0.25">
      <c r="A7114" t="s">
        <v>831</v>
      </c>
      <c r="B7114" s="1">
        <v>40953</v>
      </c>
      <c r="C7114" t="s">
        <v>4170</v>
      </c>
      <c r="D7114">
        <f t="shared" si="333"/>
        <v>6139.7</v>
      </c>
      <c r="E7114">
        <f t="shared" si="334"/>
        <v>2</v>
      </c>
      <c r="F7114" t="str">
        <f t="shared" si="335"/>
        <v>No</v>
      </c>
    </row>
    <row r="7115" spans="1:6" x14ac:dyDescent="0.25">
      <c r="A7115" t="s">
        <v>1377</v>
      </c>
      <c r="B7115" s="1">
        <v>37523</v>
      </c>
      <c r="C7115">
        <v>6534.48</v>
      </c>
      <c r="D7115">
        <f t="shared" si="333"/>
        <v>6534.48</v>
      </c>
      <c r="E7115">
        <f t="shared" si="334"/>
        <v>9</v>
      </c>
      <c r="F7115" t="str">
        <f t="shared" si="335"/>
        <v>No</v>
      </c>
    </row>
    <row r="7116" spans="1:6" x14ac:dyDescent="0.25">
      <c r="A7116" t="s">
        <v>143</v>
      </c>
      <c r="B7116" s="1">
        <v>41043</v>
      </c>
      <c r="C7116">
        <v>8391.8700000000008</v>
      </c>
      <c r="D7116">
        <f t="shared" si="333"/>
        <v>8391.8700000000008</v>
      </c>
      <c r="E7116">
        <f t="shared" si="334"/>
        <v>5</v>
      </c>
      <c r="F7116" t="str">
        <f t="shared" si="335"/>
        <v>Yes</v>
      </c>
    </row>
    <row r="7117" spans="1:6" x14ac:dyDescent="0.25">
      <c r="A7117" t="s">
        <v>276</v>
      </c>
      <c r="B7117" s="1">
        <v>41968</v>
      </c>
      <c r="C7117" t="s">
        <v>4171</v>
      </c>
      <c r="D7117">
        <f t="shared" si="333"/>
        <v>8943.27</v>
      </c>
      <c r="E7117">
        <f t="shared" si="334"/>
        <v>11</v>
      </c>
      <c r="F7117" t="str">
        <f t="shared" si="335"/>
        <v>No</v>
      </c>
    </row>
    <row r="7118" spans="1:6" x14ac:dyDescent="0.25">
      <c r="A7118" t="s">
        <v>134</v>
      </c>
      <c r="B7118" s="1">
        <v>37855</v>
      </c>
      <c r="C7118" t="s">
        <v>4172</v>
      </c>
      <c r="D7118">
        <f t="shared" si="333"/>
        <v>9794.5499999999993</v>
      </c>
      <c r="E7118">
        <f t="shared" si="334"/>
        <v>8</v>
      </c>
      <c r="F7118" t="str">
        <f t="shared" si="335"/>
        <v>No</v>
      </c>
    </row>
    <row r="7119" spans="1:6" x14ac:dyDescent="0.25">
      <c r="A7119" t="s">
        <v>211</v>
      </c>
      <c r="B7119" s="1">
        <v>40805</v>
      </c>
      <c r="C7119" t="s">
        <v>4173</v>
      </c>
      <c r="D7119">
        <f t="shared" si="333"/>
        <v>6080.73</v>
      </c>
      <c r="E7119">
        <f t="shared" si="334"/>
        <v>9</v>
      </c>
      <c r="F7119" t="str">
        <f t="shared" si="335"/>
        <v>No</v>
      </c>
    </row>
    <row r="7120" spans="1:6" x14ac:dyDescent="0.25">
      <c r="A7120" t="s">
        <v>114</v>
      </c>
      <c r="B7120" s="1">
        <v>38787</v>
      </c>
      <c r="C7120" t="s">
        <v>4174</v>
      </c>
      <c r="D7120">
        <f t="shared" si="333"/>
        <v>6887.18</v>
      </c>
      <c r="E7120">
        <f t="shared" si="334"/>
        <v>3</v>
      </c>
      <c r="F7120" t="str">
        <f t="shared" si="335"/>
        <v>No</v>
      </c>
    </row>
    <row r="7121" spans="1:6" x14ac:dyDescent="0.25">
      <c r="A7121" t="s">
        <v>108</v>
      </c>
      <c r="B7121" s="1">
        <v>39924</v>
      </c>
      <c r="C7121" t="s">
        <v>4175</v>
      </c>
      <c r="D7121">
        <f t="shared" si="333"/>
        <v>6390.66</v>
      </c>
      <c r="E7121">
        <f t="shared" si="334"/>
        <v>4</v>
      </c>
      <c r="F7121" t="str">
        <f t="shared" si="335"/>
        <v>No</v>
      </c>
    </row>
    <row r="7122" spans="1:6" x14ac:dyDescent="0.25">
      <c r="A7122" t="s">
        <v>824</v>
      </c>
      <c r="B7122" s="1">
        <v>37547</v>
      </c>
      <c r="C7122" t="s">
        <v>4176</v>
      </c>
      <c r="D7122">
        <f t="shared" si="333"/>
        <v>8900.9699999999993</v>
      </c>
      <c r="E7122">
        <f t="shared" si="334"/>
        <v>10</v>
      </c>
      <c r="F7122" t="str">
        <f t="shared" si="335"/>
        <v>No</v>
      </c>
    </row>
    <row r="7123" spans="1:6" x14ac:dyDescent="0.25">
      <c r="A7123" t="s">
        <v>765</v>
      </c>
      <c r="B7123" s="1">
        <v>37836</v>
      </c>
      <c r="C7123">
        <v>7342.92</v>
      </c>
      <c r="D7123">
        <f t="shared" si="333"/>
        <v>7342.92</v>
      </c>
      <c r="E7123">
        <f t="shared" si="334"/>
        <v>8</v>
      </c>
      <c r="F7123" t="str">
        <f t="shared" si="335"/>
        <v>No</v>
      </c>
    </row>
    <row r="7124" spans="1:6" x14ac:dyDescent="0.25">
      <c r="A7124" t="s">
        <v>491</v>
      </c>
      <c r="B7124" s="1">
        <v>37048</v>
      </c>
      <c r="C7124" t="s">
        <v>4177</v>
      </c>
      <c r="D7124">
        <f t="shared" si="333"/>
        <v>7544.85</v>
      </c>
      <c r="E7124">
        <f t="shared" si="334"/>
        <v>6</v>
      </c>
      <c r="F7124" t="str">
        <f t="shared" si="335"/>
        <v>No</v>
      </c>
    </row>
    <row r="7125" spans="1:6" x14ac:dyDescent="0.25">
      <c r="A7125" t="s">
        <v>720</v>
      </c>
      <c r="B7125" s="1">
        <v>41138</v>
      </c>
      <c r="C7125" t="s">
        <v>4178</v>
      </c>
      <c r="D7125">
        <f t="shared" si="333"/>
        <v>8037.48</v>
      </c>
      <c r="E7125">
        <f t="shared" si="334"/>
        <v>8</v>
      </c>
      <c r="F7125" t="str">
        <f t="shared" si="335"/>
        <v>No</v>
      </c>
    </row>
    <row r="7126" spans="1:6" x14ac:dyDescent="0.25">
      <c r="A7126" t="s">
        <v>1040</v>
      </c>
      <c r="B7126" s="1">
        <v>40783</v>
      </c>
      <c r="C7126" t="s">
        <v>4179</v>
      </c>
      <c r="D7126">
        <f t="shared" si="333"/>
        <v>6909.95</v>
      </c>
      <c r="E7126">
        <f t="shared" si="334"/>
        <v>8</v>
      </c>
      <c r="F7126" t="str">
        <f t="shared" si="335"/>
        <v>No</v>
      </c>
    </row>
    <row r="7127" spans="1:6" x14ac:dyDescent="0.25">
      <c r="A7127" t="s">
        <v>101</v>
      </c>
      <c r="B7127" s="1">
        <v>39651</v>
      </c>
      <c r="C7127" t="s">
        <v>4180</v>
      </c>
      <c r="D7127">
        <f t="shared" si="333"/>
        <v>5169.9399999999996</v>
      </c>
      <c r="E7127">
        <f t="shared" si="334"/>
        <v>7</v>
      </c>
      <c r="F7127" t="str">
        <f t="shared" si="335"/>
        <v>No</v>
      </c>
    </row>
    <row r="7128" spans="1:6" x14ac:dyDescent="0.25">
      <c r="A7128" t="s">
        <v>769</v>
      </c>
      <c r="B7128" s="1">
        <v>40841</v>
      </c>
      <c r="C7128" t="s">
        <v>4181</v>
      </c>
      <c r="D7128">
        <f t="shared" si="333"/>
        <v>9744.11</v>
      </c>
      <c r="E7128">
        <f t="shared" si="334"/>
        <v>10</v>
      </c>
      <c r="F7128" t="str">
        <f t="shared" si="335"/>
        <v>No</v>
      </c>
    </row>
    <row r="7129" spans="1:6" x14ac:dyDescent="0.25">
      <c r="A7129" t="s">
        <v>1147</v>
      </c>
      <c r="B7129" s="1">
        <v>38542</v>
      </c>
      <c r="C7129" t="s">
        <v>4182</v>
      </c>
      <c r="D7129">
        <f t="shared" si="333"/>
        <v>5827.32</v>
      </c>
      <c r="E7129">
        <f t="shared" si="334"/>
        <v>7</v>
      </c>
      <c r="F7129" t="str">
        <f t="shared" si="335"/>
        <v>No</v>
      </c>
    </row>
    <row r="7130" spans="1:6" x14ac:dyDescent="0.25">
      <c r="A7130" t="s">
        <v>334</v>
      </c>
      <c r="B7130" s="1">
        <v>40470</v>
      </c>
      <c r="C7130" t="s">
        <v>4183</v>
      </c>
      <c r="D7130">
        <f t="shared" si="333"/>
        <v>7632.69</v>
      </c>
      <c r="E7130">
        <f t="shared" si="334"/>
        <v>10</v>
      </c>
      <c r="F7130" t="str">
        <f t="shared" si="335"/>
        <v>No</v>
      </c>
    </row>
    <row r="7131" spans="1:6" x14ac:dyDescent="0.25">
      <c r="A7131" t="s">
        <v>1520</v>
      </c>
      <c r="B7131" s="1">
        <v>39062</v>
      </c>
      <c r="C7131">
        <v>8564.44</v>
      </c>
      <c r="D7131">
        <f t="shared" si="333"/>
        <v>8564.44</v>
      </c>
      <c r="E7131">
        <f t="shared" si="334"/>
        <v>12</v>
      </c>
      <c r="F7131" t="str">
        <f t="shared" si="335"/>
        <v>No</v>
      </c>
    </row>
    <row r="7132" spans="1:6" x14ac:dyDescent="0.25">
      <c r="A7132" t="s">
        <v>80</v>
      </c>
      <c r="B7132" s="1">
        <v>39186</v>
      </c>
      <c r="C7132">
        <v>7855.13</v>
      </c>
      <c r="D7132">
        <f t="shared" si="333"/>
        <v>7855.13</v>
      </c>
      <c r="E7132">
        <f t="shared" si="334"/>
        <v>4</v>
      </c>
      <c r="F7132" t="str">
        <f t="shared" si="335"/>
        <v>Yes</v>
      </c>
    </row>
    <row r="7133" spans="1:6" x14ac:dyDescent="0.25">
      <c r="A7133" t="s">
        <v>1394</v>
      </c>
      <c r="B7133" s="1">
        <v>37618</v>
      </c>
      <c r="C7133" t="s">
        <v>4184</v>
      </c>
      <c r="D7133">
        <f t="shared" si="333"/>
        <v>9726.25</v>
      </c>
      <c r="E7133">
        <f t="shared" si="334"/>
        <v>12</v>
      </c>
      <c r="F7133" t="str">
        <f t="shared" si="335"/>
        <v>No</v>
      </c>
    </row>
    <row r="7134" spans="1:6" x14ac:dyDescent="0.25">
      <c r="A7134" t="s">
        <v>1047</v>
      </c>
      <c r="B7134" s="1">
        <v>39652</v>
      </c>
      <c r="C7134">
        <v>6547.1</v>
      </c>
      <c r="D7134">
        <f t="shared" si="333"/>
        <v>6547.1</v>
      </c>
      <c r="E7134">
        <f t="shared" si="334"/>
        <v>7</v>
      </c>
      <c r="F7134" t="str">
        <f t="shared" si="335"/>
        <v>No</v>
      </c>
    </row>
    <row r="7135" spans="1:6" x14ac:dyDescent="0.25">
      <c r="A7135" t="s">
        <v>126</v>
      </c>
      <c r="B7135" s="1">
        <v>38908</v>
      </c>
      <c r="C7135">
        <v>8597.31</v>
      </c>
      <c r="D7135">
        <f t="shared" si="333"/>
        <v>8597.31</v>
      </c>
      <c r="E7135">
        <f t="shared" si="334"/>
        <v>7</v>
      </c>
      <c r="F7135" t="str">
        <f t="shared" si="335"/>
        <v>No</v>
      </c>
    </row>
    <row r="7136" spans="1:6" x14ac:dyDescent="0.25">
      <c r="A7136" t="s">
        <v>334</v>
      </c>
      <c r="B7136" s="1">
        <v>40865</v>
      </c>
      <c r="C7136" t="s">
        <v>4185</v>
      </c>
      <c r="D7136">
        <f t="shared" si="333"/>
        <v>8862.26</v>
      </c>
      <c r="E7136">
        <f t="shared" si="334"/>
        <v>11</v>
      </c>
      <c r="F7136" t="str">
        <f t="shared" si="335"/>
        <v>No</v>
      </c>
    </row>
    <row r="7137" spans="1:6" x14ac:dyDescent="0.25">
      <c r="A7137" t="s">
        <v>77</v>
      </c>
      <c r="B7137" s="1">
        <v>41099</v>
      </c>
      <c r="C7137" t="s">
        <v>4186</v>
      </c>
      <c r="D7137">
        <f t="shared" si="333"/>
        <v>6644.55</v>
      </c>
      <c r="E7137">
        <f t="shared" si="334"/>
        <v>7</v>
      </c>
      <c r="F7137" t="str">
        <f t="shared" si="335"/>
        <v>No</v>
      </c>
    </row>
    <row r="7138" spans="1:6" x14ac:dyDescent="0.25">
      <c r="A7138" t="s">
        <v>1111</v>
      </c>
      <c r="B7138" s="1">
        <v>39002</v>
      </c>
      <c r="C7138" t="s">
        <v>4187</v>
      </c>
      <c r="D7138">
        <f t="shared" si="333"/>
        <v>7755.85</v>
      </c>
      <c r="E7138">
        <f t="shared" si="334"/>
        <v>10</v>
      </c>
      <c r="F7138" t="str">
        <f t="shared" si="335"/>
        <v>No</v>
      </c>
    </row>
    <row r="7139" spans="1:6" x14ac:dyDescent="0.25">
      <c r="A7139" t="s">
        <v>1409</v>
      </c>
      <c r="B7139" s="1">
        <v>39413</v>
      </c>
      <c r="C7139" t="s">
        <v>4188</v>
      </c>
      <c r="D7139">
        <f t="shared" si="333"/>
        <v>7925.84</v>
      </c>
      <c r="E7139">
        <f t="shared" si="334"/>
        <v>11</v>
      </c>
      <c r="F7139" t="str">
        <f t="shared" si="335"/>
        <v>No</v>
      </c>
    </row>
    <row r="7140" spans="1:6" x14ac:dyDescent="0.25">
      <c r="A7140" t="s">
        <v>86</v>
      </c>
      <c r="B7140" s="1">
        <v>41221</v>
      </c>
      <c r="C7140" t="s">
        <v>4189</v>
      </c>
      <c r="D7140">
        <f t="shared" si="333"/>
        <v>8279.0300000000007</v>
      </c>
      <c r="E7140">
        <f t="shared" si="334"/>
        <v>11</v>
      </c>
      <c r="F7140" t="str">
        <f t="shared" si="335"/>
        <v>No</v>
      </c>
    </row>
    <row r="7141" spans="1:6" x14ac:dyDescent="0.25">
      <c r="A7141" t="s">
        <v>3108</v>
      </c>
      <c r="B7141" s="1">
        <v>39681</v>
      </c>
      <c r="C7141">
        <v>9380.67</v>
      </c>
      <c r="D7141">
        <f t="shared" si="333"/>
        <v>9380.67</v>
      </c>
      <c r="E7141">
        <f t="shared" si="334"/>
        <v>8</v>
      </c>
      <c r="F7141" t="str">
        <f t="shared" si="335"/>
        <v>No</v>
      </c>
    </row>
    <row r="7142" spans="1:6" x14ac:dyDescent="0.25">
      <c r="A7142" t="s">
        <v>888</v>
      </c>
      <c r="B7142" s="1">
        <v>40504</v>
      </c>
      <c r="C7142" t="s">
        <v>4190</v>
      </c>
      <c r="D7142">
        <f t="shared" si="333"/>
        <v>9102.5</v>
      </c>
      <c r="E7142">
        <f t="shared" si="334"/>
        <v>11</v>
      </c>
      <c r="F7142" t="str">
        <f t="shared" si="335"/>
        <v>No</v>
      </c>
    </row>
    <row r="7143" spans="1:6" x14ac:dyDescent="0.25">
      <c r="A7143" t="s">
        <v>314</v>
      </c>
      <c r="B7143" s="1">
        <v>38415</v>
      </c>
      <c r="C7143">
        <v>7854.2</v>
      </c>
      <c r="D7143">
        <f t="shared" si="333"/>
        <v>7854.2</v>
      </c>
      <c r="E7143">
        <f t="shared" si="334"/>
        <v>3</v>
      </c>
      <c r="F7143" t="str">
        <f t="shared" si="335"/>
        <v>No</v>
      </c>
    </row>
    <row r="7144" spans="1:6" x14ac:dyDescent="0.25">
      <c r="A7144" t="s">
        <v>308</v>
      </c>
      <c r="B7144" s="1">
        <v>39094</v>
      </c>
      <c r="C7144" t="s">
        <v>4191</v>
      </c>
      <c r="D7144">
        <f t="shared" si="333"/>
        <v>8955.5499999999993</v>
      </c>
      <c r="E7144">
        <f t="shared" si="334"/>
        <v>1</v>
      </c>
      <c r="F7144" t="str">
        <f t="shared" si="335"/>
        <v>No</v>
      </c>
    </row>
    <row r="7145" spans="1:6" x14ac:dyDescent="0.25">
      <c r="A7145" t="s">
        <v>1762</v>
      </c>
      <c r="B7145" s="1">
        <v>37248</v>
      </c>
      <c r="C7145" t="s">
        <v>4192</v>
      </c>
      <c r="D7145">
        <f t="shared" si="333"/>
        <v>5324.24</v>
      </c>
      <c r="E7145">
        <f t="shared" si="334"/>
        <v>12</v>
      </c>
      <c r="F7145" t="str">
        <f t="shared" si="335"/>
        <v>No</v>
      </c>
    </row>
    <row r="7146" spans="1:6" x14ac:dyDescent="0.25">
      <c r="A7146" t="s">
        <v>146</v>
      </c>
      <c r="B7146" s="1">
        <v>39556</v>
      </c>
      <c r="C7146">
        <v>9775.14</v>
      </c>
      <c r="D7146">
        <f t="shared" si="333"/>
        <v>9775.14</v>
      </c>
      <c r="E7146">
        <f t="shared" si="334"/>
        <v>4</v>
      </c>
      <c r="F7146" t="str">
        <f t="shared" si="335"/>
        <v>No</v>
      </c>
    </row>
    <row r="7147" spans="1:6" x14ac:dyDescent="0.25">
      <c r="A7147" t="s">
        <v>909</v>
      </c>
      <c r="B7147" s="1">
        <v>37902</v>
      </c>
      <c r="C7147" t="s">
        <v>4193</v>
      </c>
      <c r="D7147">
        <f t="shared" si="333"/>
        <v>8064.7</v>
      </c>
      <c r="E7147">
        <f t="shared" si="334"/>
        <v>10</v>
      </c>
      <c r="F7147" t="str">
        <f t="shared" si="335"/>
        <v>No</v>
      </c>
    </row>
    <row r="7148" spans="1:6" x14ac:dyDescent="0.25">
      <c r="A7148" t="s">
        <v>372</v>
      </c>
      <c r="B7148" s="1">
        <v>38382</v>
      </c>
      <c r="C7148" t="s">
        <v>4194</v>
      </c>
      <c r="D7148">
        <f t="shared" si="333"/>
        <v>6436.74</v>
      </c>
      <c r="E7148">
        <f t="shared" si="334"/>
        <v>1</v>
      </c>
      <c r="F7148" t="str">
        <f t="shared" si="335"/>
        <v>No</v>
      </c>
    </row>
    <row r="7149" spans="1:6" x14ac:dyDescent="0.25">
      <c r="A7149" t="s">
        <v>364</v>
      </c>
      <c r="B7149" s="1">
        <v>41544</v>
      </c>
      <c r="C7149" t="s">
        <v>4195</v>
      </c>
      <c r="D7149">
        <f t="shared" si="333"/>
        <v>6943.51</v>
      </c>
      <c r="E7149">
        <f t="shared" si="334"/>
        <v>9</v>
      </c>
      <c r="F7149" t="str">
        <f t="shared" si="335"/>
        <v>No</v>
      </c>
    </row>
    <row r="7150" spans="1:6" x14ac:dyDescent="0.25">
      <c r="A7150" t="s">
        <v>1522</v>
      </c>
      <c r="B7150" s="1">
        <v>39122</v>
      </c>
      <c r="C7150">
        <v>8578.93</v>
      </c>
      <c r="D7150">
        <f t="shared" si="333"/>
        <v>8578.93</v>
      </c>
      <c r="E7150">
        <f t="shared" si="334"/>
        <v>2</v>
      </c>
      <c r="F7150" t="str">
        <f t="shared" si="335"/>
        <v>No</v>
      </c>
    </row>
    <row r="7151" spans="1:6" x14ac:dyDescent="0.25">
      <c r="A7151" t="s">
        <v>851</v>
      </c>
      <c r="B7151" s="1">
        <v>41283</v>
      </c>
      <c r="C7151" t="s">
        <v>4196</v>
      </c>
      <c r="D7151">
        <f t="shared" si="333"/>
        <v>7380.12</v>
      </c>
      <c r="E7151">
        <f t="shared" si="334"/>
        <v>1</v>
      </c>
      <c r="F7151" t="str">
        <f t="shared" si="335"/>
        <v>No</v>
      </c>
    </row>
    <row r="7152" spans="1:6" x14ac:dyDescent="0.25">
      <c r="A7152" t="s">
        <v>71</v>
      </c>
      <c r="B7152" s="1">
        <v>38984</v>
      </c>
      <c r="C7152" t="s">
        <v>4197</v>
      </c>
      <c r="D7152">
        <f t="shared" si="333"/>
        <v>8906.7199999999993</v>
      </c>
      <c r="E7152">
        <f t="shared" si="334"/>
        <v>9</v>
      </c>
      <c r="F7152" t="str">
        <f t="shared" si="335"/>
        <v>No</v>
      </c>
    </row>
    <row r="7153" spans="1:6" x14ac:dyDescent="0.25">
      <c r="A7153" t="s">
        <v>77</v>
      </c>
      <c r="B7153" s="1">
        <v>40494</v>
      </c>
      <c r="C7153">
        <v>9129.27</v>
      </c>
      <c r="D7153">
        <f t="shared" si="333"/>
        <v>9129.27</v>
      </c>
      <c r="E7153">
        <f t="shared" si="334"/>
        <v>11</v>
      </c>
      <c r="F7153" t="str">
        <f t="shared" si="335"/>
        <v>No</v>
      </c>
    </row>
    <row r="7154" spans="1:6" x14ac:dyDescent="0.25">
      <c r="A7154" t="s">
        <v>126</v>
      </c>
      <c r="B7154" s="1">
        <v>38746</v>
      </c>
      <c r="C7154">
        <v>8567.7999999999993</v>
      </c>
      <c r="D7154">
        <f t="shared" si="333"/>
        <v>8567.7999999999993</v>
      </c>
      <c r="E7154">
        <f t="shared" si="334"/>
        <v>1</v>
      </c>
      <c r="F7154" t="str">
        <f t="shared" si="335"/>
        <v>No</v>
      </c>
    </row>
    <row r="7155" spans="1:6" x14ac:dyDescent="0.25">
      <c r="A7155" t="s">
        <v>780</v>
      </c>
      <c r="B7155" s="1">
        <v>37306</v>
      </c>
      <c r="C7155" t="s">
        <v>4198</v>
      </c>
      <c r="D7155">
        <f t="shared" si="333"/>
        <v>5911.29</v>
      </c>
      <c r="E7155">
        <f t="shared" si="334"/>
        <v>2</v>
      </c>
      <c r="F7155" t="str">
        <f t="shared" si="335"/>
        <v>No</v>
      </c>
    </row>
    <row r="7156" spans="1:6" x14ac:dyDescent="0.25">
      <c r="A7156" t="s">
        <v>608</v>
      </c>
      <c r="B7156" s="1">
        <v>39625</v>
      </c>
      <c r="C7156">
        <v>6395.7</v>
      </c>
      <c r="D7156">
        <f t="shared" si="333"/>
        <v>6395.7</v>
      </c>
      <c r="E7156">
        <f t="shared" si="334"/>
        <v>6</v>
      </c>
      <c r="F7156" t="str">
        <f t="shared" si="335"/>
        <v>No</v>
      </c>
    </row>
    <row r="7157" spans="1:6" x14ac:dyDescent="0.25">
      <c r="A7157" t="s">
        <v>853</v>
      </c>
      <c r="B7157" s="1">
        <v>40909</v>
      </c>
      <c r="C7157" t="s">
        <v>4199</v>
      </c>
      <c r="D7157">
        <f t="shared" si="333"/>
        <v>8179.4</v>
      </c>
      <c r="E7157">
        <f t="shared" si="334"/>
        <v>1</v>
      </c>
      <c r="F7157" t="str">
        <f t="shared" si="335"/>
        <v>No</v>
      </c>
    </row>
    <row r="7158" spans="1:6" x14ac:dyDescent="0.25">
      <c r="A7158" t="s">
        <v>79</v>
      </c>
      <c r="B7158" s="1">
        <v>39626</v>
      </c>
      <c r="C7158">
        <v>5868.32</v>
      </c>
      <c r="D7158">
        <f t="shared" si="333"/>
        <v>5868.32</v>
      </c>
      <c r="E7158">
        <f t="shared" si="334"/>
        <v>6</v>
      </c>
      <c r="F7158" t="str">
        <f t="shared" si="335"/>
        <v>Yes</v>
      </c>
    </row>
    <row r="7159" spans="1:6" x14ac:dyDescent="0.25">
      <c r="A7159" t="s">
        <v>844</v>
      </c>
      <c r="B7159" s="1">
        <v>39578</v>
      </c>
      <c r="C7159" t="s">
        <v>4200</v>
      </c>
      <c r="D7159">
        <f t="shared" si="333"/>
        <v>9368.8799999999992</v>
      </c>
      <c r="E7159">
        <f t="shared" si="334"/>
        <v>5</v>
      </c>
      <c r="F7159" t="str">
        <f t="shared" si="335"/>
        <v>No</v>
      </c>
    </row>
    <row r="7160" spans="1:6" x14ac:dyDescent="0.25">
      <c r="A7160" t="s">
        <v>238</v>
      </c>
      <c r="B7160" s="1">
        <v>41004</v>
      </c>
      <c r="C7160" t="s">
        <v>4201</v>
      </c>
      <c r="D7160">
        <f t="shared" si="333"/>
        <v>7629.57</v>
      </c>
      <c r="E7160">
        <f t="shared" si="334"/>
        <v>4</v>
      </c>
      <c r="F7160" t="str">
        <f t="shared" si="335"/>
        <v>No</v>
      </c>
    </row>
    <row r="7161" spans="1:6" x14ac:dyDescent="0.25">
      <c r="A7161" t="s">
        <v>172</v>
      </c>
      <c r="B7161" s="1">
        <v>39659</v>
      </c>
      <c r="C7161" t="s">
        <v>4202</v>
      </c>
      <c r="D7161">
        <f t="shared" si="333"/>
        <v>5013.8100000000004</v>
      </c>
      <c r="E7161">
        <f t="shared" si="334"/>
        <v>7</v>
      </c>
      <c r="F7161" t="str">
        <f t="shared" si="335"/>
        <v>No</v>
      </c>
    </row>
    <row r="7162" spans="1:6" x14ac:dyDescent="0.25">
      <c r="A7162" t="s">
        <v>432</v>
      </c>
      <c r="B7162" s="1">
        <v>37411</v>
      </c>
      <c r="C7162" t="s">
        <v>4203</v>
      </c>
      <c r="D7162">
        <f t="shared" si="333"/>
        <v>6471.46</v>
      </c>
      <c r="E7162">
        <f t="shared" si="334"/>
        <v>6</v>
      </c>
      <c r="F7162" t="str">
        <f t="shared" si="335"/>
        <v>No</v>
      </c>
    </row>
    <row r="7163" spans="1:6" x14ac:dyDescent="0.25">
      <c r="A7163" t="s">
        <v>1021</v>
      </c>
      <c r="B7163" s="1">
        <v>41603</v>
      </c>
      <c r="C7163" t="s">
        <v>4204</v>
      </c>
      <c r="D7163">
        <f t="shared" si="333"/>
        <v>6864.04</v>
      </c>
      <c r="E7163">
        <f t="shared" si="334"/>
        <v>11</v>
      </c>
      <c r="F7163" t="str">
        <f t="shared" si="335"/>
        <v>No</v>
      </c>
    </row>
    <row r="7164" spans="1:6" x14ac:dyDescent="0.25">
      <c r="A7164" t="s">
        <v>1221</v>
      </c>
      <c r="B7164" s="1">
        <v>39903</v>
      </c>
      <c r="C7164">
        <v>9255.11</v>
      </c>
      <c r="D7164">
        <f t="shared" si="333"/>
        <v>9255.11</v>
      </c>
      <c r="E7164">
        <f t="shared" si="334"/>
        <v>3</v>
      </c>
      <c r="F7164" t="str">
        <f t="shared" si="335"/>
        <v>No</v>
      </c>
    </row>
    <row r="7165" spans="1:6" x14ac:dyDescent="0.25">
      <c r="A7165" t="s">
        <v>751</v>
      </c>
      <c r="B7165" s="1">
        <v>37547</v>
      </c>
      <c r="C7165">
        <v>9843.0300000000007</v>
      </c>
      <c r="D7165">
        <f t="shared" si="333"/>
        <v>9843.0300000000007</v>
      </c>
      <c r="E7165">
        <f t="shared" si="334"/>
        <v>10</v>
      </c>
      <c r="F7165" t="str">
        <f t="shared" si="335"/>
        <v>No</v>
      </c>
    </row>
    <row r="7166" spans="1:6" x14ac:dyDescent="0.25">
      <c r="A7166" t="s">
        <v>80</v>
      </c>
      <c r="B7166" s="1">
        <v>40044</v>
      </c>
      <c r="C7166" t="s">
        <v>4205</v>
      </c>
      <c r="D7166">
        <f t="shared" si="333"/>
        <v>5510.69</v>
      </c>
      <c r="E7166">
        <f t="shared" si="334"/>
        <v>8</v>
      </c>
      <c r="F7166" t="str">
        <f t="shared" si="335"/>
        <v>Yes</v>
      </c>
    </row>
    <row r="7167" spans="1:6" x14ac:dyDescent="0.25">
      <c r="A7167" t="s">
        <v>1481</v>
      </c>
      <c r="B7167" s="1">
        <v>40784</v>
      </c>
      <c r="C7167" t="s">
        <v>4206</v>
      </c>
      <c r="D7167">
        <f t="shared" si="333"/>
        <v>6943.75</v>
      </c>
      <c r="E7167">
        <f t="shared" si="334"/>
        <v>8</v>
      </c>
      <c r="F7167" t="str">
        <f t="shared" si="335"/>
        <v>No</v>
      </c>
    </row>
    <row r="7168" spans="1:6" x14ac:dyDescent="0.25">
      <c r="A7168" t="s">
        <v>484</v>
      </c>
      <c r="B7168" s="1">
        <v>39283</v>
      </c>
      <c r="C7168" t="s">
        <v>4207</v>
      </c>
      <c r="D7168">
        <f t="shared" si="333"/>
        <v>7297.11</v>
      </c>
      <c r="E7168">
        <f t="shared" si="334"/>
        <v>7</v>
      </c>
      <c r="F7168" t="str">
        <f t="shared" si="335"/>
        <v>No</v>
      </c>
    </row>
    <row r="7169" spans="1:6" x14ac:dyDescent="0.25">
      <c r="A7169" t="s">
        <v>489</v>
      </c>
      <c r="B7169" s="1">
        <v>40576</v>
      </c>
      <c r="C7169" t="s">
        <v>4208</v>
      </c>
      <c r="D7169">
        <f t="shared" si="333"/>
        <v>6091.93</v>
      </c>
      <c r="E7169">
        <f t="shared" si="334"/>
        <v>2</v>
      </c>
      <c r="F7169" t="str">
        <f t="shared" si="335"/>
        <v>No</v>
      </c>
    </row>
    <row r="7170" spans="1:6" x14ac:dyDescent="0.25">
      <c r="A7170" t="s">
        <v>155</v>
      </c>
      <c r="B7170" s="1">
        <v>40421</v>
      </c>
      <c r="C7170" t="s">
        <v>4209</v>
      </c>
      <c r="D7170">
        <f t="shared" si="333"/>
        <v>5257.48</v>
      </c>
      <c r="E7170">
        <f t="shared" si="334"/>
        <v>8</v>
      </c>
      <c r="F7170" t="str">
        <f t="shared" si="335"/>
        <v>No</v>
      </c>
    </row>
    <row r="7171" spans="1:6" x14ac:dyDescent="0.25">
      <c r="A7171" t="s">
        <v>394</v>
      </c>
      <c r="B7171" s="1">
        <v>40620</v>
      </c>
      <c r="C7171" t="s">
        <v>4210</v>
      </c>
      <c r="D7171">
        <f t="shared" ref="D7171:D7234" si="336">IF(LEFT(RIGHT(C7171,3))=",",_xlfn.NUMBERVALUE(C7171,",","."),C7171)</f>
        <v>6152.68</v>
      </c>
      <c r="E7171">
        <f t="shared" ref="E7171:E7234" si="337">MONTH(B7171)</f>
        <v>3</v>
      </c>
      <c r="F7171" t="str">
        <f t="shared" ref="F7171:F7234" si="338">IF(ISERROR(SEARCH("J*A*S*M",A7171)),"No","Yes")</f>
        <v>No</v>
      </c>
    </row>
    <row r="7172" spans="1:6" x14ac:dyDescent="0.25">
      <c r="A7172" t="s">
        <v>1838</v>
      </c>
      <c r="B7172" s="1">
        <v>37266</v>
      </c>
      <c r="C7172">
        <v>8521.84</v>
      </c>
      <c r="D7172">
        <f t="shared" si="336"/>
        <v>8521.84</v>
      </c>
      <c r="E7172">
        <f t="shared" si="337"/>
        <v>1</v>
      </c>
      <c r="F7172" t="str">
        <f t="shared" si="338"/>
        <v>No</v>
      </c>
    </row>
    <row r="7173" spans="1:6" x14ac:dyDescent="0.25">
      <c r="A7173" t="s">
        <v>77</v>
      </c>
      <c r="B7173" s="1">
        <v>40186</v>
      </c>
      <c r="C7173">
        <v>9928.76</v>
      </c>
      <c r="D7173">
        <f t="shared" si="336"/>
        <v>9928.76</v>
      </c>
      <c r="E7173">
        <f t="shared" si="337"/>
        <v>1</v>
      </c>
      <c r="F7173" t="str">
        <f t="shared" si="338"/>
        <v>No</v>
      </c>
    </row>
    <row r="7174" spans="1:6" x14ac:dyDescent="0.25">
      <c r="A7174" t="s">
        <v>831</v>
      </c>
      <c r="B7174" s="1">
        <v>41293</v>
      </c>
      <c r="C7174">
        <v>7763.39</v>
      </c>
      <c r="D7174">
        <f t="shared" si="336"/>
        <v>7763.39</v>
      </c>
      <c r="E7174">
        <f t="shared" si="337"/>
        <v>1</v>
      </c>
      <c r="F7174" t="str">
        <f t="shared" si="338"/>
        <v>No</v>
      </c>
    </row>
    <row r="7175" spans="1:6" x14ac:dyDescent="0.25">
      <c r="A7175" t="s">
        <v>71</v>
      </c>
      <c r="B7175" s="1">
        <v>37011</v>
      </c>
      <c r="C7175">
        <v>9072.08</v>
      </c>
      <c r="D7175">
        <f t="shared" si="336"/>
        <v>9072.08</v>
      </c>
      <c r="E7175">
        <f t="shared" si="337"/>
        <v>4</v>
      </c>
      <c r="F7175" t="str">
        <f t="shared" si="338"/>
        <v>No</v>
      </c>
    </row>
    <row r="7176" spans="1:6" x14ac:dyDescent="0.25">
      <c r="A7176" t="s">
        <v>278</v>
      </c>
      <c r="B7176" s="1">
        <v>40812</v>
      </c>
      <c r="C7176">
        <v>7339.6</v>
      </c>
      <c r="D7176">
        <f t="shared" si="336"/>
        <v>7339.6</v>
      </c>
      <c r="E7176">
        <f t="shared" si="337"/>
        <v>9</v>
      </c>
      <c r="F7176" t="str">
        <f t="shared" si="338"/>
        <v>No</v>
      </c>
    </row>
    <row r="7177" spans="1:6" x14ac:dyDescent="0.25">
      <c r="A7177" t="s">
        <v>915</v>
      </c>
      <c r="B7177" s="1">
        <v>39475</v>
      </c>
      <c r="C7177">
        <v>8738.9</v>
      </c>
      <c r="D7177">
        <f t="shared" si="336"/>
        <v>8738.9</v>
      </c>
      <c r="E7177">
        <f t="shared" si="337"/>
        <v>1</v>
      </c>
      <c r="F7177" t="str">
        <f t="shared" si="338"/>
        <v>No</v>
      </c>
    </row>
    <row r="7178" spans="1:6" x14ac:dyDescent="0.25">
      <c r="A7178" t="s">
        <v>215</v>
      </c>
      <c r="B7178" s="1">
        <v>41143</v>
      </c>
      <c r="C7178">
        <v>5325.1</v>
      </c>
      <c r="D7178">
        <f t="shared" si="336"/>
        <v>5325.1</v>
      </c>
      <c r="E7178">
        <f t="shared" si="337"/>
        <v>8</v>
      </c>
      <c r="F7178" t="str">
        <f t="shared" si="338"/>
        <v>No</v>
      </c>
    </row>
    <row r="7179" spans="1:6" x14ac:dyDescent="0.25">
      <c r="A7179" t="s">
        <v>1574</v>
      </c>
      <c r="B7179" s="1">
        <v>41029</v>
      </c>
      <c r="C7179" t="s">
        <v>4211</v>
      </c>
      <c r="D7179">
        <f t="shared" si="336"/>
        <v>7490.13</v>
      </c>
      <c r="E7179">
        <f t="shared" si="337"/>
        <v>4</v>
      </c>
      <c r="F7179" t="str">
        <f t="shared" si="338"/>
        <v>No</v>
      </c>
    </row>
    <row r="7180" spans="1:6" x14ac:dyDescent="0.25">
      <c r="A7180" t="s">
        <v>1586</v>
      </c>
      <c r="B7180" s="1">
        <v>40430</v>
      </c>
      <c r="C7180">
        <v>6892.25</v>
      </c>
      <c r="D7180">
        <f t="shared" si="336"/>
        <v>6892.25</v>
      </c>
      <c r="E7180">
        <f t="shared" si="337"/>
        <v>9</v>
      </c>
      <c r="F7180" t="str">
        <f t="shared" si="338"/>
        <v>No</v>
      </c>
    </row>
    <row r="7181" spans="1:6" x14ac:dyDescent="0.25">
      <c r="A7181" t="s">
        <v>61</v>
      </c>
      <c r="B7181" s="1">
        <v>41549</v>
      </c>
      <c r="C7181" t="s">
        <v>4212</v>
      </c>
      <c r="D7181">
        <f t="shared" si="336"/>
        <v>5062.3999999999996</v>
      </c>
      <c r="E7181">
        <f t="shared" si="337"/>
        <v>10</v>
      </c>
      <c r="F7181" t="str">
        <f t="shared" si="338"/>
        <v>No</v>
      </c>
    </row>
    <row r="7182" spans="1:6" x14ac:dyDescent="0.25">
      <c r="A7182" t="s">
        <v>163</v>
      </c>
      <c r="B7182" s="1">
        <v>39932</v>
      </c>
      <c r="C7182">
        <v>9300.35</v>
      </c>
      <c r="D7182">
        <f t="shared" si="336"/>
        <v>9300.35</v>
      </c>
      <c r="E7182">
        <f t="shared" si="337"/>
        <v>4</v>
      </c>
      <c r="F7182" t="str">
        <f t="shared" si="338"/>
        <v>No</v>
      </c>
    </row>
    <row r="7183" spans="1:6" x14ac:dyDescent="0.25">
      <c r="A7183" t="s">
        <v>413</v>
      </c>
      <c r="B7183" s="1">
        <v>38577</v>
      </c>
      <c r="C7183" t="s">
        <v>4213</v>
      </c>
      <c r="D7183">
        <f t="shared" si="336"/>
        <v>8073.7</v>
      </c>
      <c r="E7183">
        <f t="shared" si="337"/>
        <v>8</v>
      </c>
      <c r="F7183" t="str">
        <f t="shared" si="338"/>
        <v>No</v>
      </c>
    </row>
    <row r="7184" spans="1:6" x14ac:dyDescent="0.25">
      <c r="A7184" t="s">
        <v>182</v>
      </c>
      <c r="B7184" s="1">
        <v>38703</v>
      </c>
      <c r="C7184">
        <v>8047.51</v>
      </c>
      <c r="D7184">
        <f t="shared" si="336"/>
        <v>8047.51</v>
      </c>
      <c r="E7184">
        <f t="shared" si="337"/>
        <v>12</v>
      </c>
      <c r="F7184" t="str">
        <f t="shared" si="338"/>
        <v>No</v>
      </c>
    </row>
    <row r="7185" spans="1:6" x14ac:dyDescent="0.25">
      <c r="A7185" t="s">
        <v>80</v>
      </c>
      <c r="B7185" s="1">
        <v>39245</v>
      </c>
      <c r="C7185" t="s">
        <v>4214</v>
      </c>
      <c r="D7185">
        <f t="shared" si="336"/>
        <v>5251.46</v>
      </c>
      <c r="E7185">
        <f t="shared" si="337"/>
        <v>6</v>
      </c>
      <c r="F7185" t="str">
        <f t="shared" si="338"/>
        <v>Yes</v>
      </c>
    </row>
    <row r="7186" spans="1:6" x14ac:dyDescent="0.25">
      <c r="A7186" t="s">
        <v>201</v>
      </c>
      <c r="B7186" s="1">
        <v>40615</v>
      </c>
      <c r="C7186" t="s">
        <v>4215</v>
      </c>
      <c r="D7186">
        <f t="shared" si="336"/>
        <v>8999.52</v>
      </c>
      <c r="E7186">
        <f t="shared" si="337"/>
        <v>3</v>
      </c>
      <c r="F7186" t="str">
        <f t="shared" si="338"/>
        <v>No</v>
      </c>
    </row>
    <row r="7187" spans="1:6" x14ac:dyDescent="0.25">
      <c r="A7187" t="s">
        <v>1677</v>
      </c>
      <c r="B7187" s="1">
        <v>41832</v>
      </c>
      <c r="C7187">
        <v>9730.31</v>
      </c>
      <c r="D7187">
        <f t="shared" si="336"/>
        <v>9730.31</v>
      </c>
      <c r="E7187">
        <f t="shared" si="337"/>
        <v>7</v>
      </c>
      <c r="F7187" t="str">
        <f t="shared" si="338"/>
        <v>No</v>
      </c>
    </row>
    <row r="7188" spans="1:6" x14ac:dyDescent="0.25">
      <c r="A7188" t="s">
        <v>1997</v>
      </c>
      <c r="B7188" s="1">
        <v>39901</v>
      </c>
      <c r="C7188">
        <v>7146.25</v>
      </c>
      <c r="D7188">
        <f t="shared" si="336"/>
        <v>7146.25</v>
      </c>
      <c r="E7188">
        <f t="shared" si="337"/>
        <v>3</v>
      </c>
      <c r="F7188" t="str">
        <f t="shared" si="338"/>
        <v>No</v>
      </c>
    </row>
    <row r="7189" spans="1:6" x14ac:dyDescent="0.25">
      <c r="A7189" t="s">
        <v>329</v>
      </c>
      <c r="B7189" s="1">
        <v>38724</v>
      </c>
      <c r="C7189">
        <v>9117.7099999999991</v>
      </c>
      <c r="D7189">
        <f t="shared" si="336"/>
        <v>9117.7099999999991</v>
      </c>
      <c r="E7189">
        <f t="shared" si="337"/>
        <v>1</v>
      </c>
      <c r="F7189" t="str">
        <f t="shared" si="338"/>
        <v>No</v>
      </c>
    </row>
    <row r="7190" spans="1:6" x14ac:dyDescent="0.25">
      <c r="A7190" t="s">
        <v>372</v>
      </c>
      <c r="B7190" s="1">
        <v>41328</v>
      </c>
      <c r="C7190">
        <v>7555.81</v>
      </c>
      <c r="D7190">
        <f t="shared" si="336"/>
        <v>7555.81</v>
      </c>
      <c r="E7190">
        <f t="shared" si="337"/>
        <v>2</v>
      </c>
      <c r="F7190" t="str">
        <f t="shared" si="338"/>
        <v>No</v>
      </c>
    </row>
    <row r="7191" spans="1:6" x14ac:dyDescent="0.25">
      <c r="A7191" t="s">
        <v>138</v>
      </c>
      <c r="B7191" s="1">
        <v>41917</v>
      </c>
      <c r="C7191">
        <v>5243.21</v>
      </c>
      <c r="D7191">
        <f t="shared" si="336"/>
        <v>5243.21</v>
      </c>
      <c r="E7191">
        <f t="shared" si="337"/>
        <v>10</v>
      </c>
      <c r="F7191" t="str">
        <f t="shared" si="338"/>
        <v>Yes</v>
      </c>
    </row>
    <row r="7192" spans="1:6" x14ac:dyDescent="0.25">
      <c r="A7192" t="s">
        <v>71</v>
      </c>
      <c r="B7192" s="1">
        <v>37858</v>
      </c>
      <c r="C7192">
        <v>8137.53</v>
      </c>
      <c r="D7192">
        <f t="shared" si="336"/>
        <v>8137.53</v>
      </c>
      <c r="E7192">
        <f t="shared" si="337"/>
        <v>8</v>
      </c>
      <c r="F7192" t="str">
        <f t="shared" si="338"/>
        <v>No</v>
      </c>
    </row>
    <row r="7193" spans="1:6" x14ac:dyDescent="0.25">
      <c r="A7193" t="s">
        <v>96</v>
      </c>
      <c r="B7193" s="1">
        <v>40603</v>
      </c>
      <c r="C7193">
        <v>9772.27</v>
      </c>
      <c r="D7193">
        <f t="shared" si="336"/>
        <v>9772.27</v>
      </c>
      <c r="E7193">
        <f t="shared" si="337"/>
        <v>3</v>
      </c>
      <c r="F7193" t="str">
        <f t="shared" si="338"/>
        <v>No</v>
      </c>
    </row>
    <row r="7194" spans="1:6" x14ac:dyDescent="0.25">
      <c r="A7194" t="s">
        <v>1013</v>
      </c>
      <c r="B7194" s="1">
        <v>38285</v>
      </c>
      <c r="C7194">
        <v>6246.72</v>
      </c>
      <c r="D7194">
        <f t="shared" si="336"/>
        <v>6246.72</v>
      </c>
      <c r="E7194">
        <f t="shared" si="337"/>
        <v>10</v>
      </c>
      <c r="F7194" t="str">
        <f t="shared" si="338"/>
        <v>No</v>
      </c>
    </row>
    <row r="7195" spans="1:6" x14ac:dyDescent="0.25">
      <c r="A7195" t="s">
        <v>681</v>
      </c>
      <c r="B7195" s="1">
        <v>39379</v>
      </c>
      <c r="C7195">
        <v>9623.26</v>
      </c>
      <c r="D7195">
        <f t="shared" si="336"/>
        <v>9623.26</v>
      </c>
      <c r="E7195">
        <f t="shared" si="337"/>
        <v>10</v>
      </c>
      <c r="F7195" t="str">
        <f t="shared" si="338"/>
        <v>No</v>
      </c>
    </row>
    <row r="7196" spans="1:6" x14ac:dyDescent="0.25">
      <c r="A7196" t="s">
        <v>108</v>
      </c>
      <c r="B7196" s="1">
        <v>40750</v>
      </c>
      <c r="C7196" t="s">
        <v>4216</v>
      </c>
      <c r="D7196">
        <f t="shared" si="336"/>
        <v>7317.72</v>
      </c>
      <c r="E7196">
        <f t="shared" si="337"/>
        <v>7</v>
      </c>
      <c r="F7196" t="str">
        <f t="shared" si="338"/>
        <v>No</v>
      </c>
    </row>
    <row r="7197" spans="1:6" x14ac:dyDescent="0.25">
      <c r="A7197" t="s">
        <v>101</v>
      </c>
      <c r="B7197" s="1">
        <v>41709</v>
      </c>
      <c r="C7197">
        <v>8930.52</v>
      </c>
      <c r="D7197">
        <f t="shared" si="336"/>
        <v>8930.52</v>
      </c>
      <c r="E7197">
        <f t="shared" si="337"/>
        <v>3</v>
      </c>
      <c r="F7197" t="str">
        <f t="shared" si="338"/>
        <v>No</v>
      </c>
    </row>
    <row r="7198" spans="1:6" x14ac:dyDescent="0.25">
      <c r="A7198" t="s">
        <v>206</v>
      </c>
      <c r="B7198" s="1">
        <v>41226</v>
      </c>
      <c r="C7198">
        <v>8038.7</v>
      </c>
      <c r="D7198">
        <f t="shared" si="336"/>
        <v>8038.7</v>
      </c>
      <c r="E7198">
        <f t="shared" si="337"/>
        <v>11</v>
      </c>
      <c r="F7198" t="str">
        <f t="shared" si="338"/>
        <v>No</v>
      </c>
    </row>
    <row r="7199" spans="1:6" x14ac:dyDescent="0.25">
      <c r="A7199" t="s">
        <v>76</v>
      </c>
      <c r="B7199" s="1">
        <v>38057</v>
      </c>
      <c r="C7199">
        <v>8408.76</v>
      </c>
      <c r="D7199">
        <f t="shared" si="336"/>
        <v>8408.76</v>
      </c>
      <c r="E7199">
        <f t="shared" si="337"/>
        <v>3</v>
      </c>
      <c r="F7199" t="str">
        <f t="shared" si="338"/>
        <v>No</v>
      </c>
    </row>
    <row r="7200" spans="1:6" x14ac:dyDescent="0.25">
      <c r="A7200" t="s">
        <v>560</v>
      </c>
      <c r="B7200" s="1">
        <v>41810</v>
      </c>
      <c r="C7200" t="s">
        <v>4217</v>
      </c>
      <c r="D7200">
        <f t="shared" si="336"/>
        <v>8993.0300000000007</v>
      </c>
      <c r="E7200">
        <f t="shared" si="337"/>
        <v>6</v>
      </c>
      <c r="F7200" t="str">
        <f t="shared" si="338"/>
        <v>No</v>
      </c>
    </row>
    <row r="7201" spans="1:6" x14ac:dyDescent="0.25">
      <c r="A7201" t="s">
        <v>74</v>
      </c>
      <c r="B7201" s="1">
        <v>41933</v>
      </c>
      <c r="C7201" t="s">
        <v>4218</v>
      </c>
      <c r="D7201">
        <f t="shared" si="336"/>
        <v>5539.23</v>
      </c>
      <c r="E7201">
        <f t="shared" si="337"/>
        <v>10</v>
      </c>
      <c r="F7201" t="str">
        <f t="shared" si="338"/>
        <v>Yes</v>
      </c>
    </row>
    <row r="7202" spans="1:6" x14ac:dyDescent="0.25">
      <c r="A7202" t="s">
        <v>513</v>
      </c>
      <c r="B7202" s="1">
        <v>41511</v>
      </c>
      <c r="C7202" t="s">
        <v>4219</v>
      </c>
      <c r="D7202">
        <f t="shared" si="336"/>
        <v>7955.73</v>
      </c>
      <c r="E7202">
        <f t="shared" si="337"/>
        <v>8</v>
      </c>
      <c r="F7202" t="str">
        <f t="shared" si="338"/>
        <v>No</v>
      </c>
    </row>
    <row r="7203" spans="1:6" x14ac:dyDescent="0.25">
      <c r="A7203" t="s">
        <v>1226</v>
      </c>
      <c r="B7203" s="1">
        <v>37336</v>
      </c>
      <c r="C7203">
        <v>7361.97</v>
      </c>
      <c r="D7203">
        <f t="shared" si="336"/>
        <v>7361.97</v>
      </c>
      <c r="E7203">
        <f t="shared" si="337"/>
        <v>3</v>
      </c>
      <c r="F7203" t="str">
        <f t="shared" si="338"/>
        <v>No</v>
      </c>
    </row>
    <row r="7204" spans="1:6" x14ac:dyDescent="0.25">
      <c r="A7204" t="s">
        <v>637</v>
      </c>
      <c r="B7204" s="1">
        <v>39449</v>
      </c>
      <c r="C7204">
        <v>7826.97</v>
      </c>
      <c r="D7204">
        <f t="shared" si="336"/>
        <v>7826.97</v>
      </c>
      <c r="E7204">
        <f t="shared" si="337"/>
        <v>1</v>
      </c>
      <c r="F7204" t="str">
        <f t="shared" si="338"/>
        <v>No</v>
      </c>
    </row>
    <row r="7205" spans="1:6" x14ac:dyDescent="0.25">
      <c r="A7205" t="s">
        <v>265</v>
      </c>
      <c r="B7205" s="1">
        <v>38448</v>
      </c>
      <c r="C7205" t="s">
        <v>4220</v>
      </c>
      <c r="D7205">
        <f t="shared" si="336"/>
        <v>5441.75</v>
      </c>
      <c r="E7205">
        <f t="shared" si="337"/>
        <v>4</v>
      </c>
      <c r="F7205" t="str">
        <f t="shared" si="338"/>
        <v>No</v>
      </c>
    </row>
    <row r="7206" spans="1:6" x14ac:dyDescent="0.25">
      <c r="A7206" t="s">
        <v>61</v>
      </c>
      <c r="B7206" s="1">
        <v>41917</v>
      </c>
      <c r="C7206" t="s">
        <v>4221</v>
      </c>
      <c r="D7206">
        <f t="shared" si="336"/>
        <v>6082.89</v>
      </c>
      <c r="E7206">
        <f t="shared" si="337"/>
        <v>10</v>
      </c>
      <c r="F7206" t="str">
        <f t="shared" si="338"/>
        <v>No</v>
      </c>
    </row>
    <row r="7207" spans="1:6" x14ac:dyDescent="0.25">
      <c r="A7207" t="s">
        <v>143</v>
      </c>
      <c r="B7207" s="1">
        <v>38446</v>
      </c>
      <c r="C7207">
        <v>5981.3</v>
      </c>
      <c r="D7207">
        <f t="shared" si="336"/>
        <v>5981.3</v>
      </c>
      <c r="E7207">
        <f t="shared" si="337"/>
        <v>4</v>
      </c>
      <c r="F7207" t="str">
        <f t="shared" si="338"/>
        <v>Yes</v>
      </c>
    </row>
    <row r="7208" spans="1:6" x14ac:dyDescent="0.25">
      <c r="A7208" t="s">
        <v>101</v>
      </c>
      <c r="B7208" s="1">
        <v>38870</v>
      </c>
      <c r="C7208" t="s">
        <v>4222</v>
      </c>
      <c r="D7208">
        <f t="shared" si="336"/>
        <v>6479.29</v>
      </c>
      <c r="E7208">
        <f t="shared" si="337"/>
        <v>6</v>
      </c>
      <c r="F7208" t="str">
        <f t="shared" si="338"/>
        <v>No</v>
      </c>
    </row>
    <row r="7209" spans="1:6" x14ac:dyDescent="0.25">
      <c r="A7209" t="s">
        <v>416</v>
      </c>
      <c r="B7209" s="1">
        <v>37876</v>
      </c>
      <c r="C7209" t="s">
        <v>4223</v>
      </c>
      <c r="D7209">
        <f t="shared" si="336"/>
        <v>8871.5499999999993</v>
      </c>
      <c r="E7209">
        <f t="shared" si="337"/>
        <v>9</v>
      </c>
      <c r="F7209" t="str">
        <f t="shared" si="338"/>
        <v>No</v>
      </c>
    </row>
    <row r="7210" spans="1:6" x14ac:dyDescent="0.25">
      <c r="A7210" t="s">
        <v>894</v>
      </c>
      <c r="B7210" s="1">
        <v>37299</v>
      </c>
      <c r="C7210">
        <v>6713.75</v>
      </c>
      <c r="D7210">
        <f t="shared" si="336"/>
        <v>6713.75</v>
      </c>
      <c r="E7210">
        <f t="shared" si="337"/>
        <v>2</v>
      </c>
      <c r="F7210" t="str">
        <f t="shared" si="338"/>
        <v>No</v>
      </c>
    </row>
    <row r="7211" spans="1:6" x14ac:dyDescent="0.25">
      <c r="A7211" t="s">
        <v>1375</v>
      </c>
      <c r="B7211" s="1">
        <v>40827</v>
      </c>
      <c r="C7211" t="s">
        <v>4224</v>
      </c>
      <c r="D7211">
        <f t="shared" si="336"/>
        <v>5279.46</v>
      </c>
      <c r="E7211">
        <f t="shared" si="337"/>
        <v>10</v>
      </c>
      <c r="F7211" t="str">
        <f t="shared" si="338"/>
        <v>No</v>
      </c>
    </row>
    <row r="7212" spans="1:6" x14ac:dyDescent="0.25">
      <c r="A7212" t="s">
        <v>1031</v>
      </c>
      <c r="B7212" s="1">
        <v>40103</v>
      </c>
      <c r="C7212" t="s">
        <v>4225</v>
      </c>
      <c r="D7212">
        <f t="shared" si="336"/>
        <v>7239.35</v>
      </c>
      <c r="E7212">
        <f t="shared" si="337"/>
        <v>10</v>
      </c>
      <c r="F7212" t="str">
        <f t="shared" si="338"/>
        <v>No</v>
      </c>
    </row>
    <row r="7213" spans="1:6" x14ac:dyDescent="0.25">
      <c r="A7213" t="s">
        <v>95</v>
      </c>
      <c r="B7213" s="1">
        <v>39458</v>
      </c>
      <c r="C7213" t="s">
        <v>4226</v>
      </c>
      <c r="D7213">
        <f t="shared" si="336"/>
        <v>6491.41</v>
      </c>
      <c r="E7213">
        <f t="shared" si="337"/>
        <v>1</v>
      </c>
      <c r="F7213" t="str">
        <f t="shared" si="338"/>
        <v>No</v>
      </c>
    </row>
    <row r="7214" spans="1:6" x14ac:dyDescent="0.25">
      <c r="A7214" t="s">
        <v>491</v>
      </c>
      <c r="B7214" s="1">
        <v>37416</v>
      </c>
      <c r="C7214" t="s">
        <v>4227</v>
      </c>
      <c r="D7214">
        <f t="shared" si="336"/>
        <v>5702.63</v>
      </c>
      <c r="E7214">
        <f t="shared" si="337"/>
        <v>6</v>
      </c>
      <c r="F7214" t="str">
        <f t="shared" si="338"/>
        <v>No</v>
      </c>
    </row>
    <row r="7215" spans="1:6" x14ac:dyDescent="0.25">
      <c r="A7215" t="s">
        <v>694</v>
      </c>
      <c r="B7215" s="1">
        <v>41791</v>
      </c>
      <c r="C7215" t="s">
        <v>4228</v>
      </c>
      <c r="D7215">
        <f t="shared" si="336"/>
        <v>8154.55</v>
      </c>
      <c r="E7215">
        <f t="shared" si="337"/>
        <v>6</v>
      </c>
      <c r="F7215" t="str">
        <f t="shared" si="338"/>
        <v>No</v>
      </c>
    </row>
    <row r="7216" spans="1:6" x14ac:dyDescent="0.25">
      <c r="A7216" t="s">
        <v>502</v>
      </c>
      <c r="B7216" s="1">
        <v>40965</v>
      </c>
      <c r="C7216" t="s">
        <v>4229</v>
      </c>
      <c r="D7216">
        <f t="shared" si="336"/>
        <v>5725.51</v>
      </c>
      <c r="E7216">
        <f t="shared" si="337"/>
        <v>2</v>
      </c>
      <c r="F7216" t="str">
        <f t="shared" si="338"/>
        <v>No</v>
      </c>
    </row>
    <row r="7217" spans="1:6" x14ac:dyDescent="0.25">
      <c r="A7217" t="s">
        <v>643</v>
      </c>
      <c r="B7217" s="1">
        <v>40407</v>
      </c>
      <c r="C7217">
        <v>6122.94</v>
      </c>
      <c r="D7217">
        <f t="shared" si="336"/>
        <v>6122.94</v>
      </c>
      <c r="E7217">
        <f t="shared" si="337"/>
        <v>8</v>
      </c>
      <c r="F7217" t="str">
        <f t="shared" si="338"/>
        <v>No</v>
      </c>
    </row>
    <row r="7218" spans="1:6" x14ac:dyDescent="0.25">
      <c r="A7218" t="s">
        <v>1246</v>
      </c>
      <c r="B7218" s="1">
        <v>39784</v>
      </c>
      <c r="C7218">
        <v>5212.41</v>
      </c>
      <c r="D7218">
        <f t="shared" si="336"/>
        <v>5212.41</v>
      </c>
      <c r="E7218">
        <f t="shared" si="337"/>
        <v>12</v>
      </c>
      <c r="F7218" t="str">
        <f t="shared" si="338"/>
        <v>No</v>
      </c>
    </row>
    <row r="7219" spans="1:6" x14ac:dyDescent="0.25">
      <c r="A7219" t="s">
        <v>504</v>
      </c>
      <c r="B7219" s="1">
        <v>38427</v>
      </c>
      <c r="C7219" t="s">
        <v>4230</v>
      </c>
      <c r="D7219">
        <f t="shared" si="336"/>
        <v>6537.31</v>
      </c>
      <c r="E7219">
        <f t="shared" si="337"/>
        <v>3</v>
      </c>
      <c r="F7219" t="str">
        <f t="shared" si="338"/>
        <v>No</v>
      </c>
    </row>
    <row r="7220" spans="1:6" x14ac:dyDescent="0.25">
      <c r="A7220" t="s">
        <v>145</v>
      </c>
      <c r="B7220" s="1">
        <v>39430</v>
      </c>
      <c r="C7220">
        <v>5699.1</v>
      </c>
      <c r="D7220">
        <f t="shared" si="336"/>
        <v>5699.1</v>
      </c>
      <c r="E7220">
        <f t="shared" si="337"/>
        <v>12</v>
      </c>
      <c r="F7220" t="str">
        <f t="shared" si="338"/>
        <v>No</v>
      </c>
    </row>
    <row r="7221" spans="1:6" x14ac:dyDescent="0.25">
      <c r="A7221" t="s">
        <v>473</v>
      </c>
      <c r="B7221" s="1">
        <v>40235</v>
      </c>
      <c r="C7221">
        <v>7472.43</v>
      </c>
      <c r="D7221">
        <f t="shared" si="336"/>
        <v>7472.43</v>
      </c>
      <c r="E7221">
        <f t="shared" si="337"/>
        <v>2</v>
      </c>
      <c r="F7221" t="str">
        <f t="shared" si="338"/>
        <v>No</v>
      </c>
    </row>
    <row r="7222" spans="1:6" x14ac:dyDescent="0.25">
      <c r="A7222" t="s">
        <v>489</v>
      </c>
      <c r="B7222" s="1">
        <v>37226</v>
      </c>
      <c r="C7222">
        <v>8641.7800000000007</v>
      </c>
      <c r="D7222">
        <f t="shared" si="336"/>
        <v>8641.7800000000007</v>
      </c>
      <c r="E7222">
        <f t="shared" si="337"/>
        <v>12</v>
      </c>
      <c r="F7222" t="str">
        <f t="shared" si="338"/>
        <v>No</v>
      </c>
    </row>
    <row r="7223" spans="1:6" x14ac:dyDescent="0.25">
      <c r="A7223" t="s">
        <v>394</v>
      </c>
      <c r="B7223" s="1">
        <v>37918</v>
      </c>
      <c r="C7223" t="s">
        <v>4231</v>
      </c>
      <c r="D7223">
        <f t="shared" si="336"/>
        <v>8944.9500000000007</v>
      </c>
      <c r="E7223">
        <f t="shared" si="337"/>
        <v>10</v>
      </c>
      <c r="F7223" t="str">
        <f t="shared" si="338"/>
        <v>No</v>
      </c>
    </row>
    <row r="7224" spans="1:6" x14ac:dyDescent="0.25">
      <c r="A7224" t="s">
        <v>101</v>
      </c>
      <c r="B7224" s="1">
        <v>37828</v>
      </c>
      <c r="C7224" t="s">
        <v>4232</v>
      </c>
      <c r="D7224">
        <f t="shared" si="336"/>
        <v>7228.61</v>
      </c>
      <c r="E7224">
        <f t="shared" si="337"/>
        <v>7</v>
      </c>
      <c r="F7224" t="str">
        <f t="shared" si="338"/>
        <v>No</v>
      </c>
    </row>
    <row r="7225" spans="1:6" x14ac:dyDescent="0.25">
      <c r="A7225" t="s">
        <v>495</v>
      </c>
      <c r="B7225" s="1">
        <v>41424</v>
      </c>
      <c r="C7225">
        <v>5766.25</v>
      </c>
      <c r="D7225">
        <f t="shared" si="336"/>
        <v>5766.25</v>
      </c>
      <c r="E7225">
        <f t="shared" si="337"/>
        <v>5</v>
      </c>
      <c r="F7225" t="str">
        <f t="shared" si="338"/>
        <v>No</v>
      </c>
    </row>
    <row r="7226" spans="1:6" x14ac:dyDescent="0.25">
      <c r="A7226" t="s">
        <v>96</v>
      </c>
      <c r="B7226" s="1">
        <v>39673</v>
      </c>
      <c r="C7226">
        <v>9355.32</v>
      </c>
      <c r="D7226">
        <f t="shared" si="336"/>
        <v>9355.32</v>
      </c>
      <c r="E7226">
        <f t="shared" si="337"/>
        <v>8</v>
      </c>
      <c r="F7226" t="str">
        <f t="shared" si="338"/>
        <v>No</v>
      </c>
    </row>
    <row r="7227" spans="1:6" x14ac:dyDescent="0.25">
      <c r="A7227" t="s">
        <v>978</v>
      </c>
      <c r="B7227" s="1">
        <v>37849</v>
      </c>
      <c r="C7227">
        <v>7342.62</v>
      </c>
      <c r="D7227">
        <f t="shared" si="336"/>
        <v>7342.62</v>
      </c>
      <c r="E7227">
        <f t="shared" si="337"/>
        <v>8</v>
      </c>
      <c r="F7227" t="str">
        <f t="shared" si="338"/>
        <v>No</v>
      </c>
    </row>
    <row r="7228" spans="1:6" x14ac:dyDescent="0.25">
      <c r="A7228" t="s">
        <v>782</v>
      </c>
      <c r="B7228" s="1">
        <v>38956</v>
      </c>
      <c r="C7228" t="s">
        <v>4233</v>
      </c>
      <c r="D7228">
        <f t="shared" si="336"/>
        <v>7119.41</v>
      </c>
      <c r="E7228">
        <f t="shared" si="337"/>
        <v>8</v>
      </c>
      <c r="F7228" t="str">
        <f t="shared" si="338"/>
        <v>No</v>
      </c>
    </row>
    <row r="7229" spans="1:6" x14ac:dyDescent="0.25">
      <c r="A7229" t="s">
        <v>1394</v>
      </c>
      <c r="B7229" s="1">
        <v>38138</v>
      </c>
      <c r="C7229" t="s">
        <v>4234</v>
      </c>
      <c r="D7229">
        <f t="shared" si="336"/>
        <v>6472.84</v>
      </c>
      <c r="E7229">
        <f t="shared" si="337"/>
        <v>5</v>
      </c>
      <c r="F7229" t="str">
        <f t="shared" si="338"/>
        <v>No</v>
      </c>
    </row>
    <row r="7230" spans="1:6" x14ac:dyDescent="0.25">
      <c r="A7230" t="s">
        <v>84</v>
      </c>
      <c r="B7230" s="1">
        <v>40583</v>
      </c>
      <c r="C7230" t="s">
        <v>4235</v>
      </c>
      <c r="D7230">
        <f t="shared" si="336"/>
        <v>6599</v>
      </c>
      <c r="E7230">
        <f t="shared" si="337"/>
        <v>2</v>
      </c>
      <c r="F7230" t="str">
        <f t="shared" si="338"/>
        <v>No</v>
      </c>
    </row>
    <row r="7231" spans="1:6" x14ac:dyDescent="0.25">
      <c r="A7231" t="s">
        <v>717</v>
      </c>
      <c r="B7231" s="1">
        <v>39118</v>
      </c>
      <c r="C7231" t="s">
        <v>4236</v>
      </c>
      <c r="D7231">
        <f t="shared" si="336"/>
        <v>8979.69</v>
      </c>
      <c r="E7231">
        <f t="shared" si="337"/>
        <v>2</v>
      </c>
      <c r="F7231" t="str">
        <f t="shared" si="338"/>
        <v>No</v>
      </c>
    </row>
    <row r="7232" spans="1:6" x14ac:dyDescent="0.25">
      <c r="A7232" t="s">
        <v>102</v>
      </c>
      <c r="B7232" s="1">
        <v>37769</v>
      </c>
      <c r="C7232">
        <v>5715.2</v>
      </c>
      <c r="D7232">
        <f t="shared" si="336"/>
        <v>5715.2</v>
      </c>
      <c r="E7232">
        <f t="shared" si="337"/>
        <v>5</v>
      </c>
      <c r="F7232" t="str">
        <f t="shared" si="338"/>
        <v>No</v>
      </c>
    </row>
    <row r="7233" spans="1:6" x14ac:dyDescent="0.25">
      <c r="A7233" t="s">
        <v>1299</v>
      </c>
      <c r="B7233" s="1">
        <v>38066</v>
      </c>
      <c r="C7233">
        <v>6073.85</v>
      </c>
      <c r="D7233">
        <f t="shared" si="336"/>
        <v>6073.85</v>
      </c>
      <c r="E7233">
        <f t="shared" si="337"/>
        <v>3</v>
      </c>
      <c r="F7233" t="str">
        <f t="shared" si="338"/>
        <v>No</v>
      </c>
    </row>
    <row r="7234" spans="1:6" x14ac:dyDescent="0.25">
      <c r="A7234" t="s">
        <v>248</v>
      </c>
      <c r="B7234" s="1">
        <v>38759</v>
      </c>
      <c r="C7234" t="s">
        <v>4237</v>
      </c>
      <c r="D7234">
        <f t="shared" si="336"/>
        <v>8842.69</v>
      </c>
      <c r="E7234">
        <f t="shared" si="337"/>
        <v>2</v>
      </c>
      <c r="F7234" t="str">
        <f t="shared" si="338"/>
        <v>No</v>
      </c>
    </row>
    <row r="7235" spans="1:6" x14ac:dyDescent="0.25">
      <c r="A7235" t="s">
        <v>96</v>
      </c>
      <c r="B7235" s="1">
        <v>41462</v>
      </c>
      <c r="C7235">
        <v>6439.56</v>
      </c>
      <c r="D7235">
        <f t="shared" ref="D7235:D7298" si="339">IF(LEFT(RIGHT(C7235,3))=",",_xlfn.NUMBERVALUE(C7235,",","."),C7235)</f>
        <v>6439.56</v>
      </c>
      <c r="E7235">
        <f t="shared" ref="E7235:E7298" si="340">MONTH(B7235)</f>
        <v>7</v>
      </c>
      <c r="F7235" t="str">
        <f t="shared" ref="F7235:F7298" si="341">IF(ISERROR(SEARCH("J*A*S*M",A7235)),"No","Yes")</f>
        <v>No</v>
      </c>
    </row>
    <row r="7236" spans="1:6" x14ac:dyDescent="0.25">
      <c r="A7236" t="s">
        <v>194</v>
      </c>
      <c r="B7236" s="1">
        <v>40365</v>
      </c>
      <c r="C7236">
        <v>5527.7</v>
      </c>
      <c r="D7236">
        <f t="shared" si="339"/>
        <v>5527.7</v>
      </c>
      <c r="E7236">
        <f t="shared" si="340"/>
        <v>7</v>
      </c>
      <c r="F7236" t="str">
        <f t="shared" si="341"/>
        <v>No</v>
      </c>
    </row>
    <row r="7237" spans="1:6" x14ac:dyDescent="0.25">
      <c r="A7237" t="s">
        <v>544</v>
      </c>
      <c r="B7237" s="1">
        <v>40684</v>
      </c>
      <c r="C7237">
        <v>6219.38</v>
      </c>
      <c r="D7237">
        <f t="shared" si="339"/>
        <v>6219.38</v>
      </c>
      <c r="E7237">
        <f t="shared" si="340"/>
        <v>5</v>
      </c>
      <c r="F7237" t="str">
        <f t="shared" si="341"/>
        <v>Yes</v>
      </c>
    </row>
    <row r="7238" spans="1:6" x14ac:dyDescent="0.25">
      <c r="A7238" t="s">
        <v>1259</v>
      </c>
      <c r="B7238" s="1">
        <v>38402</v>
      </c>
      <c r="C7238" t="s">
        <v>4238</v>
      </c>
      <c r="D7238">
        <f t="shared" si="339"/>
        <v>7750.65</v>
      </c>
      <c r="E7238">
        <f t="shared" si="340"/>
        <v>2</v>
      </c>
      <c r="F7238" t="str">
        <f t="shared" si="341"/>
        <v>No</v>
      </c>
    </row>
    <row r="7239" spans="1:6" x14ac:dyDescent="0.25">
      <c r="A7239" t="s">
        <v>71</v>
      </c>
      <c r="B7239" s="1">
        <v>38024</v>
      </c>
      <c r="C7239">
        <v>6361.53</v>
      </c>
      <c r="D7239">
        <f t="shared" si="339"/>
        <v>6361.53</v>
      </c>
      <c r="E7239">
        <f t="shared" si="340"/>
        <v>2</v>
      </c>
      <c r="F7239" t="str">
        <f t="shared" si="341"/>
        <v>No</v>
      </c>
    </row>
    <row r="7240" spans="1:6" x14ac:dyDescent="0.25">
      <c r="A7240" t="s">
        <v>303</v>
      </c>
      <c r="B7240" s="1">
        <v>39439</v>
      </c>
      <c r="C7240">
        <v>9370.33</v>
      </c>
      <c r="D7240">
        <f t="shared" si="339"/>
        <v>9370.33</v>
      </c>
      <c r="E7240">
        <f t="shared" si="340"/>
        <v>12</v>
      </c>
      <c r="F7240" t="str">
        <f t="shared" si="341"/>
        <v>No</v>
      </c>
    </row>
    <row r="7241" spans="1:6" x14ac:dyDescent="0.25">
      <c r="A7241" t="s">
        <v>537</v>
      </c>
      <c r="B7241" s="1">
        <v>39548</v>
      </c>
      <c r="C7241" t="s">
        <v>4239</v>
      </c>
      <c r="D7241">
        <f t="shared" si="339"/>
        <v>7927.3</v>
      </c>
      <c r="E7241">
        <f t="shared" si="340"/>
        <v>4</v>
      </c>
      <c r="F7241" t="str">
        <f t="shared" si="341"/>
        <v>No</v>
      </c>
    </row>
    <row r="7242" spans="1:6" x14ac:dyDescent="0.25">
      <c r="A7242" t="s">
        <v>1076</v>
      </c>
      <c r="B7242" s="1">
        <v>40568</v>
      </c>
      <c r="C7242" t="s">
        <v>4240</v>
      </c>
      <c r="D7242">
        <f t="shared" si="339"/>
        <v>7491.99</v>
      </c>
      <c r="E7242">
        <f t="shared" si="340"/>
        <v>1</v>
      </c>
      <c r="F7242" t="str">
        <f t="shared" si="341"/>
        <v>No</v>
      </c>
    </row>
    <row r="7243" spans="1:6" x14ac:dyDescent="0.25">
      <c r="A7243" t="s">
        <v>260</v>
      </c>
      <c r="B7243" s="1">
        <v>40262</v>
      </c>
      <c r="C7243" t="s">
        <v>4241</v>
      </c>
      <c r="D7243">
        <f t="shared" si="339"/>
        <v>8658.7000000000007</v>
      </c>
      <c r="E7243">
        <f t="shared" si="340"/>
        <v>3</v>
      </c>
      <c r="F7243" t="str">
        <f t="shared" si="341"/>
        <v>No</v>
      </c>
    </row>
    <row r="7244" spans="1:6" x14ac:dyDescent="0.25">
      <c r="A7244" t="s">
        <v>76</v>
      </c>
      <c r="B7244" s="1">
        <v>40022</v>
      </c>
      <c r="C7244">
        <v>7721.7</v>
      </c>
      <c r="D7244">
        <f t="shared" si="339"/>
        <v>7721.7</v>
      </c>
      <c r="E7244">
        <f t="shared" si="340"/>
        <v>7</v>
      </c>
      <c r="F7244" t="str">
        <f t="shared" si="341"/>
        <v>No</v>
      </c>
    </row>
    <row r="7245" spans="1:6" x14ac:dyDescent="0.25">
      <c r="A7245" t="s">
        <v>868</v>
      </c>
      <c r="B7245" s="1">
        <v>40823</v>
      </c>
      <c r="C7245">
        <v>5119.87</v>
      </c>
      <c r="D7245">
        <f t="shared" si="339"/>
        <v>5119.87</v>
      </c>
      <c r="E7245">
        <f t="shared" si="340"/>
        <v>10</v>
      </c>
      <c r="F7245" t="str">
        <f t="shared" si="341"/>
        <v>No</v>
      </c>
    </row>
    <row r="7246" spans="1:6" x14ac:dyDescent="0.25">
      <c r="A7246" t="s">
        <v>1259</v>
      </c>
      <c r="B7246" s="1">
        <v>41512</v>
      </c>
      <c r="C7246">
        <v>8178.72</v>
      </c>
      <c r="D7246">
        <f t="shared" si="339"/>
        <v>8178.72</v>
      </c>
      <c r="E7246">
        <f t="shared" si="340"/>
        <v>8</v>
      </c>
      <c r="F7246" t="str">
        <f t="shared" si="341"/>
        <v>No</v>
      </c>
    </row>
    <row r="7247" spans="1:6" x14ac:dyDescent="0.25">
      <c r="A7247" t="s">
        <v>800</v>
      </c>
      <c r="B7247" s="1">
        <v>37835</v>
      </c>
      <c r="C7247">
        <v>6820.5</v>
      </c>
      <c r="D7247">
        <f t="shared" si="339"/>
        <v>6820.5</v>
      </c>
      <c r="E7247">
        <f t="shared" si="340"/>
        <v>8</v>
      </c>
      <c r="F7247" t="str">
        <f t="shared" si="341"/>
        <v>No</v>
      </c>
    </row>
    <row r="7248" spans="1:6" x14ac:dyDescent="0.25">
      <c r="A7248" t="s">
        <v>80</v>
      </c>
      <c r="B7248" s="1">
        <v>39346</v>
      </c>
      <c r="C7248">
        <v>8683.5400000000009</v>
      </c>
      <c r="D7248">
        <f t="shared" si="339"/>
        <v>8683.5400000000009</v>
      </c>
      <c r="E7248">
        <f t="shared" si="340"/>
        <v>9</v>
      </c>
      <c r="F7248" t="str">
        <f t="shared" si="341"/>
        <v>Yes</v>
      </c>
    </row>
    <row r="7249" spans="1:6" x14ac:dyDescent="0.25">
      <c r="A7249" t="s">
        <v>484</v>
      </c>
      <c r="B7249" s="1">
        <v>37190</v>
      </c>
      <c r="C7249">
        <v>6576.12</v>
      </c>
      <c r="D7249">
        <f t="shared" si="339"/>
        <v>6576.12</v>
      </c>
      <c r="E7249">
        <f t="shared" si="340"/>
        <v>10</v>
      </c>
      <c r="F7249" t="str">
        <f t="shared" si="341"/>
        <v>No</v>
      </c>
    </row>
    <row r="7250" spans="1:6" x14ac:dyDescent="0.25">
      <c r="A7250" t="s">
        <v>452</v>
      </c>
      <c r="B7250" s="1">
        <v>39933</v>
      </c>
      <c r="C7250">
        <v>5189.99</v>
      </c>
      <c r="D7250">
        <f t="shared" si="339"/>
        <v>5189.99</v>
      </c>
      <c r="E7250">
        <f t="shared" si="340"/>
        <v>4</v>
      </c>
      <c r="F7250" t="str">
        <f t="shared" si="341"/>
        <v>No</v>
      </c>
    </row>
    <row r="7251" spans="1:6" x14ac:dyDescent="0.25">
      <c r="A7251" t="s">
        <v>74</v>
      </c>
      <c r="B7251" s="1">
        <v>41279</v>
      </c>
      <c r="C7251">
        <v>9391.35</v>
      </c>
      <c r="D7251">
        <f t="shared" si="339"/>
        <v>9391.35</v>
      </c>
      <c r="E7251">
        <f t="shared" si="340"/>
        <v>1</v>
      </c>
      <c r="F7251" t="str">
        <f t="shared" si="341"/>
        <v>Yes</v>
      </c>
    </row>
    <row r="7252" spans="1:6" x14ac:dyDescent="0.25">
      <c r="A7252" t="s">
        <v>1064</v>
      </c>
      <c r="B7252" s="1">
        <v>37817</v>
      </c>
      <c r="C7252" t="s">
        <v>4242</v>
      </c>
      <c r="D7252">
        <f t="shared" si="339"/>
        <v>9672.42</v>
      </c>
      <c r="E7252">
        <f t="shared" si="340"/>
        <v>7</v>
      </c>
      <c r="F7252" t="str">
        <f t="shared" si="341"/>
        <v>No</v>
      </c>
    </row>
    <row r="7253" spans="1:6" x14ac:dyDescent="0.25">
      <c r="A7253" t="s">
        <v>608</v>
      </c>
      <c r="B7253" s="1">
        <v>40896</v>
      </c>
      <c r="C7253">
        <v>8462.35</v>
      </c>
      <c r="D7253">
        <f t="shared" si="339"/>
        <v>8462.35</v>
      </c>
      <c r="E7253">
        <f t="shared" si="340"/>
        <v>12</v>
      </c>
      <c r="F7253" t="str">
        <f t="shared" si="341"/>
        <v>No</v>
      </c>
    </row>
    <row r="7254" spans="1:6" x14ac:dyDescent="0.25">
      <c r="A7254" t="s">
        <v>1377</v>
      </c>
      <c r="B7254" s="1">
        <v>41702</v>
      </c>
      <c r="C7254" t="s">
        <v>4243</v>
      </c>
      <c r="D7254">
        <f t="shared" si="339"/>
        <v>7692.38</v>
      </c>
      <c r="E7254">
        <f t="shared" si="340"/>
        <v>3</v>
      </c>
      <c r="F7254" t="str">
        <f t="shared" si="341"/>
        <v>No</v>
      </c>
    </row>
    <row r="7255" spans="1:6" x14ac:dyDescent="0.25">
      <c r="A7255" t="s">
        <v>575</v>
      </c>
      <c r="B7255" s="1">
        <v>37170</v>
      </c>
      <c r="C7255" t="s">
        <v>4244</v>
      </c>
      <c r="D7255">
        <f t="shared" si="339"/>
        <v>9587.8799999999992</v>
      </c>
      <c r="E7255">
        <f t="shared" si="340"/>
        <v>10</v>
      </c>
      <c r="F7255" t="str">
        <f t="shared" si="341"/>
        <v>No</v>
      </c>
    </row>
    <row r="7256" spans="1:6" x14ac:dyDescent="0.25">
      <c r="A7256" t="s">
        <v>216</v>
      </c>
      <c r="B7256" s="1">
        <v>39878</v>
      </c>
      <c r="C7256" t="s">
        <v>4245</v>
      </c>
      <c r="D7256">
        <f t="shared" si="339"/>
        <v>5720.44</v>
      </c>
      <c r="E7256">
        <f t="shared" si="340"/>
        <v>3</v>
      </c>
      <c r="F7256" t="str">
        <f t="shared" si="341"/>
        <v>No</v>
      </c>
    </row>
    <row r="7257" spans="1:6" x14ac:dyDescent="0.25">
      <c r="A7257" t="s">
        <v>320</v>
      </c>
      <c r="B7257" s="1">
        <v>38598</v>
      </c>
      <c r="C7257" t="s">
        <v>4246</v>
      </c>
      <c r="D7257">
        <f t="shared" si="339"/>
        <v>9432.61</v>
      </c>
      <c r="E7257">
        <f t="shared" si="340"/>
        <v>9</v>
      </c>
      <c r="F7257" t="str">
        <f t="shared" si="341"/>
        <v>Yes</v>
      </c>
    </row>
    <row r="7258" spans="1:6" x14ac:dyDescent="0.25">
      <c r="A7258" t="s">
        <v>751</v>
      </c>
      <c r="B7258" s="1">
        <v>37645</v>
      </c>
      <c r="C7258" t="s">
        <v>4247</v>
      </c>
      <c r="D7258">
        <f t="shared" si="339"/>
        <v>7774.23</v>
      </c>
      <c r="E7258">
        <f t="shared" si="340"/>
        <v>1</v>
      </c>
      <c r="F7258" t="str">
        <f t="shared" si="341"/>
        <v>No</v>
      </c>
    </row>
    <row r="7259" spans="1:6" x14ac:dyDescent="0.25">
      <c r="A7259" t="s">
        <v>283</v>
      </c>
      <c r="B7259" s="1">
        <v>40815</v>
      </c>
      <c r="C7259">
        <v>6301.4</v>
      </c>
      <c r="D7259">
        <f t="shared" si="339"/>
        <v>6301.4</v>
      </c>
      <c r="E7259">
        <f t="shared" si="340"/>
        <v>9</v>
      </c>
      <c r="F7259" t="str">
        <f t="shared" si="341"/>
        <v>No</v>
      </c>
    </row>
    <row r="7260" spans="1:6" x14ac:dyDescent="0.25">
      <c r="A7260" t="s">
        <v>216</v>
      </c>
      <c r="B7260" s="1">
        <v>39031</v>
      </c>
      <c r="C7260" t="s">
        <v>4248</v>
      </c>
      <c r="D7260">
        <f t="shared" si="339"/>
        <v>5438.55</v>
      </c>
      <c r="E7260">
        <f t="shared" si="340"/>
        <v>11</v>
      </c>
      <c r="F7260" t="str">
        <f t="shared" si="341"/>
        <v>No</v>
      </c>
    </row>
    <row r="7261" spans="1:6" x14ac:dyDescent="0.25">
      <c r="A7261" t="s">
        <v>80</v>
      </c>
      <c r="B7261" s="1">
        <v>40153</v>
      </c>
      <c r="C7261" t="s">
        <v>4249</v>
      </c>
      <c r="D7261">
        <f t="shared" si="339"/>
        <v>7155.59</v>
      </c>
      <c r="E7261">
        <f t="shared" si="340"/>
        <v>12</v>
      </c>
      <c r="F7261" t="str">
        <f t="shared" si="341"/>
        <v>Yes</v>
      </c>
    </row>
    <row r="7262" spans="1:6" x14ac:dyDescent="0.25">
      <c r="A7262" t="s">
        <v>1221</v>
      </c>
      <c r="B7262" s="1">
        <v>37716</v>
      </c>
      <c r="C7262" t="s">
        <v>4250</v>
      </c>
      <c r="D7262">
        <f t="shared" si="339"/>
        <v>5013.04</v>
      </c>
      <c r="E7262">
        <f t="shared" si="340"/>
        <v>4</v>
      </c>
      <c r="F7262" t="str">
        <f t="shared" si="341"/>
        <v>No</v>
      </c>
    </row>
    <row r="7263" spans="1:6" x14ac:dyDescent="0.25">
      <c r="A7263" t="s">
        <v>1748</v>
      </c>
      <c r="B7263" s="1">
        <v>41804</v>
      </c>
      <c r="C7263">
        <v>8858.58</v>
      </c>
      <c r="D7263">
        <f t="shared" si="339"/>
        <v>8858.58</v>
      </c>
      <c r="E7263">
        <f t="shared" si="340"/>
        <v>6</v>
      </c>
      <c r="F7263" t="str">
        <f t="shared" si="341"/>
        <v>No</v>
      </c>
    </row>
    <row r="7264" spans="1:6" x14ac:dyDescent="0.25">
      <c r="A7264" t="s">
        <v>2586</v>
      </c>
      <c r="B7264" s="1">
        <v>40323</v>
      </c>
      <c r="C7264" t="s">
        <v>4251</v>
      </c>
      <c r="D7264">
        <f t="shared" si="339"/>
        <v>6993.87</v>
      </c>
      <c r="E7264">
        <f t="shared" si="340"/>
        <v>5</v>
      </c>
      <c r="F7264" t="str">
        <f t="shared" si="341"/>
        <v>No</v>
      </c>
    </row>
    <row r="7265" spans="1:6" x14ac:dyDescent="0.25">
      <c r="A7265" t="s">
        <v>790</v>
      </c>
      <c r="B7265" s="1">
        <v>41537</v>
      </c>
      <c r="C7265">
        <v>7110.48</v>
      </c>
      <c r="D7265">
        <f t="shared" si="339"/>
        <v>7110.48</v>
      </c>
      <c r="E7265">
        <f t="shared" si="340"/>
        <v>9</v>
      </c>
      <c r="F7265" t="str">
        <f t="shared" si="341"/>
        <v>No</v>
      </c>
    </row>
    <row r="7266" spans="1:6" x14ac:dyDescent="0.25">
      <c r="A7266" t="s">
        <v>269</v>
      </c>
      <c r="B7266" s="1">
        <v>39885</v>
      </c>
      <c r="C7266" t="s">
        <v>4252</v>
      </c>
      <c r="D7266">
        <f t="shared" si="339"/>
        <v>6229.35</v>
      </c>
      <c r="E7266">
        <f t="shared" si="340"/>
        <v>3</v>
      </c>
      <c r="F7266" t="str">
        <f t="shared" si="341"/>
        <v>Yes</v>
      </c>
    </row>
    <row r="7267" spans="1:6" x14ac:dyDescent="0.25">
      <c r="A7267" t="s">
        <v>77</v>
      </c>
      <c r="B7267" s="1">
        <v>39130</v>
      </c>
      <c r="C7267">
        <v>9839.7999999999993</v>
      </c>
      <c r="D7267">
        <f t="shared" si="339"/>
        <v>9839.7999999999993</v>
      </c>
      <c r="E7267">
        <f t="shared" si="340"/>
        <v>2</v>
      </c>
      <c r="F7267" t="str">
        <f t="shared" si="341"/>
        <v>No</v>
      </c>
    </row>
    <row r="7268" spans="1:6" x14ac:dyDescent="0.25">
      <c r="A7268" t="s">
        <v>304</v>
      </c>
      <c r="B7268" s="1">
        <v>40133</v>
      </c>
      <c r="C7268" t="s">
        <v>4253</v>
      </c>
      <c r="D7268">
        <f t="shared" si="339"/>
        <v>8547.52</v>
      </c>
      <c r="E7268">
        <f t="shared" si="340"/>
        <v>11</v>
      </c>
      <c r="F7268" t="str">
        <f t="shared" si="341"/>
        <v>No</v>
      </c>
    </row>
    <row r="7269" spans="1:6" x14ac:dyDescent="0.25">
      <c r="A7269" t="s">
        <v>400</v>
      </c>
      <c r="B7269" s="1">
        <v>39258</v>
      </c>
      <c r="C7269" t="s">
        <v>4254</v>
      </c>
      <c r="D7269">
        <f t="shared" si="339"/>
        <v>7818.32</v>
      </c>
      <c r="E7269">
        <f t="shared" si="340"/>
        <v>6</v>
      </c>
      <c r="F7269" t="str">
        <f t="shared" si="341"/>
        <v>No</v>
      </c>
    </row>
    <row r="7270" spans="1:6" x14ac:dyDescent="0.25">
      <c r="A7270" t="s">
        <v>1179</v>
      </c>
      <c r="B7270" s="1">
        <v>40424</v>
      </c>
      <c r="C7270" t="s">
        <v>4255</v>
      </c>
      <c r="D7270">
        <f t="shared" si="339"/>
        <v>9801.66</v>
      </c>
      <c r="E7270">
        <f t="shared" si="340"/>
        <v>9</v>
      </c>
      <c r="F7270" t="str">
        <f t="shared" si="341"/>
        <v>No</v>
      </c>
    </row>
    <row r="7271" spans="1:6" x14ac:dyDescent="0.25">
      <c r="A7271" t="s">
        <v>996</v>
      </c>
      <c r="B7271" s="1">
        <v>40523</v>
      </c>
      <c r="C7271" t="s">
        <v>4256</v>
      </c>
      <c r="D7271">
        <f t="shared" si="339"/>
        <v>9547.11</v>
      </c>
      <c r="E7271">
        <f t="shared" si="340"/>
        <v>12</v>
      </c>
      <c r="F7271" t="str">
        <f t="shared" si="341"/>
        <v>No</v>
      </c>
    </row>
    <row r="7272" spans="1:6" x14ac:dyDescent="0.25">
      <c r="A7272" t="s">
        <v>508</v>
      </c>
      <c r="B7272" s="1">
        <v>40133</v>
      </c>
      <c r="C7272" t="s">
        <v>4257</v>
      </c>
      <c r="D7272">
        <f t="shared" si="339"/>
        <v>6712.6</v>
      </c>
      <c r="E7272">
        <f t="shared" si="340"/>
        <v>11</v>
      </c>
      <c r="F7272" t="str">
        <f t="shared" si="341"/>
        <v>No</v>
      </c>
    </row>
    <row r="7273" spans="1:6" x14ac:dyDescent="0.25">
      <c r="A7273" t="s">
        <v>238</v>
      </c>
      <c r="B7273" s="1">
        <v>41099</v>
      </c>
      <c r="C7273">
        <v>6198.47</v>
      </c>
      <c r="D7273">
        <f t="shared" si="339"/>
        <v>6198.47</v>
      </c>
      <c r="E7273">
        <f t="shared" si="340"/>
        <v>7</v>
      </c>
      <c r="F7273" t="str">
        <f t="shared" si="341"/>
        <v>No</v>
      </c>
    </row>
    <row r="7274" spans="1:6" x14ac:dyDescent="0.25">
      <c r="A7274" t="s">
        <v>217</v>
      </c>
      <c r="B7274" s="1">
        <v>38234</v>
      </c>
      <c r="C7274" t="s">
        <v>4258</v>
      </c>
      <c r="D7274">
        <f t="shared" si="339"/>
        <v>7970.09</v>
      </c>
      <c r="E7274">
        <f t="shared" si="340"/>
        <v>9</v>
      </c>
      <c r="F7274" t="str">
        <f t="shared" si="341"/>
        <v>No</v>
      </c>
    </row>
    <row r="7275" spans="1:6" x14ac:dyDescent="0.25">
      <c r="A7275" t="s">
        <v>1838</v>
      </c>
      <c r="B7275" s="1">
        <v>37444</v>
      </c>
      <c r="C7275" t="s">
        <v>4259</v>
      </c>
      <c r="D7275">
        <f t="shared" si="339"/>
        <v>8178.98</v>
      </c>
      <c r="E7275">
        <f t="shared" si="340"/>
        <v>7</v>
      </c>
      <c r="F7275" t="str">
        <f t="shared" si="341"/>
        <v>No</v>
      </c>
    </row>
    <row r="7276" spans="1:6" x14ac:dyDescent="0.25">
      <c r="A7276" t="s">
        <v>329</v>
      </c>
      <c r="B7276" s="1">
        <v>38298</v>
      </c>
      <c r="C7276" t="s">
        <v>4260</v>
      </c>
      <c r="D7276">
        <f t="shared" si="339"/>
        <v>7922.48</v>
      </c>
      <c r="E7276">
        <f t="shared" si="340"/>
        <v>11</v>
      </c>
      <c r="F7276" t="str">
        <f t="shared" si="341"/>
        <v>No</v>
      </c>
    </row>
    <row r="7277" spans="1:6" x14ac:dyDescent="0.25">
      <c r="A7277" t="s">
        <v>472</v>
      </c>
      <c r="B7277" s="1">
        <v>39630</v>
      </c>
      <c r="C7277">
        <v>7176.7</v>
      </c>
      <c r="D7277">
        <f t="shared" si="339"/>
        <v>7176.7</v>
      </c>
      <c r="E7277">
        <f t="shared" si="340"/>
        <v>7</v>
      </c>
      <c r="F7277" t="str">
        <f t="shared" si="341"/>
        <v>No</v>
      </c>
    </row>
    <row r="7278" spans="1:6" x14ac:dyDescent="0.25">
      <c r="A7278" t="s">
        <v>238</v>
      </c>
      <c r="B7278" s="1">
        <v>38079</v>
      </c>
      <c r="C7278">
        <v>7953.98</v>
      </c>
      <c r="D7278">
        <f t="shared" si="339"/>
        <v>7953.98</v>
      </c>
      <c r="E7278">
        <f t="shared" si="340"/>
        <v>4</v>
      </c>
      <c r="F7278" t="str">
        <f t="shared" si="341"/>
        <v>No</v>
      </c>
    </row>
    <row r="7279" spans="1:6" x14ac:dyDescent="0.25">
      <c r="A7279" t="s">
        <v>506</v>
      </c>
      <c r="B7279" s="1">
        <v>37526</v>
      </c>
      <c r="C7279">
        <v>6292.68</v>
      </c>
      <c r="D7279">
        <f t="shared" si="339"/>
        <v>6292.68</v>
      </c>
      <c r="E7279">
        <f t="shared" si="340"/>
        <v>9</v>
      </c>
      <c r="F7279" t="str">
        <f t="shared" si="341"/>
        <v>No</v>
      </c>
    </row>
    <row r="7280" spans="1:6" x14ac:dyDescent="0.25">
      <c r="A7280" t="s">
        <v>665</v>
      </c>
      <c r="B7280" s="1">
        <v>40763</v>
      </c>
      <c r="C7280" t="s">
        <v>4261</v>
      </c>
      <c r="D7280">
        <f t="shared" si="339"/>
        <v>7761.83</v>
      </c>
      <c r="E7280">
        <f t="shared" si="340"/>
        <v>8</v>
      </c>
      <c r="F7280" t="str">
        <f t="shared" si="341"/>
        <v>No</v>
      </c>
    </row>
    <row r="7281" spans="1:6" x14ac:dyDescent="0.25">
      <c r="A7281" t="s">
        <v>853</v>
      </c>
      <c r="B7281" s="1">
        <v>38929</v>
      </c>
      <c r="C7281" t="s">
        <v>4262</v>
      </c>
      <c r="D7281">
        <f t="shared" si="339"/>
        <v>8470.7800000000007</v>
      </c>
      <c r="E7281">
        <f t="shared" si="340"/>
        <v>7</v>
      </c>
      <c r="F7281" t="str">
        <f t="shared" si="341"/>
        <v>No</v>
      </c>
    </row>
    <row r="7282" spans="1:6" x14ac:dyDescent="0.25">
      <c r="A7282" t="s">
        <v>71</v>
      </c>
      <c r="B7282" s="1">
        <v>40837</v>
      </c>
      <c r="C7282">
        <v>7430.1</v>
      </c>
      <c r="D7282">
        <f t="shared" si="339"/>
        <v>7430.1</v>
      </c>
      <c r="E7282">
        <f t="shared" si="340"/>
        <v>10</v>
      </c>
      <c r="F7282" t="str">
        <f t="shared" si="341"/>
        <v>No</v>
      </c>
    </row>
    <row r="7283" spans="1:6" x14ac:dyDescent="0.25">
      <c r="A7283" t="s">
        <v>61</v>
      </c>
      <c r="B7283" s="1">
        <v>40882</v>
      </c>
      <c r="C7283" t="s">
        <v>4263</v>
      </c>
      <c r="D7283">
        <f t="shared" si="339"/>
        <v>7260.37</v>
      </c>
      <c r="E7283">
        <f t="shared" si="340"/>
        <v>12</v>
      </c>
      <c r="F7283" t="str">
        <f t="shared" si="341"/>
        <v>No</v>
      </c>
    </row>
    <row r="7284" spans="1:6" x14ac:dyDescent="0.25">
      <c r="A7284" t="s">
        <v>134</v>
      </c>
      <c r="B7284" s="1">
        <v>37420</v>
      </c>
      <c r="C7284">
        <v>7686.81</v>
      </c>
      <c r="D7284">
        <f t="shared" si="339"/>
        <v>7686.81</v>
      </c>
      <c r="E7284">
        <f t="shared" si="340"/>
        <v>6</v>
      </c>
      <c r="F7284" t="str">
        <f t="shared" si="341"/>
        <v>No</v>
      </c>
    </row>
    <row r="7285" spans="1:6" x14ac:dyDescent="0.25">
      <c r="A7285" t="s">
        <v>474</v>
      </c>
      <c r="B7285" s="1">
        <v>41759</v>
      </c>
      <c r="C7285">
        <v>7763.94</v>
      </c>
      <c r="D7285">
        <f t="shared" si="339"/>
        <v>7763.94</v>
      </c>
      <c r="E7285">
        <f t="shared" si="340"/>
        <v>4</v>
      </c>
      <c r="F7285" t="str">
        <f t="shared" si="341"/>
        <v>No</v>
      </c>
    </row>
    <row r="7286" spans="1:6" x14ac:dyDescent="0.25">
      <c r="A7286" t="s">
        <v>466</v>
      </c>
      <c r="B7286" s="1">
        <v>37302</v>
      </c>
      <c r="C7286" t="s">
        <v>4264</v>
      </c>
      <c r="D7286">
        <f t="shared" si="339"/>
        <v>7698.59</v>
      </c>
      <c r="E7286">
        <f t="shared" si="340"/>
        <v>2</v>
      </c>
      <c r="F7286" t="str">
        <f t="shared" si="341"/>
        <v>No</v>
      </c>
    </row>
    <row r="7287" spans="1:6" x14ac:dyDescent="0.25">
      <c r="A7287" t="s">
        <v>489</v>
      </c>
      <c r="B7287" s="1">
        <v>41901</v>
      </c>
      <c r="C7287">
        <v>5191.1499999999996</v>
      </c>
      <c r="D7287">
        <f t="shared" si="339"/>
        <v>5191.1499999999996</v>
      </c>
      <c r="E7287">
        <f t="shared" si="340"/>
        <v>9</v>
      </c>
      <c r="F7287" t="str">
        <f t="shared" si="341"/>
        <v>No</v>
      </c>
    </row>
    <row r="7288" spans="1:6" x14ac:dyDescent="0.25">
      <c r="A7288" t="s">
        <v>413</v>
      </c>
      <c r="B7288" s="1">
        <v>40615</v>
      </c>
      <c r="C7288" t="s">
        <v>4265</v>
      </c>
      <c r="D7288">
        <f t="shared" si="339"/>
        <v>8259.82</v>
      </c>
      <c r="E7288">
        <f t="shared" si="340"/>
        <v>3</v>
      </c>
      <c r="F7288" t="str">
        <f t="shared" si="341"/>
        <v>No</v>
      </c>
    </row>
    <row r="7289" spans="1:6" x14ac:dyDescent="0.25">
      <c r="A7289" t="s">
        <v>668</v>
      </c>
      <c r="B7289" s="1">
        <v>38224</v>
      </c>
      <c r="C7289" t="s">
        <v>4266</v>
      </c>
      <c r="D7289">
        <f t="shared" si="339"/>
        <v>9804.6299999999992</v>
      </c>
      <c r="E7289">
        <f t="shared" si="340"/>
        <v>8</v>
      </c>
      <c r="F7289" t="str">
        <f t="shared" si="341"/>
        <v>No</v>
      </c>
    </row>
    <row r="7290" spans="1:6" x14ac:dyDescent="0.25">
      <c r="A7290" t="s">
        <v>718</v>
      </c>
      <c r="B7290" s="1">
        <v>40796</v>
      </c>
      <c r="C7290">
        <v>9123.9599999999991</v>
      </c>
      <c r="D7290">
        <f t="shared" si="339"/>
        <v>9123.9599999999991</v>
      </c>
      <c r="E7290">
        <f t="shared" si="340"/>
        <v>9</v>
      </c>
      <c r="F7290" t="str">
        <f t="shared" si="341"/>
        <v>No</v>
      </c>
    </row>
    <row r="7291" spans="1:6" x14ac:dyDescent="0.25">
      <c r="A7291" t="s">
        <v>794</v>
      </c>
      <c r="B7291" s="1">
        <v>38542</v>
      </c>
      <c r="C7291">
        <v>7993.7</v>
      </c>
      <c r="D7291">
        <f t="shared" si="339"/>
        <v>7993.7</v>
      </c>
      <c r="E7291">
        <f t="shared" si="340"/>
        <v>7</v>
      </c>
      <c r="F7291" t="str">
        <f t="shared" si="341"/>
        <v>No</v>
      </c>
    </row>
    <row r="7292" spans="1:6" x14ac:dyDescent="0.25">
      <c r="A7292" t="s">
        <v>114</v>
      </c>
      <c r="B7292" s="1">
        <v>37463</v>
      </c>
      <c r="C7292" t="s">
        <v>4267</v>
      </c>
      <c r="D7292">
        <f t="shared" si="339"/>
        <v>7025.74</v>
      </c>
      <c r="E7292">
        <f t="shared" si="340"/>
        <v>7</v>
      </c>
      <c r="F7292" t="str">
        <f t="shared" si="341"/>
        <v>No</v>
      </c>
    </row>
    <row r="7293" spans="1:6" x14ac:dyDescent="0.25">
      <c r="A7293" t="s">
        <v>607</v>
      </c>
      <c r="B7293" s="1">
        <v>40149</v>
      </c>
      <c r="C7293" t="s">
        <v>4268</v>
      </c>
      <c r="D7293">
        <f t="shared" si="339"/>
        <v>5476.42</v>
      </c>
      <c r="E7293">
        <f t="shared" si="340"/>
        <v>12</v>
      </c>
      <c r="F7293" t="str">
        <f t="shared" si="341"/>
        <v>No</v>
      </c>
    </row>
    <row r="7294" spans="1:6" x14ac:dyDescent="0.25">
      <c r="A7294" t="s">
        <v>312</v>
      </c>
      <c r="B7294" s="1">
        <v>38610</v>
      </c>
      <c r="C7294">
        <v>5466.29</v>
      </c>
      <c r="D7294">
        <f t="shared" si="339"/>
        <v>5466.29</v>
      </c>
      <c r="E7294">
        <f t="shared" si="340"/>
        <v>9</v>
      </c>
      <c r="F7294" t="str">
        <f t="shared" si="341"/>
        <v>No</v>
      </c>
    </row>
    <row r="7295" spans="1:6" x14ac:dyDescent="0.25">
      <c r="A7295" t="s">
        <v>202</v>
      </c>
      <c r="B7295" s="1">
        <v>38108</v>
      </c>
      <c r="C7295" t="s">
        <v>4269</v>
      </c>
      <c r="D7295">
        <f t="shared" si="339"/>
        <v>8834.02</v>
      </c>
      <c r="E7295">
        <f t="shared" si="340"/>
        <v>5</v>
      </c>
      <c r="F7295" t="str">
        <f t="shared" si="341"/>
        <v>No</v>
      </c>
    </row>
    <row r="7296" spans="1:6" x14ac:dyDescent="0.25">
      <c r="A7296" t="s">
        <v>260</v>
      </c>
      <c r="B7296" s="1">
        <v>41555</v>
      </c>
      <c r="C7296">
        <v>9494.52</v>
      </c>
      <c r="D7296">
        <f t="shared" si="339"/>
        <v>9494.52</v>
      </c>
      <c r="E7296">
        <f t="shared" si="340"/>
        <v>10</v>
      </c>
      <c r="F7296" t="str">
        <f t="shared" si="341"/>
        <v>No</v>
      </c>
    </row>
    <row r="7297" spans="1:6" x14ac:dyDescent="0.25">
      <c r="A7297" t="s">
        <v>868</v>
      </c>
      <c r="B7297" s="1">
        <v>39653</v>
      </c>
      <c r="C7297" t="s">
        <v>4270</v>
      </c>
      <c r="D7297">
        <f t="shared" si="339"/>
        <v>8723.2900000000009</v>
      </c>
      <c r="E7297">
        <f t="shared" si="340"/>
        <v>7</v>
      </c>
      <c r="F7297" t="str">
        <f t="shared" si="341"/>
        <v>No</v>
      </c>
    </row>
    <row r="7298" spans="1:6" x14ac:dyDescent="0.25">
      <c r="A7298" t="s">
        <v>76</v>
      </c>
      <c r="B7298" s="1">
        <v>41416</v>
      </c>
      <c r="C7298" t="s">
        <v>4271</v>
      </c>
      <c r="D7298">
        <f t="shared" si="339"/>
        <v>9622.65</v>
      </c>
      <c r="E7298">
        <f t="shared" si="340"/>
        <v>5</v>
      </c>
      <c r="F7298" t="str">
        <f t="shared" si="341"/>
        <v>No</v>
      </c>
    </row>
    <row r="7299" spans="1:6" x14ac:dyDescent="0.25">
      <c r="A7299" t="s">
        <v>101</v>
      </c>
      <c r="B7299" s="1">
        <v>40509</v>
      </c>
      <c r="C7299" t="s">
        <v>4272</v>
      </c>
      <c r="D7299">
        <f t="shared" ref="D7299:D7362" si="342">IF(LEFT(RIGHT(C7299,3))=",",_xlfn.NUMBERVALUE(C7299,",","."),C7299)</f>
        <v>8331.59</v>
      </c>
      <c r="E7299">
        <f t="shared" ref="E7299:E7362" si="343">MONTH(B7299)</f>
        <v>11</v>
      </c>
      <c r="F7299" t="str">
        <f t="shared" ref="F7299:F7362" si="344">IF(ISERROR(SEARCH("J*A*S*M",A7299)),"No","Yes")</f>
        <v>No</v>
      </c>
    </row>
    <row r="7300" spans="1:6" x14ac:dyDescent="0.25">
      <c r="A7300" t="s">
        <v>84</v>
      </c>
      <c r="B7300" s="1">
        <v>38657</v>
      </c>
      <c r="C7300">
        <v>9457.34</v>
      </c>
      <c r="D7300">
        <f t="shared" si="342"/>
        <v>9457.34</v>
      </c>
      <c r="E7300">
        <f t="shared" si="343"/>
        <v>11</v>
      </c>
      <c r="F7300" t="str">
        <f t="shared" si="344"/>
        <v>No</v>
      </c>
    </row>
    <row r="7301" spans="1:6" x14ac:dyDescent="0.25">
      <c r="A7301" t="s">
        <v>648</v>
      </c>
      <c r="B7301" s="1">
        <v>38875</v>
      </c>
      <c r="C7301" t="s">
        <v>4273</v>
      </c>
      <c r="D7301">
        <f t="shared" si="342"/>
        <v>6148.22</v>
      </c>
      <c r="E7301">
        <f t="shared" si="343"/>
        <v>6</v>
      </c>
      <c r="F7301" t="str">
        <f t="shared" si="344"/>
        <v>No</v>
      </c>
    </row>
    <row r="7302" spans="1:6" x14ac:dyDescent="0.25">
      <c r="A7302" t="s">
        <v>230</v>
      </c>
      <c r="B7302" s="1">
        <v>37523</v>
      </c>
      <c r="C7302">
        <v>6183.36</v>
      </c>
      <c r="D7302">
        <f t="shared" si="342"/>
        <v>6183.36</v>
      </c>
      <c r="E7302">
        <f t="shared" si="343"/>
        <v>9</v>
      </c>
      <c r="F7302" t="str">
        <f t="shared" si="344"/>
        <v>No</v>
      </c>
    </row>
    <row r="7303" spans="1:6" x14ac:dyDescent="0.25">
      <c r="A7303" t="s">
        <v>634</v>
      </c>
      <c r="B7303" s="1">
        <v>39683</v>
      </c>
      <c r="C7303">
        <v>8230.3700000000008</v>
      </c>
      <c r="D7303">
        <f t="shared" si="342"/>
        <v>8230.3700000000008</v>
      </c>
      <c r="E7303">
        <f t="shared" si="343"/>
        <v>8</v>
      </c>
      <c r="F7303" t="str">
        <f t="shared" si="344"/>
        <v>No</v>
      </c>
    </row>
    <row r="7304" spans="1:6" x14ac:dyDescent="0.25">
      <c r="A7304" t="s">
        <v>2040</v>
      </c>
      <c r="B7304" s="1">
        <v>41749</v>
      </c>
      <c r="C7304" t="s">
        <v>4274</v>
      </c>
      <c r="D7304">
        <f t="shared" si="342"/>
        <v>6222.33</v>
      </c>
      <c r="E7304">
        <f t="shared" si="343"/>
        <v>4</v>
      </c>
      <c r="F7304" t="str">
        <f t="shared" si="344"/>
        <v>No</v>
      </c>
    </row>
    <row r="7305" spans="1:6" x14ac:dyDescent="0.25">
      <c r="A7305" t="s">
        <v>71</v>
      </c>
      <c r="B7305" s="1">
        <v>39689</v>
      </c>
      <c r="C7305">
        <v>9568.32</v>
      </c>
      <c r="D7305">
        <f t="shared" si="342"/>
        <v>9568.32</v>
      </c>
      <c r="E7305">
        <f t="shared" si="343"/>
        <v>8</v>
      </c>
      <c r="F7305" t="str">
        <f t="shared" si="344"/>
        <v>No</v>
      </c>
    </row>
    <row r="7306" spans="1:6" x14ac:dyDescent="0.25">
      <c r="A7306" t="s">
        <v>334</v>
      </c>
      <c r="B7306" s="1">
        <v>40228</v>
      </c>
      <c r="C7306" t="s">
        <v>4275</v>
      </c>
      <c r="D7306">
        <f t="shared" si="342"/>
        <v>8486.65</v>
      </c>
      <c r="E7306">
        <f t="shared" si="343"/>
        <v>2</v>
      </c>
      <c r="F7306" t="str">
        <f t="shared" si="344"/>
        <v>No</v>
      </c>
    </row>
    <row r="7307" spans="1:6" x14ac:dyDescent="0.25">
      <c r="A7307" t="s">
        <v>132</v>
      </c>
      <c r="B7307" s="1">
        <v>41903</v>
      </c>
      <c r="C7307">
        <v>8263.86</v>
      </c>
      <c r="D7307">
        <f t="shared" si="342"/>
        <v>8263.86</v>
      </c>
      <c r="E7307">
        <f t="shared" si="343"/>
        <v>9</v>
      </c>
      <c r="F7307" t="str">
        <f t="shared" si="344"/>
        <v>No</v>
      </c>
    </row>
    <row r="7308" spans="1:6" x14ac:dyDescent="0.25">
      <c r="A7308" t="s">
        <v>138</v>
      </c>
      <c r="B7308" s="1">
        <v>37286</v>
      </c>
      <c r="C7308" t="s">
        <v>4276</v>
      </c>
      <c r="D7308">
        <f t="shared" si="342"/>
        <v>7445.24</v>
      </c>
      <c r="E7308">
        <f t="shared" si="343"/>
        <v>1</v>
      </c>
      <c r="F7308" t="str">
        <f t="shared" si="344"/>
        <v>Yes</v>
      </c>
    </row>
    <row r="7309" spans="1:6" x14ac:dyDescent="0.25">
      <c r="A7309" t="s">
        <v>519</v>
      </c>
      <c r="B7309" s="1">
        <v>37280</v>
      </c>
      <c r="C7309">
        <v>5816.38</v>
      </c>
      <c r="D7309">
        <f t="shared" si="342"/>
        <v>5816.38</v>
      </c>
      <c r="E7309">
        <f t="shared" si="343"/>
        <v>1</v>
      </c>
      <c r="F7309" t="str">
        <f t="shared" si="344"/>
        <v>No</v>
      </c>
    </row>
    <row r="7310" spans="1:6" x14ac:dyDescent="0.25">
      <c r="A7310" t="s">
        <v>303</v>
      </c>
      <c r="B7310" s="1">
        <v>37288</v>
      </c>
      <c r="C7310" t="s">
        <v>4277</v>
      </c>
      <c r="D7310">
        <f t="shared" si="342"/>
        <v>5815.31</v>
      </c>
      <c r="E7310">
        <f t="shared" si="343"/>
        <v>2</v>
      </c>
      <c r="F7310" t="str">
        <f t="shared" si="344"/>
        <v>No</v>
      </c>
    </row>
    <row r="7311" spans="1:6" x14ac:dyDescent="0.25">
      <c r="A7311" t="s">
        <v>308</v>
      </c>
      <c r="B7311" s="1">
        <v>41655</v>
      </c>
      <c r="C7311">
        <v>5624.5</v>
      </c>
      <c r="D7311">
        <f t="shared" si="342"/>
        <v>5624.5</v>
      </c>
      <c r="E7311">
        <f t="shared" si="343"/>
        <v>1</v>
      </c>
      <c r="F7311" t="str">
        <f t="shared" si="344"/>
        <v>No</v>
      </c>
    </row>
    <row r="7312" spans="1:6" x14ac:dyDescent="0.25">
      <c r="A7312" t="s">
        <v>216</v>
      </c>
      <c r="B7312" s="1">
        <v>39936</v>
      </c>
      <c r="C7312" t="s">
        <v>4278</v>
      </c>
      <c r="D7312">
        <f t="shared" si="342"/>
        <v>6660.29</v>
      </c>
      <c r="E7312">
        <f t="shared" si="343"/>
        <v>5</v>
      </c>
      <c r="F7312" t="str">
        <f t="shared" si="344"/>
        <v>No</v>
      </c>
    </row>
    <row r="7313" spans="1:6" x14ac:dyDescent="0.25">
      <c r="A7313" t="s">
        <v>80</v>
      </c>
      <c r="B7313" s="1">
        <v>37367</v>
      </c>
      <c r="C7313" t="s">
        <v>4279</v>
      </c>
      <c r="D7313">
        <f t="shared" si="342"/>
        <v>9625.18</v>
      </c>
      <c r="E7313">
        <f t="shared" si="343"/>
        <v>4</v>
      </c>
      <c r="F7313" t="str">
        <f t="shared" si="344"/>
        <v>Yes</v>
      </c>
    </row>
    <row r="7314" spans="1:6" x14ac:dyDescent="0.25">
      <c r="A7314" t="s">
        <v>102</v>
      </c>
      <c r="B7314" s="1">
        <v>41914</v>
      </c>
      <c r="C7314" t="s">
        <v>4280</v>
      </c>
      <c r="D7314">
        <f t="shared" si="342"/>
        <v>7766.69</v>
      </c>
      <c r="E7314">
        <f t="shared" si="343"/>
        <v>10</v>
      </c>
      <c r="F7314" t="str">
        <f t="shared" si="344"/>
        <v>No</v>
      </c>
    </row>
    <row r="7315" spans="1:6" x14ac:dyDescent="0.25">
      <c r="A7315" t="s">
        <v>372</v>
      </c>
      <c r="B7315" s="1">
        <v>41080</v>
      </c>
      <c r="C7315" t="s">
        <v>4281</v>
      </c>
      <c r="D7315">
        <f t="shared" si="342"/>
        <v>7157.55</v>
      </c>
      <c r="E7315">
        <f t="shared" si="343"/>
        <v>6</v>
      </c>
      <c r="F7315" t="str">
        <f t="shared" si="344"/>
        <v>No</v>
      </c>
    </row>
    <row r="7316" spans="1:6" x14ac:dyDescent="0.25">
      <c r="A7316" t="s">
        <v>708</v>
      </c>
      <c r="B7316" s="1">
        <v>37499</v>
      </c>
      <c r="C7316">
        <v>8531.4</v>
      </c>
      <c r="D7316">
        <f t="shared" si="342"/>
        <v>8531.4</v>
      </c>
      <c r="E7316">
        <f t="shared" si="343"/>
        <v>8</v>
      </c>
      <c r="F7316" t="str">
        <f t="shared" si="344"/>
        <v>No</v>
      </c>
    </row>
    <row r="7317" spans="1:6" x14ac:dyDescent="0.25">
      <c r="A7317" t="s">
        <v>526</v>
      </c>
      <c r="B7317" s="1">
        <v>38218</v>
      </c>
      <c r="C7317">
        <v>8546.76</v>
      </c>
      <c r="D7317">
        <f t="shared" si="342"/>
        <v>8546.76</v>
      </c>
      <c r="E7317">
        <f t="shared" si="343"/>
        <v>8</v>
      </c>
      <c r="F7317" t="str">
        <f t="shared" si="344"/>
        <v>No</v>
      </c>
    </row>
    <row r="7318" spans="1:6" x14ac:dyDescent="0.25">
      <c r="A7318" t="s">
        <v>143</v>
      </c>
      <c r="B7318" s="1">
        <v>38325</v>
      </c>
      <c r="C7318" t="s">
        <v>4282</v>
      </c>
      <c r="D7318">
        <f t="shared" si="342"/>
        <v>9167.98</v>
      </c>
      <c r="E7318">
        <f t="shared" si="343"/>
        <v>12</v>
      </c>
      <c r="F7318" t="str">
        <f t="shared" si="344"/>
        <v>Yes</v>
      </c>
    </row>
    <row r="7319" spans="1:6" x14ac:dyDescent="0.25">
      <c r="A7319" t="s">
        <v>216</v>
      </c>
      <c r="B7319" s="1">
        <v>37208</v>
      </c>
      <c r="C7319" t="s">
        <v>4283</v>
      </c>
      <c r="D7319">
        <f t="shared" si="342"/>
        <v>6288.58</v>
      </c>
      <c r="E7319">
        <f t="shared" si="343"/>
        <v>11</v>
      </c>
      <c r="F7319" t="str">
        <f t="shared" si="344"/>
        <v>No</v>
      </c>
    </row>
    <row r="7320" spans="1:6" x14ac:dyDescent="0.25">
      <c r="A7320" t="s">
        <v>104</v>
      </c>
      <c r="B7320" s="1">
        <v>41992</v>
      </c>
      <c r="C7320" t="s">
        <v>4284</v>
      </c>
      <c r="D7320">
        <f t="shared" si="342"/>
        <v>6739.64</v>
      </c>
      <c r="E7320">
        <f t="shared" si="343"/>
        <v>12</v>
      </c>
      <c r="F7320" t="str">
        <f t="shared" si="344"/>
        <v>No</v>
      </c>
    </row>
    <row r="7321" spans="1:6" x14ac:dyDescent="0.25">
      <c r="A7321" t="s">
        <v>143</v>
      </c>
      <c r="B7321" s="1">
        <v>38465</v>
      </c>
      <c r="C7321" t="s">
        <v>4285</v>
      </c>
      <c r="D7321">
        <f t="shared" si="342"/>
        <v>9799.4</v>
      </c>
      <c r="E7321">
        <f t="shared" si="343"/>
        <v>4</v>
      </c>
      <c r="F7321" t="str">
        <f t="shared" si="344"/>
        <v>Yes</v>
      </c>
    </row>
    <row r="7322" spans="1:6" x14ac:dyDescent="0.25">
      <c r="A7322" t="s">
        <v>475</v>
      </c>
      <c r="B7322" s="1">
        <v>41343</v>
      </c>
      <c r="C7322" t="s">
        <v>4286</v>
      </c>
      <c r="D7322">
        <f t="shared" si="342"/>
        <v>5554.17</v>
      </c>
      <c r="E7322">
        <f t="shared" si="343"/>
        <v>3</v>
      </c>
      <c r="F7322" t="str">
        <f t="shared" si="344"/>
        <v>No</v>
      </c>
    </row>
    <row r="7323" spans="1:6" x14ac:dyDescent="0.25">
      <c r="A7323" t="s">
        <v>217</v>
      </c>
      <c r="B7323" s="1">
        <v>37365</v>
      </c>
      <c r="C7323" t="s">
        <v>4287</v>
      </c>
      <c r="D7323">
        <f t="shared" si="342"/>
        <v>9479.9500000000007</v>
      </c>
      <c r="E7323">
        <f t="shared" si="343"/>
        <v>4</v>
      </c>
      <c r="F7323" t="str">
        <f t="shared" si="344"/>
        <v>No</v>
      </c>
    </row>
    <row r="7324" spans="1:6" x14ac:dyDescent="0.25">
      <c r="A7324" t="s">
        <v>239</v>
      </c>
      <c r="B7324" s="1">
        <v>41478</v>
      </c>
      <c r="C7324">
        <v>6386.84</v>
      </c>
      <c r="D7324">
        <f t="shared" si="342"/>
        <v>6386.84</v>
      </c>
      <c r="E7324">
        <f t="shared" si="343"/>
        <v>7</v>
      </c>
      <c r="F7324" t="str">
        <f t="shared" si="344"/>
        <v>No</v>
      </c>
    </row>
    <row r="7325" spans="1:6" x14ac:dyDescent="0.25">
      <c r="A7325" t="s">
        <v>258</v>
      </c>
      <c r="B7325" s="1">
        <v>39834</v>
      </c>
      <c r="C7325" t="s">
        <v>4288</v>
      </c>
      <c r="D7325">
        <f t="shared" si="342"/>
        <v>7988.25</v>
      </c>
      <c r="E7325">
        <f t="shared" si="343"/>
        <v>1</v>
      </c>
      <c r="F7325" t="str">
        <f t="shared" si="344"/>
        <v>No</v>
      </c>
    </row>
    <row r="7326" spans="1:6" x14ac:dyDescent="0.25">
      <c r="A7326" t="s">
        <v>230</v>
      </c>
      <c r="B7326" s="1">
        <v>38799</v>
      </c>
      <c r="C7326" t="s">
        <v>4289</v>
      </c>
      <c r="D7326">
        <f t="shared" si="342"/>
        <v>7619.11</v>
      </c>
      <c r="E7326">
        <f t="shared" si="343"/>
        <v>3</v>
      </c>
      <c r="F7326" t="str">
        <f t="shared" si="344"/>
        <v>No</v>
      </c>
    </row>
    <row r="7327" spans="1:6" x14ac:dyDescent="0.25">
      <c r="A7327" t="s">
        <v>155</v>
      </c>
      <c r="B7327" s="1">
        <v>41035</v>
      </c>
      <c r="C7327">
        <v>5131.9799999999996</v>
      </c>
      <c r="D7327">
        <f t="shared" si="342"/>
        <v>5131.9799999999996</v>
      </c>
      <c r="E7327">
        <f t="shared" si="343"/>
        <v>5</v>
      </c>
      <c r="F7327" t="str">
        <f t="shared" si="344"/>
        <v>No</v>
      </c>
    </row>
    <row r="7328" spans="1:6" x14ac:dyDescent="0.25">
      <c r="A7328" t="s">
        <v>558</v>
      </c>
      <c r="B7328" s="1">
        <v>39781</v>
      </c>
      <c r="C7328" t="s">
        <v>4290</v>
      </c>
      <c r="D7328">
        <f t="shared" si="342"/>
        <v>6712.17</v>
      </c>
      <c r="E7328">
        <f t="shared" si="343"/>
        <v>11</v>
      </c>
      <c r="F7328" t="str">
        <f t="shared" si="344"/>
        <v>No</v>
      </c>
    </row>
    <row r="7329" spans="1:6" x14ac:dyDescent="0.25">
      <c r="A7329" t="s">
        <v>557</v>
      </c>
      <c r="B7329" s="1">
        <v>40221</v>
      </c>
      <c r="C7329">
        <v>9890.2199999999993</v>
      </c>
      <c r="D7329">
        <f t="shared" si="342"/>
        <v>9890.2199999999993</v>
      </c>
      <c r="E7329">
        <f t="shared" si="343"/>
        <v>2</v>
      </c>
      <c r="F7329" t="str">
        <f t="shared" si="344"/>
        <v>No</v>
      </c>
    </row>
    <row r="7330" spans="1:6" x14ac:dyDescent="0.25">
      <c r="A7330" t="s">
        <v>275</v>
      </c>
      <c r="B7330" s="1">
        <v>39703</v>
      </c>
      <c r="C7330">
        <v>7149.46</v>
      </c>
      <c r="D7330">
        <f t="shared" si="342"/>
        <v>7149.46</v>
      </c>
      <c r="E7330">
        <f t="shared" si="343"/>
        <v>9</v>
      </c>
      <c r="F7330" t="str">
        <f t="shared" si="344"/>
        <v>No</v>
      </c>
    </row>
    <row r="7331" spans="1:6" x14ac:dyDescent="0.25">
      <c r="A7331" t="s">
        <v>374</v>
      </c>
      <c r="B7331" s="1">
        <v>37090</v>
      </c>
      <c r="C7331" t="s">
        <v>4291</v>
      </c>
      <c r="D7331">
        <f t="shared" si="342"/>
        <v>7817.7</v>
      </c>
      <c r="E7331">
        <f t="shared" si="343"/>
        <v>7</v>
      </c>
      <c r="F7331" t="str">
        <f t="shared" si="344"/>
        <v>No</v>
      </c>
    </row>
    <row r="7332" spans="1:6" x14ac:dyDescent="0.25">
      <c r="A7332" t="s">
        <v>1147</v>
      </c>
      <c r="B7332" s="1">
        <v>38164</v>
      </c>
      <c r="C7332">
        <v>8574.34</v>
      </c>
      <c r="D7332">
        <f t="shared" si="342"/>
        <v>8574.34</v>
      </c>
      <c r="E7332">
        <f t="shared" si="343"/>
        <v>6</v>
      </c>
      <c r="F7332" t="str">
        <f t="shared" si="344"/>
        <v>No</v>
      </c>
    </row>
    <row r="7333" spans="1:6" x14ac:dyDescent="0.25">
      <c r="A7333" t="s">
        <v>61</v>
      </c>
      <c r="B7333" s="1">
        <v>41026</v>
      </c>
      <c r="C7333">
        <v>6509.79</v>
      </c>
      <c r="D7333">
        <f t="shared" si="342"/>
        <v>6509.79</v>
      </c>
      <c r="E7333">
        <f t="shared" si="343"/>
        <v>4</v>
      </c>
      <c r="F7333" t="str">
        <f t="shared" si="344"/>
        <v>No</v>
      </c>
    </row>
    <row r="7334" spans="1:6" x14ac:dyDescent="0.25">
      <c r="A7334" t="s">
        <v>89</v>
      </c>
      <c r="B7334" s="1">
        <v>41669</v>
      </c>
      <c r="C7334">
        <v>5703.74</v>
      </c>
      <c r="D7334">
        <f t="shared" si="342"/>
        <v>5703.74</v>
      </c>
      <c r="E7334">
        <f t="shared" si="343"/>
        <v>1</v>
      </c>
      <c r="F7334" t="str">
        <f t="shared" si="344"/>
        <v>No</v>
      </c>
    </row>
    <row r="7335" spans="1:6" x14ac:dyDescent="0.25">
      <c r="A7335" t="s">
        <v>1033</v>
      </c>
      <c r="B7335" s="1">
        <v>41453</v>
      </c>
      <c r="C7335">
        <v>7129.2</v>
      </c>
      <c r="D7335">
        <f t="shared" si="342"/>
        <v>7129.2</v>
      </c>
      <c r="E7335">
        <f t="shared" si="343"/>
        <v>6</v>
      </c>
      <c r="F7335" t="str">
        <f t="shared" si="344"/>
        <v>No</v>
      </c>
    </row>
    <row r="7336" spans="1:6" x14ac:dyDescent="0.25">
      <c r="A7336" t="s">
        <v>747</v>
      </c>
      <c r="B7336" s="1">
        <v>37990</v>
      </c>
      <c r="C7336" t="s">
        <v>4292</v>
      </c>
      <c r="D7336">
        <f t="shared" si="342"/>
        <v>7502.3</v>
      </c>
      <c r="E7336">
        <f t="shared" si="343"/>
        <v>1</v>
      </c>
      <c r="F7336" t="str">
        <f t="shared" si="344"/>
        <v>No</v>
      </c>
    </row>
    <row r="7337" spans="1:6" x14ac:dyDescent="0.25">
      <c r="A7337" t="s">
        <v>84</v>
      </c>
      <c r="B7337" s="1">
        <v>37425</v>
      </c>
      <c r="C7337">
        <v>8074.12</v>
      </c>
      <c r="D7337">
        <f t="shared" si="342"/>
        <v>8074.12</v>
      </c>
      <c r="E7337">
        <f t="shared" si="343"/>
        <v>6</v>
      </c>
      <c r="F7337" t="str">
        <f t="shared" si="344"/>
        <v>No</v>
      </c>
    </row>
    <row r="7338" spans="1:6" x14ac:dyDescent="0.25">
      <c r="A7338" t="s">
        <v>372</v>
      </c>
      <c r="B7338" s="1">
        <v>39092</v>
      </c>
      <c r="C7338">
        <v>6094.15</v>
      </c>
      <c r="D7338">
        <f t="shared" si="342"/>
        <v>6094.15</v>
      </c>
      <c r="E7338">
        <f t="shared" si="343"/>
        <v>1</v>
      </c>
      <c r="F7338" t="str">
        <f t="shared" si="344"/>
        <v>No</v>
      </c>
    </row>
    <row r="7339" spans="1:6" x14ac:dyDescent="0.25">
      <c r="A7339" t="s">
        <v>855</v>
      </c>
      <c r="B7339" s="1">
        <v>41475</v>
      </c>
      <c r="C7339" t="s">
        <v>4293</v>
      </c>
      <c r="D7339">
        <f t="shared" si="342"/>
        <v>6821.38</v>
      </c>
      <c r="E7339">
        <f t="shared" si="343"/>
        <v>7</v>
      </c>
      <c r="F7339" t="str">
        <f t="shared" si="344"/>
        <v>No</v>
      </c>
    </row>
    <row r="7340" spans="1:6" x14ac:dyDescent="0.25">
      <c r="A7340" t="s">
        <v>61</v>
      </c>
      <c r="B7340" s="1">
        <v>39304</v>
      </c>
      <c r="C7340">
        <v>9297.7000000000007</v>
      </c>
      <c r="D7340">
        <f t="shared" si="342"/>
        <v>9297.7000000000007</v>
      </c>
      <c r="E7340">
        <f t="shared" si="343"/>
        <v>8</v>
      </c>
      <c r="F7340" t="str">
        <f t="shared" si="344"/>
        <v>No</v>
      </c>
    </row>
    <row r="7341" spans="1:6" x14ac:dyDescent="0.25">
      <c r="A7341" t="s">
        <v>157</v>
      </c>
      <c r="B7341" s="1">
        <v>37036</v>
      </c>
      <c r="C7341">
        <v>5227.33</v>
      </c>
      <c r="D7341">
        <f t="shared" si="342"/>
        <v>5227.33</v>
      </c>
      <c r="E7341">
        <f t="shared" si="343"/>
        <v>5</v>
      </c>
      <c r="F7341" t="str">
        <f t="shared" si="344"/>
        <v>No</v>
      </c>
    </row>
    <row r="7342" spans="1:6" x14ac:dyDescent="0.25">
      <c r="A7342" t="s">
        <v>1100</v>
      </c>
      <c r="B7342" s="1">
        <v>38207</v>
      </c>
      <c r="C7342">
        <v>9774.48</v>
      </c>
      <c r="D7342">
        <f t="shared" si="342"/>
        <v>9774.48</v>
      </c>
      <c r="E7342">
        <f t="shared" si="343"/>
        <v>8</v>
      </c>
      <c r="F7342" t="str">
        <f t="shared" si="344"/>
        <v>No</v>
      </c>
    </row>
    <row r="7343" spans="1:6" x14ac:dyDescent="0.25">
      <c r="A7343" t="s">
        <v>101</v>
      </c>
      <c r="B7343" s="1">
        <v>40543</v>
      </c>
      <c r="C7343" t="s">
        <v>4294</v>
      </c>
      <c r="D7343">
        <f t="shared" si="342"/>
        <v>8417.48</v>
      </c>
      <c r="E7343">
        <f t="shared" si="343"/>
        <v>12</v>
      </c>
      <c r="F7343" t="str">
        <f t="shared" si="344"/>
        <v>No</v>
      </c>
    </row>
    <row r="7344" spans="1:6" x14ac:dyDescent="0.25">
      <c r="A7344" t="s">
        <v>2586</v>
      </c>
      <c r="B7344" s="1">
        <v>38114</v>
      </c>
      <c r="C7344">
        <v>5660.38</v>
      </c>
      <c r="D7344">
        <f t="shared" si="342"/>
        <v>5660.38</v>
      </c>
      <c r="E7344">
        <f t="shared" si="343"/>
        <v>5</v>
      </c>
      <c r="F7344" t="str">
        <f t="shared" si="344"/>
        <v>No</v>
      </c>
    </row>
    <row r="7345" spans="1:6" x14ac:dyDescent="0.25">
      <c r="A7345" t="s">
        <v>79</v>
      </c>
      <c r="B7345" s="1">
        <v>40957</v>
      </c>
      <c r="C7345" t="s">
        <v>4295</v>
      </c>
      <c r="D7345">
        <f t="shared" si="342"/>
        <v>8218.11</v>
      </c>
      <c r="E7345">
        <f t="shared" si="343"/>
        <v>2</v>
      </c>
      <c r="F7345" t="str">
        <f t="shared" si="344"/>
        <v>Yes</v>
      </c>
    </row>
    <row r="7346" spans="1:6" x14ac:dyDescent="0.25">
      <c r="A7346" t="s">
        <v>114</v>
      </c>
      <c r="B7346" s="1">
        <v>37109</v>
      </c>
      <c r="C7346">
        <v>8746.19</v>
      </c>
      <c r="D7346">
        <f t="shared" si="342"/>
        <v>8746.19</v>
      </c>
      <c r="E7346">
        <f t="shared" si="343"/>
        <v>8</v>
      </c>
      <c r="F7346" t="str">
        <f t="shared" si="344"/>
        <v>No</v>
      </c>
    </row>
    <row r="7347" spans="1:6" x14ac:dyDescent="0.25">
      <c r="A7347" t="s">
        <v>217</v>
      </c>
      <c r="B7347" s="1">
        <v>37673</v>
      </c>
      <c r="C7347">
        <v>6972.62</v>
      </c>
      <c r="D7347">
        <f t="shared" si="342"/>
        <v>6972.62</v>
      </c>
      <c r="E7347">
        <f t="shared" si="343"/>
        <v>2</v>
      </c>
      <c r="F7347" t="str">
        <f t="shared" si="344"/>
        <v>No</v>
      </c>
    </row>
    <row r="7348" spans="1:6" x14ac:dyDescent="0.25">
      <c r="A7348" t="s">
        <v>74</v>
      </c>
      <c r="B7348" s="1">
        <v>40852</v>
      </c>
      <c r="C7348">
        <v>6703.35</v>
      </c>
      <c r="D7348">
        <f t="shared" si="342"/>
        <v>6703.35</v>
      </c>
      <c r="E7348">
        <f t="shared" si="343"/>
        <v>11</v>
      </c>
      <c r="F7348" t="str">
        <f t="shared" si="344"/>
        <v>Yes</v>
      </c>
    </row>
    <row r="7349" spans="1:6" x14ac:dyDescent="0.25">
      <c r="A7349" t="s">
        <v>1586</v>
      </c>
      <c r="B7349" s="1">
        <v>39329</v>
      </c>
      <c r="C7349">
        <v>5706.96</v>
      </c>
      <c r="D7349">
        <f t="shared" si="342"/>
        <v>5706.96</v>
      </c>
      <c r="E7349">
        <f t="shared" si="343"/>
        <v>9</v>
      </c>
      <c r="F7349" t="str">
        <f t="shared" si="344"/>
        <v>No</v>
      </c>
    </row>
    <row r="7350" spans="1:6" x14ac:dyDescent="0.25">
      <c r="A7350" t="s">
        <v>844</v>
      </c>
      <c r="B7350" s="1">
        <v>41389</v>
      </c>
      <c r="C7350" t="s">
        <v>4296</v>
      </c>
      <c r="D7350">
        <f t="shared" si="342"/>
        <v>6706.64</v>
      </c>
      <c r="E7350">
        <f t="shared" si="343"/>
        <v>4</v>
      </c>
      <c r="F7350" t="str">
        <f t="shared" si="344"/>
        <v>No</v>
      </c>
    </row>
    <row r="7351" spans="1:6" x14ac:dyDescent="0.25">
      <c r="A7351" t="s">
        <v>138</v>
      </c>
      <c r="B7351" s="1">
        <v>40013</v>
      </c>
      <c r="C7351" t="s">
        <v>4297</v>
      </c>
      <c r="D7351">
        <f t="shared" si="342"/>
        <v>8003.24</v>
      </c>
      <c r="E7351">
        <f t="shared" si="343"/>
        <v>7</v>
      </c>
      <c r="F7351" t="str">
        <f t="shared" si="344"/>
        <v>Yes</v>
      </c>
    </row>
    <row r="7352" spans="1:6" x14ac:dyDescent="0.25">
      <c r="A7352" t="s">
        <v>61</v>
      </c>
      <c r="B7352" s="1">
        <v>37292</v>
      </c>
      <c r="C7352" t="s">
        <v>4298</v>
      </c>
      <c r="D7352">
        <f t="shared" si="342"/>
        <v>8873.0300000000007</v>
      </c>
      <c r="E7352">
        <f t="shared" si="343"/>
        <v>2</v>
      </c>
      <c r="F7352" t="str">
        <f t="shared" si="344"/>
        <v>No</v>
      </c>
    </row>
    <row r="7353" spans="1:6" x14ac:dyDescent="0.25">
      <c r="A7353" t="s">
        <v>272</v>
      </c>
      <c r="B7353" s="1">
        <v>38777</v>
      </c>
      <c r="C7353">
        <v>7729.95</v>
      </c>
      <c r="D7353">
        <f t="shared" si="342"/>
        <v>7729.95</v>
      </c>
      <c r="E7353">
        <f t="shared" si="343"/>
        <v>3</v>
      </c>
      <c r="F7353" t="str">
        <f t="shared" si="344"/>
        <v>No</v>
      </c>
    </row>
    <row r="7354" spans="1:6" x14ac:dyDescent="0.25">
      <c r="A7354" t="s">
        <v>217</v>
      </c>
      <c r="B7354" s="1">
        <v>40175</v>
      </c>
      <c r="C7354">
        <v>6745.98</v>
      </c>
      <c r="D7354">
        <f t="shared" si="342"/>
        <v>6745.98</v>
      </c>
      <c r="E7354">
        <f t="shared" si="343"/>
        <v>12</v>
      </c>
      <c r="F7354" t="str">
        <f t="shared" si="344"/>
        <v>No</v>
      </c>
    </row>
    <row r="7355" spans="1:6" x14ac:dyDescent="0.25">
      <c r="A7355" t="s">
        <v>84</v>
      </c>
      <c r="B7355" s="1">
        <v>39584</v>
      </c>
      <c r="C7355">
        <v>8156.68</v>
      </c>
      <c r="D7355">
        <f t="shared" si="342"/>
        <v>8156.68</v>
      </c>
      <c r="E7355">
        <f t="shared" si="343"/>
        <v>5</v>
      </c>
      <c r="F7355" t="str">
        <f t="shared" si="344"/>
        <v>No</v>
      </c>
    </row>
    <row r="7356" spans="1:6" x14ac:dyDescent="0.25">
      <c r="A7356" t="s">
        <v>77</v>
      </c>
      <c r="B7356" s="1">
        <v>39749</v>
      </c>
      <c r="C7356">
        <v>6724.05</v>
      </c>
      <c r="D7356">
        <f t="shared" si="342"/>
        <v>6724.05</v>
      </c>
      <c r="E7356">
        <f t="shared" si="343"/>
        <v>10</v>
      </c>
      <c r="F7356" t="str">
        <f t="shared" si="344"/>
        <v>No</v>
      </c>
    </row>
    <row r="7357" spans="1:6" x14ac:dyDescent="0.25">
      <c r="A7357" t="s">
        <v>721</v>
      </c>
      <c r="B7357" s="1">
        <v>41438</v>
      </c>
      <c r="C7357">
        <v>8579.66</v>
      </c>
      <c r="D7357">
        <f t="shared" si="342"/>
        <v>8579.66</v>
      </c>
      <c r="E7357">
        <f t="shared" si="343"/>
        <v>6</v>
      </c>
      <c r="F7357" t="str">
        <f t="shared" si="344"/>
        <v>No</v>
      </c>
    </row>
    <row r="7358" spans="1:6" x14ac:dyDescent="0.25">
      <c r="A7358" t="s">
        <v>238</v>
      </c>
      <c r="B7358" s="1">
        <v>40482</v>
      </c>
      <c r="C7358" t="s">
        <v>4299</v>
      </c>
      <c r="D7358">
        <f t="shared" si="342"/>
        <v>6889.31</v>
      </c>
      <c r="E7358">
        <f t="shared" si="343"/>
        <v>10</v>
      </c>
      <c r="F7358" t="str">
        <f t="shared" si="344"/>
        <v>No</v>
      </c>
    </row>
    <row r="7359" spans="1:6" x14ac:dyDescent="0.25">
      <c r="A7359" t="s">
        <v>510</v>
      </c>
      <c r="B7359" s="1">
        <v>38136</v>
      </c>
      <c r="C7359">
        <v>8240.83</v>
      </c>
      <c r="D7359">
        <f t="shared" si="342"/>
        <v>8240.83</v>
      </c>
      <c r="E7359">
        <f t="shared" si="343"/>
        <v>5</v>
      </c>
      <c r="F7359" t="str">
        <f t="shared" si="344"/>
        <v>No</v>
      </c>
    </row>
    <row r="7360" spans="1:6" x14ac:dyDescent="0.25">
      <c r="A7360" t="s">
        <v>879</v>
      </c>
      <c r="B7360" s="1">
        <v>39869</v>
      </c>
      <c r="C7360" t="s">
        <v>4300</v>
      </c>
      <c r="D7360">
        <f t="shared" si="342"/>
        <v>6849.03</v>
      </c>
      <c r="E7360">
        <f t="shared" si="343"/>
        <v>2</v>
      </c>
      <c r="F7360" t="str">
        <f t="shared" si="344"/>
        <v>No</v>
      </c>
    </row>
    <row r="7361" spans="1:6" x14ac:dyDescent="0.25">
      <c r="A7361" t="s">
        <v>676</v>
      </c>
      <c r="B7361" s="1">
        <v>38087</v>
      </c>
      <c r="C7361">
        <v>7061.98</v>
      </c>
      <c r="D7361">
        <f t="shared" si="342"/>
        <v>7061.98</v>
      </c>
      <c r="E7361">
        <f t="shared" si="343"/>
        <v>4</v>
      </c>
      <c r="F7361" t="str">
        <f t="shared" si="344"/>
        <v>No</v>
      </c>
    </row>
    <row r="7362" spans="1:6" x14ac:dyDescent="0.25">
      <c r="A7362" t="s">
        <v>713</v>
      </c>
      <c r="B7362" s="1">
        <v>37077</v>
      </c>
      <c r="C7362">
        <v>8740.27</v>
      </c>
      <c r="D7362">
        <f t="shared" si="342"/>
        <v>8740.27</v>
      </c>
      <c r="E7362">
        <f t="shared" si="343"/>
        <v>7</v>
      </c>
      <c r="F7362" t="str">
        <f t="shared" si="344"/>
        <v>No</v>
      </c>
    </row>
    <row r="7363" spans="1:6" x14ac:dyDescent="0.25">
      <c r="A7363" t="s">
        <v>394</v>
      </c>
      <c r="B7363" s="1">
        <v>41647</v>
      </c>
      <c r="C7363" t="s">
        <v>4301</v>
      </c>
      <c r="D7363">
        <f t="shared" ref="D7363:D7426" si="345">IF(LEFT(RIGHT(C7363,3))=",",_xlfn.NUMBERVALUE(C7363,",","."),C7363)</f>
        <v>9905.7800000000007</v>
      </c>
      <c r="E7363">
        <f t="shared" ref="E7363:E7426" si="346">MONTH(B7363)</f>
        <v>1</v>
      </c>
      <c r="F7363" t="str">
        <f t="shared" ref="F7363:F7426" si="347">IF(ISERROR(SEARCH("J*A*S*M",A7363)),"No","Yes")</f>
        <v>No</v>
      </c>
    </row>
    <row r="7364" spans="1:6" x14ac:dyDescent="0.25">
      <c r="A7364" t="s">
        <v>202</v>
      </c>
      <c r="B7364" s="1">
        <v>37338</v>
      </c>
      <c r="C7364" t="s">
        <v>4302</v>
      </c>
      <c r="D7364">
        <f t="shared" si="345"/>
        <v>8348.15</v>
      </c>
      <c r="E7364">
        <f t="shared" si="346"/>
        <v>3</v>
      </c>
      <c r="F7364" t="str">
        <f t="shared" si="347"/>
        <v>No</v>
      </c>
    </row>
    <row r="7365" spans="1:6" x14ac:dyDescent="0.25">
      <c r="A7365" t="s">
        <v>703</v>
      </c>
      <c r="B7365" s="1">
        <v>40897</v>
      </c>
      <c r="C7365" t="s">
        <v>4303</v>
      </c>
      <c r="D7365">
        <f t="shared" si="345"/>
        <v>8105.19</v>
      </c>
      <c r="E7365">
        <f t="shared" si="346"/>
        <v>12</v>
      </c>
      <c r="F7365" t="str">
        <f t="shared" si="347"/>
        <v>No</v>
      </c>
    </row>
    <row r="7366" spans="1:6" x14ac:dyDescent="0.25">
      <c r="A7366" t="s">
        <v>84</v>
      </c>
      <c r="B7366" s="1">
        <v>40173</v>
      </c>
      <c r="C7366">
        <v>8449.6299999999992</v>
      </c>
      <c r="D7366">
        <f t="shared" si="345"/>
        <v>8449.6299999999992</v>
      </c>
      <c r="E7366">
        <f t="shared" si="346"/>
        <v>12</v>
      </c>
      <c r="F7366" t="str">
        <f t="shared" si="347"/>
        <v>No</v>
      </c>
    </row>
    <row r="7367" spans="1:6" x14ac:dyDescent="0.25">
      <c r="A7367" t="s">
        <v>148</v>
      </c>
      <c r="B7367" s="1">
        <v>37938</v>
      </c>
      <c r="C7367" t="s">
        <v>4304</v>
      </c>
      <c r="D7367">
        <f t="shared" si="345"/>
        <v>7574.01</v>
      </c>
      <c r="E7367">
        <f t="shared" si="346"/>
        <v>11</v>
      </c>
      <c r="F7367" t="str">
        <f t="shared" si="347"/>
        <v>No</v>
      </c>
    </row>
    <row r="7368" spans="1:6" x14ac:dyDescent="0.25">
      <c r="A7368" t="s">
        <v>238</v>
      </c>
      <c r="B7368" s="1">
        <v>40298</v>
      </c>
      <c r="C7368" t="s">
        <v>4305</v>
      </c>
      <c r="D7368">
        <f t="shared" si="345"/>
        <v>9316.1299999999992</v>
      </c>
      <c r="E7368">
        <f t="shared" si="346"/>
        <v>4</v>
      </c>
      <c r="F7368" t="str">
        <f t="shared" si="347"/>
        <v>No</v>
      </c>
    </row>
    <row r="7369" spans="1:6" x14ac:dyDescent="0.25">
      <c r="A7369" t="s">
        <v>652</v>
      </c>
      <c r="B7369" s="1">
        <v>37355</v>
      </c>
      <c r="C7369">
        <v>7504.77</v>
      </c>
      <c r="D7369">
        <f t="shared" si="345"/>
        <v>7504.77</v>
      </c>
      <c r="E7369">
        <f t="shared" si="346"/>
        <v>4</v>
      </c>
      <c r="F7369" t="str">
        <f t="shared" si="347"/>
        <v>No</v>
      </c>
    </row>
    <row r="7370" spans="1:6" x14ac:dyDescent="0.25">
      <c r="A7370" t="s">
        <v>646</v>
      </c>
      <c r="B7370" s="1">
        <v>38823</v>
      </c>
      <c r="C7370" t="s">
        <v>4306</v>
      </c>
      <c r="D7370">
        <f t="shared" si="345"/>
        <v>6473.35</v>
      </c>
      <c r="E7370">
        <f t="shared" si="346"/>
        <v>4</v>
      </c>
      <c r="F7370" t="str">
        <f t="shared" si="347"/>
        <v>No</v>
      </c>
    </row>
    <row r="7371" spans="1:6" x14ac:dyDescent="0.25">
      <c r="A7371" t="s">
        <v>461</v>
      </c>
      <c r="B7371" s="1">
        <v>39479</v>
      </c>
      <c r="C7371" t="s">
        <v>4307</v>
      </c>
      <c r="D7371">
        <f t="shared" si="345"/>
        <v>5321.27</v>
      </c>
      <c r="E7371">
        <f t="shared" si="346"/>
        <v>2</v>
      </c>
      <c r="F7371" t="str">
        <f t="shared" si="347"/>
        <v>No</v>
      </c>
    </row>
    <row r="7372" spans="1:6" x14ac:dyDescent="0.25">
      <c r="A7372" t="s">
        <v>513</v>
      </c>
      <c r="B7372" s="1">
        <v>41865</v>
      </c>
      <c r="C7372" t="s">
        <v>4308</v>
      </c>
      <c r="D7372">
        <f t="shared" si="345"/>
        <v>7634.98</v>
      </c>
      <c r="E7372">
        <f t="shared" si="346"/>
        <v>8</v>
      </c>
      <c r="F7372" t="str">
        <f t="shared" si="347"/>
        <v>No</v>
      </c>
    </row>
    <row r="7373" spans="1:6" x14ac:dyDescent="0.25">
      <c r="A7373" t="s">
        <v>348</v>
      </c>
      <c r="B7373" s="1">
        <v>40542</v>
      </c>
      <c r="C7373" t="s">
        <v>4309</v>
      </c>
      <c r="D7373">
        <f t="shared" si="345"/>
        <v>5563.82</v>
      </c>
      <c r="E7373">
        <f t="shared" si="346"/>
        <v>12</v>
      </c>
      <c r="F7373" t="str">
        <f t="shared" si="347"/>
        <v>No</v>
      </c>
    </row>
    <row r="7374" spans="1:6" x14ac:dyDescent="0.25">
      <c r="A7374" t="s">
        <v>854</v>
      </c>
      <c r="B7374" s="1">
        <v>38083</v>
      </c>
      <c r="C7374" t="s">
        <v>4310</v>
      </c>
      <c r="D7374">
        <f t="shared" si="345"/>
        <v>7393.64</v>
      </c>
      <c r="E7374">
        <f t="shared" si="346"/>
        <v>4</v>
      </c>
      <c r="F7374" t="str">
        <f t="shared" si="347"/>
        <v>No</v>
      </c>
    </row>
    <row r="7375" spans="1:6" x14ac:dyDescent="0.25">
      <c r="A7375" t="s">
        <v>202</v>
      </c>
      <c r="B7375" s="1">
        <v>37723</v>
      </c>
      <c r="C7375">
        <v>9946.5300000000007</v>
      </c>
      <c r="D7375">
        <f t="shared" si="345"/>
        <v>9946.5300000000007</v>
      </c>
      <c r="E7375">
        <f t="shared" si="346"/>
        <v>4</v>
      </c>
      <c r="F7375" t="str">
        <f t="shared" si="347"/>
        <v>No</v>
      </c>
    </row>
    <row r="7376" spans="1:6" x14ac:dyDescent="0.25">
      <c r="A7376" t="s">
        <v>155</v>
      </c>
      <c r="B7376" s="1">
        <v>38030</v>
      </c>
      <c r="C7376" t="s">
        <v>4311</v>
      </c>
      <c r="D7376">
        <f t="shared" si="345"/>
        <v>7489.64</v>
      </c>
      <c r="E7376">
        <f t="shared" si="346"/>
        <v>2</v>
      </c>
      <c r="F7376" t="str">
        <f t="shared" si="347"/>
        <v>No</v>
      </c>
    </row>
    <row r="7377" spans="1:6" x14ac:dyDescent="0.25">
      <c r="A7377" t="s">
        <v>170</v>
      </c>
      <c r="B7377" s="1">
        <v>41611</v>
      </c>
      <c r="C7377">
        <v>6447.31</v>
      </c>
      <c r="D7377">
        <f t="shared" si="345"/>
        <v>6447.31</v>
      </c>
      <c r="E7377">
        <f t="shared" si="346"/>
        <v>12</v>
      </c>
      <c r="F7377" t="str">
        <f t="shared" si="347"/>
        <v>No</v>
      </c>
    </row>
    <row r="7378" spans="1:6" x14ac:dyDescent="0.25">
      <c r="A7378" t="s">
        <v>1031</v>
      </c>
      <c r="B7378" s="1">
        <v>41785</v>
      </c>
      <c r="C7378" t="s">
        <v>4312</v>
      </c>
      <c r="D7378">
        <f t="shared" si="345"/>
        <v>6659.47</v>
      </c>
      <c r="E7378">
        <f t="shared" si="346"/>
        <v>5</v>
      </c>
      <c r="F7378" t="str">
        <f t="shared" si="347"/>
        <v>No</v>
      </c>
    </row>
    <row r="7379" spans="1:6" x14ac:dyDescent="0.25">
      <c r="A7379" t="s">
        <v>682</v>
      </c>
      <c r="B7379" s="1">
        <v>41408</v>
      </c>
      <c r="C7379">
        <v>9144.77</v>
      </c>
      <c r="D7379">
        <f t="shared" si="345"/>
        <v>9144.77</v>
      </c>
      <c r="E7379">
        <f t="shared" si="346"/>
        <v>5</v>
      </c>
      <c r="F7379" t="str">
        <f t="shared" si="347"/>
        <v>No</v>
      </c>
    </row>
    <row r="7380" spans="1:6" x14ac:dyDescent="0.25">
      <c r="A7380" t="s">
        <v>202</v>
      </c>
      <c r="B7380" s="1">
        <v>39919</v>
      </c>
      <c r="C7380" t="s">
        <v>4313</v>
      </c>
      <c r="D7380">
        <f t="shared" si="345"/>
        <v>6711.15</v>
      </c>
      <c r="E7380">
        <f t="shared" si="346"/>
        <v>4</v>
      </c>
      <c r="F7380" t="str">
        <f t="shared" si="347"/>
        <v>No</v>
      </c>
    </row>
    <row r="7381" spans="1:6" x14ac:dyDescent="0.25">
      <c r="A7381" t="s">
        <v>168</v>
      </c>
      <c r="B7381" s="1">
        <v>37406</v>
      </c>
      <c r="C7381" t="s">
        <v>4314</v>
      </c>
      <c r="D7381">
        <f t="shared" si="345"/>
        <v>8655.6</v>
      </c>
      <c r="E7381">
        <f t="shared" si="346"/>
        <v>5</v>
      </c>
      <c r="F7381" t="str">
        <f t="shared" si="347"/>
        <v>No</v>
      </c>
    </row>
    <row r="7382" spans="1:6" x14ac:dyDescent="0.25">
      <c r="A7382" t="s">
        <v>126</v>
      </c>
      <c r="B7382" s="1">
        <v>38422</v>
      </c>
      <c r="C7382">
        <v>9990.4</v>
      </c>
      <c r="D7382">
        <f t="shared" si="345"/>
        <v>9990.4</v>
      </c>
      <c r="E7382">
        <f t="shared" si="346"/>
        <v>3</v>
      </c>
      <c r="F7382" t="str">
        <f t="shared" si="347"/>
        <v>No</v>
      </c>
    </row>
    <row r="7383" spans="1:6" x14ac:dyDescent="0.25">
      <c r="A7383" t="s">
        <v>674</v>
      </c>
      <c r="B7383" s="1">
        <v>38389</v>
      </c>
      <c r="C7383" t="s">
        <v>4315</v>
      </c>
      <c r="D7383">
        <f t="shared" si="345"/>
        <v>5282.91</v>
      </c>
      <c r="E7383">
        <f t="shared" si="346"/>
        <v>2</v>
      </c>
      <c r="F7383" t="str">
        <f t="shared" si="347"/>
        <v>No</v>
      </c>
    </row>
    <row r="7384" spans="1:6" x14ac:dyDescent="0.25">
      <c r="A7384" t="s">
        <v>143</v>
      </c>
      <c r="B7384" s="1">
        <v>38835</v>
      </c>
      <c r="C7384" t="s">
        <v>4316</v>
      </c>
      <c r="D7384">
        <f t="shared" si="345"/>
        <v>9540.74</v>
      </c>
      <c r="E7384">
        <f t="shared" si="346"/>
        <v>4</v>
      </c>
      <c r="F7384" t="str">
        <f t="shared" si="347"/>
        <v>Yes</v>
      </c>
    </row>
    <row r="7385" spans="1:6" x14ac:dyDescent="0.25">
      <c r="A7385" t="s">
        <v>157</v>
      </c>
      <c r="B7385" s="1">
        <v>41868</v>
      </c>
      <c r="C7385">
        <v>8452.83</v>
      </c>
      <c r="D7385">
        <f t="shared" si="345"/>
        <v>8452.83</v>
      </c>
      <c r="E7385">
        <f t="shared" si="346"/>
        <v>8</v>
      </c>
      <c r="F7385" t="str">
        <f t="shared" si="347"/>
        <v>No</v>
      </c>
    </row>
    <row r="7386" spans="1:6" x14ac:dyDescent="0.25">
      <c r="A7386" t="s">
        <v>751</v>
      </c>
      <c r="B7386" s="1">
        <v>41568</v>
      </c>
      <c r="C7386" t="s">
        <v>4317</v>
      </c>
      <c r="D7386">
        <f t="shared" si="345"/>
        <v>6545.03</v>
      </c>
      <c r="E7386">
        <f t="shared" si="346"/>
        <v>10</v>
      </c>
      <c r="F7386" t="str">
        <f t="shared" si="347"/>
        <v>No</v>
      </c>
    </row>
    <row r="7387" spans="1:6" x14ac:dyDescent="0.25">
      <c r="A7387" t="s">
        <v>834</v>
      </c>
      <c r="B7387" s="1">
        <v>37030</v>
      </c>
      <c r="C7387" t="s">
        <v>4318</v>
      </c>
      <c r="D7387">
        <f t="shared" si="345"/>
        <v>6356.18</v>
      </c>
      <c r="E7387">
        <f t="shared" si="346"/>
        <v>5</v>
      </c>
      <c r="F7387" t="str">
        <f t="shared" si="347"/>
        <v>No</v>
      </c>
    </row>
    <row r="7388" spans="1:6" x14ac:dyDescent="0.25">
      <c r="A7388" t="s">
        <v>1221</v>
      </c>
      <c r="B7388" s="1">
        <v>37786</v>
      </c>
      <c r="C7388" t="s">
        <v>4319</v>
      </c>
      <c r="D7388">
        <f t="shared" si="345"/>
        <v>5953.33</v>
      </c>
      <c r="E7388">
        <f t="shared" si="346"/>
        <v>6</v>
      </c>
      <c r="F7388" t="str">
        <f t="shared" si="347"/>
        <v>No</v>
      </c>
    </row>
    <row r="7389" spans="1:6" x14ac:dyDescent="0.25">
      <c r="A7389" t="s">
        <v>145</v>
      </c>
      <c r="B7389" s="1">
        <v>41561</v>
      </c>
      <c r="C7389">
        <v>8696.02</v>
      </c>
      <c r="D7389">
        <f t="shared" si="345"/>
        <v>8696.02</v>
      </c>
      <c r="E7389">
        <f t="shared" si="346"/>
        <v>10</v>
      </c>
      <c r="F7389" t="str">
        <f t="shared" si="347"/>
        <v>No</v>
      </c>
    </row>
    <row r="7390" spans="1:6" x14ac:dyDescent="0.25">
      <c r="A7390" t="s">
        <v>168</v>
      </c>
      <c r="B7390" s="1">
        <v>39449</v>
      </c>
      <c r="C7390">
        <v>9142.92</v>
      </c>
      <c r="D7390">
        <f t="shared" si="345"/>
        <v>9142.92</v>
      </c>
      <c r="E7390">
        <f t="shared" si="346"/>
        <v>1</v>
      </c>
      <c r="F7390" t="str">
        <f t="shared" si="347"/>
        <v>No</v>
      </c>
    </row>
    <row r="7391" spans="1:6" x14ac:dyDescent="0.25">
      <c r="A7391" t="s">
        <v>600</v>
      </c>
      <c r="B7391" s="1">
        <v>37853</v>
      </c>
      <c r="C7391" t="s">
        <v>4320</v>
      </c>
      <c r="D7391">
        <f t="shared" si="345"/>
        <v>8494.77</v>
      </c>
      <c r="E7391">
        <f t="shared" si="346"/>
        <v>8</v>
      </c>
      <c r="F7391" t="str">
        <f t="shared" si="347"/>
        <v>No</v>
      </c>
    </row>
    <row r="7392" spans="1:6" x14ac:dyDescent="0.25">
      <c r="A7392" t="s">
        <v>544</v>
      </c>
      <c r="B7392" s="1">
        <v>38781</v>
      </c>
      <c r="C7392">
        <v>6016.81</v>
      </c>
      <c r="D7392">
        <f t="shared" si="345"/>
        <v>6016.81</v>
      </c>
      <c r="E7392">
        <f t="shared" si="346"/>
        <v>3</v>
      </c>
      <c r="F7392" t="str">
        <f t="shared" si="347"/>
        <v>Yes</v>
      </c>
    </row>
    <row r="7393" spans="1:6" x14ac:dyDescent="0.25">
      <c r="A7393" t="s">
        <v>909</v>
      </c>
      <c r="B7393" s="1">
        <v>41552</v>
      </c>
      <c r="C7393">
        <v>7734.29</v>
      </c>
      <c r="D7393">
        <f t="shared" si="345"/>
        <v>7734.29</v>
      </c>
      <c r="E7393">
        <f t="shared" si="346"/>
        <v>10</v>
      </c>
      <c r="F7393" t="str">
        <f t="shared" si="347"/>
        <v>No</v>
      </c>
    </row>
    <row r="7394" spans="1:6" x14ac:dyDescent="0.25">
      <c r="A7394" t="s">
        <v>143</v>
      </c>
      <c r="B7394" s="1">
        <v>40712</v>
      </c>
      <c r="C7394">
        <v>5392.25</v>
      </c>
      <c r="D7394">
        <f t="shared" si="345"/>
        <v>5392.25</v>
      </c>
      <c r="E7394">
        <f t="shared" si="346"/>
        <v>6</v>
      </c>
      <c r="F7394" t="str">
        <f t="shared" si="347"/>
        <v>Yes</v>
      </c>
    </row>
    <row r="7395" spans="1:6" x14ac:dyDescent="0.25">
      <c r="A7395" t="s">
        <v>886</v>
      </c>
      <c r="B7395" s="1">
        <v>41290</v>
      </c>
      <c r="C7395">
        <v>7365.2</v>
      </c>
      <c r="D7395">
        <f t="shared" si="345"/>
        <v>7365.2</v>
      </c>
      <c r="E7395">
        <f t="shared" si="346"/>
        <v>1</v>
      </c>
      <c r="F7395" t="str">
        <f t="shared" si="347"/>
        <v>No</v>
      </c>
    </row>
    <row r="7396" spans="1:6" x14ac:dyDescent="0.25">
      <c r="A7396" t="s">
        <v>400</v>
      </c>
      <c r="B7396" s="1">
        <v>40886</v>
      </c>
      <c r="C7396" t="s">
        <v>4321</v>
      </c>
      <c r="D7396">
        <f t="shared" si="345"/>
        <v>5598.69</v>
      </c>
      <c r="E7396">
        <f t="shared" si="346"/>
        <v>12</v>
      </c>
      <c r="F7396" t="str">
        <f t="shared" si="347"/>
        <v>No</v>
      </c>
    </row>
    <row r="7397" spans="1:6" x14ac:dyDescent="0.25">
      <c r="A7397" t="s">
        <v>318</v>
      </c>
      <c r="B7397" s="1">
        <v>39866</v>
      </c>
      <c r="C7397">
        <v>7083.26</v>
      </c>
      <c r="D7397">
        <f t="shared" si="345"/>
        <v>7083.26</v>
      </c>
      <c r="E7397">
        <f t="shared" si="346"/>
        <v>2</v>
      </c>
      <c r="F7397" t="str">
        <f t="shared" si="347"/>
        <v>No</v>
      </c>
    </row>
    <row r="7398" spans="1:6" x14ac:dyDescent="0.25">
      <c r="A7398" t="s">
        <v>320</v>
      </c>
      <c r="B7398" s="1">
        <v>39893</v>
      </c>
      <c r="C7398">
        <v>6465.91</v>
      </c>
      <c r="D7398">
        <f t="shared" si="345"/>
        <v>6465.91</v>
      </c>
      <c r="E7398">
        <f t="shared" si="346"/>
        <v>3</v>
      </c>
      <c r="F7398" t="str">
        <f t="shared" si="347"/>
        <v>Yes</v>
      </c>
    </row>
    <row r="7399" spans="1:6" x14ac:dyDescent="0.25">
      <c r="A7399" t="s">
        <v>489</v>
      </c>
      <c r="B7399" s="1">
        <v>41661</v>
      </c>
      <c r="C7399" t="s">
        <v>4322</v>
      </c>
      <c r="D7399">
        <f t="shared" si="345"/>
        <v>5716.84</v>
      </c>
      <c r="E7399">
        <f t="shared" si="346"/>
        <v>1</v>
      </c>
      <c r="F7399" t="str">
        <f t="shared" si="347"/>
        <v>No</v>
      </c>
    </row>
    <row r="7400" spans="1:6" x14ac:dyDescent="0.25">
      <c r="A7400" t="s">
        <v>178</v>
      </c>
      <c r="B7400" s="1">
        <v>40260</v>
      </c>
      <c r="C7400">
        <v>7396.97</v>
      </c>
      <c r="D7400">
        <f t="shared" si="345"/>
        <v>7396.97</v>
      </c>
      <c r="E7400">
        <f t="shared" si="346"/>
        <v>3</v>
      </c>
      <c r="F7400" t="str">
        <f t="shared" si="347"/>
        <v>No</v>
      </c>
    </row>
    <row r="7401" spans="1:6" x14ac:dyDescent="0.25">
      <c r="A7401" t="s">
        <v>114</v>
      </c>
      <c r="B7401" s="1">
        <v>40864</v>
      </c>
      <c r="C7401">
        <v>6857.74</v>
      </c>
      <c r="D7401">
        <f t="shared" si="345"/>
        <v>6857.74</v>
      </c>
      <c r="E7401">
        <f t="shared" si="346"/>
        <v>11</v>
      </c>
      <c r="F7401" t="str">
        <f t="shared" si="347"/>
        <v>No</v>
      </c>
    </row>
    <row r="7402" spans="1:6" x14ac:dyDescent="0.25">
      <c r="A7402" t="s">
        <v>188</v>
      </c>
      <c r="B7402" s="1">
        <v>41946</v>
      </c>
      <c r="C7402">
        <v>7919.05</v>
      </c>
      <c r="D7402">
        <f t="shared" si="345"/>
        <v>7919.05</v>
      </c>
      <c r="E7402">
        <f t="shared" si="346"/>
        <v>11</v>
      </c>
      <c r="F7402" t="str">
        <f t="shared" si="347"/>
        <v>No</v>
      </c>
    </row>
    <row r="7403" spans="1:6" x14ac:dyDescent="0.25">
      <c r="A7403" t="s">
        <v>1492</v>
      </c>
      <c r="B7403" s="1">
        <v>41105</v>
      </c>
      <c r="C7403">
        <v>6088.71</v>
      </c>
      <c r="D7403">
        <f t="shared" si="345"/>
        <v>6088.71</v>
      </c>
      <c r="E7403">
        <f t="shared" si="346"/>
        <v>7</v>
      </c>
      <c r="F7403" t="str">
        <f t="shared" si="347"/>
        <v>No</v>
      </c>
    </row>
    <row r="7404" spans="1:6" x14ac:dyDescent="0.25">
      <c r="A7404" t="s">
        <v>1012</v>
      </c>
      <c r="B7404" s="1">
        <v>37025</v>
      </c>
      <c r="C7404">
        <v>7937.3</v>
      </c>
      <c r="D7404">
        <f t="shared" si="345"/>
        <v>7937.3</v>
      </c>
      <c r="E7404">
        <f t="shared" si="346"/>
        <v>5</v>
      </c>
      <c r="F7404" t="str">
        <f t="shared" si="347"/>
        <v>No</v>
      </c>
    </row>
    <row r="7405" spans="1:6" x14ac:dyDescent="0.25">
      <c r="A7405" t="s">
        <v>1125</v>
      </c>
      <c r="B7405" s="1">
        <v>37624</v>
      </c>
      <c r="C7405" t="s">
        <v>4323</v>
      </c>
      <c r="D7405">
        <f t="shared" si="345"/>
        <v>5087.25</v>
      </c>
      <c r="E7405">
        <f t="shared" si="346"/>
        <v>1</v>
      </c>
      <c r="F7405" t="str">
        <f t="shared" si="347"/>
        <v>No</v>
      </c>
    </row>
    <row r="7406" spans="1:6" x14ac:dyDescent="0.25">
      <c r="A7406" t="s">
        <v>745</v>
      </c>
      <c r="B7406" s="1">
        <v>40278</v>
      </c>
      <c r="C7406">
        <v>7195.8</v>
      </c>
      <c r="D7406">
        <f t="shared" si="345"/>
        <v>7195.8</v>
      </c>
      <c r="E7406">
        <f t="shared" si="346"/>
        <v>4</v>
      </c>
      <c r="F7406" t="str">
        <f t="shared" si="347"/>
        <v>No</v>
      </c>
    </row>
    <row r="7407" spans="1:6" x14ac:dyDescent="0.25">
      <c r="A7407" t="s">
        <v>1748</v>
      </c>
      <c r="B7407" s="1">
        <v>41896</v>
      </c>
      <c r="C7407" t="s">
        <v>4324</v>
      </c>
      <c r="D7407">
        <f t="shared" si="345"/>
        <v>9738.0400000000009</v>
      </c>
      <c r="E7407">
        <f t="shared" si="346"/>
        <v>9</v>
      </c>
      <c r="F7407" t="str">
        <f t="shared" si="347"/>
        <v>No</v>
      </c>
    </row>
    <row r="7408" spans="1:6" x14ac:dyDescent="0.25">
      <c r="A7408" t="s">
        <v>272</v>
      </c>
      <c r="B7408" s="1">
        <v>40069</v>
      </c>
      <c r="C7408" t="s">
        <v>4325</v>
      </c>
      <c r="D7408">
        <f t="shared" si="345"/>
        <v>9656.15</v>
      </c>
      <c r="E7408">
        <f t="shared" si="346"/>
        <v>9</v>
      </c>
      <c r="F7408" t="str">
        <f t="shared" si="347"/>
        <v>No</v>
      </c>
    </row>
    <row r="7409" spans="1:6" x14ac:dyDescent="0.25">
      <c r="A7409" t="s">
        <v>77</v>
      </c>
      <c r="B7409" s="1">
        <v>40295</v>
      </c>
      <c r="C7409">
        <v>8245.2800000000007</v>
      </c>
      <c r="D7409">
        <f t="shared" si="345"/>
        <v>8245.2800000000007</v>
      </c>
      <c r="E7409">
        <f t="shared" si="346"/>
        <v>4</v>
      </c>
      <c r="F7409" t="str">
        <f t="shared" si="347"/>
        <v>No</v>
      </c>
    </row>
    <row r="7410" spans="1:6" x14ac:dyDescent="0.25">
      <c r="A7410" t="s">
        <v>126</v>
      </c>
      <c r="B7410" s="1">
        <v>39800</v>
      </c>
      <c r="C7410" t="s">
        <v>4326</v>
      </c>
      <c r="D7410">
        <f t="shared" si="345"/>
        <v>6644.1</v>
      </c>
      <c r="E7410">
        <f t="shared" si="346"/>
        <v>12</v>
      </c>
      <c r="F7410" t="str">
        <f t="shared" si="347"/>
        <v>No</v>
      </c>
    </row>
    <row r="7411" spans="1:6" x14ac:dyDescent="0.25">
      <c r="A7411" t="s">
        <v>1116</v>
      </c>
      <c r="B7411" s="1">
        <v>40828</v>
      </c>
      <c r="C7411" t="s">
        <v>4327</v>
      </c>
      <c r="D7411">
        <f t="shared" si="345"/>
        <v>9563.2099999999991</v>
      </c>
      <c r="E7411">
        <f t="shared" si="346"/>
        <v>10</v>
      </c>
      <c r="F7411" t="str">
        <f t="shared" si="347"/>
        <v>No</v>
      </c>
    </row>
    <row r="7412" spans="1:6" x14ac:dyDescent="0.25">
      <c r="A7412" t="s">
        <v>985</v>
      </c>
      <c r="B7412" s="1">
        <v>37684</v>
      </c>
      <c r="C7412">
        <v>7759.32</v>
      </c>
      <c r="D7412">
        <f t="shared" si="345"/>
        <v>7759.32</v>
      </c>
      <c r="E7412">
        <f t="shared" si="346"/>
        <v>3</v>
      </c>
      <c r="F7412" t="str">
        <f t="shared" si="347"/>
        <v>No</v>
      </c>
    </row>
    <row r="7413" spans="1:6" x14ac:dyDescent="0.25">
      <c r="A7413" t="s">
        <v>143</v>
      </c>
      <c r="B7413" s="1">
        <v>38478</v>
      </c>
      <c r="C7413" t="s">
        <v>4328</v>
      </c>
      <c r="D7413">
        <f t="shared" si="345"/>
        <v>7489.14</v>
      </c>
      <c r="E7413">
        <f t="shared" si="346"/>
        <v>5</v>
      </c>
      <c r="F7413" t="str">
        <f t="shared" si="347"/>
        <v>Yes</v>
      </c>
    </row>
    <row r="7414" spans="1:6" x14ac:dyDescent="0.25">
      <c r="A7414" t="s">
        <v>443</v>
      </c>
      <c r="B7414" s="1">
        <v>41800</v>
      </c>
      <c r="C7414">
        <v>5239.57</v>
      </c>
      <c r="D7414">
        <f t="shared" si="345"/>
        <v>5239.57</v>
      </c>
      <c r="E7414">
        <f t="shared" si="346"/>
        <v>6</v>
      </c>
      <c r="F7414" t="str">
        <f t="shared" si="347"/>
        <v>No</v>
      </c>
    </row>
    <row r="7415" spans="1:6" x14ac:dyDescent="0.25">
      <c r="A7415" t="s">
        <v>216</v>
      </c>
      <c r="B7415" s="1">
        <v>39602</v>
      </c>
      <c r="C7415" t="s">
        <v>4329</v>
      </c>
      <c r="D7415">
        <f t="shared" si="345"/>
        <v>9941.7000000000007</v>
      </c>
      <c r="E7415">
        <f t="shared" si="346"/>
        <v>6</v>
      </c>
      <c r="F7415" t="str">
        <f t="shared" si="347"/>
        <v>No</v>
      </c>
    </row>
    <row r="7416" spans="1:6" x14ac:dyDescent="0.25">
      <c r="A7416" t="s">
        <v>701</v>
      </c>
      <c r="B7416" s="1">
        <v>41547</v>
      </c>
      <c r="C7416" t="s">
        <v>4330</v>
      </c>
      <c r="D7416">
        <f t="shared" si="345"/>
        <v>6393.85</v>
      </c>
      <c r="E7416">
        <f t="shared" si="346"/>
        <v>9</v>
      </c>
      <c r="F7416" t="str">
        <f t="shared" si="347"/>
        <v>No</v>
      </c>
    </row>
    <row r="7417" spans="1:6" x14ac:dyDescent="0.25">
      <c r="A7417" t="s">
        <v>1133</v>
      </c>
      <c r="B7417" s="1">
        <v>40123</v>
      </c>
      <c r="C7417">
        <v>8598.06</v>
      </c>
      <c r="D7417">
        <f t="shared" si="345"/>
        <v>8598.06</v>
      </c>
      <c r="E7417">
        <f t="shared" si="346"/>
        <v>11</v>
      </c>
      <c r="F7417" t="str">
        <f t="shared" si="347"/>
        <v>No</v>
      </c>
    </row>
    <row r="7418" spans="1:6" x14ac:dyDescent="0.25">
      <c r="A7418" t="s">
        <v>451</v>
      </c>
      <c r="B7418" s="1">
        <v>38993</v>
      </c>
      <c r="C7418">
        <v>9098.57</v>
      </c>
      <c r="D7418">
        <f t="shared" si="345"/>
        <v>9098.57</v>
      </c>
      <c r="E7418">
        <f t="shared" si="346"/>
        <v>10</v>
      </c>
      <c r="F7418" t="str">
        <f t="shared" si="347"/>
        <v>No</v>
      </c>
    </row>
    <row r="7419" spans="1:6" x14ac:dyDescent="0.25">
      <c r="A7419" t="s">
        <v>281</v>
      </c>
      <c r="B7419" s="1">
        <v>41063</v>
      </c>
      <c r="C7419" t="s">
        <v>4331</v>
      </c>
      <c r="D7419">
        <f t="shared" si="345"/>
        <v>6259.07</v>
      </c>
      <c r="E7419">
        <f t="shared" si="346"/>
        <v>6</v>
      </c>
      <c r="F7419" t="str">
        <f t="shared" si="347"/>
        <v>No</v>
      </c>
    </row>
    <row r="7420" spans="1:6" x14ac:dyDescent="0.25">
      <c r="A7420" t="s">
        <v>452</v>
      </c>
      <c r="B7420" s="1">
        <v>38267</v>
      </c>
      <c r="C7420">
        <v>9565.65</v>
      </c>
      <c r="D7420">
        <f t="shared" si="345"/>
        <v>9565.65</v>
      </c>
      <c r="E7420">
        <f t="shared" si="346"/>
        <v>10</v>
      </c>
      <c r="F7420" t="str">
        <f t="shared" si="347"/>
        <v>No</v>
      </c>
    </row>
    <row r="7421" spans="1:6" x14ac:dyDescent="0.25">
      <c r="A7421" t="s">
        <v>1762</v>
      </c>
      <c r="B7421" s="1">
        <v>38215</v>
      </c>
      <c r="C7421">
        <v>7375.98</v>
      </c>
      <c r="D7421">
        <f t="shared" si="345"/>
        <v>7375.98</v>
      </c>
      <c r="E7421">
        <f t="shared" si="346"/>
        <v>8</v>
      </c>
      <c r="F7421" t="str">
        <f t="shared" si="347"/>
        <v>No</v>
      </c>
    </row>
    <row r="7422" spans="1:6" x14ac:dyDescent="0.25">
      <c r="A7422" t="s">
        <v>334</v>
      </c>
      <c r="B7422" s="1">
        <v>40125</v>
      </c>
      <c r="C7422" t="s">
        <v>4332</v>
      </c>
      <c r="D7422">
        <f t="shared" si="345"/>
        <v>9009.11</v>
      </c>
      <c r="E7422">
        <f t="shared" si="346"/>
        <v>11</v>
      </c>
      <c r="F7422" t="str">
        <f t="shared" si="347"/>
        <v>No</v>
      </c>
    </row>
    <row r="7423" spans="1:6" x14ac:dyDescent="0.25">
      <c r="A7423" t="s">
        <v>1586</v>
      </c>
      <c r="B7423" s="1">
        <v>39940</v>
      </c>
      <c r="C7423" t="s">
        <v>4333</v>
      </c>
      <c r="D7423">
        <f t="shared" si="345"/>
        <v>8228.82</v>
      </c>
      <c r="E7423">
        <f t="shared" si="346"/>
        <v>5</v>
      </c>
      <c r="F7423" t="str">
        <f t="shared" si="347"/>
        <v>No</v>
      </c>
    </row>
    <row r="7424" spans="1:6" x14ac:dyDescent="0.25">
      <c r="A7424" t="s">
        <v>656</v>
      </c>
      <c r="B7424" s="1">
        <v>41720</v>
      </c>
      <c r="C7424" t="s">
        <v>4334</v>
      </c>
      <c r="D7424">
        <f t="shared" si="345"/>
        <v>8594.9599999999991</v>
      </c>
      <c r="E7424">
        <f t="shared" si="346"/>
        <v>3</v>
      </c>
      <c r="F7424" t="str">
        <f t="shared" si="347"/>
        <v>No</v>
      </c>
    </row>
    <row r="7425" spans="1:6" x14ac:dyDescent="0.25">
      <c r="A7425" t="s">
        <v>1238</v>
      </c>
      <c r="B7425" s="1">
        <v>39057</v>
      </c>
      <c r="C7425">
        <v>7701.99</v>
      </c>
      <c r="D7425">
        <f t="shared" si="345"/>
        <v>7701.99</v>
      </c>
      <c r="E7425">
        <f t="shared" si="346"/>
        <v>12</v>
      </c>
      <c r="F7425" t="str">
        <f t="shared" si="347"/>
        <v>No</v>
      </c>
    </row>
    <row r="7426" spans="1:6" x14ac:dyDescent="0.25">
      <c r="A7426" t="s">
        <v>909</v>
      </c>
      <c r="B7426" s="1">
        <v>38591</v>
      </c>
      <c r="C7426">
        <v>9379.0499999999993</v>
      </c>
      <c r="D7426">
        <f t="shared" si="345"/>
        <v>9379.0499999999993</v>
      </c>
      <c r="E7426">
        <f t="shared" si="346"/>
        <v>8</v>
      </c>
      <c r="F7426" t="str">
        <f t="shared" si="347"/>
        <v>No</v>
      </c>
    </row>
    <row r="7427" spans="1:6" x14ac:dyDescent="0.25">
      <c r="A7427" t="s">
        <v>2322</v>
      </c>
      <c r="B7427" s="1">
        <v>37292</v>
      </c>
      <c r="C7427" t="s">
        <v>4335</v>
      </c>
      <c r="D7427">
        <f t="shared" ref="D7427:D7490" si="348">IF(LEFT(RIGHT(C7427,3))=",",_xlfn.NUMBERVALUE(C7427,",","."),C7427)</f>
        <v>5093.71</v>
      </c>
      <c r="E7427">
        <f t="shared" ref="E7427:E7490" si="349">MONTH(B7427)</f>
        <v>2</v>
      </c>
      <c r="F7427" t="str">
        <f t="shared" ref="F7427:F7490" si="350">IF(ISERROR(SEARCH("J*A*S*M",A7427)),"No","Yes")</f>
        <v>No</v>
      </c>
    </row>
    <row r="7428" spans="1:6" x14ac:dyDescent="0.25">
      <c r="A7428" t="s">
        <v>72</v>
      </c>
      <c r="B7428" s="1">
        <v>39339</v>
      </c>
      <c r="C7428">
        <v>8105.22</v>
      </c>
      <c r="D7428">
        <f t="shared" si="348"/>
        <v>8105.22</v>
      </c>
      <c r="E7428">
        <f t="shared" si="349"/>
        <v>9</v>
      </c>
      <c r="F7428" t="str">
        <f t="shared" si="350"/>
        <v>No</v>
      </c>
    </row>
    <row r="7429" spans="1:6" x14ac:dyDescent="0.25">
      <c r="A7429" t="s">
        <v>61</v>
      </c>
      <c r="B7429" s="1">
        <v>40594</v>
      </c>
      <c r="C7429">
        <v>5944.43</v>
      </c>
      <c r="D7429">
        <f t="shared" si="348"/>
        <v>5944.43</v>
      </c>
      <c r="E7429">
        <f t="shared" si="349"/>
        <v>2</v>
      </c>
      <c r="F7429" t="str">
        <f t="shared" si="350"/>
        <v>No</v>
      </c>
    </row>
    <row r="7430" spans="1:6" x14ac:dyDescent="0.25">
      <c r="A7430" t="s">
        <v>236</v>
      </c>
      <c r="B7430" s="1">
        <v>37588</v>
      </c>
      <c r="C7430" t="s">
        <v>4336</v>
      </c>
      <c r="D7430">
        <f t="shared" si="348"/>
        <v>7598.68</v>
      </c>
      <c r="E7430">
        <f t="shared" si="349"/>
        <v>11</v>
      </c>
      <c r="F7430" t="str">
        <f t="shared" si="350"/>
        <v>No</v>
      </c>
    </row>
    <row r="7431" spans="1:6" x14ac:dyDescent="0.25">
      <c r="A7431" t="s">
        <v>285</v>
      </c>
      <c r="B7431" s="1">
        <v>41951</v>
      </c>
      <c r="C7431">
        <v>9671.67</v>
      </c>
      <c r="D7431">
        <f t="shared" si="348"/>
        <v>9671.67</v>
      </c>
      <c r="E7431">
        <f t="shared" si="349"/>
        <v>11</v>
      </c>
      <c r="F7431" t="str">
        <f t="shared" si="350"/>
        <v>No</v>
      </c>
    </row>
    <row r="7432" spans="1:6" x14ac:dyDescent="0.25">
      <c r="A7432" t="s">
        <v>96</v>
      </c>
      <c r="B7432" s="1">
        <v>40356</v>
      </c>
      <c r="C7432">
        <v>6233.61</v>
      </c>
      <c r="D7432">
        <f t="shared" si="348"/>
        <v>6233.61</v>
      </c>
      <c r="E7432">
        <f t="shared" si="349"/>
        <v>6</v>
      </c>
      <c r="F7432" t="str">
        <f t="shared" si="350"/>
        <v>No</v>
      </c>
    </row>
    <row r="7433" spans="1:6" x14ac:dyDescent="0.25">
      <c r="A7433" t="s">
        <v>216</v>
      </c>
      <c r="B7433" s="1">
        <v>39203</v>
      </c>
      <c r="C7433">
        <v>5862.32</v>
      </c>
      <c r="D7433">
        <f t="shared" si="348"/>
        <v>5862.32</v>
      </c>
      <c r="E7433">
        <f t="shared" si="349"/>
        <v>5</v>
      </c>
      <c r="F7433" t="str">
        <f t="shared" si="350"/>
        <v>No</v>
      </c>
    </row>
    <row r="7434" spans="1:6" x14ac:dyDescent="0.25">
      <c r="A7434" t="s">
        <v>138</v>
      </c>
      <c r="B7434" s="1">
        <v>38261</v>
      </c>
      <c r="C7434">
        <v>9234.31</v>
      </c>
      <c r="D7434">
        <f t="shared" si="348"/>
        <v>9234.31</v>
      </c>
      <c r="E7434">
        <f t="shared" si="349"/>
        <v>10</v>
      </c>
      <c r="F7434" t="str">
        <f t="shared" si="350"/>
        <v>Yes</v>
      </c>
    </row>
    <row r="7435" spans="1:6" x14ac:dyDescent="0.25">
      <c r="A7435" t="s">
        <v>816</v>
      </c>
      <c r="B7435" s="1">
        <v>39103</v>
      </c>
      <c r="C7435">
        <v>7925.6</v>
      </c>
      <c r="D7435">
        <f t="shared" si="348"/>
        <v>7925.6</v>
      </c>
      <c r="E7435">
        <f t="shared" si="349"/>
        <v>1</v>
      </c>
      <c r="F7435" t="str">
        <f t="shared" si="350"/>
        <v>No</v>
      </c>
    </row>
    <row r="7436" spans="1:6" x14ac:dyDescent="0.25">
      <c r="A7436" t="s">
        <v>102</v>
      </c>
      <c r="B7436" s="1">
        <v>41106</v>
      </c>
      <c r="C7436">
        <v>9886.2800000000007</v>
      </c>
      <c r="D7436">
        <f t="shared" si="348"/>
        <v>9886.2800000000007</v>
      </c>
      <c r="E7436">
        <f t="shared" si="349"/>
        <v>7</v>
      </c>
      <c r="F7436" t="str">
        <f t="shared" si="350"/>
        <v>No</v>
      </c>
    </row>
    <row r="7437" spans="1:6" x14ac:dyDescent="0.25">
      <c r="A7437" t="s">
        <v>172</v>
      </c>
      <c r="B7437" s="1">
        <v>40084</v>
      </c>
      <c r="C7437">
        <v>6605.42</v>
      </c>
      <c r="D7437">
        <f t="shared" si="348"/>
        <v>6605.42</v>
      </c>
      <c r="E7437">
        <f t="shared" si="349"/>
        <v>9</v>
      </c>
      <c r="F7437" t="str">
        <f t="shared" si="350"/>
        <v>No</v>
      </c>
    </row>
    <row r="7438" spans="1:6" x14ac:dyDescent="0.25">
      <c r="A7438" t="s">
        <v>307</v>
      </c>
      <c r="B7438" s="1">
        <v>37388</v>
      </c>
      <c r="C7438" t="s">
        <v>4337</v>
      </c>
      <c r="D7438">
        <f t="shared" si="348"/>
        <v>8433.89</v>
      </c>
      <c r="E7438">
        <f t="shared" si="349"/>
        <v>5</v>
      </c>
      <c r="F7438" t="str">
        <f t="shared" si="350"/>
        <v>No</v>
      </c>
    </row>
    <row r="7439" spans="1:6" x14ac:dyDescent="0.25">
      <c r="A7439" t="s">
        <v>61</v>
      </c>
      <c r="B7439" s="1">
        <v>38139</v>
      </c>
      <c r="C7439">
        <v>5597.6</v>
      </c>
      <c r="D7439">
        <f t="shared" si="348"/>
        <v>5597.6</v>
      </c>
      <c r="E7439">
        <f t="shared" si="349"/>
        <v>6</v>
      </c>
      <c r="F7439" t="str">
        <f t="shared" si="350"/>
        <v>No</v>
      </c>
    </row>
    <row r="7440" spans="1:6" x14ac:dyDescent="0.25">
      <c r="A7440" t="s">
        <v>1423</v>
      </c>
      <c r="B7440" s="1">
        <v>41440</v>
      </c>
      <c r="C7440">
        <v>6524.89</v>
      </c>
      <c r="D7440">
        <f t="shared" si="348"/>
        <v>6524.89</v>
      </c>
      <c r="E7440">
        <f t="shared" si="349"/>
        <v>6</v>
      </c>
      <c r="F7440" t="str">
        <f t="shared" si="350"/>
        <v>No</v>
      </c>
    </row>
    <row r="7441" spans="1:6" x14ac:dyDescent="0.25">
      <c r="A7441" t="s">
        <v>1748</v>
      </c>
      <c r="B7441" s="1">
        <v>39123</v>
      </c>
      <c r="C7441" t="s">
        <v>4338</v>
      </c>
      <c r="D7441">
        <f t="shared" si="348"/>
        <v>8359.43</v>
      </c>
      <c r="E7441">
        <f t="shared" si="349"/>
        <v>2</v>
      </c>
      <c r="F7441" t="str">
        <f t="shared" si="350"/>
        <v>No</v>
      </c>
    </row>
    <row r="7442" spans="1:6" x14ac:dyDescent="0.25">
      <c r="A7442" t="s">
        <v>422</v>
      </c>
      <c r="B7442" s="1">
        <v>41286</v>
      </c>
      <c r="C7442">
        <v>8069.26</v>
      </c>
      <c r="D7442">
        <f t="shared" si="348"/>
        <v>8069.26</v>
      </c>
      <c r="E7442">
        <f t="shared" si="349"/>
        <v>1</v>
      </c>
      <c r="F7442" t="str">
        <f t="shared" si="350"/>
        <v>No</v>
      </c>
    </row>
    <row r="7443" spans="1:6" x14ac:dyDescent="0.25">
      <c r="A7443" t="s">
        <v>613</v>
      </c>
      <c r="B7443" s="1">
        <v>38345</v>
      </c>
      <c r="C7443" t="s">
        <v>4339</v>
      </c>
      <c r="D7443">
        <f t="shared" si="348"/>
        <v>5679.89</v>
      </c>
      <c r="E7443">
        <f t="shared" si="349"/>
        <v>12</v>
      </c>
      <c r="F7443" t="str">
        <f t="shared" si="350"/>
        <v>No</v>
      </c>
    </row>
    <row r="7444" spans="1:6" x14ac:dyDescent="0.25">
      <c r="A7444" t="s">
        <v>1192</v>
      </c>
      <c r="B7444" s="1">
        <v>41907</v>
      </c>
      <c r="C7444">
        <v>7248.72</v>
      </c>
      <c r="D7444">
        <f t="shared" si="348"/>
        <v>7248.72</v>
      </c>
      <c r="E7444">
        <f t="shared" si="349"/>
        <v>9</v>
      </c>
      <c r="F7444" t="str">
        <f t="shared" si="350"/>
        <v>No</v>
      </c>
    </row>
    <row r="7445" spans="1:6" x14ac:dyDescent="0.25">
      <c r="A7445" t="s">
        <v>544</v>
      </c>
      <c r="B7445" s="1">
        <v>38969</v>
      </c>
      <c r="C7445">
        <v>5485.1</v>
      </c>
      <c r="D7445">
        <f t="shared" si="348"/>
        <v>5485.1</v>
      </c>
      <c r="E7445">
        <f t="shared" si="349"/>
        <v>9</v>
      </c>
      <c r="F7445" t="str">
        <f t="shared" si="350"/>
        <v>Yes</v>
      </c>
    </row>
    <row r="7446" spans="1:6" x14ac:dyDescent="0.25">
      <c r="A7446" t="s">
        <v>962</v>
      </c>
      <c r="B7446" s="1">
        <v>38293</v>
      </c>
      <c r="C7446" t="s">
        <v>4340</v>
      </c>
      <c r="D7446">
        <f t="shared" si="348"/>
        <v>5937.99</v>
      </c>
      <c r="E7446">
        <f t="shared" si="349"/>
        <v>11</v>
      </c>
      <c r="F7446" t="str">
        <f t="shared" si="350"/>
        <v>No</v>
      </c>
    </row>
    <row r="7447" spans="1:6" x14ac:dyDescent="0.25">
      <c r="A7447" t="s">
        <v>949</v>
      </c>
      <c r="B7447" s="1">
        <v>38125</v>
      </c>
      <c r="C7447" t="s">
        <v>4341</v>
      </c>
      <c r="D7447">
        <f t="shared" si="348"/>
        <v>5576.12</v>
      </c>
      <c r="E7447">
        <f t="shared" si="349"/>
        <v>5</v>
      </c>
      <c r="F7447" t="str">
        <f t="shared" si="350"/>
        <v>No</v>
      </c>
    </row>
    <row r="7448" spans="1:6" x14ac:dyDescent="0.25">
      <c r="A7448" t="s">
        <v>424</v>
      </c>
      <c r="B7448" s="1">
        <v>38265</v>
      </c>
      <c r="C7448" t="s">
        <v>4342</v>
      </c>
      <c r="D7448">
        <f t="shared" si="348"/>
        <v>8177.99</v>
      </c>
      <c r="E7448">
        <f t="shared" si="349"/>
        <v>10</v>
      </c>
      <c r="F7448" t="str">
        <f t="shared" si="350"/>
        <v>No</v>
      </c>
    </row>
    <row r="7449" spans="1:6" x14ac:dyDescent="0.25">
      <c r="A7449" t="s">
        <v>89</v>
      </c>
      <c r="B7449" s="1">
        <v>39027</v>
      </c>
      <c r="C7449">
        <v>9310.2199999999993</v>
      </c>
      <c r="D7449">
        <f t="shared" si="348"/>
        <v>9310.2199999999993</v>
      </c>
      <c r="E7449">
        <f t="shared" si="349"/>
        <v>11</v>
      </c>
      <c r="F7449" t="str">
        <f t="shared" si="350"/>
        <v>No</v>
      </c>
    </row>
    <row r="7450" spans="1:6" x14ac:dyDescent="0.25">
      <c r="A7450" t="s">
        <v>123</v>
      </c>
      <c r="B7450" s="1">
        <v>41410</v>
      </c>
      <c r="C7450">
        <v>9442.3799999999992</v>
      </c>
      <c r="D7450">
        <f t="shared" si="348"/>
        <v>9442.3799999999992</v>
      </c>
      <c r="E7450">
        <f t="shared" si="349"/>
        <v>5</v>
      </c>
      <c r="F7450" t="str">
        <f t="shared" si="350"/>
        <v>No</v>
      </c>
    </row>
    <row r="7451" spans="1:6" x14ac:dyDescent="0.25">
      <c r="A7451" t="s">
        <v>134</v>
      </c>
      <c r="B7451" s="1">
        <v>41172</v>
      </c>
      <c r="C7451" t="s">
        <v>4343</v>
      </c>
      <c r="D7451">
        <f t="shared" si="348"/>
        <v>8158.15</v>
      </c>
      <c r="E7451">
        <f t="shared" si="349"/>
        <v>9</v>
      </c>
      <c r="F7451" t="str">
        <f t="shared" si="350"/>
        <v>No</v>
      </c>
    </row>
    <row r="7452" spans="1:6" x14ac:dyDescent="0.25">
      <c r="A7452" t="s">
        <v>334</v>
      </c>
      <c r="B7452" s="1">
        <v>38548</v>
      </c>
      <c r="C7452">
        <v>6928.62</v>
      </c>
      <c r="D7452">
        <f t="shared" si="348"/>
        <v>6928.62</v>
      </c>
      <c r="E7452">
        <f t="shared" si="349"/>
        <v>7</v>
      </c>
      <c r="F7452" t="str">
        <f t="shared" si="350"/>
        <v>No</v>
      </c>
    </row>
    <row r="7453" spans="1:6" x14ac:dyDescent="0.25">
      <c r="A7453" t="s">
        <v>79</v>
      </c>
      <c r="B7453" s="1">
        <v>39654</v>
      </c>
      <c r="C7453" t="s">
        <v>4344</v>
      </c>
      <c r="D7453">
        <f t="shared" si="348"/>
        <v>7695.14</v>
      </c>
      <c r="E7453">
        <f t="shared" si="349"/>
        <v>7</v>
      </c>
      <c r="F7453" t="str">
        <f t="shared" si="350"/>
        <v>Yes</v>
      </c>
    </row>
    <row r="7454" spans="1:6" x14ac:dyDescent="0.25">
      <c r="A7454" t="s">
        <v>74</v>
      </c>
      <c r="B7454" s="1">
        <v>38847</v>
      </c>
      <c r="C7454" t="s">
        <v>4345</v>
      </c>
      <c r="D7454">
        <f t="shared" si="348"/>
        <v>5645.13</v>
      </c>
      <c r="E7454">
        <f t="shared" si="349"/>
        <v>5</v>
      </c>
      <c r="F7454" t="str">
        <f t="shared" si="350"/>
        <v>Yes</v>
      </c>
    </row>
    <row r="7455" spans="1:6" x14ac:dyDescent="0.25">
      <c r="A7455" t="s">
        <v>217</v>
      </c>
      <c r="B7455" s="1">
        <v>39068</v>
      </c>
      <c r="C7455">
        <v>6980.39</v>
      </c>
      <c r="D7455">
        <f t="shared" si="348"/>
        <v>6980.39</v>
      </c>
      <c r="E7455">
        <f t="shared" si="349"/>
        <v>12</v>
      </c>
      <c r="F7455" t="str">
        <f t="shared" si="350"/>
        <v>No</v>
      </c>
    </row>
    <row r="7456" spans="1:6" x14ac:dyDescent="0.25">
      <c r="A7456" t="s">
        <v>216</v>
      </c>
      <c r="B7456" s="1">
        <v>41315</v>
      </c>
      <c r="C7456" t="s">
        <v>4346</v>
      </c>
      <c r="D7456">
        <f t="shared" si="348"/>
        <v>8803.67</v>
      </c>
      <c r="E7456">
        <f t="shared" si="349"/>
        <v>2</v>
      </c>
      <c r="F7456" t="str">
        <f t="shared" si="350"/>
        <v>No</v>
      </c>
    </row>
    <row r="7457" spans="1:6" x14ac:dyDescent="0.25">
      <c r="A7457" t="s">
        <v>2322</v>
      </c>
      <c r="B7457" s="1">
        <v>37863</v>
      </c>
      <c r="C7457" t="s">
        <v>4347</v>
      </c>
      <c r="D7457">
        <f t="shared" si="348"/>
        <v>6169.65</v>
      </c>
      <c r="E7457">
        <f t="shared" si="349"/>
        <v>8</v>
      </c>
      <c r="F7457" t="str">
        <f t="shared" si="350"/>
        <v>No</v>
      </c>
    </row>
    <row r="7458" spans="1:6" x14ac:dyDescent="0.25">
      <c r="A7458" t="s">
        <v>334</v>
      </c>
      <c r="B7458" s="1">
        <v>37384</v>
      </c>
      <c r="C7458">
        <v>8076.27</v>
      </c>
      <c r="D7458">
        <f t="shared" si="348"/>
        <v>8076.27</v>
      </c>
      <c r="E7458">
        <f t="shared" si="349"/>
        <v>5</v>
      </c>
      <c r="F7458" t="str">
        <f t="shared" si="350"/>
        <v>No</v>
      </c>
    </row>
    <row r="7459" spans="1:6" x14ac:dyDescent="0.25">
      <c r="A7459" t="s">
        <v>149</v>
      </c>
      <c r="B7459" s="1">
        <v>39398</v>
      </c>
      <c r="C7459" t="s">
        <v>4348</v>
      </c>
      <c r="D7459">
        <f t="shared" si="348"/>
        <v>7563.34</v>
      </c>
      <c r="E7459">
        <f t="shared" si="349"/>
        <v>11</v>
      </c>
      <c r="F7459" t="str">
        <f t="shared" si="350"/>
        <v>No</v>
      </c>
    </row>
    <row r="7460" spans="1:6" x14ac:dyDescent="0.25">
      <c r="A7460" t="s">
        <v>247</v>
      </c>
      <c r="B7460" s="1">
        <v>37372</v>
      </c>
      <c r="C7460" t="s">
        <v>4349</v>
      </c>
      <c r="D7460">
        <f t="shared" si="348"/>
        <v>6529.3</v>
      </c>
      <c r="E7460">
        <f t="shared" si="349"/>
        <v>4</v>
      </c>
      <c r="F7460" t="str">
        <f t="shared" si="350"/>
        <v>Yes</v>
      </c>
    </row>
    <row r="7461" spans="1:6" x14ac:dyDescent="0.25">
      <c r="A7461" t="s">
        <v>138</v>
      </c>
      <c r="B7461" s="1">
        <v>41445</v>
      </c>
      <c r="C7461" t="s">
        <v>4350</v>
      </c>
      <c r="D7461">
        <f t="shared" si="348"/>
        <v>5640.01</v>
      </c>
      <c r="E7461">
        <f t="shared" si="349"/>
        <v>6</v>
      </c>
      <c r="F7461" t="str">
        <f t="shared" si="350"/>
        <v>Yes</v>
      </c>
    </row>
    <row r="7462" spans="1:6" x14ac:dyDescent="0.25">
      <c r="A7462" t="s">
        <v>396</v>
      </c>
      <c r="B7462" s="1">
        <v>40494</v>
      </c>
      <c r="C7462" t="s">
        <v>4351</v>
      </c>
      <c r="D7462">
        <f t="shared" si="348"/>
        <v>5539.8</v>
      </c>
      <c r="E7462">
        <f t="shared" si="349"/>
        <v>11</v>
      </c>
      <c r="F7462" t="str">
        <f t="shared" si="350"/>
        <v>Yes</v>
      </c>
    </row>
    <row r="7463" spans="1:6" x14ac:dyDescent="0.25">
      <c r="A7463" t="s">
        <v>201</v>
      </c>
      <c r="B7463" s="1">
        <v>38608</v>
      </c>
      <c r="C7463" t="s">
        <v>4352</v>
      </c>
      <c r="D7463">
        <f t="shared" si="348"/>
        <v>5319.89</v>
      </c>
      <c r="E7463">
        <f t="shared" si="349"/>
        <v>9</v>
      </c>
      <c r="F7463" t="str">
        <f t="shared" si="350"/>
        <v>No</v>
      </c>
    </row>
    <row r="7464" spans="1:6" x14ac:dyDescent="0.25">
      <c r="A7464" t="s">
        <v>1405</v>
      </c>
      <c r="B7464" s="1">
        <v>40217</v>
      </c>
      <c r="C7464">
        <v>9970.99</v>
      </c>
      <c r="D7464">
        <f t="shared" si="348"/>
        <v>9970.99</v>
      </c>
      <c r="E7464">
        <f t="shared" si="349"/>
        <v>2</v>
      </c>
      <c r="F7464" t="str">
        <f t="shared" si="350"/>
        <v>No</v>
      </c>
    </row>
    <row r="7465" spans="1:6" x14ac:dyDescent="0.25">
      <c r="A7465" t="s">
        <v>77</v>
      </c>
      <c r="B7465" s="1">
        <v>41538</v>
      </c>
      <c r="C7465" t="s">
        <v>4353</v>
      </c>
      <c r="D7465">
        <f t="shared" si="348"/>
        <v>5096.41</v>
      </c>
      <c r="E7465">
        <f t="shared" si="349"/>
        <v>9</v>
      </c>
      <c r="F7465" t="str">
        <f t="shared" si="350"/>
        <v>No</v>
      </c>
    </row>
    <row r="7466" spans="1:6" x14ac:dyDescent="0.25">
      <c r="A7466" t="s">
        <v>1377</v>
      </c>
      <c r="B7466" s="1">
        <v>37456</v>
      </c>
      <c r="C7466" t="s">
        <v>4354</v>
      </c>
      <c r="D7466">
        <f t="shared" si="348"/>
        <v>9445.73</v>
      </c>
      <c r="E7466">
        <f t="shared" si="349"/>
        <v>7</v>
      </c>
      <c r="F7466" t="str">
        <f t="shared" si="350"/>
        <v>No</v>
      </c>
    </row>
    <row r="7467" spans="1:6" x14ac:dyDescent="0.25">
      <c r="A7467" t="s">
        <v>2144</v>
      </c>
      <c r="B7467" s="1">
        <v>37007</v>
      </c>
      <c r="C7467">
        <v>9381.5</v>
      </c>
      <c r="D7467">
        <f t="shared" si="348"/>
        <v>9381.5</v>
      </c>
      <c r="E7467">
        <f t="shared" si="349"/>
        <v>4</v>
      </c>
      <c r="F7467" t="str">
        <f t="shared" si="350"/>
        <v>No</v>
      </c>
    </row>
    <row r="7468" spans="1:6" x14ac:dyDescent="0.25">
      <c r="A7468" t="s">
        <v>334</v>
      </c>
      <c r="B7468" s="1">
        <v>40707</v>
      </c>
      <c r="C7468" t="s">
        <v>4355</v>
      </c>
      <c r="D7468">
        <f t="shared" si="348"/>
        <v>9013.7199999999993</v>
      </c>
      <c r="E7468">
        <f t="shared" si="349"/>
        <v>6</v>
      </c>
      <c r="F7468" t="str">
        <f t="shared" si="350"/>
        <v>No</v>
      </c>
    </row>
    <row r="7469" spans="1:6" x14ac:dyDescent="0.25">
      <c r="A7469" t="s">
        <v>743</v>
      </c>
      <c r="B7469" s="1">
        <v>37607</v>
      </c>
      <c r="C7469">
        <v>9304.2199999999993</v>
      </c>
      <c r="D7469">
        <f t="shared" si="348"/>
        <v>9304.2199999999993</v>
      </c>
      <c r="E7469">
        <f t="shared" si="349"/>
        <v>12</v>
      </c>
      <c r="F7469" t="str">
        <f t="shared" si="350"/>
        <v>No</v>
      </c>
    </row>
    <row r="7470" spans="1:6" x14ac:dyDescent="0.25">
      <c r="A7470" t="s">
        <v>80</v>
      </c>
      <c r="B7470" s="1">
        <v>40596</v>
      </c>
      <c r="C7470">
        <v>9823.52</v>
      </c>
      <c r="D7470">
        <f t="shared" si="348"/>
        <v>9823.52</v>
      </c>
      <c r="E7470">
        <f t="shared" si="349"/>
        <v>2</v>
      </c>
      <c r="F7470" t="str">
        <f t="shared" si="350"/>
        <v>Yes</v>
      </c>
    </row>
    <row r="7471" spans="1:6" x14ac:dyDescent="0.25">
      <c r="A7471" t="s">
        <v>84</v>
      </c>
      <c r="B7471" s="1">
        <v>38419</v>
      </c>
      <c r="C7471" t="s">
        <v>4356</v>
      </c>
      <c r="D7471">
        <f t="shared" si="348"/>
        <v>6845.29</v>
      </c>
      <c r="E7471">
        <f t="shared" si="349"/>
        <v>3</v>
      </c>
      <c r="F7471" t="str">
        <f t="shared" si="350"/>
        <v>No</v>
      </c>
    </row>
    <row r="7472" spans="1:6" x14ac:dyDescent="0.25">
      <c r="A7472" t="s">
        <v>283</v>
      </c>
      <c r="B7472" s="1">
        <v>37294</v>
      </c>
      <c r="C7472">
        <v>6032.73</v>
      </c>
      <c r="D7472">
        <f t="shared" si="348"/>
        <v>6032.73</v>
      </c>
      <c r="E7472">
        <f t="shared" si="349"/>
        <v>2</v>
      </c>
      <c r="F7472" t="str">
        <f t="shared" si="350"/>
        <v>No</v>
      </c>
    </row>
    <row r="7473" spans="1:6" x14ac:dyDescent="0.25">
      <c r="A7473" t="s">
        <v>181</v>
      </c>
      <c r="B7473" s="1">
        <v>40019</v>
      </c>
      <c r="C7473">
        <v>8162.95</v>
      </c>
      <c r="D7473">
        <f t="shared" si="348"/>
        <v>8162.95</v>
      </c>
      <c r="E7473">
        <f t="shared" si="349"/>
        <v>7</v>
      </c>
      <c r="F7473" t="str">
        <f t="shared" si="350"/>
        <v>No</v>
      </c>
    </row>
    <row r="7474" spans="1:6" x14ac:dyDescent="0.25">
      <c r="A7474" t="s">
        <v>973</v>
      </c>
      <c r="B7474" s="1">
        <v>40715</v>
      </c>
      <c r="C7474">
        <v>8899.56</v>
      </c>
      <c r="D7474">
        <f t="shared" si="348"/>
        <v>8899.56</v>
      </c>
      <c r="E7474">
        <f t="shared" si="349"/>
        <v>6</v>
      </c>
      <c r="F7474" t="str">
        <f t="shared" si="350"/>
        <v>No</v>
      </c>
    </row>
    <row r="7475" spans="1:6" x14ac:dyDescent="0.25">
      <c r="A7475" t="s">
        <v>396</v>
      </c>
      <c r="B7475" s="1">
        <v>41612</v>
      </c>
      <c r="C7475">
        <v>9506.81</v>
      </c>
      <c r="D7475">
        <f t="shared" si="348"/>
        <v>9506.81</v>
      </c>
      <c r="E7475">
        <f t="shared" si="349"/>
        <v>12</v>
      </c>
      <c r="F7475" t="str">
        <f t="shared" si="350"/>
        <v>Yes</v>
      </c>
    </row>
    <row r="7476" spans="1:6" x14ac:dyDescent="0.25">
      <c r="A7476" t="s">
        <v>248</v>
      </c>
      <c r="B7476" s="1">
        <v>38032</v>
      </c>
      <c r="C7476">
        <v>8224.4500000000007</v>
      </c>
      <c r="D7476">
        <f t="shared" si="348"/>
        <v>8224.4500000000007</v>
      </c>
      <c r="E7476">
        <f t="shared" si="349"/>
        <v>2</v>
      </c>
      <c r="F7476" t="str">
        <f t="shared" si="350"/>
        <v>No</v>
      </c>
    </row>
    <row r="7477" spans="1:6" x14ac:dyDescent="0.25">
      <c r="A7477" t="s">
        <v>915</v>
      </c>
      <c r="B7477" s="1">
        <v>41864</v>
      </c>
      <c r="C7477" t="s">
        <v>4357</v>
      </c>
      <c r="D7477">
        <f t="shared" si="348"/>
        <v>7000.58</v>
      </c>
      <c r="E7477">
        <f t="shared" si="349"/>
        <v>8</v>
      </c>
      <c r="F7477" t="str">
        <f t="shared" si="350"/>
        <v>No</v>
      </c>
    </row>
    <row r="7478" spans="1:6" x14ac:dyDescent="0.25">
      <c r="A7478" t="s">
        <v>568</v>
      </c>
      <c r="B7478" s="1">
        <v>39958</v>
      </c>
      <c r="C7478">
        <v>6847.01</v>
      </c>
      <c r="D7478">
        <f t="shared" si="348"/>
        <v>6847.01</v>
      </c>
      <c r="E7478">
        <f t="shared" si="349"/>
        <v>5</v>
      </c>
      <c r="F7478" t="str">
        <f t="shared" si="350"/>
        <v>No</v>
      </c>
    </row>
    <row r="7479" spans="1:6" x14ac:dyDescent="0.25">
      <c r="A7479" t="s">
        <v>3005</v>
      </c>
      <c r="B7479" s="1">
        <v>39112</v>
      </c>
      <c r="C7479" t="s">
        <v>4358</v>
      </c>
      <c r="D7479">
        <f t="shared" si="348"/>
        <v>7362.58</v>
      </c>
      <c r="E7479">
        <f t="shared" si="349"/>
        <v>1</v>
      </c>
      <c r="F7479" t="str">
        <f t="shared" si="350"/>
        <v>No</v>
      </c>
    </row>
    <row r="7480" spans="1:6" x14ac:dyDescent="0.25">
      <c r="A7480" t="s">
        <v>372</v>
      </c>
      <c r="B7480" s="1">
        <v>37723</v>
      </c>
      <c r="C7480" t="s">
        <v>4359</v>
      </c>
      <c r="D7480">
        <f t="shared" si="348"/>
        <v>9018.5400000000009</v>
      </c>
      <c r="E7480">
        <f t="shared" si="349"/>
        <v>4</v>
      </c>
      <c r="F7480" t="str">
        <f t="shared" si="350"/>
        <v>No</v>
      </c>
    </row>
    <row r="7481" spans="1:6" x14ac:dyDescent="0.25">
      <c r="A7481" t="s">
        <v>400</v>
      </c>
      <c r="B7481" s="1">
        <v>40857</v>
      </c>
      <c r="C7481" t="s">
        <v>4360</v>
      </c>
      <c r="D7481">
        <f t="shared" si="348"/>
        <v>5551.87</v>
      </c>
      <c r="E7481">
        <f t="shared" si="349"/>
        <v>11</v>
      </c>
      <c r="F7481" t="str">
        <f t="shared" si="350"/>
        <v>No</v>
      </c>
    </row>
    <row r="7482" spans="1:6" x14ac:dyDescent="0.25">
      <c r="A7482" t="s">
        <v>128</v>
      </c>
      <c r="B7482" s="1">
        <v>38055</v>
      </c>
      <c r="C7482" t="s">
        <v>4361</v>
      </c>
      <c r="D7482">
        <f t="shared" si="348"/>
        <v>9677.43</v>
      </c>
      <c r="E7482">
        <f t="shared" si="349"/>
        <v>3</v>
      </c>
      <c r="F7482" t="str">
        <f t="shared" si="350"/>
        <v>No</v>
      </c>
    </row>
    <row r="7483" spans="1:6" x14ac:dyDescent="0.25">
      <c r="A7483" t="s">
        <v>74</v>
      </c>
      <c r="B7483" s="1">
        <v>38464</v>
      </c>
      <c r="C7483">
        <v>8047.08</v>
      </c>
      <c r="D7483">
        <f t="shared" si="348"/>
        <v>8047.08</v>
      </c>
      <c r="E7483">
        <f t="shared" si="349"/>
        <v>4</v>
      </c>
      <c r="F7483" t="str">
        <f t="shared" si="350"/>
        <v>Yes</v>
      </c>
    </row>
    <row r="7484" spans="1:6" x14ac:dyDescent="0.25">
      <c r="A7484" t="s">
        <v>84</v>
      </c>
      <c r="B7484" s="1">
        <v>41274</v>
      </c>
      <c r="C7484">
        <v>6582.08</v>
      </c>
      <c r="D7484">
        <f t="shared" si="348"/>
        <v>6582.08</v>
      </c>
      <c r="E7484">
        <f t="shared" si="349"/>
        <v>12</v>
      </c>
      <c r="F7484" t="str">
        <f t="shared" si="350"/>
        <v>No</v>
      </c>
    </row>
    <row r="7485" spans="1:6" x14ac:dyDescent="0.25">
      <c r="A7485" t="s">
        <v>424</v>
      </c>
      <c r="B7485" s="1">
        <v>40656</v>
      </c>
      <c r="C7485">
        <v>9591.17</v>
      </c>
      <c r="D7485">
        <f t="shared" si="348"/>
        <v>9591.17</v>
      </c>
      <c r="E7485">
        <f t="shared" si="349"/>
        <v>4</v>
      </c>
      <c r="F7485" t="str">
        <f t="shared" si="350"/>
        <v>No</v>
      </c>
    </row>
    <row r="7486" spans="1:6" x14ac:dyDescent="0.25">
      <c r="A7486" t="s">
        <v>1481</v>
      </c>
      <c r="B7486" s="1">
        <v>37217</v>
      </c>
      <c r="C7486">
        <v>5898.15</v>
      </c>
      <c r="D7486">
        <f t="shared" si="348"/>
        <v>5898.15</v>
      </c>
      <c r="E7486">
        <f t="shared" si="349"/>
        <v>11</v>
      </c>
      <c r="F7486" t="str">
        <f t="shared" si="350"/>
        <v>No</v>
      </c>
    </row>
    <row r="7487" spans="1:6" x14ac:dyDescent="0.25">
      <c r="A7487" t="s">
        <v>881</v>
      </c>
      <c r="B7487" s="1">
        <v>41690</v>
      </c>
      <c r="C7487">
        <v>7564.97</v>
      </c>
      <c r="D7487">
        <f t="shared" si="348"/>
        <v>7564.97</v>
      </c>
      <c r="E7487">
        <f t="shared" si="349"/>
        <v>2</v>
      </c>
      <c r="F7487" t="str">
        <f t="shared" si="350"/>
        <v>No</v>
      </c>
    </row>
    <row r="7488" spans="1:6" x14ac:dyDescent="0.25">
      <c r="A7488" t="s">
        <v>1375</v>
      </c>
      <c r="B7488" s="1">
        <v>40498</v>
      </c>
      <c r="C7488">
        <v>6753.11</v>
      </c>
      <c r="D7488">
        <f t="shared" si="348"/>
        <v>6753.11</v>
      </c>
      <c r="E7488">
        <f t="shared" si="349"/>
        <v>11</v>
      </c>
      <c r="F7488" t="str">
        <f t="shared" si="350"/>
        <v>No</v>
      </c>
    </row>
    <row r="7489" spans="1:6" x14ac:dyDescent="0.25">
      <c r="A7489" t="s">
        <v>2184</v>
      </c>
      <c r="B7489" s="1">
        <v>38909</v>
      </c>
      <c r="C7489" t="s">
        <v>4362</v>
      </c>
      <c r="D7489">
        <f t="shared" si="348"/>
        <v>8802.69</v>
      </c>
      <c r="E7489">
        <f t="shared" si="349"/>
        <v>7</v>
      </c>
      <c r="F7489" t="str">
        <f t="shared" si="350"/>
        <v>No</v>
      </c>
    </row>
    <row r="7490" spans="1:6" x14ac:dyDescent="0.25">
      <c r="A7490" t="s">
        <v>176</v>
      </c>
      <c r="B7490" s="1">
        <v>41875</v>
      </c>
      <c r="C7490" t="s">
        <v>4363</v>
      </c>
      <c r="D7490">
        <f t="shared" si="348"/>
        <v>6393.48</v>
      </c>
      <c r="E7490">
        <f t="shared" si="349"/>
        <v>8</v>
      </c>
      <c r="F7490" t="str">
        <f t="shared" si="350"/>
        <v>No</v>
      </c>
    </row>
    <row r="7491" spans="1:6" x14ac:dyDescent="0.25">
      <c r="A7491" t="s">
        <v>269</v>
      </c>
      <c r="B7491" s="1">
        <v>41052</v>
      </c>
      <c r="C7491" t="s">
        <v>4364</v>
      </c>
      <c r="D7491">
        <f t="shared" ref="D7491:D7554" si="351">IF(LEFT(RIGHT(C7491,3))=",",_xlfn.NUMBERVALUE(C7491,",","."),C7491)</f>
        <v>5341.52</v>
      </c>
      <c r="E7491">
        <f t="shared" ref="E7491:E7554" si="352">MONTH(B7491)</f>
        <v>5</v>
      </c>
      <c r="F7491" t="str">
        <f t="shared" ref="F7491:F7554" si="353">IF(ISERROR(SEARCH("J*A*S*M",A7491)),"No","Yes")</f>
        <v>Yes</v>
      </c>
    </row>
    <row r="7492" spans="1:6" x14ac:dyDescent="0.25">
      <c r="A7492" t="s">
        <v>92</v>
      </c>
      <c r="B7492" s="1">
        <v>37488</v>
      </c>
      <c r="C7492" t="s">
        <v>4365</v>
      </c>
      <c r="D7492">
        <f t="shared" si="351"/>
        <v>5725.05</v>
      </c>
      <c r="E7492">
        <f t="shared" si="352"/>
        <v>8</v>
      </c>
      <c r="F7492" t="str">
        <f t="shared" si="353"/>
        <v>No</v>
      </c>
    </row>
    <row r="7493" spans="1:6" x14ac:dyDescent="0.25">
      <c r="A7493" t="s">
        <v>208</v>
      </c>
      <c r="B7493" s="1">
        <v>37884</v>
      </c>
      <c r="C7493" t="s">
        <v>4366</v>
      </c>
      <c r="D7493">
        <f t="shared" si="351"/>
        <v>5492.37</v>
      </c>
      <c r="E7493">
        <f t="shared" si="352"/>
        <v>9</v>
      </c>
      <c r="F7493" t="str">
        <f t="shared" si="353"/>
        <v>No</v>
      </c>
    </row>
    <row r="7494" spans="1:6" x14ac:dyDescent="0.25">
      <c r="A7494" t="s">
        <v>308</v>
      </c>
      <c r="B7494" s="1">
        <v>41468</v>
      </c>
      <c r="C7494">
        <v>5566.19</v>
      </c>
      <c r="D7494">
        <f t="shared" si="351"/>
        <v>5566.19</v>
      </c>
      <c r="E7494">
        <f t="shared" si="352"/>
        <v>7</v>
      </c>
      <c r="F7494" t="str">
        <f t="shared" si="353"/>
        <v>No</v>
      </c>
    </row>
    <row r="7495" spans="1:6" x14ac:dyDescent="0.25">
      <c r="A7495" t="s">
        <v>108</v>
      </c>
      <c r="B7495" s="1">
        <v>39783</v>
      </c>
      <c r="C7495">
        <v>5419.25</v>
      </c>
      <c r="D7495">
        <f t="shared" si="351"/>
        <v>5419.25</v>
      </c>
      <c r="E7495">
        <f t="shared" si="352"/>
        <v>12</v>
      </c>
      <c r="F7495" t="str">
        <f t="shared" si="353"/>
        <v>No</v>
      </c>
    </row>
    <row r="7496" spans="1:6" x14ac:dyDescent="0.25">
      <c r="A7496" t="s">
        <v>697</v>
      </c>
      <c r="B7496" s="1">
        <v>40781</v>
      </c>
      <c r="C7496">
        <v>9196.83</v>
      </c>
      <c r="D7496">
        <f t="shared" si="351"/>
        <v>9196.83</v>
      </c>
      <c r="E7496">
        <f t="shared" si="352"/>
        <v>8</v>
      </c>
      <c r="F7496" t="str">
        <f t="shared" si="353"/>
        <v>No</v>
      </c>
    </row>
    <row r="7497" spans="1:6" x14ac:dyDescent="0.25">
      <c r="A7497" t="s">
        <v>838</v>
      </c>
      <c r="B7497" s="1">
        <v>39997</v>
      </c>
      <c r="C7497">
        <v>6494.8</v>
      </c>
      <c r="D7497">
        <f t="shared" si="351"/>
        <v>6494.8</v>
      </c>
      <c r="E7497">
        <f t="shared" si="352"/>
        <v>7</v>
      </c>
      <c r="F7497" t="str">
        <f t="shared" si="353"/>
        <v>No</v>
      </c>
    </row>
    <row r="7498" spans="1:6" x14ac:dyDescent="0.25">
      <c r="A7498" t="s">
        <v>176</v>
      </c>
      <c r="B7498" s="1">
        <v>41294</v>
      </c>
      <c r="C7498" t="s">
        <v>4367</v>
      </c>
      <c r="D7498">
        <f t="shared" si="351"/>
        <v>5595.48</v>
      </c>
      <c r="E7498">
        <f t="shared" si="352"/>
        <v>1</v>
      </c>
      <c r="F7498" t="str">
        <f t="shared" si="353"/>
        <v>No</v>
      </c>
    </row>
    <row r="7499" spans="1:6" x14ac:dyDescent="0.25">
      <c r="A7499" t="s">
        <v>1226</v>
      </c>
      <c r="B7499" s="1">
        <v>39736</v>
      </c>
      <c r="C7499" t="s">
        <v>4368</v>
      </c>
      <c r="D7499">
        <f t="shared" si="351"/>
        <v>9816.41</v>
      </c>
      <c r="E7499">
        <f t="shared" si="352"/>
        <v>10</v>
      </c>
      <c r="F7499" t="str">
        <f t="shared" si="353"/>
        <v>No</v>
      </c>
    </row>
    <row r="7500" spans="1:6" x14ac:dyDescent="0.25">
      <c r="A7500" t="s">
        <v>134</v>
      </c>
      <c r="B7500" s="1">
        <v>39911</v>
      </c>
      <c r="C7500">
        <v>5854.82</v>
      </c>
      <c r="D7500">
        <f t="shared" si="351"/>
        <v>5854.82</v>
      </c>
      <c r="E7500">
        <f t="shared" si="352"/>
        <v>4</v>
      </c>
      <c r="F7500" t="str">
        <f t="shared" si="353"/>
        <v>No</v>
      </c>
    </row>
    <row r="7501" spans="1:6" x14ac:dyDescent="0.25">
      <c r="A7501" t="s">
        <v>92</v>
      </c>
      <c r="B7501" s="1">
        <v>41855</v>
      </c>
      <c r="C7501">
        <v>5153.68</v>
      </c>
      <c r="D7501">
        <f t="shared" si="351"/>
        <v>5153.68</v>
      </c>
      <c r="E7501">
        <f t="shared" si="352"/>
        <v>8</v>
      </c>
      <c r="F7501" t="str">
        <f t="shared" si="353"/>
        <v>No</v>
      </c>
    </row>
    <row r="7502" spans="1:6" x14ac:dyDescent="0.25">
      <c r="A7502" t="s">
        <v>1031</v>
      </c>
      <c r="B7502" s="1">
        <v>38057</v>
      </c>
      <c r="C7502">
        <v>7172.3</v>
      </c>
      <c r="D7502">
        <f t="shared" si="351"/>
        <v>7172.3</v>
      </c>
      <c r="E7502">
        <f t="shared" si="352"/>
        <v>3</v>
      </c>
      <c r="F7502" t="str">
        <f t="shared" si="353"/>
        <v>No</v>
      </c>
    </row>
    <row r="7503" spans="1:6" x14ac:dyDescent="0.25">
      <c r="A7503" t="s">
        <v>84</v>
      </c>
      <c r="B7503" s="1">
        <v>39929</v>
      </c>
      <c r="C7503">
        <v>6160.31</v>
      </c>
      <c r="D7503">
        <f t="shared" si="351"/>
        <v>6160.31</v>
      </c>
      <c r="E7503">
        <f t="shared" si="352"/>
        <v>4</v>
      </c>
      <c r="F7503" t="str">
        <f t="shared" si="353"/>
        <v>No</v>
      </c>
    </row>
    <row r="7504" spans="1:6" x14ac:dyDescent="0.25">
      <c r="A7504" t="s">
        <v>213</v>
      </c>
      <c r="B7504" s="1">
        <v>41786</v>
      </c>
      <c r="C7504">
        <v>7829.77</v>
      </c>
      <c r="D7504">
        <f t="shared" si="351"/>
        <v>7829.77</v>
      </c>
      <c r="E7504">
        <f t="shared" si="352"/>
        <v>5</v>
      </c>
      <c r="F7504" t="str">
        <f t="shared" si="353"/>
        <v>No</v>
      </c>
    </row>
    <row r="7505" spans="1:6" x14ac:dyDescent="0.25">
      <c r="A7505" t="s">
        <v>269</v>
      </c>
      <c r="B7505" s="1">
        <v>41747</v>
      </c>
      <c r="C7505" t="s">
        <v>4369</v>
      </c>
      <c r="D7505">
        <f t="shared" si="351"/>
        <v>7786.47</v>
      </c>
      <c r="E7505">
        <f t="shared" si="352"/>
        <v>4</v>
      </c>
      <c r="F7505" t="str">
        <f t="shared" si="353"/>
        <v>Yes</v>
      </c>
    </row>
    <row r="7506" spans="1:6" x14ac:dyDescent="0.25">
      <c r="A7506" t="s">
        <v>513</v>
      </c>
      <c r="B7506" s="1">
        <v>38357</v>
      </c>
      <c r="C7506">
        <v>5266.4</v>
      </c>
      <c r="D7506">
        <f t="shared" si="351"/>
        <v>5266.4</v>
      </c>
      <c r="E7506">
        <f t="shared" si="352"/>
        <v>1</v>
      </c>
      <c r="F7506" t="str">
        <f t="shared" si="353"/>
        <v>No</v>
      </c>
    </row>
    <row r="7507" spans="1:6" x14ac:dyDescent="0.25">
      <c r="A7507" t="s">
        <v>320</v>
      </c>
      <c r="B7507" s="1">
        <v>40792</v>
      </c>
      <c r="C7507">
        <v>8464.4699999999993</v>
      </c>
      <c r="D7507">
        <f t="shared" si="351"/>
        <v>8464.4699999999993</v>
      </c>
      <c r="E7507">
        <f t="shared" si="352"/>
        <v>9</v>
      </c>
      <c r="F7507" t="str">
        <f t="shared" si="353"/>
        <v>Yes</v>
      </c>
    </row>
    <row r="7508" spans="1:6" x14ac:dyDescent="0.25">
      <c r="A7508" t="s">
        <v>1238</v>
      </c>
      <c r="B7508" s="1">
        <v>41284</v>
      </c>
      <c r="C7508" t="s">
        <v>4370</v>
      </c>
      <c r="D7508">
        <f t="shared" si="351"/>
        <v>7979.79</v>
      </c>
      <c r="E7508">
        <f t="shared" si="352"/>
        <v>1</v>
      </c>
      <c r="F7508" t="str">
        <f t="shared" si="353"/>
        <v>No</v>
      </c>
    </row>
    <row r="7509" spans="1:6" x14ac:dyDescent="0.25">
      <c r="A7509" t="s">
        <v>413</v>
      </c>
      <c r="B7509" s="1">
        <v>41769</v>
      </c>
      <c r="C7509" t="s">
        <v>4371</v>
      </c>
      <c r="D7509">
        <f t="shared" si="351"/>
        <v>7542.98</v>
      </c>
      <c r="E7509">
        <f t="shared" si="352"/>
        <v>5</v>
      </c>
      <c r="F7509" t="str">
        <f t="shared" si="353"/>
        <v>No</v>
      </c>
    </row>
    <row r="7510" spans="1:6" x14ac:dyDescent="0.25">
      <c r="A7510" t="s">
        <v>855</v>
      </c>
      <c r="B7510" s="1">
        <v>37945</v>
      </c>
      <c r="C7510" t="s">
        <v>4372</v>
      </c>
      <c r="D7510">
        <f t="shared" si="351"/>
        <v>9644.5400000000009</v>
      </c>
      <c r="E7510">
        <f t="shared" si="352"/>
        <v>11</v>
      </c>
      <c r="F7510" t="str">
        <f t="shared" si="353"/>
        <v>No</v>
      </c>
    </row>
    <row r="7511" spans="1:6" x14ac:dyDescent="0.25">
      <c r="A7511" t="s">
        <v>487</v>
      </c>
      <c r="B7511" s="1">
        <v>41662</v>
      </c>
      <c r="C7511">
        <v>5312.02</v>
      </c>
      <c r="D7511">
        <f t="shared" si="351"/>
        <v>5312.02</v>
      </c>
      <c r="E7511">
        <f t="shared" si="352"/>
        <v>1</v>
      </c>
      <c r="F7511" t="str">
        <f t="shared" si="353"/>
        <v>No</v>
      </c>
    </row>
    <row r="7512" spans="1:6" x14ac:dyDescent="0.25">
      <c r="A7512" t="s">
        <v>728</v>
      </c>
      <c r="B7512" s="1">
        <v>41513</v>
      </c>
      <c r="C7512" t="s">
        <v>4373</v>
      </c>
      <c r="D7512">
        <f t="shared" si="351"/>
        <v>7978.05</v>
      </c>
      <c r="E7512">
        <f t="shared" si="352"/>
        <v>8</v>
      </c>
      <c r="F7512" t="str">
        <f t="shared" si="353"/>
        <v>No</v>
      </c>
    </row>
    <row r="7513" spans="1:6" x14ac:dyDescent="0.25">
      <c r="A7513" t="s">
        <v>391</v>
      </c>
      <c r="B7513" s="1">
        <v>40874</v>
      </c>
      <c r="C7513">
        <v>9148.02</v>
      </c>
      <c r="D7513">
        <f t="shared" si="351"/>
        <v>9148.02</v>
      </c>
      <c r="E7513">
        <f t="shared" si="352"/>
        <v>11</v>
      </c>
      <c r="F7513" t="str">
        <f t="shared" si="353"/>
        <v>No</v>
      </c>
    </row>
    <row r="7514" spans="1:6" x14ac:dyDescent="0.25">
      <c r="A7514" t="s">
        <v>739</v>
      </c>
      <c r="B7514" s="1">
        <v>41682</v>
      </c>
      <c r="C7514">
        <v>9660.02</v>
      </c>
      <c r="D7514">
        <f t="shared" si="351"/>
        <v>9660.02</v>
      </c>
      <c r="E7514">
        <f t="shared" si="352"/>
        <v>2</v>
      </c>
      <c r="F7514" t="str">
        <f t="shared" si="353"/>
        <v>No</v>
      </c>
    </row>
    <row r="7515" spans="1:6" x14ac:dyDescent="0.25">
      <c r="A7515" t="s">
        <v>84</v>
      </c>
      <c r="B7515" s="1">
        <v>39454</v>
      </c>
      <c r="C7515" t="s">
        <v>4374</v>
      </c>
      <c r="D7515">
        <f t="shared" si="351"/>
        <v>8076.04</v>
      </c>
      <c r="E7515">
        <f t="shared" si="352"/>
        <v>1</v>
      </c>
      <c r="F7515" t="str">
        <f t="shared" si="353"/>
        <v>No</v>
      </c>
    </row>
    <row r="7516" spans="1:6" x14ac:dyDescent="0.25">
      <c r="A7516" t="s">
        <v>1421</v>
      </c>
      <c r="B7516" s="1">
        <v>40096</v>
      </c>
      <c r="C7516" t="s">
        <v>4375</v>
      </c>
      <c r="D7516">
        <f t="shared" si="351"/>
        <v>8120.58</v>
      </c>
      <c r="E7516">
        <f t="shared" si="352"/>
        <v>10</v>
      </c>
      <c r="F7516" t="str">
        <f t="shared" si="353"/>
        <v>No</v>
      </c>
    </row>
    <row r="7517" spans="1:6" x14ac:dyDescent="0.25">
      <c r="A7517" t="s">
        <v>544</v>
      </c>
      <c r="B7517" s="1">
        <v>37036</v>
      </c>
      <c r="C7517" t="s">
        <v>4376</v>
      </c>
      <c r="D7517">
        <f t="shared" si="351"/>
        <v>6749.78</v>
      </c>
      <c r="E7517">
        <f t="shared" si="352"/>
        <v>5</v>
      </c>
      <c r="F7517" t="str">
        <f t="shared" si="353"/>
        <v>Yes</v>
      </c>
    </row>
    <row r="7518" spans="1:6" x14ac:dyDescent="0.25">
      <c r="A7518" t="s">
        <v>1048</v>
      </c>
      <c r="B7518" s="1">
        <v>37321</v>
      </c>
      <c r="C7518" t="s">
        <v>4377</v>
      </c>
      <c r="D7518">
        <f t="shared" si="351"/>
        <v>7583.99</v>
      </c>
      <c r="E7518">
        <f t="shared" si="352"/>
        <v>3</v>
      </c>
      <c r="F7518" t="str">
        <f t="shared" si="353"/>
        <v>No</v>
      </c>
    </row>
    <row r="7519" spans="1:6" x14ac:dyDescent="0.25">
      <c r="A7519" t="s">
        <v>451</v>
      </c>
      <c r="B7519" s="1">
        <v>40841</v>
      </c>
      <c r="C7519" t="s">
        <v>4378</v>
      </c>
      <c r="D7519">
        <f t="shared" si="351"/>
        <v>6679.35</v>
      </c>
      <c r="E7519">
        <f t="shared" si="352"/>
        <v>10</v>
      </c>
      <c r="F7519" t="str">
        <f t="shared" si="353"/>
        <v>No</v>
      </c>
    </row>
    <row r="7520" spans="1:6" x14ac:dyDescent="0.25">
      <c r="A7520" t="s">
        <v>673</v>
      </c>
      <c r="B7520" s="1">
        <v>37961</v>
      </c>
      <c r="C7520">
        <v>7272.04</v>
      </c>
      <c r="D7520">
        <f t="shared" si="351"/>
        <v>7272.04</v>
      </c>
      <c r="E7520">
        <f t="shared" si="352"/>
        <v>12</v>
      </c>
      <c r="F7520" t="str">
        <f t="shared" si="353"/>
        <v>No</v>
      </c>
    </row>
    <row r="7521" spans="1:6" x14ac:dyDescent="0.25">
      <c r="A7521" t="s">
        <v>1423</v>
      </c>
      <c r="B7521" s="1">
        <v>38840</v>
      </c>
      <c r="C7521" t="s">
        <v>4379</v>
      </c>
      <c r="D7521">
        <f t="shared" si="351"/>
        <v>6568.74</v>
      </c>
      <c r="E7521">
        <f t="shared" si="352"/>
        <v>5</v>
      </c>
      <c r="F7521" t="str">
        <f t="shared" si="353"/>
        <v>No</v>
      </c>
    </row>
    <row r="7522" spans="1:6" x14ac:dyDescent="0.25">
      <c r="A7522" t="s">
        <v>283</v>
      </c>
      <c r="B7522" s="1">
        <v>37754</v>
      </c>
      <c r="C7522" t="s">
        <v>4380</v>
      </c>
      <c r="D7522">
        <f t="shared" si="351"/>
        <v>6182.51</v>
      </c>
      <c r="E7522">
        <f t="shared" si="352"/>
        <v>5</v>
      </c>
      <c r="F7522" t="str">
        <f t="shared" si="353"/>
        <v>No</v>
      </c>
    </row>
    <row r="7523" spans="1:6" x14ac:dyDescent="0.25">
      <c r="A7523" t="s">
        <v>721</v>
      </c>
      <c r="B7523" s="1">
        <v>38563</v>
      </c>
      <c r="C7523">
        <v>9719.64</v>
      </c>
      <c r="D7523">
        <f t="shared" si="351"/>
        <v>9719.64</v>
      </c>
      <c r="E7523">
        <f t="shared" si="352"/>
        <v>7</v>
      </c>
      <c r="F7523" t="str">
        <f t="shared" si="353"/>
        <v>No</v>
      </c>
    </row>
    <row r="7524" spans="1:6" x14ac:dyDescent="0.25">
      <c r="A7524" t="s">
        <v>479</v>
      </c>
      <c r="B7524" s="1">
        <v>41352</v>
      </c>
      <c r="C7524">
        <v>8399.86</v>
      </c>
      <c r="D7524">
        <f t="shared" si="351"/>
        <v>8399.86</v>
      </c>
      <c r="E7524">
        <f t="shared" si="352"/>
        <v>3</v>
      </c>
      <c r="F7524" t="str">
        <f t="shared" si="353"/>
        <v>No</v>
      </c>
    </row>
    <row r="7525" spans="1:6" x14ac:dyDescent="0.25">
      <c r="A7525" t="s">
        <v>217</v>
      </c>
      <c r="B7525" s="1">
        <v>39889</v>
      </c>
      <c r="C7525" t="s">
        <v>4381</v>
      </c>
      <c r="D7525">
        <f t="shared" si="351"/>
        <v>9499.56</v>
      </c>
      <c r="E7525">
        <f t="shared" si="352"/>
        <v>3</v>
      </c>
      <c r="F7525" t="str">
        <f t="shared" si="353"/>
        <v>No</v>
      </c>
    </row>
    <row r="7526" spans="1:6" x14ac:dyDescent="0.25">
      <c r="A7526" t="s">
        <v>709</v>
      </c>
      <c r="B7526" s="1">
        <v>39618</v>
      </c>
      <c r="C7526">
        <v>7198.91</v>
      </c>
      <c r="D7526">
        <f t="shared" si="351"/>
        <v>7198.91</v>
      </c>
      <c r="E7526">
        <f t="shared" si="352"/>
        <v>6</v>
      </c>
      <c r="F7526" t="str">
        <f t="shared" si="353"/>
        <v>No</v>
      </c>
    </row>
    <row r="7527" spans="1:6" x14ac:dyDescent="0.25">
      <c r="A7527" t="s">
        <v>332</v>
      </c>
      <c r="B7527" s="1">
        <v>38548</v>
      </c>
      <c r="C7527" t="s">
        <v>4382</v>
      </c>
      <c r="D7527">
        <f t="shared" si="351"/>
        <v>7743.51</v>
      </c>
      <c r="E7527">
        <f t="shared" si="352"/>
        <v>7</v>
      </c>
      <c r="F7527" t="str">
        <f t="shared" si="353"/>
        <v>No</v>
      </c>
    </row>
    <row r="7528" spans="1:6" x14ac:dyDescent="0.25">
      <c r="A7528" t="s">
        <v>80</v>
      </c>
      <c r="B7528" s="1">
        <v>38306</v>
      </c>
      <c r="C7528" t="s">
        <v>4383</v>
      </c>
      <c r="D7528">
        <f t="shared" si="351"/>
        <v>9492.9500000000007</v>
      </c>
      <c r="E7528">
        <f t="shared" si="352"/>
        <v>11</v>
      </c>
      <c r="F7528" t="str">
        <f t="shared" si="353"/>
        <v>Yes</v>
      </c>
    </row>
    <row r="7529" spans="1:6" x14ac:dyDescent="0.25">
      <c r="A7529" t="s">
        <v>489</v>
      </c>
      <c r="B7529" s="1">
        <v>40539</v>
      </c>
      <c r="C7529" t="s">
        <v>4384</v>
      </c>
      <c r="D7529">
        <f t="shared" si="351"/>
        <v>9626.42</v>
      </c>
      <c r="E7529">
        <f t="shared" si="352"/>
        <v>12</v>
      </c>
      <c r="F7529" t="str">
        <f t="shared" si="353"/>
        <v>No</v>
      </c>
    </row>
    <row r="7530" spans="1:6" x14ac:dyDescent="0.25">
      <c r="A7530" t="s">
        <v>84</v>
      </c>
      <c r="B7530" s="1">
        <v>38264</v>
      </c>
      <c r="C7530" t="s">
        <v>4385</v>
      </c>
      <c r="D7530">
        <f t="shared" si="351"/>
        <v>9367.3700000000008</v>
      </c>
      <c r="E7530">
        <f t="shared" si="352"/>
        <v>10</v>
      </c>
      <c r="F7530" t="str">
        <f t="shared" si="353"/>
        <v>No</v>
      </c>
    </row>
    <row r="7531" spans="1:6" x14ac:dyDescent="0.25">
      <c r="A7531" t="s">
        <v>112</v>
      </c>
      <c r="B7531" s="1">
        <v>38988</v>
      </c>
      <c r="C7531">
        <v>9554.76</v>
      </c>
      <c r="D7531">
        <f t="shared" si="351"/>
        <v>9554.76</v>
      </c>
      <c r="E7531">
        <f t="shared" si="352"/>
        <v>9</v>
      </c>
      <c r="F7531" t="str">
        <f t="shared" si="353"/>
        <v>No</v>
      </c>
    </row>
    <row r="7532" spans="1:6" x14ac:dyDescent="0.25">
      <c r="A7532" t="s">
        <v>102</v>
      </c>
      <c r="B7532" s="1">
        <v>37020</v>
      </c>
      <c r="C7532" t="s">
        <v>4386</v>
      </c>
      <c r="D7532">
        <f t="shared" si="351"/>
        <v>7981.45</v>
      </c>
      <c r="E7532">
        <f t="shared" si="352"/>
        <v>5</v>
      </c>
      <c r="F7532" t="str">
        <f t="shared" si="353"/>
        <v>No</v>
      </c>
    </row>
    <row r="7533" spans="1:6" x14ac:dyDescent="0.25">
      <c r="A7533" t="s">
        <v>769</v>
      </c>
      <c r="B7533" s="1">
        <v>41591</v>
      </c>
      <c r="C7533">
        <v>5218.8100000000004</v>
      </c>
      <c r="D7533">
        <f t="shared" si="351"/>
        <v>5218.8100000000004</v>
      </c>
      <c r="E7533">
        <f t="shared" si="352"/>
        <v>11</v>
      </c>
      <c r="F7533" t="str">
        <f t="shared" si="353"/>
        <v>No</v>
      </c>
    </row>
    <row r="7534" spans="1:6" x14ac:dyDescent="0.25">
      <c r="A7534" t="s">
        <v>650</v>
      </c>
      <c r="B7534" s="1">
        <v>37277</v>
      </c>
      <c r="C7534" t="s">
        <v>4387</v>
      </c>
      <c r="D7534">
        <f t="shared" si="351"/>
        <v>7227.56</v>
      </c>
      <c r="E7534">
        <f t="shared" si="352"/>
        <v>1</v>
      </c>
      <c r="F7534" t="str">
        <f t="shared" si="353"/>
        <v>No</v>
      </c>
    </row>
    <row r="7535" spans="1:6" x14ac:dyDescent="0.25">
      <c r="A7535" t="s">
        <v>162</v>
      </c>
      <c r="B7535" s="1">
        <v>39151</v>
      </c>
      <c r="C7535">
        <v>8935.82</v>
      </c>
      <c r="D7535">
        <f t="shared" si="351"/>
        <v>8935.82</v>
      </c>
      <c r="E7535">
        <f t="shared" si="352"/>
        <v>3</v>
      </c>
      <c r="F7535" t="str">
        <f t="shared" si="353"/>
        <v>No</v>
      </c>
    </row>
    <row r="7536" spans="1:6" x14ac:dyDescent="0.25">
      <c r="A7536" t="s">
        <v>143</v>
      </c>
      <c r="B7536" s="1">
        <v>38505</v>
      </c>
      <c r="C7536">
        <v>8259.48</v>
      </c>
      <c r="D7536">
        <f t="shared" si="351"/>
        <v>8259.48</v>
      </c>
      <c r="E7536">
        <f t="shared" si="352"/>
        <v>6</v>
      </c>
      <c r="F7536" t="str">
        <f t="shared" si="353"/>
        <v>Yes</v>
      </c>
    </row>
    <row r="7537" spans="1:6" x14ac:dyDescent="0.25">
      <c r="A7537" t="s">
        <v>125</v>
      </c>
      <c r="B7537" s="1">
        <v>38115</v>
      </c>
      <c r="C7537" t="s">
        <v>4388</v>
      </c>
      <c r="D7537">
        <f t="shared" si="351"/>
        <v>9136.6200000000008</v>
      </c>
      <c r="E7537">
        <f t="shared" si="352"/>
        <v>5</v>
      </c>
      <c r="F7537" t="str">
        <f t="shared" si="353"/>
        <v>No</v>
      </c>
    </row>
    <row r="7538" spans="1:6" x14ac:dyDescent="0.25">
      <c r="A7538" t="s">
        <v>154</v>
      </c>
      <c r="B7538" s="1">
        <v>38523</v>
      </c>
      <c r="C7538" t="s">
        <v>4389</v>
      </c>
      <c r="D7538">
        <f t="shared" si="351"/>
        <v>5730.49</v>
      </c>
      <c r="E7538">
        <f t="shared" si="352"/>
        <v>6</v>
      </c>
      <c r="F7538" t="str">
        <f t="shared" si="353"/>
        <v>No</v>
      </c>
    </row>
    <row r="7539" spans="1:6" x14ac:dyDescent="0.25">
      <c r="A7539" t="s">
        <v>79</v>
      </c>
      <c r="B7539" s="1">
        <v>37395</v>
      </c>
      <c r="C7539" t="s">
        <v>4390</v>
      </c>
      <c r="D7539">
        <f t="shared" si="351"/>
        <v>9617.2000000000007</v>
      </c>
      <c r="E7539">
        <f t="shared" si="352"/>
        <v>5</v>
      </c>
      <c r="F7539" t="str">
        <f t="shared" si="353"/>
        <v>Yes</v>
      </c>
    </row>
    <row r="7540" spans="1:6" x14ac:dyDescent="0.25">
      <c r="A7540" t="s">
        <v>334</v>
      </c>
      <c r="B7540" s="1">
        <v>37299</v>
      </c>
      <c r="C7540">
        <v>6696.52</v>
      </c>
      <c r="D7540">
        <f t="shared" si="351"/>
        <v>6696.52</v>
      </c>
      <c r="E7540">
        <f t="shared" si="352"/>
        <v>2</v>
      </c>
      <c r="F7540" t="str">
        <f t="shared" si="353"/>
        <v>No</v>
      </c>
    </row>
    <row r="7541" spans="1:6" x14ac:dyDescent="0.25">
      <c r="A7541" t="s">
        <v>518</v>
      </c>
      <c r="B7541" s="1">
        <v>41827</v>
      </c>
      <c r="C7541" t="s">
        <v>4391</v>
      </c>
      <c r="D7541">
        <f t="shared" si="351"/>
        <v>5008.54</v>
      </c>
      <c r="E7541">
        <f t="shared" si="352"/>
        <v>7</v>
      </c>
      <c r="F7541" t="str">
        <f t="shared" si="353"/>
        <v>No</v>
      </c>
    </row>
    <row r="7542" spans="1:6" x14ac:dyDescent="0.25">
      <c r="A7542" t="s">
        <v>346</v>
      </c>
      <c r="B7542" s="1">
        <v>39768</v>
      </c>
      <c r="C7542">
        <v>6829.02</v>
      </c>
      <c r="D7542">
        <f t="shared" si="351"/>
        <v>6829.02</v>
      </c>
      <c r="E7542">
        <f t="shared" si="352"/>
        <v>11</v>
      </c>
      <c r="F7542" t="str">
        <f t="shared" si="353"/>
        <v>No</v>
      </c>
    </row>
    <row r="7543" spans="1:6" x14ac:dyDescent="0.25">
      <c r="A7543" t="s">
        <v>77</v>
      </c>
      <c r="B7543" s="1">
        <v>38178</v>
      </c>
      <c r="C7543">
        <v>7959.81</v>
      </c>
      <c r="D7543">
        <f t="shared" si="351"/>
        <v>7959.81</v>
      </c>
      <c r="E7543">
        <f t="shared" si="352"/>
        <v>7</v>
      </c>
      <c r="F7543" t="str">
        <f t="shared" si="353"/>
        <v>No</v>
      </c>
    </row>
    <row r="7544" spans="1:6" x14ac:dyDescent="0.25">
      <c r="A7544" t="s">
        <v>1130</v>
      </c>
      <c r="B7544" s="1">
        <v>39995</v>
      </c>
      <c r="C7544">
        <v>5054.2</v>
      </c>
      <c r="D7544">
        <f t="shared" si="351"/>
        <v>5054.2</v>
      </c>
      <c r="E7544">
        <f t="shared" si="352"/>
        <v>7</v>
      </c>
      <c r="F7544" t="str">
        <f t="shared" si="353"/>
        <v>No</v>
      </c>
    </row>
    <row r="7545" spans="1:6" x14ac:dyDescent="0.25">
      <c r="A7545" t="s">
        <v>247</v>
      </c>
      <c r="B7545" s="1">
        <v>41618</v>
      </c>
      <c r="C7545">
        <v>8850.06</v>
      </c>
      <c r="D7545">
        <f t="shared" si="351"/>
        <v>8850.06</v>
      </c>
      <c r="E7545">
        <f t="shared" si="352"/>
        <v>12</v>
      </c>
      <c r="F7545" t="str">
        <f t="shared" si="353"/>
        <v>Yes</v>
      </c>
    </row>
    <row r="7546" spans="1:6" x14ac:dyDescent="0.25">
      <c r="A7546" t="s">
        <v>348</v>
      </c>
      <c r="B7546" s="1">
        <v>37346</v>
      </c>
      <c r="C7546">
        <v>5520.04</v>
      </c>
      <c r="D7546">
        <f t="shared" si="351"/>
        <v>5520.04</v>
      </c>
      <c r="E7546">
        <f t="shared" si="352"/>
        <v>3</v>
      </c>
      <c r="F7546" t="str">
        <f t="shared" si="353"/>
        <v>No</v>
      </c>
    </row>
    <row r="7547" spans="1:6" x14ac:dyDescent="0.25">
      <c r="A7547" t="s">
        <v>566</v>
      </c>
      <c r="B7547" s="1">
        <v>38673</v>
      </c>
      <c r="C7547" t="s">
        <v>4392</v>
      </c>
      <c r="D7547">
        <f t="shared" si="351"/>
        <v>9526.61</v>
      </c>
      <c r="E7547">
        <f t="shared" si="352"/>
        <v>11</v>
      </c>
      <c r="F7547" t="str">
        <f t="shared" si="353"/>
        <v>No</v>
      </c>
    </row>
    <row r="7548" spans="1:6" x14ac:dyDescent="0.25">
      <c r="A7548" t="s">
        <v>1033</v>
      </c>
      <c r="B7548" s="1">
        <v>40102</v>
      </c>
      <c r="C7548" t="s">
        <v>4393</v>
      </c>
      <c r="D7548">
        <f t="shared" si="351"/>
        <v>9937.98</v>
      </c>
      <c r="E7548">
        <f t="shared" si="352"/>
        <v>10</v>
      </c>
      <c r="F7548" t="str">
        <f t="shared" si="353"/>
        <v>No</v>
      </c>
    </row>
    <row r="7549" spans="1:6" x14ac:dyDescent="0.25">
      <c r="A7549" t="s">
        <v>125</v>
      </c>
      <c r="B7549" s="1">
        <v>40902</v>
      </c>
      <c r="C7549" t="s">
        <v>4394</v>
      </c>
      <c r="D7549">
        <f t="shared" si="351"/>
        <v>8417.66</v>
      </c>
      <c r="E7549">
        <f t="shared" si="352"/>
        <v>12</v>
      </c>
      <c r="F7549" t="str">
        <f t="shared" si="353"/>
        <v>No</v>
      </c>
    </row>
    <row r="7550" spans="1:6" x14ac:dyDescent="0.25">
      <c r="A7550" t="s">
        <v>134</v>
      </c>
      <c r="B7550" s="1">
        <v>39860</v>
      </c>
      <c r="C7550" t="s">
        <v>4395</v>
      </c>
      <c r="D7550">
        <f t="shared" si="351"/>
        <v>5748.88</v>
      </c>
      <c r="E7550">
        <f t="shared" si="352"/>
        <v>2</v>
      </c>
      <c r="F7550" t="str">
        <f t="shared" si="353"/>
        <v>No</v>
      </c>
    </row>
    <row r="7551" spans="1:6" x14ac:dyDescent="0.25">
      <c r="A7551" t="s">
        <v>288</v>
      </c>
      <c r="B7551" s="1">
        <v>41239</v>
      </c>
      <c r="C7551">
        <v>8273.84</v>
      </c>
      <c r="D7551">
        <f t="shared" si="351"/>
        <v>8273.84</v>
      </c>
      <c r="E7551">
        <f t="shared" si="352"/>
        <v>11</v>
      </c>
      <c r="F7551" t="str">
        <f t="shared" si="353"/>
        <v>No</v>
      </c>
    </row>
    <row r="7552" spans="1:6" x14ac:dyDescent="0.25">
      <c r="A7552" t="s">
        <v>413</v>
      </c>
      <c r="B7552" s="1">
        <v>37998</v>
      </c>
      <c r="C7552" t="s">
        <v>4396</v>
      </c>
      <c r="D7552">
        <f t="shared" si="351"/>
        <v>6703.73</v>
      </c>
      <c r="E7552">
        <f t="shared" si="352"/>
        <v>1</v>
      </c>
      <c r="F7552" t="str">
        <f t="shared" si="353"/>
        <v>No</v>
      </c>
    </row>
    <row r="7553" spans="1:6" x14ac:dyDescent="0.25">
      <c r="A7553" t="s">
        <v>1213</v>
      </c>
      <c r="B7553" s="1">
        <v>41114</v>
      </c>
      <c r="C7553" t="s">
        <v>4397</v>
      </c>
      <c r="D7553">
        <f t="shared" si="351"/>
        <v>8933.49</v>
      </c>
      <c r="E7553">
        <f t="shared" si="352"/>
        <v>7</v>
      </c>
      <c r="F7553" t="str">
        <f t="shared" si="353"/>
        <v>No</v>
      </c>
    </row>
    <row r="7554" spans="1:6" x14ac:dyDescent="0.25">
      <c r="A7554" t="s">
        <v>238</v>
      </c>
      <c r="B7554" s="1">
        <v>40362</v>
      </c>
      <c r="C7554">
        <v>5616.98</v>
      </c>
      <c r="D7554">
        <f t="shared" si="351"/>
        <v>5616.98</v>
      </c>
      <c r="E7554">
        <f t="shared" si="352"/>
        <v>7</v>
      </c>
      <c r="F7554" t="str">
        <f t="shared" si="353"/>
        <v>No</v>
      </c>
    </row>
    <row r="7555" spans="1:6" x14ac:dyDescent="0.25">
      <c r="A7555" t="s">
        <v>102</v>
      </c>
      <c r="B7555" s="1">
        <v>37257</v>
      </c>
      <c r="C7555">
        <v>9021.23</v>
      </c>
      <c r="D7555">
        <f t="shared" ref="D7555:D7618" si="354">IF(LEFT(RIGHT(C7555,3))=",",_xlfn.NUMBERVALUE(C7555,",","."),C7555)</f>
        <v>9021.23</v>
      </c>
      <c r="E7555">
        <f t="shared" ref="E7555:E7618" si="355">MONTH(B7555)</f>
        <v>1</v>
      </c>
      <c r="F7555" t="str">
        <f t="shared" ref="F7555:F7618" si="356">IF(ISERROR(SEARCH("J*A*S*M",A7555)),"No","Yes")</f>
        <v>No</v>
      </c>
    </row>
    <row r="7556" spans="1:6" x14ac:dyDescent="0.25">
      <c r="A7556" t="s">
        <v>372</v>
      </c>
      <c r="B7556" s="1">
        <v>37653</v>
      </c>
      <c r="C7556" t="s">
        <v>4398</v>
      </c>
      <c r="D7556">
        <f t="shared" si="354"/>
        <v>9502.41</v>
      </c>
      <c r="E7556">
        <f t="shared" si="355"/>
        <v>2</v>
      </c>
      <c r="F7556" t="str">
        <f t="shared" si="356"/>
        <v>No</v>
      </c>
    </row>
    <row r="7557" spans="1:6" x14ac:dyDescent="0.25">
      <c r="A7557" t="s">
        <v>108</v>
      </c>
      <c r="B7557" s="1">
        <v>40481</v>
      </c>
      <c r="C7557" t="s">
        <v>4399</v>
      </c>
      <c r="D7557">
        <f t="shared" si="354"/>
        <v>9055.93</v>
      </c>
      <c r="E7557">
        <f t="shared" si="355"/>
        <v>10</v>
      </c>
      <c r="F7557" t="str">
        <f t="shared" si="356"/>
        <v>No</v>
      </c>
    </row>
    <row r="7558" spans="1:6" x14ac:dyDescent="0.25">
      <c r="A7558" t="s">
        <v>159</v>
      </c>
      <c r="B7558" s="1">
        <v>37679</v>
      </c>
      <c r="C7558">
        <v>7457.47</v>
      </c>
      <c r="D7558">
        <f t="shared" si="354"/>
        <v>7457.47</v>
      </c>
      <c r="E7558">
        <f t="shared" si="355"/>
        <v>2</v>
      </c>
      <c r="F7558" t="str">
        <f t="shared" si="356"/>
        <v>No</v>
      </c>
    </row>
    <row r="7559" spans="1:6" x14ac:dyDescent="0.25">
      <c r="A7559" t="s">
        <v>749</v>
      </c>
      <c r="B7559" s="1">
        <v>39681</v>
      </c>
      <c r="C7559" t="s">
        <v>4400</v>
      </c>
      <c r="D7559">
        <f t="shared" si="354"/>
        <v>9185.2900000000009</v>
      </c>
      <c r="E7559">
        <f t="shared" si="355"/>
        <v>8</v>
      </c>
      <c r="F7559" t="str">
        <f t="shared" si="356"/>
        <v>No</v>
      </c>
    </row>
    <row r="7560" spans="1:6" x14ac:dyDescent="0.25">
      <c r="A7560" t="s">
        <v>1116</v>
      </c>
      <c r="B7560" s="1">
        <v>41218</v>
      </c>
      <c r="C7560" t="s">
        <v>4401</v>
      </c>
      <c r="D7560">
        <f t="shared" si="354"/>
        <v>5994.64</v>
      </c>
      <c r="E7560">
        <f t="shared" si="355"/>
        <v>11</v>
      </c>
      <c r="F7560" t="str">
        <f t="shared" si="356"/>
        <v>No</v>
      </c>
    </row>
    <row r="7561" spans="1:6" x14ac:dyDescent="0.25">
      <c r="A7561" t="s">
        <v>338</v>
      </c>
      <c r="B7561" s="1">
        <v>37426</v>
      </c>
      <c r="C7561">
        <v>9443.2199999999993</v>
      </c>
      <c r="D7561">
        <f t="shared" si="354"/>
        <v>9443.2199999999993</v>
      </c>
      <c r="E7561">
        <f t="shared" si="355"/>
        <v>6</v>
      </c>
      <c r="F7561" t="str">
        <f t="shared" si="356"/>
        <v>No</v>
      </c>
    </row>
    <row r="7562" spans="1:6" x14ac:dyDescent="0.25">
      <c r="A7562" t="s">
        <v>1125</v>
      </c>
      <c r="B7562" s="1">
        <v>41258</v>
      </c>
      <c r="C7562" t="s">
        <v>4402</v>
      </c>
      <c r="D7562">
        <f t="shared" si="354"/>
        <v>8331.9</v>
      </c>
      <c r="E7562">
        <f t="shared" si="355"/>
        <v>12</v>
      </c>
      <c r="F7562" t="str">
        <f t="shared" si="356"/>
        <v>No</v>
      </c>
    </row>
    <row r="7563" spans="1:6" x14ac:dyDescent="0.25">
      <c r="A7563" t="s">
        <v>1556</v>
      </c>
      <c r="B7563" s="1">
        <v>40748</v>
      </c>
      <c r="C7563" t="s">
        <v>4403</v>
      </c>
      <c r="D7563">
        <f t="shared" si="354"/>
        <v>5800.99</v>
      </c>
      <c r="E7563">
        <f t="shared" si="355"/>
        <v>7</v>
      </c>
      <c r="F7563" t="str">
        <f t="shared" si="356"/>
        <v>No</v>
      </c>
    </row>
    <row r="7564" spans="1:6" x14ac:dyDescent="0.25">
      <c r="A7564" t="s">
        <v>74</v>
      </c>
      <c r="B7564" s="1">
        <v>37362</v>
      </c>
      <c r="C7564">
        <v>8190.38</v>
      </c>
      <c r="D7564">
        <f t="shared" si="354"/>
        <v>8190.38</v>
      </c>
      <c r="E7564">
        <f t="shared" si="355"/>
        <v>4</v>
      </c>
      <c r="F7564" t="str">
        <f t="shared" si="356"/>
        <v>Yes</v>
      </c>
    </row>
    <row r="7565" spans="1:6" x14ac:dyDescent="0.25">
      <c r="A7565" t="s">
        <v>860</v>
      </c>
      <c r="B7565" s="1">
        <v>39832</v>
      </c>
      <c r="C7565">
        <v>9268.9</v>
      </c>
      <c r="D7565">
        <f t="shared" si="354"/>
        <v>9268.9</v>
      </c>
      <c r="E7565">
        <f t="shared" si="355"/>
        <v>1</v>
      </c>
      <c r="F7565" t="str">
        <f t="shared" si="356"/>
        <v>No</v>
      </c>
    </row>
    <row r="7566" spans="1:6" x14ac:dyDescent="0.25">
      <c r="A7566" t="s">
        <v>78</v>
      </c>
      <c r="B7566" s="1">
        <v>38920</v>
      </c>
      <c r="C7566" t="s">
        <v>4404</v>
      </c>
      <c r="D7566">
        <f t="shared" si="354"/>
        <v>9727.23</v>
      </c>
      <c r="E7566">
        <f t="shared" si="355"/>
        <v>7</v>
      </c>
      <c r="F7566" t="str">
        <f t="shared" si="356"/>
        <v>No</v>
      </c>
    </row>
    <row r="7567" spans="1:6" x14ac:dyDescent="0.25">
      <c r="A7567" t="s">
        <v>269</v>
      </c>
      <c r="B7567" s="1">
        <v>38525</v>
      </c>
      <c r="C7567">
        <v>7573.6</v>
      </c>
      <c r="D7567">
        <f t="shared" si="354"/>
        <v>7573.6</v>
      </c>
      <c r="E7567">
        <f t="shared" si="355"/>
        <v>6</v>
      </c>
      <c r="F7567" t="str">
        <f t="shared" si="356"/>
        <v>Yes</v>
      </c>
    </row>
    <row r="7568" spans="1:6" x14ac:dyDescent="0.25">
      <c r="A7568" t="s">
        <v>834</v>
      </c>
      <c r="B7568" s="1">
        <v>39094</v>
      </c>
      <c r="C7568" t="s">
        <v>4405</v>
      </c>
      <c r="D7568">
        <f t="shared" si="354"/>
        <v>9520.7099999999991</v>
      </c>
      <c r="E7568">
        <f t="shared" si="355"/>
        <v>1</v>
      </c>
      <c r="F7568" t="str">
        <f t="shared" si="356"/>
        <v>No</v>
      </c>
    </row>
    <row r="7569" spans="1:6" x14ac:dyDescent="0.25">
      <c r="A7569" t="s">
        <v>1405</v>
      </c>
      <c r="B7569" s="1">
        <v>37138</v>
      </c>
      <c r="C7569">
        <v>5795.21</v>
      </c>
      <c r="D7569">
        <f t="shared" si="354"/>
        <v>5795.21</v>
      </c>
      <c r="E7569">
        <f t="shared" si="355"/>
        <v>9</v>
      </c>
      <c r="F7569" t="str">
        <f t="shared" si="356"/>
        <v>No</v>
      </c>
    </row>
    <row r="7570" spans="1:6" x14ac:dyDescent="0.25">
      <c r="A7570" t="s">
        <v>932</v>
      </c>
      <c r="B7570" s="1">
        <v>38506</v>
      </c>
      <c r="C7570">
        <v>8059.2</v>
      </c>
      <c r="D7570">
        <f t="shared" si="354"/>
        <v>8059.2</v>
      </c>
      <c r="E7570">
        <f t="shared" si="355"/>
        <v>6</v>
      </c>
      <c r="F7570" t="str">
        <f t="shared" si="356"/>
        <v>No</v>
      </c>
    </row>
    <row r="7571" spans="1:6" x14ac:dyDescent="0.25">
      <c r="A7571" t="s">
        <v>593</v>
      </c>
      <c r="B7571" s="1">
        <v>40061</v>
      </c>
      <c r="C7571">
        <v>6821.05</v>
      </c>
      <c r="D7571">
        <f t="shared" si="354"/>
        <v>6821.05</v>
      </c>
      <c r="E7571">
        <f t="shared" si="355"/>
        <v>9</v>
      </c>
      <c r="F7571" t="str">
        <f t="shared" si="356"/>
        <v>No</v>
      </c>
    </row>
    <row r="7572" spans="1:6" x14ac:dyDescent="0.25">
      <c r="A7572" t="s">
        <v>138</v>
      </c>
      <c r="B7572" s="1">
        <v>38151</v>
      </c>
      <c r="C7572">
        <v>7329.38</v>
      </c>
      <c r="D7572">
        <f t="shared" si="354"/>
        <v>7329.38</v>
      </c>
      <c r="E7572">
        <f t="shared" si="355"/>
        <v>6</v>
      </c>
      <c r="F7572" t="str">
        <f t="shared" si="356"/>
        <v>Yes</v>
      </c>
    </row>
    <row r="7573" spans="1:6" x14ac:dyDescent="0.25">
      <c r="A7573" t="s">
        <v>914</v>
      </c>
      <c r="B7573" s="1">
        <v>41866</v>
      </c>
      <c r="C7573" t="s">
        <v>4406</v>
      </c>
      <c r="D7573">
        <f t="shared" si="354"/>
        <v>7793.42</v>
      </c>
      <c r="E7573">
        <f t="shared" si="355"/>
        <v>8</v>
      </c>
      <c r="F7573" t="str">
        <f t="shared" si="356"/>
        <v>No</v>
      </c>
    </row>
    <row r="7574" spans="1:6" x14ac:dyDescent="0.25">
      <c r="A7574" t="s">
        <v>372</v>
      </c>
      <c r="B7574" s="1">
        <v>41663</v>
      </c>
      <c r="C7574" t="s">
        <v>4407</v>
      </c>
      <c r="D7574">
        <f t="shared" si="354"/>
        <v>6852.47</v>
      </c>
      <c r="E7574">
        <f t="shared" si="355"/>
        <v>1</v>
      </c>
      <c r="F7574" t="str">
        <f t="shared" si="356"/>
        <v>No</v>
      </c>
    </row>
    <row r="7575" spans="1:6" x14ac:dyDescent="0.25">
      <c r="A7575" t="s">
        <v>217</v>
      </c>
      <c r="B7575" s="1">
        <v>39710</v>
      </c>
      <c r="C7575" t="s">
        <v>4408</v>
      </c>
      <c r="D7575">
        <f t="shared" si="354"/>
        <v>8995.2199999999993</v>
      </c>
      <c r="E7575">
        <f t="shared" si="355"/>
        <v>9</v>
      </c>
      <c r="F7575" t="str">
        <f t="shared" si="356"/>
        <v>No</v>
      </c>
    </row>
    <row r="7576" spans="1:6" x14ac:dyDescent="0.25">
      <c r="A7576" t="s">
        <v>1246</v>
      </c>
      <c r="B7576" s="1">
        <v>40239</v>
      </c>
      <c r="C7576">
        <v>5537.67</v>
      </c>
      <c r="D7576">
        <f t="shared" si="354"/>
        <v>5537.67</v>
      </c>
      <c r="E7576">
        <f t="shared" si="355"/>
        <v>3</v>
      </c>
      <c r="F7576" t="str">
        <f t="shared" si="356"/>
        <v>No</v>
      </c>
    </row>
    <row r="7577" spans="1:6" x14ac:dyDescent="0.25">
      <c r="A7577" t="s">
        <v>1243</v>
      </c>
      <c r="B7577" s="1">
        <v>38662</v>
      </c>
      <c r="C7577" t="s">
        <v>4409</v>
      </c>
      <c r="D7577">
        <f t="shared" si="354"/>
        <v>8700.58</v>
      </c>
      <c r="E7577">
        <f t="shared" si="355"/>
        <v>11</v>
      </c>
      <c r="F7577" t="str">
        <f t="shared" si="356"/>
        <v>No</v>
      </c>
    </row>
    <row r="7578" spans="1:6" x14ac:dyDescent="0.25">
      <c r="A7578" t="s">
        <v>631</v>
      </c>
      <c r="B7578" s="1">
        <v>40788</v>
      </c>
      <c r="C7578">
        <v>5608.38</v>
      </c>
      <c r="D7578">
        <f t="shared" si="354"/>
        <v>5608.38</v>
      </c>
      <c r="E7578">
        <f t="shared" si="355"/>
        <v>9</v>
      </c>
      <c r="F7578" t="str">
        <f t="shared" si="356"/>
        <v>No</v>
      </c>
    </row>
    <row r="7579" spans="1:6" x14ac:dyDescent="0.25">
      <c r="A7579" t="s">
        <v>1394</v>
      </c>
      <c r="B7579" s="1">
        <v>39996</v>
      </c>
      <c r="C7579" t="s">
        <v>4410</v>
      </c>
      <c r="D7579">
        <f t="shared" si="354"/>
        <v>9234.5400000000009</v>
      </c>
      <c r="E7579">
        <f t="shared" si="355"/>
        <v>7</v>
      </c>
      <c r="F7579" t="str">
        <f t="shared" si="356"/>
        <v>No</v>
      </c>
    </row>
    <row r="7580" spans="1:6" x14ac:dyDescent="0.25">
      <c r="A7580" t="s">
        <v>238</v>
      </c>
      <c r="B7580" s="1">
        <v>39314</v>
      </c>
      <c r="C7580">
        <v>8168.16</v>
      </c>
      <c r="D7580">
        <f t="shared" si="354"/>
        <v>8168.16</v>
      </c>
      <c r="E7580">
        <f t="shared" si="355"/>
        <v>8</v>
      </c>
      <c r="F7580" t="str">
        <f t="shared" si="356"/>
        <v>No</v>
      </c>
    </row>
    <row r="7581" spans="1:6" x14ac:dyDescent="0.25">
      <c r="A7581" t="s">
        <v>1087</v>
      </c>
      <c r="B7581" s="1">
        <v>39746</v>
      </c>
      <c r="C7581" t="s">
        <v>4411</v>
      </c>
      <c r="D7581">
        <f t="shared" si="354"/>
        <v>8353.11</v>
      </c>
      <c r="E7581">
        <f t="shared" si="355"/>
        <v>10</v>
      </c>
      <c r="F7581" t="str">
        <f t="shared" si="356"/>
        <v>No</v>
      </c>
    </row>
    <row r="7582" spans="1:6" x14ac:dyDescent="0.25">
      <c r="A7582" t="s">
        <v>96</v>
      </c>
      <c r="B7582" s="1">
        <v>41485</v>
      </c>
      <c r="C7582">
        <v>6175.53</v>
      </c>
      <c r="D7582">
        <f t="shared" si="354"/>
        <v>6175.53</v>
      </c>
      <c r="E7582">
        <f t="shared" si="355"/>
        <v>7</v>
      </c>
      <c r="F7582" t="str">
        <f t="shared" si="356"/>
        <v>No</v>
      </c>
    </row>
    <row r="7583" spans="1:6" x14ac:dyDescent="0.25">
      <c r="A7583" t="s">
        <v>206</v>
      </c>
      <c r="B7583" s="1">
        <v>40021</v>
      </c>
      <c r="C7583" t="s">
        <v>4412</v>
      </c>
      <c r="D7583">
        <f t="shared" si="354"/>
        <v>8813.98</v>
      </c>
      <c r="E7583">
        <f t="shared" si="355"/>
        <v>7</v>
      </c>
      <c r="F7583" t="str">
        <f t="shared" si="356"/>
        <v>No</v>
      </c>
    </row>
    <row r="7584" spans="1:6" x14ac:dyDescent="0.25">
      <c r="A7584" t="s">
        <v>145</v>
      </c>
      <c r="B7584" s="1">
        <v>37086</v>
      </c>
      <c r="C7584">
        <v>8850.02</v>
      </c>
      <c r="D7584">
        <f t="shared" si="354"/>
        <v>8850.02</v>
      </c>
      <c r="E7584">
        <f t="shared" si="355"/>
        <v>7</v>
      </c>
      <c r="F7584" t="str">
        <f t="shared" si="356"/>
        <v>No</v>
      </c>
    </row>
    <row r="7585" spans="1:6" x14ac:dyDescent="0.25">
      <c r="A7585" t="s">
        <v>466</v>
      </c>
      <c r="B7585" s="1">
        <v>37458</v>
      </c>
      <c r="C7585">
        <v>9105</v>
      </c>
      <c r="D7585">
        <f t="shared" si="354"/>
        <v>9105</v>
      </c>
      <c r="E7585">
        <f t="shared" si="355"/>
        <v>7</v>
      </c>
      <c r="F7585" t="str">
        <f t="shared" si="356"/>
        <v>No</v>
      </c>
    </row>
    <row r="7586" spans="1:6" x14ac:dyDescent="0.25">
      <c r="A7586" t="s">
        <v>2524</v>
      </c>
      <c r="B7586" s="1">
        <v>39447</v>
      </c>
      <c r="C7586">
        <v>9942.73</v>
      </c>
      <c r="D7586">
        <f t="shared" si="354"/>
        <v>9942.73</v>
      </c>
      <c r="E7586">
        <f t="shared" si="355"/>
        <v>12</v>
      </c>
      <c r="F7586" t="str">
        <f t="shared" si="356"/>
        <v>No</v>
      </c>
    </row>
    <row r="7587" spans="1:6" x14ac:dyDescent="0.25">
      <c r="A7587" t="s">
        <v>800</v>
      </c>
      <c r="B7587" s="1">
        <v>39486</v>
      </c>
      <c r="C7587" t="s">
        <v>4413</v>
      </c>
      <c r="D7587">
        <f t="shared" si="354"/>
        <v>7719.51</v>
      </c>
      <c r="E7587">
        <f t="shared" si="355"/>
        <v>2</v>
      </c>
      <c r="F7587" t="str">
        <f t="shared" si="356"/>
        <v>No</v>
      </c>
    </row>
    <row r="7588" spans="1:6" x14ac:dyDescent="0.25">
      <c r="A7588" t="s">
        <v>1221</v>
      </c>
      <c r="B7588" s="1">
        <v>37387</v>
      </c>
      <c r="C7588" t="s">
        <v>4414</v>
      </c>
      <c r="D7588">
        <f t="shared" si="354"/>
        <v>7516.54</v>
      </c>
      <c r="E7588">
        <f t="shared" si="355"/>
        <v>5</v>
      </c>
      <c r="F7588" t="str">
        <f t="shared" si="356"/>
        <v>No</v>
      </c>
    </row>
    <row r="7589" spans="1:6" x14ac:dyDescent="0.25">
      <c r="A7589" t="s">
        <v>216</v>
      </c>
      <c r="B7589" s="1">
        <v>40933</v>
      </c>
      <c r="C7589">
        <v>7449.75</v>
      </c>
      <c r="D7589">
        <f t="shared" si="354"/>
        <v>7449.75</v>
      </c>
      <c r="E7589">
        <f t="shared" si="355"/>
        <v>1</v>
      </c>
      <c r="F7589" t="str">
        <f t="shared" si="356"/>
        <v>No</v>
      </c>
    </row>
    <row r="7590" spans="1:6" x14ac:dyDescent="0.25">
      <c r="A7590" t="s">
        <v>272</v>
      </c>
      <c r="B7590" s="1">
        <v>37901</v>
      </c>
      <c r="C7590" t="s">
        <v>4415</v>
      </c>
      <c r="D7590">
        <f t="shared" si="354"/>
        <v>7161.65</v>
      </c>
      <c r="E7590">
        <f t="shared" si="355"/>
        <v>10</v>
      </c>
      <c r="F7590" t="str">
        <f t="shared" si="356"/>
        <v>No</v>
      </c>
    </row>
    <row r="7591" spans="1:6" x14ac:dyDescent="0.25">
      <c r="A7591" t="s">
        <v>393</v>
      </c>
      <c r="B7591" s="1">
        <v>37118</v>
      </c>
      <c r="C7591">
        <v>6168.66</v>
      </c>
      <c r="D7591">
        <f t="shared" si="354"/>
        <v>6168.66</v>
      </c>
      <c r="E7591">
        <f t="shared" si="355"/>
        <v>8</v>
      </c>
      <c r="F7591" t="str">
        <f t="shared" si="356"/>
        <v>No</v>
      </c>
    </row>
    <row r="7592" spans="1:6" x14ac:dyDescent="0.25">
      <c r="A7592" t="s">
        <v>125</v>
      </c>
      <c r="B7592" s="1">
        <v>39750</v>
      </c>
      <c r="C7592" t="s">
        <v>4416</v>
      </c>
      <c r="D7592">
        <f t="shared" si="354"/>
        <v>6261.74</v>
      </c>
      <c r="E7592">
        <f t="shared" si="355"/>
        <v>10</v>
      </c>
      <c r="F7592" t="str">
        <f t="shared" si="356"/>
        <v>No</v>
      </c>
    </row>
    <row r="7593" spans="1:6" x14ac:dyDescent="0.25">
      <c r="A7593" t="s">
        <v>1085</v>
      </c>
      <c r="B7593" s="1">
        <v>40212</v>
      </c>
      <c r="C7593" t="s">
        <v>4417</v>
      </c>
      <c r="D7593">
        <f t="shared" si="354"/>
        <v>5878.42</v>
      </c>
      <c r="E7593">
        <f t="shared" si="355"/>
        <v>2</v>
      </c>
      <c r="F7593" t="str">
        <f t="shared" si="356"/>
        <v>No</v>
      </c>
    </row>
    <row r="7594" spans="1:6" x14ac:dyDescent="0.25">
      <c r="A7594" t="s">
        <v>217</v>
      </c>
      <c r="B7594" s="1">
        <v>41320</v>
      </c>
      <c r="C7594" t="s">
        <v>4418</v>
      </c>
      <c r="D7594">
        <f t="shared" si="354"/>
        <v>9316.32</v>
      </c>
      <c r="E7594">
        <f t="shared" si="355"/>
        <v>2</v>
      </c>
      <c r="F7594" t="str">
        <f t="shared" si="356"/>
        <v>No</v>
      </c>
    </row>
    <row r="7595" spans="1:6" x14ac:dyDescent="0.25">
      <c r="A7595" t="s">
        <v>126</v>
      </c>
      <c r="B7595" s="1">
        <v>38545</v>
      </c>
      <c r="C7595">
        <v>7221.76</v>
      </c>
      <c r="D7595">
        <f t="shared" si="354"/>
        <v>7221.76</v>
      </c>
      <c r="E7595">
        <f t="shared" si="355"/>
        <v>7</v>
      </c>
      <c r="F7595" t="str">
        <f t="shared" si="356"/>
        <v>No</v>
      </c>
    </row>
    <row r="7596" spans="1:6" x14ac:dyDescent="0.25">
      <c r="A7596" t="s">
        <v>809</v>
      </c>
      <c r="B7596" s="1">
        <v>41062</v>
      </c>
      <c r="C7596">
        <v>6581.83</v>
      </c>
      <c r="D7596">
        <f t="shared" si="354"/>
        <v>6581.83</v>
      </c>
      <c r="E7596">
        <f t="shared" si="355"/>
        <v>6</v>
      </c>
      <c r="F7596" t="str">
        <f t="shared" si="356"/>
        <v>No</v>
      </c>
    </row>
    <row r="7597" spans="1:6" x14ac:dyDescent="0.25">
      <c r="A7597" t="s">
        <v>558</v>
      </c>
      <c r="B7597" s="1">
        <v>38239</v>
      </c>
      <c r="C7597">
        <v>8268.94</v>
      </c>
      <c r="D7597">
        <f t="shared" si="354"/>
        <v>8268.94</v>
      </c>
      <c r="E7597">
        <f t="shared" si="355"/>
        <v>9</v>
      </c>
      <c r="F7597" t="str">
        <f t="shared" si="356"/>
        <v>No</v>
      </c>
    </row>
    <row r="7598" spans="1:6" x14ac:dyDescent="0.25">
      <c r="A7598" t="s">
        <v>909</v>
      </c>
      <c r="B7598" s="1">
        <v>40686</v>
      </c>
      <c r="C7598" t="s">
        <v>4419</v>
      </c>
      <c r="D7598">
        <f t="shared" si="354"/>
        <v>7554.87</v>
      </c>
      <c r="E7598">
        <f t="shared" si="355"/>
        <v>5</v>
      </c>
      <c r="F7598" t="str">
        <f t="shared" si="356"/>
        <v>No</v>
      </c>
    </row>
    <row r="7599" spans="1:6" x14ac:dyDescent="0.25">
      <c r="A7599" t="s">
        <v>145</v>
      </c>
      <c r="B7599" s="1">
        <v>41329</v>
      </c>
      <c r="C7599">
        <v>8658.1</v>
      </c>
      <c r="D7599">
        <f t="shared" si="354"/>
        <v>8658.1</v>
      </c>
      <c r="E7599">
        <f t="shared" si="355"/>
        <v>2</v>
      </c>
      <c r="F7599" t="str">
        <f t="shared" si="356"/>
        <v>No</v>
      </c>
    </row>
    <row r="7600" spans="1:6" x14ac:dyDescent="0.25">
      <c r="A7600" t="s">
        <v>1012</v>
      </c>
      <c r="B7600" s="1">
        <v>37102</v>
      </c>
      <c r="C7600">
        <v>7464.71</v>
      </c>
      <c r="D7600">
        <f t="shared" si="354"/>
        <v>7464.71</v>
      </c>
      <c r="E7600">
        <f t="shared" si="355"/>
        <v>7</v>
      </c>
      <c r="F7600" t="str">
        <f t="shared" si="356"/>
        <v>No</v>
      </c>
    </row>
    <row r="7601" spans="1:6" x14ac:dyDescent="0.25">
      <c r="A7601" t="s">
        <v>844</v>
      </c>
      <c r="B7601" s="1">
        <v>38916</v>
      </c>
      <c r="C7601" t="s">
        <v>4420</v>
      </c>
      <c r="D7601">
        <f t="shared" si="354"/>
        <v>5339.56</v>
      </c>
      <c r="E7601">
        <f t="shared" si="355"/>
        <v>7</v>
      </c>
      <c r="F7601" t="str">
        <f t="shared" si="356"/>
        <v>No</v>
      </c>
    </row>
    <row r="7602" spans="1:6" x14ac:dyDescent="0.25">
      <c r="A7602" t="s">
        <v>71</v>
      </c>
      <c r="B7602" s="1">
        <v>39576</v>
      </c>
      <c r="C7602">
        <v>7828.01</v>
      </c>
      <c r="D7602">
        <f t="shared" si="354"/>
        <v>7828.01</v>
      </c>
      <c r="E7602">
        <f t="shared" si="355"/>
        <v>5</v>
      </c>
      <c r="F7602" t="str">
        <f t="shared" si="356"/>
        <v>No</v>
      </c>
    </row>
    <row r="7603" spans="1:6" x14ac:dyDescent="0.25">
      <c r="A7603" t="s">
        <v>622</v>
      </c>
      <c r="B7603" s="1">
        <v>39622</v>
      </c>
      <c r="C7603">
        <v>5837.16</v>
      </c>
      <c r="D7603">
        <f t="shared" si="354"/>
        <v>5837.16</v>
      </c>
      <c r="E7603">
        <f t="shared" si="355"/>
        <v>6</v>
      </c>
      <c r="F7603" t="str">
        <f t="shared" si="356"/>
        <v>No</v>
      </c>
    </row>
    <row r="7604" spans="1:6" x14ac:dyDescent="0.25">
      <c r="A7604" t="s">
        <v>1213</v>
      </c>
      <c r="B7604" s="1">
        <v>40539</v>
      </c>
      <c r="C7604">
        <v>7369.64</v>
      </c>
      <c r="D7604">
        <f t="shared" si="354"/>
        <v>7369.64</v>
      </c>
      <c r="E7604">
        <f t="shared" si="355"/>
        <v>12</v>
      </c>
      <c r="F7604" t="str">
        <f t="shared" si="356"/>
        <v>No</v>
      </c>
    </row>
    <row r="7605" spans="1:6" x14ac:dyDescent="0.25">
      <c r="A7605" t="s">
        <v>593</v>
      </c>
      <c r="B7605" s="1">
        <v>40930</v>
      </c>
      <c r="C7605">
        <v>6639.58</v>
      </c>
      <c r="D7605">
        <f t="shared" si="354"/>
        <v>6639.58</v>
      </c>
      <c r="E7605">
        <f t="shared" si="355"/>
        <v>1</v>
      </c>
      <c r="F7605" t="str">
        <f t="shared" si="356"/>
        <v>No</v>
      </c>
    </row>
    <row r="7606" spans="1:6" x14ac:dyDescent="0.25">
      <c r="A7606" t="s">
        <v>61</v>
      </c>
      <c r="B7606" s="1">
        <v>41075</v>
      </c>
      <c r="C7606">
        <v>7939.33</v>
      </c>
      <c r="D7606">
        <f t="shared" si="354"/>
        <v>7939.33</v>
      </c>
      <c r="E7606">
        <f t="shared" si="355"/>
        <v>6</v>
      </c>
      <c r="F7606" t="str">
        <f t="shared" si="356"/>
        <v>No</v>
      </c>
    </row>
    <row r="7607" spans="1:6" x14ac:dyDescent="0.25">
      <c r="A7607" t="s">
        <v>77</v>
      </c>
      <c r="B7607" s="1">
        <v>41571</v>
      </c>
      <c r="C7607">
        <v>9356.51</v>
      </c>
      <c r="D7607">
        <f t="shared" si="354"/>
        <v>9356.51</v>
      </c>
      <c r="E7607">
        <f t="shared" si="355"/>
        <v>10</v>
      </c>
      <c r="F7607" t="str">
        <f t="shared" si="356"/>
        <v>No</v>
      </c>
    </row>
    <row r="7608" spans="1:6" x14ac:dyDescent="0.25">
      <c r="A7608" t="s">
        <v>235</v>
      </c>
      <c r="B7608" s="1">
        <v>37014</v>
      </c>
      <c r="C7608">
        <v>7109.07</v>
      </c>
      <c r="D7608">
        <f t="shared" si="354"/>
        <v>7109.07</v>
      </c>
      <c r="E7608">
        <f t="shared" si="355"/>
        <v>5</v>
      </c>
      <c r="F7608" t="str">
        <f t="shared" si="356"/>
        <v>No</v>
      </c>
    </row>
    <row r="7609" spans="1:6" x14ac:dyDescent="0.25">
      <c r="A7609" t="s">
        <v>530</v>
      </c>
      <c r="B7609" s="1">
        <v>39885</v>
      </c>
      <c r="C7609" t="s">
        <v>4421</v>
      </c>
      <c r="D7609">
        <f t="shared" si="354"/>
        <v>8720.08</v>
      </c>
      <c r="E7609">
        <f t="shared" si="355"/>
        <v>3</v>
      </c>
      <c r="F7609" t="str">
        <f t="shared" si="356"/>
        <v>No</v>
      </c>
    </row>
    <row r="7610" spans="1:6" x14ac:dyDescent="0.25">
      <c r="A7610" t="s">
        <v>854</v>
      </c>
      <c r="B7610" s="1">
        <v>38122</v>
      </c>
      <c r="C7610" t="s">
        <v>4422</v>
      </c>
      <c r="D7610">
        <f t="shared" si="354"/>
        <v>5791.92</v>
      </c>
      <c r="E7610">
        <f t="shared" si="355"/>
        <v>5</v>
      </c>
      <c r="F7610" t="str">
        <f t="shared" si="356"/>
        <v>No</v>
      </c>
    </row>
    <row r="7611" spans="1:6" x14ac:dyDescent="0.25">
      <c r="A7611" t="s">
        <v>125</v>
      </c>
      <c r="B7611" s="1">
        <v>38701</v>
      </c>
      <c r="C7611" t="s">
        <v>4423</v>
      </c>
      <c r="D7611">
        <f t="shared" si="354"/>
        <v>5282.4</v>
      </c>
      <c r="E7611">
        <f t="shared" si="355"/>
        <v>12</v>
      </c>
      <c r="F7611" t="str">
        <f t="shared" si="356"/>
        <v>No</v>
      </c>
    </row>
    <row r="7612" spans="1:6" x14ac:dyDescent="0.25">
      <c r="A7612" t="s">
        <v>413</v>
      </c>
      <c r="B7612" s="1">
        <v>37206</v>
      </c>
      <c r="C7612" t="s">
        <v>4424</v>
      </c>
      <c r="D7612">
        <f t="shared" si="354"/>
        <v>8435.86</v>
      </c>
      <c r="E7612">
        <f t="shared" si="355"/>
        <v>11</v>
      </c>
      <c r="F7612" t="str">
        <f t="shared" si="356"/>
        <v>No</v>
      </c>
    </row>
    <row r="7613" spans="1:6" x14ac:dyDescent="0.25">
      <c r="A7613" t="s">
        <v>1213</v>
      </c>
      <c r="B7613" s="1">
        <v>39331</v>
      </c>
      <c r="C7613">
        <v>6853.55</v>
      </c>
      <c r="D7613">
        <f t="shared" si="354"/>
        <v>6853.55</v>
      </c>
      <c r="E7613">
        <f t="shared" si="355"/>
        <v>9</v>
      </c>
      <c r="F7613" t="str">
        <f t="shared" si="356"/>
        <v>No</v>
      </c>
    </row>
    <row r="7614" spans="1:6" x14ac:dyDescent="0.25">
      <c r="A7614" t="s">
        <v>894</v>
      </c>
      <c r="B7614" s="1">
        <v>39041</v>
      </c>
      <c r="C7614">
        <v>5909.76</v>
      </c>
      <c r="D7614">
        <f t="shared" si="354"/>
        <v>5909.76</v>
      </c>
      <c r="E7614">
        <f t="shared" si="355"/>
        <v>11</v>
      </c>
      <c r="F7614" t="str">
        <f t="shared" si="356"/>
        <v>No</v>
      </c>
    </row>
    <row r="7615" spans="1:6" x14ac:dyDescent="0.25">
      <c r="A7615" t="s">
        <v>80</v>
      </c>
      <c r="B7615" s="1">
        <v>39323</v>
      </c>
      <c r="C7615" t="s">
        <v>4425</v>
      </c>
      <c r="D7615">
        <f t="shared" si="354"/>
        <v>6226</v>
      </c>
      <c r="E7615">
        <f t="shared" si="355"/>
        <v>8</v>
      </c>
      <c r="F7615" t="str">
        <f t="shared" si="356"/>
        <v>Yes</v>
      </c>
    </row>
    <row r="7616" spans="1:6" x14ac:dyDescent="0.25">
      <c r="A7616" t="s">
        <v>396</v>
      </c>
      <c r="B7616" s="1">
        <v>41371</v>
      </c>
      <c r="C7616" t="s">
        <v>4426</v>
      </c>
      <c r="D7616">
        <f t="shared" si="354"/>
        <v>9495.17</v>
      </c>
      <c r="E7616">
        <f t="shared" si="355"/>
        <v>4</v>
      </c>
      <c r="F7616" t="str">
        <f t="shared" si="356"/>
        <v>Yes</v>
      </c>
    </row>
    <row r="7617" spans="1:6" x14ac:dyDescent="0.25">
      <c r="A7617" t="s">
        <v>153</v>
      </c>
      <c r="B7617" s="1">
        <v>41461</v>
      </c>
      <c r="C7617">
        <v>6339.62</v>
      </c>
      <c r="D7617">
        <f t="shared" si="354"/>
        <v>6339.62</v>
      </c>
      <c r="E7617">
        <f t="shared" si="355"/>
        <v>7</v>
      </c>
      <c r="F7617" t="str">
        <f t="shared" si="356"/>
        <v>No</v>
      </c>
    </row>
    <row r="7618" spans="1:6" x14ac:dyDescent="0.25">
      <c r="A7618" t="s">
        <v>125</v>
      </c>
      <c r="B7618" s="1">
        <v>37234</v>
      </c>
      <c r="C7618" t="s">
        <v>4427</v>
      </c>
      <c r="D7618">
        <f t="shared" si="354"/>
        <v>8119.21</v>
      </c>
      <c r="E7618">
        <f t="shared" si="355"/>
        <v>12</v>
      </c>
      <c r="F7618" t="str">
        <f t="shared" si="356"/>
        <v>No</v>
      </c>
    </row>
    <row r="7619" spans="1:6" x14ac:dyDescent="0.25">
      <c r="A7619" t="s">
        <v>1376</v>
      </c>
      <c r="B7619" s="1">
        <v>38198</v>
      </c>
      <c r="C7619">
        <v>9769.99</v>
      </c>
      <c r="D7619">
        <f t="shared" ref="D7619:D7682" si="357">IF(LEFT(RIGHT(C7619,3))=",",_xlfn.NUMBERVALUE(C7619,",","."),C7619)</f>
        <v>9769.99</v>
      </c>
      <c r="E7619">
        <f t="shared" ref="E7619:E7682" si="358">MONTH(B7619)</f>
        <v>7</v>
      </c>
      <c r="F7619" t="str">
        <f t="shared" ref="F7619:F7682" si="359">IF(ISERROR(SEARCH("J*A*S*M",A7619)),"No","Yes")</f>
        <v>No</v>
      </c>
    </row>
    <row r="7620" spans="1:6" x14ac:dyDescent="0.25">
      <c r="A7620" t="s">
        <v>2524</v>
      </c>
      <c r="B7620" s="1">
        <v>40314</v>
      </c>
      <c r="C7620">
        <v>9703.89</v>
      </c>
      <c r="D7620">
        <f t="shared" si="357"/>
        <v>9703.89</v>
      </c>
      <c r="E7620">
        <f t="shared" si="358"/>
        <v>5</v>
      </c>
      <c r="F7620" t="str">
        <f t="shared" si="359"/>
        <v>No</v>
      </c>
    </row>
    <row r="7621" spans="1:6" x14ac:dyDescent="0.25">
      <c r="A7621" t="s">
        <v>760</v>
      </c>
      <c r="B7621" s="1">
        <v>37586</v>
      </c>
      <c r="C7621" t="s">
        <v>4428</v>
      </c>
      <c r="D7621">
        <f t="shared" si="357"/>
        <v>7923.94</v>
      </c>
      <c r="E7621">
        <f t="shared" si="358"/>
        <v>11</v>
      </c>
      <c r="F7621" t="str">
        <f t="shared" si="359"/>
        <v>No</v>
      </c>
    </row>
    <row r="7622" spans="1:6" x14ac:dyDescent="0.25">
      <c r="A7622" t="s">
        <v>416</v>
      </c>
      <c r="B7622" s="1">
        <v>37452</v>
      </c>
      <c r="C7622">
        <v>9452.14</v>
      </c>
      <c r="D7622">
        <f t="shared" si="357"/>
        <v>9452.14</v>
      </c>
      <c r="E7622">
        <f t="shared" si="358"/>
        <v>7</v>
      </c>
      <c r="F7622" t="str">
        <f t="shared" si="359"/>
        <v>No</v>
      </c>
    </row>
    <row r="7623" spans="1:6" x14ac:dyDescent="0.25">
      <c r="A7623" t="s">
        <v>459</v>
      </c>
      <c r="B7623" s="1">
        <v>37800</v>
      </c>
      <c r="C7623" t="s">
        <v>4429</v>
      </c>
      <c r="D7623">
        <f t="shared" si="357"/>
        <v>5236.8900000000003</v>
      </c>
      <c r="E7623">
        <f t="shared" si="358"/>
        <v>6</v>
      </c>
      <c r="F7623" t="str">
        <f t="shared" si="359"/>
        <v>No</v>
      </c>
    </row>
    <row r="7624" spans="1:6" x14ac:dyDescent="0.25">
      <c r="A7624" t="s">
        <v>334</v>
      </c>
      <c r="B7624" s="1">
        <v>37842</v>
      </c>
      <c r="C7624" t="s">
        <v>4430</v>
      </c>
      <c r="D7624">
        <f t="shared" si="357"/>
        <v>7923.62</v>
      </c>
      <c r="E7624">
        <f t="shared" si="358"/>
        <v>8</v>
      </c>
      <c r="F7624" t="str">
        <f t="shared" si="359"/>
        <v>No</v>
      </c>
    </row>
    <row r="7625" spans="1:6" x14ac:dyDescent="0.25">
      <c r="A7625" t="s">
        <v>1328</v>
      </c>
      <c r="B7625" s="1">
        <v>41016</v>
      </c>
      <c r="C7625">
        <v>7090.59</v>
      </c>
      <c r="D7625">
        <f t="shared" si="357"/>
        <v>7090.59</v>
      </c>
      <c r="E7625">
        <f t="shared" si="358"/>
        <v>4</v>
      </c>
      <c r="F7625" t="str">
        <f t="shared" si="359"/>
        <v>No</v>
      </c>
    </row>
    <row r="7626" spans="1:6" x14ac:dyDescent="0.25">
      <c r="A7626" t="s">
        <v>84</v>
      </c>
      <c r="B7626" s="1">
        <v>37919</v>
      </c>
      <c r="C7626" t="s">
        <v>4431</v>
      </c>
      <c r="D7626">
        <f t="shared" si="357"/>
        <v>7255.27</v>
      </c>
      <c r="E7626">
        <f t="shared" si="358"/>
        <v>10</v>
      </c>
      <c r="F7626" t="str">
        <f t="shared" si="359"/>
        <v>No</v>
      </c>
    </row>
    <row r="7627" spans="1:6" x14ac:dyDescent="0.25">
      <c r="A7627" t="s">
        <v>713</v>
      </c>
      <c r="B7627" s="1">
        <v>40247</v>
      </c>
      <c r="C7627" t="s">
        <v>4432</v>
      </c>
      <c r="D7627">
        <f t="shared" si="357"/>
        <v>8955.6200000000008</v>
      </c>
      <c r="E7627">
        <f t="shared" si="358"/>
        <v>3</v>
      </c>
      <c r="F7627" t="str">
        <f t="shared" si="359"/>
        <v>No</v>
      </c>
    </row>
    <row r="7628" spans="1:6" x14ac:dyDescent="0.25">
      <c r="A7628" t="s">
        <v>697</v>
      </c>
      <c r="B7628" s="1">
        <v>40689</v>
      </c>
      <c r="C7628">
        <v>7298.21</v>
      </c>
      <c r="D7628">
        <f t="shared" si="357"/>
        <v>7298.21</v>
      </c>
      <c r="E7628">
        <f t="shared" si="358"/>
        <v>5</v>
      </c>
      <c r="F7628" t="str">
        <f t="shared" si="359"/>
        <v>No</v>
      </c>
    </row>
    <row r="7629" spans="1:6" x14ac:dyDescent="0.25">
      <c r="A7629" t="s">
        <v>568</v>
      </c>
      <c r="B7629" s="1">
        <v>41838</v>
      </c>
      <c r="C7629">
        <v>5324.86</v>
      </c>
      <c r="D7629">
        <f t="shared" si="357"/>
        <v>5324.86</v>
      </c>
      <c r="E7629">
        <f t="shared" si="358"/>
        <v>7</v>
      </c>
      <c r="F7629" t="str">
        <f t="shared" si="359"/>
        <v>No</v>
      </c>
    </row>
    <row r="7630" spans="1:6" x14ac:dyDescent="0.25">
      <c r="A7630" t="s">
        <v>461</v>
      </c>
      <c r="B7630" s="1">
        <v>41647</v>
      </c>
      <c r="C7630" t="s">
        <v>4433</v>
      </c>
      <c r="D7630">
        <f t="shared" si="357"/>
        <v>7958.54</v>
      </c>
      <c r="E7630">
        <f t="shared" si="358"/>
        <v>1</v>
      </c>
      <c r="F7630" t="str">
        <f t="shared" si="359"/>
        <v>No</v>
      </c>
    </row>
    <row r="7631" spans="1:6" x14ac:dyDescent="0.25">
      <c r="A7631" t="s">
        <v>526</v>
      </c>
      <c r="B7631" s="1">
        <v>37547</v>
      </c>
      <c r="C7631" t="s">
        <v>4434</v>
      </c>
      <c r="D7631">
        <f t="shared" si="357"/>
        <v>7383.47</v>
      </c>
      <c r="E7631">
        <f t="shared" si="358"/>
        <v>10</v>
      </c>
      <c r="F7631" t="str">
        <f t="shared" si="359"/>
        <v>No</v>
      </c>
    </row>
    <row r="7632" spans="1:6" x14ac:dyDescent="0.25">
      <c r="A7632" t="s">
        <v>915</v>
      </c>
      <c r="B7632" s="1">
        <v>41440</v>
      </c>
      <c r="C7632">
        <v>7584.65</v>
      </c>
      <c r="D7632">
        <f t="shared" si="357"/>
        <v>7584.65</v>
      </c>
      <c r="E7632">
        <f t="shared" si="358"/>
        <v>6</v>
      </c>
      <c r="F7632" t="str">
        <f t="shared" si="359"/>
        <v>No</v>
      </c>
    </row>
    <row r="7633" spans="1:6" x14ac:dyDescent="0.25">
      <c r="A7633" t="s">
        <v>1168</v>
      </c>
      <c r="B7633" s="1">
        <v>41649</v>
      </c>
      <c r="C7633">
        <v>6689.37</v>
      </c>
      <c r="D7633">
        <f t="shared" si="357"/>
        <v>6689.37</v>
      </c>
      <c r="E7633">
        <f t="shared" si="358"/>
        <v>1</v>
      </c>
      <c r="F7633" t="str">
        <f t="shared" si="359"/>
        <v>No</v>
      </c>
    </row>
    <row r="7634" spans="1:6" x14ac:dyDescent="0.25">
      <c r="A7634" t="s">
        <v>61</v>
      </c>
      <c r="B7634" s="1">
        <v>38377</v>
      </c>
      <c r="C7634" t="s">
        <v>4435</v>
      </c>
      <c r="D7634">
        <f t="shared" si="357"/>
        <v>9096.01</v>
      </c>
      <c r="E7634">
        <f t="shared" si="358"/>
        <v>1</v>
      </c>
      <c r="F7634" t="str">
        <f t="shared" si="359"/>
        <v>No</v>
      </c>
    </row>
    <row r="7635" spans="1:6" x14ac:dyDescent="0.25">
      <c r="A7635" t="s">
        <v>84</v>
      </c>
      <c r="B7635" s="1">
        <v>39691</v>
      </c>
      <c r="C7635" t="s">
        <v>4436</v>
      </c>
      <c r="D7635">
        <f t="shared" si="357"/>
        <v>6857.18</v>
      </c>
      <c r="E7635">
        <f t="shared" si="358"/>
        <v>8</v>
      </c>
      <c r="F7635" t="str">
        <f t="shared" si="359"/>
        <v>No</v>
      </c>
    </row>
    <row r="7636" spans="1:6" x14ac:dyDescent="0.25">
      <c r="A7636" t="s">
        <v>739</v>
      </c>
      <c r="B7636" s="1">
        <v>41542</v>
      </c>
      <c r="C7636">
        <v>6094.11</v>
      </c>
      <c r="D7636">
        <f t="shared" si="357"/>
        <v>6094.11</v>
      </c>
      <c r="E7636">
        <f t="shared" si="358"/>
        <v>9</v>
      </c>
      <c r="F7636" t="str">
        <f t="shared" si="359"/>
        <v>No</v>
      </c>
    </row>
    <row r="7637" spans="1:6" x14ac:dyDescent="0.25">
      <c r="A7637" t="s">
        <v>586</v>
      </c>
      <c r="B7637" s="1">
        <v>38659</v>
      </c>
      <c r="C7637">
        <v>6210.34</v>
      </c>
      <c r="D7637">
        <f t="shared" si="357"/>
        <v>6210.34</v>
      </c>
      <c r="E7637">
        <f t="shared" si="358"/>
        <v>11</v>
      </c>
      <c r="F7637" t="str">
        <f t="shared" si="359"/>
        <v>No</v>
      </c>
    </row>
    <row r="7638" spans="1:6" x14ac:dyDescent="0.25">
      <c r="A7638" t="s">
        <v>362</v>
      </c>
      <c r="B7638" s="1">
        <v>40206</v>
      </c>
      <c r="C7638">
        <v>8992.67</v>
      </c>
      <c r="D7638">
        <f t="shared" si="357"/>
        <v>8992.67</v>
      </c>
      <c r="E7638">
        <f t="shared" si="358"/>
        <v>1</v>
      </c>
      <c r="F7638" t="str">
        <f t="shared" si="359"/>
        <v>No</v>
      </c>
    </row>
    <row r="7639" spans="1:6" x14ac:dyDescent="0.25">
      <c r="A7639" t="s">
        <v>686</v>
      </c>
      <c r="B7639" s="1">
        <v>38907</v>
      </c>
      <c r="C7639" t="s">
        <v>4437</v>
      </c>
      <c r="D7639">
        <f t="shared" si="357"/>
        <v>7137.49</v>
      </c>
      <c r="E7639">
        <f t="shared" si="358"/>
        <v>7</v>
      </c>
      <c r="F7639" t="str">
        <f t="shared" si="359"/>
        <v>No</v>
      </c>
    </row>
    <row r="7640" spans="1:6" x14ac:dyDescent="0.25">
      <c r="A7640" t="s">
        <v>1423</v>
      </c>
      <c r="B7640" s="1">
        <v>41233</v>
      </c>
      <c r="C7640">
        <v>7523.51</v>
      </c>
      <c r="D7640">
        <f t="shared" si="357"/>
        <v>7523.51</v>
      </c>
      <c r="E7640">
        <f t="shared" si="358"/>
        <v>11</v>
      </c>
      <c r="F7640" t="str">
        <f t="shared" si="359"/>
        <v>No</v>
      </c>
    </row>
    <row r="7641" spans="1:6" x14ac:dyDescent="0.25">
      <c r="A7641" t="s">
        <v>928</v>
      </c>
      <c r="B7641" s="1">
        <v>40686</v>
      </c>
      <c r="C7641">
        <v>9411</v>
      </c>
      <c r="D7641">
        <f t="shared" si="357"/>
        <v>9411</v>
      </c>
      <c r="E7641">
        <f t="shared" si="358"/>
        <v>5</v>
      </c>
      <c r="F7641" t="str">
        <f t="shared" si="359"/>
        <v>No</v>
      </c>
    </row>
    <row r="7642" spans="1:6" x14ac:dyDescent="0.25">
      <c r="A7642" t="s">
        <v>879</v>
      </c>
      <c r="B7642" s="1">
        <v>37329</v>
      </c>
      <c r="C7642" t="s">
        <v>4438</v>
      </c>
      <c r="D7642">
        <f t="shared" si="357"/>
        <v>6529.93</v>
      </c>
      <c r="E7642">
        <f t="shared" si="358"/>
        <v>3</v>
      </c>
      <c r="F7642" t="str">
        <f t="shared" si="359"/>
        <v>No</v>
      </c>
    </row>
    <row r="7643" spans="1:6" x14ac:dyDescent="0.25">
      <c r="A7643" t="s">
        <v>615</v>
      </c>
      <c r="B7643" s="1">
        <v>38643</v>
      </c>
      <c r="C7643">
        <v>7581.64</v>
      </c>
      <c r="D7643">
        <f t="shared" si="357"/>
        <v>7581.64</v>
      </c>
      <c r="E7643">
        <f t="shared" si="358"/>
        <v>10</v>
      </c>
      <c r="F7643" t="str">
        <f t="shared" si="359"/>
        <v>No</v>
      </c>
    </row>
    <row r="7644" spans="1:6" x14ac:dyDescent="0.25">
      <c r="A7644" t="s">
        <v>151</v>
      </c>
      <c r="B7644" s="1">
        <v>37969</v>
      </c>
      <c r="C7644">
        <v>8428.43</v>
      </c>
      <c r="D7644">
        <f t="shared" si="357"/>
        <v>8428.43</v>
      </c>
      <c r="E7644">
        <f t="shared" si="358"/>
        <v>12</v>
      </c>
      <c r="F7644" t="str">
        <f t="shared" si="359"/>
        <v>No</v>
      </c>
    </row>
    <row r="7645" spans="1:6" x14ac:dyDescent="0.25">
      <c r="A7645" t="s">
        <v>747</v>
      </c>
      <c r="B7645" s="1">
        <v>38596</v>
      </c>
      <c r="C7645">
        <v>7836.72</v>
      </c>
      <c r="D7645">
        <f t="shared" si="357"/>
        <v>7836.72</v>
      </c>
      <c r="E7645">
        <f t="shared" si="358"/>
        <v>9</v>
      </c>
      <c r="F7645" t="str">
        <f t="shared" si="359"/>
        <v>No</v>
      </c>
    </row>
    <row r="7646" spans="1:6" x14ac:dyDescent="0.25">
      <c r="A7646" t="s">
        <v>104</v>
      </c>
      <c r="B7646" s="1">
        <v>41914</v>
      </c>
      <c r="C7646" t="s">
        <v>4439</v>
      </c>
      <c r="D7646">
        <f t="shared" si="357"/>
        <v>7072.08</v>
      </c>
      <c r="E7646">
        <f t="shared" si="358"/>
        <v>10</v>
      </c>
      <c r="F7646" t="str">
        <f t="shared" si="359"/>
        <v>No</v>
      </c>
    </row>
    <row r="7647" spans="1:6" x14ac:dyDescent="0.25">
      <c r="A7647" t="s">
        <v>125</v>
      </c>
      <c r="B7647" s="1">
        <v>41438</v>
      </c>
      <c r="C7647" t="s">
        <v>4440</v>
      </c>
      <c r="D7647">
        <f t="shared" si="357"/>
        <v>7178.77</v>
      </c>
      <c r="E7647">
        <f t="shared" si="358"/>
        <v>6</v>
      </c>
      <c r="F7647" t="str">
        <f t="shared" si="359"/>
        <v>No</v>
      </c>
    </row>
    <row r="7648" spans="1:6" x14ac:dyDescent="0.25">
      <c r="A7648" t="s">
        <v>157</v>
      </c>
      <c r="B7648" s="1">
        <v>38158</v>
      </c>
      <c r="C7648">
        <v>5320.43</v>
      </c>
      <c r="D7648">
        <f t="shared" si="357"/>
        <v>5320.43</v>
      </c>
      <c r="E7648">
        <f t="shared" si="358"/>
        <v>6</v>
      </c>
      <c r="F7648" t="str">
        <f t="shared" si="359"/>
        <v>No</v>
      </c>
    </row>
    <row r="7649" spans="1:6" x14ac:dyDescent="0.25">
      <c r="A7649" t="s">
        <v>558</v>
      </c>
      <c r="B7649" s="1">
        <v>37948</v>
      </c>
      <c r="C7649">
        <v>9079.08</v>
      </c>
      <c r="D7649">
        <f t="shared" si="357"/>
        <v>9079.08</v>
      </c>
      <c r="E7649">
        <f t="shared" si="358"/>
        <v>11</v>
      </c>
      <c r="F7649" t="str">
        <f t="shared" si="359"/>
        <v>No</v>
      </c>
    </row>
    <row r="7650" spans="1:6" x14ac:dyDescent="0.25">
      <c r="A7650" t="s">
        <v>247</v>
      </c>
      <c r="B7650" s="1">
        <v>41666</v>
      </c>
      <c r="C7650" t="s">
        <v>4441</v>
      </c>
      <c r="D7650">
        <f t="shared" si="357"/>
        <v>6071.29</v>
      </c>
      <c r="E7650">
        <f t="shared" si="358"/>
        <v>1</v>
      </c>
      <c r="F7650" t="str">
        <f t="shared" si="359"/>
        <v>Yes</v>
      </c>
    </row>
    <row r="7651" spans="1:6" x14ac:dyDescent="0.25">
      <c r="A7651" t="s">
        <v>238</v>
      </c>
      <c r="B7651" s="1">
        <v>40340</v>
      </c>
      <c r="C7651">
        <v>8433.16</v>
      </c>
      <c r="D7651">
        <f t="shared" si="357"/>
        <v>8433.16</v>
      </c>
      <c r="E7651">
        <f t="shared" si="358"/>
        <v>6</v>
      </c>
      <c r="F7651" t="str">
        <f t="shared" si="359"/>
        <v>No</v>
      </c>
    </row>
    <row r="7652" spans="1:6" x14ac:dyDescent="0.25">
      <c r="A7652" t="s">
        <v>1179</v>
      </c>
      <c r="B7652" s="1">
        <v>37062</v>
      </c>
      <c r="C7652" t="s">
        <v>4442</v>
      </c>
      <c r="D7652">
        <f t="shared" si="357"/>
        <v>6792.76</v>
      </c>
      <c r="E7652">
        <f t="shared" si="358"/>
        <v>6</v>
      </c>
      <c r="F7652" t="str">
        <f t="shared" si="359"/>
        <v>No</v>
      </c>
    </row>
    <row r="7653" spans="1:6" x14ac:dyDescent="0.25">
      <c r="A7653" t="s">
        <v>298</v>
      </c>
      <c r="B7653" s="1">
        <v>37412</v>
      </c>
      <c r="C7653" t="s">
        <v>4443</v>
      </c>
      <c r="D7653">
        <f t="shared" si="357"/>
        <v>6622.83</v>
      </c>
      <c r="E7653">
        <f t="shared" si="358"/>
        <v>6</v>
      </c>
      <c r="F7653" t="str">
        <f t="shared" si="359"/>
        <v>No</v>
      </c>
    </row>
    <row r="7654" spans="1:6" x14ac:dyDescent="0.25">
      <c r="A7654" t="s">
        <v>134</v>
      </c>
      <c r="B7654" s="1">
        <v>40879</v>
      </c>
      <c r="C7654">
        <v>8984.3700000000008</v>
      </c>
      <c r="D7654">
        <f t="shared" si="357"/>
        <v>8984.3700000000008</v>
      </c>
      <c r="E7654">
        <f t="shared" si="358"/>
        <v>12</v>
      </c>
      <c r="F7654" t="str">
        <f t="shared" si="359"/>
        <v>No</v>
      </c>
    </row>
    <row r="7655" spans="1:6" x14ac:dyDescent="0.25">
      <c r="A7655" t="s">
        <v>933</v>
      </c>
      <c r="B7655" s="1">
        <v>40978</v>
      </c>
      <c r="C7655">
        <v>9957.4</v>
      </c>
      <c r="D7655">
        <f t="shared" si="357"/>
        <v>9957.4</v>
      </c>
      <c r="E7655">
        <f t="shared" si="358"/>
        <v>3</v>
      </c>
      <c r="F7655" t="str">
        <f t="shared" si="359"/>
        <v>No</v>
      </c>
    </row>
    <row r="7656" spans="1:6" x14ac:dyDescent="0.25">
      <c r="A7656" t="s">
        <v>230</v>
      </c>
      <c r="B7656" s="1">
        <v>38840</v>
      </c>
      <c r="C7656" t="s">
        <v>4444</v>
      </c>
      <c r="D7656">
        <f t="shared" si="357"/>
        <v>9725.59</v>
      </c>
      <c r="E7656">
        <f t="shared" si="358"/>
        <v>5</v>
      </c>
      <c r="F7656" t="str">
        <f t="shared" si="359"/>
        <v>No</v>
      </c>
    </row>
    <row r="7657" spans="1:6" x14ac:dyDescent="0.25">
      <c r="A7657" t="s">
        <v>816</v>
      </c>
      <c r="B7657" s="1">
        <v>39153</v>
      </c>
      <c r="C7657">
        <v>8897.83</v>
      </c>
      <c r="D7657">
        <f t="shared" si="357"/>
        <v>8897.83</v>
      </c>
      <c r="E7657">
        <f t="shared" si="358"/>
        <v>3</v>
      </c>
      <c r="F7657" t="str">
        <f t="shared" si="359"/>
        <v>No</v>
      </c>
    </row>
    <row r="7658" spans="1:6" x14ac:dyDescent="0.25">
      <c r="A7658" t="s">
        <v>372</v>
      </c>
      <c r="B7658" s="1">
        <v>39601</v>
      </c>
      <c r="C7658">
        <v>8521.15</v>
      </c>
      <c r="D7658">
        <f t="shared" si="357"/>
        <v>8521.15</v>
      </c>
      <c r="E7658">
        <f t="shared" si="358"/>
        <v>6</v>
      </c>
      <c r="F7658" t="str">
        <f t="shared" si="359"/>
        <v>No</v>
      </c>
    </row>
    <row r="7659" spans="1:6" x14ac:dyDescent="0.25">
      <c r="A7659" t="s">
        <v>235</v>
      </c>
      <c r="B7659" s="1">
        <v>40245</v>
      </c>
      <c r="C7659">
        <v>7643.59</v>
      </c>
      <c r="D7659">
        <f t="shared" si="357"/>
        <v>7643.59</v>
      </c>
      <c r="E7659">
        <f t="shared" si="358"/>
        <v>3</v>
      </c>
      <c r="F7659" t="str">
        <f t="shared" si="359"/>
        <v>No</v>
      </c>
    </row>
    <row r="7660" spans="1:6" x14ac:dyDescent="0.25">
      <c r="A7660" t="s">
        <v>206</v>
      </c>
      <c r="B7660" s="1">
        <v>38353</v>
      </c>
      <c r="C7660">
        <v>6312.38</v>
      </c>
      <c r="D7660">
        <f t="shared" si="357"/>
        <v>6312.38</v>
      </c>
      <c r="E7660">
        <f t="shared" si="358"/>
        <v>1</v>
      </c>
      <c r="F7660" t="str">
        <f t="shared" si="359"/>
        <v>No</v>
      </c>
    </row>
    <row r="7661" spans="1:6" x14ac:dyDescent="0.25">
      <c r="A7661" t="s">
        <v>1762</v>
      </c>
      <c r="B7661" s="1">
        <v>38635</v>
      </c>
      <c r="C7661" t="s">
        <v>4445</v>
      </c>
      <c r="D7661">
        <f t="shared" si="357"/>
        <v>6307.17</v>
      </c>
      <c r="E7661">
        <f t="shared" si="358"/>
        <v>10</v>
      </c>
      <c r="F7661" t="str">
        <f t="shared" si="359"/>
        <v>No</v>
      </c>
    </row>
    <row r="7662" spans="1:6" x14ac:dyDescent="0.25">
      <c r="A7662" t="s">
        <v>1838</v>
      </c>
      <c r="B7662" s="1">
        <v>41688</v>
      </c>
      <c r="C7662">
        <v>5497.36</v>
      </c>
      <c r="D7662">
        <f t="shared" si="357"/>
        <v>5497.36</v>
      </c>
      <c r="E7662">
        <f t="shared" si="358"/>
        <v>2</v>
      </c>
      <c r="F7662" t="str">
        <f t="shared" si="359"/>
        <v>No</v>
      </c>
    </row>
    <row r="7663" spans="1:6" x14ac:dyDescent="0.25">
      <c r="A7663" t="s">
        <v>1259</v>
      </c>
      <c r="B7663" s="1">
        <v>39851</v>
      </c>
      <c r="C7663" t="s">
        <v>4446</v>
      </c>
      <c r="D7663">
        <f t="shared" si="357"/>
        <v>5870.89</v>
      </c>
      <c r="E7663">
        <f t="shared" si="358"/>
        <v>2</v>
      </c>
      <c r="F7663" t="str">
        <f t="shared" si="359"/>
        <v>No</v>
      </c>
    </row>
    <row r="7664" spans="1:6" x14ac:dyDescent="0.25">
      <c r="A7664" t="s">
        <v>767</v>
      </c>
      <c r="B7664" s="1">
        <v>37009</v>
      </c>
      <c r="C7664">
        <v>5867.34</v>
      </c>
      <c r="D7664">
        <f t="shared" si="357"/>
        <v>5867.34</v>
      </c>
      <c r="E7664">
        <f t="shared" si="358"/>
        <v>4</v>
      </c>
      <c r="F7664" t="str">
        <f t="shared" si="359"/>
        <v>No</v>
      </c>
    </row>
    <row r="7665" spans="1:6" x14ac:dyDescent="0.25">
      <c r="A7665" t="s">
        <v>407</v>
      </c>
      <c r="B7665" s="1">
        <v>39006</v>
      </c>
      <c r="C7665" t="s">
        <v>4447</v>
      </c>
      <c r="D7665">
        <f t="shared" si="357"/>
        <v>8233.83</v>
      </c>
      <c r="E7665">
        <f t="shared" si="358"/>
        <v>10</v>
      </c>
      <c r="F7665" t="str">
        <f t="shared" si="359"/>
        <v>No</v>
      </c>
    </row>
    <row r="7666" spans="1:6" x14ac:dyDescent="0.25">
      <c r="A7666" t="s">
        <v>1536</v>
      </c>
      <c r="B7666" s="1">
        <v>41022</v>
      </c>
      <c r="C7666">
        <v>5984.13</v>
      </c>
      <c r="D7666">
        <f t="shared" si="357"/>
        <v>5984.13</v>
      </c>
      <c r="E7666">
        <f t="shared" si="358"/>
        <v>4</v>
      </c>
      <c r="F7666" t="str">
        <f t="shared" si="359"/>
        <v>No</v>
      </c>
    </row>
    <row r="7667" spans="1:6" x14ac:dyDescent="0.25">
      <c r="A7667" t="s">
        <v>1224</v>
      </c>
      <c r="B7667" s="1">
        <v>38383</v>
      </c>
      <c r="C7667">
        <v>6028.4</v>
      </c>
      <c r="D7667">
        <f t="shared" si="357"/>
        <v>6028.4</v>
      </c>
      <c r="E7667">
        <f t="shared" si="358"/>
        <v>1</v>
      </c>
      <c r="F7667" t="str">
        <f t="shared" si="359"/>
        <v>No</v>
      </c>
    </row>
    <row r="7668" spans="1:6" x14ac:dyDescent="0.25">
      <c r="A7668" t="s">
        <v>308</v>
      </c>
      <c r="B7668" s="1">
        <v>40838</v>
      </c>
      <c r="C7668" t="s">
        <v>4448</v>
      </c>
      <c r="D7668">
        <f t="shared" si="357"/>
        <v>5585.2</v>
      </c>
      <c r="E7668">
        <f t="shared" si="358"/>
        <v>10</v>
      </c>
      <c r="F7668" t="str">
        <f t="shared" si="359"/>
        <v>No</v>
      </c>
    </row>
    <row r="7669" spans="1:6" x14ac:dyDescent="0.25">
      <c r="A7669" t="s">
        <v>855</v>
      </c>
      <c r="B7669" s="1">
        <v>38852</v>
      </c>
      <c r="C7669">
        <v>7923.18</v>
      </c>
      <c r="D7669">
        <f t="shared" si="357"/>
        <v>7923.18</v>
      </c>
      <c r="E7669">
        <f t="shared" si="358"/>
        <v>5</v>
      </c>
      <c r="F7669" t="str">
        <f t="shared" si="359"/>
        <v>No</v>
      </c>
    </row>
    <row r="7670" spans="1:6" x14ac:dyDescent="0.25">
      <c r="A7670" t="s">
        <v>831</v>
      </c>
      <c r="B7670" s="1">
        <v>39468</v>
      </c>
      <c r="C7670" t="s">
        <v>4449</v>
      </c>
      <c r="D7670">
        <f t="shared" si="357"/>
        <v>5358.86</v>
      </c>
      <c r="E7670">
        <f t="shared" si="358"/>
        <v>1</v>
      </c>
      <c r="F7670" t="str">
        <f t="shared" si="359"/>
        <v>No</v>
      </c>
    </row>
    <row r="7671" spans="1:6" x14ac:dyDescent="0.25">
      <c r="A7671" t="s">
        <v>143</v>
      </c>
      <c r="B7671" s="1">
        <v>39638</v>
      </c>
      <c r="C7671" t="s">
        <v>4450</v>
      </c>
      <c r="D7671">
        <f t="shared" si="357"/>
        <v>6558.47</v>
      </c>
      <c r="E7671">
        <f t="shared" si="358"/>
        <v>7</v>
      </c>
      <c r="F7671" t="str">
        <f t="shared" si="359"/>
        <v>Yes</v>
      </c>
    </row>
    <row r="7672" spans="1:6" x14ac:dyDescent="0.25">
      <c r="A7672" t="s">
        <v>1322</v>
      </c>
      <c r="B7672" s="1">
        <v>37592</v>
      </c>
      <c r="C7672">
        <v>6075.29</v>
      </c>
      <c r="D7672">
        <f t="shared" si="357"/>
        <v>6075.29</v>
      </c>
      <c r="E7672">
        <f t="shared" si="358"/>
        <v>12</v>
      </c>
      <c r="F7672" t="str">
        <f t="shared" si="359"/>
        <v>No</v>
      </c>
    </row>
    <row r="7673" spans="1:6" x14ac:dyDescent="0.25">
      <c r="A7673" t="s">
        <v>173</v>
      </c>
      <c r="B7673" s="1">
        <v>38503</v>
      </c>
      <c r="C7673" t="s">
        <v>4451</v>
      </c>
      <c r="D7673">
        <f t="shared" si="357"/>
        <v>9325.32</v>
      </c>
      <c r="E7673">
        <f t="shared" si="358"/>
        <v>5</v>
      </c>
      <c r="F7673" t="str">
        <f t="shared" si="359"/>
        <v>No</v>
      </c>
    </row>
    <row r="7674" spans="1:6" x14ac:dyDescent="0.25">
      <c r="A7674" t="s">
        <v>396</v>
      </c>
      <c r="B7674" s="1">
        <v>39598</v>
      </c>
      <c r="C7674">
        <v>9845.01</v>
      </c>
      <c r="D7674">
        <f t="shared" si="357"/>
        <v>9845.01</v>
      </c>
      <c r="E7674">
        <f t="shared" si="358"/>
        <v>5</v>
      </c>
      <c r="F7674" t="str">
        <f t="shared" si="359"/>
        <v>Yes</v>
      </c>
    </row>
    <row r="7675" spans="1:6" x14ac:dyDescent="0.25">
      <c r="A7675" t="s">
        <v>61</v>
      </c>
      <c r="B7675" s="1">
        <v>41176</v>
      </c>
      <c r="C7675">
        <v>7646.51</v>
      </c>
      <c r="D7675">
        <f t="shared" si="357"/>
        <v>7646.51</v>
      </c>
      <c r="E7675">
        <f t="shared" si="358"/>
        <v>9</v>
      </c>
      <c r="F7675" t="str">
        <f t="shared" si="359"/>
        <v>No</v>
      </c>
    </row>
    <row r="7676" spans="1:6" x14ac:dyDescent="0.25">
      <c r="A7676" t="s">
        <v>1314</v>
      </c>
      <c r="B7676" s="1">
        <v>40170</v>
      </c>
      <c r="C7676">
        <v>8796.15</v>
      </c>
      <c r="D7676">
        <f t="shared" si="357"/>
        <v>8796.15</v>
      </c>
      <c r="E7676">
        <f t="shared" si="358"/>
        <v>12</v>
      </c>
      <c r="F7676" t="str">
        <f t="shared" si="359"/>
        <v>No</v>
      </c>
    </row>
    <row r="7677" spans="1:6" x14ac:dyDescent="0.25">
      <c r="A7677" t="s">
        <v>125</v>
      </c>
      <c r="B7677" s="1">
        <v>38458</v>
      </c>
      <c r="C7677" t="s">
        <v>4452</v>
      </c>
      <c r="D7677">
        <f t="shared" si="357"/>
        <v>9376.94</v>
      </c>
      <c r="E7677">
        <f t="shared" si="358"/>
        <v>4</v>
      </c>
      <c r="F7677" t="str">
        <f t="shared" si="359"/>
        <v>No</v>
      </c>
    </row>
    <row r="7678" spans="1:6" x14ac:dyDescent="0.25">
      <c r="A7678" t="s">
        <v>1387</v>
      </c>
      <c r="B7678" s="1">
        <v>40903</v>
      </c>
      <c r="C7678" t="s">
        <v>4453</v>
      </c>
      <c r="D7678">
        <f t="shared" si="357"/>
        <v>6203.08</v>
      </c>
      <c r="E7678">
        <f t="shared" si="358"/>
        <v>12</v>
      </c>
      <c r="F7678" t="str">
        <f t="shared" si="359"/>
        <v>No</v>
      </c>
    </row>
    <row r="7679" spans="1:6" x14ac:dyDescent="0.25">
      <c r="A7679" t="s">
        <v>643</v>
      </c>
      <c r="B7679" s="1">
        <v>40575</v>
      </c>
      <c r="C7679" t="s">
        <v>4454</v>
      </c>
      <c r="D7679">
        <f t="shared" si="357"/>
        <v>5347.88</v>
      </c>
      <c r="E7679">
        <f t="shared" si="358"/>
        <v>2</v>
      </c>
      <c r="F7679" t="str">
        <f t="shared" si="359"/>
        <v>No</v>
      </c>
    </row>
    <row r="7680" spans="1:6" x14ac:dyDescent="0.25">
      <c r="A7680" t="s">
        <v>80</v>
      </c>
      <c r="B7680" s="1">
        <v>37003</v>
      </c>
      <c r="C7680" t="s">
        <v>4455</v>
      </c>
      <c r="D7680">
        <f t="shared" si="357"/>
        <v>5952.45</v>
      </c>
      <c r="E7680">
        <f t="shared" si="358"/>
        <v>4</v>
      </c>
      <c r="F7680" t="str">
        <f t="shared" si="359"/>
        <v>Yes</v>
      </c>
    </row>
    <row r="7681" spans="1:6" x14ac:dyDescent="0.25">
      <c r="A7681" t="s">
        <v>396</v>
      </c>
      <c r="B7681" s="1">
        <v>40028</v>
      </c>
      <c r="C7681">
        <v>8698.59</v>
      </c>
      <c r="D7681">
        <f t="shared" si="357"/>
        <v>8698.59</v>
      </c>
      <c r="E7681">
        <f t="shared" si="358"/>
        <v>8</v>
      </c>
      <c r="F7681" t="str">
        <f t="shared" si="359"/>
        <v>Yes</v>
      </c>
    </row>
    <row r="7682" spans="1:6" x14ac:dyDescent="0.25">
      <c r="A7682" t="s">
        <v>809</v>
      </c>
      <c r="B7682" s="1">
        <v>37047</v>
      </c>
      <c r="C7682" t="s">
        <v>4456</v>
      </c>
      <c r="D7682">
        <f t="shared" si="357"/>
        <v>7797.29</v>
      </c>
      <c r="E7682">
        <f t="shared" si="358"/>
        <v>6</v>
      </c>
      <c r="F7682" t="str">
        <f t="shared" si="359"/>
        <v>No</v>
      </c>
    </row>
    <row r="7683" spans="1:6" x14ac:dyDescent="0.25">
      <c r="A7683" t="s">
        <v>2638</v>
      </c>
      <c r="B7683" s="1">
        <v>41176</v>
      </c>
      <c r="C7683" t="s">
        <v>4457</v>
      </c>
      <c r="D7683">
        <f t="shared" ref="D7683:D7746" si="360">IF(LEFT(RIGHT(C7683,3))=",",_xlfn.NUMBERVALUE(C7683,",","."),C7683)</f>
        <v>7033.87</v>
      </c>
      <c r="E7683">
        <f t="shared" ref="E7683:E7746" si="361">MONTH(B7683)</f>
        <v>9</v>
      </c>
      <c r="F7683" t="str">
        <f t="shared" ref="F7683:F7746" si="362">IF(ISERROR(SEARCH("J*A*S*M",A7683)),"No","Yes")</f>
        <v>No</v>
      </c>
    </row>
    <row r="7684" spans="1:6" x14ac:dyDescent="0.25">
      <c r="A7684" t="s">
        <v>269</v>
      </c>
      <c r="B7684" s="1">
        <v>40296</v>
      </c>
      <c r="C7684">
        <v>9405.1</v>
      </c>
      <c r="D7684">
        <f t="shared" si="360"/>
        <v>9405.1</v>
      </c>
      <c r="E7684">
        <f t="shared" si="361"/>
        <v>4</v>
      </c>
      <c r="F7684" t="str">
        <f t="shared" si="362"/>
        <v>Yes</v>
      </c>
    </row>
    <row r="7685" spans="1:6" x14ac:dyDescent="0.25">
      <c r="A7685" t="s">
        <v>673</v>
      </c>
      <c r="B7685" s="1">
        <v>38159</v>
      </c>
      <c r="C7685">
        <v>7786.32</v>
      </c>
      <c r="D7685">
        <f t="shared" si="360"/>
        <v>7786.32</v>
      </c>
      <c r="E7685">
        <f t="shared" si="361"/>
        <v>6</v>
      </c>
      <c r="F7685" t="str">
        <f t="shared" si="362"/>
        <v>No</v>
      </c>
    </row>
    <row r="7686" spans="1:6" x14ac:dyDescent="0.25">
      <c r="A7686" t="s">
        <v>1853</v>
      </c>
      <c r="B7686" s="1">
        <v>39268</v>
      </c>
      <c r="C7686" t="s">
        <v>4458</v>
      </c>
      <c r="D7686">
        <f t="shared" si="360"/>
        <v>7389.41</v>
      </c>
      <c r="E7686">
        <f t="shared" si="361"/>
        <v>7</v>
      </c>
      <c r="F7686" t="str">
        <f t="shared" si="362"/>
        <v>No</v>
      </c>
    </row>
    <row r="7687" spans="1:6" x14ac:dyDescent="0.25">
      <c r="A7687" t="s">
        <v>2586</v>
      </c>
      <c r="B7687" s="1">
        <v>38111</v>
      </c>
      <c r="C7687" t="s">
        <v>4459</v>
      </c>
      <c r="D7687">
        <f t="shared" si="360"/>
        <v>8804.42</v>
      </c>
      <c r="E7687">
        <f t="shared" si="361"/>
        <v>5</v>
      </c>
      <c r="F7687" t="str">
        <f t="shared" si="362"/>
        <v>No</v>
      </c>
    </row>
    <row r="7688" spans="1:6" x14ac:dyDescent="0.25">
      <c r="A7688" t="s">
        <v>101</v>
      </c>
      <c r="B7688" s="1">
        <v>39837</v>
      </c>
      <c r="C7688" t="s">
        <v>4460</v>
      </c>
      <c r="D7688">
        <f t="shared" si="360"/>
        <v>5472.67</v>
      </c>
      <c r="E7688">
        <f t="shared" si="361"/>
        <v>1</v>
      </c>
      <c r="F7688" t="str">
        <f t="shared" si="362"/>
        <v>No</v>
      </c>
    </row>
    <row r="7689" spans="1:6" x14ac:dyDescent="0.25">
      <c r="A7689" t="s">
        <v>1594</v>
      </c>
      <c r="B7689" s="1">
        <v>39156</v>
      </c>
      <c r="C7689">
        <v>6713.47</v>
      </c>
      <c r="D7689">
        <f t="shared" si="360"/>
        <v>6713.47</v>
      </c>
      <c r="E7689">
        <f t="shared" si="361"/>
        <v>3</v>
      </c>
      <c r="F7689" t="str">
        <f t="shared" si="362"/>
        <v>No</v>
      </c>
    </row>
    <row r="7690" spans="1:6" x14ac:dyDescent="0.25">
      <c r="A7690" t="s">
        <v>71</v>
      </c>
      <c r="B7690" s="1">
        <v>39911</v>
      </c>
      <c r="C7690">
        <v>8036.38</v>
      </c>
      <c r="D7690">
        <f t="shared" si="360"/>
        <v>8036.38</v>
      </c>
      <c r="E7690">
        <f t="shared" si="361"/>
        <v>4</v>
      </c>
      <c r="F7690" t="str">
        <f t="shared" si="362"/>
        <v>No</v>
      </c>
    </row>
    <row r="7691" spans="1:6" x14ac:dyDescent="0.25">
      <c r="A7691" t="s">
        <v>148</v>
      </c>
      <c r="B7691" s="1">
        <v>37370</v>
      </c>
      <c r="C7691" t="s">
        <v>4461</v>
      </c>
      <c r="D7691">
        <f t="shared" si="360"/>
        <v>9726.9500000000007</v>
      </c>
      <c r="E7691">
        <f t="shared" si="361"/>
        <v>4</v>
      </c>
      <c r="F7691" t="str">
        <f t="shared" si="362"/>
        <v>No</v>
      </c>
    </row>
    <row r="7692" spans="1:6" x14ac:dyDescent="0.25">
      <c r="A7692" t="s">
        <v>94</v>
      </c>
      <c r="B7692" s="1">
        <v>37966</v>
      </c>
      <c r="C7692" t="s">
        <v>4462</v>
      </c>
      <c r="D7692">
        <f t="shared" si="360"/>
        <v>6671.42</v>
      </c>
      <c r="E7692">
        <f t="shared" si="361"/>
        <v>12</v>
      </c>
      <c r="F7692" t="str">
        <f t="shared" si="362"/>
        <v>No</v>
      </c>
    </row>
    <row r="7693" spans="1:6" x14ac:dyDescent="0.25">
      <c r="A7693" t="s">
        <v>1221</v>
      </c>
      <c r="B7693" s="1">
        <v>38527</v>
      </c>
      <c r="C7693" t="s">
        <v>4463</v>
      </c>
      <c r="D7693">
        <f t="shared" si="360"/>
        <v>6227.83</v>
      </c>
      <c r="E7693">
        <f t="shared" si="361"/>
        <v>6</v>
      </c>
      <c r="F7693" t="str">
        <f t="shared" si="362"/>
        <v>No</v>
      </c>
    </row>
    <row r="7694" spans="1:6" x14ac:dyDescent="0.25">
      <c r="A7694" t="s">
        <v>904</v>
      </c>
      <c r="B7694" s="1">
        <v>38963</v>
      </c>
      <c r="C7694" t="s">
        <v>4464</v>
      </c>
      <c r="D7694">
        <f t="shared" si="360"/>
        <v>8422.7800000000007</v>
      </c>
      <c r="E7694">
        <f t="shared" si="361"/>
        <v>9</v>
      </c>
      <c r="F7694" t="str">
        <f t="shared" si="362"/>
        <v>No</v>
      </c>
    </row>
    <row r="7695" spans="1:6" x14ac:dyDescent="0.25">
      <c r="A7695" t="s">
        <v>1516</v>
      </c>
      <c r="B7695" s="1">
        <v>37850</v>
      </c>
      <c r="C7695" t="s">
        <v>4465</v>
      </c>
      <c r="D7695">
        <f t="shared" si="360"/>
        <v>5406.32</v>
      </c>
      <c r="E7695">
        <f t="shared" si="361"/>
        <v>8</v>
      </c>
      <c r="F7695" t="str">
        <f t="shared" si="362"/>
        <v>No</v>
      </c>
    </row>
    <row r="7696" spans="1:6" x14ac:dyDescent="0.25">
      <c r="A7696" t="s">
        <v>1520</v>
      </c>
      <c r="B7696" s="1">
        <v>37244</v>
      </c>
      <c r="C7696">
        <v>6985.29</v>
      </c>
      <c r="D7696">
        <f t="shared" si="360"/>
        <v>6985.29</v>
      </c>
      <c r="E7696">
        <f t="shared" si="361"/>
        <v>12</v>
      </c>
      <c r="F7696" t="str">
        <f t="shared" si="362"/>
        <v>No</v>
      </c>
    </row>
    <row r="7697" spans="1:6" x14ac:dyDescent="0.25">
      <c r="A7697" t="s">
        <v>544</v>
      </c>
      <c r="B7697" s="1">
        <v>39167</v>
      </c>
      <c r="C7697">
        <v>9670.7800000000007</v>
      </c>
      <c r="D7697">
        <f t="shared" si="360"/>
        <v>9670.7800000000007</v>
      </c>
      <c r="E7697">
        <f t="shared" si="361"/>
        <v>3</v>
      </c>
      <c r="F7697" t="str">
        <f t="shared" si="362"/>
        <v>Yes</v>
      </c>
    </row>
    <row r="7698" spans="1:6" x14ac:dyDescent="0.25">
      <c r="A7698" t="s">
        <v>1197</v>
      </c>
      <c r="B7698" s="1">
        <v>40995</v>
      </c>
      <c r="C7698">
        <v>8584.01</v>
      </c>
      <c r="D7698">
        <f t="shared" si="360"/>
        <v>8584.01</v>
      </c>
      <c r="E7698">
        <f t="shared" si="361"/>
        <v>3</v>
      </c>
      <c r="F7698" t="str">
        <f t="shared" si="362"/>
        <v>No</v>
      </c>
    </row>
    <row r="7699" spans="1:6" x14ac:dyDescent="0.25">
      <c r="A7699" t="s">
        <v>988</v>
      </c>
      <c r="B7699" s="1">
        <v>39401</v>
      </c>
      <c r="C7699">
        <v>8714.14</v>
      </c>
      <c r="D7699">
        <f t="shared" si="360"/>
        <v>8714.14</v>
      </c>
      <c r="E7699">
        <f t="shared" si="361"/>
        <v>11</v>
      </c>
      <c r="F7699" t="str">
        <f t="shared" si="362"/>
        <v>No</v>
      </c>
    </row>
    <row r="7700" spans="1:6" x14ac:dyDescent="0.25">
      <c r="A7700" t="s">
        <v>1516</v>
      </c>
      <c r="B7700" s="1">
        <v>37661</v>
      </c>
      <c r="C7700">
        <v>6429.51</v>
      </c>
      <c r="D7700">
        <f t="shared" si="360"/>
        <v>6429.51</v>
      </c>
      <c r="E7700">
        <f t="shared" si="361"/>
        <v>2</v>
      </c>
      <c r="F7700" t="str">
        <f t="shared" si="362"/>
        <v>No</v>
      </c>
    </row>
    <row r="7701" spans="1:6" x14ac:dyDescent="0.25">
      <c r="A7701" t="s">
        <v>1631</v>
      </c>
      <c r="B7701" s="1">
        <v>38138</v>
      </c>
      <c r="C7701" t="s">
        <v>4466</v>
      </c>
      <c r="D7701">
        <f t="shared" si="360"/>
        <v>5498.47</v>
      </c>
      <c r="E7701">
        <f t="shared" si="361"/>
        <v>5</v>
      </c>
      <c r="F7701" t="str">
        <f t="shared" si="362"/>
        <v>No</v>
      </c>
    </row>
    <row r="7702" spans="1:6" x14ac:dyDescent="0.25">
      <c r="A7702" t="s">
        <v>1087</v>
      </c>
      <c r="B7702" s="1">
        <v>39563</v>
      </c>
      <c r="C7702">
        <v>5550.77</v>
      </c>
      <c r="D7702">
        <f t="shared" si="360"/>
        <v>5550.77</v>
      </c>
      <c r="E7702">
        <f t="shared" si="361"/>
        <v>4</v>
      </c>
      <c r="F7702" t="str">
        <f t="shared" si="362"/>
        <v>No</v>
      </c>
    </row>
    <row r="7703" spans="1:6" x14ac:dyDescent="0.25">
      <c r="A7703" t="s">
        <v>314</v>
      </c>
      <c r="B7703" s="1">
        <v>41428</v>
      </c>
      <c r="C7703">
        <v>8965.15</v>
      </c>
      <c r="D7703">
        <f t="shared" si="360"/>
        <v>8965.15</v>
      </c>
      <c r="E7703">
        <f t="shared" si="361"/>
        <v>6</v>
      </c>
      <c r="F7703" t="str">
        <f t="shared" si="362"/>
        <v>No</v>
      </c>
    </row>
    <row r="7704" spans="1:6" x14ac:dyDescent="0.25">
      <c r="A7704" t="s">
        <v>396</v>
      </c>
      <c r="B7704" s="1">
        <v>37093</v>
      </c>
      <c r="C7704">
        <v>7589.7</v>
      </c>
      <c r="D7704">
        <f t="shared" si="360"/>
        <v>7589.7</v>
      </c>
      <c r="E7704">
        <f t="shared" si="361"/>
        <v>7</v>
      </c>
      <c r="F7704" t="str">
        <f t="shared" si="362"/>
        <v>Yes</v>
      </c>
    </row>
    <row r="7705" spans="1:6" x14ac:dyDescent="0.25">
      <c r="A7705" t="s">
        <v>489</v>
      </c>
      <c r="B7705" s="1">
        <v>37672</v>
      </c>
      <c r="C7705" t="s">
        <v>4467</v>
      </c>
      <c r="D7705">
        <f t="shared" si="360"/>
        <v>6505.75</v>
      </c>
      <c r="E7705">
        <f t="shared" si="361"/>
        <v>2</v>
      </c>
      <c r="F7705" t="str">
        <f t="shared" si="362"/>
        <v>No</v>
      </c>
    </row>
    <row r="7706" spans="1:6" x14ac:dyDescent="0.25">
      <c r="A7706" t="s">
        <v>116</v>
      </c>
      <c r="B7706" s="1">
        <v>39089</v>
      </c>
      <c r="C7706" t="s">
        <v>4468</v>
      </c>
      <c r="D7706">
        <f t="shared" si="360"/>
        <v>8674.11</v>
      </c>
      <c r="E7706">
        <f t="shared" si="361"/>
        <v>1</v>
      </c>
      <c r="F7706" t="str">
        <f t="shared" si="362"/>
        <v>No</v>
      </c>
    </row>
    <row r="7707" spans="1:6" x14ac:dyDescent="0.25">
      <c r="A7707" t="s">
        <v>109</v>
      </c>
      <c r="B7707" s="1">
        <v>38443</v>
      </c>
      <c r="C7707">
        <v>5246.67</v>
      </c>
      <c r="D7707">
        <f t="shared" si="360"/>
        <v>5246.67</v>
      </c>
      <c r="E7707">
        <f t="shared" si="361"/>
        <v>4</v>
      </c>
      <c r="F7707" t="str">
        <f t="shared" si="362"/>
        <v>No</v>
      </c>
    </row>
    <row r="7708" spans="1:6" x14ac:dyDescent="0.25">
      <c r="A7708" t="s">
        <v>1027</v>
      </c>
      <c r="B7708" s="1">
        <v>40552</v>
      </c>
      <c r="C7708">
        <v>5327.21</v>
      </c>
      <c r="D7708">
        <f t="shared" si="360"/>
        <v>5327.21</v>
      </c>
      <c r="E7708">
        <f t="shared" si="361"/>
        <v>1</v>
      </c>
      <c r="F7708" t="str">
        <f t="shared" si="362"/>
        <v>No</v>
      </c>
    </row>
    <row r="7709" spans="1:6" x14ac:dyDescent="0.25">
      <c r="A7709" t="s">
        <v>489</v>
      </c>
      <c r="B7709" s="1">
        <v>37190</v>
      </c>
      <c r="C7709" t="s">
        <v>4469</v>
      </c>
      <c r="D7709">
        <f t="shared" si="360"/>
        <v>8818.92</v>
      </c>
      <c r="E7709">
        <f t="shared" si="361"/>
        <v>10</v>
      </c>
      <c r="F7709" t="str">
        <f t="shared" si="362"/>
        <v>No</v>
      </c>
    </row>
    <row r="7710" spans="1:6" x14ac:dyDescent="0.25">
      <c r="A7710" t="s">
        <v>394</v>
      </c>
      <c r="B7710" s="1">
        <v>37497</v>
      </c>
      <c r="C7710" t="s">
        <v>4470</v>
      </c>
      <c r="D7710">
        <f t="shared" si="360"/>
        <v>9894.2900000000009</v>
      </c>
      <c r="E7710">
        <f t="shared" si="361"/>
        <v>8</v>
      </c>
      <c r="F7710" t="str">
        <f t="shared" si="362"/>
        <v>No</v>
      </c>
    </row>
    <row r="7711" spans="1:6" x14ac:dyDescent="0.25">
      <c r="A7711" t="s">
        <v>281</v>
      </c>
      <c r="B7711" s="1">
        <v>37342</v>
      </c>
      <c r="C7711" t="s">
        <v>4471</v>
      </c>
      <c r="D7711">
        <f t="shared" si="360"/>
        <v>9613.5</v>
      </c>
      <c r="E7711">
        <f t="shared" si="361"/>
        <v>3</v>
      </c>
      <c r="F7711" t="str">
        <f t="shared" si="362"/>
        <v>No</v>
      </c>
    </row>
    <row r="7712" spans="1:6" x14ac:dyDescent="0.25">
      <c r="A7712" t="s">
        <v>358</v>
      </c>
      <c r="B7712" s="1">
        <v>39879</v>
      </c>
      <c r="C7712" t="s">
        <v>4472</v>
      </c>
      <c r="D7712">
        <f t="shared" si="360"/>
        <v>6655.6</v>
      </c>
      <c r="E7712">
        <f t="shared" si="361"/>
        <v>3</v>
      </c>
      <c r="F7712" t="str">
        <f t="shared" si="362"/>
        <v>No</v>
      </c>
    </row>
    <row r="7713" spans="1:6" x14ac:dyDescent="0.25">
      <c r="A7713" t="s">
        <v>230</v>
      </c>
      <c r="B7713" s="1">
        <v>38034</v>
      </c>
      <c r="C7713">
        <v>9993.3700000000008</v>
      </c>
      <c r="D7713">
        <f t="shared" si="360"/>
        <v>9993.3700000000008</v>
      </c>
      <c r="E7713">
        <f t="shared" si="361"/>
        <v>2</v>
      </c>
      <c r="F7713" t="str">
        <f t="shared" si="362"/>
        <v>No</v>
      </c>
    </row>
    <row r="7714" spans="1:6" x14ac:dyDescent="0.25">
      <c r="A7714" t="s">
        <v>99</v>
      </c>
      <c r="B7714" s="1">
        <v>38028</v>
      </c>
      <c r="C7714" t="s">
        <v>4473</v>
      </c>
      <c r="D7714">
        <f t="shared" si="360"/>
        <v>7145.97</v>
      </c>
      <c r="E7714">
        <f t="shared" si="361"/>
        <v>2</v>
      </c>
      <c r="F7714" t="str">
        <f t="shared" si="362"/>
        <v>No</v>
      </c>
    </row>
    <row r="7715" spans="1:6" x14ac:dyDescent="0.25">
      <c r="A7715" t="s">
        <v>1021</v>
      </c>
      <c r="B7715" s="1">
        <v>38834</v>
      </c>
      <c r="C7715">
        <v>6609.14</v>
      </c>
      <c r="D7715">
        <f t="shared" si="360"/>
        <v>6609.14</v>
      </c>
      <c r="E7715">
        <f t="shared" si="361"/>
        <v>4</v>
      </c>
      <c r="F7715" t="str">
        <f t="shared" si="362"/>
        <v>No</v>
      </c>
    </row>
    <row r="7716" spans="1:6" x14ac:dyDescent="0.25">
      <c r="A7716" t="s">
        <v>3108</v>
      </c>
      <c r="B7716" s="1">
        <v>41355</v>
      </c>
      <c r="C7716">
        <v>7840.23</v>
      </c>
      <c r="D7716">
        <f t="shared" si="360"/>
        <v>7840.23</v>
      </c>
      <c r="E7716">
        <f t="shared" si="361"/>
        <v>3</v>
      </c>
      <c r="F7716" t="str">
        <f t="shared" si="362"/>
        <v>No</v>
      </c>
    </row>
    <row r="7717" spans="1:6" x14ac:dyDescent="0.25">
      <c r="A7717" t="s">
        <v>99</v>
      </c>
      <c r="B7717" s="1">
        <v>39297</v>
      </c>
      <c r="C7717">
        <v>8028.55</v>
      </c>
      <c r="D7717">
        <f t="shared" si="360"/>
        <v>8028.55</v>
      </c>
      <c r="E7717">
        <f t="shared" si="361"/>
        <v>8</v>
      </c>
      <c r="F7717" t="str">
        <f t="shared" si="362"/>
        <v>No</v>
      </c>
    </row>
    <row r="7718" spans="1:6" x14ac:dyDescent="0.25">
      <c r="A7718" t="s">
        <v>1586</v>
      </c>
      <c r="B7718" s="1">
        <v>41523</v>
      </c>
      <c r="C7718" t="s">
        <v>4474</v>
      </c>
      <c r="D7718">
        <f t="shared" si="360"/>
        <v>5826.99</v>
      </c>
      <c r="E7718">
        <f t="shared" si="361"/>
        <v>9</v>
      </c>
      <c r="F7718" t="str">
        <f t="shared" si="362"/>
        <v>No</v>
      </c>
    </row>
    <row r="7719" spans="1:6" x14ac:dyDescent="0.25">
      <c r="A7719" t="s">
        <v>296</v>
      </c>
      <c r="B7719" s="1">
        <v>39490</v>
      </c>
      <c r="C7719" t="s">
        <v>4475</v>
      </c>
      <c r="D7719">
        <f t="shared" si="360"/>
        <v>9075.23</v>
      </c>
      <c r="E7719">
        <f t="shared" si="361"/>
        <v>2</v>
      </c>
      <c r="F7719" t="str">
        <f t="shared" si="362"/>
        <v>No</v>
      </c>
    </row>
    <row r="7720" spans="1:6" x14ac:dyDescent="0.25">
      <c r="A7720" t="s">
        <v>475</v>
      </c>
      <c r="B7720" s="1">
        <v>38329</v>
      </c>
      <c r="C7720">
        <v>5465</v>
      </c>
      <c r="D7720">
        <f t="shared" si="360"/>
        <v>5465</v>
      </c>
      <c r="E7720">
        <f t="shared" si="361"/>
        <v>12</v>
      </c>
      <c r="F7720" t="str">
        <f t="shared" si="362"/>
        <v>No</v>
      </c>
    </row>
    <row r="7721" spans="1:6" x14ac:dyDescent="0.25">
      <c r="A7721" t="s">
        <v>238</v>
      </c>
      <c r="B7721" s="1">
        <v>40610</v>
      </c>
      <c r="C7721" t="s">
        <v>4476</v>
      </c>
      <c r="D7721">
        <f t="shared" si="360"/>
        <v>7296.38</v>
      </c>
      <c r="E7721">
        <f t="shared" si="361"/>
        <v>3</v>
      </c>
      <c r="F7721" t="str">
        <f t="shared" si="362"/>
        <v>No</v>
      </c>
    </row>
    <row r="7722" spans="1:6" x14ac:dyDescent="0.25">
      <c r="A7722" t="s">
        <v>269</v>
      </c>
      <c r="B7722" s="1">
        <v>37878</v>
      </c>
      <c r="C7722" t="s">
        <v>4477</v>
      </c>
      <c r="D7722">
        <f t="shared" si="360"/>
        <v>8007.06</v>
      </c>
      <c r="E7722">
        <f t="shared" si="361"/>
        <v>9</v>
      </c>
      <c r="F7722" t="str">
        <f t="shared" si="362"/>
        <v>Yes</v>
      </c>
    </row>
    <row r="7723" spans="1:6" x14ac:dyDescent="0.25">
      <c r="A7723" t="s">
        <v>163</v>
      </c>
      <c r="B7723" s="1">
        <v>37659</v>
      </c>
      <c r="C7723">
        <v>6604.35</v>
      </c>
      <c r="D7723">
        <f t="shared" si="360"/>
        <v>6604.35</v>
      </c>
      <c r="E7723">
        <f t="shared" si="361"/>
        <v>2</v>
      </c>
      <c r="F7723" t="str">
        <f t="shared" si="362"/>
        <v>No</v>
      </c>
    </row>
    <row r="7724" spans="1:6" x14ac:dyDescent="0.25">
      <c r="A7724" t="s">
        <v>109</v>
      </c>
      <c r="B7724" s="1">
        <v>41161</v>
      </c>
      <c r="C7724">
        <v>8017.25</v>
      </c>
      <c r="D7724">
        <f t="shared" si="360"/>
        <v>8017.25</v>
      </c>
      <c r="E7724">
        <f t="shared" si="361"/>
        <v>9</v>
      </c>
      <c r="F7724" t="str">
        <f t="shared" si="362"/>
        <v>No</v>
      </c>
    </row>
    <row r="7725" spans="1:6" x14ac:dyDescent="0.25">
      <c r="A7725" t="s">
        <v>1208</v>
      </c>
      <c r="B7725" s="1">
        <v>37865</v>
      </c>
      <c r="C7725">
        <v>9915.39</v>
      </c>
      <c r="D7725">
        <f t="shared" si="360"/>
        <v>9915.39</v>
      </c>
      <c r="E7725">
        <f t="shared" si="361"/>
        <v>9</v>
      </c>
      <c r="F7725" t="str">
        <f t="shared" si="362"/>
        <v>No</v>
      </c>
    </row>
    <row r="7726" spans="1:6" x14ac:dyDescent="0.25">
      <c r="A7726" t="s">
        <v>230</v>
      </c>
      <c r="B7726" s="1">
        <v>41569</v>
      </c>
      <c r="C7726">
        <v>5350.13</v>
      </c>
      <c r="D7726">
        <f t="shared" si="360"/>
        <v>5350.13</v>
      </c>
      <c r="E7726">
        <f t="shared" si="361"/>
        <v>10</v>
      </c>
      <c r="F7726" t="str">
        <f t="shared" si="362"/>
        <v>No</v>
      </c>
    </row>
    <row r="7727" spans="1:6" x14ac:dyDescent="0.25">
      <c r="A7727" t="s">
        <v>504</v>
      </c>
      <c r="B7727" s="1">
        <v>38565</v>
      </c>
      <c r="C7727">
        <v>5426.71</v>
      </c>
      <c r="D7727">
        <f t="shared" si="360"/>
        <v>5426.71</v>
      </c>
      <c r="E7727">
        <f t="shared" si="361"/>
        <v>8</v>
      </c>
      <c r="F7727" t="str">
        <f t="shared" si="362"/>
        <v>No</v>
      </c>
    </row>
    <row r="7728" spans="1:6" x14ac:dyDescent="0.25">
      <c r="A7728" t="s">
        <v>372</v>
      </c>
      <c r="B7728" s="1">
        <v>41640</v>
      </c>
      <c r="C7728" t="s">
        <v>4478</v>
      </c>
      <c r="D7728">
        <f t="shared" si="360"/>
        <v>9714.7199999999993</v>
      </c>
      <c r="E7728">
        <f t="shared" si="361"/>
        <v>1</v>
      </c>
      <c r="F7728" t="str">
        <f t="shared" si="362"/>
        <v>No</v>
      </c>
    </row>
    <row r="7729" spans="1:6" x14ac:dyDescent="0.25">
      <c r="A7729" t="s">
        <v>909</v>
      </c>
      <c r="B7729" s="1">
        <v>41660</v>
      </c>
      <c r="C7729">
        <v>7221.65</v>
      </c>
      <c r="D7729">
        <f t="shared" si="360"/>
        <v>7221.65</v>
      </c>
      <c r="E7729">
        <f t="shared" si="361"/>
        <v>1</v>
      </c>
      <c r="F7729" t="str">
        <f t="shared" si="362"/>
        <v>No</v>
      </c>
    </row>
    <row r="7730" spans="1:6" x14ac:dyDescent="0.25">
      <c r="A7730" t="s">
        <v>201</v>
      </c>
      <c r="B7730" s="1">
        <v>41494</v>
      </c>
      <c r="C7730" t="s">
        <v>4479</v>
      </c>
      <c r="D7730">
        <f t="shared" si="360"/>
        <v>5599.37</v>
      </c>
      <c r="E7730">
        <f t="shared" si="361"/>
        <v>8</v>
      </c>
      <c r="F7730" t="str">
        <f t="shared" si="362"/>
        <v>No</v>
      </c>
    </row>
    <row r="7731" spans="1:6" x14ac:dyDescent="0.25">
      <c r="A7731" t="s">
        <v>176</v>
      </c>
      <c r="B7731" s="1">
        <v>38893</v>
      </c>
      <c r="C7731">
        <v>7246.5</v>
      </c>
      <c r="D7731">
        <f t="shared" si="360"/>
        <v>7246.5</v>
      </c>
      <c r="E7731">
        <f t="shared" si="361"/>
        <v>6</v>
      </c>
      <c r="F7731" t="str">
        <f t="shared" si="362"/>
        <v>No</v>
      </c>
    </row>
    <row r="7732" spans="1:6" x14ac:dyDescent="0.25">
      <c r="A7732" t="s">
        <v>322</v>
      </c>
      <c r="B7732" s="1">
        <v>38635</v>
      </c>
      <c r="C7732" t="s">
        <v>4480</v>
      </c>
      <c r="D7732">
        <f t="shared" si="360"/>
        <v>5634.3</v>
      </c>
      <c r="E7732">
        <f t="shared" si="361"/>
        <v>10</v>
      </c>
      <c r="F7732" t="str">
        <f t="shared" si="362"/>
        <v>No</v>
      </c>
    </row>
    <row r="7733" spans="1:6" x14ac:dyDescent="0.25">
      <c r="A7733" t="s">
        <v>291</v>
      </c>
      <c r="B7733" s="1">
        <v>41765</v>
      </c>
      <c r="C7733">
        <v>7767.2</v>
      </c>
      <c r="D7733">
        <f t="shared" si="360"/>
        <v>7767.2</v>
      </c>
      <c r="E7733">
        <f t="shared" si="361"/>
        <v>5</v>
      </c>
      <c r="F7733" t="str">
        <f t="shared" si="362"/>
        <v>No</v>
      </c>
    </row>
    <row r="7734" spans="1:6" x14ac:dyDescent="0.25">
      <c r="A7734" t="s">
        <v>345</v>
      </c>
      <c r="B7734" s="1">
        <v>40614</v>
      </c>
      <c r="C7734" t="s">
        <v>4481</v>
      </c>
      <c r="D7734">
        <f t="shared" si="360"/>
        <v>8969.89</v>
      </c>
      <c r="E7734">
        <f t="shared" si="361"/>
        <v>3</v>
      </c>
      <c r="F7734" t="str">
        <f t="shared" si="362"/>
        <v>No</v>
      </c>
    </row>
    <row r="7735" spans="1:6" x14ac:dyDescent="0.25">
      <c r="A7735" t="s">
        <v>1072</v>
      </c>
      <c r="B7735" s="1">
        <v>37331</v>
      </c>
      <c r="C7735" t="s">
        <v>4482</v>
      </c>
      <c r="D7735">
        <f t="shared" si="360"/>
        <v>6950.99</v>
      </c>
      <c r="E7735">
        <f t="shared" si="361"/>
        <v>3</v>
      </c>
      <c r="F7735" t="str">
        <f t="shared" si="362"/>
        <v>No</v>
      </c>
    </row>
    <row r="7736" spans="1:6" x14ac:dyDescent="0.25">
      <c r="A7736" t="s">
        <v>497</v>
      </c>
      <c r="B7736" s="1">
        <v>41646</v>
      </c>
      <c r="C7736">
        <v>5968.03</v>
      </c>
      <c r="D7736">
        <f t="shared" si="360"/>
        <v>5968.03</v>
      </c>
      <c r="E7736">
        <f t="shared" si="361"/>
        <v>1</v>
      </c>
      <c r="F7736" t="str">
        <f t="shared" si="362"/>
        <v>No</v>
      </c>
    </row>
    <row r="7737" spans="1:6" x14ac:dyDescent="0.25">
      <c r="A7737" t="s">
        <v>568</v>
      </c>
      <c r="B7737" s="1">
        <v>40467</v>
      </c>
      <c r="C7737">
        <v>5278.32</v>
      </c>
      <c r="D7737">
        <f t="shared" si="360"/>
        <v>5278.32</v>
      </c>
      <c r="E7737">
        <f t="shared" si="361"/>
        <v>10</v>
      </c>
      <c r="F7737" t="str">
        <f t="shared" si="362"/>
        <v>No</v>
      </c>
    </row>
    <row r="7738" spans="1:6" x14ac:dyDescent="0.25">
      <c r="A7738" t="s">
        <v>491</v>
      </c>
      <c r="B7738" s="1">
        <v>38067</v>
      </c>
      <c r="C7738" t="s">
        <v>4483</v>
      </c>
      <c r="D7738">
        <f t="shared" si="360"/>
        <v>9756.41</v>
      </c>
      <c r="E7738">
        <f t="shared" si="361"/>
        <v>3</v>
      </c>
      <c r="F7738" t="str">
        <f t="shared" si="362"/>
        <v>No</v>
      </c>
    </row>
    <row r="7739" spans="1:6" x14ac:dyDescent="0.25">
      <c r="A7739" t="s">
        <v>181</v>
      </c>
      <c r="B7739" s="1">
        <v>41659</v>
      </c>
      <c r="C7739">
        <v>8631.9699999999993</v>
      </c>
      <c r="D7739">
        <f t="shared" si="360"/>
        <v>8631.9699999999993</v>
      </c>
      <c r="E7739">
        <f t="shared" si="361"/>
        <v>1</v>
      </c>
      <c r="F7739" t="str">
        <f t="shared" si="362"/>
        <v>No</v>
      </c>
    </row>
    <row r="7740" spans="1:6" x14ac:dyDescent="0.25">
      <c r="A7740" t="s">
        <v>84</v>
      </c>
      <c r="B7740" s="1">
        <v>38252</v>
      </c>
      <c r="C7740">
        <v>9508.7000000000007</v>
      </c>
      <c r="D7740">
        <f t="shared" si="360"/>
        <v>9508.7000000000007</v>
      </c>
      <c r="E7740">
        <f t="shared" si="361"/>
        <v>9</v>
      </c>
      <c r="F7740" t="str">
        <f t="shared" si="362"/>
        <v>No</v>
      </c>
    </row>
    <row r="7741" spans="1:6" x14ac:dyDescent="0.25">
      <c r="A7741" t="s">
        <v>230</v>
      </c>
      <c r="B7741" s="1">
        <v>37905</v>
      </c>
      <c r="C7741" t="s">
        <v>4484</v>
      </c>
      <c r="D7741">
        <f t="shared" si="360"/>
        <v>7693.37</v>
      </c>
      <c r="E7741">
        <f t="shared" si="361"/>
        <v>10</v>
      </c>
      <c r="F7741" t="str">
        <f t="shared" si="362"/>
        <v>No</v>
      </c>
    </row>
    <row r="7742" spans="1:6" x14ac:dyDescent="0.25">
      <c r="A7742" t="s">
        <v>1522</v>
      </c>
      <c r="B7742" s="1">
        <v>39914</v>
      </c>
      <c r="C7742">
        <v>5922.42</v>
      </c>
      <c r="D7742">
        <f t="shared" si="360"/>
        <v>5922.42</v>
      </c>
      <c r="E7742">
        <f t="shared" si="361"/>
        <v>4</v>
      </c>
      <c r="F7742" t="str">
        <f t="shared" si="362"/>
        <v>No</v>
      </c>
    </row>
    <row r="7743" spans="1:6" x14ac:dyDescent="0.25">
      <c r="A7743" t="s">
        <v>519</v>
      </c>
      <c r="B7743" s="1">
        <v>41257</v>
      </c>
      <c r="C7743" t="s">
        <v>4485</v>
      </c>
      <c r="D7743">
        <f t="shared" si="360"/>
        <v>8043.42</v>
      </c>
      <c r="E7743">
        <f t="shared" si="361"/>
        <v>12</v>
      </c>
      <c r="F7743" t="str">
        <f t="shared" si="362"/>
        <v>No</v>
      </c>
    </row>
    <row r="7744" spans="1:6" x14ac:dyDescent="0.25">
      <c r="A7744" t="s">
        <v>394</v>
      </c>
      <c r="B7744" s="1">
        <v>40574</v>
      </c>
      <c r="C7744" t="s">
        <v>4486</v>
      </c>
      <c r="D7744">
        <f t="shared" si="360"/>
        <v>6195.07</v>
      </c>
      <c r="E7744">
        <f t="shared" si="361"/>
        <v>1</v>
      </c>
      <c r="F7744" t="str">
        <f t="shared" si="362"/>
        <v>No</v>
      </c>
    </row>
    <row r="7745" spans="1:6" x14ac:dyDescent="0.25">
      <c r="A7745" t="s">
        <v>234</v>
      </c>
      <c r="B7745" s="1">
        <v>38721</v>
      </c>
      <c r="C7745">
        <v>9356.42</v>
      </c>
      <c r="D7745">
        <f t="shared" si="360"/>
        <v>9356.42</v>
      </c>
      <c r="E7745">
        <f t="shared" si="361"/>
        <v>1</v>
      </c>
      <c r="F7745" t="str">
        <f t="shared" si="362"/>
        <v>No</v>
      </c>
    </row>
    <row r="7746" spans="1:6" x14ac:dyDescent="0.25">
      <c r="A7746" t="s">
        <v>86</v>
      </c>
      <c r="B7746" s="1">
        <v>41103</v>
      </c>
      <c r="C7746">
        <v>8762.73</v>
      </c>
      <c r="D7746">
        <f t="shared" si="360"/>
        <v>8762.73</v>
      </c>
      <c r="E7746">
        <f t="shared" si="361"/>
        <v>7</v>
      </c>
      <c r="F7746" t="str">
        <f t="shared" si="362"/>
        <v>No</v>
      </c>
    </row>
    <row r="7747" spans="1:6" x14ac:dyDescent="0.25">
      <c r="A7747" t="s">
        <v>77</v>
      </c>
      <c r="B7747" s="1">
        <v>41992</v>
      </c>
      <c r="C7747" t="s">
        <v>4487</v>
      </c>
      <c r="D7747">
        <f t="shared" ref="D7747:D7810" si="363">IF(LEFT(RIGHT(C7747,3))=",",_xlfn.NUMBERVALUE(C7747,",","."),C7747)</f>
        <v>5688.71</v>
      </c>
      <c r="E7747">
        <f t="shared" ref="E7747:E7810" si="364">MONTH(B7747)</f>
        <v>12</v>
      </c>
      <c r="F7747" t="str">
        <f t="shared" ref="F7747:F7810" si="365">IF(ISERROR(SEARCH("J*A*S*M",A7747)),"No","Yes")</f>
        <v>No</v>
      </c>
    </row>
    <row r="7748" spans="1:6" x14ac:dyDescent="0.25">
      <c r="A7748" t="s">
        <v>101</v>
      </c>
      <c r="B7748" s="1">
        <v>41156</v>
      </c>
      <c r="C7748" t="s">
        <v>4488</v>
      </c>
      <c r="D7748">
        <f t="shared" si="363"/>
        <v>6260.93</v>
      </c>
      <c r="E7748">
        <f t="shared" si="364"/>
        <v>9</v>
      </c>
      <c r="F7748" t="str">
        <f t="shared" si="365"/>
        <v>No</v>
      </c>
    </row>
    <row r="7749" spans="1:6" x14ac:dyDescent="0.25">
      <c r="A7749" t="s">
        <v>332</v>
      </c>
      <c r="B7749" s="1">
        <v>40207</v>
      </c>
      <c r="C7749">
        <v>9950.4500000000007</v>
      </c>
      <c r="D7749">
        <f t="shared" si="363"/>
        <v>9950.4500000000007</v>
      </c>
      <c r="E7749">
        <f t="shared" si="364"/>
        <v>1</v>
      </c>
      <c r="F7749" t="str">
        <f t="shared" si="365"/>
        <v>No</v>
      </c>
    </row>
    <row r="7750" spans="1:6" x14ac:dyDescent="0.25">
      <c r="A7750" t="s">
        <v>176</v>
      </c>
      <c r="B7750" s="1">
        <v>40933</v>
      </c>
      <c r="C7750">
        <v>6605.17</v>
      </c>
      <c r="D7750">
        <f t="shared" si="363"/>
        <v>6605.17</v>
      </c>
      <c r="E7750">
        <f t="shared" si="364"/>
        <v>1</v>
      </c>
      <c r="F7750" t="str">
        <f t="shared" si="365"/>
        <v>No</v>
      </c>
    </row>
    <row r="7751" spans="1:6" x14ac:dyDescent="0.25">
      <c r="A7751" t="s">
        <v>216</v>
      </c>
      <c r="B7751" s="1">
        <v>41015</v>
      </c>
      <c r="C7751">
        <v>9293.5</v>
      </c>
      <c r="D7751">
        <f t="shared" si="363"/>
        <v>9293.5</v>
      </c>
      <c r="E7751">
        <f t="shared" si="364"/>
        <v>4</v>
      </c>
      <c r="F7751" t="str">
        <f t="shared" si="365"/>
        <v>No</v>
      </c>
    </row>
    <row r="7752" spans="1:6" x14ac:dyDescent="0.25">
      <c r="A7752" t="s">
        <v>101</v>
      </c>
      <c r="B7752" s="1">
        <v>39197</v>
      </c>
      <c r="C7752" t="s">
        <v>4489</v>
      </c>
      <c r="D7752">
        <f t="shared" si="363"/>
        <v>7914.24</v>
      </c>
      <c r="E7752">
        <f t="shared" si="364"/>
        <v>4</v>
      </c>
      <c r="F7752" t="str">
        <f t="shared" si="365"/>
        <v>No</v>
      </c>
    </row>
    <row r="7753" spans="1:6" x14ac:dyDescent="0.25">
      <c r="A7753" t="s">
        <v>335</v>
      </c>
      <c r="B7753" s="1">
        <v>39808</v>
      </c>
      <c r="C7753">
        <v>6701.82</v>
      </c>
      <c r="D7753">
        <f t="shared" si="363"/>
        <v>6701.82</v>
      </c>
      <c r="E7753">
        <f t="shared" si="364"/>
        <v>12</v>
      </c>
      <c r="F7753" t="str">
        <f t="shared" si="365"/>
        <v>No</v>
      </c>
    </row>
    <row r="7754" spans="1:6" x14ac:dyDescent="0.25">
      <c r="A7754" t="s">
        <v>344</v>
      </c>
      <c r="B7754" s="1">
        <v>41719</v>
      </c>
      <c r="C7754">
        <v>7966.91</v>
      </c>
      <c r="D7754">
        <f t="shared" si="363"/>
        <v>7966.91</v>
      </c>
      <c r="E7754">
        <f t="shared" si="364"/>
        <v>3</v>
      </c>
      <c r="F7754" t="str">
        <f t="shared" si="365"/>
        <v>No</v>
      </c>
    </row>
    <row r="7755" spans="1:6" x14ac:dyDescent="0.25">
      <c r="A7755" t="s">
        <v>96</v>
      </c>
      <c r="B7755" s="1">
        <v>40988</v>
      </c>
      <c r="C7755" t="s">
        <v>4490</v>
      </c>
      <c r="D7755">
        <f t="shared" si="363"/>
        <v>6879.53</v>
      </c>
      <c r="E7755">
        <f t="shared" si="364"/>
        <v>3</v>
      </c>
      <c r="F7755" t="str">
        <f t="shared" si="365"/>
        <v>No</v>
      </c>
    </row>
    <row r="7756" spans="1:6" x14ac:dyDescent="0.25">
      <c r="A7756" t="s">
        <v>1421</v>
      </c>
      <c r="B7756" s="1">
        <v>37069</v>
      </c>
      <c r="C7756" t="s">
        <v>4491</v>
      </c>
      <c r="D7756">
        <f t="shared" si="363"/>
        <v>8118.05</v>
      </c>
      <c r="E7756">
        <f t="shared" si="364"/>
        <v>6</v>
      </c>
      <c r="F7756" t="str">
        <f t="shared" si="365"/>
        <v>No</v>
      </c>
    </row>
    <row r="7757" spans="1:6" x14ac:dyDescent="0.25">
      <c r="A7757" t="s">
        <v>146</v>
      </c>
      <c r="B7757" s="1">
        <v>39735</v>
      </c>
      <c r="C7757">
        <v>5460.3</v>
      </c>
      <c r="D7757">
        <f t="shared" si="363"/>
        <v>5460.3</v>
      </c>
      <c r="E7757">
        <f t="shared" si="364"/>
        <v>10</v>
      </c>
      <c r="F7757" t="str">
        <f t="shared" si="365"/>
        <v>No</v>
      </c>
    </row>
    <row r="7758" spans="1:6" x14ac:dyDescent="0.25">
      <c r="A7758" t="s">
        <v>303</v>
      </c>
      <c r="B7758" s="1">
        <v>40949</v>
      </c>
      <c r="C7758" t="s">
        <v>4492</v>
      </c>
      <c r="D7758">
        <f t="shared" si="363"/>
        <v>8504.6299999999992</v>
      </c>
      <c r="E7758">
        <f t="shared" si="364"/>
        <v>2</v>
      </c>
      <c r="F7758" t="str">
        <f t="shared" si="365"/>
        <v>No</v>
      </c>
    </row>
    <row r="7759" spans="1:6" x14ac:dyDescent="0.25">
      <c r="A7759" t="s">
        <v>84</v>
      </c>
      <c r="B7759" s="1">
        <v>39045</v>
      </c>
      <c r="C7759" t="s">
        <v>4493</v>
      </c>
      <c r="D7759">
        <f t="shared" si="363"/>
        <v>6377.69</v>
      </c>
      <c r="E7759">
        <f t="shared" si="364"/>
        <v>11</v>
      </c>
      <c r="F7759" t="str">
        <f t="shared" si="365"/>
        <v>No</v>
      </c>
    </row>
    <row r="7760" spans="1:6" x14ac:dyDescent="0.25">
      <c r="A7760" t="s">
        <v>162</v>
      </c>
      <c r="B7760" s="1">
        <v>37528</v>
      </c>
      <c r="C7760">
        <v>9250.27</v>
      </c>
      <c r="D7760">
        <f t="shared" si="363"/>
        <v>9250.27</v>
      </c>
      <c r="E7760">
        <f t="shared" si="364"/>
        <v>9</v>
      </c>
      <c r="F7760" t="str">
        <f t="shared" si="365"/>
        <v>No</v>
      </c>
    </row>
    <row r="7761" spans="1:6" x14ac:dyDescent="0.25">
      <c r="A7761" t="s">
        <v>80</v>
      </c>
      <c r="B7761" s="1">
        <v>41001</v>
      </c>
      <c r="C7761">
        <v>8340.32</v>
      </c>
      <c r="D7761">
        <f t="shared" si="363"/>
        <v>8340.32</v>
      </c>
      <c r="E7761">
        <f t="shared" si="364"/>
        <v>4</v>
      </c>
      <c r="F7761" t="str">
        <f t="shared" si="365"/>
        <v>Yes</v>
      </c>
    </row>
    <row r="7762" spans="1:6" x14ac:dyDescent="0.25">
      <c r="A7762" t="s">
        <v>320</v>
      </c>
      <c r="B7762" s="1">
        <v>37426</v>
      </c>
      <c r="C7762" t="s">
        <v>4494</v>
      </c>
      <c r="D7762">
        <f t="shared" si="363"/>
        <v>9543.6200000000008</v>
      </c>
      <c r="E7762">
        <f t="shared" si="364"/>
        <v>6</v>
      </c>
      <c r="F7762" t="str">
        <f t="shared" si="365"/>
        <v>Yes</v>
      </c>
    </row>
    <row r="7763" spans="1:6" x14ac:dyDescent="0.25">
      <c r="A7763" t="s">
        <v>613</v>
      </c>
      <c r="B7763" s="1">
        <v>40251</v>
      </c>
      <c r="C7763">
        <v>6932.75</v>
      </c>
      <c r="D7763">
        <f t="shared" si="363"/>
        <v>6932.75</v>
      </c>
      <c r="E7763">
        <f t="shared" si="364"/>
        <v>3</v>
      </c>
      <c r="F7763" t="str">
        <f t="shared" si="365"/>
        <v>No</v>
      </c>
    </row>
    <row r="7764" spans="1:6" x14ac:dyDescent="0.25">
      <c r="A7764" t="s">
        <v>396</v>
      </c>
      <c r="B7764" s="1">
        <v>38167</v>
      </c>
      <c r="C7764" t="s">
        <v>4495</v>
      </c>
      <c r="D7764">
        <f t="shared" si="363"/>
        <v>8474.65</v>
      </c>
      <c r="E7764">
        <f t="shared" si="364"/>
        <v>6</v>
      </c>
      <c r="F7764" t="str">
        <f t="shared" si="365"/>
        <v>Yes</v>
      </c>
    </row>
    <row r="7765" spans="1:6" x14ac:dyDescent="0.25">
      <c r="A7765" t="s">
        <v>102</v>
      </c>
      <c r="B7765" s="1">
        <v>41010</v>
      </c>
      <c r="C7765" t="s">
        <v>4496</v>
      </c>
      <c r="D7765">
        <f t="shared" si="363"/>
        <v>7823.71</v>
      </c>
      <c r="E7765">
        <f t="shared" si="364"/>
        <v>4</v>
      </c>
      <c r="F7765" t="str">
        <f t="shared" si="365"/>
        <v>No</v>
      </c>
    </row>
    <row r="7766" spans="1:6" x14ac:dyDescent="0.25">
      <c r="A7766" t="s">
        <v>229</v>
      </c>
      <c r="B7766" s="1">
        <v>39476</v>
      </c>
      <c r="C7766" t="s">
        <v>4497</v>
      </c>
      <c r="D7766">
        <f t="shared" si="363"/>
        <v>5490.74</v>
      </c>
      <c r="E7766">
        <f t="shared" si="364"/>
        <v>1</v>
      </c>
      <c r="F7766" t="str">
        <f t="shared" si="365"/>
        <v>No</v>
      </c>
    </row>
    <row r="7767" spans="1:6" x14ac:dyDescent="0.25">
      <c r="A7767" t="s">
        <v>236</v>
      </c>
      <c r="B7767" s="1">
        <v>38830</v>
      </c>
      <c r="C7767" t="s">
        <v>4498</v>
      </c>
      <c r="D7767">
        <f t="shared" si="363"/>
        <v>8357.24</v>
      </c>
      <c r="E7767">
        <f t="shared" si="364"/>
        <v>4</v>
      </c>
      <c r="F7767" t="str">
        <f t="shared" si="365"/>
        <v>No</v>
      </c>
    </row>
    <row r="7768" spans="1:6" x14ac:dyDescent="0.25">
      <c r="A7768" t="s">
        <v>790</v>
      </c>
      <c r="B7768" s="1">
        <v>41735</v>
      </c>
      <c r="C7768">
        <v>7026.36</v>
      </c>
      <c r="D7768">
        <f t="shared" si="363"/>
        <v>7026.36</v>
      </c>
      <c r="E7768">
        <f t="shared" si="364"/>
        <v>4</v>
      </c>
      <c r="F7768" t="str">
        <f t="shared" si="365"/>
        <v>No</v>
      </c>
    </row>
    <row r="7769" spans="1:6" x14ac:dyDescent="0.25">
      <c r="A7769" t="s">
        <v>312</v>
      </c>
      <c r="B7769" s="1">
        <v>39216</v>
      </c>
      <c r="C7769">
        <v>6407.64</v>
      </c>
      <c r="D7769">
        <f t="shared" si="363"/>
        <v>6407.64</v>
      </c>
      <c r="E7769">
        <f t="shared" si="364"/>
        <v>5</v>
      </c>
      <c r="F7769" t="str">
        <f t="shared" si="365"/>
        <v>No</v>
      </c>
    </row>
    <row r="7770" spans="1:6" x14ac:dyDescent="0.25">
      <c r="A7770" t="s">
        <v>99</v>
      </c>
      <c r="B7770" s="1">
        <v>37604</v>
      </c>
      <c r="C7770">
        <v>7704.77</v>
      </c>
      <c r="D7770">
        <f t="shared" si="363"/>
        <v>7704.77</v>
      </c>
      <c r="E7770">
        <f t="shared" si="364"/>
        <v>12</v>
      </c>
      <c r="F7770" t="str">
        <f t="shared" si="365"/>
        <v>No</v>
      </c>
    </row>
    <row r="7771" spans="1:6" x14ac:dyDescent="0.25">
      <c r="A7771" t="s">
        <v>79</v>
      </c>
      <c r="B7771" s="1">
        <v>40006</v>
      </c>
      <c r="C7771" t="s">
        <v>4499</v>
      </c>
      <c r="D7771">
        <f t="shared" si="363"/>
        <v>8364.34</v>
      </c>
      <c r="E7771">
        <f t="shared" si="364"/>
        <v>7</v>
      </c>
      <c r="F7771" t="str">
        <f t="shared" si="365"/>
        <v>Yes</v>
      </c>
    </row>
    <row r="7772" spans="1:6" x14ac:dyDescent="0.25">
      <c r="A7772" t="s">
        <v>125</v>
      </c>
      <c r="B7772" s="1">
        <v>38787</v>
      </c>
      <c r="C7772" t="s">
        <v>4500</v>
      </c>
      <c r="D7772">
        <f t="shared" si="363"/>
        <v>5617.32</v>
      </c>
      <c r="E7772">
        <f t="shared" si="364"/>
        <v>3</v>
      </c>
      <c r="F7772" t="str">
        <f t="shared" si="365"/>
        <v>No</v>
      </c>
    </row>
    <row r="7773" spans="1:6" x14ac:dyDescent="0.25">
      <c r="A7773" t="s">
        <v>466</v>
      </c>
      <c r="B7773" s="1">
        <v>41813</v>
      </c>
      <c r="C7773" t="s">
        <v>4501</v>
      </c>
      <c r="D7773">
        <f t="shared" si="363"/>
        <v>9446.44</v>
      </c>
      <c r="E7773">
        <f t="shared" si="364"/>
        <v>6</v>
      </c>
      <c r="F7773" t="str">
        <f t="shared" si="365"/>
        <v>No</v>
      </c>
    </row>
    <row r="7774" spans="1:6" x14ac:dyDescent="0.25">
      <c r="A7774" t="s">
        <v>637</v>
      </c>
      <c r="B7774" s="1">
        <v>40205</v>
      </c>
      <c r="C7774" t="s">
        <v>4502</v>
      </c>
      <c r="D7774">
        <f t="shared" si="363"/>
        <v>8009.02</v>
      </c>
      <c r="E7774">
        <f t="shared" si="364"/>
        <v>1</v>
      </c>
      <c r="F7774" t="str">
        <f t="shared" si="365"/>
        <v>No</v>
      </c>
    </row>
    <row r="7775" spans="1:6" x14ac:dyDescent="0.25">
      <c r="A7775" t="s">
        <v>202</v>
      </c>
      <c r="B7775" s="1">
        <v>40313</v>
      </c>
      <c r="C7775" t="s">
        <v>4503</v>
      </c>
      <c r="D7775">
        <f t="shared" si="363"/>
        <v>5121.72</v>
      </c>
      <c r="E7775">
        <f t="shared" si="364"/>
        <v>5</v>
      </c>
      <c r="F7775" t="str">
        <f t="shared" si="365"/>
        <v>No</v>
      </c>
    </row>
    <row r="7776" spans="1:6" x14ac:dyDescent="0.25">
      <c r="A7776" t="s">
        <v>466</v>
      </c>
      <c r="B7776" s="1">
        <v>37519</v>
      </c>
      <c r="C7776" t="s">
        <v>4504</v>
      </c>
      <c r="D7776">
        <f t="shared" si="363"/>
        <v>8639.44</v>
      </c>
      <c r="E7776">
        <f t="shared" si="364"/>
        <v>9</v>
      </c>
      <c r="F7776" t="str">
        <f t="shared" si="365"/>
        <v>No</v>
      </c>
    </row>
    <row r="7777" spans="1:6" x14ac:dyDescent="0.25">
      <c r="A7777" t="s">
        <v>102</v>
      </c>
      <c r="B7777" s="1">
        <v>41767</v>
      </c>
      <c r="C7777" t="s">
        <v>4505</v>
      </c>
      <c r="D7777">
        <f t="shared" si="363"/>
        <v>8401.14</v>
      </c>
      <c r="E7777">
        <f t="shared" si="364"/>
        <v>5</v>
      </c>
      <c r="F7777" t="str">
        <f t="shared" si="365"/>
        <v>No</v>
      </c>
    </row>
    <row r="7778" spans="1:6" x14ac:dyDescent="0.25">
      <c r="A7778" t="s">
        <v>568</v>
      </c>
      <c r="B7778" s="1">
        <v>38527</v>
      </c>
      <c r="C7778">
        <v>7493.89</v>
      </c>
      <c r="D7778">
        <f t="shared" si="363"/>
        <v>7493.89</v>
      </c>
      <c r="E7778">
        <f t="shared" si="364"/>
        <v>6</v>
      </c>
      <c r="F7778" t="str">
        <f t="shared" si="365"/>
        <v>No</v>
      </c>
    </row>
    <row r="7779" spans="1:6" x14ac:dyDescent="0.25">
      <c r="A7779" t="s">
        <v>1052</v>
      </c>
      <c r="B7779" s="1">
        <v>37402</v>
      </c>
      <c r="C7779" t="s">
        <v>4506</v>
      </c>
      <c r="D7779">
        <f t="shared" si="363"/>
        <v>8028.56</v>
      </c>
      <c r="E7779">
        <f t="shared" si="364"/>
        <v>5</v>
      </c>
      <c r="F7779" t="str">
        <f t="shared" si="365"/>
        <v>No</v>
      </c>
    </row>
    <row r="7780" spans="1:6" x14ac:dyDescent="0.25">
      <c r="A7780" t="s">
        <v>79</v>
      </c>
      <c r="B7780" s="1">
        <v>39413</v>
      </c>
      <c r="C7780">
        <v>6751.56</v>
      </c>
      <c r="D7780">
        <f t="shared" si="363"/>
        <v>6751.56</v>
      </c>
      <c r="E7780">
        <f t="shared" si="364"/>
        <v>11</v>
      </c>
      <c r="F7780" t="str">
        <f t="shared" si="365"/>
        <v>Yes</v>
      </c>
    </row>
    <row r="7781" spans="1:6" x14ac:dyDescent="0.25">
      <c r="A7781" t="s">
        <v>694</v>
      </c>
      <c r="B7781" s="1">
        <v>38152</v>
      </c>
      <c r="C7781" t="s">
        <v>4507</v>
      </c>
      <c r="D7781">
        <f t="shared" si="363"/>
        <v>5697.07</v>
      </c>
      <c r="E7781">
        <f t="shared" si="364"/>
        <v>6</v>
      </c>
      <c r="F7781" t="str">
        <f t="shared" si="365"/>
        <v>No</v>
      </c>
    </row>
    <row r="7782" spans="1:6" x14ac:dyDescent="0.25">
      <c r="A7782" t="s">
        <v>202</v>
      </c>
      <c r="B7782" s="1">
        <v>41549</v>
      </c>
      <c r="C7782">
        <v>9061.92</v>
      </c>
      <c r="D7782">
        <f t="shared" si="363"/>
        <v>9061.92</v>
      </c>
      <c r="E7782">
        <f t="shared" si="364"/>
        <v>10</v>
      </c>
      <c r="F7782" t="str">
        <f t="shared" si="365"/>
        <v>No</v>
      </c>
    </row>
    <row r="7783" spans="1:6" x14ac:dyDescent="0.25">
      <c r="A7783" t="s">
        <v>721</v>
      </c>
      <c r="B7783" s="1">
        <v>39639</v>
      </c>
      <c r="C7783">
        <v>6022.86</v>
      </c>
      <c r="D7783">
        <f t="shared" si="363"/>
        <v>6022.86</v>
      </c>
      <c r="E7783">
        <f t="shared" si="364"/>
        <v>7</v>
      </c>
      <c r="F7783" t="str">
        <f t="shared" si="365"/>
        <v>No</v>
      </c>
    </row>
    <row r="7784" spans="1:6" x14ac:dyDescent="0.25">
      <c r="A7784" t="s">
        <v>544</v>
      </c>
      <c r="B7784" s="1">
        <v>37683</v>
      </c>
      <c r="C7784">
        <v>5869.06</v>
      </c>
      <c r="D7784">
        <f t="shared" si="363"/>
        <v>5869.06</v>
      </c>
      <c r="E7784">
        <f t="shared" si="364"/>
        <v>3</v>
      </c>
      <c r="F7784" t="str">
        <f t="shared" si="365"/>
        <v>Yes</v>
      </c>
    </row>
    <row r="7785" spans="1:6" x14ac:dyDescent="0.25">
      <c r="A7785" t="s">
        <v>312</v>
      </c>
      <c r="B7785" s="1">
        <v>41485</v>
      </c>
      <c r="C7785" t="s">
        <v>4508</v>
      </c>
      <c r="D7785">
        <f t="shared" si="363"/>
        <v>6263.91</v>
      </c>
      <c r="E7785">
        <f t="shared" si="364"/>
        <v>7</v>
      </c>
      <c r="F7785" t="str">
        <f t="shared" si="365"/>
        <v>No</v>
      </c>
    </row>
    <row r="7786" spans="1:6" x14ac:dyDescent="0.25">
      <c r="A7786" t="s">
        <v>134</v>
      </c>
      <c r="B7786" s="1">
        <v>39654</v>
      </c>
      <c r="C7786" t="s">
        <v>4509</v>
      </c>
      <c r="D7786">
        <f t="shared" si="363"/>
        <v>9385.89</v>
      </c>
      <c r="E7786">
        <f t="shared" si="364"/>
        <v>7</v>
      </c>
      <c r="F7786" t="str">
        <f t="shared" si="365"/>
        <v>No</v>
      </c>
    </row>
    <row r="7787" spans="1:6" x14ac:dyDescent="0.25">
      <c r="A7787" t="s">
        <v>101</v>
      </c>
      <c r="B7787" s="1">
        <v>39373</v>
      </c>
      <c r="C7787" t="s">
        <v>4510</v>
      </c>
      <c r="D7787">
        <f t="shared" si="363"/>
        <v>8798.65</v>
      </c>
      <c r="E7787">
        <f t="shared" si="364"/>
        <v>10</v>
      </c>
      <c r="F7787" t="str">
        <f t="shared" si="365"/>
        <v>No</v>
      </c>
    </row>
    <row r="7788" spans="1:6" x14ac:dyDescent="0.25">
      <c r="A7788" t="s">
        <v>112</v>
      </c>
      <c r="B7788" s="1">
        <v>39826</v>
      </c>
      <c r="C7788" t="s">
        <v>4511</v>
      </c>
      <c r="D7788">
        <f t="shared" si="363"/>
        <v>5245.08</v>
      </c>
      <c r="E7788">
        <f t="shared" si="364"/>
        <v>1</v>
      </c>
      <c r="F7788" t="str">
        <f t="shared" si="365"/>
        <v>No</v>
      </c>
    </row>
    <row r="7789" spans="1:6" x14ac:dyDescent="0.25">
      <c r="A7789" t="s">
        <v>114</v>
      </c>
      <c r="B7789" s="1">
        <v>41433</v>
      </c>
      <c r="C7789" t="s">
        <v>4512</v>
      </c>
      <c r="D7789">
        <f t="shared" si="363"/>
        <v>6563.41</v>
      </c>
      <c r="E7789">
        <f t="shared" si="364"/>
        <v>6</v>
      </c>
      <c r="F7789" t="str">
        <f t="shared" si="365"/>
        <v>No</v>
      </c>
    </row>
    <row r="7790" spans="1:6" x14ac:dyDescent="0.25">
      <c r="A7790" t="s">
        <v>1300</v>
      </c>
      <c r="B7790" s="1">
        <v>38026</v>
      </c>
      <c r="C7790">
        <v>5115.05</v>
      </c>
      <c r="D7790">
        <f t="shared" si="363"/>
        <v>5115.05</v>
      </c>
      <c r="E7790">
        <f t="shared" si="364"/>
        <v>2</v>
      </c>
      <c r="F7790" t="str">
        <f t="shared" si="365"/>
        <v>No</v>
      </c>
    </row>
    <row r="7791" spans="1:6" x14ac:dyDescent="0.25">
      <c r="A7791" t="s">
        <v>398</v>
      </c>
      <c r="B7791" s="1">
        <v>37629</v>
      </c>
      <c r="C7791">
        <v>5114.7700000000004</v>
      </c>
      <c r="D7791">
        <f t="shared" si="363"/>
        <v>5114.7700000000004</v>
      </c>
      <c r="E7791">
        <f t="shared" si="364"/>
        <v>1</v>
      </c>
      <c r="F7791" t="str">
        <f t="shared" si="365"/>
        <v>No</v>
      </c>
    </row>
    <row r="7792" spans="1:6" x14ac:dyDescent="0.25">
      <c r="A7792" t="s">
        <v>138</v>
      </c>
      <c r="B7792" s="1">
        <v>41521</v>
      </c>
      <c r="C7792" t="s">
        <v>4513</v>
      </c>
      <c r="D7792">
        <f t="shared" si="363"/>
        <v>8880.6299999999992</v>
      </c>
      <c r="E7792">
        <f t="shared" si="364"/>
        <v>9</v>
      </c>
      <c r="F7792" t="str">
        <f t="shared" si="365"/>
        <v>Yes</v>
      </c>
    </row>
    <row r="7793" spans="1:6" x14ac:dyDescent="0.25">
      <c r="A7793" t="s">
        <v>244</v>
      </c>
      <c r="B7793" s="1">
        <v>41812</v>
      </c>
      <c r="C7793" t="s">
        <v>4514</v>
      </c>
      <c r="D7793">
        <f t="shared" si="363"/>
        <v>6659.82</v>
      </c>
      <c r="E7793">
        <f t="shared" si="364"/>
        <v>6</v>
      </c>
      <c r="F7793" t="str">
        <f t="shared" si="365"/>
        <v>No</v>
      </c>
    </row>
    <row r="7794" spans="1:6" x14ac:dyDescent="0.25">
      <c r="A7794" t="s">
        <v>854</v>
      </c>
      <c r="B7794" s="1">
        <v>39932</v>
      </c>
      <c r="C7794">
        <v>6884.01</v>
      </c>
      <c r="D7794">
        <f t="shared" si="363"/>
        <v>6884.01</v>
      </c>
      <c r="E7794">
        <f t="shared" si="364"/>
        <v>4</v>
      </c>
      <c r="F7794" t="str">
        <f t="shared" si="365"/>
        <v>No</v>
      </c>
    </row>
    <row r="7795" spans="1:6" x14ac:dyDescent="0.25">
      <c r="A7795" t="s">
        <v>333</v>
      </c>
      <c r="B7795" s="1">
        <v>37231</v>
      </c>
      <c r="C7795" t="s">
        <v>4515</v>
      </c>
      <c r="D7795">
        <f t="shared" si="363"/>
        <v>6704.13</v>
      </c>
      <c r="E7795">
        <f t="shared" si="364"/>
        <v>12</v>
      </c>
      <c r="F7795" t="str">
        <f t="shared" si="365"/>
        <v>No</v>
      </c>
    </row>
    <row r="7796" spans="1:6" x14ac:dyDescent="0.25">
      <c r="A7796" t="s">
        <v>526</v>
      </c>
      <c r="B7796" s="1">
        <v>39941</v>
      </c>
      <c r="C7796" t="s">
        <v>4516</v>
      </c>
      <c r="D7796">
        <f t="shared" si="363"/>
        <v>9668.82</v>
      </c>
      <c r="E7796">
        <f t="shared" si="364"/>
        <v>5</v>
      </c>
      <c r="F7796" t="str">
        <f t="shared" si="365"/>
        <v>No</v>
      </c>
    </row>
    <row r="7797" spans="1:6" x14ac:dyDescent="0.25">
      <c r="A7797" t="s">
        <v>151</v>
      </c>
      <c r="B7797" s="1">
        <v>37596</v>
      </c>
      <c r="C7797">
        <v>7027.38</v>
      </c>
      <c r="D7797">
        <f t="shared" si="363"/>
        <v>7027.38</v>
      </c>
      <c r="E7797">
        <f t="shared" si="364"/>
        <v>12</v>
      </c>
      <c r="F7797" t="str">
        <f t="shared" si="365"/>
        <v>No</v>
      </c>
    </row>
    <row r="7798" spans="1:6" x14ac:dyDescent="0.25">
      <c r="A7798" t="s">
        <v>77</v>
      </c>
      <c r="B7798" s="1">
        <v>40412</v>
      </c>
      <c r="C7798" t="s">
        <v>4517</v>
      </c>
      <c r="D7798">
        <f t="shared" si="363"/>
        <v>7770.78</v>
      </c>
      <c r="E7798">
        <f t="shared" si="364"/>
        <v>8</v>
      </c>
      <c r="F7798" t="str">
        <f t="shared" si="365"/>
        <v>No</v>
      </c>
    </row>
    <row r="7799" spans="1:6" x14ac:dyDescent="0.25">
      <c r="A7799" t="s">
        <v>650</v>
      </c>
      <c r="B7799" s="1">
        <v>40011</v>
      </c>
      <c r="C7799" t="s">
        <v>4518</v>
      </c>
      <c r="D7799">
        <f t="shared" si="363"/>
        <v>6802.26</v>
      </c>
      <c r="E7799">
        <f t="shared" si="364"/>
        <v>7</v>
      </c>
      <c r="F7799" t="str">
        <f t="shared" si="365"/>
        <v>No</v>
      </c>
    </row>
    <row r="7800" spans="1:6" x14ac:dyDescent="0.25">
      <c r="A7800" t="s">
        <v>1588</v>
      </c>
      <c r="B7800" s="1">
        <v>37008</v>
      </c>
      <c r="C7800" t="s">
        <v>4519</v>
      </c>
      <c r="D7800">
        <f t="shared" si="363"/>
        <v>8943.9</v>
      </c>
      <c r="E7800">
        <f t="shared" si="364"/>
        <v>4</v>
      </c>
      <c r="F7800" t="str">
        <f t="shared" si="365"/>
        <v>No</v>
      </c>
    </row>
    <row r="7801" spans="1:6" x14ac:dyDescent="0.25">
      <c r="A7801" t="s">
        <v>178</v>
      </c>
      <c r="B7801" s="1">
        <v>39882</v>
      </c>
      <c r="C7801">
        <v>6916.14</v>
      </c>
      <c r="D7801">
        <f t="shared" si="363"/>
        <v>6916.14</v>
      </c>
      <c r="E7801">
        <f t="shared" si="364"/>
        <v>3</v>
      </c>
      <c r="F7801" t="str">
        <f t="shared" si="365"/>
        <v>No</v>
      </c>
    </row>
    <row r="7802" spans="1:6" x14ac:dyDescent="0.25">
      <c r="A7802" t="s">
        <v>230</v>
      </c>
      <c r="B7802" s="1">
        <v>38191</v>
      </c>
      <c r="C7802">
        <v>8191.67</v>
      </c>
      <c r="D7802">
        <f t="shared" si="363"/>
        <v>8191.67</v>
      </c>
      <c r="E7802">
        <f t="shared" si="364"/>
        <v>7</v>
      </c>
      <c r="F7802" t="str">
        <f t="shared" si="365"/>
        <v>No</v>
      </c>
    </row>
    <row r="7803" spans="1:6" x14ac:dyDescent="0.25">
      <c r="A7803" t="s">
        <v>413</v>
      </c>
      <c r="B7803" s="1">
        <v>37007</v>
      </c>
      <c r="C7803" t="s">
        <v>4520</v>
      </c>
      <c r="D7803">
        <f t="shared" si="363"/>
        <v>5705.53</v>
      </c>
      <c r="E7803">
        <f t="shared" si="364"/>
        <v>4</v>
      </c>
      <c r="F7803" t="str">
        <f t="shared" si="365"/>
        <v>No</v>
      </c>
    </row>
    <row r="7804" spans="1:6" x14ac:dyDescent="0.25">
      <c r="A7804" t="s">
        <v>202</v>
      </c>
      <c r="B7804" s="1">
        <v>38304</v>
      </c>
      <c r="C7804">
        <v>6202.42</v>
      </c>
      <c r="D7804">
        <f t="shared" si="363"/>
        <v>6202.42</v>
      </c>
      <c r="E7804">
        <f t="shared" si="364"/>
        <v>11</v>
      </c>
      <c r="F7804" t="str">
        <f t="shared" si="365"/>
        <v>No</v>
      </c>
    </row>
    <row r="7805" spans="1:6" x14ac:dyDescent="0.25">
      <c r="A7805" t="s">
        <v>479</v>
      </c>
      <c r="B7805" s="1">
        <v>38768</v>
      </c>
      <c r="C7805" t="s">
        <v>4521</v>
      </c>
      <c r="D7805">
        <f t="shared" si="363"/>
        <v>8683.44</v>
      </c>
      <c r="E7805">
        <f t="shared" si="364"/>
        <v>2</v>
      </c>
      <c r="F7805" t="str">
        <f t="shared" si="365"/>
        <v>No</v>
      </c>
    </row>
    <row r="7806" spans="1:6" x14ac:dyDescent="0.25">
      <c r="A7806" t="s">
        <v>1040</v>
      </c>
      <c r="B7806" s="1">
        <v>39245</v>
      </c>
      <c r="C7806">
        <v>8650.09</v>
      </c>
      <c r="D7806">
        <f t="shared" si="363"/>
        <v>8650.09</v>
      </c>
      <c r="E7806">
        <f t="shared" si="364"/>
        <v>6</v>
      </c>
      <c r="F7806" t="str">
        <f t="shared" si="365"/>
        <v>No</v>
      </c>
    </row>
    <row r="7807" spans="1:6" x14ac:dyDescent="0.25">
      <c r="A7807" t="s">
        <v>424</v>
      </c>
      <c r="B7807" s="1">
        <v>38623</v>
      </c>
      <c r="C7807" t="s">
        <v>4522</v>
      </c>
      <c r="D7807">
        <f t="shared" si="363"/>
        <v>6905.21</v>
      </c>
      <c r="E7807">
        <f t="shared" si="364"/>
        <v>9</v>
      </c>
      <c r="F7807" t="str">
        <f t="shared" si="365"/>
        <v>No</v>
      </c>
    </row>
    <row r="7808" spans="1:6" x14ac:dyDescent="0.25">
      <c r="A7808" t="s">
        <v>518</v>
      </c>
      <c r="B7808" s="1">
        <v>40647</v>
      </c>
      <c r="C7808">
        <v>6556.3</v>
      </c>
      <c r="D7808">
        <f t="shared" si="363"/>
        <v>6556.3</v>
      </c>
      <c r="E7808">
        <f t="shared" si="364"/>
        <v>4</v>
      </c>
      <c r="F7808" t="str">
        <f t="shared" si="365"/>
        <v>No</v>
      </c>
    </row>
    <row r="7809" spans="1:6" x14ac:dyDescent="0.25">
      <c r="A7809" t="s">
        <v>164</v>
      </c>
      <c r="B7809" s="1">
        <v>41451</v>
      </c>
      <c r="C7809" t="s">
        <v>4523</v>
      </c>
      <c r="D7809">
        <f t="shared" si="363"/>
        <v>8236.57</v>
      </c>
      <c r="E7809">
        <f t="shared" si="364"/>
        <v>6</v>
      </c>
      <c r="F7809" t="str">
        <f t="shared" si="365"/>
        <v>No</v>
      </c>
    </row>
    <row r="7810" spans="1:6" x14ac:dyDescent="0.25">
      <c r="A7810" t="s">
        <v>752</v>
      </c>
      <c r="B7810" s="1">
        <v>38054</v>
      </c>
      <c r="C7810">
        <v>9482.84</v>
      </c>
      <c r="D7810">
        <f t="shared" si="363"/>
        <v>9482.84</v>
      </c>
      <c r="E7810">
        <f t="shared" si="364"/>
        <v>3</v>
      </c>
      <c r="F7810" t="str">
        <f t="shared" si="365"/>
        <v>No</v>
      </c>
    </row>
    <row r="7811" spans="1:6" x14ac:dyDescent="0.25">
      <c r="A7811" t="s">
        <v>548</v>
      </c>
      <c r="B7811" s="1">
        <v>37047</v>
      </c>
      <c r="C7811" t="s">
        <v>4524</v>
      </c>
      <c r="D7811">
        <f t="shared" ref="D7811:D7874" si="366">IF(LEFT(RIGHT(C7811,3))=",",_xlfn.NUMBERVALUE(C7811,",","."),C7811)</f>
        <v>6944.98</v>
      </c>
      <c r="E7811">
        <f t="shared" ref="E7811:E7874" si="367">MONTH(B7811)</f>
        <v>6</v>
      </c>
      <c r="F7811" t="str">
        <f t="shared" ref="F7811:F7874" si="368">IF(ISERROR(SEARCH("J*A*S*M",A7811)),"No","Yes")</f>
        <v>No</v>
      </c>
    </row>
    <row r="7812" spans="1:6" x14ac:dyDescent="0.25">
      <c r="A7812" t="s">
        <v>506</v>
      </c>
      <c r="B7812" s="1">
        <v>37926</v>
      </c>
      <c r="C7812">
        <v>6947.94</v>
      </c>
      <c r="D7812">
        <f t="shared" si="366"/>
        <v>6947.94</v>
      </c>
      <c r="E7812">
        <f t="shared" si="367"/>
        <v>11</v>
      </c>
      <c r="F7812" t="str">
        <f t="shared" si="368"/>
        <v>No</v>
      </c>
    </row>
    <row r="7813" spans="1:6" x14ac:dyDescent="0.25">
      <c r="A7813" t="s">
        <v>1080</v>
      </c>
      <c r="B7813" s="1">
        <v>38508</v>
      </c>
      <c r="C7813" t="s">
        <v>4525</v>
      </c>
      <c r="D7813">
        <f t="shared" si="366"/>
        <v>7162.88</v>
      </c>
      <c r="E7813">
        <f t="shared" si="367"/>
        <v>6</v>
      </c>
      <c r="F7813" t="str">
        <f t="shared" si="368"/>
        <v>No</v>
      </c>
    </row>
    <row r="7814" spans="1:6" x14ac:dyDescent="0.25">
      <c r="A7814" t="s">
        <v>643</v>
      </c>
      <c r="B7814" s="1">
        <v>41443</v>
      </c>
      <c r="C7814" t="s">
        <v>4526</v>
      </c>
      <c r="D7814">
        <f t="shared" si="366"/>
        <v>7785.01</v>
      </c>
      <c r="E7814">
        <f t="shared" si="367"/>
        <v>6</v>
      </c>
      <c r="F7814" t="str">
        <f t="shared" si="368"/>
        <v>No</v>
      </c>
    </row>
    <row r="7815" spans="1:6" x14ac:dyDescent="0.25">
      <c r="A7815" t="s">
        <v>138</v>
      </c>
      <c r="B7815" s="1">
        <v>40124</v>
      </c>
      <c r="C7815">
        <v>5583.41</v>
      </c>
      <c r="D7815">
        <f t="shared" si="366"/>
        <v>5583.41</v>
      </c>
      <c r="E7815">
        <f t="shared" si="367"/>
        <v>11</v>
      </c>
      <c r="F7815" t="str">
        <f t="shared" si="368"/>
        <v>Yes</v>
      </c>
    </row>
    <row r="7816" spans="1:6" x14ac:dyDescent="0.25">
      <c r="A7816" t="s">
        <v>379</v>
      </c>
      <c r="B7816" s="1">
        <v>38263</v>
      </c>
      <c r="C7816" t="s">
        <v>4527</v>
      </c>
      <c r="D7816">
        <f t="shared" si="366"/>
        <v>5831.52</v>
      </c>
      <c r="E7816">
        <f t="shared" si="367"/>
        <v>10</v>
      </c>
      <c r="F7816" t="str">
        <f t="shared" si="368"/>
        <v>No</v>
      </c>
    </row>
    <row r="7817" spans="1:6" x14ac:dyDescent="0.25">
      <c r="A7817" t="s">
        <v>84</v>
      </c>
      <c r="B7817" s="1">
        <v>37508</v>
      </c>
      <c r="C7817">
        <v>8510.42</v>
      </c>
      <c r="D7817">
        <f t="shared" si="366"/>
        <v>8510.42</v>
      </c>
      <c r="E7817">
        <f t="shared" si="367"/>
        <v>9</v>
      </c>
      <c r="F7817" t="str">
        <f t="shared" si="368"/>
        <v>No</v>
      </c>
    </row>
    <row r="7818" spans="1:6" x14ac:dyDescent="0.25">
      <c r="A7818" t="s">
        <v>84</v>
      </c>
      <c r="B7818" s="1">
        <v>38967</v>
      </c>
      <c r="C7818">
        <v>8496.32</v>
      </c>
      <c r="D7818">
        <f t="shared" si="366"/>
        <v>8496.32</v>
      </c>
      <c r="E7818">
        <f t="shared" si="367"/>
        <v>9</v>
      </c>
      <c r="F7818" t="str">
        <f t="shared" si="368"/>
        <v>No</v>
      </c>
    </row>
    <row r="7819" spans="1:6" x14ac:dyDescent="0.25">
      <c r="A7819" t="s">
        <v>134</v>
      </c>
      <c r="B7819" s="1">
        <v>41305</v>
      </c>
      <c r="C7819">
        <v>8009.11</v>
      </c>
      <c r="D7819">
        <f t="shared" si="366"/>
        <v>8009.11</v>
      </c>
      <c r="E7819">
        <f t="shared" si="367"/>
        <v>1</v>
      </c>
      <c r="F7819" t="str">
        <f t="shared" si="368"/>
        <v>No</v>
      </c>
    </row>
    <row r="7820" spans="1:6" x14ac:dyDescent="0.25">
      <c r="A7820" t="s">
        <v>79</v>
      </c>
      <c r="B7820" s="1">
        <v>40910</v>
      </c>
      <c r="C7820">
        <v>8794.15</v>
      </c>
      <c r="D7820">
        <f t="shared" si="366"/>
        <v>8794.15</v>
      </c>
      <c r="E7820">
        <f t="shared" si="367"/>
        <v>1</v>
      </c>
      <c r="F7820" t="str">
        <f t="shared" si="368"/>
        <v>Yes</v>
      </c>
    </row>
    <row r="7821" spans="1:6" x14ac:dyDescent="0.25">
      <c r="A7821" t="s">
        <v>767</v>
      </c>
      <c r="B7821" s="1">
        <v>37632</v>
      </c>
      <c r="C7821" t="s">
        <v>4528</v>
      </c>
      <c r="D7821">
        <f t="shared" si="366"/>
        <v>6990.15</v>
      </c>
      <c r="E7821">
        <f t="shared" si="367"/>
        <v>1</v>
      </c>
      <c r="F7821" t="str">
        <f t="shared" si="368"/>
        <v>No</v>
      </c>
    </row>
    <row r="7822" spans="1:6" x14ac:dyDescent="0.25">
      <c r="A7822" t="s">
        <v>1179</v>
      </c>
      <c r="B7822" s="1">
        <v>40257</v>
      </c>
      <c r="C7822">
        <v>9267.67</v>
      </c>
      <c r="D7822">
        <f t="shared" si="366"/>
        <v>9267.67</v>
      </c>
      <c r="E7822">
        <f t="shared" si="367"/>
        <v>3</v>
      </c>
      <c r="F7822" t="str">
        <f t="shared" si="368"/>
        <v>No</v>
      </c>
    </row>
    <row r="7823" spans="1:6" x14ac:dyDescent="0.25">
      <c r="A7823" t="s">
        <v>125</v>
      </c>
      <c r="B7823" s="1">
        <v>38586</v>
      </c>
      <c r="C7823">
        <v>8403.52</v>
      </c>
      <c r="D7823">
        <f t="shared" si="366"/>
        <v>8403.52</v>
      </c>
      <c r="E7823">
        <f t="shared" si="367"/>
        <v>8</v>
      </c>
      <c r="F7823" t="str">
        <f t="shared" si="368"/>
        <v>No</v>
      </c>
    </row>
    <row r="7824" spans="1:6" x14ac:dyDescent="0.25">
      <c r="A7824" t="s">
        <v>66</v>
      </c>
      <c r="B7824" s="1">
        <v>40198</v>
      </c>
      <c r="C7824" t="s">
        <v>4529</v>
      </c>
      <c r="D7824">
        <f t="shared" si="366"/>
        <v>5433.68</v>
      </c>
      <c r="E7824">
        <f t="shared" si="367"/>
        <v>1</v>
      </c>
      <c r="F7824" t="str">
        <f t="shared" si="368"/>
        <v>No</v>
      </c>
    </row>
    <row r="7825" spans="1:6" x14ac:dyDescent="0.25">
      <c r="A7825" t="s">
        <v>77</v>
      </c>
      <c r="B7825" s="1">
        <v>37120</v>
      </c>
      <c r="C7825" t="s">
        <v>2492</v>
      </c>
      <c r="D7825">
        <f t="shared" si="366"/>
        <v>9961.17</v>
      </c>
      <c r="E7825">
        <f t="shared" si="367"/>
        <v>8</v>
      </c>
      <c r="F7825" t="str">
        <f t="shared" si="368"/>
        <v>No</v>
      </c>
    </row>
    <row r="7826" spans="1:6" x14ac:dyDescent="0.25">
      <c r="A7826" t="s">
        <v>96</v>
      </c>
      <c r="B7826" s="1">
        <v>41328</v>
      </c>
      <c r="C7826">
        <v>6174.85</v>
      </c>
      <c r="D7826">
        <f t="shared" si="366"/>
        <v>6174.85</v>
      </c>
      <c r="E7826">
        <f t="shared" si="367"/>
        <v>2</v>
      </c>
      <c r="F7826" t="str">
        <f t="shared" si="368"/>
        <v>No</v>
      </c>
    </row>
    <row r="7827" spans="1:6" x14ac:dyDescent="0.25">
      <c r="A7827" t="s">
        <v>923</v>
      </c>
      <c r="B7827" s="1">
        <v>40599</v>
      </c>
      <c r="C7827">
        <v>7782.55</v>
      </c>
      <c r="D7827">
        <f t="shared" si="366"/>
        <v>7782.55</v>
      </c>
      <c r="E7827">
        <f t="shared" si="367"/>
        <v>2</v>
      </c>
      <c r="F7827" t="str">
        <f t="shared" si="368"/>
        <v>No</v>
      </c>
    </row>
    <row r="7828" spans="1:6" x14ac:dyDescent="0.25">
      <c r="A7828" t="s">
        <v>1792</v>
      </c>
      <c r="B7828" s="1">
        <v>38365</v>
      </c>
      <c r="C7828">
        <v>7832.78</v>
      </c>
      <c r="D7828">
        <f t="shared" si="366"/>
        <v>7832.78</v>
      </c>
      <c r="E7828">
        <f t="shared" si="367"/>
        <v>1</v>
      </c>
      <c r="F7828" t="str">
        <f t="shared" si="368"/>
        <v>No</v>
      </c>
    </row>
    <row r="7829" spans="1:6" x14ac:dyDescent="0.25">
      <c r="A7829" t="s">
        <v>132</v>
      </c>
      <c r="B7829" s="1">
        <v>40010</v>
      </c>
      <c r="C7829" t="s">
        <v>4530</v>
      </c>
      <c r="D7829">
        <f t="shared" si="366"/>
        <v>6163.5</v>
      </c>
      <c r="E7829">
        <f t="shared" si="367"/>
        <v>7</v>
      </c>
      <c r="F7829" t="str">
        <f t="shared" si="368"/>
        <v>No</v>
      </c>
    </row>
    <row r="7830" spans="1:6" x14ac:dyDescent="0.25">
      <c r="A7830" t="s">
        <v>1652</v>
      </c>
      <c r="B7830" s="1">
        <v>37727</v>
      </c>
      <c r="C7830" t="s">
        <v>4531</v>
      </c>
      <c r="D7830">
        <f t="shared" si="366"/>
        <v>5461.69</v>
      </c>
      <c r="E7830">
        <f t="shared" si="367"/>
        <v>4</v>
      </c>
      <c r="F7830" t="str">
        <f t="shared" si="368"/>
        <v>No</v>
      </c>
    </row>
    <row r="7831" spans="1:6" x14ac:dyDescent="0.25">
      <c r="A7831" t="s">
        <v>143</v>
      </c>
      <c r="B7831" s="1">
        <v>40402</v>
      </c>
      <c r="C7831" t="s">
        <v>4532</v>
      </c>
      <c r="D7831">
        <f t="shared" si="366"/>
        <v>5049.5200000000004</v>
      </c>
      <c r="E7831">
        <f t="shared" si="367"/>
        <v>8</v>
      </c>
      <c r="F7831" t="str">
        <f t="shared" si="368"/>
        <v>Yes</v>
      </c>
    </row>
    <row r="7832" spans="1:6" x14ac:dyDescent="0.25">
      <c r="A7832" t="s">
        <v>1376</v>
      </c>
      <c r="B7832" s="1">
        <v>39888</v>
      </c>
      <c r="C7832">
        <v>8202.01</v>
      </c>
      <c r="D7832">
        <f t="shared" si="366"/>
        <v>8202.01</v>
      </c>
      <c r="E7832">
        <f t="shared" si="367"/>
        <v>3</v>
      </c>
      <c r="F7832" t="str">
        <f t="shared" si="368"/>
        <v>No</v>
      </c>
    </row>
    <row r="7833" spans="1:6" x14ac:dyDescent="0.25">
      <c r="A7833" t="s">
        <v>153</v>
      </c>
      <c r="B7833" s="1">
        <v>37506</v>
      </c>
      <c r="C7833" t="s">
        <v>4533</v>
      </c>
      <c r="D7833">
        <f t="shared" si="366"/>
        <v>5854.64</v>
      </c>
      <c r="E7833">
        <f t="shared" si="367"/>
        <v>9</v>
      </c>
      <c r="F7833" t="str">
        <f t="shared" si="368"/>
        <v>No</v>
      </c>
    </row>
    <row r="7834" spans="1:6" x14ac:dyDescent="0.25">
      <c r="A7834" t="s">
        <v>242</v>
      </c>
      <c r="B7834" s="1">
        <v>38588</v>
      </c>
      <c r="C7834">
        <v>5198.43</v>
      </c>
      <c r="D7834">
        <f t="shared" si="366"/>
        <v>5198.43</v>
      </c>
      <c r="E7834">
        <f t="shared" si="367"/>
        <v>8</v>
      </c>
      <c r="F7834" t="str">
        <f t="shared" si="368"/>
        <v>No</v>
      </c>
    </row>
    <row r="7835" spans="1:6" x14ac:dyDescent="0.25">
      <c r="A7835" t="s">
        <v>1574</v>
      </c>
      <c r="B7835" s="1">
        <v>37353</v>
      </c>
      <c r="C7835" t="s">
        <v>4534</v>
      </c>
      <c r="D7835">
        <f t="shared" si="366"/>
        <v>9619.86</v>
      </c>
      <c r="E7835">
        <f t="shared" si="367"/>
        <v>4</v>
      </c>
      <c r="F7835" t="str">
        <f t="shared" si="368"/>
        <v>No</v>
      </c>
    </row>
    <row r="7836" spans="1:6" x14ac:dyDescent="0.25">
      <c r="A7836" t="s">
        <v>475</v>
      </c>
      <c r="B7836" s="1">
        <v>40992</v>
      </c>
      <c r="C7836">
        <v>6136.74</v>
      </c>
      <c r="D7836">
        <f t="shared" si="366"/>
        <v>6136.74</v>
      </c>
      <c r="E7836">
        <f t="shared" si="367"/>
        <v>3</v>
      </c>
      <c r="F7836" t="str">
        <f t="shared" si="368"/>
        <v>No</v>
      </c>
    </row>
    <row r="7837" spans="1:6" x14ac:dyDescent="0.25">
      <c r="A7837" t="s">
        <v>372</v>
      </c>
      <c r="B7837" s="1">
        <v>40963</v>
      </c>
      <c r="C7837" t="s">
        <v>4535</v>
      </c>
      <c r="D7837">
        <f t="shared" si="366"/>
        <v>7373.23</v>
      </c>
      <c r="E7837">
        <f t="shared" si="367"/>
        <v>2</v>
      </c>
      <c r="F7837" t="str">
        <f t="shared" si="368"/>
        <v>No</v>
      </c>
    </row>
    <row r="7838" spans="1:6" x14ac:dyDescent="0.25">
      <c r="A7838" t="s">
        <v>1387</v>
      </c>
      <c r="B7838" s="1">
        <v>37210</v>
      </c>
      <c r="C7838" t="s">
        <v>4536</v>
      </c>
      <c r="D7838">
        <f t="shared" si="366"/>
        <v>5423.44</v>
      </c>
      <c r="E7838">
        <f t="shared" si="367"/>
        <v>11</v>
      </c>
      <c r="F7838" t="str">
        <f t="shared" si="368"/>
        <v>No</v>
      </c>
    </row>
    <row r="7839" spans="1:6" x14ac:dyDescent="0.25">
      <c r="A7839" t="s">
        <v>413</v>
      </c>
      <c r="B7839" s="1">
        <v>37083</v>
      </c>
      <c r="C7839" t="s">
        <v>4537</v>
      </c>
      <c r="D7839">
        <f t="shared" si="366"/>
        <v>8081.95</v>
      </c>
      <c r="E7839">
        <f t="shared" si="367"/>
        <v>7</v>
      </c>
      <c r="F7839" t="str">
        <f t="shared" si="368"/>
        <v>No</v>
      </c>
    </row>
    <row r="7840" spans="1:6" x14ac:dyDescent="0.25">
      <c r="A7840" t="s">
        <v>247</v>
      </c>
      <c r="B7840" s="1">
        <v>39729</v>
      </c>
      <c r="C7840">
        <v>9280.02</v>
      </c>
      <c r="D7840">
        <f t="shared" si="366"/>
        <v>9280.02</v>
      </c>
      <c r="E7840">
        <f t="shared" si="367"/>
        <v>10</v>
      </c>
      <c r="F7840" t="str">
        <f t="shared" si="368"/>
        <v>Yes</v>
      </c>
    </row>
    <row r="7841" spans="1:6" x14ac:dyDescent="0.25">
      <c r="A7841" t="s">
        <v>230</v>
      </c>
      <c r="B7841" s="1">
        <v>41013</v>
      </c>
      <c r="C7841" t="s">
        <v>4538</v>
      </c>
      <c r="D7841">
        <f t="shared" si="366"/>
        <v>8878.1200000000008</v>
      </c>
      <c r="E7841">
        <f t="shared" si="367"/>
        <v>4</v>
      </c>
      <c r="F7841" t="str">
        <f t="shared" si="368"/>
        <v>No</v>
      </c>
    </row>
    <row r="7842" spans="1:6" x14ac:dyDescent="0.25">
      <c r="A7842" t="s">
        <v>334</v>
      </c>
      <c r="B7842" s="1">
        <v>37751</v>
      </c>
      <c r="C7842">
        <v>8007.47</v>
      </c>
      <c r="D7842">
        <f t="shared" si="366"/>
        <v>8007.47</v>
      </c>
      <c r="E7842">
        <f t="shared" si="367"/>
        <v>5</v>
      </c>
      <c r="F7842" t="str">
        <f t="shared" si="368"/>
        <v>No</v>
      </c>
    </row>
    <row r="7843" spans="1:6" x14ac:dyDescent="0.25">
      <c r="A7843" t="s">
        <v>543</v>
      </c>
      <c r="B7843" s="1">
        <v>39084</v>
      </c>
      <c r="C7843" t="s">
        <v>4539</v>
      </c>
      <c r="D7843">
        <f t="shared" si="366"/>
        <v>9491.7999999999993</v>
      </c>
      <c r="E7843">
        <f t="shared" si="367"/>
        <v>1</v>
      </c>
      <c r="F7843" t="str">
        <f t="shared" si="368"/>
        <v>No</v>
      </c>
    </row>
    <row r="7844" spans="1:6" x14ac:dyDescent="0.25">
      <c r="A7844" t="s">
        <v>1677</v>
      </c>
      <c r="B7844" s="1">
        <v>39360</v>
      </c>
      <c r="C7844">
        <v>9881.7000000000007</v>
      </c>
      <c r="D7844">
        <f t="shared" si="366"/>
        <v>9881.7000000000007</v>
      </c>
      <c r="E7844">
        <f t="shared" si="367"/>
        <v>10</v>
      </c>
      <c r="F7844" t="str">
        <f t="shared" si="368"/>
        <v>No</v>
      </c>
    </row>
    <row r="7845" spans="1:6" x14ac:dyDescent="0.25">
      <c r="A7845" t="s">
        <v>71</v>
      </c>
      <c r="B7845" s="1">
        <v>41471</v>
      </c>
      <c r="C7845" t="s">
        <v>4540</v>
      </c>
      <c r="D7845">
        <f t="shared" si="366"/>
        <v>8175.92</v>
      </c>
      <c r="E7845">
        <f t="shared" si="367"/>
        <v>7</v>
      </c>
      <c r="F7845" t="str">
        <f t="shared" si="368"/>
        <v>No</v>
      </c>
    </row>
    <row r="7846" spans="1:6" x14ac:dyDescent="0.25">
      <c r="A7846" t="s">
        <v>631</v>
      </c>
      <c r="B7846" s="1">
        <v>40817</v>
      </c>
      <c r="C7846">
        <v>7174.23</v>
      </c>
      <c r="D7846">
        <f t="shared" si="366"/>
        <v>7174.23</v>
      </c>
      <c r="E7846">
        <f t="shared" si="367"/>
        <v>10</v>
      </c>
      <c r="F7846" t="str">
        <f t="shared" si="368"/>
        <v>No</v>
      </c>
    </row>
    <row r="7847" spans="1:6" x14ac:dyDescent="0.25">
      <c r="A7847" t="s">
        <v>751</v>
      </c>
      <c r="B7847" s="1">
        <v>41844</v>
      </c>
      <c r="C7847" t="s">
        <v>4541</v>
      </c>
      <c r="D7847">
        <f t="shared" si="366"/>
        <v>7104.35</v>
      </c>
      <c r="E7847">
        <f t="shared" si="367"/>
        <v>7</v>
      </c>
      <c r="F7847" t="str">
        <f t="shared" si="368"/>
        <v>No</v>
      </c>
    </row>
    <row r="7848" spans="1:6" x14ac:dyDescent="0.25">
      <c r="A7848" t="s">
        <v>494</v>
      </c>
      <c r="B7848" s="1">
        <v>40049</v>
      </c>
      <c r="C7848" t="s">
        <v>4542</v>
      </c>
      <c r="D7848">
        <f t="shared" si="366"/>
        <v>7388.84</v>
      </c>
      <c r="E7848">
        <f t="shared" si="367"/>
        <v>8</v>
      </c>
      <c r="F7848" t="str">
        <f t="shared" si="368"/>
        <v>No</v>
      </c>
    </row>
    <row r="7849" spans="1:6" x14ac:dyDescent="0.25">
      <c r="A7849" t="s">
        <v>1013</v>
      </c>
      <c r="B7849" s="1">
        <v>41398</v>
      </c>
      <c r="C7849">
        <v>7296.54</v>
      </c>
      <c r="D7849">
        <f t="shared" si="366"/>
        <v>7296.54</v>
      </c>
      <c r="E7849">
        <f t="shared" si="367"/>
        <v>5</v>
      </c>
      <c r="F7849" t="str">
        <f t="shared" si="368"/>
        <v>No</v>
      </c>
    </row>
    <row r="7850" spans="1:6" x14ac:dyDescent="0.25">
      <c r="A7850" t="s">
        <v>3005</v>
      </c>
      <c r="B7850" s="1">
        <v>38770</v>
      </c>
      <c r="C7850" t="s">
        <v>4543</v>
      </c>
      <c r="D7850">
        <f t="shared" si="366"/>
        <v>8599.0300000000007</v>
      </c>
      <c r="E7850">
        <f t="shared" si="367"/>
        <v>2</v>
      </c>
      <c r="F7850" t="str">
        <f t="shared" si="368"/>
        <v>No</v>
      </c>
    </row>
    <row r="7851" spans="1:6" x14ac:dyDescent="0.25">
      <c r="A7851" t="s">
        <v>230</v>
      </c>
      <c r="B7851" s="1">
        <v>39002</v>
      </c>
      <c r="C7851">
        <v>6245.86</v>
      </c>
      <c r="D7851">
        <f t="shared" si="366"/>
        <v>6245.86</v>
      </c>
      <c r="E7851">
        <f t="shared" si="367"/>
        <v>10</v>
      </c>
      <c r="F7851" t="str">
        <f t="shared" si="368"/>
        <v>No</v>
      </c>
    </row>
    <row r="7852" spans="1:6" x14ac:dyDescent="0.25">
      <c r="A7852" t="s">
        <v>545</v>
      </c>
      <c r="B7852" s="1">
        <v>38987</v>
      </c>
      <c r="C7852">
        <v>5810</v>
      </c>
      <c r="D7852">
        <f t="shared" si="366"/>
        <v>5810</v>
      </c>
      <c r="E7852">
        <f t="shared" si="367"/>
        <v>9</v>
      </c>
      <c r="F7852" t="str">
        <f t="shared" si="368"/>
        <v>No</v>
      </c>
    </row>
    <row r="7853" spans="1:6" x14ac:dyDescent="0.25">
      <c r="A7853" t="s">
        <v>1838</v>
      </c>
      <c r="B7853" s="1">
        <v>39525</v>
      </c>
      <c r="C7853">
        <v>6281.17</v>
      </c>
      <c r="D7853">
        <f t="shared" si="366"/>
        <v>6281.17</v>
      </c>
      <c r="E7853">
        <f t="shared" si="367"/>
        <v>3</v>
      </c>
      <c r="F7853" t="str">
        <f t="shared" si="368"/>
        <v>No</v>
      </c>
    </row>
    <row r="7854" spans="1:6" x14ac:dyDescent="0.25">
      <c r="A7854" t="s">
        <v>245</v>
      </c>
      <c r="B7854" s="1">
        <v>38405</v>
      </c>
      <c r="C7854" t="s">
        <v>4544</v>
      </c>
      <c r="D7854">
        <f t="shared" si="366"/>
        <v>6435.2</v>
      </c>
      <c r="E7854">
        <f t="shared" si="367"/>
        <v>2</v>
      </c>
      <c r="F7854" t="str">
        <f t="shared" si="368"/>
        <v>No</v>
      </c>
    </row>
    <row r="7855" spans="1:6" x14ac:dyDescent="0.25">
      <c r="A7855" t="s">
        <v>523</v>
      </c>
      <c r="B7855" s="1">
        <v>38924</v>
      </c>
      <c r="C7855" t="s">
        <v>4545</v>
      </c>
      <c r="D7855">
        <f t="shared" si="366"/>
        <v>9883.58</v>
      </c>
      <c r="E7855">
        <f t="shared" si="367"/>
        <v>7</v>
      </c>
      <c r="F7855" t="str">
        <f t="shared" si="368"/>
        <v>No</v>
      </c>
    </row>
    <row r="7856" spans="1:6" x14ac:dyDescent="0.25">
      <c r="A7856" t="s">
        <v>534</v>
      </c>
      <c r="B7856" s="1">
        <v>38769</v>
      </c>
      <c r="C7856" t="s">
        <v>4546</v>
      </c>
      <c r="D7856">
        <f t="shared" si="366"/>
        <v>7654.87</v>
      </c>
      <c r="E7856">
        <f t="shared" si="367"/>
        <v>2</v>
      </c>
      <c r="F7856" t="str">
        <f t="shared" si="368"/>
        <v>No</v>
      </c>
    </row>
    <row r="7857" spans="1:6" x14ac:dyDescent="0.25">
      <c r="A7857" t="s">
        <v>416</v>
      </c>
      <c r="B7857" s="1">
        <v>37346</v>
      </c>
      <c r="C7857">
        <v>8392.42</v>
      </c>
      <c r="D7857">
        <f t="shared" si="366"/>
        <v>8392.42</v>
      </c>
      <c r="E7857">
        <f t="shared" si="367"/>
        <v>3</v>
      </c>
      <c r="F7857" t="str">
        <f t="shared" si="368"/>
        <v>No</v>
      </c>
    </row>
    <row r="7858" spans="1:6" x14ac:dyDescent="0.25">
      <c r="A7858" t="s">
        <v>238</v>
      </c>
      <c r="B7858" s="1">
        <v>38366</v>
      </c>
      <c r="C7858">
        <v>6030.94</v>
      </c>
      <c r="D7858">
        <f t="shared" si="366"/>
        <v>6030.94</v>
      </c>
      <c r="E7858">
        <f t="shared" si="367"/>
        <v>1</v>
      </c>
      <c r="F7858" t="str">
        <f t="shared" si="368"/>
        <v>No</v>
      </c>
    </row>
    <row r="7859" spans="1:6" x14ac:dyDescent="0.25">
      <c r="A7859" t="s">
        <v>166</v>
      </c>
      <c r="B7859" s="1">
        <v>37336</v>
      </c>
      <c r="C7859" t="s">
        <v>4547</v>
      </c>
      <c r="D7859">
        <f t="shared" si="366"/>
        <v>5290.45</v>
      </c>
      <c r="E7859">
        <f t="shared" si="367"/>
        <v>3</v>
      </c>
      <c r="F7859" t="str">
        <f t="shared" si="368"/>
        <v>No</v>
      </c>
    </row>
    <row r="7860" spans="1:6" x14ac:dyDescent="0.25">
      <c r="A7860" t="s">
        <v>217</v>
      </c>
      <c r="B7860" s="1">
        <v>38719</v>
      </c>
      <c r="C7860" t="s">
        <v>4548</v>
      </c>
      <c r="D7860">
        <f t="shared" si="366"/>
        <v>8002.38</v>
      </c>
      <c r="E7860">
        <f t="shared" si="367"/>
        <v>1</v>
      </c>
      <c r="F7860" t="str">
        <f t="shared" si="368"/>
        <v>No</v>
      </c>
    </row>
    <row r="7861" spans="1:6" x14ac:dyDescent="0.25">
      <c r="A7861" t="s">
        <v>396</v>
      </c>
      <c r="B7861" s="1">
        <v>41086</v>
      </c>
      <c r="C7861" t="s">
        <v>4549</v>
      </c>
      <c r="D7861">
        <f t="shared" si="366"/>
        <v>7099.94</v>
      </c>
      <c r="E7861">
        <f t="shared" si="367"/>
        <v>6</v>
      </c>
      <c r="F7861" t="str">
        <f t="shared" si="368"/>
        <v>Yes</v>
      </c>
    </row>
    <row r="7862" spans="1:6" x14ac:dyDescent="0.25">
      <c r="A7862" t="s">
        <v>217</v>
      </c>
      <c r="B7862" s="1">
        <v>37149</v>
      </c>
      <c r="C7862">
        <v>6524.38</v>
      </c>
      <c r="D7862">
        <f t="shared" si="366"/>
        <v>6524.38</v>
      </c>
      <c r="E7862">
        <f t="shared" si="367"/>
        <v>9</v>
      </c>
      <c r="F7862" t="str">
        <f t="shared" si="368"/>
        <v>No</v>
      </c>
    </row>
    <row r="7863" spans="1:6" x14ac:dyDescent="0.25">
      <c r="A7863" t="s">
        <v>610</v>
      </c>
      <c r="B7863" s="1">
        <v>37728</v>
      </c>
      <c r="C7863" t="s">
        <v>4550</v>
      </c>
      <c r="D7863">
        <f t="shared" si="366"/>
        <v>6313.26</v>
      </c>
      <c r="E7863">
        <f t="shared" si="367"/>
        <v>4</v>
      </c>
      <c r="F7863" t="str">
        <f t="shared" si="368"/>
        <v>No</v>
      </c>
    </row>
    <row r="7864" spans="1:6" x14ac:dyDescent="0.25">
      <c r="A7864" t="s">
        <v>101</v>
      </c>
      <c r="B7864" s="1">
        <v>37942</v>
      </c>
      <c r="C7864" t="s">
        <v>4551</v>
      </c>
      <c r="D7864">
        <f t="shared" si="366"/>
        <v>8524.7999999999993</v>
      </c>
      <c r="E7864">
        <f t="shared" si="367"/>
        <v>11</v>
      </c>
      <c r="F7864" t="str">
        <f t="shared" si="368"/>
        <v>No</v>
      </c>
    </row>
    <row r="7865" spans="1:6" x14ac:dyDescent="0.25">
      <c r="A7865" t="s">
        <v>61</v>
      </c>
      <c r="B7865" s="1">
        <v>38214</v>
      </c>
      <c r="C7865">
        <v>5376.53</v>
      </c>
      <c r="D7865">
        <f t="shared" si="366"/>
        <v>5376.53</v>
      </c>
      <c r="E7865">
        <f t="shared" si="367"/>
        <v>8</v>
      </c>
      <c r="F7865" t="str">
        <f t="shared" si="368"/>
        <v>No</v>
      </c>
    </row>
    <row r="7866" spans="1:6" x14ac:dyDescent="0.25">
      <c r="A7866" t="s">
        <v>660</v>
      </c>
      <c r="B7866" s="1">
        <v>41024</v>
      </c>
      <c r="C7866">
        <v>7280.44</v>
      </c>
      <c r="D7866">
        <f t="shared" si="366"/>
        <v>7280.44</v>
      </c>
      <c r="E7866">
        <f t="shared" si="367"/>
        <v>4</v>
      </c>
      <c r="F7866" t="str">
        <f t="shared" si="368"/>
        <v>No</v>
      </c>
    </row>
    <row r="7867" spans="1:6" x14ac:dyDescent="0.25">
      <c r="A7867" t="s">
        <v>362</v>
      </c>
      <c r="B7867" s="1">
        <v>40224</v>
      </c>
      <c r="C7867">
        <v>9996.5</v>
      </c>
      <c r="D7867">
        <f t="shared" si="366"/>
        <v>9996.5</v>
      </c>
      <c r="E7867">
        <f t="shared" si="367"/>
        <v>2</v>
      </c>
      <c r="F7867" t="str">
        <f t="shared" si="368"/>
        <v>No</v>
      </c>
    </row>
    <row r="7868" spans="1:6" x14ac:dyDescent="0.25">
      <c r="A7868" t="s">
        <v>125</v>
      </c>
      <c r="B7868" s="1">
        <v>38198</v>
      </c>
      <c r="C7868">
        <v>8447.9699999999993</v>
      </c>
      <c r="D7868">
        <f t="shared" si="366"/>
        <v>8447.9699999999993</v>
      </c>
      <c r="E7868">
        <f t="shared" si="367"/>
        <v>7</v>
      </c>
      <c r="F7868" t="str">
        <f t="shared" si="368"/>
        <v>No</v>
      </c>
    </row>
    <row r="7869" spans="1:6" x14ac:dyDescent="0.25">
      <c r="A7869" t="s">
        <v>1409</v>
      </c>
      <c r="B7869" s="1">
        <v>37970</v>
      </c>
      <c r="C7869">
        <v>8748.06</v>
      </c>
      <c r="D7869">
        <f t="shared" si="366"/>
        <v>8748.06</v>
      </c>
      <c r="E7869">
        <f t="shared" si="367"/>
        <v>12</v>
      </c>
      <c r="F7869" t="str">
        <f t="shared" si="368"/>
        <v>No</v>
      </c>
    </row>
    <row r="7870" spans="1:6" x14ac:dyDescent="0.25">
      <c r="A7870" t="s">
        <v>217</v>
      </c>
      <c r="B7870" s="1">
        <v>39105</v>
      </c>
      <c r="C7870" t="s">
        <v>4552</v>
      </c>
      <c r="D7870">
        <f t="shared" si="366"/>
        <v>8334.1299999999992</v>
      </c>
      <c r="E7870">
        <f t="shared" si="367"/>
        <v>1</v>
      </c>
      <c r="F7870" t="str">
        <f t="shared" si="368"/>
        <v>No</v>
      </c>
    </row>
    <row r="7871" spans="1:6" x14ac:dyDescent="0.25">
      <c r="A7871" t="s">
        <v>332</v>
      </c>
      <c r="B7871" s="1">
        <v>37678</v>
      </c>
      <c r="C7871" t="s">
        <v>4553</v>
      </c>
      <c r="D7871">
        <f t="shared" si="366"/>
        <v>7705.38</v>
      </c>
      <c r="E7871">
        <f t="shared" si="367"/>
        <v>2</v>
      </c>
      <c r="F7871" t="str">
        <f t="shared" si="368"/>
        <v>No</v>
      </c>
    </row>
    <row r="7872" spans="1:6" x14ac:dyDescent="0.25">
      <c r="A7872" t="s">
        <v>82</v>
      </c>
      <c r="B7872" s="1">
        <v>37878</v>
      </c>
      <c r="C7872">
        <v>5824.6</v>
      </c>
      <c r="D7872">
        <f t="shared" si="366"/>
        <v>5824.6</v>
      </c>
      <c r="E7872">
        <f t="shared" si="367"/>
        <v>9</v>
      </c>
      <c r="F7872" t="str">
        <f t="shared" si="368"/>
        <v>No</v>
      </c>
    </row>
    <row r="7873" spans="1:6" x14ac:dyDescent="0.25">
      <c r="A7873" t="s">
        <v>338</v>
      </c>
      <c r="B7873" s="1">
        <v>40566</v>
      </c>
      <c r="C7873" t="s">
        <v>4554</v>
      </c>
      <c r="D7873">
        <f t="shared" si="366"/>
        <v>5466.06</v>
      </c>
      <c r="E7873">
        <f t="shared" si="367"/>
        <v>1</v>
      </c>
      <c r="F7873" t="str">
        <f t="shared" si="368"/>
        <v>No</v>
      </c>
    </row>
    <row r="7874" spans="1:6" x14ac:dyDescent="0.25">
      <c r="A7874" t="s">
        <v>182</v>
      </c>
      <c r="B7874" s="1">
        <v>41446</v>
      </c>
      <c r="C7874" t="s">
        <v>4555</v>
      </c>
      <c r="D7874">
        <f t="shared" si="366"/>
        <v>7221.2</v>
      </c>
      <c r="E7874">
        <f t="shared" si="367"/>
        <v>6</v>
      </c>
      <c r="F7874" t="str">
        <f t="shared" si="368"/>
        <v>No</v>
      </c>
    </row>
    <row r="7875" spans="1:6" x14ac:dyDescent="0.25">
      <c r="A7875" t="s">
        <v>143</v>
      </c>
      <c r="B7875" s="1">
        <v>37206</v>
      </c>
      <c r="C7875">
        <v>8141.6</v>
      </c>
      <c r="D7875">
        <f t="shared" ref="D7875:D7938" si="369">IF(LEFT(RIGHT(C7875,3))=",",_xlfn.NUMBERVALUE(C7875,",","."),C7875)</f>
        <v>8141.6</v>
      </c>
      <c r="E7875">
        <f t="shared" ref="E7875:E7938" si="370">MONTH(B7875)</f>
        <v>11</v>
      </c>
      <c r="F7875" t="str">
        <f t="shared" ref="F7875:F7938" si="371">IF(ISERROR(SEARCH("J*A*S*M",A7875)),"No","Yes")</f>
        <v>Yes</v>
      </c>
    </row>
    <row r="7876" spans="1:6" x14ac:dyDescent="0.25">
      <c r="A7876" t="s">
        <v>77</v>
      </c>
      <c r="B7876" s="1">
        <v>40645</v>
      </c>
      <c r="C7876" t="s">
        <v>4556</v>
      </c>
      <c r="D7876">
        <f t="shared" si="369"/>
        <v>5271.48</v>
      </c>
      <c r="E7876">
        <f t="shared" si="370"/>
        <v>4</v>
      </c>
      <c r="F7876" t="str">
        <f t="shared" si="371"/>
        <v>No</v>
      </c>
    </row>
    <row r="7877" spans="1:6" x14ac:dyDescent="0.25">
      <c r="A7877" t="s">
        <v>1131</v>
      </c>
      <c r="B7877" s="1">
        <v>40430</v>
      </c>
      <c r="C7877" t="s">
        <v>4557</v>
      </c>
      <c r="D7877">
        <f t="shared" si="369"/>
        <v>9907.58</v>
      </c>
      <c r="E7877">
        <f t="shared" si="370"/>
        <v>9</v>
      </c>
      <c r="F7877" t="str">
        <f t="shared" si="371"/>
        <v>No</v>
      </c>
    </row>
    <row r="7878" spans="1:6" x14ac:dyDescent="0.25">
      <c r="A7878" t="s">
        <v>838</v>
      </c>
      <c r="B7878" s="1">
        <v>38934</v>
      </c>
      <c r="C7878">
        <v>8286.4</v>
      </c>
      <c r="D7878">
        <f t="shared" si="369"/>
        <v>8286.4</v>
      </c>
      <c r="E7878">
        <f t="shared" si="370"/>
        <v>8</v>
      </c>
      <c r="F7878" t="str">
        <f t="shared" si="371"/>
        <v>No</v>
      </c>
    </row>
    <row r="7879" spans="1:6" x14ac:dyDescent="0.25">
      <c r="A7879" t="s">
        <v>256</v>
      </c>
      <c r="B7879" s="1">
        <v>37747</v>
      </c>
      <c r="C7879">
        <v>7353.67</v>
      </c>
      <c r="D7879">
        <f t="shared" si="369"/>
        <v>7353.67</v>
      </c>
      <c r="E7879">
        <f t="shared" si="370"/>
        <v>5</v>
      </c>
      <c r="F7879" t="str">
        <f t="shared" si="371"/>
        <v>No</v>
      </c>
    </row>
    <row r="7880" spans="1:6" x14ac:dyDescent="0.25">
      <c r="A7880" t="s">
        <v>2184</v>
      </c>
      <c r="B7880" s="1">
        <v>40874</v>
      </c>
      <c r="C7880">
        <v>6918</v>
      </c>
      <c r="D7880">
        <f t="shared" si="369"/>
        <v>6918</v>
      </c>
      <c r="E7880">
        <f t="shared" si="370"/>
        <v>11</v>
      </c>
      <c r="F7880" t="str">
        <f t="shared" si="371"/>
        <v>No</v>
      </c>
    </row>
    <row r="7881" spans="1:6" x14ac:dyDescent="0.25">
      <c r="A7881" t="s">
        <v>1226</v>
      </c>
      <c r="B7881" s="1">
        <v>37757</v>
      </c>
      <c r="C7881" t="s">
        <v>4558</v>
      </c>
      <c r="D7881">
        <f t="shared" si="369"/>
        <v>5582.76</v>
      </c>
      <c r="E7881">
        <f t="shared" si="370"/>
        <v>5</v>
      </c>
      <c r="F7881" t="str">
        <f t="shared" si="371"/>
        <v>No</v>
      </c>
    </row>
    <row r="7882" spans="1:6" x14ac:dyDescent="0.25">
      <c r="A7882" t="s">
        <v>198</v>
      </c>
      <c r="B7882" s="1">
        <v>41251</v>
      </c>
      <c r="C7882" t="s">
        <v>4559</v>
      </c>
      <c r="D7882">
        <f t="shared" si="369"/>
        <v>5359.28</v>
      </c>
      <c r="E7882">
        <f t="shared" si="370"/>
        <v>12</v>
      </c>
      <c r="F7882" t="str">
        <f t="shared" si="371"/>
        <v>No</v>
      </c>
    </row>
    <row r="7883" spans="1:6" x14ac:dyDescent="0.25">
      <c r="A7883" t="s">
        <v>656</v>
      </c>
      <c r="B7883" s="1">
        <v>41521</v>
      </c>
      <c r="C7883" t="s">
        <v>4560</v>
      </c>
      <c r="D7883">
        <f t="shared" si="369"/>
        <v>7824.85</v>
      </c>
      <c r="E7883">
        <f t="shared" si="370"/>
        <v>9</v>
      </c>
      <c r="F7883" t="str">
        <f t="shared" si="371"/>
        <v>No</v>
      </c>
    </row>
    <row r="7884" spans="1:6" x14ac:dyDescent="0.25">
      <c r="A7884" t="s">
        <v>1405</v>
      </c>
      <c r="B7884" s="1">
        <v>38378</v>
      </c>
      <c r="C7884" t="s">
        <v>4561</v>
      </c>
      <c r="D7884">
        <f t="shared" si="369"/>
        <v>5282.43</v>
      </c>
      <c r="E7884">
        <f t="shared" si="370"/>
        <v>1</v>
      </c>
      <c r="F7884" t="str">
        <f t="shared" si="371"/>
        <v>No</v>
      </c>
    </row>
    <row r="7885" spans="1:6" x14ac:dyDescent="0.25">
      <c r="A7885" t="s">
        <v>245</v>
      </c>
      <c r="B7885" s="1">
        <v>39785</v>
      </c>
      <c r="C7885" t="s">
        <v>4562</v>
      </c>
      <c r="D7885">
        <f t="shared" si="369"/>
        <v>9421.8799999999992</v>
      </c>
      <c r="E7885">
        <f t="shared" si="370"/>
        <v>12</v>
      </c>
      <c r="F7885" t="str">
        <f t="shared" si="371"/>
        <v>No</v>
      </c>
    </row>
    <row r="7886" spans="1:6" x14ac:dyDescent="0.25">
      <c r="A7886" t="s">
        <v>247</v>
      </c>
      <c r="B7886" s="1">
        <v>39418</v>
      </c>
      <c r="C7886" t="s">
        <v>4563</v>
      </c>
      <c r="D7886">
        <f t="shared" si="369"/>
        <v>5241.8999999999996</v>
      </c>
      <c r="E7886">
        <f t="shared" si="370"/>
        <v>12</v>
      </c>
      <c r="F7886" t="str">
        <f t="shared" si="371"/>
        <v>Yes</v>
      </c>
    </row>
    <row r="7887" spans="1:6" x14ac:dyDescent="0.25">
      <c r="A7887" t="s">
        <v>201</v>
      </c>
      <c r="B7887" s="1">
        <v>39051</v>
      </c>
      <c r="C7887" t="s">
        <v>4564</v>
      </c>
      <c r="D7887">
        <f t="shared" si="369"/>
        <v>7444.7</v>
      </c>
      <c r="E7887">
        <f t="shared" si="370"/>
        <v>11</v>
      </c>
      <c r="F7887" t="str">
        <f t="shared" si="371"/>
        <v>No</v>
      </c>
    </row>
    <row r="7888" spans="1:6" x14ac:dyDescent="0.25">
      <c r="A7888" t="s">
        <v>679</v>
      </c>
      <c r="B7888" s="1">
        <v>38581</v>
      </c>
      <c r="C7888" t="s">
        <v>4565</v>
      </c>
      <c r="D7888">
        <f t="shared" si="369"/>
        <v>6539.61</v>
      </c>
      <c r="E7888">
        <f t="shared" si="370"/>
        <v>8</v>
      </c>
      <c r="F7888" t="str">
        <f t="shared" si="371"/>
        <v>No</v>
      </c>
    </row>
    <row r="7889" spans="1:6" x14ac:dyDescent="0.25">
      <c r="A7889" t="s">
        <v>301</v>
      </c>
      <c r="B7889" s="1">
        <v>40930</v>
      </c>
      <c r="C7889" t="s">
        <v>4566</v>
      </c>
      <c r="D7889">
        <f t="shared" si="369"/>
        <v>7735.31</v>
      </c>
      <c r="E7889">
        <f t="shared" si="370"/>
        <v>1</v>
      </c>
      <c r="F7889" t="str">
        <f t="shared" si="371"/>
        <v>No</v>
      </c>
    </row>
    <row r="7890" spans="1:6" x14ac:dyDescent="0.25">
      <c r="A7890" t="s">
        <v>216</v>
      </c>
      <c r="B7890" s="1">
        <v>38440</v>
      </c>
      <c r="C7890" t="s">
        <v>4567</v>
      </c>
      <c r="D7890">
        <f t="shared" si="369"/>
        <v>7954.11</v>
      </c>
      <c r="E7890">
        <f t="shared" si="370"/>
        <v>3</v>
      </c>
      <c r="F7890" t="str">
        <f t="shared" si="371"/>
        <v>No</v>
      </c>
    </row>
    <row r="7891" spans="1:6" x14ac:dyDescent="0.25">
      <c r="A7891" t="s">
        <v>125</v>
      </c>
      <c r="B7891" s="1">
        <v>41201</v>
      </c>
      <c r="C7891" t="s">
        <v>4568</v>
      </c>
      <c r="D7891">
        <f t="shared" si="369"/>
        <v>5124.6899999999996</v>
      </c>
      <c r="E7891">
        <f t="shared" si="370"/>
        <v>10</v>
      </c>
      <c r="F7891" t="str">
        <f t="shared" si="371"/>
        <v>No</v>
      </c>
    </row>
    <row r="7892" spans="1:6" x14ac:dyDescent="0.25">
      <c r="A7892" t="s">
        <v>74</v>
      </c>
      <c r="B7892" s="1">
        <v>37921</v>
      </c>
      <c r="C7892">
        <v>6935.19</v>
      </c>
      <c r="D7892">
        <f t="shared" si="369"/>
        <v>6935.19</v>
      </c>
      <c r="E7892">
        <f t="shared" si="370"/>
        <v>10</v>
      </c>
      <c r="F7892" t="str">
        <f t="shared" si="371"/>
        <v>Yes</v>
      </c>
    </row>
    <row r="7893" spans="1:6" x14ac:dyDescent="0.25">
      <c r="A7893" t="s">
        <v>372</v>
      </c>
      <c r="B7893" s="1">
        <v>39122</v>
      </c>
      <c r="C7893" t="s">
        <v>4569</v>
      </c>
      <c r="D7893">
        <f t="shared" si="369"/>
        <v>7919.11</v>
      </c>
      <c r="E7893">
        <f t="shared" si="370"/>
        <v>2</v>
      </c>
      <c r="F7893" t="str">
        <f t="shared" si="371"/>
        <v>No</v>
      </c>
    </row>
    <row r="7894" spans="1:6" x14ac:dyDescent="0.25">
      <c r="A7894" t="s">
        <v>357</v>
      </c>
      <c r="B7894" s="1">
        <v>37712</v>
      </c>
      <c r="C7894">
        <v>7554.95</v>
      </c>
      <c r="D7894">
        <f t="shared" si="369"/>
        <v>7554.95</v>
      </c>
      <c r="E7894">
        <f t="shared" si="370"/>
        <v>4</v>
      </c>
      <c r="F7894" t="str">
        <f t="shared" si="371"/>
        <v>No</v>
      </c>
    </row>
    <row r="7895" spans="1:6" x14ac:dyDescent="0.25">
      <c r="A7895" t="s">
        <v>79</v>
      </c>
      <c r="B7895" s="1">
        <v>40432</v>
      </c>
      <c r="C7895">
        <v>6990</v>
      </c>
      <c r="D7895">
        <f t="shared" si="369"/>
        <v>6990</v>
      </c>
      <c r="E7895">
        <f t="shared" si="370"/>
        <v>9</v>
      </c>
      <c r="F7895" t="str">
        <f t="shared" si="371"/>
        <v>Yes</v>
      </c>
    </row>
    <row r="7896" spans="1:6" x14ac:dyDescent="0.25">
      <c r="A7896" t="s">
        <v>182</v>
      </c>
      <c r="B7896" s="1">
        <v>38463</v>
      </c>
      <c r="C7896">
        <v>6402.62</v>
      </c>
      <c r="D7896">
        <f t="shared" si="369"/>
        <v>6402.62</v>
      </c>
      <c r="E7896">
        <f t="shared" si="370"/>
        <v>4</v>
      </c>
      <c r="F7896" t="str">
        <f t="shared" si="371"/>
        <v>No</v>
      </c>
    </row>
    <row r="7897" spans="1:6" x14ac:dyDescent="0.25">
      <c r="A7897" t="s">
        <v>658</v>
      </c>
      <c r="B7897" s="1">
        <v>39423</v>
      </c>
      <c r="C7897">
        <v>8024.77</v>
      </c>
      <c r="D7897">
        <f t="shared" si="369"/>
        <v>8024.77</v>
      </c>
      <c r="E7897">
        <f t="shared" si="370"/>
        <v>12</v>
      </c>
      <c r="F7897" t="str">
        <f t="shared" si="371"/>
        <v>No</v>
      </c>
    </row>
    <row r="7898" spans="1:6" x14ac:dyDescent="0.25">
      <c r="A7898" t="s">
        <v>71</v>
      </c>
      <c r="B7898" s="1">
        <v>39543</v>
      </c>
      <c r="C7898" t="s">
        <v>4570</v>
      </c>
      <c r="D7898">
        <f t="shared" si="369"/>
        <v>5658.08</v>
      </c>
      <c r="E7898">
        <f t="shared" si="370"/>
        <v>4</v>
      </c>
      <c r="F7898" t="str">
        <f t="shared" si="371"/>
        <v>No</v>
      </c>
    </row>
    <row r="7899" spans="1:6" x14ac:dyDescent="0.25">
      <c r="A7899" t="s">
        <v>71</v>
      </c>
      <c r="B7899" s="1">
        <v>40344</v>
      </c>
      <c r="C7899">
        <v>7437.31</v>
      </c>
      <c r="D7899">
        <f t="shared" si="369"/>
        <v>7437.31</v>
      </c>
      <c r="E7899">
        <f t="shared" si="370"/>
        <v>6</v>
      </c>
      <c r="F7899" t="str">
        <f t="shared" si="371"/>
        <v>No</v>
      </c>
    </row>
    <row r="7900" spans="1:6" x14ac:dyDescent="0.25">
      <c r="A7900" t="s">
        <v>178</v>
      </c>
      <c r="B7900" s="1">
        <v>41928</v>
      </c>
      <c r="C7900" t="s">
        <v>4571</v>
      </c>
      <c r="D7900">
        <f t="shared" si="369"/>
        <v>5168.8999999999996</v>
      </c>
      <c r="E7900">
        <f t="shared" si="370"/>
        <v>10</v>
      </c>
      <c r="F7900" t="str">
        <f t="shared" si="371"/>
        <v>No</v>
      </c>
    </row>
    <row r="7901" spans="1:6" x14ac:dyDescent="0.25">
      <c r="A7901" t="s">
        <v>134</v>
      </c>
      <c r="B7901" s="1">
        <v>40506</v>
      </c>
      <c r="C7901" t="s">
        <v>4572</v>
      </c>
      <c r="D7901">
        <f t="shared" si="369"/>
        <v>6246.03</v>
      </c>
      <c r="E7901">
        <f t="shared" si="370"/>
        <v>11</v>
      </c>
      <c r="F7901" t="str">
        <f t="shared" si="371"/>
        <v>No</v>
      </c>
    </row>
    <row r="7902" spans="1:6" x14ac:dyDescent="0.25">
      <c r="A7902" t="s">
        <v>202</v>
      </c>
      <c r="B7902" s="1">
        <v>37548</v>
      </c>
      <c r="C7902" t="s">
        <v>4573</v>
      </c>
      <c r="D7902">
        <f t="shared" si="369"/>
        <v>9370.4</v>
      </c>
      <c r="E7902">
        <f t="shared" si="370"/>
        <v>10</v>
      </c>
      <c r="F7902" t="str">
        <f t="shared" si="371"/>
        <v>No</v>
      </c>
    </row>
    <row r="7903" spans="1:6" x14ac:dyDescent="0.25">
      <c r="A7903" t="s">
        <v>441</v>
      </c>
      <c r="B7903" s="1">
        <v>41289</v>
      </c>
      <c r="C7903" t="s">
        <v>4574</v>
      </c>
      <c r="D7903">
        <f t="shared" si="369"/>
        <v>9621.02</v>
      </c>
      <c r="E7903">
        <f t="shared" si="370"/>
        <v>1</v>
      </c>
      <c r="F7903" t="str">
        <f t="shared" si="371"/>
        <v>No</v>
      </c>
    </row>
    <row r="7904" spans="1:6" x14ac:dyDescent="0.25">
      <c r="A7904" t="s">
        <v>424</v>
      </c>
      <c r="B7904" s="1">
        <v>41597</v>
      </c>
      <c r="C7904" t="s">
        <v>4575</v>
      </c>
      <c r="D7904">
        <f t="shared" si="369"/>
        <v>5369.85</v>
      </c>
      <c r="E7904">
        <f t="shared" si="370"/>
        <v>11</v>
      </c>
      <c r="F7904" t="str">
        <f t="shared" si="371"/>
        <v>No</v>
      </c>
    </row>
    <row r="7905" spans="1:6" x14ac:dyDescent="0.25">
      <c r="A7905" t="s">
        <v>61</v>
      </c>
      <c r="B7905" s="1">
        <v>39759</v>
      </c>
      <c r="C7905">
        <v>9477.7000000000007</v>
      </c>
      <c r="D7905">
        <f t="shared" si="369"/>
        <v>9477.7000000000007</v>
      </c>
      <c r="E7905">
        <f t="shared" si="370"/>
        <v>11</v>
      </c>
      <c r="F7905" t="str">
        <f t="shared" si="371"/>
        <v>No</v>
      </c>
    </row>
    <row r="7906" spans="1:6" x14ac:dyDescent="0.25">
      <c r="A7906" t="s">
        <v>77</v>
      </c>
      <c r="B7906" s="1">
        <v>37403</v>
      </c>
      <c r="C7906">
        <v>9961.11</v>
      </c>
      <c r="D7906">
        <f t="shared" si="369"/>
        <v>9961.11</v>
      </c>
      <c r="E7906">
        <f t="shared" si="370"/>
        <v>5</v>
      </c>
      <c r="F7906" t="str">
        <f t="shared" si="371"/>
        <v>No</v>
      </c>
    </row>
    <row r="7907" spans="1:6" x14ac:dyDescent="0.25">
      <c r="A7907" t="s">
        <v>244</v>
      </c>
      <c r="B7907" s="1">
        <v>38356</v>
      </c>
      <c r="C7907" t="s">
        <v>4576</v>
      </c>
      <c r="D7907">
        <f t="shared" si="369"/>
        <v>5483.2</v>
      </c>
      <c r="E7907">
        <f t="shared" si="370"/>
        <v>1</v>
      </c>
      <c r="F7907" t="str">
        <f t="shared" si="371"/>
        <v>No</v>
      </c>
    </row>
    <row r="7908" spans="1:6" x14ac:dyDescent="0.25">
      <c r="A7908" t="s">
        <v>1574</v>
      </c>
      <c r="B7908" s="1">
        <v>41399</v>
      </c>
      <c r="C7908" t="s">
        <v>4577</v>
      </c>
      <c r="D7908">
        <f t="shared" si="369"/>
        <v>8465.64</v>
      </c>
      <c r="E7908">
        <f t="shared" si="370"/>
        <v>5</v>
      </c>
      <c r="F7908" t="str">
        <f t="shared" si="371"/>
        <v>No</v>
      </c>
    </row>
    <row r="7909" spans="1:6" x14ac:dyDescent="0.25">
      <c r="A7909" t="s">
        <v>308</v>
      </c>
      <c r="B7909" s="1">
        <v>40689</v>
      </c>
      <c r="C7909">
        <v>5093.8</v>
      </c>
      <c r="D7909">
        <f t="shared" si="369"/>
        <v>5093.8</v>
      </c>
      <c r="E7909">
        <f t="shared" si="370"/>
        <v>5</v>
      </c>
      <c r="F7909" t="str">
        <f t="shared" si="371"/>
        <v>No</v>
      </c>
    </row>
    <row r="7910" spans="1:6" x14ac:dyDescent="0.25">
      <c r="A7910" t="s">
        <v>487</v>
      </c>
      <c r="B7910" s="1">
        <v>40245</v>
      </c>
      <c r="C7910">
        <v>7724.43</v>
      </c>
      <c r="D7910">
        <f t="shared" si="369"/>
        <v>7724.43</v>
      </c>
      <c r="E7910">
        <f t="shared" si="370"/>
        <v>3</v>
      </c>
      <c r="F7910" t="str">
        <f t="shared" si="371"/>
        <v>No</v>
      </c>
    </row>
    <row r="7911" spans="1:6" x14ac:dyDescent="0.25">
      <c r="A7911" t="s">
        <v>96</v>
      </c>
      <c r="B7911" s="1">
        <v>39652</v>
      </c>
      <c r="C7911" t="s">
        <v>4578</v>
      </c>
      <c r="D7911">
        <f t="shared" si="369"/>
        <v>6902.47</v>
      </c>
      <c r="E7911">
        <f t="shared" si="370"/>
        <v>7</v>
      </c>
      <c r="F7911" t="str">
        <f t="shared" si="371"/>
        <v>No</v>
      </c>
    </row>
    <row r="7912" spans="1:6" x14ac:dyDescent="0.25">
      <c r="A7912" t="s">
        <v>74</v>
      </c>
      <c r="B7912" s="1">
        <v>40545</v>
      </c>
      <c r="C7912" t="s">
        <v>4579</v>
      </c>
      <c r="D7912">
        <f t="shared" si="369"/>
        <v>8604.01</v>
      </c>
      <c r="E7912">
        <f t="shared" si="370"/>
        <v>1</v>
      </c>
      <c r="F7912" t="str">
        <f t="shared" si="371"/>
        <v>Yes</v>
      </c>
    </row>
    <row r="7913" spans="1:6" x14ac:dyDescent="0.25">
      <c r="A7913" t="s">
        <v>84</v>
      </c>
      <c r="B7913" s="1">
        <v>41432</v>
      </c>
      <c r="C7913">
        <v>7931.82</v>
      </c>
      <c r="D7913">
        <f t="shared" si="369"/>
        <v>7931.82</v>
      </c>
      <c r="E7913">
        <f t="shared" si="370"/>
        <v>6</v>
      </c>
      <c r="F7913" t="str">
        <f t="shared" si="371"/>
        <v>No</v>
      </c>
    </row>
    <row r="7914" spans="1:6" x14ac:dyDescent="0.25">
      <c r="A7914" t="s">
        <v>134</v>
      </c>
      <c r="B7914" s="1">
        <v>40968</v>
      </c>
      <c r="C7914">
        <v>7043.78</v>
      </c>
      <c r="D7914">
        <f t="shared" si="369"/>
        <v>7043.78</v>
      </c>
      <c r="E7914">
        <f t="shared" si="370"/>
        <v>2</v>
      </c>
      <c r="F7914" t="str">
        <f t="shared" si="371"/>
        <v>No</v>
      </c>
    </row>
    <row r="7915" spans="1:6" x14ac:dyDescent="0.25">
      <c r="A7915" t="s">
        <v>235</v>
      </c>
      <c r="B7915" s="1">
        <v>39469</v>
      </c>
      <c r="C7915" t="s">
        <v>4580</v>
      </c>
      <c r="D7915">
        <f t="shared" si="369"/>
        <v>6950.65</v>
      </c>
      <c r="E7915">
        <f t="shared" si="370"/>
        <v>1</v>
      </c>
      <c r="F7915" t="str">
        <f t="shared" si="371"/>
        <v>No</v>
      </c>
    </row>
    <row r="7916" spans="1:6" x14ac:dyDescent="0.25">
      <c r="A7916" t="s">
        <v>230</v>
      </c>
      <c r="B7916" s="1">
        <v>41917</v>
      </c>
      <c r="C7916">
        <v>5311.72</v>
      </c>
      <c r="D7916">
        <f t="shared" si="369"/>
        <v>5311.72</v>
      </c>
      <c r="E7916">
        <f t="shared" si="370"/>
        <v>10</v>
      </c>
      <c r="F7916" t="str">
        <f t="shared" si="371"/>
        <v>No</v>
      </c>
    </row>
    <row r="7917" spans="1:6" x14ac:dyDescent="0.25">
      <c r="A7917" t="s">
        <v>114</v>
      </c>
      <c r="B7917" s="1">
        <v>37983</v>
      </c>
      <c r="C7917">
        <v>9508.24</v>
      </c>
      <c r="D7917">
        <f t="shared" si="369"/>
        <v>9508.24</v>
      </c>
      <c r="E7917">
        <f t="shared" si="370"/>
        <v>12</v>
      </c>
      <c r="F7917" t="str">
        <f t="shared" si="371"/>
        <v>No</v>
      </c>
    </row>
    <row r="7918" spans="1:6" x14ac:dyDescent="0.25">
      <c r="A7918" t="s">
        <v>544</v>
      </c>
      <c r="B7918" s="1">
        <v>41116</v>
      </c>
      <c r="C7918" t="s">
        <v>4581</v>
      </c>
      <c r="D7918">
        <f t="shared" si="369"/>
        <v>9554.76</v>
      </c>
      <c r="E7918">
        <f t="shared" si="370"/>
        <v>7</v>
      </c>
      <c r="F7918" t="str">
        <f t="shared" si="371"/>
        <v>Yes</v>
      </c>
    </row>
    <row r="7919" spans="1:6" x14ac:dyDescent="0.25">
      <c r="A7919" t="s">
        <v>77</v>
      </c>
      <c r="B7919" s="1">
        <v>39934</v>
      </c>
      <c r="C7919">
        <v>8383.26</v>
      </c>
      <c r="D7919">
        <f t="shared" si="369"/>
        <v>8383.26</v>
      </c>
      <c r="E7919">
        <f t="shared" si="370"/>
        <v>5</v>
      </c>
      <c r="F7919" t="str">
        <f t="shared" si="371"/>
        <v>No</v>
      </c>
    </row>
    <row r="7920" spans="1:6" x14ac:dyDescent="0.25">
      <c r="A7920" t="s">
        <v>723</v>
      </c>
      <c r="B7920" s="1">
        <v>41591</v>
      </c>
      <c r="C7920" t="s">
        <v>4582</v>
      </c>
      <c r="D7920">
        <f t="shared" si="369"/>
        <v>9918.43</v>
      </c>
      <c r="E7920">
        <f t="shared" si="370"/>
        <v>11</v>
      </c>
      <c r="F7920" t="str">
        <f t="shared" si="371"/>
        <v>No</v>
      </c>
    </row>
    <row r="7921" spans="1:6" x14ac:dyDescent="0.25">
      <c r="A7921" t="s">
        <v>269</v>
      </c>
      <c r="B7921" s="1">
        <v>38566</v>
      </c>
      <c r="C7921">
        <v>5982.85</v>
      </c>
      <c r="D7921">
        <f t="shared" si="369"/>
        <v>5982.85</v>
      </c>
      <c r="E7921">
        <f t="shared" si="370"/>
        <v>8</v>
      </c>
      <c r="F7921" t="str">
        <f t="shared" si="371"/>
        <v>Yes</v>
      </c>
    </row>
    <row r="7922" spans="1:6" x14ac:dyDescent="0.25">
      <c r="A7922" t="s">
        <v>1076</v>
      </c>
      <c r="B7922" s="1">
        <v>39209</v>
      </c>
      <c r="C7922">
        <v>6660.8</v>
      </c>
      <c r="D7922">
        <f t="shared" si="369"/>
        <v>6660.8</v>
      </c>
      <c r="E7922">
        <f t="shared" si="370"/>
        <v>5</v>
      </c>
      <c r="F7922" t="str">
        <f t="shared" si="371"/>
        <v>No</v>
      </c>
    </row>
    <row r="7923" spans="1:6" x14ac:dyDescent="0.25">
      <c r="A7923" t="s">
        <v>864</v>
      </c>
      <c r="B7923" s="1">
        <v>39852</v>
      </c>
      <c r="C7923">
        <v>6713.78</v>
      </c>
      <c r="D7923">
        <f t="shared" si="369"/>
        <v>6713.78</v>
      </c>
      <c r="E7923">
        <f t="shared" si="370"/>
        <v>2</v>
      </c>
      <c r="F7923" t="str">
        <f t="shared" si="371"/>
        <v>No</v>
      </c>
    </row>
    <row r="7924" spans="1:6" x14ac:dyDescent="0.25">
      <c r="A7924" t="s">
        <v>143</v>
      </c>
      <c r="B7924" s="1">
        <v>40424</v>
      </c>
      <c r="C7924" t="s">
        <v>4583</v>
      </c>
      <c r="D7924">
        <f t="shared" si="369"/>
        <v>9722.2199999999993</v>
      </c>
      <c r="E7924">
        <f t="shared" si="370"/>
        <v>9</v>
      </c>
      <c r="F7924" t="str">
        <f t="shared" si="371"/>
        <v>Yes</v>
      </c>
    </row>
    <row r="7925" spans="1:6" x14ac:dyDescent="0.25">
      <c r="A7925" t="s">
        <v>413</v>
      </c>
      <c r="B7925" s="1">
        <v>40006</v>
      </c>
      <c r="C7925" t="s">
        <v>4584</v>
      </c>
      <c r="D7925">
        <f t="shared" si="369"/>
        <v>9077.07</v>
      </c>
      <c r="E7925">
        <f t="shared" si="370"/>
        <v>7</v>
      </c>
      <c r="F7925" t="str">
        <f t="shared" si="371"/>
        <v>No</v>
      </c>
    </row>
    <row r="7926" spans="1:6" x14ac:dyDescent="0.25">
      <c r="A7926" t="s">
        <v>109</v>
      </c>
      <c r="B7926" s="1">
        <v>38508</v>
      </c>
      <c r="C7926" t="s">
        <v>4585</v>
      </c>
      <c r="D7926">
        <f t="shared" si="369"/>
        <v>9685.94</v>
      </c>
      <c r="E7926">
        <f t="shared" si="370"/>
        <v>6</v>
      </c>
      <c r="F7926" t="str">
        <f t="shared" si="371"/>
        <v>No</v>
      </c>
    </row>
    <row r="7927" spans="1:6" x14ac:dyDescent="0.25">
      <c r="A7927" t="s">
        <v>933</v>
      </c>
      <c r="B7927" s="1">
        <v>37347</v>
      </c>
      <c r="C7927" t="s">
        <v>4586</v>
      </c>
      <c r="D7927">
        <f t="shared" si="369"/>
        <v>6412.93</v>
      </c>
      <c r="E7927">
        <f t="shared" si="370"/>
        <v>4</v>
      </c>
      <c r="F7927" t="str">
        <f t="shared" si="371"/>
        <v>No</v>
      </c>
    </row>
    <row r="7928" spans="1:6" x14ac:dyDescent="0.25">
      <c r="A7928" t="s">
        <v>720</v>
      </c>
      <c r="B7928" s="1">
        <v>37216</v>
      </c>
      <c r="C7928">
        <v>7687.42</v>
      </c>
      <c r="D7928">
        <f t="shared" si="369"/>
        <v>7687.42</v>
      </c>
      <c r="E7928">
        <f t="shared" si="370"/>
        <v>11</v>
      </c>
      <c r="F7928" t="str">
        <f t="shared" si="371"/>
        <v>No</v>
      </c>
    </row>
    <row r="7929" spans="1:6" x14ac:dyDescent="0.25">
      <c r="A7929" t="s">
        <v>143</v>
      </c>
      <c r="B7929" s="1">
        <v>41224</v>
      </c>
      <c r="C7929">
        <v>7728.97</v>
      </c>
      <c r="D7929">
        <f t="shared" si="369"/>
        <v>7728.97</v>
      </c>
      <c r="E7929">
        <f t="shared" si="370"/>
        <v>11</v>
      </c>
      <c r="F7929" t="str">
        <f t="shared" si="371"/>
        <v>Yes</v>
      </c>
    </row>
    <row r="7930" spans="1:6" x14ac:dyDescent="0.25">
      <c r="A7930" t="s">
        <v>322</v>
      </c>
      <c r="B7930" s="1">
        <v>38790</v>
      </c>
      <c r="C7930">
        <v>5409.73</v>
      </c>
      <c r="D7930">
        <f t="shared" si="369"/>
        <v>5409.73</v>
      </c>
      <c r="E7930">
        <f t="shared" si="370"/>
        <v>3</v>
      </c>
      <c r="F7930" t="str">
        <f t="shared" si="371"/>
        <v>No</v>
      </c>
    </row>
    <row r="7931" spans="1:6" x14ac:dyDescent="0.25">
      <c r="A7931" t="s">
        <v>95</v>
      </c>
      <c r="B7931" s="1">
        <v>39876</v>
      </c>
      <c r="C7931">
        <v>8996.4500000000007</v>
      </c>
      <c r="D7931">
        <f t="shared" si="369"/>
        <v>8996.4500000000007</v>
      </c>
      <c r="E7931">
        <f t="shared" si="370"/>
        <v>3</v>
      </c>
      <c r="F7931" t="str">
        <f t="shared" si="371"/>
        <v>No</v>
      </c>
    </row>
    <row r="7932" spans="1:6" x14ac:dyDescent="0.25">
      <c r="A7932" t="s">
        <v>1221</v>
      </c>
      <c r="B7932" s="1">
        <v>39854</v>
      </c>
      <c r="C7932">
        <v>8087.66</v>
      </c>
      <c r="D7932">
        <f t="shared" si="369"/>
        <v>8087.66</v>
      </c>
      <c r="E7932">
        <f t="shared" si="370"/>
        <v>2</v>
      </c>
      <c r="F7932" t="str">
        <f t="shared" si="371"/>
        <v>No</v>
      </c>
    </row>
    <row r="7933" spans="1:6" x14ac:dyDescent="0.25">
      <c r="A7933" t="s">
        <v>129</v>
      </c>
      <c r="B7933" s="1">
        <v>38659</v>
      </c>
      <c r="C7933" t="s">
        <v>4587</v>
      </c>
      <c r="D7933">
        <f t="shared" si="369"/>
        <v>9157.27</v>
      </c>
      <c r="E7933">
        <f t="shared" si="370"/>
        <v>11</v>
      </c>
      <c r="F7933" t="str">
        <f t="shared" si="371"/>
        <v>No</v>
      </c>
    </row>
    <row r="7934" spans="1:6" x14ac:dyDescent="0.25">
      <c r="A7934" t="s">
        <v>269</v>
      </c>
      <c r="B7934" s="1">
        <v>41885</v>
      </c>
      <c r="C7934">
        <v>7308.74</v>
      </c>
      <c r="D7934">
        <f t="shared" si="369"/>
        <v>7308.74</v>
      </c>
      <c r="E7934">
        <f t="shared" si="370"/>
        <v>9</v>
      </c>
      <c r="F7934" t="str">
        <f t="shared" si="371"/>
        <v>Yes</v>
      </c>
    </row>
    <row r="7935" spans="1:6" x14ac:dyDescent="0.25">
      <c r="A7935" t="s">
        <v>94</v>
      </c>
      <c r="B7935" s="1">
        <v>39550</v>
      </c>
      <c r="C7935" t="s">
        <v>4588</v>
      </c>
      <c r="D7935">
        <f t="shared" si="369"/>
        <v>6651.01</v>
      </c>
      <c r="E7935">
        <f t="shared" si="370"/>
        <v>4</v>
      </c>
      <c r="F7935" t="str">
        <f t="shared" si="371"/>
        <v>No</v>
      </c>
    </row>
    <row r="7936" spans="1:6" x14ac:dyDescent="0.25">
      <c r="A7936" t="s">
        <v>141</v>
      </c>
      <c r="B7936" s="1">
        <v>41355</v>
      </c>
      <c r="C7936">
        <v>9076.17</v>
      </c>
      <c r="D7936">
        <f t="shared" si="369"/>
        <v>9076.17</v>
      </c>
      <c r="E7936">
        <f t="shared" si="370"/>
        <v>3</v>
      </c>
      <c r="F7936" t="str">
        <f t="shared" si="371"/>
        <v>No</v>
      </c>
    </row>
    <row r="7937" spans="1:6" x14ac:dyDescent="0.25">
      <c r="A7937" t="s">
        <v>405</v>
      </c>
      <c r="B7937" s="1">
        <v>38058</v>
      </c>
      <c r="C7937" t="s">
        <v>4589</v>
      </c>
      <c r="D7937">
        <f t="shared" si="369"/>
        <v>7651.56</v>
      </c>
      <c r="E7937">
        <f t="shared" si="370"/>
        <v>3</v>
      </c>
      <c r="F7937" t="str">
        <f t="shared" si="371"/>
        <v>No</v>
      </c>
    </row>
    <row r="7938" spans="1:6" x14ac:dyDescent="0.25">
      <c r="A7938" t="s">
        <v>238</v>
      </c>
      <c r="B7938" s="1">
        <v>39517</v>
      </c>
      <c r="C7938" t="s">
        <v>4590</v>
      </c>
      <c r="D7938">
        <f t="shared" si="369"/>
        <v>7590.35</v>
      </c>
      <c r="E7938">
        <f t="shared" si="370"/>
        <v>3</v>
      </c>
      <c r="F7938" t="str">
        <f t="shared" si="371"/>
        <v>No</v>
      </c>
    </row>
    <row r="7939" spans="1:6" x14ac:dyDescent="0.25">
      <c r="A7939" t="s">
        <v>79</v>
      </c>
      <c r="B7939" s="1">
        <v>37963</v>
      </c>
      <c r="C7939">
        <v>8450.07</v>
      </c>
      <c r="D7939">
        <f t="shared" ref="D7939:D8002" si="372">IF(LEFT(RIGHT(C7939,3))=",",_xlfn.NUMBERVALUE(C7939,",","."),C7939)</f>
        <v>8450.07</v>
      </c>
      <c r="E7939">
        <f t="shared" ref="E7939:E8002" si="373">MONTH(B7939)</f>
        <v>12</v>
      </c>
      <c r="F7939" t="str">
        <f t="shared" ref="F7939:F8002" si="374">IF(ISERROR(SEARCH("J*A*S*M",A7939)),"No","Yes")</f>
        <v>Yes</v>
      </c>
    </row>
    <row r="7940" spans="1:6" x14ac:dyDescent="0.25">
      <c r="A7940" t="s">
        <v>435</v>
      </c>
      <c r="B7940" s="1">
        <v>41586</v>
      </c>
      <c r="C7940" t="s">
        <v>4591</v>
      </c>
      <c r="D7940">
        <f t="shared" si="372"/>
        <v>8345.2099999999991</v>
      </c>
      <c r="E7940">
        <f t="shared" si="373"/>
        <v>11</v>
      </c>
      <c r="F7940" t="str">
        <f t="shared" si="374"/>
        <v>No</v>
      </c>
    </row>
    <row r="7941" spans="1:6" x14ac:dyDescent="0.25">
      <c r="A7941" t="s">
        <v>148</v>
      </c>
      <c r="B7941" s="1">
        <v>38555</v>
      </c>
      <c r="C7941" t="s">
        <v>4592</v>
      </c>
      <c r="D7941">
        <f t="shared" si="372"/>
        <v>8063.65</v>
      </c>
      <c r="E7941">
        <f t="shared" si="373"/>
        <v>7</v>
      </c>
      <c r="F7941" t="str">
        <f t="shared" si="374"/>
        <v>No</v>
      </c>
    </row>
    <row r="7942" spans="1:6" x14ac:dyDescent="0.25">
      <c r="A7942" t="s">
        <v>909</v>
      </c>
      <c r="B7942" s="1">
        <v>37688</v>
      </c>
      <c r="C7942" t="s">
        <v>4593</v>
      </c>
      <c r="D7942">
        <f t="shared" si="372"/>
        <v>8054.67</v>
      </c>
      <c r="E7942">
        <f t="shared" si="373"/>
        <v>3</v>
      </c>
      <c r="F7942" t="str">
        <f t="shared" si="374"/>
        <v>No</v>
      </c>
    </row>
    <row r="7943" spans="1:6" x14ac:dyDescent="0.25">
      <c r="A7943" t="s">
        <v>108</v>
      </c>
      <c r="B7943" s="1">
        <v>41846</v>
      </c>
      <c r="C7943">
        <v>9541.35</v>
      </c>
      <c r="D7943">
        <f t="shared" si="372"/>
        <v>9541.35</v>
      </c>
      <c r="E7943">
        <f t="shared" si="373"/>
        <v>7</v>
      </c>
      <c r="F7943" t="str">
        <f t="shared" si="374"/>
        <v>No</v>
      </c>
    </row>
    <row r="7944" spans="1:6" x14ac:dyDescent="0.25">
      <c r="A7944" t="s">
        <v>1213</v>
      </c>
      <c r="B7944" s="1">
        <v>41111</v>
      </c>
      <c r="C7944" t="s">
        <v>4594</v>
      </c>
      <c r="D7944">
        <f t="shared" si="372"/>
        <v>6785</v>
      </c>
      <c r="E7944">
        <f t="shared" si="373"/>
        <v>7</v>
      </c>
      <c r="F7944" t="str">
        <f t="shared" si="374"/>
        <v>No</v>
      </c>
    </row>
    <row r="7945" spans="1:6" x14ac:dyDescent="0.25">
      <c r="A7945" t="s">
        <v>77</v>
      </c>
      <c r="B7945" s="1">
        <v>40286</v>
      </c>
      <c r="C7945" t="s">
        <v>4595</v>
      </c>
      <c r="D7945">
        <f t="shared" si="372"/>
        <v>5157.55</v>
      </c>
      <c r="E7945">
        <f t="shared" si="373"/>
        <v>4</v>
      </c>
      <c r="F7945" t="str">
        <f t="shared" si="374"/>
        <v>No</v>
      </c>
    </row>
    <row r="7946" spans="1:6" x14ac:dyDescent="0.25">
      <c r="A7946" t="s">
        <v>513</v>
      </c>
      <c r="B7946" s="1">
        <v>41538</v>
      </c>
      <c r="C7946">
        <v>8565.77</v>
      </c>
      <c r="D7946">
        <f t="shared" si="372"/>
        <v>8565.77</v>
      </c>
      <c r="E7946">
        <f t="shared" si="373"/>
        <v>9</v>
      </c>
      <c r="F7946" t="str">
        <f t="shared" si="374"/>
        <v>No</v>
      </c>
    </row>
    <row r="7947" spans="1:6" x14ac:dyDescent="0.25">
      <c r="A7947" t="s">
        <v>670</v>
      </c>
      <c r="B7947" s="1">
        <v>39787</v>
      </c>
      <c r="C7947" t="s">
        <v>4596</v>
      </c>
      <c r="D7947">
        <f t="shared" si="372"/>
        <v>9885.6299999999992</v>
      </c>
      <c r="E7947">
        <f t="shared" si="373"/>
        <v>12</v>
      </c>
      <c r="F7947" t="str">
        <f t="shared" si="374"/>
        <v>No</v>
      </c>
    </row>
    <row r="7948" spans="1:6" x14ac:dyDescent="0.25">
      <c r="A7948" t="s">
        <v>416</v>
      </c>
      <c r="B7948" s="1">
        <v>38023</v>
      </c>
      <c r="C7948">
        <v>5199.18</v>
      </c>
      <c r="D7948">
        <f t="shared" si="372"/>
        <v>5199.18</v>
      </c>
      <c r="E7948">
        <f t="shared" si="373"/>
        <v>2</v>
      </c>
      <c r="F7948" t="str">
        <f t="shared" si="374"/>
        <v>No</v>
      </c>
    </row>
    <row r="7949" spans="1:6" x14ac:dyDescent="0.25">
      <c r="A7949" t="s">
        <v>751</v>
      </c>
      <c r="B7949" s="1">
        <v>40131</v>
      </c>
      <c r="C7949">
        <v>9834.15</v>
      </c>
      <c r="D7949">
        <f t="shared" si="372"/>
        <v>9834.15</v>
      </c>
      <c r="E7949">
        <f t="shared" si="373"/>
        <v>11</v>
      </c>
      <c r="F7949" t="str">
        <f t="shared" si="374"/>
        <v>No</v>
      </c>
    </row>
    <row r="7950" spans="1:6" x14ac:dyDescent="0.25">
      <c r="A7950" t="s">
        <v>372</v>
      </c>
      <c r="B7950" s="1">
        <v>41927</v>
      </c>
      <c r="C7950">
        <v>9954.4699999999993</v>
      </c>
      <c r="D7950">
        <f t="shared" si="372"/>
        <v>9954.4699999999993</v>
      </c>
      <c r="E7950">
        <f t="shared" si="373"/>
        <v>10</v>
      </c>
      <c r="F7950" t="str">
        <f t="shared" si="374"/>
        <v>No</v>
      </c>
    </row>
    <row r="7951" spans="1:6" x14ac:dyDescent="0.25">
      <c r="A7951" t="s">
        <v>489</v>
      </c>
      <c r="B7951" s="1">
        <v>40588</v>
      </c>
      <c r="C7951">
        <v>8849.43</v>
      </c>
      <c r="D7951">
        <f t="shared" si="372"/>
        <v>8849.43</v>
      </c>
      <c r="E7951">
        <f t="shared" si="373"/>
        <v>2</v>
      </c>
      <c r="F7951" t="str">
        <f t="shared" si="374"/>
        <v>No</v>
      </c>
    </row>
    <row r="7952" spans="1:6" x14ac:dyDescent="0.25">
      <c r="A7952" t="s">
        <v>894</v>
      </c>
      <c r="B7952" s="1">
        <v>39184</v>
      </c>
      <c r="C7952" t="s">
        <v>4597</v>
      </c>
      <c r="D7952">
        <f t="shared" si="372"/>
        <v>6254.81</v>
      </c>
      <c r="E7952">
        <f t="shared" si="373"/>
        <v>4</v>
      </c>
      <c r="F7952" t="str">
        <f t="shared" si="374"/>
        <v>No</v>
      </c>
    </row>
    <row r="7953" spans="1:6" x14ac:dyDescent="0.25">
      <c r="A7953" t="s">
        <v>1973</v>
      </c>
      <c r="B7953" s="1">
        <v>39996</v>
      </c>
      <c r="C7953" t="s">
        <v>4598</v>
      </c>
      <c r="D7953">
        <f t="shared" si="372"/>
        <v>6355.5</v>
      </c>
      <c r="E7953">
        <f t="shared" si="373"/>
        <v>7</v>
      </c>
      <c r="F7953" t="str">
        <f t="shared" si="374"/>
        <v>No</v>
      </c>
    </row>
    <row r="7954" spans="1:6" x14ac:dyDescent="0.25">
      <c r="A7954" t="s">
        <v>776</v>
      </c>
      <c r="B7954" s="1">
        <v>41880</v>
      </c>
      <c r="C7954" t="s">
        <v>4599</v>
      </c>
      <c r="D7954">
        <f t="shared" si="372"/>
        <v>8144.29</v>
      </c>
      <c r="E7954">
        <f t="shared" si="373"/>
        <v>8</v>
      </c>
      <c r="F7954" t="str">
        <f t="shared" si="374"/>
        <v>No</v>
      </c>
    </row>
    <row r="7955" spans="1:6" x14ac:dyDescent="0.25">
      <c r="A7955" t="s">
        <v>1064</v>
      </c>
      <c r="B7955" s="1">
        <v>39011</v>
      </c>
      <c r="C7955" t="s">
        <v>4600</v>
      </c>
      <c r="D7955">
        <f t="shared" si="372"/>
        <v>5147.66</v>
      </c>
      <c r="E7955">
        <f t="shared" si="373"/>
        <v>10</v>
      </c>
      <c r="F7955" t="str">
        <f t="shared" si="374"/>
        <v>No</v>
      </c>
    </row>
    <row r="7956" spans="1:6" x14ac:dyDescent="0.25">
      <c r="A7956" t="s">
        <v>308</v>
      </c>
      <c r="B7956" s="1">
        <v>38318</v>
      </c>
      <c r="C7956">
        <v>9904.09</v>
      </c>
      <c r="D7956">
        <f t="shared" si="372"/>
        <v>9904.09</v>
      </c>
      <c r="E7956">
        <f t="shared" si="373"/>
        <v>11</v>
      </c>
      <c r="F7956" t="str">
        <f t="shared" si="374"/>
        <v>No</v>
      </c>
    </row>
    <row r="7957" spans="1:6" x14ac:dyDescent="0.25">
      <c r="A7957" t="s">
        <v>1177</v>
      </c>
      <c r="B7957" s="1">
        <v>40164</v>
      </c>
      <c r="C7957" t="s">
        <v>4601</v>
      </c>
      <c r="D7957">
        <f t="shared" si="372"/>
        <v>7777.63</v>
      </c>
      <c r="E7957">
        <f t="shared" si="373"/>
        <v>12</v>
      </c>
      <c r="F7957" t="str">
        <f t="shared" si="374"/>
        <v>No</v>
      </c>
    </row>
    <row r="7958" spans="1:6" x14ac:dyDescent="0.25">
      <c r="A7958" t="s">
        <v>550</v>
      </c>
      <c r="B7958" s="1">
        <v>39228</v>
      </c>
      <c r="C7958">
        <v>6479.49</v>
      </c>
      <c r="D7958">
        <f t="shared" si="372"/>
        <v>6479.49</v>
      </c>
      <c r="E7958">
        <f t="shared" si="373"/>
        <v>5</v>
      </c>
      <c r="F7958" t="str">
        <f t="shared" si="374"/>
        <v>No</v>
      </c>
    </row>
    <row r="7959" spans="1:6" x14ac:dyDescent="0.25">
      <c r="A7959" t="s">
        <v>489</v>
      </c>
      <c r="B7959" s="1">
        <v>41654</v>
      </c>
      <c r="C7959">
        <v>8549.7900000000009</v>
      </c>
      <c r="D7959">
        <f t="shared" si="372"/>
        <v>8549.7900000000009</v>
      </c>
      <c r="E7959">
        <f t="shared" si="373"/>
        <v>1</v>
      </c>
      <c r="F7959" t="str">
        <f t="shared" si="374"/>
        <v>No</v>
      </c>
    </row>
    <row r="7960" spans="1:6" x14ac:dyDescent="0.25">
      <c r="A7960" t="s">
        <v>120</v>
      </c>
      <c r="B7960" s="1">
        <v>39807</v>
      </c>
      <c r="C7960" t="s">
        <v>4602</v>
      </c>
      <c r="D7960">
        <f t="shared" si="372"/>
        <v>9925.91</v>
      </c>
      <c r="E7960">
        <f t="shared" si="373"/>
        <v>12</v>
      </c>
      <c r="F7960" t="str">
        <f t="shared" si="374"/>
        <v>No</v>
      </c>
    </row>
    <row r="7961" spans="1:6" x14ac:dyDescent="0.25">
      <c r="A7961" t="s">
        <v>129</v>
      </c>
      <c r="B7961" s="1">
        <v>41914</v>
      </c>
      <c r="C7961" t="s">
        <v>4603</v>
      </c>
      <c r="D7961">
        <f t="shared" si="372"/>
        <v>8027.69</v>
      </c>
      <c r="E7961">
        <f t="shared" si="373"/>
        <v>10</v>
      </c>
      <c r="F7961" t="str">
        <f t="shared" si="374"/>
        <v>No</v>
      </c>
    </row>
    <row r="7962" spans="1:6" x14ac:dyDescent="0.25">
      <c r="A7962" t="s">
        <v>1085</v>
      </c>
      <c r="B7962" s="1">
        <v>40826</v>
      </c>
      <c r="C7962" t="s">
        <v>4604</v>
      </c>
      <c r="D7962">
        <f t="shared" si="372"/>
        <v>9664.1299999999992</v>
      </c>
      <c r="E7962">
        <f t="shared" si="373"/>
        <v>10</v>
      </c>
      <c r="F7962" t="str">
        <f t="shared" si="374"/>
        <v>No</v>
      </c>
    </row>
    <row r="7963" spans="1:6" x14ac:dyDescent="0.25">
      <c r="A7963" t="s">
        <v>752</v>
      </c>
      <c r="B7963" s="1">
        <v>40837</v>
      </c>
      <c r="C7963">
        <v>7386.41</v>
      </c>
      <c r="D7963">
        <f t="shared" si="372"/>
        <v>7386.41</v>
      </c>
      <c r="E7963">
        <f t="shared" si="373"/>
        <v>10</v>
      </c>
      <c r="F7963" t="str">
        <f t="shared" si="374"/>
        <v>No</v>
      </c>
    </row>
    <row r="7964" spans="1:6" x14ac:dyDescent="0.25">
      <c r="A7964" t="s">
        <v>185</v>
      </c>
      <c r="B7964" s="1">
        <v>38375</v>
      </c>
      <c r="C7964">
        <v>7700.53</v>
      </c>
      <c r="D7964">
        <f t="shared" si="372"/>
        <v>7700.53</v>
      </c>
      <c r="E7964">
        <f t="shared" si="373"/>
        <v>1</v>
      </c>
      <c r="F7964" t="str">
        <f t="shared" si="374"/>
        <v>No</v>
      </c>
    </row>
    <row r="7965" spans="1:6" x14ac:dyDescent="0.25">
      <c r="A7965" t="s">
        <v>344</v>
      </c>
      <c r="B7965" s="1">
        <v>39864</v>
      </c>
      <c r="C7965" t="s">
        <v>4605</v>
      </c>
      <c r="D7965">
        <f t="shared" si="372"/>
        <v>6031.89</v>
      </c>
      <c r="E7965">
        <f t="shared" si="373"/>
        <v>2</v>
      </c>
      <c r="F7965" t="str">
        <f t="shared" si="374"/>
        <v>No</v>
      </c>
    </row>
    <row r="7966" spans="1:6" x14ac:dyDescent="0.25">
      <c r="A7966" t="s">
        <v>2144</v>
      </c>
      <c r="B7966" s="1">
        <v>41232</v>
      </c>
      <c r="C7966" t="s">
        <v>4606</v>
      </c>
      <c r="D7966">
        <f t="shared" si="372"/>
        <v>9667.2099999999991</v>
      </c>
      <c r="E7966">
        <f t="shared" si="373"/>
        <v>11</v>
      </c>
      <c r="F7966" t="str">
        <f t="shared" si="374"/>
        <v>No</v>
      </c>
    </row>
    <row r="7967" spans="1:6" x14ac:dyDescent="0.25">
      <c r="A7967" t="s">
        <v>126</v>
      </c>
      <c r="B7967" s="1">
        <v>41118</v>
      </c>
      <c r="C7967">
        <v>8425.1299999999992</v>
      </c>
      <c r="D7967">
        <f t="shared" si="372"/>
        <v>8425.1299999999992</v>
      </c>
      <c r="E7967">
        <f t="shared" si="373"/>
        <v>7</v>
      </c>
      <c r="F7967" t="str">
        <f t="shared" si="374"/>
        <v>No</v>
      </c>
    </row>
    <row r="7968" spans="1:6" x14ac:dyDescent="0.25">
      <c r="A7968" t="s">
        <v>894</v>
      </c>
      <c r="B7968" s="1">
        <v>41436</v>
      </c>
      <c r="C7968">
        <v>7561.71</v>
      </c>
      <c r="D7968">
        <f t="shared" si="372"/>
        <v>7561.71</v>
      </c>
      <c r="E7968">
        <f t="shared" si="373"/>
        <v>6</v>
      </c>
      <c r="F7968" t="str">
        <f t="shared" si="374"/>
        <v>No</v>
      </c>
    </row>
    <row r="7969" spans="1:6" x14ac:dyDescent="0.25">
      <c r="A7969" t="s">
        <v>660</v>
      </c>
      <c r="B7969" s="1">
        <v>41306</v>
      </c>
      <c r="C7969">
        <v>5396.69</v>
      </c>
      <c r="D7969">
        <f t="shared" si="372"/>
        <v>5396.69</v>
      </c>
      <c r="E7969">
        <f t="shared" si="373"/>
        <v>2</v>
      </c>
      <c r="F7969" t="str">
        <f t="shared" si="374"/>
        <v>No</v>
      </c>
    </row>
    <row r="7970" spans="1:6" x14ac:dyDescent="0.25">
      <c r="A7970" t="s">
        <v>427</v>
      </c>
      <c r="B7970" s="1">
        <v>40258</v>
      </c>
      <c r="C7970" t="s">
        <v>4607</v>
      </c>
      <c r="D7970">
        <f t="shared" si="372"/>
        <v>5401.75</v>
      </c>
      <c r="E7970">
        <f t="shared" si="373"/>
        <v>3</v>
      </c>
      <c r="F7970" t="str">
        <f t="shared" si="374"/>
        <v>No</v>
      </c>
    </row>
    <row r="7971" spans="1:6" x14ac:dyDescent="0.25">
      <c r="A7971" t="s">
        <v>102</v>
      </c>
      <c r="B7971" s="1">
        <v>39894</v>
      </c>
      <c r="C7971" t="s">
        <v>4608</v>
      </c>
      <c r="D7971">
        <f t="shared" si="372"/>
        <v>7183.32</v>
      </c>
      <c r="E7971">
        <f t="shared" si="373"/>
        <v>3</v>
      </c>
      <c r="F7971" t="str">
        <f t="shared" si="374"/>
        <v>No</v>
      </c>
    </row>
    <row r="7972" spans="1:6" x14ac:dyDescent="0.25">
      <c r="A7972" t="s">
        <v>594</v>
      </c>
      <c r="B7972" s="1">
        <v>40282</v>
      </c>
      <c r="C7972" t="s">
        <v>4609</v>
      </c>
      <c r="D7972">
        <f t="shared" si="372"/>
        <v>7889.99</v>
      </c>
      <c r="E7972">
        <f t="shared" si="373"/>
        <v>4</v>
      </c>
      <c r="F7972" t="str">
        <f t="shared" si="374"/>
        <v>No</v>
      </c>
    </row>
    <row r="7973" spans="1:6" x14ac:dyDescent="0.25">
      <c r="A7973" t="s">
        <v>491</v>
      </c>
      <c r="B7973" s="1">
        <v>38179</v>
      </c>
      <c r="C7973">
        <v>9239.57</v>
      </c>
      <c r="D7973">
        <f t="shared" si="372"/>
        <v>9239.57</v>
      </c>
      <c r="E7973">
        <f t="shared" si="373"/>
        <v>7</v>
      </c>
      <c r="F7973" t="str">
        <f t="shared" si="374"/>
        <v>No</v>
      </c>
    </row>
    <row r="7974" spans="1:6" x14ac:dyDescent="0.25">
      <c r="A7974" t="s">
        <v>176</v>
      </c>
      <c r="B7974" s="1">
        <v>39259</v>
      </c>
      <c r="C7974">
        <v>7217.62</v>
      </c>
      <c r="D7974">
        <f t="shared" si="372"/>
        <v>7217.62</v>
      </c>
      <c r="E7974">
        <f t="shared" si="373"/>
        <v>6</v>
      </c>
      <c r="F7974" t="str">
        <f t="shared" si="374"/>
        <v>No</v>
      </c>
    </row>
    <row r="7975" spans="1:6" x14ac:dyDescent="0.25">
      <c r="A7975" t="s">
        <v>96</v>
      </c>
      <c r="B7975" s="1">
        <v>41160</v>
      </c>
      <c r="C7975" t="s">
        <v>4610</v>
      </c>
      <c r="D7975">
        <f t="shared" si="372"/>
        <v>6373.7</v>
      </c>
      <c r="E7975">
        <f t="shared" si="373"/>
        <v>9</v>
      </c>
      <c r="F7975" t="str">
        <f t="shared" si="374"/>
        <v>No</v>
      </c>
    </row>
    <row r="7976" spans="1:6" x14ac:dyDescent="0.25">
      <c r="A7976" t="s">
        <v>526</v>
      </c>
      <c r="B7976" s="1">
        <v>40102</v>
      </c>
      <c r="C7976">
        <v>8868.2900000000009</v>
      </c>
      <c r="D7976">
        <f t="shared" si="372"/>
        <v>8868.2900000000009</v>
      </c>
      <c r="E7976">
        <f t="shared" si="373"/>
        <v>10</v>
      </c>
      <c r="F7976" t="str">
        <f t="shared" si="374"/>
        <v>No</v>
      </c>
    </row>
    <row r="7977" spans="1:6" x14ac:dyDescent="0.25">
      <c r="A7977" t="s">
        <v>258</v>
      </c>
      <c r="B7977" s="1">
        <v>40766</v>
      </c>
      <c r="C7977">
        <v>7879.75</v>
      </c>
      <c r="D7977">
        <f t="shared" si="372"/>
        <v>7879.75</v>
      </c>
      <c r="E7977">
        <f t="shared" si="373"/>
        <v>8</v>
      </c>
      <c r="F7977" t="str">
        <f t="shared" si="374"/>
        <v>No</v>
      </c>
    </row>
    <row r="7978" spans="1:6" x14ac:dyDescent="0.25">
      <c r="A7978" t="s">
        <v>3005</v>
      </c>
      <c r="B7978" s="1">
        <v>37852</v>
      </c>
      <c r="C7978">
        <v>6423.22</v>
      </c>
      <c r="D7978">
        <f t="shared" si="372"/>
        <v>6423.22</v>
      </c>
      <c r="E7978">
        <f t="shared" si="373"/>
        <v>8</v>
      </c>
      <c r="F7978" t="str">
        <f t="shared" si="374"/>
        <v>No</v>
      </c>
    </row>
    <row r="7979" spans="1:6" x14ac:dyDescent="0.25">
      <c r="A7979" t="s">
        <v>84</v>
      </c>
      <c r="B7979" s="1">
        <v>39768</v>
      </c>
      <c r="C7979" t="s">
        <v>4611</v>
      </c>
      <c r="D7979">
        <f t="shared" si="372"/>
        <v>6078.43</v>
      </c>
      <c r="E7979">
        <f t="shared" si="373"/>
        <v>11</v>
      </c>
      <c r="F7979" t="str">
        <f t="shared" si="374"/>
        <v>No</v>
      </c>
    </row>
    <row r="7980" spans="1:6" x14ac:dyDescent="0.25">
      <c r="A7980" t="s">
        <v>604</v>
      </c>
      <c r="B7980" s="1">
        <v>40341</v>
      </c>
      <c r="C7980">
        <v>8009.28</v>
      </c>
      <c r="D7980">
        <f t="shared" si="372"/>
        <v>8009.28</v>
      </c>
      <c r="E7980">
        <f t="shared" si="373"/>
        <v>6</v>
      </c>
      <c r="F7980" t="str">
        <f t="shared" si="374"/>
        <v>No</v>
      </c>
    </row>
    <row r="7981" spans="1:6" x14ac:dyDescent="0.25">
      <c r="A7981" t="s">
        <v>586</v>
      </c>
      <c r="B7981" s="1">
        <v>39357</v>
      </c>
      <c r="C7981">
        <v>8623.0300000000007</v>
      </c>
      <c r="D7981">
        <f t="shared" si="372"/>
        <v>8623.0300000000007</v>
      </c>
      <c r="E7981">
        <f t="shared" si="373"/>
        <v>10</v>
      </c>
      <c r="F7981" t="str">
        <f t="shared" si="374"/>
        <v>No</v>
      </c>
    </row>
    <row r="7982" spans="1:6" x14ac:dyDescent="0.25">
      <c r="A7982" t="s">
        <v>217</v>
      </c>
      <c r="B7982" s="1">
        <v>39304</v>
      </c>
      <c r="C7982" t="s">
        <v>4612</v>
      </c>
      <c r="D7982">
        <f t="shared" si="372"/>
        <v>9837.2099999999991</v>
      </c>
      <c r="E7982">
        <f t="shared" si="373"/>
        <v>8</v>
      </c>
      <c r="F7982" t="str">
        <f t="shared" si="374"/>
        <v>No</v>
      </c>
    </row>
    <row r="7983" spans="1:6" x14ac:dyDescent="0.25">
      <c r="A7983" t="s">
        <v>470</v>
      </c>
      <c r="B7983" s="1">
        <v>41665</v>
      </c>
      <c r="C7983">
        <v>9341.82</v>
      </c>
      <c r="D7983">
        <f t="shared" si="372"/>
        <v>9341.82</v>
      </c>
      <c r="E7983">
        <f t="shared" si="373"/>
        <v>1</v>
      </c>
      <c r="F7983" t="str">
        <f t="shared" si="374"/>
        <v>No</v>
      </c>
    </row>
    <row r="7984" spans="1:6" x14ac:dyDescent="0.25">
      <c r="A7984" t="s">
        <v>101</v>
      </c>
      <c r="B7984" s="1">
        <v>40588</v>
      </c>
      <c r="C7984">
        <v>9155.8799999999992</v>
      </c>
      <c r="D7984">
        <f t="shared" si="372"/>
        <v>9155.8799999999992</v>
      </c>
      <c r="E7984">
        <f t="shared" si="373"/>
        <v>2</v>
      </c>
      <c r="F7984" t="str">
        <f t="shared" si="374"/>
        <v>No</v>
      </c>
    </row>
    <row r="7985" spans="1:6" x14ac:dyDescent="0.25">
      <c r="A7985" t="s">
        <v>413</v>
      </c>
      <c r="B7985" s="1">
        <v>37578</v>
      </c>
      <c r="C7985">
        <v>8778.16</v>
      </c>
      <c r="D7985">
        <f t="shared" si="372"/>
        <v>8778.16</v>
      </c>
      <c r="E7985">
        <f t="shared" si="373"/>
        <v>11</v>
      </c>
      <c r="F7985" t="str">
        <f t="shared" si="374"/>
        <v>No</v>
      </c>
    </row>
    <row r="7986" spans="1:6" x14ac:dyDescent="0.25">
      <c r="A7986" t="s">
        <v>613</v>
      </c>
      <c r="B7986" s="1">
        <v>40231</v>
      </c>
      <c r="C7986" t="s">
        <v>4613</v>
      </c>
      <c r="D7986">
        <f t="shared" si="372"/>
        <v>8618.1200000000008</v>
      </c>
      <c r="E7986">
        <f t="shared" si="373"/>
        <v>2</v>
      </c>
      <c r="F7986" t="str">
        <f t="shared" si="374"/>
        <v>No</v>
      </c>
    </row>
    <row r="7987" spans="1:6" x14ac:dyDescent="0.25">
      <c r="A7987" t="s">
        <v>96</v>
      </c>
      <c r="B7987" s="1">
        <v>38175</v>
      </c>
      <c r="C7987" t="s">
        <v>4614</v>
      </c>
      <c r="D7987">
        <f t="shared" si="372"/>
        <v>5753.56</v>
      </c>
      <c r="E7987">
        <f t="shared" si="373"/>
        <v>7</v>
      </c>
      <c r="F7987" t="str">
        <f t="shared" si="374"/>
        <v>No</v>
      </c>
    </row>
    <row r="7988" spans="1:6" x14ac:dyDescent="0.25">
      <c r="A7988" t="s">
        <v>334</v>
      </c>
      <c r="B7988" s="1">
        <v>41012</v>
      </c>
      <c r="C7988">
        <v>5308.43</v>
      </c>
      <c r="D7988">
        <f t="shared" si="372"/>
        <v>5308.43</v>
      </c>
      <c r="E7988">
        <f t="shared" si="373"/>
        <v>4</v>
      </c>
      <c r="F7988" t="str">
        <f t="shared" si="374"/>
        <v>No</v>
      </c>
    </row>
    <row r="7989" spans="1:6" x14ac:dyDescent="0.25">
      <c r="A7989" t="s">
        <v>539</v>
      </c>
      <c r="B7989" s="1">
        <v>38209</v>
      </c>
      <c r="C7989" t="s">
        <v>4615</v>
      </c>
      <c r="D7989">
        <f t="shared" si="372"/>
        <v>6568.93</v>
      </c>
      <c r="E7989">
        <f t="shared" si="373"/>
        <v>8</v>
      </c>
      <c r="F7989" t="str">
        <f t="shared" si="374"/>
        <v>No</v>
      </c>
    </row>
    <row r="7990" spans="1:6" x14ac:dyDescent="0.25">
      <c r="A7990" t="s">
        <v>96</v>
      </c>
      <c r="B7990" s="1">
        <v>39960</v>
      </c>
      <c r="C7990" t="s">
        <v>4616</v>
      </c>
      <c r="D7990">
        <f t="shared" si="372"/>
        <v>7158.02</v>
      </c>
      <c r="E7990">
        <f t="shared" si="373"/>
        <v>5</v>
      </c>
      <c r="F7990" t="str">
        <f t="shared" si="374"/>
        <v>No</v>
      </c>
    </row>
    <row r="7991" spans="1:6" x14ac:dyDescent="0.25">
      <c r="A7991" t="s">
        <v>80</v>
      </c>
      <c r="B7991" s="1">
        <v>39236</v>
      </c>
      <c r="C7991" t="s">
        <v>4617</v>
      </c>
      <c r="D7991">
        <f t="shared" si="372"/>
        <v>5592.48</v>
      </c>
      <c r="E7991">
        <f t="shared" si="373"/>
        <v>6</v>
      </c>
      <c r="F7991" t="str">
        <f t="shared" si="374"/>
        <v>Yes</v>
      </c>
    </row>
    <row r="7992" spans="1:6" x14ac:dyDescent="0.25">
      <c r="A7992" t="s">
        <v>451</v>
      </c>
      <c r="B7992" s="1">
        <v>39754</v>
      </c>
      <c r="C7992" t="s">
        <v>4618</v>
      </c>
      <c r="D7992">
        <f t="shared" si="372"/>
        <v>5184.0600000000004</v>
      </c>
      <c r="E7992">
        <f t="shared" si="373"/>
        <v>11</v>
      </c>
      <c r="F7992" t="str">
        <f t="shared" si="374"/>
        <v>No</v>
      </c>
    </row>
    <row r="7993" spans="1:6" x14ac:dyDescent="0.25">
      <c r="A7993" t="s">
        <v>77</v>
      </c>
      <c r="B7993" s="1">
        <v>38794</v>
      </c>
      <c r="C7993" t="s">
        <v>4619</v>
      </c>
      <c r="D7993">
        <f t="shared" si="372"/>
        <v>9000.3799999999992</v>
      </c>
      <c r="E7993">
        <f t="shared" si="373"/>
        <v>3</v>
      </c>
      <c r="F7993" t="str">
        <f t="shared" si="374"/>
        <v>No</v>
      </c>
    </row>
    <row r="7994" spans="1:6" x14ac:dyDescent="0.25">
      <c r="A7994" t="s">
        <v>217</v>
      </c>
      <c r="B7994" s="1">
        <v>38706</v>
      </c>
      <c r="C7994" t="s">
        <v>4620</v>
      </c>
      <c r="D7994">
        <f t="shared" si="372"/>
        <v>6366.29</v>
      </c>
      <c r="E7994">
        <f t="shared" si="373"/>
        <v>12</v>
      </c>
      <c r="F7994" t="str">
        <f t="shared" si="374"/>
        <v>No</v>
      </c>
    </row>
    <row r="7995" spans="1:6" x14ac:dyDescent="0.25">
      <c r="A7995" t="s">
        <v>1040</v>
      </c>
      <c r="B7995" s="1">
        <v>40399</v>
      </c>
      <c r="C7995">
        <v>9601.2199999999993</v>
      </c>
      <c r="D7995">
        <f t="shared" si="372"/>
        <v>9601.2199999999993</v>
      </c>
      <c r="E7995">
        <f t="shared" si="373"/>
        <v>8</v>
      </c>
      <c r="F7995" t="str">
        <f t="shared" si="374"/>
        <v>No</v>
      </c>
    </row>
    <row r="7996" spans="1:6" x14ac:dyDescent="0.25">
      <c r="A7996" t="s">
        <v>745</v>
      </c>
      <c r="B7996" s="1">
        <v>40748</v>
      </c>
      <c r="C7996">
        <v>5816.77</v>
      </c>
      <c r="D7996">
        <f t="shared" si="372"/>
        <v>5816.77</v>
      </c>
      <c r="E7996">
        <f t="shared" si="373"/>
        <v>7</v>
      </c>
      <c r="F7996" t="str">
        <f t="shared" si="374"/>
        <v>No</v>
      </c>
    </row>
    <row r="7997" spans="1:6" x14ac:dyDescent="0.25">
      <c r="A7997" t="s">
        <v>372</v>
      </c>
      <c r="B7997" s="1">
        <v>40398</v>
      </c>
      <c r="C7997">
        <v>7635.59</v>
      </c>
      <c r="D7997">
        <f t="shared" si="372"/>
        <v>7635.59</v>
      </c>
      <c r="E7997">
        <f t="shared" si="373"/>
        <v>8</v>
      </c>
      <c r="F7997" t="str">
        <f t="shared" si="374"/>
        <v>No</v>
      </c>
    </row>
    <row r="7998" spans="1:6" x14ac:dyDescent="0.25">
      <c r="A7998" t="s">
        <v>560</v>
      </c>
      <c r="B7998" s="1">
        <v>38361</v>
      </c>
      <c r="C7998">
        <v>6817.25</v>
      </c>
      <c r="D7998">
        <f t="shared" si="372"/>
        <v>6817.25</v>
      </c>
      <c r="E7998">
        <f t="shared" si="373"/>
        <v>1</v>
      </c>
      <c r="F7998" t="str">
        <f t="shared" si="374"/>
        <v>No</v>
      </c>
    </row>
    <row r="7999" spans="1:6" x14ac:dyDescent="0.25">
      <c r="A7999" t="s">
        <v>173</v>
      </c>
      <c r="B7999" s="1">
        <v>41589</v>
      </c>
      <c r="C7999" t="s">
        <v>4621</v>
      </c>
      <c r="D7999">
        <f t="shared" si="372"/>
        <v>7671.71</v>
      </c>
      <c r="E7999">
        <f t="shared" si="373"/>
        <v>11</v>
      </c>
      <c r="F7999" t="str">
        <f t="shared" si="374"/>
        <v>No</v>
      </c>
    </row>
    <row r="8000" spans="1:6" x14ac:dyDescent="0.25">
      <c r="A8000" t="s">
        <v>338</v>
      </c>
      <c r="B8000" s="1">
        <v>37789</v>
      </c>
      <c r="C8000">
        <v>5281.85</v>
      </c>
      <c r="D8000">
        <f t="shared" si="372"/>
        <v>5281.85</v>
      </c>
      <c r="E8000">
        <f t="shared" si="373"/>
        <v>6</v>
      </c>
      <c r="F8000" t="str">
        <f t="shared" si="374"/>
        <v>No</v>
      </c>
    </row>
    <row r="8001" spans="1:6" x14ac:dyDescent="0.25">
      <c r="A8001" t="s">
        <v>673</v>
      </c>
      <c r="B8001" s="1">
        <v>38031</v>
      </c>
      <c r="C8001" t="s">
        <v>4622</v>
      </c>
      <c r="D8001">
        <f t="shared" si="372"/>
        <v>5045.01</v>
      </c>
      <c r="E8001">
        <f t="shared" si="373"/>
        <v>2</v>
      </c>
      <c r="F8001" t="str">
        <f t="shared" si="374"/>
        <v>No</v>
      </c>
    </row>
    <row r="8002" spans="1:6" x14ac:dyDescent="0.25">
      <c r="A8002" t="s">
        <v>1146</v>
      </c>
      <c r="B8002" s="1">
        <v>39508</v>
      </c>
      <c r="C8002">
        <v>5041</v>
      </c>
      <c r="D8002">
        <f t="shared" si="372"/>
        <v>5041</v>
      </c>
      <c r="E8002">
        <f t="shared" si="373"/>
        <v>3</v>
      </c>
      <c r="F8002" t="str">
        <f t="shared" si="374"/>
        <v>No</v>
      </c>
    </row>
    <row r="8003" spans="1:6" x14ac:dyDescent="0.25">
      <c r="A8003" t="s">
        <v>61</v>
      </c>
      <c r="B8003" s="1">
        <v>41122</v>
      </c>
      <c r="C8003">
        <v>7646.46</v>
      </c>
      <c r="D8003">
        <f t="shared" ref="D8003:D8066" si="375">IF(LEFT(RIGHT(C8003,3))=",",_xlfn.NUMBERVALUE(C8003,",","."),C8003)</f>
        <v>7646.46</v>
      </c>
      <c r="E8003">
        <f t="shared" ref="E8003:E8066" si="376">MONTH(B8003)</f>
        <v>8</v>
      </c>
      <c r="F8003" t="str">
        <f t="shared" ref="F8003:F8066" si="377">IF(ISERROR(SEARCH("J*A*S*M",A8003)),"No","Yes")</f>
        <v>No</v>
      </c>
    </row>
    <row r="8004" spans="1:6" x14ac:dyDescent="0.25">
      <c r="A8004" t="s">
        <v>674</v>
      </c>
      <c r="B8004" s="1">
        <v>37830</v>
      </c>
      <c r="C8004" t="s">
        <v>4623</v>
      </c>
      <c r="D8004">
        <f t="shared" si="375"/>
        <v>7080.87</v>
      </c>
      <c r="E8004">
        <f t="shared" si="376"/>
        <v>7</v>
      </c>
      <c r="F8004" t="str">
        <f t="shared" si="377"/>
        <v>No</v>
      </c>
    </row>
    <row r="8005" spans="1:6" x14ac:dyDescent="0.25">
      <c r="A8005" t="s">
        <v>1004</v>
      </c>
      <c r="B8005" s="1">
        <v>37410</v>
      </c>
      <c r="C8005">
        <v>9617.94</v>
      </c>
      <c r="D8005">
        <f t="shared" si="375"/>
        <v>9617.94</v>
      </c>
      <c r="E8005">
        <f t="shared" si="376"/>
        <v>6</v>
      </c>
      <c r="F8005" t="str">
        <f t="shared" si="377"/>
        <v>No</v>
      </c>
    </row>
    <row r="8006" spans="1:6" x14ac:dyDescent="0.25">
      <c r="A8006" t="s">
        <v>146</v>
      </c>
      <c r="B8006" s="1">
        <v>38684</v>
      </c>
      <c r="C8006">
        <v>6302.53</v>
      </c>
      <c r="D8006">
        <f t="shared" si="375"/>
        <v>6302.53</v>
      </c>
      <c r="E8006">
        <f t="shared" si="376"/>
        <v>11</v>
      </c>
      <c r="F8006" t="str">
        <f t="shared" si="377"/>
        <v>No</v>
      </c>
    </row>
    <row r="8007" spans="1:6" x14ac:dyDescent="0.25">
      <c r="A8007" t="s">
        <v>518</v>
      </c>
      <c r="B8007" s="1">
        <v>37603</v>
      </c>
      <c r="C8007" t="s">
        <v>4624</v>
      </c>
      <c r="D8007">
        <f t="shared" si="375"/>
        <v>6337.95</v>
      </c>
      <c r="E8007">
        <f t="shared" si="376"/>
        <v>12</v>
      </c>
      <c r="F8007" t="str">
        <f t="shared" si="377"/>
        <v>No</v>
      </c>
    </row>
    <row r="8008" spans="1:6" x14ac:dyDescent="0.25">
      <c r="A8008" t="s">
        <v>90</v>
      </c>
      <c r="B8008" s="1">
        <v>38460</v>
      </c>
      <c r="C8008">
        <v>7346.04</v>
      </c>
      <c r="D8008">
        <f t="shared" si="375"/>
        <v>7346.04</v>
      </c>
      <c r="E8008">
        <f t="shared" si="376"/>
        <v>4</v>
      </c>
      <c r="F8008" t="str">
        <f t="shared" si="377"/>
        <v>No</v>
      </c>
    </row>
    <row r="8009" spans="1:6" x14ac:dyDescent="0.25">
      <c r="A8009" t="s">
        <v>138</v>
      </c>
      <c r="B8009" s="1">
        <v>37454</v>
      </c>
      <c r="C8009">
        <v>5066.49</v>
      </c>
      <c r="D8009">
        <f t="shared" si="375"/>
        <v>5066.49</v>
      </c>
      <c r="E8009">
        <f t="shared" si="376"/>
        <v>7</v>
      </c>
      <c r="F8009" t="str">
        <f t="shared" si="377"/>
        <v>Yes</v>
      </c>
    </row>
    <row r="8010" spans="1:6" x14ac:dyDescent="0.25">
      <c r="A8010" t="s">
        <v>1243</v>
      </c>
      <c r="B8010" s="1">
        <v>38701</v>
      </c>
      <c r="C8010">
        <v>6143.15</v>
      </c>
      <c r="D8010">
        <f t="shared" si="375"/>
        <v>6143.15</v>
      </c>
      <c r="E8010">
        <f t="shared" si="376"/>
        <v>12</v>
      </c>
      <c r="F8010" t="str">
        <f t="shared" si="377"/>
        <v>No</v>
      </c>
    </row>
    <row r="8011" spans="1:6" x14ac:dyDescent="0.25">
      <c r="A8011" t="s">
        <v>607</v>
      </c>
      <c r="B8011" s="1">
        <v>39701</v>
      </c>
      <c r="C8011">
        <v>6102.63</v>
      </c>
      <c r="D8011">
        <f t="shared" si="375"/>
        <v>6102.63</v>
      </c>
      <c r="E8011">
        <f t="shared" si="376"/>
        <v>9</v>
      </c>
      <c r="F8011" t="str">
        <f t="shared" si="377"/>
        <v>No</v>
      </c>
    </row>
    <row r="8012" spans="1:6" x14ac:dyDescent="0.25">
      <c r="A8012" t="s">
        <v>544</v>
      </c>
      <c r="B8012" s="1">
        <v>39882</v>
      </c>
      <c r="C8012" t="s">
        <v>4625</v>
      </c>
      <c r="D8012">
        <f t="shared" si="375"/>
        <v>5474.82</v>
      </c>
      <c r="E8012">
        <f t="shared" si="376"/>
        <v>3</v>
      </c>
      <c r="F8012" t="str">
        <f t="shared" si="377"/>
        <v>Yes</v>
      </c>
    </row>
    <row r="8013" spans="1:6" x14ac:dyDescent="0.25">
      <c r="A8013" t="s">
        <v>320</v>
      </c>
      <c r="B8013" s="1">
        <v>37360</v>
      </c>
      <c r="C8013" t="s">
        <v>4626</v>
      </c>
      <c r="D8013">
        <f t="shared" si="375"/>
        <v>7578.97</v>
      </c>
      <c r="E8013">
        <f t="shared" si="376"/>
        <v>4</v>
      </c>
      <c r="F8013" t="str">
        <f t="shared" si="377"/>
        <v>Yes</v>
      </c>
    </row>
    <row r="8014" spans="1:6" x14ac:dyDescent="0.25">
      <c r="A8014" t="s">
        <v>357</v>
      </c>
      <c r="B8014" s="1">
        <v>41229</v>
      </c>
      <c r="C8014" t="s">
        <v>4627</v>
      </c>
      <c r="D8014">
        <f t="shared" si="375"/>
        <v>7371.93</v>
      </c>
      <c r="E8014">
        <f t="shared" si="376"/>
        <v>11</v>
      </c>
      <c r="F8014" t="str">
        <f t="shared" si="377"/>
        <v>No</v>
      </c>
    </row>
    <row r="8015" spans="1:6" x14ac:dyDescent="0.25">
      <c r="A8015" t="s">
        <v>218</v>
      </c>
      <c r="B8015" s="1">
        <v>41076</v>
      </c>
      <c r="C8015" t="s">
        <v>4628</v>
      </c>
      <c r="D8015">
        <f t="shared" si="375"/>
        <v>9633.57</v>
      </c>
      <c r="E8015">
        <f t="shared" si="376"/>
        <v>6</v>
      </c>
      <c r="F8015" t="str">
        <f t="shared" si="377"/>
        <v>No</v>
      </c>
    </row>
    <row r="8016" spans="1:6" x14ac:dyDescent="0.25">
      <c r="A8016" t="s">
        <v>348</v>
      </c>
      <c r="B8016" s="1">
        <v>38932</v>
      </c>
      <c r="C8016" t="s">
        <v>4629</v>
      </c>
      <c r="D8016">
        <f t="shared" si="375"/>
        <v>9030.84</v>
      </c>
      <c r="E8016">
        <f t="shared" si="376"/>
        <v>8</v>
      </c>
      <c r="F8016" t="str">
        <f t="shared" si="377"/>
        <v>No</v>
      </c>
    </row>
    <row r="8017" spans="1:6" x14ac:dyDescent="0.25">
      <c r="A8017" t="s">
        <v>1654</v>
      </c>
      <c r="B8017" s="1">
        <v>41944</v>
      </c>
      <c r="C8017" t="s">
        <v>4630</v>
      </c>
      <c r="D8017">
        <f t="shared" si="375"/>
        <v>5335.14</v>
      </c>
      <c r="E8017">
        <f t="shared" si="376"/>
        <v>11</v>
      </c>
      <c r="F8017" t="str">
        <f t="shared" si="377"/>
        <v>No</v>
      </c>
    </row>
    <row r="8018" spans="1:6" x14ac:dyDescent="0.25">
      <c r="A8018" t="s">
        <v>459</v>
      </c>
      <c r="B8018" s="1">
        <v>37727</v>
      </c>
      <c r="C8018" t="s">
        <v>4631</v>
      </c>
      <c r="D8018">
        <f t="shared" si="375"/>
        <v>8660.24</v>
      </c>
      <c r="E8018">
        <f t="shared" si="376"/>
        <v>4</v>
      </c>
      <c r="F8018" t="str">
        <f t="shared" si="377"/>
        <v>No</v>
      </c>
    </row>
    <row r="8019" spans="1:6" x14ac:dyDescent="0.25">
      <c r="A8019" t="s">
        <v>686</v>
      </c>
      <c r="B8019" s="1">
        <v>39744</v>
      </c>
      <c r="C8019">
        <v>9601.7000000000007</v>
      </c>
      <c r="D8019">
        <f t="shared" si="375"/>
        <v>9601.7000000000007</v>
      </c>
      <c r="E8019">
        <f t="shared" si="376"/>
        <v>10</v>
      </c>
      <c r="F8019" t="str">
        <f t="shared" si="377"/>
        <v>No</v>
      </c>
    </row>
    <row r="8020" spans="1:6" x14ac:dyDescent="0.25">
      <c r="A8020" t="s">
        <v>125</v>
      </c>
      <c r="B8020" s="1">
        <v>40989</v>
      </c>
      <c r="C8020" t="s">
        <v>4632</v>
      </c>
      <c r="D8020">
        <f t="shared" si="375"/>
        <v>5730</v>
      </c>
      <c r="E8020">
        <f t="shared" si="376"/>
        <v>3</v>
      </c>
      <c r="F8020" t="str">
        <f t="shared" si="377"/>
        <v>No</v>
      </c>
    </row>
    <row r="8021" spans="1:6" x14ac:dyDescent="0.25">
      <c r="A8021" t="s">
        <v>77</v>
      </c>
      <c r="B8021" s="1">
        <v>41381</v>
      </c>
      <c r="C8021">
        <v>6393.48</v>
      </c>
      <c r="D8021">
        <f t="shared" si="375"/>
        <v>6393.48</v>
      </c>
      <c r="E8021">
        <f t="shared" si="376"/>
        <v>4</v>
      </c>
      <c r="F8021" t="str">
        <f t="shared" si="377"/>
        <v>No</v>
      </c>
    </row>
    <row r="8022" spans="1:6" x14ac:dyDescent="0.25">
      <c r="A8022" t="s">
        <v>1421</v>
      </c>
      <c r="B8022" s="1">
        <v>37798</v>
      </c>
      <c r="C8022">
        <v>5416.56</v>
      </c>
      <c r="D8022">
        <f t="shared" si="375"/>
        <v>5416.56</v>
      </c>
      <c r="E8022">
        <f t="shared" si="376"/>
        <v>6</v>
      </c>
      <c r="F8022" t="str">
        <f t="shared" si="377"/>
        <v>No</v>
      </c>
    </row>
    <row r="8023" spans="1:6" x14ac:dyDescent="0.25">
      <c r="A8023" t="s">
        <v>600</v>
      </c>
      <c r="B8023" s="1">
        <v>41106</v>
      </c>
      <c r="C8023">
        <v>9502.43</v>
      </c>
      <c r="D8023">
        <f t="shared" si="375"/>
        <v>9502.43</v>
      </c>
      <c r="E8023">
        <f t="shared" si="376"/>
        <v>7</v>
      </c>
      <c r="F8023" t="str">
        <f t="shared" si="377"/>
        <v>No</v>
      </c>
    </row>
    <row r="8024" spans="1:6" x14ac:dyDescent="0.25">
      <c r="A8024" t="s">
        <v>1076</v>
      </c>
      <c r="B8024" s="1">
        <v>38555</v>
      </c>
      <c r="C8024" t="s">
        <v>4633</v>
      </c>
      <c r="D8024">
        <f t="shared" si="375"/>
        <v>7887.34</v>
      </c>
      <c r="E8024">
        <f t="shared" si="376"/>
        <v>7</v>
      </c>
      <c r="F8024" t="str">
        <f t="shared" si="377"/>
        <v>No</v>
      </c>
    </row>
    <row r="8025" spans="1:6" x14ac:dyDescent="0.25">
      <c r="A8025" t="s">
        <v>71</v>
      </c>
      <c r="B8025" s="1">
        <v>38389</v>
      </c>
      <c r="C8025" t="s">
        <v>4634</v>
      </c>
      <c r="D8025">
        <f t="shared" si="375"/>
        <v>9807.68</v>
      </c>
      <c r="E8025">
        <f t="shared" si="376"/>
        <v>2</v>
      </c>
      <c r="F8025" t="str">
        <f t="shared" si="377"/>
        <v>No</v>
      </c>
    </row>
    <row r="8026" spans="1:6" x14ac:dyDescent="0.25">
      <c r="A8026" t="s">
        <v>697</v>
      </c>
      <c r="B8026" s="1">
        <v>40282</v>
      </c>
      <c r="C8026">
        <v>7946.15</v>
      </c>
      <c r="D8026">
        <f t="shared" si="375"/>
        <v>7946.15</v>
      </c>
      <c r="E8026">
        <f t="shared" si="376"/>
        <v>4</v>
      </c>
      <c r="F8026" t="str">
        <f t="shared" si="377"/>
        <v>No</v>
      </c>
    </row>
    <row r="8027" spans="1:6" x14ac:dyDescent="0.25">
      <c r="A8027" t="s">
        <v>1409</v>
      </c>
      <c r="B8027" s="1">
        <v>41851</v>
      </c>
      <c r="C8027">
        <v>7844.11</v>
      </c>
      <c r="D8027">
        <f t="shared" si="375"/>
        <v>7844.11</v>
      </c>
      <c r="E8027">
        <f t="shared" si="376"/>
        <v>7</v>
      </c>
      <c r="F8027" t="str">
        <f t="shared" si="377"/>
        <v>No</v>
      </c>
    </row>
    <row r="8028" spans="1:6" x14ac:dyDescent="0.25">
      <c r="A8028" t="s">
        <v>310</v>
      </c>
      <c r="B8028" s="1">
        <v>37007</v>
      </c>
      <c r="C8028">
        <v>6108.83</v>
      </c>
      <c r="D8028">
        <f t="shared" si="375"/>
        <v>6108.83</v>
      </c>
      <c r="E8028">
        <f t="shared" si="376"/>
        <v>4</v>
      </c>
      <c r="F8028" t="str">
        <f t="shared" si="377"/>
        <v>No</v>
      </c>
    </row>
    <row r="8029" spans="1:6" x14ac:dyDescent="0.25">
      <c r="A8029" t="s">
        <v>61</v>
      </c>
      <c r="B8029" s="1">
        <v>37834</v>
      </c>
      <c r="C8029" t="s">
        <v>4635</v>
      </c>
      <c r="D8029">
        <f t="shared" si="375"/>
        <v>9102.23</v>
      </c>
      <c r="E8029">
        <f t="shared" si="376"/>
        <v>8</v>
      </c>
      <c r="F8029" t="str">
        <f t="shared" si="377"/>
        <v>No</v>
      </c>
    </row>
    <row r="8030" spans="1:6" x14ac:dyDescent="0.25">
      <c r="A8030" t="s">
        <v>204</v>
      </c>
      <c r="B8030" s="1">
        <v>38791</v>
      </c>
      <c r="C8030">
        <v>7805.25</v>
      </c>
      <c r="D8030">
        <f t="shared" si="375"/>
        <v>7805.25</v>
      </c>
      <c r="E8030">
        <f t="shared" si="376"/>
        <v>3</v>
      </c>
      <c r="F8030" t="str">
        <f t="shared" si="377"/>
        <v>No</v>
      </c>
    </row>
    <row r="8031" spans="1:6" x14ac:dyDescent="0.25">
      <c r="A8031" t="s">
        <v>548</v>
      </c>
      <c r="B8031" s="1">
        <v>40399</v>
      </c>
      <c r="C8031" t="s">
        <v>4636</v>
      </c>
      <c r="D8031">
        <f t="shared" si="375"/>
        <v>6691.76</v>
      </c>
      <c r="E8031">
        <f t="shared" si="376"/>
        <v>8</v>
      </c>
      <c r="F8031" t="str">
        <f t="shared" si="377"/>
        <v>No</v>
      </c>
    </row>
    <row r="8032" spans="1:6" x14ac:dyDescent="0.25">
      <c r="A8032" t="s">
        <v>3108</v>
      </c>
      <c r="B8032" s="1">
        <v>41372</v>
      </c>
      <c r="C8032">
        <v>9608.8799999999992</v>
      </c>
      <c r="D8032">
        <f t="shared" si="375"/>
        <v>9608.8799999999992</v>
      </c>
      <c r="E8032">
        <f t="shared" si="376"/>
        <v>4</v>
      </c>
      <c r="F8032" t="str">
        <f t="shared" si="377"/>
        <v>No</v>
      </c>
    </row>
    <row r="8033" spans="1:6" x14ac:dyDescent="0.25">
      <c r="A8033" t="s">
        <v>428</v>
      </c>
      <c r="B8033" s="1">
        <v>40741</v>
      </c>
      <c r="C8033">
        <v>7753.34</v>
      </c>
      <c r="D8033">
        <f t="shared" si="375"/>
        <v>7753.34</v>
      </c>
      <c r="E8033">
        <f t="shared" si="376"/>
        <v>7</v>
      </c>
      <c r="F8033" t="str">
        <f t="shared" si="377"/>
        <v>No</v>
      </c>
    </row>
    <row r="8034" spans="1:6" x14ac:dyDescent="0.25">
      <c r="A8034" t="s">
        <v>74</v>
      </c>
      <c r="B8034" s="1">
        <v>38633</v>
      </c>
      <c r="C8034">
        <v>9091.7900000000009</v>
      </c>
      <c r="D8034">
        <f t="shared" si="375"/>
        <v>9091.7900000000009</v>
      </c>
      <c r="E8034">
        <f t="shared" si="376"/>
        <v>10</v>
      </c>
      <c r="F8034" t="str">
        <f t="shared" si="377"/>
        <v>Yes</v>
      </c>
    </row>
    <row r="8035" spans="1:6" x14ac:dyDescent="0.25">
      <c r="A8035" t="s">
        <v>1004</v>
      </c>
      <c r="B8035" s="1">
        <v>38907</v>
      </c>
      <c r="C8035" t="s">
        <v>4637</v>
      </c>
      <c r="D8035">
        <f t="shared" si="375"/>
        <v>6378.63</v>
      </c>
      <c r="E8035">
        <f t="shared" si="376"/>
        <v>7</v>
      </c>
      <c r="F8035" t="str">
        <f t="shared" si="377"/>
        <v>No</v>
      </c>
    </row>
    <row r="8036" spans="1:6" x14ac:dyDescent="0.25">
      <c r="A8036" t="s">
        <v>682</v>
      </c>
      <c r="B8036" s="1">
        <v>39447</v>
      </c>
      <c r="C8036">
        <v>6752.49</v>
      </c>
      <c r="D8036">
        <f t="shared" si="375"/>
        <v>6752.49</v>
      </c>
      <c r="E8036">
        <f t="shared" si="376"/>
        <v>12</v>
      </c>
      <c r="F8036" t="str">
        <f t="shared" si="377"/>
        <v>No</v>
      </c>
    </row>
    <row r="8037" spans="1:6" x14ac:dyDescent="0.25">
      <c r="A8037" t="s">
        <v>149</v>
      </c>
      <c r="B8037" s="1">
        <v>38085</v>
      </c>
      <c r="C8037" t="s">
        <v>4638</v>
      </c>
      <c r="D8037">
        <f t="shared" si="375"/>
        <v>6937.76</v>
      </c>
      <c r="E8037">
        <f t="shared" si="376"/>
        <v>4</v>
      </c>
      <c r="F8037" t="str">
        <f t="shared" si="377"/>
        <v>No</v>
      </c>
    </row>
    <row r="8038" spans="1:6" x14ac:dyDescent="0.25">
      <c r="A8038" t="s">
        <v>448</v>
      </c>
      <c r="B8038" s="1">
        <v>41075</v>
      </c>
      <c r="C8038" t="s">
        <v>4639</v>
      </c>
      <c r="D8038">
        <f t="shared" si="375"/>
        <v>8219.75</v>
      </c>
      <c r="E8038">
        <f t="shared" si="376"/>
        <v>6</v>
      </c>
      <c r="F8038" t="str">
        <f t="shared" si="377"/>
        <v>No</v>
      </c>
    </row>
    <row r="8039" spans="1:6" x14ac:dyDescent="0.25">
      <c r="A8039" t="s">
        <v>308</v>
      </c>
      <c r="B8039" s="1">
        <v>40271</v>
      </c>
      <c r="C8039" t="s">
        <v>4640</v>
      </c>
      <c r="D8039">
        <f t="shared" si="375"/>
        <v>5529.67</v>
      </c>
      <c r="E8039">
        <f t="shared" si="376"/>
        <v>4</v>
      </c>
      <c r="F8039" t="str">
        <f t="shared" si="377"/>
        <v>No</v>
      </c>
    </row>
    <row r="8040" spans="1:6" x14ac:dyDescent="0.25">
      <c r="A8040" t="s">
        <v>728</v>
      </c>
      <c r="B8040" s="1">
        <v>39885</v>
      </c>
      <c r="C8040" t="s">
        <v>4641</v>
      </c>
      <c r="D8040">
        <f t="shared" si="375"/>
        <v>7565.16</v>
      </c>
      <c r="E8040">
        <f t="shared" si="376"/>
        <v>3</v>
      </c>
      <c r="F8040" t="str">
        <f t="shared" si="377"/>
        <v>No</v>
      </c>
    </row>
    <row r="8041" spans="1:6" x14ac:dyDescent="0.25">
      <c r="A8041" t="s">
        <v>269</v>
      </c>
      <c r="B8041" s="1">
        <v>39727</v>
      </c>
      <c r="C8041" t="s">
        <v>4642</v>
      </c>
      <c r="D8041">
        <f t="shared" si="375"/>
        <v>7111.24</v>
      </c>
      <c r="E8041">
        <f t="shared" si="376"/>
        <v>10</v>
      </c>
      <c r="F8041" t="str">
        <f t="shared" si="377"/>
        <v>Yes</v>
      </c>
    </row>
    <row r="8042" spans="1:6" x14ac:dyDescent="0.25">
      <c r="A8042" t="s">
        <v>283</v>
      </c>
      <c r="B8042" s="1">
        <v>38867</v>
      </c>
      <c r="C8042">
        <v>9172.84</v>
      </c>
      <c r="D8042">
        <f t="shared" si="375"/>
        <v>9172.84</v>
      </c>
      <c r="E8042">
        <f t="shared" si="376"/>
        <v>5</v>
      </c>
      <c r="F8042" t="str">
        <f t="shared" si="377"/>
        <v>No</v>
      </c>
    </row>
    <row r="8043" spans="1:6" x14ac:dyDescent="0.25">
      <c r="A8043" t="s">
        <v>145</v>
      </c>
      <c r="B8043" s="1">
        <v>39531</v>
      </c>
      <c r="C8043" t="s">
        <v>4643</v>
      </c>
      <c r="D8043">
        <f t="shared" si="375"/>
        <v>9932.31</v>
      </c>
      <c r="E8043">
        <f t="shared" si="376"/>
        <v>3</v>
      </c>
      <c r="F8043" t="str">
        <f t="shared" si="377"/>
        <v>No</v>
      </c>
    </row>
    <row r="8044" spans="1:6" x14ac:dyDescent="0.25">
      <c r="A8044" t="s">
        <v>548</v>
      </c>
      <c r="B8044" s="1">
        <v>41041</v>
      </c>
      <c r="C8044" t="s">
        <v>4644</v>
      </c>
      <c r="D8044">
        <f t="shared" si="375"/>
        <v>8602.83</v>
      </c>
      <c r="E8044">
        <f t="shared" si="376"/>
        <v>5</v>
      </c>
      <c r="F8044" t="str">
        <f t="shared" si="377"/>
        <v>No</v>
      </c>
    </row>
    <row r="8045" spans="1:6" x14ac:dyDescent="0.25">
      <c r="A8045" t="s">
        <v>388</v>
      </c>
      <c r="B8045" s="1">
        <v>41262</v>
      </c>
      <c r="C8045" t="s">
        <v>4645</v>
      </c>
      <c r="D8045">
        <f t="shared" si="375"/>
        <v>8911.6200000000008</v>
      </c>
      <c r="E8045">
        <f t="shared" si="376"/>
        <v>12</v>
      </c>
      <c r="F8045" t="str">
        <f t="shared" si="377"/>
        <v>No</v>
      </c>
    </row>
    <row r="8046" spans="1:6" x14ac:dyDescent="0.25">
      <c r="A8046" t="s">
        <v>126</v>
      </c>
      <c r="B8046" s="1">
        <v>40032</v>
      </c>
      <c r="C8046" t="s">
        <v>4646</v>
      </c>
      <c r="D8046">
        <f t="shared" si="375"/>
        <v>9915.89</v>
      </c>
      <c r="E8046">
        <f t="shared" si="376"/>
        <v>8</v>
      </c>
      <c r="F8046" t="str">
        <f t="shared" si="377"/>
        <v>No</v>
      </c>
    </row>
    <row r="8047" spans="1:6" x14ac:dyDescent="0.25">
      <c r="A8047" t="s">
        <v>129</v>
      </c>
      <c r="B8047" s="1">
        <v>41989</v>
      </c>
      <c r="C8047" t="s">
        <v>4647</v>
      </c>
      <c r="D8047">
        <f t="shared" si="375"/>
        <v>7167.99</v>
      </c>
      <c r="E8047">
        <f t="shared" si="376"/>
        <v>12</v>
      </c>
      <c r="F8047" t="str">
        <f t="shared" si="377"/>
        <v>No</v>
      </c>
    </row>
    <row r="8048" spans="1:6" x14ac:dyDescent="0.25">
      <c r="A8048" t="s">
        <v>118</v>
      </c>
      <c r="B8048" s="1">
        <v>38084</v>
      </c>
      <c r="C8048">
        <v>5044.4799999999996</v>
      </c>
      <c r="D8048">
        <f t="shared" si="375"/>
        <v>5044.4799999999996</v>
      </c>
      <c r="E8048">
        <f t="shared" si="376"/>
        <v>4</v>
      </c>
      <c r="F8048" t="str">
        <f t="shared" si="377"/>
        <v>No</v>
      </c>
    </row>
    <row r="8049" spans="1:6" x14ac:dyDescent="0.25">
      <c r="A8049" t="s">
        <v>1085</v>
      </c>
      <c r="B8049" s="1">
        <v>38112</v>
      </c>
      <c r="C8049">
        <v>8015.05</v>
      </c>
      <c r="D8049">
        <f t="shared" si="375"/>
        <v>8015.05</v>
      </c>
      <c r="E8049">
        <f t="shared" si="376"/>
        <v>5</v>
      </c>
      <c r="F8049" t="str">
        <f t="shared" si="377"/>
        <v>No</v>
      </c>
    </row>
    <row r="8050" spans="1:6" x14ac:dyDescent="0.25">
      <c r="A8050" t="s">
        <v>854</v>
      </c>
      <c r="B8050" s="1">
        <v>41098</v>
      </c>
      <c r="C8050" t="s">
        <v>1791</v>
      </c>
      <c r="D8050">
        <f t="shared" si="375"/>
        <v>9772.31</v>
      </c>
      <c r="E8050">
        <f t="shared" si="376"/>
        <v>7</v>
      </c>
      <c r="F8050" t="str">
        <f t="shared" si="377"/>
        <v>No</v>
      </c>
    </row>
    <row r="8051" spans="1:6" x14ac:dyDescent="0.25">
      <c r="A8051" t="s">
        <v>413</v>
      </c>
      <c r="B8051" s="1">
        <v>40003</v>
      </c>
      <c r="C8051">
        <v>7528.7</v>
      </c>
      <c r="D8051">
        <f t="shared" si="375"/>
        <v>7528.7</v>
      </c>
      <c r="E8051">
        <f t="shared" si="376"/>
        <v>7</v>
      </c>
      <c r="F8051" t="str">
        <f t="shared" si="377"/>
        <v>No</v>
      </c>
    </row>
    <row r="8052" spans="1:6" x14ac:dyDescent="0.25">
      <c r="A8052" t="s">
        <v>1405</v>
      </c>
      <c r="B8052" s="1">
        <v>40297</v>
      </c>
      <c r="C8052" t="s">
        <v>4648</v>
      </c>
      <c r="D8052">
        <f t="shared" si="375"/>
        <v>5301.08</v>
      </c>
      <c r="E8052">
        <f t="shared" si="376"/>
        <v>4</v>
      </c>
      <c r="F8052" t="str">
        <f t="shared" si="377"/>
        <v>No</v>
      </c>
    </row>
    <row r="8053" spans="1:6" x14ac:dyDescent="0.25">
      <c r="A8053" t="s">
        <v>229</v>
      </c>
      <c r="B8053" s="1">
        <v>40456</v>
      </c>
      <c r="C8053">
        <v>6414.58</v>
      </c>
      <c r="D8053">
        <f t="shared" si="375"/>
        <v>6414.58</v>
      </c>
      <c r="E8053">
        <f t="shared" si="376"/>
        <v>10</v>
      </c>
      <c r="F8053" t="str">
        <f t="shared" si="377"/>
        <v>No</v>
      </c>
    </row>
    <row r="8054" spans="1:6" x14ac:dyDescent="0.25">
      <c r="A8054" t="s">
        <v>751</v>
      </c>
      <c r="B8054" s="1">
        <v>37222</v>
      </c>
      <c r="C8054" t="s">
        <v>4649</v>
      </c>
      <c r="D8054">
        <f t="shared" si="375"/>
        <v>7598.54</v>
      </c>
      <c r="E8054">
        <f t="shared" si="376"/>
        <v>11</v>
      </c>
      <c r="F8054" t="str">
        <f t="shared" si="377"/>
        <v>No</v>
      </c>
    </row>
    <row r="8055" spans="1:6" x14ac:dyDescent="0.25">
      <c r="A8055" t="s">
        <v>396</v>
      </c>
      <c r="B8055" s="1">
        <v>40658</v>
      </c>
      <c r="C8055">
        <v>9689.61</v>
      </c>
      <c r="D8055">
        <f t="shared" si="375"/>
        <v>9689.61</v>
      </c>
      <c r="E8055">
        <f t="shared" si="376"/>
        <v>4</v>
      </c>
      <c r="F8055" t="str">
        <f t="shared" si="377"/>
        <v>Yes</v>
      </c>
    </row>
    <row r="8056" spans="1:6" x14ac:dyDescent="0.25">
      <c r="A8056" t="s">
        <v>125</v>
      </c>
      <c r="B8056" s="1">
        <v>37953</v>
      </c>
      <c r="C8056">
        <v>9649.7999999999993</v>
      </c>
      <c r="D8056">
        <f t="shared" si="375"/>
        <v>9649.7999999999993</v>
      </c>
      <c r="E8056">
        <f t="shared" si="376"/>
        <v>11</v>
      </c>
      <c r="F8056" t="str">
        <f t="shared" si="377"/>
        <v>No</v>
      </c>
    </row>
    <row r="8057" spans="1:6" x14ac:dyDescent="0.25">
      <c r="A8057" t="s">
        <v>79</v>
      </c>
      <c r="B8057" s="1">
        <v>38517</v>
      </c>
      <c r="C8057">
        <v>7402.93</v>
      </c>
      <c r="D8057">
        <f t="shared" si="375"/>
        <v>7402.93</v>
      </c>
      <c r="E8057">
        <f t="shared" si="376"/>
        <v>6</v>
      </c>
      <c r="F8057" t="str">
        <f t="shared" si="377"/>
        <v>Yes</v>
      </c>
    </row>
    <row r="8058" spans="1:6" x14ac:dyDescent="0.25">
      <c r="A8058" t="s">
        <v>1586</v>
      </c>
      <c r="B8058" s="1">
        <v>37022</v>
      </c>
      <c r="C8058">
        <v>5335.56</v>
      </c>
      <c r="D8058">
        <f t="shared" si="375"/>
        <v>5335.56</v>
      </c>
      <c r="E8058">
        <f t="shared" si="376"/>
        <v>5</v>
      </c>
      <c r="F8058" t="str">
        <f t="shared" si="377"/>
        <v>No</v>
      </c>
    </row>
    <row r="8059" spans="1:6" x14ac:dyDescent="0.25">
      <c r="A8059" t="s">
        <v>1130</v>
      </c>
      <c r="B8059" s="1">
        <v>40340</v>
      </c>
      <c r="C8059">
        <v>7609.97</v>
      </c>
      <c r="D8059">
        <f t="shared" si="375"/>
        <v>7609.97</v>
      </c>
      <c r="E8059">
        <f t="shared" si="376"/>
        <v>6</v>
      </c>
      <c r="F8059" t="str">
        <f t="shared" si="377"/>
        <v>No</v>
      </c>
    </row>
    <row r="8060" spans="1:6" x14ac:dyDescent="0.25">
      <c r="A8060" t="s">
        <v>544</v>
      </c>
      <c r="B8060" s="1">
        <v>38624</v>
      </c>
      <c r="C8060" t="s">
        <v>4650</v>
      </c>
      <c r="D8060">
        <f t="shared" si="375"/>
        <v>6600.91</v>
      </c>
      <c r="E8060">
        <f t="shared" si="376"/>
        <v>9</v>
      </c>
      <c r="F8060" t="str">
        <f t="shared" si="377"/>
        <v>Yes</v>
      </c>
    </row>
    <row r="8061" spans="1:6" x14ac:dyDescent="0.25">
      <c r="A8061" t="s">
        <v>428</v>
      </c>
      <c r="B8061" s="1">
        <v>39088</v>
      </c>
      <c r="C8061">
        <v>9349.48</v>
      </c>
      <c r="D8061">
        <f t="shared" si="375"/>
        <v>9349.48</v>
      </c>
      <c r="E8061">
        <f t="shared" si="376"/>
        <v>1</v>
      </c>
      <c r="F8061" t="str">
        <f t="shared" si="377"/>
        <v>No</v>
      </c>
    </row>
    <row r="8062" spans="1:6" x14ac:dyDescent="0.25">
      <c r="A8062" t="s">
        <v>61</v>
      </c>
      <c r="B8062" s="1">
        <v>40658</v>
      </c>
      <c r="C8062" t="s">
        <v>4651</v>
      </c>
      <c r="D8062">
        <f t="shared" si="375"/>
        <v>6098.32</v>
      </c>
      <c r="E8062">
        <f t="shared" si="376"/>
        <v>4</v>
      </c>
      <c r="F8062" t="str">
        <f t="shared" si="377"/>
        <v>No</v>
      </c>
    </row>
    <row r="8063" spans="1:6" x14ac:dyDescent="0.25">
      <c r="A8063" t="s">
        <v>198</v>
      </c>
      <c r="B8063" s="1">
        <v>37133</v>
      </c>
      <c r="C8063">
        <v>6842.44</v>
      </c>
      <c r="D8063">
        <f t="shared" si="375"/>
        <v>6842.44</v>
      </c>
      <c r="E8063">
        <f t="shared" si="376"/>
        <v>8</v>
      </c>
      <c r="F8063" t="str">
        <f t="shared" si="377"/>
        <v>No</v>
      </c>
    </row>
    <row r="8064" spans="1:6" x14ac:dyDescent="0.25">
      <c r="A8064" t="s">
        <v>213</v>
      </c>
      <c r="B8064" s="1">
        <v>41389</v>
      </c>
      <c r="C8064" t="s">
        <v>4652</v>
      </c>
      <c r="D8064">
        <f t="shared" si="375"/>
        <v>9369.99</v>
      </c>
      <c r="E8064">
        <f t="shared" si="376"/>
        <v>4</v>
      </c>
      <c r="F8064" t="str">
        <f t="shared" si="377"/>
        <v>No</v>
      </c>
    </row>
    <row r="8065" spans="1:6" x14ac:dyDescent="0.25">
      <c r="A8065" t="s">
        <v>809</v>
      </c>
      <c r="B8065" s="1">
        <v>37902</v>
      </c>
      <c r="C8065" t="s">
        <v>4653</v>
      </c>
      <c r="D8065">
        <f t="shared" si="375"/>
        <v>9924.68</v>
      </c>
      <c r="E8065">
        <f t="shared" si="376"/>
        <v>10</v>
      </c>
      <c r="F8065" t="str">
        <f t="shared" si="377"/>
        <v>No</v>
      </c>
    </row>
    <row r="8066" spans="1:6" x14ac:dyDescent="0.25">
      <c r="A8066" t="s">
        <v>1039</v>
      </c>
      <c r="B8066" s="1">
        <v>37665</v>
      </c>
      <c r="C8066" t="s">
        <v>4654</v>
      </c>
      <c r="D8066">
        <f t="shared" si="375"/>
        <v>7166.29</v>
      </c>
      <c r="E8066">
        <f t="shared" si="376"/>
        <v>2</v>
      </c>
      <c r="F8066" t="str">
        <f t="shared" si="377"/>
        <v>No</v>
      </c>
    </row>
    <row r="8067" spans="1:6" x14ac:dyDescent="0.25">
      <c r="A8067" t="s">
        <v>79</v>
      </c>
      <c r="B8067" s="1">
        <v>40717</v>
      </c>
      <c r="C8067" t="s">
        <v>4655</v>
      </c>
      <c r="D8067">
        <f t="shared" ref="D8067:D8130" si="378">IF(LEFT(RIGHT(C8067,3))=",",_xlfn.NUMBERVALUE(C8067,",","."),C8067)</f>
        <v>9782.49</v>
      </c>
      <c r="E8067">
        <f t="shared" ref="E8067:E8130" si="379">MONTH(B8067)</f>
        <v>6</v>
      </c>
      <c r="F8067" t="str">
        <f t="shared" ref="F8067:F8130" si="380">IF(ISERROR(SEARCH("J*A*S*M",A8067)),"No","Yes")</f>
        <v>Yes</v>
      </c>
    </row>
    <row r="8068" spans="1:6" x14ac:dyDescent="0.25">
      <c r="A8068" t="s">
        <v>61</v>
      </c>
      <c r="B8068" s="1">
        <v>39602</v>
      </c>
      <c r="C8068" t="s">
        <v>4656</v>
      </c>
      <c r="D8068">
        <f t="shared" si="378"/>
        <v>7402.25</v>
      </c>
      <c r="E8068">
        <f t="shared" si="379"/>
        <v>6</v>
      </c>
      <c r="F8068" t="str">
        <f t="shared" si="380"/>
        <v>No</v>
      </c>
    </row>
    <row r="8069" spans="1:6" x14ac:dyDescent="0.25">
      <c r="A8069" t="s">
        <v>414</v>
      </c>
      <c r="B8069" s="1">
        <v>40923</v>
      </c>
      <c r="C8069">
        <v>7969.38</v>
      </c>
      <c r="D8069">
        <f t="shared" si="378"/>
        <v>7969.38</v>
      </c>
      <c r="E8069">
        <f t="shared" si="379"/>
        <v>1</v>
      </c>
      <c r="F8069" t="str">
        <f t="shared" si="380"/>
        <v>No</v>
      </c>
    </row>
    <row r="8070" spans="1:6" x14ac:dyDescent="0.25">
      <c r="A8070" t="s">
        <v>809</v>
      </c>
      <c r="B8070" s="1">
        <v>39876</v>
      </c>
      <c r="C8070" t="s">
        <v>4657</v>
      </c>
      <c r="D8070">
        <f t="shared" si="378"/>
        <v>7341.82</v>
      </c>
      <c r="E8070">
        <f t="shared" si="379"/>
        <v>3</v>
      </c>
      <c r="F8070" t="str">
        <f t="shared" si="380"/>
        <v>No</v>
      </c>
    </row>
    <row r="8071" spans="1:6" x14ac:dyDescent="0.25">
      <c r="A8071" t="s">
        <v>414</v>
      </c>
      <c r="B8071" s="1">
        <v>38924</v>
      </c>
      <c r="C8071">
        <v>8343.56</v>
      </c>
      <c r="D8071">
        <f t="shared" si="378"/>
        <v>8343.56</v>
      </c>
      <c r="E8071">
        <f t="shared" si="379"/>
        <v>7</v>
      </c>
      <c r="F8071" t="str">
        <f t="shared" si="380"/>
        <v>No</v>
      </c>
    </row>
    <row r="8072" spans="1:6" x14ac:dyDescent="0.25">
      <c r="A8072" t="s">
        <v>844</v>
      </c>
      <c r="B8072" s="1">
        <v>40969</v>
      </c>
      <c r="C8072">
        <v>6606.36</v>
      </c>
      <c r="D8072">
        <f t="shared" si="378"/>
        <v>6606.36</v>
      </c>
      <c r="E8072">
        <f t="shared" si="379"/>
        <v>3</v>
      </c>
      <c r="F8072" t="str">
        <f t="shared" si="380"/>
        <v>No</v>
      </c>
    </row>
    <row r="8073" spans="1:6" x14ac:dyDescent="0.25">
      <c r="A8073" t="s">
        <v>909</v>
      </c>
      <c r="B8073" s="1">
        <v>41454</v>
      </c>
      <c r="C8073" t="s">
        <v>4658</v>
      </c>
      <c r="D8073">
        <f t="shared" si="378"/>
        <v>6662.5</v>
      </c>
      <c r="E8073">
        <f t="shared" si="379"/>
        <v>6</v>
      </c>
      <c r="F8073" t="str">
        <f t="shared" si="380"/>
        <v>No</v>
      </c>
    </row>
    <row r="8074" spans="1:6" x14ac:dyDescent="0.25">
      <c r="A8074" t="s">
        <v>179</v>
      </c>
      <c r="B8074" s="1">
        <v>40310</v>
      </c>
      <c r="C8074" t="s">
        <v>4659</v>
      </c>
      <c r="D8074">
        <f t="shared" si="378"/>
        <v>7058.88</v>
      </c>
      <c r="E8074">
        <f t="shared" si="379"/>
        <v>5</v>
      </c>
      <c r="F8074" t="str">
        <f t="shared" si="380"/>
        <v>No</v>
      </c>
    </row>
    <row r="8075" spans="1:6" x14ac:dyDescent="0.25">
      <c r="A8075" t="s">
        <v>196</v>
      </c>
      <c r="B8075" s="1">
        <v>41901</v>
      </c>
      <c r="C8075">
        <v>9816.36</v>
      </c>
      <c r="D8075">
        <f t="shared" si="378"/>
        <v>9816.36</v>
      </c>
      <c r="E8075">
        <f t="shared" si="379"/>
        <v>9</v>
      </c>
      <c r="F8075" t="str">
        <f t="shared" si="380"/>
        <v>No</v>
      </c>
    </row>
    <row r="8076" spans="1:6" x14ac:dyDescent="0.25">
      <c r="A8076" t="s">
        <v>143</v>
      </c>
      <c r="B8076" s="1">
        <v>41736</v>
      </c>
      <c r="C8076" t="s">
        <v>4660</v>
      </c>
      <c r="D8076">
        <f t="shared" si="378"/>
        <v>9632.9500000000007</v>
      </c>
      <c r="E8076">
        <f t="shared" si="379"/>
        <v>4</v>
      </c>
      <c r="F8076" t="str">
        <f t="shared" si="380"/>
        <v>Yes</v>
      </c>
    </row>
    <row r="8077" spans="1:6" x14ac:dyDescent="0.25">
      <c r="A8077" t="s">
        <v>134</v>
      </c>
      <c r="B8077" s="1">
        <v>38430</v>
      </c>
      <c r="C8077">
        <v>6901.71</v>
      </c>
      <c r="D8077">
        <f t="shared" si="378"/>
        <v>6901.71</v>
      </c>
      <c r="E8077">
        <f t="shared" si="379"/>
        <v>3</v>
      </c>
      <c r="F8077" t="str">
        <f t="shared" si="380"/>
        <v>No</v>
      </c>
    </row>
    <row r="8078" spans="1:6" x14ac:dyDescent="0.25">
      <c r="A8078" t="s">
        <v>253</v>
      </c>
      <c r="B8078" s="1">
        <v>40626</v>
      </c>
      <c r="C8078" t="s">
        <v>4661</v>
      </c>
      <c r="D8078">
        <f t="shared" si="378"/>
        <v>7915.05</v>
      </c>
      <c r="E8078">
        <f t="shared" si="379"/>
        <v>3</v>
      </c>
      <c r="F8078" t="str">
        <f t="shared" si="380"/>
        <v>No</v>
      </c>
    </row>
    <row r="8079" spans="1:6" x14ac:dyDescent="0.25">
      <c r="A8079" t="s">
        <v>84</v>
      </c>
      <c r="B8079" s="1">
        <v>41241</v>
      </c>
      <c r="C8079" t="s">
        <v>4662</v>
      </c>
      <c r="D8079">
        <f t="shared" si="378"/>
        <v>9226.9</v>
      </c>
      <c r="E8079">
        <f t="shared" si="379"/>
        <v>11</v>
      </c>
      <c r="F8079" t="str">
        <f t="shared" si="380"/>
        <v>No</v>
      </c>
    </row>
    <row r="8080" spans="1:6" x14ac:dyDescent="0.25">
      <c r="A8080" t="s">
        <v>101</v>
      </c>
      <c r="B8080" s="1">
        <v>40774</v>
      </c>
      <c r="C8080">
        <v>9940.7800000000007</v>
      </c>
      <c r="D8080">
        <f t="shared" si="378"/>
        <v>9940.7800000000007</v>
      </c>
      <c r="E8080">
        <f t="shared" si="379"/>
        <v>8</v>
      </c>
      <c r="F8080" t="str">
        <f t="shared" si="380"/>
        <v>No</v>
      </c>
    </row>
    <row r="8081" spans="1:6" x14ac:dyDescent="0.25">
      <c r="A8081" t="s">
        <v>394</v>
      </c>
      <c r="B8081" s="1">
        <v>37925</v>
      </c>
      <c r="C8081" t="s">
        <v>4663</v>
      </c>
      <c r="D8081">
        <f t="shared" si="378"/>
        <v>5574.11</v>
      </c>
      <c r="E8081">
        <f t="shared" si="379"/>
        <v>10</v>
      </c>
      <c r="F8081" t="str">
        <f t="shared" si="380"/>
        <v>No</v>
      </c>
    </row>
    <row r="8082" spans="1:6" x14ac:dyDescent="0.25">
      <c r="A8082" t="s">
        <v>981</v>
      </c>
      <c r="B8082" s="1">
        <v>39115</v>
      </c>
      <c r="C8082" t="s">
        <v>4664</v>
      </c>
      <c r="D8082">
        <f t="shared" si="378"/>
        <v>6775.43</v>
      </c>
      <c r="E8082">
        <f t="shared" si="379"/>
        <v>2</v>
      </c>
      <c r="F8082" t="str">
        <f t="shared" si="380"/>
        <v>No</v>
      </c>
    </row>
    <row r="8083" spans="1:6" x14ac:dyDescent="0.25">
      <c r="A8083" t="s">
        <v>665</v>
      </c>
      <c r="B8083" s="1">
        <v>41621</v>
      </c>
      <c r="C8083" t="s">
        <v>4665</v>
      </c>
      <c r="D8083">
        <f t="shared" si="378"/>
        <v>9685.5400000000009</v>
      </c>
      <c r="E8083">
        <f t="shared" si="379"/>
        <v>12</v>
      </c>
      <c r="F8083" t="str">
        <f t="shared" si="380"/>
        <v>No</v>
      </c>
    </row>
    <row r="8084" spans="1:6" x14ac:dyDescent="0.25">
      <c r="A8084" t="s">
        <v>393</v>
      </c>
      <c r="B8084" s="1">
        <v>38830</v>
      </c>
      <c r="C8084">
        <v>8833.65</v>
      </c>
      <c r="D8084">
        <f t="shared" si="378"/>
        <v>8833.65</v>
      </c>
      <c r="E8084">
        <f t="shared" si="379"/>
        <v>4</v>
      </c>
      <c r="F8084" t="str">
        <f t="shared" si="380"/>
        <v>No</v>
      </c>
    </row>
    <row r="8085" spans="1:6" x14ac:dyDescent="0.25">
      <c r="A8085" t="s">
        <v>74</v>
      </c>
      <c r="B8085" s="1">
        <v>41652</v>
      </c>
      <c r="C8085" t="s">
        <v>4666</v>
      </c>
      <c r="D8085">
        <f t="shared" si="378"/>
        <v>8884.2199999999993</v>
      </c>
      <c r="E8085">
        <f t="shared" si="379"/>
        <v>1</v>
      </c>
      <c r="F8085" t="str">
        <f t="shared" si="380"/>
        <v>Yes</v>
      </c>
    </row>
    <row r="8086" spans="1:6" x14ac:dyDescent="0.25">
      <c r="A8086" t="s">
        <v>1361</v>
      </c>
      <c r="B8086" s="1">
        <v>39840</v>
      </c>
      <c r="C8086">
        <v>6168.55</v>
      </c>
      <c r="D8086">
        <f t="shared" si="378"/>
        <v>6168.55</v>
      </c>
      <c r="E8086">
        <f t="shared" si="379"/>
        <v>1</v>
      </c>
      <c r="F8086" t="str">
        <f t="shared" si="380"/>
        <v>No</v>
      </c>
    </row>
    <row r="8087" spans="1:6" x14ac:dyDescent="0.25">
      <c r="A8087" t="s">
        <v>362</v>
      </c>
      <c r="B8087" s="1">
        <v>40352</v>
      </c>
      <c r="C8087">
        <v>7951.27</v>
      </c>
      <c r="D8087">
        <f t="shared" si="378"/>
        <v>7951.27</v>
      </c>
      <c r="E8087">
        <f t="shared" si="379"/>
        <v>6</v>
      </c>
      <c r="F8087" t="str">
        <f t="shared" si="380"/>
        <v>No</v>
      </c>
    </row>
    <row r="8088" spans="1:6" x14ac:dyDescent="0.25">
      <c r="A8088" t="s">
        <v>190</v>
      </c>
      <c r="B8088" s="1">
        <v>38303</v>
      </c>
      <c r="C8088" t="s">
        <v>4667</v>
      </c>
      <c r="D8088">
        <f t="shared" si="378"/>
        <v>7007.82</v>
      </c>
      <c r="E8088">
        <f t="shared" si="379"/>
        <v>11</v>
      </c>
      <c r="F8088" t="str">
        <f t="shared" si="380"/>
        <v>No</v>
      </c>
    </row>
    <row r="8089" spans="1:6" x14ac:dyDescent="0.25">
      <c r="A8089" t="s">
        <v>1012</v>
      </c>
      <c r="B8089" s="1">
        <v>37900</v>
      </c>
      <c r="C8089">
        <v>9204.02</v>
      </c>
      <c r="D8089">
        <f t="shared" si="378"/>
        <v>9204.02</v>
      </c>
      <c r="E8089">
        <f t="shared" si="379"/>
        <v>10</v>
      </c>
      <c r="F8089" t="str">
        <f t="shared" si="380"/>
        <v>No</v>
      </c>
    </row>
    <row r="8090" spans="1:6" x14ac:dyDescent="0.25">
      <c r="A8090" t="s">
        <v>3005</v>
      </c>
      <c r="B8090" s="1">
        <v>38720</v>
      </c>
      <c r="C8090" t="s">
        <v>4668</v>
      </c>
      <c r="D8090">
        <f t="shared" si="378"/>
        <v>6080.1</v>
      </c>
      <c r="E8090">
        <f t="shared" si="379"/>
        <v>1</v>
      </c>
      <c r="F8090" t="str">
        <f t="shared" si="380"/>
        <v>No</v>
      </c>
    </row>
    <row r="8091" spans="1:6" x14ac:dyDescent="0.25">
      <c r="A8091" t="s">
        <v>388</v>
      </c>
      <c r="B8091" s="1">
        <v>37821</v>
      </c>
      <c r="C8091">
        <v>6458.97</v>
      </c>
      <c r="D8091">
        <f t="shared" si="378"/>
        <v>6458.97</v>
      </c>
      <c r="E8091">
        <f t="shared" si="379"/>
        <v>7</v>
      </c>
      <c r="F8091" t="str">
        <f t="shared" si="380"/>
        <v>No</v>
      </c>
    </row>
    <row r="8092" spans="1:6" x14ac:dyDescent="0.25">
      <c r="A8092" t="s">
        <v>71</v>
      </c>
      <c r="B8092" s="1">
        <v>41548</v>
      </c>
      <c r="C8092" t="s">
        <v>4669</v>
      </c>
      <c r="D8092">
        <f t="shared" si="378"/>
        <v>9521.06</v>
      </c>
      <c r="E8092">
        <f t="shared" si="379"/>
        <v>10</v>
      </c>
      <c r="F8092" t="str">
        <f t="shared" si="380"/>
        <v>No</v>
      </c>
    </row>
    <row r="8093" spans="1:6" x14ac:dyDescent="0.25">
      <c r="A8093" t="s">
        <v>1387</v>
      </c>
      <c r="B8093" s="1">
        <v>40210</v>
      </c>
      <c r="C8093">
        <v>6752.97</v>
      </c>
      <c r="D8093">
        <f t="shared" si="378"/>
        <v>6752.97</v>
      </c>
      <c r="E8093">
        <f t="shared" si="379"/>
        <v>2</v>
      </c>
      <c r="F8093" t="str">
        <f t="shared" si="380"/>
        <v>No</v>
      </c>
    </row>
    <row r="8094" spans="1:6" x14ac:dyDescent="0.25">
      <c r="A8094" t="s">
        <v>234</v>
      </c>
      <c r="B8094" s="1">
        <v>41084</v>
      </c>
      <c r="C8094">
        <v>9158.89</v>
      </c>
      <c r="D8094">
        <f t="shared" si="378"/>
        <v>9158.89</v>
      </c>
      <c r="E8094">
        <f t="shared" si="379"/>
        <v>6</v>
      </c>
      <c r="F8094" t="str">
        <f t="shared" si="380"/>
        <v>No</v>
      </c>
    </row>
    <row r="8095" spans="1:6" x14ac:dyDescent="0.25">
      <c r="A8095" t="s">
        <v>776</v>
      </c>
      <c r="B8095" s="1">
        <v>40638</v>
      </c>
      <c r="C8095" t="s">
        <v>4670</v>
      </c>
      <c r="D8095">
        <f t="shared" si="378"/>
        <v>8838.27</v>
      </c>
      <c r="E8095">
        <f t="shared" si="379"/>
        <v>4</v>
      </c>
      <c r="F8095" t="str">
        <f t="shared" si="380"/>
        <v>No</v>
      </c>
    </row>
    <row r="8096" spans="1:6" x14ac:dyDescent="0.25">
      <c r="A8096" t="s">
        <v>467</v>
      </c>
      <c r="B8096" s="1">
        <v>41805</v>
      </c>
      <c r="C8096">
        <v>7259.73</v>
      </c>
      <c r="D8096">
        <f t="shared" si="378"/>
        <v>7259.73</v>
      </c>
      <c r="E8096">
        <f t="shared" si="379"/>
        <v>6</v>
      </c>
      <c r="F8096" t="str">
        <f t="shared" si="380"/>
        <v>No</v>
      </c>
    </row>
    <row r="8097" spans="1:6" x14ac:dyDescent="0.25">
      <c r="A8097" t="s">
        <v>285</v>
      </c>
      <c r="B8097" s="1">
        <v>41336</v>
      </c>
      <c r="C8097" t="s">
        <v>4671</v>
      </c>
      <c r="D8097">
        <f t="shared" si="378"/>
        <v>7599.33</v>
      </c>
      <c r="E8097">
        <f t="shared" si="379"/>
        <v>3</v>
      </c>
      <c r="F8097" t="str">
        <f t="shared" si="380"/>
        <v>No</v>
      </c>
    </row>
    <row r="8098" spans="1:6" x14ac:dyDescent="0.25">
      <c r="A8098" t="s">
        <v>125</v>
      </c>
      <c r="B8098" s="1">
        <v>41450</v>
      </c>
      <c r="C8098" t="s">
        <v>4672</v>
      </c>
      <c r="D8098">
        <f t="shared" si="378"/>
        <v>5109.84</v>
      </c>
      <c r="E8098">
        <f t="shared" si="379"/>
        <v>6</v>
      </c>
      <c r="F8098" t="str">
        <f t="shared" si="380"/>
        <v>No</v>
      </c>
    </row>
    <row r="8099" spans="1:6" x14ac:dyDescent="0.25">
      <c r="A8099" t="s">
        <v>403</v>
      </c>
      <c r="B8099" s="1">
        <v>38479</v>
      </c>
      <c r="C8099">
        <v>9242.24</v>
      </c>
      <c r="D8099">
        <f t="shared" si="378"/>
        <v>9242.24</v>
      </c>
      <c r="E8099">
        <f t="shared" si="379"/>
        <v>5</v>
      </c>
      <c r="F8099" t="str">
        <f t="shared" si="380"/>
        <v>No</v>
      </c>
    </row>
    <row r="8100" spans="1:6" x14ac:dyDescent="0.25">
      <c r="A8100" t="s">
        <v>334</v>
      </c>
      <c r="B8100" s="1">
        <v>37507</v>
      </c>
      <c r="C8100">
        <v>6958.35</v>
      </c>
      <c r="D8100">
        <f t="shared" si="378"/>
        <v>6958.35</v>
      </c>
      <c r="E8100">
        <f t="shared" si="379"/>
        <v>9</v>
      </c>
      <c r="F8100" t="str">
        <f t="shared" si="380"/>
        <v>No</v>
      </c>
    </row>
    <row r="8101" spans="1:6" x14ac:dyDescent="0.25">
      <c r="A8101" t="s">
        <v>216</v>
      </c>
      <c r="B8101" s="1">
        <v>38977</v>
      </c>
      <c r="C8101" t="s">
        <v>4673</v>
      </c>
      <c r="D8101">
        <f t="shared" si="378"/>
        <v>6872.21</v>
      </c>
      <c r="E8101">
        <f t="shared" si="379"/>
        <v>9</v>
      </c>
      <c r="F8101" t="str">
        <f t="shared" si="380"/>
        <v>No</v>
      </c>
    </row>
    <row r="8102" spans="1:6" x14ac:dyDescent="0.25">
      <c r="A8102" t="s">
        <v>320</v>
      </c>
      <c r="B8102" s="1">
        <v>41453</v>
      </c>
      <c r="C8102">
        <v>8297.3799999999992</v>
      </c>
      <c r="D8102">
        <f t="shared" si="378"/>
        <v>8297.3799999999992</v>
      </c>
      <c r="E8102">
        <f t="shared" si="379"/>
        <v>6</v>
      </c>
      <c r="F8102" t="str">
        <f t="shared" si="380"/>
        <v>Yes</v>
      </c>
    </row>
    <row r="8103" spans="1:6" x14ac:dyDescent="0.25">
      <c r="A8103" t="s">
        <v>299</v>
      </c>
      <c r="B8103" s="1">
        <v>40430</v>
      </c>
      <c r="C8103" t="s">
        <v>4674</v>
      </c>
      <c r="D8103">
        <f t="shared" si="378"/>
        <v>7651.8</v>
      </c>
      <c r="E8103">
        <f t="shared" si="379"/>
        <v>9</v>
      </c>
      <c r="F8103" t="str">
        <f t="shared" si="380"/>
        <v>No</v>
      </c>
    </row>
    <row r="8104" spans="1:6" x14ac:dyDescent="0.25">
      <c r="A8104" t="s">
        <v>121</v>
      </c>
      <c r="B8104" s="1">
        <v>38192</v>
      </c>
      <c r="C8104">
        <v>6230.79</v>
      </c>
      <c r="D8104">
        <f t="shared" si="378"/>
        <v>6230.79</v>
      </c>
      <c r="E8104">
        <f t="shared" si="379"/>
        <v>7</v>
      </c>
      <c r="F8104" t="str">
        <f t="shared" si="380"/>
        <v>No</v>
      </c>
    </row>
    <row r="8105" spans="1:6" x14ac:dyDescent="0.25">
      <c r="A8105" t="s">
        <v>129</v>
      </c>
      <c r="B8105" s="1">
        <v>39643</v>
      </c>
      <c r="C8105" t="s">
        <v>4675</v>
      </c>
      <c r="D8105">
        <f t="shared" si="378"/>
        <v>7947.18</v>
      </c>
      <c r="E8105">
        <f t="shared" si="379"/>
        <v>7</v>
      </c>
      <c r="F8105" t="str">
        <f t="shared" si="380"/>
        <v>No</v>
      </c>
    </row>
    <row r="8106" spans="1:6" x14ac:dyDescent="0.25">
      <c r="A8106" t="s">
        <v>1197</v>
      </c>
      <c r="B8106" s="1">
        <v>39999</v>
      </c>
      <c r="C8106">
        <v>9307.98</v>
      </c>
      <c r="D8106">
        <f t="shared" si="378"/>
        <v>9307.98</v>
      </c>
      <c r="E8106">
        <f t="shared" si="379"/>
        <v>7</v>
      </c>
      <c r="F8106" t="str">
        <f t="shared" si="380"/>
        <v>No</v>
      </c>
    </row>
    <row r="8107" spans="1:6" x14ac:dyDescent="0.25">
      <c r="A8107" t="s">
        <v>126</v>
      </c>
      <c r="B8107" s="1">
        <v>38688</v>
      </c>
      <c r="C8107">
        <v>5545.45</v>
      </c>
      <c r="D8107">
        <f t="shared" si="378"/>
        <v>5545.45</v>
      </c>
      <c r="E8107">
        <f t="shared" si="379"/>
        <v>12</v>
      </c>
      <c r="F8107" t="str">
        <f t="shared" si="380"/>
        <v>No</v>
      </c>
    </row>
    <row r="8108" spans="1:6" x14ac:dyDescent="0.25">
      <c r="A8108" t="s">
        <v>74</v>
      </c>
      <c r="B8108" s="1">
        <v>37308</v>
      </c>
      <c r="C8108" t="s">
        <v>4676</v>
      </c>
      <c r="D8108">
        <f t="shared" si="378"/>
        <v>7727.76</v>
      </c>
      <c r="E8108">
        <f t="shared" si="379"/>
        <v>2</v>
      </c>
      <c r="F8108" t="str">
        <f t="shared" si="380"/>
        <v>Yes</v>
      </c>
    </row>
    <row r="8109" spans="1:6" x14ac:dyDescent="0.25">
      <c r="A8109" t="s">
        <v>706</v>
      </c>
      <c r="B8109" s="1">
        <v>40931</v>
      </c>
      <c r="C8109" t="s">
        <v>4677</v>
      </c>
      <c r="D8109">
        <f t="shared" si="378"/>
        <v>9678.48</v>
      </c>
      <c r="E8109">
        <f t="shared" si="379"/>
        <v>1</v>
      </c>
      <c r="F8109" t="str">
        <f t="shared" si="380"/>
        <v>No</v>
      </c>
    </row>
    <row r="8110" spans="1:6" x14ac:dyDescent="0.25">
      <c r="A8110" t="s">
        <v>99</v>
      </c>
      <c r="B8110" s="1">
        <v>40648</v>
      </c>
      <c r="C8110">
        <v>7076.21</v>
      </c>
      <c r="D8110">
        <f t="shared" si="378"/>
        <v>7076.21</v>
      </c>
      <c r="E8110">
        <f t="shared" si="379"/>
        <v>4</v>
      </c>
      <c r="F8110" t="str">
        <f t="shared" si="380"/>
        <v>No</v>
      </c>
    </row>
    <row r="8111" spans="1:6" x14ac:dyDescent="0.25">
      <c r="A8111" t="s">
        <v>1039</v>
      </c>
      <c r="B8111" s="1">
        <v>38794</v>
      </c>
      <c r="C8111" t="s">
        <v>4678</v>
      </c>
      <c r="D8111">
        <f t="shared" si="378"/>
        <v>5957.34</v>
      </c>
      <c r="E8111">
        <f t="shared" si="379"/>
        <v>3</v>
      </c>
      <c r="F8111" t="str">
        <f t="shared" si="380"/>
        <v>No</v>
      </c>
    </row>
    <row r="8112" spans="1:6" x14ac:dyDescent="0.25">
      <c r="A8112" t="s">
        <v>1328</v>
      </c>
      <c r="B8112" s="1">
        <v>39053</v>
      </c>
      <c r="C8112" t="s">
        <v>4679</v>
      </c>
      <c r="D8112">
        <f t="shared" si="378"/>
        <v>8083.96</v>
      </c>
      <c r="E8112">
        <f t="shared" si="379"/>
        <v>12</v>
      </c>
      <c r="F8112" t="str">
        <f t="shared" si="380"/>
        <v>No</v>
      </c>
    </row>
    <row r="8113" spans="1:6" x14ac:dyDescent="0.25">
      <c r="A8113" t="s">
        <v>915</v>
      </c>
      <c r="B8113" s="1">
        <v>41139</v>
      </c>
      <c r="C8113" t="s">
        <v>4680</v>
      </c>
      <c r="D8113">
        <f t="shared" si="378"/>
        <v>7186.31</v>
      </c>
      <c r="E8113">
        <f t="shared" si="379"/>
        <v>8</v>
      </c>
      <c r="F8113" t="str">
        <f t="shared" si="380"/>
        <v>No</v>
      </c>
    </row>
    <row r="8114" spans="1:6" x14ac:dyDescent="0.25">
      <c r="A8114" t="s">
        <v>866</v>
      </c>
      <c r="B8114" s="1">
        <v>40270</v>
      </c>
      <c r="C8114">
        <v>5441.35</v>
      </c>
      <c r="D8114">
        <f t="shared" si="378"/>
        <v>5441.35</v>
      </c>
      <c r="E8114">
        <f t="shared" si="379"/>
        <v>4</v>
      </c>
      <c r="F8114" t="str">
        <f t="shared" si="380"/>
        <v>No</v>
      </c>
    </row>
    <row r="8115" spans="1:6" x14ac:dyDescent="0.25">
      <c r="A8115" t="s">
        <v>1588</v>
      </c>
      <c r="B8115" s="1">
        <v>39428</v>
      </c>
      <c r="C8115" t="s">
        <v>4681</v>
      </c>
      <c r="D8115">
        <f t="shared" si="378"/>
        <v>7905.86</v>
      </c>
      <c r="E8115">
        <f t="shared" si="379"/>
        <v>12</v>
      </c>
      <c r="F8115" t="str">
        <f t="shared" si="380"/>
        <v>No</v>
      </c>
    </row>
    <row r="8116" spans="1:6" x14ac:dyDescent="0.25">
      <c r="A8116" t="s">
        <v>1116</v>
      </c>
      <c r="B8116" s="1">
        <v>41807</v>
      </c>
      <c r="C8116">
        <v>6274.8</v>
      </c>
      <c r="D8116">
        <f t="shared" si="378"/>
        <v>6274.8</v>
      </c>
      <c r="E8116">
        <f t="shared" si="379"/>
        <v>6</v>
      </c>
      <c r="F8116" t="str">
        <f t="shared" si="380"/>
        <v>No</v>
      </c>
    </row>
    <row r="8117" spans="1:6" x14ac:dyDescent="0.25">
      <c r="A8117" t="s">
        <v>178</v>
      </c>
      <c r="B8117" s="1">
        <v>39591</v>
      </c>
      <c r="C8117" t="s">
        <v>4682</v>
      </c>
      <c r="D8117">
        <f t="shared" si="378"/>
        <v>7805.91</v>
      </c>
      <c r="E8117">
        <f t="shared" si="379"/>
        <v>5</v>
      </c>
      <c r="F8117" t="str">
        <f t="shared" si="380"/>
        <v>No</v>
      </c>
    </row>
    <row r="8118" spans="1:6" x14ac:dyDescent="0.25">
      <c r="A8118" t="s">
        <v>413</v>
      </c>
      <c r="B8118" s="1">
        <v>37821</v>
      </c>
      <c r="C8118" t="s">
        <v>4683</v>
      </c>
      <c r="D8118">
        <f t="shared" si="378"/>
        <v>9327.66</v>
      </c>
      <c r="E8118">
        <f t="shared" si="379"/>
        <v>7</v>
      </c>
      <c r="F8118" t="str">
        <f t="shared" si="380"/>
        <v>No</v>
      </c>
    </row>
    <row r="8119" spans="1:6" x14ac:dyDescent="0.25">
      <c r="A8119" t="s">
        <v>312</v>
      </c>
      <c r="B8119" s="1">
        <v>41022</v>
      </c>
      <c r="C8119">
        <v>6755.1</v>
      </c>
      <c r="D8119">
        <f t="shared" si="378"/>
        <v>6755.1</v>
      </c>
      <c r="E8119">
        <f t="shared" si="379"/>
        <v>4</v>
      </c>
      <c r="F8119" t="str">
        <f t="shared" si="380"/>
        <v>No</v>
      </c>
    </row>
    <row r="8120" spans="1:6" x14ac:dyDescent="0.25">
      <c r="A8120" t="s">
        <v>1588</v>
      </c>
      <c r="B8120" s="1">
        <v>38836</v>
      </c>
      <c r="C8120">
        <v>7892.58</v>
      </c>
      <c r="D8120">
        <f t="shared" si="378"/>
        <v>7892.58</v>
      </c>
      <c r="E8120">
        <f t="shared" si="379"/>
        <v>4</v>
      </c>
      <c r="F8120" t="str">
        <f t="shared" si="380"/>
        <v>No</v>
      </c>
    </row>
    <row r="8121" spans="1:6" x14ac:dyDescent="0.25">
      <c r="A8121" t="s">
        <v>104</v>
      </c>
      <c r="B8121" s="1">
        <v>38416</v>
      </c>
      <c r="C8121">
        <v>8161.3</v>
      </c>
      <c r="D8121">
        <f t="shared" si="378"/>
        <v>8161.3</v>
      </c>
      <c r="E8121">
        <f t="shared" si="379"/>
        <v>3</v>
      </c>
      <c r="F8121" t="str">
        <f t="shared" si="380"/>
        <v>No</v>
      </c>
    </row>
    <row r="8122" spans="1:6" x14ac:dyDescent="0.25">
      <c r="A8122" t="s">
        <v>751</v>
      </c>
      <c r="B8122" s="1">
        <v>40305</v>
      </c>
      <c r="C8122">
        <v>6929.14</v>
      </c>
      <c r="D8122">
        <f t="shared" si="378"/>
        <v>6929.14</v>
      </c>
      <c r="E8122">
        <f t="shared" si="379"/>
        <v>5</v>
      </c>
      <c r="F8122" t="str">
        <f t="shared" si="380"/>
        <v>No</v>
      </c>
    </row>
    <row r="8123" spans="1:6" x14ac:dyDescent="0.25">
      <c r="A8123" t="s">
        <v>894</v>
      </c>
      <c r="B8123" s="1">
        <v>41119</v>
      </c>
      <c r="C8123">
        <v>6352.48</v>
      </c>
      <c r="D8123">
        <f t="shared" si="378"/>
        <v>6352.48</v>
      </c>
      <c r="E8123">
        <f t="shared" si="379"/>
        <v>7</v>
      </c>
      <c r="F8123" t="str">
        <f t="shared" si="380"/>
        <v>No</v>
      </c>
    </row>
    <row r="8124" spans="1:6" x14ac:dyDescent="0.25">
      <c r="A8124" t="s">
        <v>71</v>
      </c>
      <c r="B8124" s="1">
        <v>37190</v>
      </c>
      <c r="C8124" t="s">
        <v>4684</v>
      </c>
      <c r="D8124">
        <f t="shared" si="378"/>
        <v>6420.71</v>
      </c>
      <c r="E8124">
        <f t="shared" si="379"/>
        <v>10</v>
      </c>
      <c r="F8124" t="str">
        <f t="shared" si="380"/>
        <v>No</v>
      </c>
    </row>
    <row r="8125" spans="1:6" x14ac:dyDescent="0.25">
      <c r="A8125" t="s">
        <v>229</v>
      </c>
      <c r="B8125" s="1">
        <v>38181</v>
      </c>
      <c r="C8125">
        <v>6995.91</v>
      </c>
      <c r="D8125">
        <f t="shared" si="378"/>
        <v>6995.91</v>
      </c>
      <c r="E8125">
        <f t="shared" si="379"/>
        <v>7</v>
      </c>
      <c r="F8125" t="str">
        <f t="shared" si="380"/>
        <v>No</v>
      </c>
    </row>
    <row r="8126" spans="1:6" x14ac:dyDescent="0.25">
      <c r="A8126" t="s">
        <v>335</v>
      </c>
      <c r="B8126" s="1">
        <v>37812</v>
      </c>
      <c r="C8126">
        <v>7680.87</v>
      </c>
      <c r="D8126">
        <f t="shared" si="378"/>
        <v>7680.87</v>
      </c>
      <c r="E8126">
        <f t="shared" si="379"/>
        <v>7</v>
      </c>
      <c r="F8126" t="str">
        <f t="shared" si="380"/>
        <v>No</v>
      </c>
    </row>
    <row r="8127" spans="1:6" x14ac:dyDescent="0.25">
      <c r="A8127" t="s">
        <v>413</v>
      </c>
      <c r="B8127" s="1">
        <v>38552</v>
      </c>
      <c r="C8127" t="s">
        <v>4685</v>
      </c>
      <c r="D8127">
        <f t="shared" si="378"/>
        <v>9482.2099999999991</v>
      </c>
      <c r="E8127">
        <f t="shared" si="379"/>
        <v>7</v>
      </c>
      <c r="F8127" t="str">
        <f t="shared" si="380"/>
        <v>No</v>
      </c>
    </row>
    <row r="8128" spans="1:6" x14ac:dyDescent="0.25">
      <c r="A8128" t="s">
        <v>2040</v>
      </c>
      <c r="B8128" s="1">
        <v>39945</v>
      </c>
      <c r="C8128" t="s">
        <v>4686</v>
      </c>
      <c r="D8128">
        <f t="shared" si="378"/>
        <v>8253.36</v>
      </c>
      <c r="E8128">
        <f t="shared" si="379"/>
        <v>5</v>
      </c>
      <c r="F8128" t="str">
        <f t="shared" si="380"/>
        <v>No</v>
      </c>
    </row>
    <row r="8129" spans="1:6" x14ac:dyDescent="0.25">
      <c r="A8129" t="s">
        <v>403</v>
      </c>
      <c r="B8129" s="1">
        <v>38626</v>
      </c>
      <c r="C8129">
        <v>6699.41</v>
      </c>
      <c r="D8129">
        <f t="shared" si="378"/>
        <v>6699.41</v>
      </c>
      <c r="E8129">
        <f t="shared" si="379"/>
        <v>10</v>
      </c>
      <c r="F8129" t="str">
        <f t="shared" si="380"/>
        <v>No</v>
      </c>
    </row>
    <row r="8130" spans="1:6" x14ac:dyDescent="0.25">
      <c r="A8130" t="s">
        <v>670</v>
      </c>
      <c r="B8130" s="1">
        <v>37951</v>
      </c>
      <c r="C8130" t="s">
        <v>4687</v>
      </c>
      <c r="D8130">
        <f t="shared" si="378"/>
        <v>6846.91</v>
      </c>
      <c r="E8130">
        <f t="shared" si="379"/>
        <v>11</v>
      </c>
      <c r="F8130" t="str">
        <f t="shared" si="380"/>
        <v>No</v>
      </c>
    </row>
    <row r="8131" spans="1:6" x14ac:dyDescent="0.25">
      <c r="A8131" t="s">
        <v>743</v>
      </c>
      <c r="B8131" s="1">
        <v>39958</v>
      </c>
      <c r="C8131">
        <v>9617.19</v>
      </c>
      <c r="D8131">
        <f t="shared" ref="D8131:D8194" si="381">IF(LEFT(RIGHT(C8131,3))=",",_xlfn.NUMBERVALUE(C8131,",","."),C8131)</f>
        <v>9617.19</v>
      </c>
      <c r="E8131">
        <f t="shared" ref="E8131:E8194" si="382">MONTH(B8131)</f>
        <v>5</v>
      </c>
      <c r="F8131" t="str">
        <f t="shared" ref="F8131:F8194" si="383">IF(ISERROR(SEARCH("J*A*S*M",A8131)),"No","Yes")</f>
        <v>No</v>
      </c>
    </row>
    <row r="8132" spans="1:6" x14ac:dyDescent="0.25">
      <c r="A8132" t="s">
        <v>96</v>
      </c>
      <c r="B8132" s="1">
        <v>39894</v>
      </c>
      <c r="C8132">
        <v>9808.75</v>
      </c>
      <c r="D8132">
        <f t="shared" si="381"/>
        <v>9808.75</v>
      </c>
      <c r="E8132">
        <f t="shared" si="382"/>
        <v>3</v>
      </c>
      <c r="F8132" t="str">
        <f t="shared" si="383"/>
        <v>No</v>
      </c>
    </row>
    <row r="8133" spans="1:6" x14ac:dyDescent="0.25">
      <c r="A8133" t="s">
        <v>438</v>
      </c>
      <c r="B8133" s="1">
        <v>41794</v>
      </c>
      <c r="C8133" t="s">
        <v>4688</v>
      </c>
      <c r="D8133">
        <f t="shared" si="381"/>
        <v>9668.9699999999993</v>
      </c>
      <c r="E8133">
        <f t="shared" si="382"/>
        <v>6</v>
      </c>
      <c r="F8133" t="str">
        <f t="shared" si="383"/>
        <v>No</v>
      </c>
    </row>
    <row r="8134" spans="1:6" x14ac:dyDescent="0.25">
      <c r="A8134" t="s">
        <v>544</v>
      </c>
      <c r="B8134" s="1">
        <v>39301</v>
      </c>
      <c r="C8134" t="s">
        <v>4689</v>
      </c>
      <c r="D8134">
        <f t="shared" si="381"/>
        <v>9923.99</v>
      </c>
      <c r="E8134">
        <f t="shared" si="382"/>
        <v>8</v>
      </c>
      <c r="F8134" t="str">
        <f t="shared" si="383"/>
        <v>Yes</v>
      </c>
    </row>
    <row r="8135" spans="1:6" x14ac:dyDescent="0.25">
      <c r="A8135" t="s">
        <v>146</v>
      </c>
      <c r="B8135" s="1">
        <v>39542</v>
      </c>
      <c r="C8135" t="s">
        <v>4690</v>
      </c>
      <c r="D8135">
        <f t="shared" si="381"/>
        <v>9388.0499999999993</v>
      </c>
      <c r="E8135">
        <f t="shared" si="382"/>
        <v>4</v>
      </c>
      <c r="F8135" t="str">
        <f t="shared" si="383"/>
        <v>No</v>
      </c>
    </row>
    <row r="8136" spans="1:6" x14ac:dyDescent="0.25">
      <c r="A8136" t="s">
        <v>96</v>
      </c>
      <c r="B8136" s="1">
        <v>37182</v>
      </c>
      <c r="C8136" t="s">
        <v>4691</v>
      </c>
      <c r="D8136">
        <f t="shared" si="381"/>
        <v>6343.09</v>
      </c>
      <c r="E8136">
        <f t="shared" si="382"/>
        <v>10</v>
      </c>
      <c r="F8136" t="str">
        <f t="shared" si="383"/>
        <v>No</v>
      </c>
    </row>
    <row r="8137" spans="1:6" x14ac:dyDescent="0.25">
      <c r="A8137" t="s">
        <v>338</v>
      </c>
      <c r="B8137" s="1">
        <v>41055</v>
      </c>
      <c r="C8137" t="s">
        <v>4692</v>
      </c>
      <c r="D8137">
        <f t="shared" si="381"/>
        <v>6572.44</v>
      </c>
      <c r="E8137">
        <f t="shared" si="382"/>
        <v>5</v>
      </c>
      <c r="F8137" t="str">
        <f t="shared" si="383"/>
        <v>No</v>
      </c>
    </row>
    <row r="8138" spans="1:6" x14ac:dyDescent="0.25">
      <c r="A8138" t="s">
        <v>973</v>
      </c>
      <c r="B8138" s="1">
        <v>40461</v>
      </c>
      <c r="C8138" t="s">
        <v>4693</v>
      </c>
      <c r="D8138">
        <f t="shared" si="381"/>
        <v>9665.7099999999991</v>
      </c>
      <c r="E8138">
        <f t="shared" si="382"/>
        <v>10</v>
      </c>
      <c r="F8138" t="str">
        <f t="shared" si="383"/>
        <v>No</v>
      </c>
    </row>
    <row r="8139" spans="1:6" x14ac:dyDescent="0.25">
      <c r="A8139" t="s">
        <v>1375</v>
      </c>
      <c r="B8139" s="1">
        <v>38157</v>
      </c>
      <c r="C8139" t="s">
        <v>4694</v>
      </c>
      <c r="D8139">
        <f t="shared" si="381"/>
        <v>5436.05</v>
      </c>
      <c r="E8139">
        <f t="shared" si="382"/>
        <v>6</v>
      </c>
      <c r="F8139" t="str">
        <f t="shared" si="383"/>
        <v>No</v>
      </c>
    </row>
    <row r="8140" spans="1:6" x14ac:dyDescent="0.25">
      <c r="A8140" t="s">
        <v>238</v>
      </c>
      <c r="B8140" s="1">
        <v>40873</v>
      </c>
      <c r="C8140">
        <v>6846.99</v>
      </c>
      <c r="D8140">
        <f t="shared" si="381"/>
        <v>6846.99</v>
      </c>
      <c r="E8140">
        <f t="shared" si="382"/>
        <v>11</v>
      </c>
      <c r="F8140" t="str">
        <f t="shared" si="383"/>
        <v>No</v>
      </c>
    </row>
    <row r="8141" spans="1:6" x14ac:dyDescent="0.25">
      <c r="A8141" t="s">
        <v>413</v>
      </c>
      <c r="B8141" s="1">
        <v>38603</v>
      </c>
      <c r="C8141">
        <v>7367.49</v>
      </c>
      <c r="D8141">
        <f t="shared" si="381"/>
        <v>7367.49</v>
      </c>
      <c r="E8141">
        <f t="shared" si="382"/>
        <v>9</v>
      </c>
      <c r="F8141" t="str">
        <f t="shared" si="383"/>
        <v>No</v>
      </c>
    </row>
    <row r="8142" spans="1:6" x14ac:dyDescent="0.25">
      <c r="A8142" t="s">
        <v>593</v>
      </c>
      <c r="B8142" s="1">
        <v>40571</v>
      </c>
      <c r="C8142" t="s">
        <v>4695</v>
      </c>
      <c r="D8142">
        <f t="shared" si="381"/>
        <v>6317.33</v>
      </c>
      <c r="E8142">
        <f t="shared" si="382"/>
        <v>1</v>
      </c>
      <c r="F8142" t="str">
        <f t="shared" si="383"/>
        <v>No</v>
      </c>
    </row>
    <row r="8143" spans="1:6" x14ac:dyDescent="0.25">
      <c r="A8143" t="s">
        <v>96</v>
      </c>
      <c r="B8143" s="1">
        <v>41465</v>
      </c>
      <c r="C8143" t="s">
        <v>4696</v>
      </c>
      <c r="D8143">
        <f t="shared" si="381"/>
        <v>8736.5400000000009</v>
      </c>
      <c r="E8143">
        <f t="shared" si="382"/>
        <v>7</v>
      </c>
      <c r="F8143" t="str">
        <f t="shared" si="383"/>
        <v>No</v>
      </c>
    </row>
    <row r="8144" spans="1:6" x14ac:dyDescent="0.25">
      <c r="A8144" t="s">
        <v>765</v>
      </c>
      <c r="B8144" s="1">
        <v>40597</v>
      </c>
      <c r="C8144" t="s">
        <v>4697</v>
      </c>
      <c r="D8144">
        <f t="shared" si="381"/>
        <v>7189.35</v>
      </c>
      <c r="E8144">
        <f t="shared" si="382"/>
        <v>2</v>
      </c>
      <c r="F8144" t="str">
        <f t="shared" si="383"/>
        <v>No</v>
      </c>
    </row>
    <row r="8145" spans="1:6" x14ac:dyDescent="0.25">
      <c r="A8145" t="s">
        <v>762</v>
      </c>
      <c r="B8145" s="1">
        <v>39333</v>
      </c>
      <c r="C8145" t="s">
        <v>4698</v>
      </c>
      <c r="D8145">
        <f t="shared" si="381"/>
        <v>7578.18</v>
      </c>
      <c r="E8145">
        <f t="shared" si="382"/>
        <v>9</v>
      </c>
      <c r="F8145" t="str">
        <f t="shared" si="383"/>
        <v>No</v>
      </c>
    </row>
    <row r="8146" spans="1:6" x14ac:dyDescent="0.25">
      <c r="A8146" t="s">
        <v>1072</v>
      </c>
      <c r="B8146" s="1">
        <v>37454</v>
      </c>
      <c r="C8146">
        <v>9600.93</v>
      </c>
      <c r="D8146">
        <f t="shared" si="381"/>
        <v>9600.93</v>
      </c>
      <c r="E8146">
        <f t="shared" si="382"/>
        <v>7</v>
      </c>
      <c r="F8146" t="str">
        <f t="shared" si="383"/>
        <v>No</v>
      </c>
    </row>
    <row r="8147" spans="1:6" x14ac:dyDescent="0.25">
      <c r="A8147" t="s">
        <v>217</v>
      </c>
      <c r="B8147" s="1">
        <v>37033</v>
      </c>
      <c r="C8147" t="s">
        <v>4699</v>
      </c>
      <c r="D8147">
        <f t="shared" si="381"/>
        <v>8103.73</v>
      </c>
      <c r="E8147">
        <f t="shared" si="382"/>
        <v>5</v>
      </c>
      <c r="F8147" t="str">
        <f t="shared" si="383"/>
        <v>No</v>
      </c>
    </row>
    <row r="8148" spans="1:6" x14ac:dyDescent="0.25">
      <c r="A8148" t="s">
        <v>1130</v>
      </c>
      <c r="B8148" s="1">
        <v>40223</v>
      </c>
      <c r="C8148">
        <v>5001.84</v>
      </c>
      <c r="D8148">
        <f t="shared" si="381"/>
        <v>5001.84</v>
      </c>
      <c r="E8148">
        <f t="shared" si="382"/>
        <v>2</v>
      </c>
      <c r="F8148" t="str">
        <f t="shared" si="383"/>
        <v>No</v>
      </c>
    </row>
    <row r="8149" spans="1:6" x14ac:dyDescent="0.25">
      <c r="A8149" t="s">
        <v>448</v>
      </c>
      <c r="B8149" s="1">
        <v>38666</v>
      </c>
      <c r="C8149">
        <v>8600.5400000000009</v>
      </c>
      <c r="D8149">
        <f t="shared" si="381"/>
        <v>8600.5400000000009</v>
      </c>
      <c r="E8149">
        <f t="shared" si="382"/>
        <v>11</v>
      </c>
      <c r="F8149" t="str">
        <f t="shared" si="383"/>
        <v>No</v>
      </c>
    </row>
    <row r="8150" spans="1:6" x14ac:dyDescent="0.25">
      <c r="A8150" t="s">
        <v>557</v>
      </c>
      <c r="B8150" s="1">
        <v>37598</v>
      </c>
      <c r="C8150" t="s">
        <v>4700</v>
      </c>
      <c r="D8150">
        <f t="shared" si="381"/>
        <v>5803.46</v>
      </c>
      <c r="E8150">
        <f t="shared" si="382"/>
        <v>12</v>
      </c>
      <c r="F8150" t="str">
        <f t="shared" si="383"/>
        <v>No</v>
      </c>
    </row>
    <row r="8151" spans="1:6" x14ac:dyDescent="0.25">
      <c r="A8151" t="s">
        <v>777</v>
      </c>
      <c r="B8151" s="1">
        <v>39132</v>
      </c>
      <c r="C8151">
        <v>8034.98</v>
      </c>
      <c r="D8151">
        <f t="shared" si="381"/>
        <v>8034.98</v>
      </c>
      <c r="E8151">
        <f t="shared" si="382"/>
        <v>2</v>
      </c>
      <c r="F8151" t="str">
        <f t="shared" si="383"/>
        <v>No</v>
      </c>
    </row>
    <row r="8152" spans="1:6" x14ac:dyDescent="0.25">
      <c r="A8152" t="s">
        <v>407</v>
      </c>
      <c r="B8152" s="1">
        <v>40016</v>
      </c>
      <c r="C8152" t="s">
        <v>4701</v>
      </c>
      <c r="D8152">
        <f t="shared" si="381"/>
        <v>9117.68</v>
      </c>
      <c r="E8152">
        <f t="shared" si="382"/>
        <v>7</v>
      </c>
      <c r="F8152" t="str">
        <f t="shared" si="383"/>
        <v>No</v>
      </c>
    </row>
    <row r="8153" spans="1:6" x14ac:dyDescent="0.25">
      <c r="A8153" t="s">
        <v>524</v>
      </c>
      <c r="B8153" s="1">
        <v>39829</v>
      </c>
      <c r="C8153" t="s">
        <v>4702</v>
      </c>
      <c r="D8153">
        <f t="shared" si="381"/>
        <v>7646.59</v>
      </c>
      <c r="E8153">
        <f t="shared" si="382"/>
        <v>1</v>
      </c>
      <c r="F8153" t="str">
        <f t="shared" si="383"/>
        <v>No</v>
      </c>
    </row>
    <row r="8154" spans="1:6" x14ac:dyDescent="0.25">
      <c r="A8154" t="s">
        <v>1238</v>
      </c>
      <c r="B8154" s="1">
        <v>38752</v>
      </c>
      <c r="C8154" t="s">
        <v>4703</v>
      </c>
      <c r="D8154">
        <f t="shared" si="381"/>
        <v>7874.23</v>
      </c>
      <c r="E8154">
        <f t="shared" si="382"/>
        <v>2</v>
      </c>
      <c r="F8154" t="str">
        <f t="shared" si="383"/>
        <v>No</v>
      </c>
    </row>
    <row r="8155" spans="1:6" x14ac:dyDescent="0.25">
      <c r="A8155" t="s">
        <v>933</v>
      </c>
      <c r="B8155" s="1">
        <v>39717</v>
      </c>
      <c r="C8155">
        <v>6902.09</v>
      </c>
      <c r="D8155">
        <f t="shared" si="381"/>
        <v>6902.09</v>
      </c>
      <c r="E8155">
        <f t="shared" si="382"/>
        <v>9</v>
      </c>
      <c r="F8155" t="str">
        <f t="shared" si="383"/>
        <v>No</v>
      </c>
    </row>
    <row r="8156" spans="1:6" x14ac:dyDescent="0.25">
      <c r="A8156" t="s">
        <v>608</v>
      </c>
      <c r="B8156" s="1">
        <v>41170</v>
      </c>
      <c r="C8156" t="s">
        <v>4704</v>
      </c>
      <c r="D8156">
        <f t="shared" si="381"/>
        <v>6260.88</v>
      </c>
      <c r="E8156">
        <f t="shared" si="382"/>
        <v>9</v>
      </c>
      <c r="F8156" t="str">
        <f t="shared" si="383"/>
        <v>No</v>
      </c>
    </row>
    <row r="8157" spans="1:6" x14ac:dyDescent="0.25">
      <c r="A8157" t="s">
        <v>681</v>
      </c>
      <c r="B8157" s="1">
        <v>40916</v>
      </c>
      <c r="C8157">
        <v>9134.9699999999993</v>
      </c>
      <c r="D8157">
        <f t="shared" si="381"/>
        <v>9134.9699999999993</v>
      </c>
      <c r="E8157">
        <f t="shared" si="382"/>
        <v>1</v>
      </c>
      <c r="F8157" t="str">
        <f t="shared" si="383"/>
        <v>No</v>
      </c>
    </row>
    <row r="8158" spans="1:6" x14ac:dyDescent="0.25">
      <c r="A8158" t="s">
        <v>772</v>
      </c>
      <c r="B8158" s="1">
        <v>38949</v>
      </c>
      <c r="C8158" t="s">
        <v>4705</v>
      </c>
      <c r="D8158">
        <f t="shared" si="381"/>
        <v>6271.3</v>
      </c>
      <c r="E8158">
        <f t="shared" si="382"/>
        <v>8</v>
      </c>
      <c r="F8158" t="str">
        <f t="shared" si="383"/>
        <v>No</v>
      </c>
    </row>
    <row r="8159" spans="1:6" x14ac:dyDescent="0.25">
      <c r="A8159" t="s">
        <v>138</v>
      </c>
      <c r="B8159" s="1">
        <v>40880</v>
      </c>
      <c r="C8159">
        <v>5987.57</v>
      </c>
      <c r="D8159">
        <f t="shared" si="381"/>
        <v>5987.57</v>
      </c>
      <c r="E8159">
        <f t="shared" si="382"/>
        <v>12</v>
      </c>
      <c r="F8159" t="str">
        <f t="shared" si="383"/>
        <v>Yes</v>
      </c>
    </row>
    <row r="8160" spans="1:6" x14ac:dyDescent="0.25">
      <c r="A8160" t="s">
        <v>679</v>
      </c>
      <c r="B8160" s="1">
        <v>39746</v>
      </c>
      <c r="C8160" t="s">
        <v>4706</v>
      </c>
      <c r="D8160">
        <f t="shared" si="381"/>
        <v>7145.53</v>
      </c>
      <c r="E8160">
        <f t="shared" si="382"/>
        <v>10</v>
      </c>
      <c r="F8160" t="str">
        <f t="shared" si="383"/>
        <v>No</v>
      </c>
    </row>
    <row r="8161" spans="1:6" x14ac:dyDescent="0.25">
      <c r="A8161" t="s">
        <v>71</v>
      </c>
      <c r="B8161" s="1">
        <v>39394</v>
      </c>
      <c r="C8161">
        <v>6548.89</v>
      </c>
      <c r="D8161">
        <f t="shared" si="381"/>
        <v>6548.89</v>
      </c>
      <c r="E8161">
        <f t="shared" si="382"/>
        <v>11</v>
      </c>
      <c r="F8161" t="str">
        <f t="shared" si="383"/>
        <v>No</v>
      </c>
    </row>
    <row r="8162" spans="1:6" x14ac:dyDescent="0.25">
      <c r="A8162" t="s">
        <v>534</v>
      </c>
      <c r="B8162" s="1">
        <v>40452</v>
      </c>
      <c r="C8162" t="s">
        <v>4707</v>
      </c>
      <c r="D8162">
        <f t="shared" si="381"/>
        <v>5651.3</v>
      </c>
      <c r="E8162">
        <f t="shared" si="382"/>
        <v>10</v>
      </c>
      <c r="F8162" t="str">
        <f t="shared" si="383"/>
        <v>No</v>
      </c>
    </row>
    <row r="8163" spans="1:6" x14ac:dyDescent="0.25">
      <c r="A8163" t="s">
        <v>613</v>
      </c>
      <c r="B8163" s="1">
        <v>40686</v>
      </c>
      <c r="C8163" t="s">
        <v>4708</v>
      </c>
      <c r="D8163">
        <f t="shared" si="381"/>
        <v>9586.36</v>
      </c>
      <c r="E8163">
        <f t="shared" si="382"/>
        <v>5</v>
      </c>
      <c r="F8163" t="str">
        <f t="shared" si="383"/>
        <v>No</v>
      </c>
    </row>
    <row r="8164" spans="1:6" x14ac:dyDescent="0.25">
      <c r="A8164" t="s">
        <v>850</v>
      </c>
      <c r="B8164" s="1">
        <v>37558</v>
      </c>
      <c r="C8164" t="s">
        <v>4709</v>
      </c>
      <c r="D8164">
        <f t="shared" si="381"/>
        <v>5964.31</v>
      </c>
      <c r="E8164">
        <f t="shared" si="382"/>
        <v>10</v>
      </c>
      <c r="F8164" t="str">
        <f t="shared" si="383"/>
        <v>No</v>
      </c>
    </row>
    <row r="8165" spans="1:6" x14ac:dyDescent="0.25">
      <c r="A8165" t="s">
        <v>247</v>
      </c>
      <c r="B8165" s="1">
        <v>40637</v>
      </c>
      <c r="C8165" t="s">
        <v>4710</v>
      </c>
      <c r="D8165">
        <f t="shared" si="381"/>
        <v>7487.28</v>
      </c>
      <c r="E8165">
        <f t="shared" si="382"/>
        <v>4</v>
      </c>
      <c r="F8165" t="str">
        <f t="shared" si="383"/>
        <v>Yes</v>
      </c>
    </row>
    <row r="8166" spans="1:6" x14ac:dyDescent="0.25">
      <c r="A8166" t="s">
        <v>782</v>
      </c>
      <c r="B8166" s="1">
        <v>41819</v>
      </c>
      <c r="C8166" t="s">
        <v>4711</v>
      </c>
      <c r="D8166">
        <f t="shared" si="381"/>
        <v>8476.91</v>
      </c>
      <c r="E8166">
        <f t="shared" si="382"/>
        <v>6</v>
      </c>
      <c r="F8166" t="str">
        <f t="shared" si="383"/>
        <v>No</v>
      </c>
    </row>
    <row r="8167" spans="1:6" x14ac:dyDescent="0.25">
      <c r="A8167" t="s">
        <v>221</v>
      </c>
      <c r="B8167" s="1">
        <v>40207</v>
      </c>
      <c r="C8167">
        <v>5289.76</v>
      </c>
      <c r="D8167">
        <f t="shared" si="381"/>
        <v>5289.76</v>
      </c>
      <c r="E8167">
        <f t="shared" si="382"/>
        <v>1</v>
      </c>
      <c r="F8167" t="str">
        <f t="shared" si="383"/>
        <v>No</v>
      </c>
    </row>
    <row r="8168" spans="1:6" x14ac:dyDescent="0.25">
      <c r="A8168" t="s">
        <v>216</v>
      </c>
      <c r="B8168" s="1">
        <v>38918</v>
      </c>
      <c r="C8168">
        <v>7615.45</v>
      </c>
      <c r="D8168">
        <f t="shared" si="381"/>
        <v>7615.45</v>
      </c>
      <c r="E8168">
        <f t="shared" si="382"/>
        <v>7</v>
      </c>
      <c r="F8168" t="str">
        <f t="shared" si="383"/>
        <v>No</v>
      </c>
    </row>
    <row r="8169" spans="1:6" x14ac:dyDescent="0.25">
      <c r="A8169" t="s">
        <v>1100</v>
      </c>
      <c r="B8169" s="1">
        <v>41085</v>
      </c>
      <c r="C8169" t="s">
        <v>4712</v>
      </c>
      <c r="D8169">
        <f t="shared" si="381"/>
        <v>9846.5400000000009</v>
      </c>
      <c r="E8169">
        <f t="shared" si="382"/>
        <v>6</v>
      </c>
      <c r="F8169" t="str">
        <f t="shared" si="383"/>
        <v>No</v>
      </c>
    </row>
    <row r="8170" spans="1:6" x14ac:dyDescent="0.25">
      <c r="A8170" t="s">
        <v>334</v>
      </c>
      <c r="B8170" s="1">
        <v>39918</v>
      </c>
      <c r="C8170" t="s">
        <v>4713</v>
      </c>
      <c r="D8170">
        <f t="shared" si="381"/>
        <v>8825.2800000000007</v>
      </c>
      <c r="E8170">
        <f t="shared" si="382"/>
        <v>4</v>
      </c>
      <c r="F8170" t="str">
        <f t="shared" si="383"/>
        <v>No</v>
      </c>
    </row>
    <row r="8171" spans="1:6" x14ac:dyDescent="0.25">
      <c r="A8171" t="s">
        <v>557</v>
      </c>
      <c r="B8171" s="1">
        <v>41858</v>
      </c>
      <c r="C8171">
        <v>9674.8700000000008</v>
      </c>
      <c r="D8171">
        <f t="shared" si="381"/>
        <v>9674.8700000000008</v>
      </c>
      <c r="E8171">
        <f t="shared" si="382"/>
        <v>8</v>
      </c>
      <c r="F8171" t="str">
        <f t="shared" si="383"/>
        <v>No</v>
      </c>
    </row>
    <row r="8172" spans="1:6" x14ac:dyDescent="0.25">
      <c r="A8172" t="s">
        <v>291</v>
      </c>
      <c r="B8172" s="1">
        <v>41391</v>
      </c>
      <c r="C8172" t="s">
        <v>4714</v>
      </c>
      <c r="D8172">
        <f t="shared" si="381"/>
        <v>7275.2</v>
      </c>
      <c r="E8172">
        <f t="shared" si="382"/>
        <v>4</v>
      </c>
      <c r="F8172" t="str">
        <f t="shared" si="383"/>
        <v>No</v>
      </c>
    </row>
    <row r="8173" spans="1:6" x14ac:dyDescent="0.25">
      <c r="A8173" t="s">
        <v>544</v>
      </c>
      <c r="B8173" s="1">
        <v>41426</v>
      </c>
      <c r="C8173" t="s">
        <v>4715</v>
      </c>
      <c r="D8173">
        <f t="shared" si="381"/>
        <v>9568.77</v>
      </c>
      <c r="E8173">
        <f t="shared" si="382"/>
        <v>6</v>
      </c>
      <c r="F8173" t="str">
        <f t="shared" si="383"/>
        <v>Yes</v>
      </c>
    </row>
    <row r="8174" spans="1:6" x14ac:dyDescent="0.25">
      <c r="A8174" t="s">
        <v>80</v>
      </c>
      <c r="B8174" s="1">
        <v>41789</v>
      </c>
      <c r="C8174">
        <v>5784.1</v>
      </c>
      <c r="D8174">
        <f t="shared" si="381"/>
        <v>5784.1</v>
      </c>
      <c r="E8174">
        <f t="shared" si="382"/>
        <v>5</v>
      </c>
      <c r="F8174" t="str">
        <f t="shared" si="383"/>
        <v>Yes</v>
      </c>
    </row>
    <row r="8175" spans="1:6" x14ac:dyDescent="0.25">
      <c r="A8175" t="s">
        <v>708</v>
      </c>
      <c r="B8175" s="1">
        <v>39105</v>
      </c>
      <c r="C8175" t="s">
        <v>4716</v>
      </c>
      <c r="D8175">
        <f t="shared" si="381"/>
        <v>7319.03</v>
      </c>
      <c r="E8175">
        <f t="shared" si="382"/>
        <v>1</v>
      </c>
      <c r="F8175" t="str">
        <f t="shared" si="383"/>
        <v>No</v>
      </c>
    </row>
    <row r="8176" spans="1:6" x14ac:dyDescent="0.25">
      <c r="A8176" t="s">
        <v>221</v>
      </c>
      <c r="B8176" s="1">
        <v>41347</v>
      </c>
      <c r="C8176" t="s">
        <v>4717</v>
      </c>
      <c r="D8176">
        <f t="shared" si="381"/>
        <v>8374.0400000000009</v>
      </c>
      <c r="E8176">
        <f t="shared" si="382"/>
        <v>3</v>
      </c>
      <c r="F8176" t="str">
        <f t="shared" si="383"/>
        <v>No</v>
      </c>
    </row>
    <row r="8177" spans="1:6" x14ac:dyDescent="0.25">
      <c r="A8177" t="s">
        <v>1243</v>
      </c>
      <c r="B8177" s="1">
        <v>39159</v>
      </c>
      <c r="C8177" t="s">
        <v>4718</v>
      </c>
      <c r="D8177">
        <f t="shared" si="381"/>
        <v>9081.15</v>
      </c>
      <c r="E8177">
        <f t="shared" si="382"/>
        <v>3</v>
      </c>
      <c r="F8177" t="str">
        <f t="shared" si="383"/>
        <v>No</v>
      </c>
    </row>
    <row r="8178" spans="1:6" x14ac:dyDescent="0.25">
      <c r="A8178" t="s">
        <v>202</v>
      </c>
      <c r="B8178" s="1">
        <v>37189</v>
      </c>
      <c r="C8178">
        <v>9148.34</v>
      </c>
      <c r="D8178">
        <f t="shared" si="381"/>
        <v>9148.34</v>
      </c>
      <c r="E8178">
        <f t="shared" si="382"/>
        <v>10</v>
      </c>
      <c r="F8178" t="str">
        <f t="shared" si="383"/>
        <v>No</v>
      </c>
    </row>
    <row r="8179" spans="1:6" x14ac:dyDescent="0.25">
      <c r="A8179" t="s">
        <v>84</v>
      </c>
      <c r="B8179" s="1">
        <v>40538</v>
      </c>
      <c r="C8179" t="s">
        <v>4719</v>
      </c>
      <c r="D8179">
        <f t="shared" si="381"/>
        <v>7547.21</v>
      </c>
      <c r="E8179">
        <f t="shared" si="382"/>
        <v>12</v>
      </c>
      <c r="F8179" t="str">
        <f t="shared" si="383"/>
        <v>No</v>
      </c>
    </row>
    <row r="8180" spans="1:6" x14ac:dyDescent="0.25">
      <c r="A8180" t="s">
        <v>121</v>
      </c>
      <c r="B8180" s="1">
        <v>41423</v>
      </c>
      <c r="C8180">
        <v>5360.47</v>
      </c>
      <c r="D8180">
        <f t="shared" si="381"/>
        <v>5360.47</v>
      </c>
      <c r="E8180">
        <f t="shared" si="382"/>
        <v>5</v>
      </c>
      <c r="F8180" t="str">
        <f t="shared" si="383"/>
        <v>No</v>
      </c>
    </row>
    <row r="8181" spans="1:6" x14ac:dyDescent="0.25">
      <c r="A8181" t="s">
        <v>291</v>
      </c>
      <c r="B8181" s="1">
        <v>41644</v>
      </c>
      <c r="C8181">
        <v>7745.49</v>
      </c>
      <c r="D8181">
        <f t="shared" si="381"/>
        <v>7745.49</v>
      </c>
      <c r="E8181">
        <f t="shared" si="382"/>
        <v>1</v>
      </c>
      <c r="F8181" t="str">
        <f t="shared" si="383"/>
        <v>No</v>
      </c>
    </row>
    <row r="8182" spans="1:6" x14ac:dyDescent="0.25">
      <c r="A8182" t="s">
        <v>238</v>
      </c>
      <c r="B8182" s="1">
        <v>38901</v>
      </c>
      <c r="C8182" t="s">
        <v>4720</v>
      </c>
      <c r="D8182">
        <f t="shared" si="381"/>
        <v>7135.81</v>
      </c>
      <c r="E8182">
        <f t="shared" si="382"/>
        <v>7</v>
      </c>
      <c r="F8182" t="str">
        <f t="shared" si="383"/>
        <v>No</v>
      </c>
    </row>
    <row r="8183" spans="1:6" x14ac:dyDescent="0.25">
      <c r="A8183" t="s">
        <v>101</v>
      </c>
      <c r="B8183" s="1">
        <v>39737</v>
      </c>
      <c r="C8183" t="s">
        <v>4721</v>
      </c>
      <c r="D8183">
        <f t="shared" si="381"/>
        <v>6900.82</v>
      </c>
      <c r="E8183">
        <f t="shared" si="382"/>
        <v>10</v>
      </c>
      <c r="F8183" t="str">
        <f t="shared" si="383"/>
        <v>No</v>
      </c>
    </row>
    <row r="8184" spans="1:6" x14ac:dyDescent="0.25">
      <c r="A8184" t="s">
        <v>1550</v>
      </c>
      <c r="B8184" s="1">
        <v>41179</v>
      </c>
      <c r="C8184" t="s">
        <v>4722</v>
      </c>
      <c r="D8184">
        <f t="shared" si="381"/>
        <v>9071.98</v>
      </c>
      <c r="E8184">
        <f t="shared" si="382"/>
        <v>9</v>
      </c>
      <c r="F8184" t="str">
        <f t="shared" si="383"/>
        <v>No</v>
      </c>
    </row>
    <row r="8185" spans="1:6" x14ac:dyDescent="0.25">
      <c r="A8185" t="s">
        <v>61</v>
      </c>
      <c r="B8185" s="1">
        <v>40548</v>
      </c>
      <c r="C8185">
        <v>6611.25</v>
      </c>
      <c r="D8185">
        <f t="shared" si="381"/>
        <v>6611.25</v>
      </c>
      <c r="E8185">
        <f t="shared" si="382"/>
        <v>1</v>
      </c>
      <c r="F8185" t="str">
        <f t="shared" si="383"/>
        <v>No</v>
      </c>
    </row>
    <row r="8186" spans="1:6" x14ac:dyDescent="0.25">
      <c r="A8186" t="s">
        <v>77</v>
      </c>
      <c r="B8186" s="1">
        <v>40343</v>
      </c>
      <c r="C8186" t="s">
        <v>4723</v>
      </c>
      <c r="D8186">
        <f t="shared" si="381"/>
        <v>8147.42</v>
      </c>
      <c r="E8186">
        <f t="shared" si="382"/>
        <v>6</v>
      </c>
      <c r="F8186" t="str">
        <f t="shared" si="383"/>
        <v>No</v>
      </c>
    </row>
    <row r="8187" spans="1:6" x14ac:dyDescent="0.25">
      <c r="A8187" t="s">
        <v>978</v>
      </c>
      <c r="B8187" s="1">
        <v>41942</v>
      </c>
      <c r="C8187">
        <v>8771.7199999999993</v>
      </c>
      <c r="D8187">
        <f t="shared" si="381"/>
        <v>8771.7199999999993</v>
      </c>
      <c r="E8187">
        <f t="shared" si="382"/>
        <v>10</v>
      </c>
      <c r="F8187" t="str">
        <f t="shared" si="383"/>
        <v>No</v>
      </c>
    </row>
    <row r="8188" spans="1:6" x14ac:dyDescent="0.25">
      <c r="A8188" t="s">
        <v>413</v>
      </c>
      <c r="B8188" s="1">
        <v>37391</v>
      </c>
      <c r="C8188" t="s">
        <v>4724</v>
      </c>
      <c r="D8188">
        <f t="shared" si="381"/>
        <v>5976.57</v>
      </c>
      <c r="E8188">
        <f t="shared" si="382"/>
        <v>5</v>
      </c>
      <c r="F8188" t="str">
        <f t="shared" si="383"/>
        <v>No</v>
      </c>
    </row>
    <row r="8189" spans="1:6" x14ac:dyDescent="0.25">
      <c r="A8189" t="s">
        <v>1168</v>
      </c>
      <c r="B8189" s="1">
        <v>38728</v>
      </c>
      <c r="C8189" t="s">
        <v>4725</v>
      </c>
      <c r="D8189">
        <f t="shared" si="381"/>
        <v>5570.34</v>
      </c>
      <c r="E8189">
        <f t="shared" si="382"/>
        <v>1</v>
      </c>
      <c r="F8189" t="str">
        <f t="shared" si="383"/>
        <v>No</v>
      </c>
    </row>
    <row r="8190" spans="1:6" x14ac:dyDescent="0.25">
      <c r="A8190" t="s">
        <v>176</v>
      </c>
      <c r="B8190" s="1">
        <v>40568</v>
      </c>
      <c r="C8190" t="s">
        <v>4726</v>
      </c>
      <c r="D8190">
        <f t="shared" si="381"/>
        <v>7544.95</v>
      </c>
      <c r="E8190">
        <f t="shared" si="382"/>
        <v>1</v>
      </c>
      <c r="F8190" t="str">
        <f t="shared" si="383"/>
        <v>No</v>
      </c>
    </row>
    <row r="8191" spans="1:6" x14ac:dyDescent="0.25">
      <c r="A8191" t="s">
        <v>245</v>
      </c>
      <c r="B8191" s="1">
        <v>40334</v>
      </c>
      <c r="C8191">
        <v>7915.07</v>
      </c>
      <c r="D8191">
        <f t="shared" si="381"/>
        <v>7915.07</v>
      </c>
      <c r="E8191">
        <f t="shared" si="382"/>
        <v>6</v>
      </c>
      <c r="F8191" t="str">
        <f t="shared" si="383"/>
        <v>No</v>
      </c>
    </row>
    <row r="8192" spans="1:6" x14ac:dyDescent="0.25">
      <c r="A8192" t="s">
        <v>452</v>
      </c>
      <c r="B8192" s="1">
        <v>41189</v>
      </c>
      <c r="C8192">
        <v>7802.83</v>
      </c>
      <c r="D8192">
        <f t="shared" si="381"/>
        <v>7802.83</v>
      </c>
      <c r="E8192">
        <f t="shared" si="382"/>
        <v>10</v>
      </c>
      <c r="F8192" t="str">
        <f t="shared" si="383"/>
        <v>No</v>
      </c>
    </row>
    <row r="8193" spans="1:6" x14ac:dyDescent="0.25">
      <c r="A8193" t="s">
        <v>2322</v>
      </c>
      <c r="B8193" s="1">
        <v>38460</v>
      </c>
      <c r="C8193" t="s">
        <v>4727</v>
      </c>
      <c r="D8193">
        <f t="shared" si="381"/>
        <v>5944.82</v>
      </c>
      <c r="E8193">
        <f t="shared" si="382"/>
        <v>4</v>
      </c>
      <c r="F8193" t="str">
        <f t="shared" si="383"/>
        <v>No</v>
      </c>
    </row>
    <row r="8194" spans="1:6" x14ac:dyDescent="0.25">
      <c r="A8194" t="s">
        <v>215</v>
      </c>
      <c r="B8194" s="1">
        <v>38360</v>
      </c>
      <c r="C8194">
        <v>8856.86</v>
      </c>
      <c r="D8194">
        <f t="shared" si="381"/>
        <v>8856.86</v>
      </c>
      <c r="E8194">
        <f t="shared" si="382"/>
        <v>1</v>
      </c>
      <c r="F8194" t="str">
        <f t="shared" si="383"/>
        <v>No</v>
      </c>
    </row>
    <row r="8195" spans="1:6" x14ac:dyDescent="0.25">
      <c r="A8195" t="s">
        <v>1421</v>
      </c>
      <c r="B8195" s="1">
        <v>37426</v>
      </c>
      <c r="C8195" t="s">
        <v>4728</v>
      </c>
      <c r="D8195">
        <f t="shared" ref="D8195:D8258" si="384">IF(LEFT(RIGHT(C8195,3))=",",_xlfn.NUMBERVALUE(C8195,",","."),C8195)</f>
        <v>6499.22</v>
      </c>
      <c r="E8195">
        <f t="shared" ref="E8195:E8258" si="385">MONTH(B8195)</f>
        <v>6</v>
      </c>
      <c r="F8195" t="str">
        <f t="shared" ref="F8195:F8258" si="386">IF(ISERROR(SEARCH("J*A*S*M",A8195)),"No","Yes")</f>
        <v>No</v>
      </c>
    </row>
    <row r="8196" spans="1:6" x14ac:dyDescent="0.25">
      <c r="A8196" t="s">
        <v>544</v>
      </c>
      <c r="B8196" s="1">
        <v>39253</v>
      </c>
      <c r="C8196" t="s">
        <v>4729</v>
      </c>
      <c r="D8196">
        <f t="shared" si="384"/>
        <v>7419.89</v>
      </c>
      <c r="E8196">
        <f t="shared" si="385"/>
        <v>6</v>
      </c>
      <c r="F8196" t="str">
        <f t="shared" si="386"/>
        <v>Yes</v>
      </c>
    </row>
    <row r="8197" spans="1:6" x14ac:dyDescent="0.25">
      <c r="A8197" t="s">
        <v>79</v>
      </c>
      <c r="B8197" s="1">
        <v>37970</v>
      </c>
      <c r="C8197" t="s">
        <v>4730</v>
      </c>
      <c r="D8197">
        <f t="shared" si="384"/>
        <v>5793.12</v>
      </c>
      <c r="E8197">
        <f t="shared" si="385"/>
        <v>12</v>
      </c>
      <c r="F8197" t="str">
        <f t="shared" si="386"/>
        <v>Yes</v>
      </c>
    </row>
    <row r="8198" spans="1:6" x14ac:dyDescent="0.25">
      <c r="A8198" t="s">
        <v>154</v>
      </c>
      <c r="B8198" s="1">
        <v>39398</v>
      </c>
      <c r="C8198">
        <v>7464.09</v>
      </c>
      <c r="D8198">
        <f t="shared" si="384"/>
        <v>7464.09</v>
      </c>
      <c r="E8198">
        <f t="shared" si="385"/>
        <v>11</v>
      </c>
      <c r="F8198" t="str">
        <f t="shared" si="386"/>
        <v>No</v>
      </c>
    </row>
    <row r="8199" spans="1:6" x14ac:dyDescent="0.25">
      <c r="A8199" t="s">
        <v>622</v>
      </c>
      <c r="B8199" s="1">
        <v>39297</v>
      </c>
      <c r="C8199">
        <v>7563.92</v>
      </c>
      <c r="D8199">
        <f t="shared" si="384"/>
        <v>7563.92</v>
      </c>
      <c r="E8199">
        <f t="shared" si="385"/>
        <v>8</v>
      </c>
      <c r="F8199" t="str">
        <f t="shared" si="386"/>
        <v>No</v>
      </c>
    </row>
    <row r="8200" spans="1:6" x14ac:dyDescent="0.25">
      <c r="A8200" t="s">
        <v>247</v>
      </c>
      <c r="B8200" s="1">
        <v>41743</v>
      </c>
      <c r="C8200">
        <v>5110.29</v>
      </c>
      <c r="D8200">
        <f t="shared" si="384"/>
        <v>5110.29</v>
      </c>
      <c r="E8200">
        <f t="shared" si="385"/>
        <v>4</v>
      </c>
      <c r="F8200" t="str">
        <f t="shared" si="386"/>
        <v>Yes</v>
      </c>
    </row>
    <row r="8201" spans="1:6" x14ac:dyDescent="0.25">
      <c r="A8201" t="s">
        <v>413</v>
      </c>
      <c r="B8201" s="1">
        <v>37193</v>
      </c>
      <c r="C8201" t="s">
        <v>4731</v>
      </c>
      <c r="D8201">
        <f t="shared" si="384"/>
        <v>9964.82</v>
      </c>
      <c r="E8201">
        <f t="shared" si="385"/>
        <v>10</v>
      </c>
      <c r="F8201" t="str">
        <f t="shared" si="386"/>
        <v>No</v>
      </c>
    </row>
    <row r="8202" spans="1:6" x14ac:dyDescent="0.25">
      <c r="A8202" t="s">
        <v>1031</v>
      </c>
      <c r="B8202" s="1">
        <v>38803</v>
      </c>
      <c r="C8202">
        <v>5606.51</v>
      </c>
      <c r="D8202">
        <f t="shared" si="384"/>
        <v>5606.51</v>
      </c>
      <c r="E8202">
        <f t="shared" si="385"/>
        <v>3</v>
      </c>
      <c r="F8202" t="str">
        <f t="shared" si="386"/>
        <v>No</v>
      </c>
    </row>
    <row r="8203" spans="1:6" x14ac:dyDescent="0.25">
      <c r="A8203" t="s">
        <v>77</v>
      </c>
      <c r="B8203" s="1">
        <v>40766</v>
      </c>
      <c r="C8203" t="s">
        <v>4732</v>
      </c>
      <c r="D8203">
        <f t="shared" si="384"/>
        <v>8141.65</v>
      </c>
      <c r="E8203">
        <f t="shared" si="385"/>
        <v>8</v>
      </c>
      <c r="F8203" t="str">
        <f t="shared" si="386"/>
        <v>No</v>
      </c>
    </row>
    <row r="8204" spans="1:6" x14ac:dyDescent="0.25">
      <c r="A8204" t="s">
        <v>101</v>
      </c>
      <c r="B8204" s="1">
        <v>40430</v>
      </c>
      <c r="C8204" t="s">
        <v>4733</v>
      </c>
      <c r="D8204">
        <f t="shared" si="384"/>
        <v>9423.9</v>
      </c>
      <c r="E8204">
        <f t="shared" si="385"/>
        <v>9</v>
      </c>
      <c r="F8204" t="str">
        <f t="shared" si="386"/>
        <v>No</v>
      </c>
    </row>
    <row r="8205" spans="1:6" x14ac:dyDescent="0.25">
      <c r="A8205" t="s">
        <v>151</v>
      </c>
      <c r="B8205" s="1">
        <v>40963</v>
      </c>
      <c r="C8205" t="s">
        <v>4734</v>
      </c>
      <c r="D8205">
        <f t="shared" si="384"/>
        <v>5753.75</v>
      </c>
      <c r="E8205">
        <f t="shared" si="385"/>
        <v>2</v>
      </c>
      <c r="F8205" t="str">
        <f t="shared" si="386"/>
        <v>No</v>
      </c>
    </row>
    <row r="8206" spans="1:6" x14ac:dyDescent="0.25">
      <c r="A8206" t="s">
        <v>96</v>
      </c>
      <c r="B8206" s="1">
        <v>38889</v>
      </c>
      <c r="C8206">
        <v>6505.68</v>
      </c>
      <c r="D8206">
        <f t="shared" si="384"/>
        <v>6505.68</v>
      </c>
      <c r="E8206">
        <f t="shared" si="385"/>
        <v>6</v>
      </c>
      <c r="F8206" t="str">
        <f t="shared" si="386"/>
        <v>No</v>
      </c>
    </row>
    <row r="8207" spans="1:6" x14ac:dyDescent="0.25">
      <c r="A8207" t="s">
        <v>857</v>
      </c>
      <c r="B8207" s="1">
        <v>40741</v>
      </c>
      <c r="C8207">
        <v>5225.68</v>
      </c>
      <c r="D8207">
        <f t="shared" si="384"/>
        <v>5225.68</v>
      </c>
      <c r="E8207">
        <f t="shared" si="385"/>
        <v>7</v>
      </c>
      <c r="F8207" t="str">
        <f t="shared" si="386"/>
        <v>No</v>
      </c>
    </row>
    <row r="8208" spans="1:6" x14ac:dyDescent="0.25">
      <c r="A8208" t="s">
        <v>1677</v>
      </c>
      <c r="B8208" s="1">
        <v>40507</v>
      </c>
      <c r="C8208" t="s">
        <v>4735</v>
      </c>
      <c r="D8208">
        <f t="shared" si="384"/>
        <v>8413.85</v>
      </c>
      <c r="E8208">
        <f t="shared" si="385"/>
        <v>11</v>
      </c>
      <c r="F8208" t="str">
        <f t="shared" si="386"/>
        <v>No</v>
      </c>
    </row>
    <row r="8209" spans="1:6" x14ac:dyDescent="0.25">
      <c r="A8209" t="s">
        <v>131</v>
      </c>
      <c r="B8209" s="1">
        <v>38658</v>
      </c>
      <c r="C8209">
        <v>8406.69</v>
      </c>
      <c r="D8209">
        <f t="shared" si="384"/>
        <v>8406.69</v>
      </c>
      <c r="E8209">
        <f t="shared" si="385"/>
        <v>11</v>
      </c>
      <c r="F8209" t="str">
        <f t="shared" si="386"/>
        <v>No</v>
      </c>
    </row>
    <row r="8210" spans="1:6" x14ac:dyDescent="0.25">
      <c r="A8210" t="s">
        <v>613</v>
      </c>
      <c r="B8210" s="1">
        <v>38351</v>
      </c>
      <c r="C8210" t="s">
        <v>4736</v>
      </c>
      <c r="D8210">
        <f t="shared" si="384"/>
        <v>7354.59</v>
      </c>
      <c r="E8210">
        <f t="shared" si="385"/>
        <v>12</v>
      </c>
      <c r="F8210" t="str">
        <f t="shared" si="386"/>
        <v>No</v>
      </c>
    </row>
    <row r="8211" spans="1:6" x14ac:dyDescent="0.25">
      <c r="A8211" t="s">
        <v>648</v>
      </c>
      <c r="B8211" s="1">
        <v>37913</v>
      </c>
      <c r="C8211">
        <v>5259.29</v>
      </c>
      <c r="D8211">
        <f t="shared" si="384"/>
        <v>5259.29</v>
      </c>
      <c r="E8211">
        <f t="shared" si="385"/>
        <v>10</v>
      </c>
      <c r="F8211" t="str">
        <f t="shared" si="386"/>
        <v>No</v>
      </c>
    </row>
    <row r="8212" spans="1:6" x14ac:dyDescent="0.25">
      <c r="A8212" t="s">
        <v>339</v>
      </c>
      <c r="B8212" s="1">
        <v>40924</v>
      </c>
      <c r="C8212" t="s">
        <v>4737</v>
      </c>
      <c r="D8212">
        <f t="shared" si="384"/>
        <v>5657.85</v>
      </c>
      <c r="E8212">
        <f t="shared" si="385"/>
        <v>1</v>
      </c>
      <c r="F8212" t="str">
        <f t="shared" si="386"/>
        <v>No</v>
      </c>
    </row>
    <row r="8213" spans="1:6" x14ac:dyDescent="0.25">
      <c r="A8213" t="s">
        <v>864</v>
      </c>
      <c r="B8213" s="1">
        <v>39342</v>
      </c>
      <c r="C8213" t="s">
        <v>4738</v>
      </c>
      <c r="D8213">
        <f t="shared" si="384"/>
        <v>7257.34</v>
      </c>
      <c r="E8213">
        <f t="shared" si="385"/>
        <v>9</v>
      </c>
      <c r="F8213" t="str">
        <f t="shared" si="386"/>
        <v>No</v>
      </c>
    </row>
    <row r="8214" spans="1:6" x14ac:dyDescent="0.25">
      <c r="A8214" t="s">
        <v>1973</v>
      </c>
      <c r="B8214" s="1">
        <v>37924</v>
      </c>
      <c r="C8214" t="s">
        <v>4739</v>
      </c>
      <c r="D8214">
        <f t="shared" si="384"/>
        <v>8775.57</v>
      </c>
      <c r="E8214">
        <f t="shared" si="385"/>
        <v>10</v>
      </c>
      <c r="F8214" t="str">
        <f t="shared" si="386"/>
        <v>No</v>
      </c>
    </row>
    <row r="8215" spans="1:6" x14ac:dyDescent="0.25">
      <c r="A8215" t="s">
        <v>757</v>
      </c>
      <c r="B8215" s="1">
        <v>38580</v>
      </c>
      <c r="C8215" t="s">
        <v>4740</v>
      </c>
      <c r="D8215">
        <f t="shared" si="384"/>
        <v>5190.62</v>
      </c>
      <c r="E8215">
        <f t="shared" si="385"/>
        <v>8</v>
      </c>
      <c r="F8215" t="str">
        <f t="shared" si="386"/>
        <v>No</v>
      </c>
    </row>
    <row r="8216" spans="1:6" x14ac:dyDescent="0.25">
      <c r="A8216" t="s">
        <v>868</v>
      </c>
      <c r="B8216" s="1">
        <v>37891</v>
      </c>
      <c r="C8216">
        <v>9439.11</v>
      </c>
      <c r="D8216">
        <f t="shared" si="384"/>
        <v>9439.11</v>
      </c>
      <c r="E8216">
        <f t="shared" si="385"/>
        <v>9</v>
      </c>
      <c r="F8216" t="str">
        <f t="shared" si="386"/>
        <v>No</v>
      </c>
    </row>
    <row r="8217" spans="1:6" x14ac:dyDescent="0.25">
      <c r="A8217" t="s">
        <v>1087</v>
      </c>
      <c r="B8217" s="1">
        <v>41072</v>
      </c>
      <c r="C8217" t="s">
        <v>4741</v>
      </c>
      <c r="D8217">
        <f t="shared" si="384"/>
        <v>7642.16</v>
      </c>
      <c r="E8217">
        <f t="shared" si="385"/>
        <v>6</v>
      </c>
      <c r="F8217" t="str">
        <f t="shared" si="386"/>
        <v>No</v>
      </c>
    </row>
    <row r="8218" spans="1:6" x14ac:dyDescent="0.25">
      <c r="A8218" t="s">
        <v>619</v>
      </c>
      <c r="B8218" s="1">
        <v>39402</v>
      </c>
      <c r="C8218">
        <v>6879.04</v>
      </c>
      <c r="D8218">
        <f t="shared" si="384"/>
        <v>6879.04</v>
      </c>
      <c r="E8218">
        <f t="shared" si="385"/>
        <v>11</v>
      </c>
      <c r="F8218" t="str">
        <f t="shared" si="386"/>
        <v>No</v>
      </c>
    </row>
    <row r="8219" spans="1:6" x14ac:dyDescent="0.25">
      <c r="A8219" t="s">
        <v>886</v>
      </c>
      <c r="B8219" s="1">
        <v>39697</v>
      </c>
      <c r="C8219" t="s">
        <v>4742</v>
      </c>
      <c r="D8219">
        <f t="shared" si="384"/>
        <v>9023.2099999999991</v>
      </c>
      <c r="E8219">
        <f t="shared" si="385"/>
        <v>9</v>
      </c>
      <c r="F8219" t="str">
        <f t="shared" si="386"/>
        <v>No</v>
      </c>
    </row>
    <row r="8220" spans="1:6" x14ac:dyDescent="0.25">
      <c r="A8220" t="s">
        <v>307</v>
      </c>
      <c r="B8220" s="1">
        <v>37612</v>
      </c>
      <c r="C8220">
        <v>9546.51</v>
      </c>
      <c r="D8220">
        <f t="shared" si="384"/>
        <v>9546.51</v>
      </c>
      <c r="E8220">
        <f t="shared" si="385"/>
        <v>12</v>
      </c>
      <c r="F8220" t="str">
        <f t="shared" si="386"/>
        <v>No</v>
      </c>
    </row>
    <row r="8221" spans="1:6" x14ac:dyDescent="0.25">
      <c r="A8221" t="s">
        <v>74</v>
      </c>
      <c r="B8221" s="1">
        <v>37143</v>
      </c>
      <c r="C8221" t="s">
        <v>4743</v>
      </c>
      <c r="D8221">
        <f t="shared" si="384"/>
        <v>5889.1</v>
      </c>
      <c r="E8221">
        <f t="shared" si="385"/>
        <v>9</v>
      </c>
      <c r="F8221" t="str">
        <f t="shared" si="386"/>
        <v>Yes</v>
      </c>
    </row>
    <row r="8222" spans="1:6" x14ac:dyDescent="0.25">
      <c r="A8222" t="s">
        <v>413</v>
      </c>
      <c r="B8222" s="1">
        <v>41775</v>
      </c>
      <c r="C8222" t="s">
        <v>4744</v>
      </c>
      <c r="D8222">
        <f t="shared" si="384"/>
        <v>7538.58</v>
      </c>
      <c r="E8222">
        <f t="shared" si="385"/>
        <v>5</v>
      </c>
      <c r="F8222" t="str">
        <f t="shared" si="386"/>
        <v>No</v>
      </c>
    </row>
    <row r="8223" spans="1:6" x14ac:dyDescent="0.25">
      <c r="A8223" t="s">
        <v>767</v>
      </c>
      <c r="B8223" s="1">
        <v>40784</v>
      </c>
      <c r="C8223">
        <v>5967.18</v>
      </c>
      <c r="D8223">
        <f t="shared" si="384"/>
        <v>5967.18</v>
      </c>
      <c r="E8223">
        <f t="shared" si="385"/>
        <v>8</v>
      </c>
      <c r="F8223" t="str">
        <f t="shared" si="386"/>
        <v>No</v>
      </c>
    </row>
    <row r="8224" spans="1:6" x14ac:dyDescent="0.25">
      <c r="A8224" t="s">
        <v>743</v>
      </c>
      <c r="B8224" s="1">
        <v>37878</v>
      </c>
      <c r="C8224">
        <v>9010.82</v>
      </c>
      <c r="D8224">
        <f t="shared" si="384"/>
        <v>9010.82</v>
      </c>
      <c r="E8224">
        <f t="shared" si="385"/>
        <v>9</v>
      </c>
      <c r="F8224" t="str">
        <f t="shared" si="386"/>
        <v>No</v>
      </c>
    </row>
    <row r="8225" spans="1:6" x14ac:dyDescent="0.25">
      <c r="A8225" t="s">
        <v>850</v>
      </c>
      <c r="B8225" s="1">
        <v>41704</v>
      </c>
      <c r="C8225" t="s">
        <v>4745</v>
      </c>
      <c r="D8225">
        <f t="shared" si="384"/>
        <v>6169.87</v>
      </c>
      <c r="E8225">
        <f t="shared" si="385"/>
        <v>3</v>
      </c>
      <c r="F8225" t="str">
        <f t="shared" si="386"/>
        <v>No</v>
      </c>
    </row>
    <row r="8226" spans="1:6" x14ac:dyDescent="0.25">
      <c r="A8226" t="s">
        <v>613</v>
      </c>
      <c r="B8226" s="1">
        <v>40361</v>
      </c>
      <c r="C8226">
        <v>8811.6</v>
      </c>
      <c r="D8226">
        <f t="shared" si="384"/>
        <v>8811.6</v>
      </c>
      <c r="E8226">
        <f t="shared" si="385"/>
        <v>7</v>
      </c>
      <c r="F8226" t="str">
        <f t="shared" si="386"/>
        <v>No</v>
      </c>
    </row>
    <row r="8227" spans="1:6" x14ac:dyDescent="0.25">
      <c r="A8227" t="s">
        <v>372</v>
      </c>
      <c r="B8227" s="1">
        <v>39015</v>
      </c>
      <c r="C8227">
        <v>9582.59</v>
      </c>
      <c r="D8227">
        <f t="shared" si="384"/>
        <v>9582.59</v>
      </c>
      <c r="E8227">
        <f t="shared" si="385"/>
        <v>10</v>
      </c>
      <c r="F8227" t="str">
        <f t="shared" si="386"/>
        <v>No</v>
      </c>
    </row>
    <row r="8228" spans="1:6" x14ac:dyDescent="0.25">
      <c r="A8228" t="s">
        <v>82</v>
      </c>
      <c r="B8228" s="1">
        <v>38095</v>
      </c>
      <c r="C8228">
        <v>6679.06</v>
      </c>
      <c r="D8228">
        <f t="shared" si="384"/>
        <v>6679.06</v>
      </c>
      <c r="E8228">
        <f t="shared" si="385"/>
        <v>4</v>
      </c>
      <c r="F8228" t="str">
        <f t="shared" si="386"/>
        <v>No</v>
      </c>
    </row>
    <row r="8229" spans="1:6" x14ac:dyDescent="0.25">
      <c r="A8229" t="s">
        <v>199</v>
      </c>
      <c r="B8229" s="1">
        <v>39019</v>
      </c>
      <c r="C8229">
        <v>8936.6299999999992</v>
      </c>
      <c r="D8229">
        <f t="shared" si="384"/>
        <v>8936.6299999999992</v>
      </c>
      <c r="E8229">
        <f t="shared" si="385"/>
        <v>10</v>
      </c>
      <c r="F8229" t="str">
        <f t="shared" si="386"/>
        <v>No</v>
      </c>
    </row>
    <row r="8230" spans="1:6" x14ac:dyDescent="0.25">
      <c r="A8230" t="s">
        <v>79</v>
      </c>
      <c r="B8230" s="1">
        <v>37295</v>
      </c>
      <c r="C8230">
        <v>8203.8799999999992</v>
      </c>
      <c r="D8230">
        <f t="shared" si="384"/>
        <v>8203.8799999999992</v>
      </c>
      <c r="E8230">
        <f t="shared" si="385"/>
        <v>2</v>
      </c>
      <c r="F8230" t="str">
        <f t="shared" si="386"/>
        <v>Yes</v>
      </c>
    </row>
    <row r="8231" spans="1:6" x14ac:dyDescent="0.25">
      <c r="A8231" t="s">
        <v>80</v>
      </c>
      <c r="B8231" s="1">
        <v>41437</v>
      </c>
      <c r="C8231" t="s">
        <v>4746</v>
      </c>
      <c r="D8231">
        <f t="shared" si="384"/>
        <v>6827.96</v>
      </c>
      <c r="E8231">
        <f t="shared" si="385"/>
        <v>6</v>
      </c>
      <c r="F8231" t="str">
        <f t="shared" si="386"/>
        <v>Yes</v>
      </c>
    </row>
    <row r="8232" spans="1:6" x14ac:dyDescent="0.25">
      <c r="A8232" t="s">
        <v>396</v>
      </c>
      <c r="B8232" s="1">
        <v>38279</v>
      </c>
      <c r="C8232" t="s">
        <v>4747</v>
      </c>
      <c r="D8232">
        <f t="shared" si="384"/>
        <v>7690.83</v>
      </c>
      <c r="E8232">
        <f t="shared" si="385"/>
        <v>10</v>
      </c>
      <c r="F8232" t="str">
        <f t="shared" si="386"/>
        <v>Yes</v>
      </c>
    </row>
    <row r="8233" spans="1:6" x14ac:dyDescent="0.25">
      <c r="A8233" t="s">
        <v>432</v>
      </c>
      <c r="B8233" s="1">
        <v>40417</v>
      </c>
      <c r="C8233">
        <v>8311.68</v>
      </c>
      <c r="D8233">
        <f t="shared" si="384"/>
        <v>8311.68</v>
      </c>
      <c r="E8233">
        <f t="shared" si="385"/>
        <v>8</v>
      </c>
      <c r="F8233" t="str">
        <f t="shared" si="386"/>
        <v>No</v>
      </c>
    </row>
    <row r="8234" spans="1:6" x14ac:dyDescent="0.25">
      <c r="A8234" t="s">
        <v>443</v>
      </c>
      <c r="B8234" s="1">
        <v>37129</v>
      </c>
      <c r="C8234">
        <v>7278.53</v>
      </c>
      <c r="D8234">
        <f t="shared" si="384"/>
        <v>7278.53</v>
      </c>
      <c r="E8234">
        <f t="shared" si="385"/>
        <v>8</v>
      </c>
      <c r="F8234" t="str">
        <f t="shared" si="386"/>
        <v>No</v>
      </c>
    </row>
    <row r="8235" spans="1:6" x14ac:dyDescent="0.25">
      <c r="A8235" t="s">
        <v>199</v>
      </c>
      <c r="B8235" s="1">
        <v>38876</v>
      </c>
      <c r="C8235">
        <v>6585.95</v>
      </c>
      <c r="D8235">
        <f t="shared" si="384"/>
        <v>6585.95</v>
      </c>
      <c r="E8235">
        <f t="shared" si="385"/>
        <v>6</v>
      </c>
      <c r="F8235" t="str">
        <f t="shared" si="386"/>
        <v>No</v>
      </c>
    </row>
    <row r="8236" spans="1:6" x14ac:dyDescent="0.25">
      <c r="A8236" t="s">
        <v>71</v>
      </c>
      <c r="B8236" s="1">
        <v>37422</v>
      </c>
      <c r="C8236" t="s">
        <v>4748</v>
      </c>
      <c r="D8236">
        <f t="shared" si="384"/>
        <v>6666.49</v>
      </c>
      <c r="E8236">
        <f t="shared" si="385"/>
        <v>6</v>
      </c>
      <c r="F8236" t="str">
        <f t="shared" si="386"/>
        <v>No</v>
      </c>
    </row>
    <row r="8237" spans="1:6" x14ac:dyDescent="0.25">
      <c r="A8237" t="s">
        <v>3108</v>
      </c>
      <c r="B8237" s="1">
        <v>38911</v>
      </c>
      <c r="C8237" t="s">
        <v>4749</v>
      </c>
      <c r="D8237">
        <f t="shared" si="384"/>
        <v>7730.65</v>
      </c>
      <c r="E8237">
        <f t="shared" si="385"/>
        <v>7</v>
      </c>
      <c r="F8237" t="str">
        <f t="shared" si="386"/>
        <v>No</v>
      </c>
    </row>
    <row r="8238" spans="1:6" x14ac:dyDescent="0.25">
      <c r="A8238" t="s">
        <v>1387</v>
      </c>
      <c r="B8238" s="1">
        <v>41009</v>
      </c>
      <c r="C8238" t="s">
        <v>4750</v>
      </c>
      <c r="D8238">
        <f t="shared" si="384"/>
        <v>9347.02</v>
      </c>
      <c r="E8238">
        <f t="shared" si="385"/>
        <v>4</v>
      </c>
      <c r="F8238" t="str">
        <f t="shared" si="386"/>
        <v>No</v>
      </c>
    </row>
    <row r="8239" spans="1:6" x14ac:dyDescent="0.25">
      <c r="A8239" t="s">
        <v>175</v>
      </c>
      <c r="B8239" s="1">
        <v>41379</v>
      </c>
      <c r="C8239" t="s">
        <v>4751</v>
      </c>
      <c r="D8239">
        <f t="shared" si="384"/>
        <v>8607.92</v>
      </c>
      <c r="E8239">
        <f t="shared" si="385"/>
        <v>4</v>
      </c>
      <c r="F8239" t="str">
        <f t="shared" si="386"/>
        <v>No</v>
      </c>
    </row>
    <row r="8240" spans="1:6" x14ac:dyDescent="0.25">
      <c r="A8240" t="s">
        <v>179</v>
      </c>
      <c r="B8240" s="1">
        <v>41715</v>
      </c>
      <c r="C8240" t="s">
        <v>4752</v>
      </c>
      <c r="D8240">
        <f t="shared" si="384"/>
        <v>6206.87</v>
      </c>
      <c r="E8240">
        <f t="shared" si="385"/>
        <v>3</v>
      </c>
      <c r="F8240" t="str">
        <f t="shared" si="386"/>
        <v>No</v>
      </c>
    </row>
    <row r="8241" spans="1:6" x14ac:dyDescent="0.25">
      <c r="A8241" t="s">
        <v>413</v>
      </c>
      <c r="B8241" s="1">
        <v>40954</v>
      </c>
      <c r="C8241">
        <v>6373</v>
      </c>
      <c r="D8241">
        <f t="shared" si="384"/>
        <v>6373</v>
      </c>
      <c r="E8241">
        <f t="shared" si="385"/>
        <v>2</v>
      </c>
      <c r="F8241" t="str">
        <f t="shared" si="386"/>
        <v>No</v>
      </c>
    </row>
    <row r="8242" spans="1:6" x14ac:dyDescent="0.25">
      <c r="A8242" t="s">
        <v>1226</v>
      </c>
      <c r="B8242" s="1">
        <v>41721</v>
      </c>
      <c r="C8242">
        <v>9016.6299999999992</v>
      </c>
      <c r="D8242">
        <f t="shared" si="384"/>
        <v>9016.6299999999992</v>
      </c>
      <c r="E8242">
        <f t="shared" si="385"/>
        <v>3</v>
      </c>
      <c r="F8242" t="str">
        <f t="shared" si="386"/>
        <v>No</v>
      </c>
    </row>
    <row r="8243" spans="1:6" x14ac:dyDescent="0.25">
      <c r="A8243" t="s">
        <v>1015</v>
      </c>
      <c r="B8243" s="1">
        <v>37724</v>
      </c>
      <c r="C8243" t="s">
        <v>4753</v>
      </c>
      <c r="D8243">
        <f t="shared" si="384"/>
        <v>8896.24</v>
      </c>
      <c r="E8243">
        <f t="shared" si="385"/>
        <v>4</v>
      </c>
      <c r="F8243" t="str">
        <f t="shared" si="386"/>
        <v>No</v>
      </c>
    </row>
    <row r="8244" spans="1:6" x14ac:dyDescent="0.25">
      <c r="A8244" t="s">
        <v>181</v>
      </c>
      <c r="B8244" s="1">
        <v>38112</v>
      </c>
      <c r="C8244" t="s">
        <v>4754</v>
      </c>
      <c r="D8244">
        <f t="shared" si="384"/>
        <v>8553.18</v>
      </c>
      <c r="E8244">
        <f t="shared" si="385"/>
        <v>5</v>
      </c>
      <c r="F8244" t="str">
        <f t="shared" si="386"/>
        <v>No</v>
      </c>
    </row>
    <row r="8245" spans="1:6" x14ac:dyDescent="0.25">
      <c r="A8245" t="s">
        <v>247</v>
      </c>
      <c r="B8245" s="1">
        <v>41991</v>
      </c>
      <c r="C8245" t="s">
        <v>4755</v>
      </c>
      <c r="D8245">
        <f t="shared" si="384"/>
        <v>7617.43</v>
      </c>
      <c r="E8245">
        <f t="shared" si="385"/>
        <v>12</v>
      </c>
      <c r="F8245" t="str">
        <f t="shared" si="386"/>
        <v>Yes</v>
      </c>
    </row>
    <row r="8246" spans="1:6" x14ac:dyDescent="0.25">
      <c r="A8246" t="s">
        <v>1522</v>
      </c>
      <c r="B8246" s="1">
        <v>38987</v>
      </c>
      <c r="C8246">
        <v>5732.3</v>
      </c>
      <c r="D8246">
        <f t="shared" si="384"/>
        <v>5732.3</v>
      </c>
      <c r="E8246">
        <f t="shared" si="385"/>
        <v>9</v>
      </c>
      <c r="F8246" t="str">
        <f t="shared" si="386"/>
        <v>No</v>
      </c>
    </row>
    <row r="8247" spans="1:6" x14ac:dyDescent="0.25">
      <c r="A8247" t="s">
        <v>79</v>
      </c>
      <c r="B8247" s="1">
        <v>38408</v>
      </c>
      <c r="C8247">
        <v>5925.42</v>
      </c>
      <c r="D8247">
        <f t="shared" si="384"/>
        <v>5925.42</v>
      </c>
      <c r="E8247">
        <f t="shared" si="385"/>
        <v>2</v>
      </c>
      <c r="F8247" t="str">
        <f t="shared" si="386"/>
        <v>Yes</v>
      </c>
    </row>
    <row r="8248" spans="1:6" x14ac:dyDescent="0.25">
      <c r="A8248" t="s">
        <v>914</v>
      </c>
      <c r="B8248" s="1">
        <v>38657</v>
      </c>
      <c r="C8248">
        <v>9738.73</v>
      </c>
      <c r="D8248">
        <f t="shared" si="384"/>
        <v>9738.73</v>
      </c>
      <c r="E8248">
        <f t="shared" si="385"/>
        <v>11</v>
      </c>
      <c r="F8248" t="str">
        <f t="shared" si="386"/>
        <v>No</v>
      </c>
    </row>
    <row r="8249" spans="1:6" x14ac:dyDescent="0.25">
      <c r="A8249" t="s">
        <v>894</v>
      </c>
      <c r="B8249" s="1">
        <v>40352</v>
      </c>
      <c r="C8249" t="s">
        <v>4756</v>
      </c>
      <c r="D8249">
        <f t="shared" si="384"/>
        <v>7854.56</v>
      </c>
      <c r="E8249">
        <f t="shared" si="385"/>
        <v>6</v>
      </c>
      <c r="F8249" t="str">
        <f t="shared" si="386"/>
        <v>No</v>
      </c>
    </row>
    <row r="8250" spans="1:6" x14ac:dyDescent="0.25">
      <c r="A8250" t="s">
        <v>2741</v>
      </c>
      <c r="B8250" s="1">
        <v>37404</v>
      </c>
      <c r="C8250" t="s">
        <v>4757</v>
      </c>
      <c r="D8250">
        <f t="shared" si="384"/>
        <v>5301.18</v>
      </c>
      <c r="E8250">
        <f t="shared" si="385"/>
        <v>5</v>
      </c>
      <c r="F8250" t="str">
        <f t="shared" si="386"/>
        <v>No</v>
      </c>
    </row>
    <row r="8251" spans="1:6" x14ac:dyDescent="0.25">
      <c r="A8251" t="s">
        <v>338</v>
      </c>
      <c r="B8251" s="1">
        <v>38165</v>
      </c>
      <c r="C8251">
        <v>9081.7000000000007</v>
      </c>
      <c r="D8251">
        <f t="shared" si="384"/>
        <v>9081.7000000000007</v>
      </c>
      <c r="E8251">
        <f t="shared" si="385"/>
        <v>6</v>
      </c>
      <c r="F8251" t="str">
        <f t="shared" si="386"/>
        <v>No</v>
      </c>
    </row>
    <row r="8252" spans="1:6" x14ac:dyDescent="0.25">
      <c r="A8252" t="s">
        <v>1481</v>
      </c>
      <c r="B8252" s="1">
        <v>37780</v>
      </c>
      <c r="C8252" t="s">
        <v>4758</v>
      </c>
      <c r="D8252">
        <f t="shared" si="384"/>
        <v>7017.91</v>
      </c>
      <c r="E8252">
        <f t="shared" si="385"/>
        <v>6</v>
      </c>
      <c r="F8252" t="str">
        <f t="shared" si="386"/>
        <v>No</v>
      </c>
    </row>
    <row r="8253" spans="1:6" x14ac:dyDescent="0.25">
      <c r="A8253" t="s">
        <v>230</v>
      </c>
      <c r="B8253" s="1">
        <v>38816</v>
      </c>
      <c r="C8253" t="s">
        <v>4759</v>
      </c>
      <c r="D8253">
        <f t="shared" si="384"/>
        <v>5781.84</v>
      </c>
      <c r="E8253">
        <f t="shared" si="385"/>
        <v>4</v>
      </c>
      <c r="F8253" t="str">
        <f t="shared" si="386"/>
        <v>No</v>
      </c>
    </row>
    <row r="8254" spans="1:6" x14ac:dyDescent="0.25">
      <c r="A8254" t="s">
        <v>201</v>
      </c>
      <c r="B8254" s="1">
        <v>39759</v>
      </c>
      <c r="C8254" t="s">
        <v>4760</v>
      </c>
      <c r="D8254">
        <f t="shared" si="384"/>
        <v>8848.31</v>
      </c>
      <c r="E8254">
        <f t="shared" si="385"/>
        <v>11</v>
      </c>
      <c r="F8254" t="str">
        <f t="shared" si="386"/>
        <v>No</v>
      </c>
    </row>
    <row r="8255" spans="1:6" x14ac:dyDescent="0.25">
      <c r="A8255" t="s">
        <v>489</v>
      </c>
      <c r="B8255" s="1">
        <v>38803</v>
      </c>
      <c r="C8255" t="s">
        <v>4761</v>
      </c>
      <c r="D8255">
        <f t="shared" si="384"/>
        <v>8824.0300000000007</v>
      </c>
      <c r="E8255">
        <f t="shared" si="385"/>
        <v>3</v>
      </c>
      <c r="F8255" t="str">
        <f t="shared" si="386"/>
        <v>No</v>
      </c>
    </row>
    <row r="8256" spans="1:6" x14ac:dyDescent="0.25">
      <c r="A8256" t="s">
        <v>489</v>
      </c>
      <c r="B8256" s="1">
        <v>39525</v>
      </c>
      <c r="C8256" t="s">
        <v>4762</v>
      </c>
      <c r="D8256">
        <f t="shared" si="384"/>
        <v>7462.26</v>
      </c>
      <c r="E8256">
        <f t="shared" si="385"/>
        <v>3</v>
      </c>
      <c r="F8256" t="str">
        <f t="shared" si="386"/>
        <v>No</v>
      </c>
    </row>
    <row r="8257" spans="1:6" x14ac:dyDescent="0.25">
      <c r="A8257" t="s">
        <v>372</v>
      </c>
      <c r="B8257" s="1">
        <v>39348</v>
      </c>
      <c r="C8257">
        <v>9070.7000000000007</v>
      </c>
      <c r="D8257">
        <f t="shared" si="384"/>
        <v>9070.7000000000007</v>
      </c>
      <c r="E8257">
        <f t="shared" si="385"/>
        <v>9</v>
      </c>
      <c r="F8257" t="str">
        <f t="shared" si="386"/>
        <v>No</v>
      </c>
    </row>
    <row r="8258" spans="1:6" x14ac:dyDescent="0.25">
      <c r="A8258" t="s">
        <v>825</v>
      </c>
      <c r="B8258" s="1">
        <v>39692</v>
      </c>
      <c r="C8258" t="s">
        <v>4763</v>
      </c>
      <c r="D8258">
        <f t="shared" si="384"/>
        <v>5815.78</v>
      </c>
      <c r="E8258">
        <f t="shared" si="385"/>
        <v>9</v>
      </c>
      <c r="F8258" t="str">
        <f t="shared" si="386"/>
        <v>No</v>
      </c>
    </row>
    <row r="8259" spans="1:6" x14ac:dyDescent="0.25">
      <c r="A8259" t="s">
        <v>202</v>
      </c>
      <c r="B8259" s="1">
        <v>37987</v>
      </c>
      <c r="C8259">
        <v>5567.07</v>
      </c>
      <c r="D8259">
        <f t="shared" ref="D8259:D8322" si="387">IF(LEFT(RIGHT(C8259,3))=",",_xlfn.NUMBERVALUE(C8259,",","."),C8259)</f>
        <v>5567.07</v>
      </c>
      <c r="E8259">
        <f t="shared" ref="E8259:E8322" si="388">MONTH(B8259)</f>
        <v>1</v>
      </c>
      <c r="F8259" t="str">
        <f t="shared" ref="F8259:F8322" si="389">IF(ISERROR(SEARCH("J*A*S*M",A8259)),"No","Yes")</f>
        <v>No</v>
      </c>
    </row>
    <row r="8260" spans="1:6" x14ac:dyDescent="0.25">
      <c r="A8260" t="s">
        <v>1397</v>
      </c>
      <c r="B8260" s="1">
        <v>41283</v>
      </c>
      <c r="C8260" t="s">
        <v>4764</v>
      </c>
      <c r="D8260">
        <f t="shared" si="387"/>
        <v>7492.68</v>
      </c>
      <c r="E8260">
        <f t="shared" si="388"/>
        <v>1</v>
      </c>
      <c r="F8260" t="str">
        <f t="shared" si="389"/>
        <v>No</v>
      </c>
    </row>
    <row r="8261" spans="1:6" x14ac:dyDescent="0.25">
      <c r="A8261" t="s">
        <v>202</v>
      </c>
      <c r="B8261" s="1">
        <v>40783</v>
      </c>
      <c r="C8261" t="s">
        <v>4765</v>
      </c>
      <c r="D8261">
        <f t="shared" si="387"/>
        <v>5299.41</v>
      </c>
      <c r="E8261">
        <f t="shared" si="388"/>
        <v>8</v>
      </c>
      <c r="F8261" t="str">
        <f t="shared" si="389"/>
        <v>No</v>
      </c>
    </row>
    <row r="8262" spans="1:6" x14ac:dyDescent="0.25">
      <c r="A8262" t="s">
        <v>484</v>
      </c>
      <c r="B8262" s="1">
        <v>41226</v>
      </c>
      <c r="C8262">
        <v>7225.42</v>
      </c>
      <c r="D8262">
        <f t="shared" si="387"/>
        <v>7225.42</v>
      </c>
      <c r="E8262">
        <f t="shared" si="388"/>
        <v>11</v>
      </c>
      <c r="F8262" t="str">
        <f t="shared" si="389"/>
        <v>No</v>
      </c>
    </row>
    <row r="8263" spans="1:6" x14ac:dyDescent="0.25">
      <c r="A8263" t="s">
        <v>269</v>
      </c>
      <c r="B8263" s="1">
        <v>37854</v>
      </c>
      <c r="C8263" t="s">
        <v>4766</v>
      </c>
      <c r="D8263">
        <f t="shared" si="387"/>
        <v>8644.2900000000009</v>
      </c>
      <c r="E8263">
        <f t="shared" si="388"/>
        <v>8</v>
      </c>
      <c r="F8263" t="str">
        <f t="shared" si="389"/>
        <v>Yes</v>
      </c>
    </row>
    <row r="8264" spans="1:6" x14ac:dyDescent="0.25">
      <c r="A8264" t="s">
        <v>650</v>
      </c>
      <c r="B8264" s="1">
        <v>39157</v>
      </c>
      <c r="C8264">
        <v>7663.42</v>
      </c>
      <c r="D8264">
        <f t="shared" si="387"/>
        <v>7663.42</v>
      </c>
      <c r="E8264">
        <f t="shared" si="388"/>
        <v>3</v>
      </c>
      <c r="F8264" t="str">
        <f t="shared" si="389"/>
        <v>No</v>
      </c>
    </row>
    <row r="8265" spans="1:6" x14ac:dyDescent="0.25">
      <c r="A8265" t="s">
        <v>274</v>
      </c>
      <c r="B8265" s="1">
        <v>37361</v>
      </c>
      <c r="C8265" t="s">
        <v>4767</v>
      </c>
      <c r="D8265">
        <f t="shared" si="387"/>
        <v>7276.19</v>
      </c>
      <c r="E8265">
        <f t="shared" si="388"/>
        <v>4</v>
      </c>
      <c r="F8265" t="str">
        <f t="shared" si="389"/>
        <v>No</v>
      </c>
    </row>
    <row r="8266" spans="1:6" x14ac:dyDescent="0.25">
      <c r="A8266" t="s">
        <v>374</v>
      </c>
      <c r="B8266" s="1">
        <v>37352</v>
      </c>
      <c r="C8266" t="s">
        <v>4768</v>
      </c>
      <c r="D8266">
        <f t="shared" si="387"/>
        <v>8949.49</v>
      </c>
      <c r="E8266">
        <f t="shared" si="388"/>
        <v>4</v>
      </c>
      <c r="F8266" t="str">
        <f t="shared" si="389"/>
        <v>No</v>
      </c>
    </row>
    <row r="8267" spans="1:6" x14ac:dyDescent="0.25">
      <c r="A8267" t="s">
        <v>77</v>
      </c>
      <c r="B8267" s="1">
        <v>37993</v>
      </c>
      <c r="C8267">
        <v>8562.33</v>
      </c>
      <c r="D8267">
        <f t="shared" si="387"/>
        <v>8562.33</v>
      </c>
      <c r="E8267">
        <f t="shared" si="388"/>
        <v>1</v>
      </c>
      <c r="F8267" t="str">
        <f t="shared" si="389"/>
        <v>No</v>
      </c>
    </row>
    <row r="8268" spans="1:6" x14ac:dyDescent="0.25">
      <c r="A8268" t="s">
        <v>146</v>
      </c>
      <c r="B8268" s="1">
        <v>41905</v>
      </c>
      <c r="C8268">
        <v>5398.85</v>
      </c>
      <c r="D8268">
        <f t="shared" si="387"/>
        <v>5398.85</v>
      </c>
      <c r="E8268">
        <f t="shared" si="388"/>
        <v>9</v>
      </c>
      <c r="F8268" t="str">
        <f t="shared" si="389"/>
        <v>No</v>
      </c>
    </row>
    <row r="8269" spans="1:6" x14ac:dyDescent="0.25">
      <c r="A8269" t="s">
        <v>358</v>
      </c>
      <c r="B8269" s="1">
        <v>38125</v>
      </c>
      <c r="C8269">
        <v>9096.1200000000008</v>
      </c>
      <c r="D8269">
        <f t="shared" si="387"/>
        <v>9096.1200000000008</v>
      </c>
      <c r="E8269">
        <f t="shared" si="388"/>
        <v>5</v>
      </c>
      <c r="F8269" t="str">
        <f t="shared" si="389"/>
        <v>No</v>
      </c>
    </row>
    <row r="8270" spans="1:6" x14ac:dyDescent="0.25">
      <c r="A8270" t="s">
        <v>504</v>
      </c>
      <c r="B8270" s="1">
        <v>38779</v>
      </c>
      <c r="C8270" t="s">
        <v>4769</v>
      </c>
      <c r="D8270">
        <f t="shared" si="387"/>
        <v>6265.54</v>
      </c>
      <c r="E8270">
        <f t="shared" si="388"/>
        <v>3</v>
      </c>
      <c r="F8270" t="str">
        <f t="shared" si="389"/>
        <v>No</v>
      </c>
    </row>
    <row r="8271" spans="1:6" x14ac:dyDescent="0.25">
      <c r="A8271" t="s">
        <v>79</v>
      </c>
      <c r="B8271" s="1">
        <v>39981</v>
      </c>
      <c r="C8271">
        <v>8280.19</v>
      </c>
      <c r="D8271">
        <f t="shared" si="387"/>
        <v>8280.19</v>
      </c>
      <c r="E8271">
        <f t="shared" si="388"/>
        <v>6</v>
      </c>
      <c r="F8271" t="str">
        <f t="shared" si="389"/>
        <v>Yes</v>
      </c>
    </row>
    <row r="8272" spans="1:6" x14ac:dyDescent="0.25">
      <c r="A8272" t="s">
        <v>102</v>
      </c>
      <c r="B8272" s="1">
        <v>38772</v>
      </c>
      <c r="C8272">
        <v>9440.86</v>
      </c>
      <c r="D8272">
        <f t="shared" si="387"/>
        <v>9440.86</v>
      </c>
      <c r="E8272">
        <f t="shared" si="388"/>
        <v>2</v>
      </c>
      <c r="F8272" t="str">
        <f t="shared" si="389"/>
        <v>No</v>
      </c>
    </row>
    <row r="8273" spans="1:6" x14ac:dyDescent="0.25">
      <c r="A8273" t="s">
        <v>79</v>
      </c>
      <c r="B8273" s="1">
        <v>38871</v>
      </c>
      <c r="C8273" t="s">
        <v>4770</v>
      </c>
      <c r="D8273">
        <f t="shared" si="387"/>
        <v>8169.99</v>
      </c>
      <c r="E8273">
        <f t="shared" si="388"/>
        <v>6</v>
      </c>
      <c r="F8273" t="str">
        <f t="shared" si="389"/>
        <v>Yes</v>
      </c>
    </row>
    <row r="8274" spans="1:6" x14ac:dyDescent="0.25">
      <c r="A8274" t="s">
        <v>333</v>
      </c>
      <c r="B8274" s="1">
        <v>38885</v>
      </c>
      <c r="C8274">
        <v>5191.66</v>
      </c>
      <c r="D8274">
        <f t="shared" si="387"/>
        <v>5191.66</v>
      </c>
      <c r="E8274">
        <f t="shared" si="388"/>
        <v>6</v>
      </c>
      <c r="F8274" t="str">
        <f t="shared" si="389"/>
        <v>No</v>
      </c>
    </row>
    <row r="8275" spans="1:6" x14ac:dyDescent="0.25">
      <c r="A8275" t="s">
        <v>805</v>
      </c>
      <c r="B8275" s="1">
        <v>38103</v>
      </c>
      <c r="C8275" t="s">
        <v>4771</v>
      </c>
      <c r="D8275">
        <f t="shared" si="387"/>
        <v>9917.7099999999991</v>
      </c>
      <c r="E8275">
        <f t="shared" si="388"/>
        <v>4</v>
      </c>
      <c r="F8275" t="str">
        <f t="shared" si="389"/>
        <v>No</v>
      </c>
    </row>
    <row r="8276" spans="1:6" x14ac:dyDescent="0.25">
      <c r="A8276" t="s">
        <v>275</v>
      </c>
      <c r="B8276" s="1">
        <v>40308</v>
      </c>
      <c r="C8276" t="s">
        <v>4772</v>
      </c>
      <c r="D8276">
        <f t="shared" si="387"/>
        <v>5974.07</v>
      </c>
      <c r="E8276">
        <f t="shared" si="388"/>
        <v>5</v>
      </c>
      <c r="F8276" t="str">
        <f t="shared" si="389"/>
        <v>No</v>
      </c>
    </row>
    <row r="8277" spans="1:6" x14ac:dyDescent="0.25">
      <c r="A8277" t="s">
        <v>881</v>
      </c>
      <c r="B8277" s="1">
        <v>40111</v>
      </c>
      <c r="C8277" t="s">
        <v>4773</v>
      </c>
      <c r="D8277">
        <f t="shared" si="387"/>
        <v>9870.31</v>
      </c>
      <c r="E8277">
        <f t="shared" si="388"/>
        <v>10</v>
      </c>
      <c r="F8277" t="str">
        <f t="shared" si="389"/>
        <v>No</v>
      </c>
    </row>
    <row r="8278" spans="1:6" x14ac:dyDescent="0.25">
      <c r="A8278" t="s">
        <v>1259</v>
      </c>
      <c r="B8278" s="1">
        <v>38101</v>
      </c>
      <c r="C8278" t="s">
        <v>4774</v>
      </c>
      <c r="D8278">
        <f t="shared" si="387"/>
        <v>7577.2</v>
      </c>
      <c r="E8278">
        <f t="shared" si="388"/>
        <v>4</v>
      </c>
      <c r="F8278" t="str">
        <f t="shared" si="389"/>
        <v>No</v>
      </c>
    </row>
    <row r="8279" spans="1:6" x14ac:dyDescent="0.25">
      <c r="A8279" t="s">
        <v>334</v>
      </c>
      <c r="B8279" s="1">
        <v>39346</v>
      </c>
      <c r="C8279">
        <v>8661.84</v>
      </c>
      <c r="D8279">
        <f t="shared" si="387"/>
        <v>8661.84</v>
      </c>
      <c r="E8279">
        <f t="shared" si="388"/>
        <v>9</v>
      </c>
      <c r="F8279" t="str">
        <f t="shared" si="389"/>
        <v>No</v>
      </c>
    </row>
    <row r="8280" spans="1:6" x14ac:dyDescent="0.25">
      <c r="A8280" t="s">
        <v>1027</v>
      </c>
      <c r="B8280" s="1">
        <v>39715</v>
      </c>
      <c r="C8280">
        <v>9895.25</v>
      </c>
      <c r="D8280">
        <f t="shared" si="387"/>
        <v>9895.25</v>
      </c>
      <c r="E8280">
        <f t="shared" si="388"/>
        <v>9</v>
      </c>
      <c r="F8280" t="str">
        <f t="shared" si="389"/>
        <v>No</v>
      </c>
    </row>
    <row r="8281" spans="1:6" x14ac:dyDescent="0.25">
      <c r="A8281" t="s">
        <v>573</v>
      </c>
      <c r="B8281" s="1">
        <v>41512</v>
      </c>
      <c r="C8281" t="s">
        <v>4775</v>
      </c>
      <c r="D8281">
        <f t="shared" si="387"/>
        <v>7869.92</v>
      </c>
      <c r="E8281">
        <f t="shared" si="388"/>
        <v>8</v>
      </c>
      <c r="F8281" t="str">
        <f t="shared" si="389"/>
        <v>No</v>
      </c>
    </row>
    <row r="8282" spans="1:6" x14ac:dyDescent="0.25">
      <c r="A8282" t="s">
        <v>101</v>
      </c>
      <c r="B8282" s="1">
        <v>37833</v>
      </c>
      <c r="C8282">
        <v>7041.61</v>
      </c>
      <c r="D8282">
        <f t="shared" si="387"/>
        <v>7041.61</v>
      </c>
      <c r="E8282">
        <f t="shared" si="388"/>
        <v>7</v>
      </c>
      <c r="F8282" t="str">
        <f t="shared" si="389"/>
        <v>No</v>
      </c>
    </row>
    <row r="8283" spans="1:6" x14ac:dyDescent="0.25">
      <c r="A8283" t="s">
        <v>717</v>
      </c>
      <c r="B8283" s="1">
        <v>40668</v>
      </c>
      <c r="C8283" t="s">
        <v>4776</v>
      </c>
      <c r="D8283">
        <f t="shared" si="387"/>
        <v>6770.36</v>
      </c>
      <c r="E8283">
        <f t="shared" si="388"/>
        <v>5</v>
      </c>
      <c r="F8283" t="str">
        <f t="shared" si="389"/>
        <v>No</v>
      </c>
    </row>
    <row r="8284" spans="1:6" x14ac:dyDescent="0.25">
      <c r="A8284" t="s">
        <v>868</v>
      </c>
      <c r="B8284" s="1">
        <v>40942</v>
      </c>
      <c r="C8284" t="s">
        <v>4777</v>
      </c>
      <c r="D8284">
        <f t="shared" si="387"/>
        <v>9192.8700000000008</v>
      </c>
      <c r="E8284">
        <f t="shared" si="388"/>
        <v>2</v>
      </c>
      <c r="F8284" t="str">
        <f t="shared" si="389"/>
        <v>No</v>
      </c>
    </row>
    <row r="8285" spans="1:6" x14ac:dyDescent="0.25">
      <c r="A8285" t="s">
        <v>851</v>
      </c>
      <c r="B8285" s="1">
        <v>39715</v>
      </c>
      <c r="C8285" t="s">
        <v>4778</v>
      </c>
      <c r="D8285">
        <f t="shared" si="387"/>
        <v>7009.44</v>
      </c>
      <c r="E8285">
        <f t="shared" si="388"/>
        <v>9</v>
      </c>
      <c r="F8285" t="str">
        <f t="shared" si="389"/>
        <v>No</v>
      </c>
    </row>
    <row r="8286" spans="1:6" x14ac:dyDescent="0.25">
      <c r="A8286" t="s">
        <v>780</v>
      </c>
      <c r="B8286" s="1">
        <v>40768</v>
      </c>
      <c r="C8286" t="s">
        <v>4779</v>
      </c>
      <c r="D8286">
        <f t="shared" si="387"/>
        <v>6790.86</v>
      </c>
      <c r="E8286">
        <f t="shared" si="388"/>
        <v>8</v>
      </c>
      <c r="F8286" t="str">
        <f t="shared" si="389"/>
        <v>No</v>
      </c>
    </row>
    <row r="8287" spans="1:6" x14ac:dyDescent="0.25">
      <c r="A8287" t="s">
        <v>285</v>
      </c>
      <c r="B8287" s="1">
        <v>40255</v>
      </c>
      <c r="C8287" t="s">
        <v>4780</v>
      </c>
      <c r="D8287">
        <f t="shared" si="387"/>
        <v>5708.63</v>
      </c>
      <c r="E8287">
        <f t="shared" si="388"/>
        <v>3</v>
      </c>
      <c r="F8287" t="str">
        <f t="shared" si="389"/>
        <v>No</v>
      </c>
    </row>
    <row r="8288" spans="1:6" x14ac:dyDescent="0.25">
      <c r="A8288" t="s">
        <v>80</v>
      </c>
      <c r="B8288" s="1">
        <v>39154</v>
      </c>
      <c r="C8288">
        <v>6183.43</v>
      </c>
      <c r="D8288">
        <f t="shared" si="387"/>
        <v>6183.43</v>
      </c>
      <c r="E8288">
        <f t="shared" si="388"/>
        <v>3</v>
      </c>
      <c r="F8288" t="str">
        <f t="shared" si="389"/>
        <v>Yes</v>
      </c>
    </row>
    <row r="8289" spans="1:6" x14ac:dyDescent="0.25">
      <c r="A8289" t="s">
        <v>308</v>
      </c>
      <c r="B8289" s="1">
        <v>37736</v>
      </c>
      <c r="C8289">
        <v>7392.19</v>
      </c>
      <c r="D8289">
        <f t="shared" si="387"/>
        <v>7392.19</v>
      </c>
      <c r="E8289">
        <f t="shared" si="388"/>
        <v>4</v>
      </c>
      <c r="F8289" t="str">
        <f t="shared" si="389"/>
        <v>No</v>
      </c>
    </row>
    <row r="8290" spans="1:6" x14ac:dyDescent="0.25">
      <c r="A8290" t="s">
        <v>132</v>
      </c>
      <c r="B8290" s="1">
        <v>40671</v>
      </c>
      <c r="C8290">
        <v>9189.41</v>
      </c>
      <c r="D8290">
        <f t="shared" si="387"/>
        <v>9189.41</v>
      </c>
      <c r="E8290">
        <f t="shared" si="388"/>
        <v>5</v>
      </c>
      <c r="F8290" t="str">
        <f t="shared" si="389"/>
        <v>No</v>
      </c>
    </row>
    <row r="8291" spans="1:6" x14ac:dyDescent="0.25">
      <c r="A8291" t="s">
        <v>101</v>
      </c>
      <c r="B8291" s="1">
        <v>37436</v>
      </c>
      <c r="C8291">
        <v>7448.15</v>
      </c>
      <c r="D8291">
        <f t="shared" si="387"/>
        <v>7448.15</v>
      </c>
      <c r="E8291">
        <f t="shared" si="388"/>
        <v>6</v>
      </c>
      <c r="F8291" t="str">
        <f t="shared" si="389"/>
        <v>No</v>
      </c>
    </row>
    <row r="8292" spans="1:6" x14ac:dyDescent="0.25">
      <c r="A8292" t="s">
        <v>2184</v>
      </c>
      <c r="B8292" s="1">
        <v>41439</v>
      </c>
      <c r="C8292" t="s">
        <v>4781</v>
      </c>
      <c r="D8292">
        <f t="shared" si="387"/>
        <v>6566.28</v>
      </c>
      <c r="E8292">
        <f t="shared" si="388"/>
        <v>6</v>
      </c>
      <c r="F8292" t="str">
        <f t="shared" si="389"/>
        <v>No</v>
      </c>
    </row>
    <row r="8293" spans="1:6" x14ac:dyDescent="0.25">
      <c r="A8293" t="s">
        <v>134</v>
      </c>
      <c r="B8293" s="1">
        <v>39659</v>
      </c>
      <c r="C8293" t="s">
        <v>4782</v>
      </c>
      <c r="D8293">
        <f t="shared" si="387"/>
        <v>9689.41</v>
      </c>
      <c r="E8293">
        <f t="shared" si="388"/>
        <v>7</v>
      </c>
      <c r="F8293" t="str">
        <f t="shared" si="389"/>
        <v>No</v>
      </c>
    </row>
    <row r="8294" spans="1:6" x14ac:dyDescent="0.25">
      <c r="A8294" t="s">
        <v>202</v>
      </c>
      <c r="B8294" s="1">
        <v>41285</v>
      </c>
      <c r="C8294">
        <v>7473.09</v>
      </c>
      <c r="D8294">
        <f t="shared" si="387"/>
        <v>7473.09</v>
      </c>
      <c r="E8294">
        <f t="shared" si="388"/>
        <v>1</v>
      </c>
      <c r="F8294" t="str">
        <f t="shared" si="389"/>
        <v>No</v>
      </c>
    </row>
    <row r="8295" spans="1:6" x14ac:dyDescent="0.25">
      <c r="A8295" t="s">
        <v>216</v>
      </c>
      <c r="B8295" s="1">
        <v>38396</v>
      </c>
      <c r="C8295">
        <v>5705.95</v>
      </c>
      <c r="D8295">
        <f t="shared" si="387"/>
        <v>5705.95</v>
      </c>
      <c r="E8295">
        <f t="shared" si="388"/>
        <v>2</v>
      </c>
      <c r="F8295" t="str">
        <f t="shared" si="389"/>
        <v>No</v>
      </c>
    </row>
    <row r="8296" spans="1:6" x14ac:dyDescent="0.25">
      <c r="A8296" t="s">
        <v>126</v>
      </c>
      <c r="B8296" s="1">
        <v>38194</v>
      </c>
      <c r="C8296" t="s">
        <v>4783</v>
      </c>
      <c r="D8296">
        <f t="shared" si="387"/>
        <v>6694.33</v>
      </c>
      <c r="E8296">
        <f t="shared" si="388"/>
        <v>7</v>
      </c>
      <c r="F8296" t="str">
        <f t="shared" si="389"/>
        <v>No</v>
      </c>
    </row>
    <row r="8297" spans="1:6" x14ac:dyDescent="0.25">
      <c r="A8297" t="s">
        <v>526</v>
      </c>
      <c r="B8297" s="1">
        <v>40133</v>
      </c>
      <c r="C8297">
        <v>7696.55</v>
      </c>
      <c r="D8297">
        <f t="shared" si="387"/>
        <v>7696.55</v>
      </c>
      <c r="E8297">
        <f t="shared" si="388"/>
        <v>11</v>
      </c>
      <c r="F8297" t="str">
        <f t="shared" si="389"/>
        <v>No</v>
      </c>
    </row>
    <row r="8298" spans="1:6" x14ac:dyDescent="0.25">
      <c r="A8298" t="s">
        <v>102</v>
      </c>
      <c r="B8298" s="1">
        <v>40072</v>
      </c>
      <c r="C8298" t="s">
        <v>4784</v>
      </c>
      <c r="D8298">
        <f t="shared" si="387"/>
        <v>5726.23</v>
      </c>
      <c r="E8298">
        <f t="shared" si="388"/>
        <v>9</v>
      </c>
      <c r="F8298" t="str">
        <f t="shared" si="389"/>
        <v>No</v>
      </c>
    </row>
    <row r="8299" spans="1:6" x14ac:dyDescent="0.25">
      <c r="A8299" t="s">
        <v>225</v>
      </c>
      <c r="B8299" s="1">
        <v>38184</v>
      </c>
      <c r="C8299">
        <v>8278.5400000000009</v>
      </c>
      <c r="D8299">
        <f t="shared" si="387"/>
        <v>8278.5400000000009</v>
      </c>
      <c r="E8299">
        <f t="shared" si="388"/>
        <v>7</v>
      </c>
      <c r="F8299" t="str">
        <f t="shared" si="389"/>
        <v>No</v>
      </c>
    </row>
    <row r="8300" spans="1:6" x14ac:dyDescent="0.25">
      <c r="A8300" t="s">
        <v>413</v>
      </c>
      <c r="B8300" s="1">
        <v>40395</v>
      </c>
      <c r="C8300" t="s">
        <v>4785</v>
      </c>
      <c r="D8300">
        <f t="shared" si="387"/>
        <v>8822.76</v>
      </c>
      <c r="E8300">
        <f t="shared" si="388"/>
        <v>8</v>
      </c>
      <c r="F8300" t="str">
        <f t="shared" si="389"/>
        <v>No</v>
      </c>
    </row>
    <row r="8301" spans="1:6" x14ac:dyDescent="0.25">
      <c r="A8301" t="s">
        <v>126</v>
      </c>
      <c r="B8301" s="1">
        <v>37751</v>
      </c>
      <c r="C8301" t="s">
        <v>4786</v>
      </c>
      <c r="D8301">
        <f t="shared" si="387"/>
        <v>7195.02</v>
      </c>
      <c r="E8301">
        <f t="shared" si="388"/>
        <v>5</v>
      </c>
      <c r="F8301" t="str">
        <f t="shared" si="389"/>
        <v>No</v>
      </c>
    </row>
    <row r="8302" spans="1:6" x14ac:dyDescent="0.25">
      <c r="A8302" t="s">
        <v>682</v>
      </c>
      <c r="B8302" s="1">
        <v>41747</v>
      </c>
      <c r="C8302">
        <v>8147.9</v>
      </c>
      <c r="D8302">
        <f t="shared" si="387"/>
        <v>8147.9</v>
      </c>
      <c r="E8302">
        <f t="shared" si="388"/>
        <v>4</v>
      </c>
      <c r="F8302" t="str">
        <f t="shared" si="389"/>
        <v>No</v>
      </c>
    </row>
    <row r="8303" spans="1:6" x14ac:dyDescent="0.25">
      <c r="A8303" t="s">
        <v>597</v>
      </c>
      <c r="B8303" s="1">
        <v>37224</v>
      </c>
      <c r="C8303" t="s">
        <v>4787</v>
      </c>
      <c r="D8303">
        <f t="shared" si="387"/>
        <v>9765.08</v>
      </c>
      <c r="E8303">
        <f t="shared" si="388"/>
        <v>11</v>
      </c>
      <c r="F8303" t="str">
        <f t="shared" si="389"/>
        <v>No</v>
      </c>
    </row>
    <row r="8304" spans="1:6" x14ac:dyDescent="0.25">
      <c r="A8304" t="s">
        <v>396</v>
      </c>
      <c r="B8304" s="1">
        <v>41583</v>
      </c>
      <c r="C8304">
        <v>5996.56</v>
      </c>
      <c r="D8304">
        <f t="shared" si="387"/>
        <v>5996.56</v>
      </c>
      <c r="E8304">
        <f t="shared" si="388"/>
        <v>11</v>
      </c>
      <c r="F8304" t="str">
        <f t="shared" si="389"/>
        <v>Yes</v>
      </c>
    </row>
    <row r="8305" spans="1:6" x14ac:dyDescent="0.25">
      <c r="A8305" t="s">
        <v>1405</v>
      </c>
      <c r="B8305" s="1">
        <v>39676</v>
      </c>
      <c r="C8305">
        <v>6182.76</v>
      </c>
      <c r="D8305">
        <f t="shared" si="387"/>
        <v>6182.76</v>
      </c>
      <c r="E8305">
        <f t="shared" si="388"/>
        <v>8</v>
      </c>
      <c r="F8305" t="str">
        <f t="shared" si="389"/>
        <v>No</v>
      </c>
    </row>
    <row r="8306" spans="1:6" x14ac:dyDescent="0.25">
      <c r="A8306" t="s">
        <v>331</v>
      </c>
      <c r="B8306" s="1">
        <v>37442</v>
      </c>
      <c r="C8306">
        <v>8639.24</v>
      </c>
      <c r="D8306">
        <f t="shared" si="387"/>
        <v>8639.24</v>
      </c>
      <c r="E8306">
        <f t="shared" si="388"/>
        <v>7</v>
      </c>
      <c r="F8306" t="str">
        <f t="shared" si="389"/>
        <v>No</v>
      </c>
    </row>
    <row r="8307" spans="1:6" x14ac:dyDescent="0.25">
      <c r="A8307" t="s">
        <v>301</v>
      </c>
      <c r="B8307" s="1">
        <v>39638</v>
      </c>
      <c r="C8307" t="s">
        <v>4788</v>
      </c>
      <c r="D8307">
        <f t="shared" si="387"/>
        <v>5749.92</v>
      </c>
      <c r="E8307">
        <f t="shared" si="388"/>
        <v>7</v>
      </c>
      <c r="F8307" t="str">
        <f t="shared" si="389"/>
        <v>No</v>
      </c>
    </row>
    <row r="8308" spans="1:6" x14ac:dyDescent="0.25">
      <c r="A8308" t="s">
        <v>101</v>
      </c>
      <c r="B8308" s="1">
        <v>38836</v>
      </c>
      <c r="C8308">
        <v>8193.36</v>
      </c>
      <c r="D8308">
        <f t="shared" si="387"/>
        <v>8193.36</v>
      </c>
      <c r="E8308">
        <f t="shared" si="388"/>
        <v>4</v>
      </c>
      <c r="F8308" t="str">
        <f t="shared" si="389"/>
        <v>No</v>
      </c>
    </row>
    <row r="8309" spans="1:6" x14ac:dyDescent="0.25">
      <c r="A8309" t="s">
        <v>558</v>
      </c>
      <c r="B8309" s="1">
        <v>39519</v>
      </c>
      <c r="C8309" t="s">
        <v>4789</v>
      </c>
      <c r="D8309">
        <f t="shared" si="387"/>
        <v>8640.17</v>
      </c>
      <c r="E8309">
        <f t="shared" si="388"/>
        <v>3</v>
      </c>
      <c r="F8309" t="str">
        <f t="shared" si="389"/>
        <v>No</v>
      </c>
    </row>
    <row r="8310" spans="1:6" x14ac:dyDescent="0.25">
      <c r="A8310" t="s">
        <v>1131</v>
      </c>
      <c r="B8310" s="1">
        <v>40294</v>
      </c>
      <c r="C8310">
        <v>6156.59</v>
      </c>
      <c r="D8310">
        <f t="shared" si="387"/>
        <v>6156.59</v>
      </c>
      <c r="E8310">
        <f t="shared" si="388"/>
        <v>4</v>
      </c>
      <c r="F8310" t="str">
        <f t="shared" si="389"/>
        <v>No</v>
      </c>
    </row>
    <row r="8311" spans="1:6" x14ac:dyDescent="0.25">
      <c r="A8311" t="s">
        <v>513</v>
      </c>
      <c r="B8311" s="1">
        <v>41228</v>
      </c>
      <c r="C8311">
        <v>5771.19</v>
      </c>
      <c r="D8311">
        <f t="shared" si="387"/>
        <v>5771.19</v>
      </c>
      <c r="E8311">
        <f t="shared" si="388"/>
        <v>11</v>
      </c>
      <c r="F8311" t="str">
        <f t="shared" si="389"/>
        <v>No</v>
      </c>
    </row>
    <row r="8312" spans="1:6" x14ac:dyDescent="0.25">
      <c r="A8312" t="s">
        <v>102</v>
      </c>
      <c r="B8312" s="1">
        <v>38276</v>
      </c>
      <c r="C8312" t="s">
        <v>4790</v>
      </c>
      <c r="D8312">
        <f t="shared" si="387"/>
        <v>7554.14</v>
      </c>
      <c r="E8312">
        <f t="shared" si="388"/>
        <v>10</v>
      </c>
      <c r="F8312" t="str">
        <f t="shared" si="389"/>
        <v>No</v>
      </c>
    </row>
    <row r="8313" spans="1:6" x14ac:dyDescent="0.25">
      <c r="A8313" t="s">
        <v>539</v>
      </c>
      <c r="B8313" s="1">
        <v>38575</v>
      </c>
      <c r="C8313" t="s">
        <v>4791</v>
      </c>
      <c r="D8313">
        <f t="shared" si="387"/>
        <v>8764.01</v>
      </c>
      <c r="E8313">
        <f t="shared" si="388"/>
        <v>8</v>
      </c>
      <c r="F8313" t="str">
        <f t="shared" si="389"/>
        <v>No</v>
      </c>
    </row>
    <row r="8314" spans="1:6" x14ac:dyDescent="0.25">
      <c r="A8314" t="s">
        <v>1069</v>
      </c>
      <c r="B8314" s="1">
        <v>41803</v>
      </c>
      <c r="C8314" t="s">
        <v>4792</v>
      </c>
      <c r="D8314">
        <f t="shared" si="387"/>
        <v>5728.75</v>
      </c>
      <c r="E8314">
        <f t="shared" si="388"/>
        <v>6</v>
      </c>
      <c r="F8314" t="str">
        <f t="shared" si="389"/>
        <v>No</v>
      </c>
    </row>
    <row r="8315" spans="1:6" x14ac:dyDescent="0.25">
      <c r="A8315" t="s">
        <v>308</v>
      </c>
      <c r="B8315" s="1">
        <v>40535</v>
      </c>
      <c r="C8315" t="s">
        <v>4793</v>
      </c>
      <c r="D8315">
        <f t="shared" si="387"/>
        <v>7697.31</v>
      </c>
      <c r="E8315">
        <f t="shared" si="388"/>
        <v>12</v>
      </c>
      <c r="F8315" t="str">
        <f t="shared" si="389"/>
        <v>No</v>
      </c>
    </row>
    <row r="8316" spans="1:6" x14ac:dyDescent="0.25">
      <c r="A8316" t="s">
        <v>247</v>
      </c>
      <c r="B8316" s="1">
        <v>39671</v>
      </c>
      <c r="C8316">
        <v>5444.5</v>
      </c>
      <c r="D8316">
        <f t="shared" si="387"/>
        <v>5444.5</v>
      </c>
      <c r="E8316">
        <f t="shared" si="388"/>
        <v>8</v>
      </c>
      <c r="F8316" t="str">
        <f t="shared" si="389"/>
        <v>Yes</v>
      </c>
    </row>
    <row r="8317" spans="1:6" x14ac:dyDescent="0.25">
      <c r="A8317" t="s">
        <v>162</v>
      </c>
      <c r="B8317" s="1">
        <v>38446</v>
      </c>
      <c r="C8317" t="s">
        <v>4794</v>
      </c>
      <c r="D8317">
        <f t="shared" si="387"/>
        <v>9806.9699999999993</v>
      </c>
      <c r="E8317">
        <f t="shared" si="388"/>
        <v>4</v>
      </c>
      <c r="F8317" t="str">
        <f t="shared" si="389"/>
        <v>No</v>
      </c>
    </row>
    <row r="8318" spans="1:6" x14ac:dyDescent="0.25">
      <c r="A8318" t="s">
        <v>138</v>
      </c>
      <c r="B8318" s="1">
        <v>39684</v>
      </c>
      <c r="C8318" t="s">
        <v>4795</v>
      </c>
      <c r="D8318">
        <f t="shared" si="387"/>
        <v>5945.21</v>
      </c>
      <c r="E8318">
        <f t="shared" si="388"/>
        <v>8</v>
      </c>
      <c r="F8318" t="str">
        <f t="shared" si="389"/>
        <v>Yes</v>
      </c>
    </row>
    <row r="8319" spans="1:6" x14ac:dyDescent="0.25">
      <c r="A8319" t="s">
        <v>1013</v>
      </c>
      <c r="B8319" s="1">
        <v>39140</v>
      </c>
      <c r="C8319" t="s">
        <v>4796</v>
      </c>
      <c r="D8319">
        <f t="shared" si="387"/>
        <v>9657.5499999999993</v>
      </c>
      <c r="E8319">
        <f t="shared" si="388"/>
        <v>2</v>
      </c>
      <c r="F8319" t="str">
        <f t="shared" si="389"/>
        <v>No</v>
      </c>
    </row>
    <row r="8320" spans="1:6" x14ac:dyDescent="0.25">
      <c r="A8320" t="s">
        <v>77</v>
      </c>
      <c r="B8320" s="1">
        <v>41490</v>
      </c>
      <c r="C8320">
        <v>9122.17</v>
      </c>
      <c r="D8320">
        <f t="shared" si="387"/>
        <v>9122.17</v>
      </c>
      <c r="E8320">
        <f t="shared" si="388"/>
        <v>8</v>
      </c>
      <c r="F8320" t="str">
        <f t="shared" si="389"/>
        <v>No</v>
      </c>
    </row>
    <row r="8321" spans="1:6" x14ac:dyDescent="0.25">
      <c r="A8321" t="s">
        <v>1031</v>
      </c>
      <c r="B8321" s="1">
        <v>40978</v>
      </c>
      <c r="C8321" t="s">
        <v>4797</v>
      </c>
      <c r="D8321">
        <f t="shared" si="387"/>
        <v>5952.53</v>
      </c>
      <c r="E8321">
        <f t="shared" si="388"/>
        <v>3</v>
      </c>
      <c r="F8321" t="str">
        <f t="shared" si="389"/>
        <v>No</v>
      </c>
    </row>
    <row r="8322" spans="1:6" x14ac:dyDescent="0.25">
      <c r="A8322" t="s">
        <v>154</v>
      </c>
      <c r="B8322" s="1">
        <v>39766</v>
      </c>
      <c r="C8322">
        <v>7702.35</v>
      </c>
      <c r="D8322">
        <f t="shared" si="387"/>
        <v>7702.35</v>
      </c>
      <c r="E8322">
        <f t="shared" si="388"/>
        <v>11</v>
      </c>
      <c r="F8322" t="str">
        <f t="shared" si="389"/>
        <v>No</v>
      </c>
    </row>
    <row r="8323" spans="1:6" x14ac:dyDescent="0.25">
      <c r="A8323" t="s">
        <v>794</v>
      </c>
      <c r="B8323" s="1">
        <v>40328</v>
      </c>
      <c r="C8323" t="s">
        <v>4798</v>
      </c>
      <c r="D8323">
        <f t="shared" ref="D8323:D8386" si="390">IF(LEFT(RIGHT(C8323,3))=",",_xlfn.NUMBERVALUE(C8323,",","."),C8323)</f>
        <v>8750.86</v>
      </c>
      <c r="E8323">
        <f t="shared" ref="E8323:E8386" si="391">MONTH(B8323)</f>
        <v>5</v>
      </c>
      <c r="F8323" t="str">
        <f t="shared" ref="F8323:F8386" si="392">IF(ISERROR(SEARCH("J*A*S*M",A8323)),"No","Yes")</f>
        <v>No</v>
      </c>
    </row>
    <row r="8324" spans="1:6" x14ac:dyDescent="0.25">
      <c r="A8324" t="s">
        <v>825</v>
      </c>
      <c r="B8324" s="1">
        <v>39711</v>
      </c>
      <c r="C8324" t="s">
        <v>4799</v>
      </c>
      <c r="D8324">
        <f t="shared" si="390"/>
        <v>9092.44</v>
      </c>
      <c r="E8324">
        <f t="shared" si="391"/>
        <v>9</v>
      </c>
      <c r="F8324" t="str">
        <f t="shared" si="392"/>
        <v>No</v>
      </c>
    </row>
    <row r="8325" spans="1:6" x14ac:dyDescent="0.25">
      <c r="A8325" t="s">
        <v>173</v>
      </c>
      <c r="B8325" s="1">
        <v>40185</v>
      </c>
      <c r="C8325" t="s">
        <v>4800</v>
      </c>
      <c r="D8325">
        <f t="shared" si="390"/>
        <v>9543.16</v>
      </c>
      <c r="E8325">
        <f t="shared" si="391"/>
        <v>1</v>
      </c>
      <c r="F8325" t="str">
        <f t="shared" si="392"/>
        <v>No</v>
      </c>
    </row>
    <row r="8326" spans="1:6" x14ac:dyDescent="0.25">
      <c r="A8326" t="s">
        <v>3005</v>
      </c>
      <c r="B8326" s="1">
        <v>37565</v>
      </c>
      <c r="C8326">
        <v>6980.12</v>
      </c>
      <c r="D8326">
        <f t="shared" si="390"/>
        <v>6980.12</v>
      </c>
      <c r="E8326">
        <f t="shared" si="391"/>
        <v>11</v>
      </c>
      <c r="F8326" t="str">
        <f t="shared" si="392"/>
        <v>No</v>
      </c>
    </row>
    <row r="8327" spans="1:6" x14ac:dyDescent="0.25">
      <c r="A8327" t="s">
        <v>694</v>
      </c>
      <c r="B8327" s="1">
        <v>38627</v>
      </c>
      <c r="C8327" t="s">
        <v>4801</v>
      </c>
      <c r="D8327">
        <f t="shared" si="390"/>
        <v>5608.17</v>
      </c>
      <c r="E8327">
        <f t="shared" si="391"/>
        <v>10</v>
      </c>
      <c r="F8327" t="str">
        <f t="shared" si="392"/>
        <v>No</v>
      </c>
    </row>
    <row r="8328" spans="1:6" x14ac:dyDescent="0.25">
      <c r="A8328" t="s">
        <v>372</v>
      </c>
      <c r="B8328" s="1">
        <v>40973</v>
      </c>
      <c r="C8328" t="s">
        <v>4802</v>
      </c>
      <c r="D8328">
        <f t="shared" si="390"/>
        <v>5876.38</v>
      </c>
      <c r="E8328">
        <f t="shared" si="391"/>
        <v>3</v>
      </c>
      <c r="F8328" t="str">
        <f t="shared" si="392"/>
        <v>No</v>
      </c>
    </row>
    <row r="8329" spans="1:6" x14ac:dyDescent="0.25">
      <c r="A8329" t="s">
        <v>320</v>
      </c>
      <c r="B8329" s="1">
        <v>41687</v>
      </c>
      <c r="C8329">
        <v>9485.7199999999993</v>
      </c>
      <c r="D8329">
        <f t="shared" si="390"/>
        <v>9485.7199999999993</v>
      </c>
      <c r="E8329">
        <f t="shared" si="391"/>
        <v>2</v>
      </c>
      <c r="F8329" t="str">
        <f t="shared" si="392"/>
        <v>Yes</v>
      </c>
    </row>
    <row r="8330" spans="1:6" x14ac:dyDescent="0.25">
      <c r="A8330" t="s">
        <v>322</v>
      </c>
      <c r="B8330" s="1">
        <v>40396</v>
      </c>
      <c r="C8330" t="s">
        <v>4803</v>
      </c>
      <c r="D8330">
        <f t="shared" si="390"/>
        <v>8052.7</v>
      </c>
      <c r="E8330">
        <f t="shared" si="391"/>
        <v>8</v>
      </c>
      <c r="F8330" t="str">
        <f t="shared" si="392"/>
        <v>No</v>
      </c>
    </row>
    <row r="8331" spans="1:6" x14ac:dyDescent="0.25">
      <c r="A8331" t="s">
        <v>1366</v>
      </c>
      <c r="B8331" s="1">
        <v>38701</v>
      </c>
      <c r="C8331" t="s">
        <v>4804</v>
      </c>
      <c r="D8331">
        <f t="shared" si="390"/>
        <v>6047.23</v>
      </c>
      <c r="E8331">
        <f t="shared" si="391"/>
        <v>12</v>
      </c>
      <c r="F8331" t="str">
        <f t="shared" si="392"/>
        <v>No</v>
      </c>
    </row>
    <row r="8332" spans="1:6" x14ac:dyDescent="0.25">
      <c r="A8332" t="s">
        <v>80</v>
      </c>
      <c r="B8332" s="1">
        <v>38995</v>
      </c>
      <c r="C8332" t="s">
        <v>4805</v>
      </c>
      <c r="D8332">
        <f t="shared" si="390"/>
        <v>9230.0400000000009</v>
      </c>
      <c r="E8332">
        <f t="shared" si="391"/>
        <v>10</v>
      </c>
      <c r="F8332" t="str">
        <f t="shared" si="392"/>
        <v>Yes</v>
      </c>
    </row>
    <row r="8333" spans="1:6" x14ac:dyDescent="0.25">
      <c r="A8333" t="s">
        <v>77</v>
      </c>
      <c r="B8333" s="1">
        <v>37213</v>
      </c>
      <c r="C8333">
        <v>8105.46</v>
      </c>
      <c r="D8333">
        <f t="shared" si="390"/>
        <v>8105.46</v>
      </c>
      <c r="E8333">
        <f t="shared" si="391"/>
        <v>11</v>
      </c>
      <c r="F8333" t="str">
        <f t="shared" si="392"/>
        <v>No</v>
      </c>
    </row>
    <row r="8334" spans="1:6" x14ac:dyDescent="0.25">
      <c r="A8334" t="s">
        <v>652</v>
      </c>
      <c r="B8334" s="1">
        <v>38775</v>
      </c>
      <c r="C8334" t="s">
        <v>4806</v>
      </c>
      <c r="D8334">
        <f t="shared" si="390"/>
        <v>8927.6299999999992</v>
      </c>
      <c r="E8334">
        <f t="shared" si="391"/>
        <v>2</v>
      </c>
      <c r="F8334" t="str">
        <f t="shared" si="392"/>
        <v>No</v>
      </c>
    </row>
    <row r="8335" spans="1:6" x14ac:dyDescent="0.25">
      <c r="A8335" t="s">
        <v>72</v>
      </c>
      <c r="B8335" s="1">
        <v>39875</v>
      </c>
      <c r="C8335" t="s">
        <v>4807</v>
      </c>
      <c r="D8335">
        <f t="shared" si="390"/>
        <v>8316.86</v>
      </c>
      <c r="E8335">
        <f t="shared" si="391"/>
        <v>3</v>
      </c>
      <c r="F8335" t="str">
        <f t="shared" si="392"/>
        <v>No</v>
      </c>
    </row>
    <row r="8336" spans="1:6" x14ac:dyDescent="0.25">
      <c r="A8336" t="s">
        <v>104</v>
      </c>
      <c r="B8336" s="1">
        <v>41794</v>
      </c>
      <c r="C8336">
        <v>9538.2000000000007</v>
      </c>
      <c r="D8336">
        <f t="shared" si="390"/>
        <v>9538.2000000000007</v>
      </c>
      <c r="E8336">
        <f t="shared" si="391"/>
        <v>6</v>
      </c>
      <c r="F8336" t="str">
        <f t="shared" si="392"/>
        <v>No</v>
      </c>
    </row>
    <row r="8337" spans="1:6" x14ac:dyDescent="0.25">
      <c r="A8337" t="s">
        <v>80</v>
      </c>
      <c r="B8337" s="1">
        <v>40956</v>
      </c>
      <c r="C8337">
        <v>6676.09</v>
      </c>
      <c r="D8337">
        <f t="shared" si="390"/>
        <v>6676.09</v>
      </c>
      <c r="E8337">
        <f t="shared" si="391"/>
        <v>2</v>
      </c>
      <c r="F8337" t="str">
        <f t="shared" si="392"/>
        <v>Yes</v>
      </c>
    </row>
    <row r="8338" spans="1:6" x14ac:dyDescent="0.25">
      <c r="A8338" t="s">
        <v>544</v>
      </c>
      <c r="B8338" s="1">
        <v>39554</v>
      </c>
      <c r="C8338">
        <v>7189.29</v>
      </c>
      <c r="D8338">
        <f t="shared" si="390"/>
        <v>7189.29</v>
      </c>
      <c r="E8338">
        <f t="shared" si="391"/>
        <v>4</v>
      </c>
      <c r="F8338" t="str">
        <f t="shared" si="392"/>
        <v>Yes</v>
      </c>
    </row>
    <row r="8339" spans="1:6" x14ac:dyDescent="0.25">
      <c r="A8339" t="s">
        <v>354</v>
      </c>
      <c r="B8339" s="1">
        <v>41833</v>
      </c>
      <c r="C8339">
        <v>8857.59</v>
      </c>
      <c r="D8339">
        <f t="shared" si="390"/>
        <v>8857.59</v>
      </c>
      <c r="E8339">
        <f t="shared" si="391"/>
        <v>7</v>
      </c>
      <c r="F8339" t="str">
        <f t="shared" si="392"/>
        <v>No</v>
      </c>
    </row>
    <row r="8340" spans="1:6" x14ac:dyDescent="0.25">
      <c r="A8340" t="s">
        <v>74</v>
      </c>
      <c r="B8340" s="1">
        <v>41957</v>
      </c>
      <c r="C8340" t="s">
        <v>4808</v>
      </c>
      <c r="D8340">
        <f t="shared" si="390"/>
        <v>5302.87</v>
      </c>
      <c r="E8340">
        <f t="shared" si="391"/>
        <v>11</v>
      </c>
      <c r="F8340" t="str">
        <f t="shared" si="392"/>
        <v>Yes</v>
      </c>
    </row>
    <row r="8341" spans="1:6" x14ac:dyDescent="0.25">
      <c r="A8341" t="s">
        <v>1421</v>
      </c>
      <c r="B8341" s="1">
        <v>40453</v>
      </c>
      <c r="C8341" t="s">
        <v>4809</v>
      </c>
      <c r="D8341">
        <f t="shared" si="390"/>
        <v>5235.29</v>
      </c>
      <c r="E8341">
        <f t="shared" si="391"/>
        <v>10</v>
      </c>
      <c r="F8341" t="str">
        <f t="shared" si="392"/>
        <v>No</v>
      </c>
    </row>
    <row r="8342" spans="1:6" x14ac:dyDescent="0.25">
      <c r="A8342" t="s">
        <v>66</v>
      </c>
      <c r="B8342" s="1">
        <v>38050</v>
      </c>
      <c r="C8342" t="s">
        <v>4810</v>
      </c>
      <c r="D8342">
        <f t="shared" si="390"/>
        <v>9869.86</v>
      </c>
      <c r="E8342">
        <f t="shared" si="391"/>
        <v>3</v>
      </c>
      <c r="F8342" t="str">
        <f t="shared" si="392"/>
        <v>No</v>
      </c>
    </row>
    <row r="8343" spans="1:6" x14ac:dyDescent="0.25">
      <c r="A8343" t="s">
        <v>668</v>
      </c>
      <c r="B8343" s="1">
        <v>40279</v>
      </c>
      <c r="C8343" t="s">
        <v>4811</v>
      </c>
      <c r="D8343">
        <f t="shared" si="390"/>
        <v>7023.59</v>
      </c>
      <c r="E8343">
        <f t="shared" si="391"/>
        <v>4</v>
      </c>
      <c r="F8343" t="str">
        <f t="shared" si="392"/>
        <v>No</v>
      </c>
    </row>
    <row r="8344" spans="1:6" x14ac:dyDescent="0.25">
      <c r="A8344" t="s">
        <v>372</v>
      </c>
      <c r="B8344" s="1">
        <v>39552</v>
      </c>
      <c r="C8344">
        <v>7571.61</v>
      </c>
      <c r="D8344">
        <f t="shared" si="390"/>
        <v>7571.61</v>
      </c>
      <c r="E8344">
        <f t="shared" si="391"/>
        <v>4</v>
      </c>
      <c r="F8344" t="str">
        <f t="shared" si="392"/>
        <v>No</v>
      </c>
    </row>
    <row r="8345" spans="1:6" x14ac:dyDescent="0.25">
      <c r="A8345" t="s">
        <v>138</v>
      </c>
      <c r="B8345" s="1">
        <v>39002</v>
      </c>
      <c r="C8345" t="s">
        <v>4812</v>
      </c>
      <c r="D8345">
        <f t="shared" si="390"/>
        <v>5316.38</v>
      </c>
      <c r="E8345">
        <f t="shared" si="391"/>
        <v>10</v>
      </c>
      <c r="F8345" t="str">
        <f t="shared" si="392"/>
        <v>Yes</v>
      </c>
    </row>
    <row r="8346" spans="1:6" x14ac:dyDescent="0.25">
      <c r="A8346" t="s">
        <v>2200</v>
      </c>
      <c r="B8346" s="1">
        <v>40729</v>
      </c>
      <c r="C8346" t="s">
        <v>4813</v>
      </c>
      <c r="D8346">
        <f t="shared" si="390"/>
        <v>5802.2</v>
      </c>
      <c r="E8346">
        <f t="shared" si="391"/>
        <v>7</v>
      </c>
      <c r="F8346" t="str">
        <f t="shared" si="392"/>
        <v>No</v>
      </c>
    </row>
    <row r="8347" spans="1:6" x14ac:dyDescent="0.25">
      <c r="A8347" t="s">
        <v>71</v>
      </c>
      <c r="B8347" s="1">
        <v>40926</v>
      </c>
      <c r="C8347" t="s">
        <v>4814</v>
      </c>
      <c r="D8347">
        <f t="shared" si="390"/>
        <v>9240.73</v>
      </c>
      <c r="E8347">
        <f t="shared" si="391"/>
        <v>1</v>
      </c>
      <c r="F8347" t="str">
        <f t="shared" si="392"/>
        <v>No</v>
      </c>
    </row>
    <row r="8348" spans="1:6" x14ac:dyDescent="0.25">
      <c r="A8348" t="s">
        <v>217</v>
      </c>
      <c r="B8348" s="1">
        <v>41791</v>
      </c>
      <c r="C8348" t="s">
        <v>4815</v>
      </c>
      <c r="D8348">
        <f t="shared" si="390"/>
        <v>5602.3</v>
      </c>
      <c r="E8348">
        <f t="shared" si="391"/>
        <v>6</v>
      </c>
      <c r="F8348" t="str">
        <f t="shared" si="392"/>
        <v>No</v>
      </c>
    </row>
    <row r="8349" spans="1:6" x14ac:dyDescent="0.25">
      <c r="A8349" t="s">
        <v>332</v>
      </c>
      <c r="B8349" s="1">
        <v>39731</v>
      </c>
      <c r="C8349" t="s">
        <v>4816</v>
      </c>
      <c r="D8349">
        <f t="shared" si="390"/>
        <v>9063.5</v>
      </c>
      <c r="E8349">
        <f t="shared" si="391"/>
        <v>10</v>
      </c>
      <c r="F8349" t="str">
        <f t="shared" si="392"/>
        <v>No</v>
      </c>
    </row>
    <row r="8350" spans="1:6" x14ac:dyDescent="0.25">
      <c r="A8350" t="s">
        <v>217</v>
      </c>
      <c r="B8350" s="1">
        <v>41804</v>
      </c>
      <c r="C8350" t="s">
        <v>4817</v>
      </c>
      <c r="D8350">
        <f t="shared" si="390"/>
        <v>6483.29</v>
      </c>
      <c r="E8350">
        <f t="shared" si="391"/>
        <v>6</v>
      </c>
      <c r="F8350" t="str">
        <f t="shared" si="392"/>
        <v>No</v>
      </c>
    </row>
    <row r="8351" spans="1:6" x14ac:dyDescent="0.25">
      <c r="A8351" t="s">
        <v>790</v>
      </c>
      <c r="B8351" s="1">
        <v>40814</v>
      </c>
      <c r="C8351" t="s">
        <v>4818</v>
      </c>
      <c r="D8351">
        <f t="shared" si="390"/>
        <v>7197.61</v>
      </c>
      <c r="E8351">
        <f t="shared" si="391"/>
        <v>9</v>
      </c>
      <c r="F8351" t="str">
        <f t="shared" si="392"/>
        <v>No</v>
      </c>
    </row>
    <row r="8352" spans="1:6" x14ac:dyDescent="0.25">
      <c r="A8352" t="s">
        <v>314</v>
      </c>
      <c r="B8352" s="1">
        <v>37822</v>
      </c>
      <c r="C8352" t="s">
        <v>4819</v>
      </c>
      <c r="D8352">
        <f t="shared" si="390"/>
        <v>8996.56</v>
      </c>
      <c r="E8352">
        <f t="shared" si="391"/>
        <v>7</v>
      </c>
      <c r="F8352" t="str">
        <f t="shared" si="392"/>
        <v>No</v>
      </c>
    </row>
    <row r="8353" spans="1:6" x14ac:dyDescent="0.25">
      <c r="A8353" t="s">
        <v>1916</v>
      </c>
      <c r="B8353" s="1">
        <v>41639</v>
      </c>
      <c r="C8353" t="s">
        <v>4820</v>
      </c>
      <c r="D8353">
        <f t="shared" si="390"/>
        <v>9116.92</v>
      </c>
      <c r="E8353">
        <f t="shared" si="391"/>
        <v>12</v>
      </c>
      <c r="F8353" t="str">
        <f t="shared" si="392"/>
        <v>No</v>
      </c>
    </row>
    <row r="8354" spans="1:6" x14ac:dyDescent="0.25">
      <c r="A8354" t="s">
        <v>304</v>
      </c>
      <c r="B8354" s="1">
        <v>41832</v>
      </c>
      <c r="C8354">
        <v>9532.93</v>
      </c>
      <c r="D8354">
        <f t="shared" si="390"/>
        <v>9532.93</v>
      </c>
      <c r="E8354">
        <f t="shared" si="391"/>
        <v>7</v>
      </c>
      <c r="F8354" t="str">
        <f t="shared" si="392"/>
        <v>No</v>
      </c>
    </row>
    <row r="8355" spans="1:6" x14ac:dyDescent="0.25">
      <c r="A8355" t="s">
        <v>1361</v>
      </c>
      <c r="B8355" s="1">
        <v>40446</v>
      </c>
      <c r="C8355" t="s">
        <v>4821</v>
      </c>
      <c r="D8355">
        <f t="shared" si="390"/>
        <v>9123.65</v>
      </c>
      <c r="E8355">
        <f t="shared" si="391"/>
        <v>9</v>
      </c>
      <c r="F8355" t="str">
        <f t="shared" si="392"/>
        <v>No</v>
      </c>
    </row>
    <row r="8356" spans="1:6" x14ac:dyDescent="0.25">
      <c r="A8356" t="s">
        <v>192</v>
      </c>
      <c r="B8356" s="1">
        <v>37361</v>
      </c>
      <c r="C8356" t="s">
        <v>4822</v>
      </c>
      <c r="D8356">
        <f t="shared" si="390"/>
        <v>9397.99</v>
      </c>
      <c r="E8356">
        <f t="shared" si="391"/>
        <v>4</v>
      </c>
      <c r="F8356" t="str">
        <f t="shared" si="392"/>
        <v>No</v>
      </c>
    </row>
    <row r="8357" spans="1:6" x14ac:dyDescent="0.25">
      <c r="A8357" t="s">
        <v>71</v>
      </c>
      <c r="B8357" s="1">
        <v>38077</v>
      </c>
      <c r="C8357">
        <v>7245.64</v>
      </c>
      <c r="D8357">
        <f t="shared" si="390"/>
        <v>7245.64</v>
      </c>
      <c r="E8357">
        <f t="shared" si="391"/>
        <v>3</v>
      </c>
      <c r="F8357" t="str">
        <f t="shared" si="392"/>
        <v>No</v>
      </c>
    </row>
    <row r="8358" spans="1:6" x14ac:dyDescent="0.25">
      <c r="A8358" t="s">
        <v>1318</v>
      </c>
      <c r="B8358" s="1">
        <v>40061</v>
      </c>
      <c r="C8358">
        <v>5696.84</v>
      </c>
      <c r="D8358">
        <f t="shared" si="390"/>
        <v>5696.84</v>
      </c>
      <c r="E8358">
        <f t="shared" si="391"/>
        <v>9</v>
      </c>
      <c r="F8358" t="str">
        <f t="shared" si="392"/>
        <v>No</v>
      </c>
    </row>
    <row r="8359" spans="1:6" x14ac:dyDescent="0.25">
      <c r="A8359" t="s">
        <v>506</v>
      </c>
      <c r="B8359" s="1">
        <v>38723</v>
      </c>
      <c r="C8359" t="s">
        <v>4823</v>
      </c>
      <c r="D8359">
        <f t="shared" si="390"/>
        <v>8971.65</v>
      </c>
      <c r="E8359">
        <f t="shared" si="391"/>
        <v>1</v>
      </c>
      <c r="F8359" t="str">
        <f t="shared" si="392"/>
        <v>No</v>
      </c>
    </row>
    <row r="8360" spans="1:6" x14ac:dyDescent="0.25">
      <c r="A8360" t="s">
        <v>396</v>
      </c>
      <c r="B8360" s="1">
        <v>37064</v>
      </c>
      <c r="C8360">
        <v>9060.3799999999992</v>
      </c>
      <c r="D8360">
        <f t="shared" si="390"/>
        <v>9060.3799999999992</v>
      </c>
      <c r="E8360">
        <f t="shared" si="391"/>
        <v>6</v>
      </c>
      <c r="F8360" t="str">
        <f t="shared" si="392"/>
        <v>Yes</v>
      </c>
    </row>
    <row r="8361" spans="1:6" x14ac:dyDescent="0.25">
      <c r="A8361" t="s">
        <v>1594</v>
      </c>
      <c r="B8361" s="1">
        <v>39360</v>
      </c>
      <c r="C8361" t="s">
        <v>4824</v>
      </c>
      <c r="D8361">
        <f t="shared" si="390"/>
        <v>8863.0300000000007</v>
      </c>
      <c r="E8361">
        <f t="shared" si="391"/>
        <v>10</v>
      </c>
      <c r="F8361" t="str">
        <f t="shared" si="392"/>
        <v>No</v>
      </c>
    </row>
    <row r="8362" spans="1:6" x14ac:dyDescent="0.25">
      <c r="A8362" t="s">
        <v>1039</v>
      </c>
      <c r="B8362" s="1">
        <v>39125</v>
      </c>
      <c r="C8362" t="s">
        <v>4825</v>
      </c>
      <c r="D8362">
        <f t="shared" si="390"/>
        <v>6878.55</v>
      </c>
      <c r="E8362">
        <f t="shared" si="391"/>
        <v>2</v>
      </c>
      <c r="F8362" t="str">
        <f t="shared" si="392"/>
        <v>No</v>
      </c>
    </row>
    <row r="8363" spans="1:6" x14ac:dyDescent="0.25">
      <c r="A8363" t="s">
        <v>221</v>
      </c>
      <c r="B8363" s="1">
        <v>39695</v>
      </c>
      <c r="C8363" t="s">
        <v>4826</v>
      </c>
      <c r="D8363">
        <f t="shared" si="390"/>
        <v>7696.13</v>
      </c>
      <c r="E8363">
        <f t="shared" si="391"/>
        <v>9</v>
      </c>
      <c r="F8363" t="str">
        <f t="shared" si="392"/>
        <v>No</v>
      </c>
    </row>
    <row r="8364" spans="1:6" x14ac:dyDescent="0.25">
      <c r="A8364" t="s">
        <v>57</v>
      </c>
      <c r="B8364" s="1">
        <v>38101</v>
      </c>
      <c r="C8364" t="s">
        <v>4827</v>
      </c>
      <c r="D8364">
        <f t="shared" si="390"/>
        <v>7077.73</v>
      </c>
      <c r="E8364">
        <f t="shared" si="391"/>
        <v>4</v>
      </c>
      <c r="F8364" t="str">
        <f t="shared" si="392"/>
        <v>No</v>
      </c>
    </row>
    <row r="8365" spans="1:6" x14ac:dyDescent="0.25">
      <c r="A8365" t="s">
        <v>1677</v>
      </c>
      <c r="B8365" s="1">
        <v>37355</v>
      </c>
      <c r="C8365" t="s">
        <v>4828</v>
      </c>
      <c r="D8365">
        <f t="shared" si="390"/>
        <v>8178.18</v>
      </c>
      <c r="E8365">
        <f t="shared" si="391"/>
        <v>4</v>
      </c>
      <c r="F8365" t="str">
        <f t="shared" si="392"/>
        <v>No</v>
      </c>
    </row>
    <row r="8366" spans="1:6" x14ac:dyDescent="0.25">
      <c r="A8366" t="s">
        <v>1033</v>
      </c>
      <c r="B8366" s="1">
        <v>40889</v>
      </c>
      <c r="C8366" t="s">
        <v>4829</v>
      </c>
      <c r="D8366">
        <f t="shared" si="390"/>
        <v>6508.34</v>
      </c>
      <c r="E8366">
        <f t="shared" si="391"/>
        <v>12</v>
      </c>
      <c r="F8366" t="str">
        <f t="shared" si="392"/>
        <v>No</v>
      </c>
    </row>
    <row r="8367" spans="1:6" x14ac:dyDescent="0.25">
      <c r="A8367" t="s">
        <v>1116</v>
      </c>
      <c r="B8367" s="1">
        <v>40661</v>
      </c>
      <c r="C8367">
        <v>8436.8700000000008</v>
      </c>
      <c r="D8367">
        <f t="shared" si="390"/>
        <v>8436.8700000000008</v>
      </c>
      <c r="E8367">
        <f t="shared" si="391"/>
        <v>4</v>
      </c>
      <c r="F8367" t="str">
        <f t="shared" si="392"/>
        <v>No</v>
      </c>
    </row>
    <row r="8368" spans="1:6" x14ac:dyDescent="0.25">
      <c r="A8368" t="s">
        <v>308</v>
      </c>
      <c r="B8368" s="1">
        <v>40371</v>
      </c>
      <c r="C8368">
        <v>8778.41</v>
      </c>
      <c r="D8368">
        <f t="shared" si="390"/>
        <v>8778.41</v>
      </c>
      <c r="E8368">
        <f t="shared" si="391"/>
        <v>7</v>
      </c>
      <c r="F8368" t="str">
        <f t="shared" si="392"/>
        <v>No</v>
      </c>
    </row>
    <row r="8369" spans="1:6" x14ac:dyDescent="0.25">
      <c r="A8369" t="s">
        <v>660</v>
      </c>
      <c r="B8369" s="1">
        <v>37499</v>
      </c>
      <c r="C8369" t="s">
        <v>4830</v>
      </c>
      <c r="D8369">
        <f t="shared" si="390"/>
        <v>6761.18</v>
      </c>
      <c r="E8369">
        <f t="shared" si="391"/>
        <v>8</v>
      </c>
      <c r="F8369" t="str">
        <f t="shared" si="392"/>
        <v>No</v>
      </c>
    </row>
    <row r="8370" spans="1:6" x14ac:dyDescent="0.25">
      <c r="A8370" t="s">
        <v>1423</v>
      </c>
      <c r="B8370" s="1">
        <v>39720</v>
      </c>
      <c r="C8370">
        <v>9786.2199999999993</v>
      </c>
      <c r="D8370">
        <f t="shared" si="390"/>
        <v>9786.2199999999993</v>
      </c>
      <c r="E8370">
        <f t="shared" si="391"/>
        <v>9</v>
      </c>
      <c r="F8370" t="str">
        <f t="shared" si="392"/>
        <v>No</v>
      </c>
    </row>
    <row r="8371" spans="1:6" x14ac:dyDescent="0.25">
      <c r="A8371" t="s">
        <v>413</v>
      </c>
      <c r="B8371" s="1">
        <v>39823</v>
      </c>
      <c r="C8371" t="s">
        <v>4831</v>
      </c>
      <c r="D8371">
        <f t="shared" si="390"/>
        <v>5938.92</v>
      </c>
      <c r="E8371">
        <f t="shared" si="391"/>
        <v>1</v>
      </c>
      <c r="F8371" t="str">
        <f t="shared" si="392"/>
        <v>No</v>
      </c>
    </row>
    <row r="8372" spans="1:6" x14ac:dyDescent="0.25">
      <c r="A8372" t="s">
        <v>143</v>
      </c>
      <c r="B8372" s="1">
        <v>40291</v>
      </c>
      <c r="C8372" t="s">
        <v>4832</v>
      </c>
      <c r="D8372">
        <f t="shared" si="390"/>
        <v>6005.74</v>
      </c>
      <c r="E8372">
        <f t="shared" si="391"/>
        <v>4</v>
      </c>
      <c r="F8372" t="str">
        <f t="shared" si="392"/>
        <v>Yes</v>
      </c>
    </row>
    <row r="8373" spans="1:6" x14ac:dyDescent="0.25">
      <c r="A8373" t="s">
        <v>84</v>
      </c>
      <c r="B8373" s="1">
        <v>41988</v>
      </c>
      <c r="C8373" t="s">
        <v>4833</v>
      </c>
      <c r="D8373">
        <f t="shared" si="390"/>
        <v>8544.99</v>
      </c>
      <c r="E8373">
        <f t="shared" si="391"/>
        <v>12</v>
      </c>
      <c r="F8373" t="str">
        <f t="shared" si="392"/>
        <v>No</v>
      </c>
    </row>
    <row r="8374" spans="1:6" x14ac:dyDescent="0.25">
      <c r="A8374" t="s">
        <v>229</v>
      </c>
      <c r="B8374" s="1">
        <v>37601</v>
      </c>
      <c r="C8374" t="s">
        <v>4834</v>
      </c>
      <c r="D8374">
        <f t="shared" si="390"/>
        <v>7415.96</v>
      </c>
      <c r="E8374">
        <f t="shared" si="391"/>
        <v>12</v>
      </c>
      <c r="F8374" t="str">
        <f t="shared" si="392"/>
        <v>No</v>
      </c>
    </row>
    <row r="8375" spans="1:6" x14ac:dyDescent="0.25">
      <c r="A8375" t="s">
        <v>217</v>
      </c>
      <c r="B8375" s="1">
        <v>38389</v>
      </c>
      <c r="C8375">
        <v>6353.51</v>
      </c>
      <c r="D8375">
        <f t="shared" si="390"/>
        <v>6353.51</v>
      </c>
      <c r="E8375">
        <f t="shared" si="391"/>
        <v>2</v>
      </c>
      <c r="F8375" t="str">
        <f t="shared" si="392"/>
        <v>No</v>
      </c>
    </row>
    <row r="8376" spans="1:6" x14ac:dyDescent="0.25">
      <c r="A8376" t="s">
        <v>904</v>
      </c>
      <c r="B8376" s="1">
        <v>40643</v>
      </c>
      <c r="C8376" t="s">
        <v>4835</v>
      </c>
      <c r="D8376">
        <f t="shared" si="390"/>
        <v>7357.56</v>
      </c>
      <c r="E8376">
        <f t="shared" si="391"/>
        <v>4</v>
      </c>
      <c r="F8376" t="str">
        <f t="shared" si="392"/>
        <v>No</v>
      </c>
    </row>
    <row r="8377" spans="1:6" x14ac:dyDescent="0.25">
      <c r="A8377" t="s">
        <v>438</v>
      </c>
      <c r="B8377" s="1">
        <v>37365</v>
      </c>
      <c r="C8377">
        <v>8165.39</v>
      </c>
      <c r="D8377">
        <f t="shared" si="390"/>
        <v>8165.39</v>
      </c>
      <c r="E8377">
        <f t="shared" si="391"/>
        <v>4</v>
      </c>
      <c r="F8377" t="str">
        <f t="shared" si="392"/>
        <v>No</v>
      </c>
    </row>
    <row r="8378" spans="1:6" x14ac:dyDescent="0.25">
      <c r="A8378" t="s">
        <v>61</v>
      </c>
      <c r="B8378" s="1">
        <v>39571</v>
      </c>
      <c r="C8378">
        <v>6566.48</v>
      </c>
      <c r="D8378">
        <f t="shared" si="390"/>
        <v>6566.48</v>
      </c>
      <c r="E8378">
        <f t="shared" si="391"/>
        <v>5</v>
      </c>
      <c r="F8378" t="str">
        <f t="shared" si="392"/>
        <v>No</v>
      </c>
    </row>
    <row r="8379" spans="1:6" x14ac:dyDescent="0.25">
      <c r="A8379" t="s">
        <v>1177</v>
      </c>
      <c r="B8379" s="1">
        <v>38337</v>
      </c>
      <c r="C8379">
        <v>5434.07</v>
      </c>
      <c r="D8379">
        <f t="shared" si="390"/>
        <v>5434.07</v>
      </c>
      <c r="E8379">
        <f t="shared" si="391"/>
        <v>12</v>
      </c>
      <c r="F8379" t="str">
        <f t="shared" si="392"/>
        <v>No</v>
      </c>
    </row>
    <row r="8380" spans="1:6" x14ac:dyDescent="0.25">
      <c r="A8380" t="s">
        <v>573</v>
      </c>
      <c r="B8380" s="1">
        <v>39514</v>
      </c>
      <c r="C8380" t="s">
        <v>4836</v>
      </c>
      <c r="D8380">
        <f t="shared" si="390"/>
        <v>5512.56</v>
      </c>
      <c r="E8380">
        <f t="shared" si="391"/>
        <v>3</v>
      </c>
      <c r="F8380" t="str">
        <f t="shared" si="392"/>
        <v>No</v>
      </c>
    </row>
    <row r="8381" spans="1:6" x14ac:dyDescent="0.25">
      <c r="A8381" t="s">
        <v>560</v>
      </c>
      <c r="B8381" s="1">
        <v>41097</v>
      </c>
      <c r="C8381">
        <v>5374.19</v>
      </c>
      <c r="D8381">
        <f t="shared" si="390"/>
        <v>5374.19</v>
      </c>
      <c r="E8381">
        <f t="shared" si="391"/>
        <v>7</v>
      </c>
      <c r="F8381" t="str">
        <f t="shared" si="392"/>
        <v>No</v>
      </c>
    </row>
    <row r="8382" spans="1:6" x14ac:dyDescent="0.25">
      <c r="A8382" t="s">
        <v>134</v>
      </c>
      <c r="B8382" s="1">
        <v>37633</v>
      </c>
      <c r="C8382" t="s">
        <v>4837</v>
      </c>
      <c r="D8382">
        <f t="shared" si="390"/>
        <v>7212.83</v>
      </c>
      <c r="E8382">
        <f t="shared" si="391"/>
        <v>1</v>
      </c>
      <c r="F8382" t="str">
        <f t="shared" si="392"/>
        <v>No</v>
      </c>
    </row>
    <row r="8383" spans="1:6" x14ac:dyDescent="0.25">
      <c r="A8383" t="s">
        <v>697</v>
      </c>
      <c r="B8383" s="1">
        <v>37542</v>
      </c>
      <c r="C8383">
        <v>7769.24</v>
      </c>
      <c r="D8383">
        <f t="shared" si="390"/>
        <v>7769.24</v>
      </c>
      <c r="E8383">
        <f t="shared" si="391"/>
        <v>10</v>
      </c>
      <c r="F8383" t="str">
        <f t="shared" si="392"/>
        <v>No</v>
      </c>
    </row>
    <row r="8384" spans="1:6" x14ac:dyDescent="0.25">
      <c r="A8384" t="s">
        <v>372</v>
      </c>
      <c r="B8384" s="1">
        <v>38336</v>
      </c>
      <c r="C8384" t="s">
        <v>4838</v>
      </c>
      <c r="D8384">
        <f t="shared" si="390"/>
        <v>8423.16</v>
      </c>
      <c r="E8384">
        <f t="shared" si="391"/>
        <v>12</v>
      </c>
      <c r="F8384" t="str">
        <f t="shared" si="392"/>
        <v>No</v>
      </c>
    </row>
    <row r="8385" spans="1:6" x14ac:dyDescent="0.25">
      <c r="A8385" t="s">
        <v>238</v>
      </c>
      <c r="B8385" s="1">
        <v>41584</v>
      </c>
      <c r="C8385" t="s">
        <v>4839</v>
      </c>
      <c r="D8385">
        <f t="shared" si="390"/>
        <v>5184.72</v>
      </c>
      <c r="E8385">
        <f t="shared" si="391"/>
        <v>11</v>
      </c>
      <c r="F8385" t="str">
        <f t="shared" si="392"/>
        <v>No</v>
      </c>
    </row>
    <row r="8386" spans="1:6" x14ac:dyDescent="0.25">
      <c r="A8386" t="s">
        <v>120</v>
      </c>
      <c r="B8386" s="1">
        <v>40319</v>
      </c>
      <c r="C8386" t="s">
        <v>4840</v>
      </c>
      <c r="D8386">
        <f t="shared" si="390"/>
        <v>6001.36</v>
      </c>
      <c r="E8386">
        <f t="shared" si="391"/>
        <v>5</v>
      </c>
      <c r="F8386" t="str">
        <f t="shared" si="392"/>
        <v>No</v>
      </c>
    </row>
    <row r="8387" spans="1:6" x14ac:dyDescent="0.25">
      <c r="A8387" t="s">
        <v>79</v>
      </c>
      <c r="B8387" s="1">
        <v>40793</v>
      </c>
      <c r="C8387" t="s">
        <v>4841</v>
      </c>
      <c r="D8387">
        <f t="shared" ref="D8387:D8450" si="393">IF(LEFT(RIGHT(C8387,3))=",",_xlfn.NUMBERVALUE(C8387,",","."),C8387)</f>
        <v>7624.4</v>
      </c>
      <c r="E8387">
        <f t="shared" ref="E8387:E8450" si="394">MONTH(B8387)</f>
        <v>9</v>
      </c>
      <c r="F8387" t="str">
        <f t="shared" ref="F8387:F8450" si="395">IF(ISERROR(SEARCH("J*A*S*M",A8387)),"No","Yes")</f>
        <v>Yes</v>
      </c>
    </row>
    <row r="8388" spans="1:6" x14ac:dyDescent="0.25">
      <c r="A8388" t="s">
        <v>128</v>
      </c>
      <c r="B8388" s="1">
        <v>41356</v>
      </c>
      <c r="C8388" t="s">
        <v>4842</v>
      </c>
      <c r="D8388">
        <f t="shared" si="393"/>
        <v>9216.93</v>
      </c>
      <c r="E8388">
        <f t="shared" si="394"/>
        <v>3</v>
      </c>
      <c r="F8388" t="str">
        <f t="shared" si="395"/>
        <v>No</v>
      </c>
    </row>
    <row r="8389" spans="1:6" x14ac:dyDescent="0.25">
      <c r="A8389" t="s">
        <v>61</v>
      </c>
      <c r="B8389" s="1">
        <v>41521</v>
      </c>
      <c r="C8389" t="s">
        <v>4843</v>
      </c>
      <c r="D8389">
        <f t="shared" si="393"/>
        <v>9784.85</v>
      </c>
      <c r="E8389">
        <f t="shared" si="394"/>
        <v>9</v>
      </c>
      <c r="F8389" t="str">
        <f t="shared" si="395"/>
        <v>No</v>
      </c>
    </row>
    <row r="8390" spans="1:6" x14ac:dyDescent="0.25">
      <c r="A8390" t="s">
        <v>201</v>
      </c>
      <c r="B8390" s="1">
        <v>39220</v>
      </c>
      <c r="C8390" t="s">
        <v>4844</v>
      </c>
      <c r="D8390">
        <f t="shared" si="393"/>
        <v>5529.64</v>
      </c>
      <c r="E8390">
        <f t="shared" si="394"/>
        <v>5</v>
      </c>
      <c r="F8390" t="str">
        <f t="shared" si="395"/>
        <v>No</v>
      </c>
    </row>
    <row r="8391" spans="1:6" x14ac:dyDescent="0.25">
      <c r="A8391" t="s">
        <v>308</v>
      </c>
      <c r="B8391" s="1">
        <v>39683</v>
      </c>
      <c r="C8391" t="s">
        <v>4845</v>
      </c>
      <c r="D8391">
        <f t="shared" si="393"/>
        <v>9492.6</v>
      </c>
      <c r="E8391">
        <f t="shared" si="394"/>
        <v>8</v>
      </c>
      <c r="F8391" t="str">
        <f t="shared" si="395"/>
        <v>No</v>
      </c>
    </row>
    <row r="8392" spans="1:6" x14ac:dyDescent="0.25">
      <c r="A8392" t="s">
        <v>276</v>
      </c>
      <c r="B8392" s="1">
        <v>39607</v>
      </c>
      <c r="C8392">
        <v>6735.05</v>
      </c>
      <c r="D8392">
        <f t="shared" si="393"/>
        <v>6735.05</v>
      </c>
      <c r="E8392">
        <f t="shared" si="394"/>
        <v>6</v>
      </c>
      <c r="F8392" t="str">
        <f t="shared" si="395"/>
        <v>No</v>
      </c>
    </row>
    <row r="8393" spans="1:6" x14ac:dyDescent="0.25">
      <c r="A8393" t="s">
        <v>1574</v>
      </c>
      <c r="B8393" s="1">
        <v>41345</v>
      </c>
      <c r="C8393" t="s">
        <v>4846</v>
      </c>
      <c r="D8393">
        <f t="shared" si="393"/>
        <v>6453.73</v>
      </c>
      <c r="E8393">
        <f t="shared" si="394"/>
        <v>3</v>
      </c>
      <c r="F8393" t="str">
        <f t="shared" si="395"/>
        <v>No</v>
      </c>
    </row>
    <row r="8394" spans="1:6" x14ac:dyDescent="0.25">
      <c r="A8394" t="s">
        <v>196</v>
      </c>
      <c r="B8394" s="1">
        <v>40296</v>
      </c>
      <c r="C8394" t="s">
        <v>4847</v>
      </c>
      <c r="D8394">
        <f t="shared" si="393"/>
        <v>5416.12</v>
      </c>
      <c r="E8394">
        <f t="shared" si="394"/>
        <v>4</v>
      </c>
      <c r="F8394" t="str">
        <f t="shared" si="395"/>
        <v>No</v>
      </c>
    </row>
    <row r="8395" spans="1:6" x14ac:dyDescent="0.25">
      <c r="A8395" t="s">
        <v>721</v>
      </c>
      <c r="B8395" s="1">
        <v>41754</v>
      </c>
      <c r="C8395">
        <v>6866.85</v>
      </c>
      <c r="D8395">
        <f t="shared" si="393"/>
        <v>6866.85</v>
      </c>
      <c r="E8395">
        <f t="shared" si="394"/>
        <v>4</v>
      </c>
      <c r="F8395" t="str">
        <f t="shared" si="395"/>
        <v>No</v>
      </c>
    </row>
    <row r="8396" spans="1:6" x14ac:dyDescent="0.25">
      <c r="A8396" t="s">
        <v>1017</v>
      </c>
      <c r="B8396" s="1">
        <v>41825</v>
      </c>
      <c r="C8396" t="s">
        <v>4848</v>
      </c>
      <c r="D8396">
        <f t="shared" si="393"/>
        <v>9810.14</v>
      </c>
      <c r="E8396">
        <f t="shared" si="394"/>
        <v>7</v>
      </c>
      <c r="F8396" t="str">
        <f t="shared" si="395"/>
        <v>No</v>
      </c>
    </row>
    <row r="8397" spans="1:6" x14ac:dyDescent="0.25">
      <c r="A8397" t="s">
        <v>320</v>
      </c>
      <c r="B8397" s="1">
        <v>39084</v>
      </c>
      <c r="C8397">
        <v>7322.64</v>
      </c>
      <c r="D8397">
        <f t="shared" si="393"/>
        <v>7322.64</v>
      </c>
      <c r="E8397">
        <f t="shared" si="394"/>
        <v>1</v>
      </c>
      <c r="F8397" t="str">
        <f t="shared" si="395"/>
        <v>Yes</v>
      </c>
    </row>
    <row r="8398" spans="1:6" x14ac:dyDescent="0.25">
      <c r="A8398" t="s">
        <v>125</v>
      </c>
      <c r="B8398" s="1">
        <v>39627</v>
      </c>
      <c r="C8398" t="s">
        <v>4849</v>
      </c>
      <c r="D8398">
        <f t="shared" si="393"/>
        <v>9355.44</v>
      </c>
      <c r="E8398">
        <f t="shared" si="394"/>
        <v>6</v>
      </c>
      <c r="F8398" t="str">
        <f t="shared" si="395"/>
        <v>No</v>
      </c>
    </row>
    <row r="8399" spans="1:6" x14ac:dyDescent="0.25">
      <c r="A8399" t="s">
        <v>71</v>
      </c>
      <c r="B8399" s="1">
        <v>38662</v>
      </c>
      <c r="C8399">
        <v>8217.24</v>
      </c>
      <c r="D8399">
        <f t="shared" si="393"/>
        <v>8217.24</v>
      </c>
      <c r="E8399">
        <f t="shared" si="394"/>
        <v>11</v>
      </c>
      <c r="F8399" t="str">
        <f t="shared" si="395"/>
        <v>No</v>
      </c>
    </row>
    <row r="8400" spans="1:6" x14ac:dyDescent="0.25">
      <c r="A8400" t="s">
        <v>933</v>
      </c>
      <c r="B8400" s="1">
        <v>38566</v>
      </c>
      <c r="C8400" t="s">
        <v>4850</v>
      </c>
      <c r="D8400">
        <f t="shared" si="393"/>
        <v>7136.38</v>
      </c>
      <c r="E8400">
        <f t="shared" si="394"/>
        <v>8</v>
      </c>
      <c r="F8400" t="str">
        <f t="shared" si="395"/>
        <v>No</v>
      </c>
    </row>
    <row r="8401" spans="1:6" x14ac:dyDescent="0.25">
      <c r="A8401" t="s">
        <v>71</v>
      </c>
      <c r="B8401" s="1">
        <v>40366</v>
      </c>
      <c r="C8401" t="s">
        <v>4851</v>
      </c>
      <c r="D8401">
        <f t="shared" si="393"/>
        <v>7075.06</v>
      </c>
      <c r="E8401">
        <f t="shared" si="394"/>
        <v>7</v>
      </c>
      <c r="F8401" t="str">
        <f t="shared" si="395"/>
        <v>No</v>
      </c>
    </row>
    <row r="8402" spans="1:6" x14ac:dyDescent="0.25">
      <c r="A8402" t="s">
        <v>1377</v>
      </c>
      <c r="B8402" s="1">
        <v>37481</v>
      </c>
      <c r="C8402">
        <v>7034.84</v>
      </c>
      <c r="D8402">
        <f t="shared" si="393"/>
        <v>7034.84</v>
      </c>
      <c r="E8402">
        <f t="shared" si="394"/>
        <v>8</v>
      </c>
      <c r="F8402" t="str">
        <f t="shared" si="395"/>
        <v>No</v>
      </c>
    </row>
    <row r="8403" spans="1:6" x14ac:dyDescent="0.25">
      <c r="A8403" t="s">
        <v>489</v>
      </c>
      <c r="B8403" s="1">
        <v>40872</v>
      </c>
      <c r="C8403">
        <v>9641.9500000000007</v>
      </c>
      <c r="D8403">
        <f t="shared" si="393"/>
        <v>9641.9500000000007</v>
      </c>
      <c r="E8403">
        <f t="shared" si="394"/>
        <v>11</v>
      </c>
      <c r="F8403" t="str">
        <f t="shared" si="395"/>
        <v>No</v>
      </c>
    </row>
    <row r="8404" spans="1:6" x14ac:dyDescent="0.25">
      <c r="A8404" t="s">
        <v>427</v>
      </c>
      <c r="B8404" s="1">
        <v>39097</v>
      </c>
      <c r="C8404" t="s">
        <v>4852</v>
      </c>
      <c r="D8404">
        <f t="shared" si="393"/>
        <v>6290.33</v>
      </c>
      <c r="E8404">
        <f t="shared" si="394"/>
        <v>1</v>
      </c>
      <c r="F8404" t="str">
        <f t="shared" si="395"/>
        <v>No</v>
      </c>
    </row>
    <row r="8405" spans="1:6" x14ac:dyDescent="0.25">
      <c r="A8405" t="s">
        <v>372</v>
      </c>
      <c r="B8405" s="1">
        <v>39786</v>
      </c>
      <c r="C8405" t="s">
        <v>4853</v>
      </c>
      <c r="D8405">
        <f t="shared" si="393"/>
        <v>5883</v>
      </c>
      <c r="E8405">
        <f t="shared" si="394"/>
        <v>12</v>
      </c>
      <c r="F8405" t="str">
        <f t="shared" si="395"/>
        <v>No</v>
      </c>
    </row>
    <row r="8406" spans="1:6" x14ac:dyDescent="0.25">
      <c r="A8406" t="s">
        <v>548</v>
      </c>
      <c r="B8406" s="1">
        <v>38986</v>
      </c>
      <c r="C8406" t="s">
        <v>4854</v>
      </c>
      <c r="D8406">
        <f t="shared" si="393"/>
        <v>6698.85</v>
      </c>
      <c r="E8406">
        <f t="shared" si="394"/>
        <v>9</v>
      </c>
      <c r="F8406" t="str">
        <f t="shared" si="395"/>
        <v>No</v>
      </c>
    </row>
    <row r="8407" spans="1:6" x14ac:dyDescent="0.25">
      <c r="A8407" t="s">
        <v>454</v>
      </c>
      <c r="B8407" s="1">
        <v>40313</v>
      </c>
      <c r="C8407">
        <v>6372.58</v>
      </c>
      <c r="D8407">
        <f t="shared" si="393"/>
        <v>6372.58</v>
      </c>
      <c r="E8407">
        <f t="shared" si="394"/>
        <v>5</v>
      </c>
      <c r="F8407" t="str">
        <f t="shared" si="395"/>
        <v>No</v>
      </c>
    </row>
    <row r="8408" spans="1:6" x14ac:dyDescent="0.25">
      <c r="A8408" t="s">
        <v>428</v>
      </c>
      <c r="B8408" s="1">
        <v>41534</v>
      </c>
      <c r="C8408" t="s">
        <v>4855</v>
      </c>
      <c r="D8408">
        <f t="shared" si="393"/>
        <v>5500.22</v>
      </c>
      <c r="E8408">
        <f t="shared" si="394"/>
        <v>9</v>
      </c>
      <c r="F8408" t="str">
        <f t="shared" si="395"/>
        <v>No</v>
      </c>
    </row>
    <row r="8409" spans="1:6" x14ac:dyDescent="0.25">
      <c r="A8409" t="s">
        <v>216</v>
      </c>
      <c r="B8409" s="1">
        <v>40707</v>
      </c>
      <c r="C8409">
        <v>9430.42</v>
      </c>
      <c r="D8409">
        <f t="shared" si="393"/>
        <v>9430.42</v>
      </c>
      <c r="E8409">
        <f t="shared" si="394"/>
        <v>6</v>
      </c>
      <c r="F8409" t="str">
        <f t="shared" si="395"/>
        <v>No</v>
      </c>
    </row>
    <row r="8410" spans="1:6" x14ac:dyDescent="0.25">
      <c r="A8410" t="s">
        <v>782</v>
      </c>
      <c r="B8410" s="1">
        <v>41712</v>
      </c>
      <c r="C8410">
        <v>6418.56</v>
      </c>
      <c r="D8410">
        <f t="shared" si="393"/>
        <v>6418.56</v>
      </c>
      <c r="E8410">
        <f t="shared" si="394"/>
        <v>3</v>
      </c>
      <c r="F8410" t="str">
        <f t="shared" si="395"/>
        <v>No</v>
      </c>
    </row>
    <row r="8411" spans="1:6" x14ac:dyDescent="0.25">
      <c r="A8411" t="s">
        <v>553</v>
      </c>
      <c r="B8411" s="1">
        <v>40914</v>
      </c>
      <c r="C8411" t="s">
        <v>4856</v>
      </c>
      <c r="D8411">
        <f t="shared" si="393"/>
        <v>8265.06</v>
      </c>
      <c r="E8411">
        <f t="shared" si="394"/>
        <v>1</v>
      </c>
      <c r="F8411" t="str">
        <f t="shared" si="395"/>
        <v>No</v>
      </c>
    </row>
    <row r="8412" spans="1:6" x14ac:dyDescent="0.25">
      <c r="A8412" t="s">
        <v>71</v>
      </c>
      <c r="B8412" s="1">
        <v>39990</v>
      </c>
      <c r="C8412">
        <v>6264.35</v>
      </c>
      <c r="D8412">
        <f t="shared" si="393"/>
        <v>6264.35</v>
      </c>
      <c r="E8412">
        <f t="shared" si="394"/>
        <v>6</v>
      </c>
      <c r="F8412" t="str">
        <f t="shared" si="395"/>
        <v>No</v>
      </c>
    </row>
    <row r="8413" spans="1:6" x14ac:dyDescent="0.25">
      <c r="A8413" t="s">
        <v>80</v>
      </c>
      <c r="B8413" s="1">
        <v>39281</v>
      </c>
      <c r="C8413" t="s">
        <v>4857</v>
      </c>
      <c r="D8413">
        <f t="shared" si="393"/>
        <v>7809.14</v>
      </c>
      <c r="E8413">
        <f t="shared" si="394"/>
        <v>7</v>
      </c>
      <c r="F8413" t="str">
        <f t="shared" si="395"/>
        <v>Yes</v>
      </c>
    </row>
    <row r="8414" spans="1:6" x14ac:dyDescent="0.25">
      <c r="A8414" t="s">
        <v>656</v>
      </c>
      <c r="B8414" s="1">
        <v>41692</v>
      </c>
      <c r="C8414">
        <v>8214.92</v>
      </c>
      <c r="D8414">
        <f t="shared" si="393"/>
        <v>8214.92</v>
      </c>
      <c r="E8414">
        <f t="shared" si="394"/>
        <v>2</v>
      </c>
      <c r="F8414" t="str">
        <f t="shared" si="395"/>
        <v>No</v>
      </c>
    </row>
    <row r="8415" spans="1:6" x14ac:dyDescent="0.25">
      <c r="A8415" t="s">
        <v>128</v>
      </c>
      <c r="B8415" s="1">
        <v>39351</v>
      </c>
      <c r="C8415">
        <v>7952.36</v>
      </c>
      <c r="D8415">
        <f t="shared" si="393"/>
        <v>7952.36</v>
      </c>
      <c r="E8415">
        <f t="shared" si="394"/>
        <v>9</v>
      </c>
      <c r="F8415" t="str">
        <f t="shared" si="395"/>
        <v>No</v>
      </c>
    </row>
    <row r="8416" spans="1:6" x14ac:dyDescent="0.25">
      <c r="A8416" t="s">
        <v>478</v>
      </c>
      <c r="B8416" s="1">
        <v>40546</v>
      </c>
      <c r="C8416">
        <v>6114.46</v>
      </c>
      <c r="D8416">
        <f t="shared" si="393"/>
        <v>6114.46</v>
      </c>
      <c r="E8416">
        <f t="shared" si="394"/>
        <v>1</v>
      </c>
      <c r="F8416" t="str">
        <f t="shared" si="395"/>
        <v>No</v>
      </c>
    </row>
    <row r="8417" spans="1:6" x14ac:dyDescent="0.25">
      <c r="A8417" t="s">
        <v>769</v>
      </c>
      <c r="B8417" s="1">
        <v>40495</v>
      </c>
      <c r="C8417">
        <v>8401.43</v>
      </c>
      <c r="D8417">
        <f t="shared" si="393"/>
        <v>8401.43</v>
      </c>
      <c r="E8417">
        <f t="shared" si="394"/>
        <v>11</v>
      </c>
      <c r="F8417" t="str">
        <f t="shared" si="395"/>
        <v>No</v>
      </c>
    </row>
    <row r="8418" spans="1:6" x14ac:dyDescent="0.25">
      <c r="A8418" t="s">
        <v>1208</v>
      </c>
      <c r="B8418" s="1">
        <v>38317</v>
      </c>
      <c r="C8418" t="s">
        <v>4858</v>
      </c>
      <c r="D8418">
        <f t="shared" si="393"/>
        <v>5523.49</v>
      </c>
      <c r="E8418">
        <f t="shared" si="394"/>
        <v>11</v>
      </c>
      <c r="F8418" t="str">
        <f t="shared" si="395"/>
        <v>No</v>
      </c>
    </row>
    <row r="8419" spans="1:6" x14ac:dyDescent="0.25">
      <c r="A8419" t="s">
        <v>278</v>
      </c>
      <c r="B8419" s="1">
        <v>40915</v>
      </c>
      <c r="C8419">
        <v>5360.51</v>
      </c>
      <c r="D8419">
        <f t="shared" si="393"/>
        <v>5360.51</v>
      </c>
      <c r="E8419">
        <f t="shared" si="394"/>
        <v>1</v>
      </c>
      <c r="F8419" t="str">
        <f t="shared" si="395"/>
        <v>No</v>
      </c>
    </row>
    <row r="8420" spans="1:6" x14ac:dyDescent="0.25">
      <c r="A8420" t="s">
        <v>96</v>
      </c>
      <c r="B8420" s="1">
        <v>37515</v>
      </c>
      <c r="C8420" t="s">
        <v>4859</v>
      </c>
      <c r="D8420">
        <f t="shared" si="393"/>
        <v>8469.08</v>
      </c>
      <c r="E8420">
        <f t="shared" si="394"/>
        <v>9</v>
      </c>
      <c r="F8420" t="str">
        <f t="shared" si="395"/>
        <v>No</v>
      </c>
    </row>
    <row r="8421" spans="1:6" x14ac:dyDescent="0.25">
      <c r="A8421" t="s">
        <v>291</v>
      </c>
      <c r="B8421" s="1">
        <v>38249</v>
      </c>
      <c r="C8421">
        <v>5796.85</v>
      </c>
      <c r="D8421">
        <f t="shared" si="393"/>
        <v>5796.85</v>
      </c>
      <c r="E8421">
        <f t="shared" si="394"/>
        <v>9</v>
      </c>
      <c r="F8421" t="str">
        <f t="shared" si="395"/>
        <v>No</v>
      </c>
    </row>
    <row r="8422" spans="1:6" x14ac:dyDescent="0.25">
      <c r="A8422" t="s">
        <v>988</v>
      </c>
      <c r="B8422" s="1">
        <v>38207</v>
      </c>
      <c r="C8422" t="s">
        <v>4860</v>
      </c>
      <c r="D8422">
        <f t="shared" si="393"/>
        <v>8078.73</v>
      </c>
      <c r="E8422">
        <f t="shared" si="394"/>
        <v>8</v>
      </c>
      <c r="F8422" t="str">
        <f t="shared" si="395"/>
        <v>No</v>
      </c>
    </row>
    <row r="8423" spans="1:6" x14ac:dyDescent="0.25">
      <c r="A8423" t="s">
        <v>510</v>
      </c>
      <c r="B8423" s="1">
        <v>39952</v>
      </c>
      <c r="C8423" t="s">
        <v>4861</v>
      </c>
      <c r="D8423">
        <f t="shared" si="393"/>
        <v>7305.79</v>
      </c>
      <c r="E8423">
        <f t="shared" si="394"/>
        <v>5</v>
      </c>
      <c r="F8423" t="str">
        <f t="shared" si="395"/>
        <v>No</v>
      </c>
    </row>
    <row r="8424" spans="1:6" x14ac:dyDescent="0.25">
      <c r="A8424" t="s">
        <v>334</v>
      </c>
      <c r="B8424" s="1">
        <v>37300</v>
      </c>
      <c r="C8424">
        <v>9086.5499999999993</v>
      </c>
      <c r="D8424">
        <f t="shared" si="393"/>
        <v>9086.5499999999993</v>
      </c>
      <c r="E8424">
        <f t="shared" si="394"/>
        <v>2</v>
      </c>
      <c r="F8424" t="str">
        <f t="shared" si="395"/>
        <v>No</v>
      </c>
    </row>
    <row r="8425" spans="1:6" x14ac:dyDescent="0.25">
      <c r="A8425" t="s">
        <v>637</v>
      </c>
      <c r="B8425" s="1">
        <v>41877</v>
      </c>
      <c r="C8425">
        <v>7250.73</v>
      </c>
      <c r="D8425">
        <f t="shared" si="393"/>
        <v>7250.73</v>
      </c>
      <c r="E8425">
        <f t="shared" si="394"/>
        <v>8</v>
      </c>
      <c r="F8425" t="str">
        <f t="shared" si="395"/>
        <v>No</v>
      </c>
    </row>
    <row r="8426" spans="1:6" x14ac:dyDescent="0.25">
      <c r="A8426" t="s">
        <v>79</v>
      </c>
      <c r="B8426" s="1">
        <v>41912</v>
      </c>
      <c r="C8426" t="s">
        <v>4862</v>
      </c>
      <c r="D8426">
        <f t="shared" si="393"/>
        <v>5561.32</v>
      </c>
      <c r="E8426">
        <f t="shared" si="394"/>
        <v>9</v>
      </c>
      <c r="F8426" t="str">
        <f t="shared" si="395"/>
        <v>Yes</v>
      </c>
    </row>
    <row r="8427" spans="1:6" x14ac:dyDescent="0.25">
      <c r="A8427" t="s">
        <v>1366</v>
      </c>
      <c r="B8427" s="1">
        <v>40070</v>
      </c>
      <c r="C8427">
        <v>9767.89</v>
      </c>
      <c r="D8427">
        <f t="shared" si="393"/>
        <v>9767.89</v>
      </c>
      <c r="E8427">
        <f t="shared" si="394"/>
        <v>9</v>
      </c>
      <c r="F8427" t="str">
        <f t="shared" si="395"/>
        <v>No</v>
      </c>
    </row>
    <row r="8428" spans="1:6" x14ac:dyDescent="0.25">
      <c r="A8428" t="s">
        <v>96</v>
      </c>
      <c r="B8428" s="1">
        <v>38904</v>
      </c>
      <c r="C8428" t="s">
        <v>4863</v>
      </c>
      <c r="D8428">
        <f t="shared" si="393"/>
        <v>8903.2099999999991</v>
      </c>
      <c r="E8428">
        <f t="shared" si="394"/>
        <v>7</v>
      </c>
      <c r="F8428" t="str">
        <f t="shared" si="395"/>
        <v>No</v>
      </c>
    </row>
    <row r="8429" spans="1:6" x14ac:dyDescent="0.25">
      <c r="A8429" t="s">
        <v>123</v>
      </c>
      <c r="B8429" s="1">
        <v>41848</v>
      </c>
      <c r="C8429" t="s">
        <v>4864</v>
      </c>
      <c r="D8429">
        <f t="shared" si="393"/>
        <v>9374.2900000000009</v>
      </c>
      <c r="E8429">
        <f t="shared" si="394"/>
        <v>7</v>
      </c>
      <c r="F8429" t="str">
        <f t="shared" si="395"/>
        <v>No</v>
      </c>
    </row>
    <row r="8430" spans="1:6" x14ac:dyDescent="0.25">
      <c r="A8430" t="s">
        <v>74</v>
      </c>
      <c r="B8430" s="1">
        <v>39526</v>
      </c>
      <c r="C8430" t="s">
        <v>4865</v>
      </c>
      <c r="D8430">
        <f t="shared" si="393"/>
        <v>5247.17</v>
      </c>
      <c r="E8430">
        <f t="shared" si="394"/>
        <v>3</v>
      </c>
      <c r="F8430" t="str">
        <f t="shared" si="395"/>
        <v>Yes</v>
      </c>
    </row>
    <row r="8431" spans="1:6" x14ac:dyDescent="0.25">
      <c r="A8431" t="s">
        <v>789</v>
      </c>
      <c r="B8431" s="1">
        <v>39644</v>
      </c>
      <c r="C8431">
        <v>6526.48</v>
      </c>
      <c r="D8431">
        <f t="shared" si="393"/>
        <v>6526.48</v>
      </c>
      <c r="E8431">
        <f t="shared" si="394"/>
        <v>7</v>
      </c>
      <c r="F8431" t="str">
        <f t="shared" si="395"/>
        <v>No</v>
      </c>
    </row>
    <row r="8432" spans="1:6" x14ac:dyDescent="0.25">
      <c r="A8432" t="s">
        <v>909</v>
      </c>
      <c r="B8432" s="1">
        <v>37829</v>
      </c>
      <c r="C8432" t="s">
        <v>4866</v>
      </c>
      <c r="D8432">
        <f t="shared" si="393"/>
        <v>6020.28</v>
      </c>
      <c r="E8432">
        <f t="shared" si="394"/>
        <v>7</v>
      </c>
      <c r="F8432" t="str">
        <f t="shared" si="395"/>
        <v>No</v>
      </c>
    </row>
    <row r="8433" spans="1:6" x14ac:dyDescent="0.25">
      <c r="A8433" t="s">
        <v>333</v>
      </c>
      <c r="B8433" s="1">
        <v>41328</v>
      </c>
      <c r="C8433" t="s">
        <v>4867</v>
      </c>
      <c r="D8433">
        <f t="shared" si="393"/>
        <v>5703.78</v>
      </c>
      <c r="E8433">
        <f t="shared" si="394"/>
        <v>2</v>
      </c>
      <c r="F8433" t="str">
        <f t="shared" si="395"/>
        <v>No</v>
      </c>
    </row>
    <row r="8434" spans="1:6" x14ac:dyDescent="0.25">
      <c r="A8434" t="s">
        <v>74</v>
      </c>
      <c r="B8434" s="1">
        <v>41245</v>
      </c>
      <c r="C8434">
        <v>6316.52</v>
      </c>
      <c r="D8434">
        <f t="shared" si="393"/>
        <v>6316.52</v>
      </c>
      <c r="E8434">
        <f t="shared" si="394"/>
        <v>12</v>
      </c>
      <c r="F8434" t="str">
        <f t="shared" si="395"/>
        <v>Yes</v>
      </c>
    </row>
    <row r="8435" spans="1:6" x14ac:dyDescent="0.25">
      <c r="A8435" t="s">
        <v>57</v>
      </c>
      <c r="B8435" s="1">
        <v>41266</v>
      </c>
      <c r="C8435">
        <v>8945.9</v>
      </c>
      <c r="D8435">
        <f t="shared" si="393"/>
        <v>8945.9</v>
      </c>
      <c r="E8435">
        <f t="shared" si="394"/>
        <v>12</v>
      </c>
      <c r="F8435" t="str">
        <f t="shared" si="395"/>
        <v>No</v>
      </c>
    </row>
    <row r="8436" spans="1:6" x14ac:dyDescent="0.25">
      <c r="A8436" t="s">
        <v>263</v>
      </c>
      <c r="B8436" s="1">
        <v>37537</v>
      </c>
      <c r="C8436" t="s">
        <v>4868</v>
      </c>
      <c r="D8436">
        <f t="shared" si="393"/>
        <v>9370.07</v>
      </c>
      <c r="E8436">
        <f t="shared" si="394"/>
        <v>10</v>
      </c>
      <c r="F8436" t="str">
        <f t="shared" si="395"/>
        <v>No</v>
      </c>
    </row>
    <row r="8437" spans="1:6" x14ac:dyDescent="0.25">
      <c r="A8437" t="s">
        <v>544</v>
      </c>
      <c r="B8437" s="1">
        <v>38694</v>
      </c>
      <c r="C8437" t="s">
        <v>4869</v>
      </c>
      <c r="D8437">
        <f t="shared" si="393"/>
        <v>9121.18</v>
      </c>
      <c r="E8437">
        <f t="shared" si="394"/>
        <v>12</v>
      </c>
      <c r="F8437" t="str">
        <f t="shared" si="395"/>
        <v>Yes</v>
      </c>
    </row>
    <row r="8438" spans="1:6" x14ac:dyDescent="0.25">
      <c r="A8438" t="s">
        <v>372</v>
      </c>
      <c r="B8438" s="1">
        <v>39493</v>
      </c>
      <c r="C8438" t="s">
        <v>4870</v>
      </c>
      <c r="D8438">
        <f t="shared" si="393"/>
        <v>9607.61</v>
      </c>
      <c r="E8438">
        <f t="shared" si="394"/>
        <v>2</v>
      </c>
      <c r="F8438" t="str">
        <f t="shared" si="395"/>
        <v>No</v>
      </c>
    </row>
    <row r="8439" spans="1:6" x14ac:dyDescent="0.25">
      <c r="A8439" t="s">
        <v>269</v>
      </c>
      <c r="B8439" s="1">
        <v>37138</v>
      </c>
      <c r="C8439">
        <v>9094.69</v>
      </c>
      <c r="D8439">
        <f t="shared" si="393"/>
        <v>9094.69</v>
      </c>
      <c r="E8439">
        <f t="shared" si="394"/>
        <v>9</v>
      </c>
      <c r="F8439" t="str">
        <f t="shared" si="395"/>
        <v>Yes</v>
      </c>
    </row>
    <row r="8440" spans="1:6" x14ac:dyDescent="0.25">
      <c r="A8440" t="s">
        <v>1080</v>
      </c>
      <c r="B8440" s="1">
        <v>40560</v>
      </c>
      <c r="C8440" t="s">
        <v>4871</v>
      </c>
      <c r="D8440">
        <f t="shared" si="393"/>
        <v>8014.06</v>
      </c>
      <c r="E8440">
        <f t="shared" si="394"/>
        <v>1</v>
      </c>
      <c r="F8440" t="str">
        <f t="shared" si="395"/>
        <v>No</v>
      </c>
    </row>
    <row r="8441" spans="1:6" x14ac:dyDescent="0.25">
      <c r="A8441" t="s">
        <v>79</v>
      </c>
      <c r="B8441" s="1">
        <v>37921</v>
      </c>
      <c r="C8441">
        <v>8167.35</v>
      </c>
      <c r="D8441">
        <f t="shared" si="393"/>
        <v>8167.35</v>
      </c>
      <c r="E8441">
        <f t="shared" si="394"/>
        <v>10</v>
      </c>
      <c r="F8441" t="str">
        <f t="shared" si="395"/>
        <v>Yes</v>
      </c>
    </row>
    <row r="8442" spans="1:6" x14ac:dyDescent="0.25">
      <c r="A8442" t="s">
        <v>543</v>
      </c>
      <c r="B8442" s="1">
        <v>41593</v>
      </c>
      <c r="C8442" t="s">
        <v>4872</v>
      </c>
      <c r="D8442">
        <f t="shared" si="393"/>
        <v>6974.67</v>
      </c>
      <c r="E8442">
        <f t="shared" si="394"/>
        <v>11</v>
      </c>
      <c r="F8442" t="str">
        <f t="shared" si="395"/>
        <v>No</v>
      </c>
    </row>
    <row r="8443" spans="1:6" x14ac:dyDescent="0.25">
      <c r="A8443" t="s">
        <v>143</v>
      </c>
      <c r="B8443" s="1">
        <v>37598</v>
      </c>
      <c r="C8443">
        <v>7207.64</v>
      </c>
      <c r="D8443">
        <f t="shared" si="393"/>
        <v>7207.64</v>
      </c>
      <c r="E8443">
        <f t="shared" si="394"/>
        <v>12</v>
      </c>
      <c r="F8443" t="str">
        <f t="shared" si="395"/>
        <v>Yes</v>
      </c>
    </row>
    <row r="8444" spans="1:6" x14ac:dyDescent="0.25">
      <c r="A8444" t="s">
        <v>857</v>
      </c>
      <c r="B8444" s="1">
        <v>40530</v>
      </c>
      <c r="C8444" t="s">
        <v>4873</v>
      </c>
      <c r="D8444">
        <f t="shared" si="393"/>
        <v>5950.47</v>
      </c>
      <c r="E8444">
        <f t="shared" si="394"/>
        <v>12</v>
      </c>
      <c r="F8444" t="str">
        <f t="shared" si="395"/>
        <v>No</v>
      </c>
    </row>
    <row r="8445" spans="1:6" x14ac:dyDescent="0.25">
      <c r="A8445" t="s">
        <v>320</v>
      </c>
      <c r="B8445" s="1">
        <v>40381</v>
      </c>
      <c r="C8445" t="s">
        <v>4874</v>
      </c>
      <c r="D8445">
        <f t="shared" si="393"/>
        <v>6236.73</v>
      </c>
      <c r="E8445">
        <f t="shared" si="394"/>
        <v>7</v>
      </c>
      <c r="F8445" t="str">
        <f t="shared" si="395"/>
        <v>Yes</v>
      </c>
    </row>
    <row r="8446" spans="1:6" x14ac:dyDescent="0.25">
      <c r="A8446" t="s">
        <v>391</v>
      </c>
      <c r="B8446" s="1">
        <v>41852</v>
      </c>
      <c r="C8446" t="s">
        <v>4875</v>
      </c>
      <c r="D8446">
        <f t="shared" si="393"/>
        <v>5423.85</v>
      </c>
      <c r="E8446">
        <f t="shared" si="394"/>
        <v>8</v>
      </c>
      <c r="F8446" t="str">
        <f t="shared" si="395"/>
        <v>No</v>
      </c>
    </row>
    <row r="8447" spans="1:6" x14ac:dyDescent="0.25">
      <c r="A8447" t="s">
        <v>201</v>
      </c>
      <c r="B8447" s="1">
        <v>38551</v>
      </c>
      <c r="C8447" t="s">
        <v>4876</v>
      </c>
      <c r="D8447">
        <f t="shared" si="393"/>
        <v>8976.81</v>
      </c>
      <c r="E8447">
        <f t="shared" si="394"/>
        <v>7</v>
      </c>
      <c r="F8447" t="str">
        <f t="shared" si="395"/>
        <v>No</v>
      </c>
    </row>
    <row r="8448" spans="1:6" x14ac:dyDescent="0.25">
      <c r="A8448" t="s">
        <v>396</v>
      </c>
      <c r="B8448" s="1">
        <v>41904</v>
      </c>
      <c r="C8448">
        <v>6093.27</v>
      </c>
      <c r="D8448">
        <f t="shared" si="393"/>
        <v>6093.27</v>
      </c>
      <c r="E8448">
        <f t="shared" si="394"/>
        <v>9</v>
      </c>
      <c r="F8448" t="str">
        <f t="shared" si="395"/>
        <v>Yes</v>
      </c>
    </row>
    <row r="8449" spans="1:6" x14ac:dyDescent="0.25">
      <c r="A8449" t="s">
        <v>77</v>
      </c>
      <c r="B8449" s="1">
        <v>40463</v>
      </c>
      <c r="C8449">
        <v>9608.7999999999993</v>
      </c>
      <c r="D8449">
        <f t="shared" si="393"/>
        <v>9608.7999999999993</v>
      </c>
      <c r="E8449">
        <f t="shared" si="394"/>
        <v>10</v>
      </c>
      <c r="F8449" t="str">
        <f t="shared" si="395"/>
        <v>No</v>
      </c>
    </row>
    <row r="8450" spans="1:6" x14ac:dyDescent="0.25">
      <c r="A8450" t="s">
        <v>84</v>
      </c>
      <c r="B8450" s="1">
        <v>39052</v>
      </c>
      <c r="C8450" t="s">
        <v>4877</v>
      </c>
      <c r="D8450">
        <f t="shared" si="393"/>
        <v>5043.55</v>
      </c>
      <c r="E8450">
        <f t="shared" si="394"/>
        <v>12</v>
      </c>
      <c r="F8450" t="str">
        <f t="shared" si="395"/>
        <v>No</v>
      </c>
    </row>
    <row r="8451" spans="1:6" x14ac:dyDescent="0.25">
      <c r="A8451" t="s">
        <v>874</v>
      </c>
      <c r="B8451" s="1">
        <v>37267</v>
      </c>
      <c r="C8451" t="s">
        <v>4203</v>
      </c>
      <c r="D8451">
        <f t="shared" ref="D8451:D8514" si="396">IF(LEFT(RIGHT(C8451,3))=",",_xlfn.NUMBERVALUE(C8451,",","."),C8451)</f>
        <v>6471.46</v>
      </c>
      <c r="E8451">
        <f t="shared" ref="E8451:E8514" si="397">MONTH(B8451)</f>
        <v>1</v>
      </c>
      <c r="F8451" t="str">
        <f t="shared" ref="F8451:F8514" si="398">IF(ISERROR(SEARCH("J*A*S*M",A8451)),"No","Yes")</f>
        <v>No</v>
      </c>
    </row>
    <row r="8452" spans="1:6" x14ac:dyDescent="0.25">
      <c r="A8452" t="s">
        <v>1116</v>
      </c>
      <c r="B8452" s="1">
        <v>38007</v>
      </c>
      <c r="C8452" t="s">
        <v>4878</v>
      </c>
      <c r="D8452">
        <f t="shared" si="396"/>
        <v>6771.06</v>
      </c>
      <c r="E8452">
        <f t="shared" si="397"/>
        <v>1</v>
      </c>
      <c r="F8452" t="str">
        <f t="shared" si="398"/>
        <v>No</v>
      </c>
    </row>
    <row r="8453" spans="1:6" x14ac:dyDescent="0.25">
      <c r="A8453" t="s">
        <v>855</v>
      </c>
      <c r="B8453" s="1">
        <v>37958</v>
      </c>
      <c r="C8453">
        <v>5914.28</v>
      </c>
      <c r="D8453">
        <f t="shared" si="396"/>
        <v>5914.28</v>
      </c>
      <c r="E8453">
        <f t="shared" si="397"/>
        <v>12</v>
      </c>
      <c r="F8453" t="str">
        <f t="shared" si="398"/>
        <v>No</v>
      </c>
    </row>
    <row r="8454" spans="1:6" x14ac:dyDescent="0.25">
      <c r="A8454" t="s">
        <v>77</v>
      </c>
      <c r="B8454" s="1">
        <v>40199</v>
      </c>
      <c r="C8454" t="s">
        <v>4879</v>
      </c>
      <c r="D8454">
        <f t="shared" si="396"/>
        <v>5688.48</v>
      </c>
      <c r="E8454">
        <f t="shared" si="397"/>
        <v>1</v>
      </c>
      <c r="F8454" t="str">
        <f t="shared" si="398"/>
        <v>No</v>
      </c>
    </row>
    <row r="8455" spans="1:6" x14ac:dyDescent="0.25">
      <c r="A8455" t="s">
        <v>61</v>
      </c>
      <c r="B8455" s="1">
        <v>41705</v>
      </c>
      <c r="C8455" t="s">
        <v>4880</v>
      </c>
      <c r="D8455">
        <f t="shared" si="396"/>
        <v>5534.49</v>
      </c>
      <c r="E8455">
        <f t="shared" si="397"/>
        <v>3</v>
      </c>
      <c r="F8455" t="str">
        <f t="shared" si="398"/>
        <v>No</v>
      </c>
    </row>
    <row r="8456" spans="1:6" x14ac:dyDescent="0.25">
      <c r="A8456" t="s">
        <v>1031</v>
      </c>
      <c r="B8456" s="1">
        <v>39456</v>
      </c>
      <c r="C8456">
        <v>5586.61</v>
      </c>
      <c r="D8456">
        <f t="shared" si="396"/>
        <v>5586.61</v>
      </c>
      <c r="E8456">
        <f t="shared" si="397"/>
        <v>1</v>
      </c>
      <c r="F8456" t="str">
        <f t="shared" si="398"/>
        <v>No</v>
      </c>
    </row>
    <row r="8457" spans="1:6" x14ac:dyDescent="0.25">
      <c r="A8457" t="s">
        <v>74</v>
      </c>
      <c r="B8457" s="1">
        <v>39890</v>
      </c>
      <c r="C8457">
        <v>6376.91</v>
      </c>
      <c r="D8457">
        <f t="shared" si="396"/>
        <v>6376.91</v>
      </c>
      <c r="E8457">
        <f t="shared" si="397"/>
        <v>3</v>
      </c>
      <c r="F8457" t="str">
        <f t="shared" si="398"/>
        <v>Yes</v>
      </c>
    </row>
    <row r="8458" spans="1:6" x14ac:dyDescent="0.25">
      <c r="A8458" t="s">
        <v>351</v>
      </c>
      <c r="B8458" s="1">
        <v>37431</v>
      </c>
      <c r="C8458">
        <v>9477.7099999999991</v>
      </c>
      <c r="D8458">
        <f t="shared" si="396"/>
        <v>9477.7099999999991</v>
      </c>
      <c r="E8458">
        <f t="shared" si="397"/>
        <v>6</v>
      </c>
      <c r="F8458" t="str">
        <f t="shared" si="398"/>
        <v>No</v>
      </c>
    </row>
    <row r="8459" spans="1:6" x14ac:dyDescent="0.25">
      <c r="A8459" t="s">
        <v>413</v>
      </c>
      <c r="B8459" s="1">
        <v>41161</v>
      </c>
      <c r="C8459">
        <v>7139.98</v>
      </c>
      <c r="D8459">
        <f t="shared" si="396"/>
        <v>7139.98</v>
      </c>
      <c r="E8459">
        <f t="shared" si="397"/>
        <v>9</v>
      </c>
      <c r="F8459" t="str">
        <f t="shared" si="398"/>
        <v>No</v>
      </c>
    </row>
    <row r="8460" spans="1:6" x14ac:dyDescent="0.25">
      <c r="A8460" t="s">
        <v>1243</v>
      </c>
      <c r="B8460" s="1">
        <v>37937</v>
      </c>
      <c r="C8460">
        <v>9464.68</v>
      </c>
      <c r="D8460">
        <f t="shared" si="396"/>
        <v>9464.68</v>
      </c>
      <c r="E8460">
        <f t="shared" si="397"/>
        <v>11</v>
      </c>
      <c r="F8460" t="str">
        <f t="shared" si="398"/>
        <v>No</v>
      </c>
    </row>
    <row r="8461" spans="1:6" x14ac:dyDescent="0.25">
      <c r="A8461" t="s">
        <v>544</v>
      </c>
      <c r="B8461" s="1">
        <v>37575</v>
      </c>
      <c r="C8461">
        <v>6849.8</v>
      </c>
      <c r="D8461">
        <f t="shared" si="396"/>
        <v>6849.8</v>
      </c>
      <c r="E8461">
        <f t="shared" si="397"/>
        <v>11</v>
      </c>
      <c r="F8461" t="str">
        <f t="shared" si="398"/>
        <v>Yes</v>
      </c>
    </row>
    <row r="8462" spans="1:6" x14ac:dyDescent="0.25">
      <c r="A8462" t="s">
        <v>844</v>
      </c>
      <c r="B8462" s="1">
        <v>40029</v>
      </c>
      <c r="C8462" t="s">
        <v>4881</v>
      </c>
      <c r="D8462">
        <f t="shared" si="396"/>
        <v>7660.57</v>
      </c>
      <c r="E8462">
        <f t="shared" si="397"/>
        <v>8</v>
      </c>
      <c r="F8462" t="str">
        <f t="shared" si="398"/>
        <v>No</v>
      </c>
    </row>
    <row r="8463" spans="1:6" x14ac:dyDescent="0.25">
      <c r="A8463" t="s">
        <v>74</v>
      </c>
      <c r="B8463" s="1">
        <v>41665</v>
      </c>
      <c r="C8463" t="s">
        <v>4882</v>
      </c>
      <c r="D8463">
        <f t="shared" si="396"/>
        <v>9868.77</v>
      </c>
      <c r="E8463">
        <f t="shared" si="397"/>
        <v>1</v>
      </c>
      <c r="F8463" t="str">
        <f t="shared" si="398"/>
        <v>Yes</v>
      </c>
    </row>
    <row r="8464" spans="1:6" x14ac:dyDescent="0.25">
      <c r="A8464" t="s">
        <v>2322</v>
      </c>
      <c r="B8464" s="1">
        <v>40759</v>
      </c>
      <c r="C8464" t="s">
        <v>4883</v>
      </c>
      <c r="D8464">
        <f t="shared" si="396"/>
        <v>7733.53</v>
      </c>
      <c r="E8464">
        <f t="shared" si="397"/>
        <v>8</v>
      </c>
      <c r="F8464" t="str">
        <f t="shared" si="398"/>
        <v>No</v>
      </c>
    </row>
    <row r="8465" spans="1:6" x14ac:dyDescent="0.25">
      <c r="A8465" t="s">
        <v>99</v>
      </c>
      <c r="B8465" s="1">
        <v>40482</v>
      </c>
      <c r="C8465" t="s">
        <v>4884</v>
      </c>
      <c r="D8465">
        <f t="shared" si="396"/>
        <v>9200.98</v>
      </c>
      <c r="E8465">
        <f t="shared" si="397"/>
        <v>10</v>
      </c>
      <c r="F8465" t="str">
        <f t="shared" si="398"/>
        <v>No</v>
      </c>
    </row>
    <row r="8466" spans="1:6" x14ac:dyDescent="0.25">
      <c r="A8466" t="s">
        <v>2144</v>
      </c>
      <c r="B8466" s="1">
        <v>40247</v>
      </c>
      <c r="C8466">
        <v>5827.93</v>
      </c>
      <c r="D8466">
        <f t="shared" si="396"/>
        <v>5827.93</v>
      </c>
      <c r="E8466">
        <f t="shared" si="397"/>
        <v>3</v>
      </c>
      <c r="F8466" t="str">
        <f t="shared" si="398"/>
        <v>No</v>
      </c>
    </row>
    <row r="8467" spans="1:6" x14ac:dyDescent="0.25">
      <c r="A8467" t="s">
        <v>216</v>
      </c>
      <c r="B8467" s="1">
        <v>41612</v>
      </c>
      <c r="C8467">
        <v>5096.3500000000004</v>
      </c>
      <c r="D8467">
        <f t="shared" si="396"/>
        <v>5096.3500000000004</v>
      </c>
      <c r="E8467">
        <f t="shared" si="397"/>
        <v>12</v>
      </c>
      <c r="F8467" t="str">
        <f t="shared" si="398"/>
        <v>No</v>
      </c>
    </row>
    <row r="8468" spans="1:6" x14ac:dyDescent="0.25">
      <c r="A8468" t="s">
        <v>215</v>
      </c>
      <c r="B8468" s="1">
        <v>37437</v>
      </c>
      <c r="C8468" t="s">
        <v>4885</v>
      </c>
      <c r="D8468">
        <f t="shared" si="396"/>
        <v>5073.1899999999996</v>
      </c>
      <c r="E8468">
        <f t="shared" si="397"/>
        <v>6</v>
      </c>
      <c r="F8468" t="str">
        <f t="shared" si="398"/>
        <v>No</v>
      </c>
    </row>
    <row r="8469" spans="1:6" x14ac:dyDescent="0.25">
      <c r="A8469" t="s">
        <v>125</v>
      </c>
      <c r="B8469" s="1">
        <v>39065</v>
      </c>
      <c r="C8469" t="s">
        <v>4886</v>
      </c>
      <c r="D8469">
        <f t="shared" si="396"/>
        <v>5822.56</v>
      </c>
      <c r="E8469">
        <f t="shared" si="397"/>
        <v>12</v>
      </c>
      <c r="F8469" t="str">
        <f t="shared" si="398"/>
        <v>No</v>
      </c>
    </row>
    <row r="8470" spans="1:6" x14ac:dyDescent="0.25">
      <c r="A8470" t="s">
        <v>61</v>
      </c>
      <c r="B8470" s="1">
        <v>38538</v>
      </c>
      <c r="C8470" t="s">
        <v>4887</v>
      </c>
      <c r="D8470">
        <f t="shared" si="396"/>
        <v>7802.61</v>
      </c>
      <c r="E8470">
        <f t="shared" si="397"/>
        <v>7</v>
      </c>
      <c r="F8470" t="str">
        <f t="shared" si="398"/>
        <v>No</v>
      </c>
    </row>
    <row r="8471" spans="1:6" x14ac:dyDescent="0.25">
      <c r="A8471" t="s">
        <v>216</v>
      </c>
      <c r="B8471" s="1">
        <v>37791</v>
      </c>
      <c r="C8471">
        <v>6188.67</v>
      </c>
      <c r="D8471">
        <f t="shared" si="396"/>
        <v>6188.67</v>
      </c>
      <c r="E8471">
        <f t="shared" si="397"/>
        <v>6</v>
      </c>
      <c r="F8471" t="str">
        <f t="shared" si="398"/>
        <v>No</v>
      </c>
    </row>
    <row r="8472" spans="1:6" x14ac:dyDescent="0.25">
      <c r="A8472" t="s">
        <v>1405</v>
      </c>
      <c r="B8472" s="1">
        <v>39973</v>
      </c>
      <c r="C8472">
        <v>5677.4</v>
      </c>
      <c r="D8472">
        <f t="shared" si="396"/>
        <v>5677.4</v>
      </c>
      <c r="E8472">
        <f t="shared" si="397"/>
        <v>6</v>
      </c>
      <c r="F8472" t="str">
        <f t="shared" si="398"/>
        <v>No</v>
      </c>
    </row>
    <row r="8473" spans="1:6" x14ac:dyDescent="0.25">
      <c r="A8473" t="s">
        <v>320</v>
      </c>
      <c r="B8473" s="1">
        <v>39954</v>
      </c>
      <c r="C8473">
        <v>9947.49</v>
      </c>
      <c r="D8473">
        <f t="shared" si="396"/>
        <v>9947.49</v>
      </c>
      <c r="E8473">
        <f t="shared" si="397"/>
        <v>5</v>
      </c>
      <c r="F8473" t="str">
        <f t="shared" si="398"/>
        <v>Yes</v>
      </c>
    </row>
    <row r="8474" spans="1:6" x14ac:dyDescent="0.25">
      <c r="A8474" t="s">
        <v>159</v>
      </c>
      <c r="B8474" s="1">
        <v>41125</v>
      </c>
      <c r="C8474">
        <v>5798.55</v>
      </c>
      <c r="D8474">
        <f t="shared" si="396"/>
        <v>5798.55</v>
      </c>
      <c r="E8474">
        <f t="shared" si="397"/>
        <v>8</v>
      </c>
      <c r="F8474" t="str">
        <f t="shared" si="398"/>
        <v>No</v>
      </c>
    </row>
    <row r="8475" spans="1:6" x14ac:dyDescent="0.25">
      <c r="A8475" t="s">
        <v>809</v>
      </c>
      <c r="B8475" s="1">
        <v>40448</v>
      </c>
      <c r="C8475">
        <v>8919.14</v>
      </c>
      <c r="D8475">
        <f t="shared" si="396"/>
        <v>8919.14</v>
      </c>
      <c r="E8475">
        <f t="shared" si="397"/>
        <v>9</v>
      </c>
      <c r="F8475" t="str">
        <f t="shared" si="398"/>
        <v>No</v>
      </c>
    </row>
    <row r="8476" spans="1:6" x14ac:dyDescent="0.25">
      <c r="A8476" t="s">
        <v>312</v>
      </c>
      <c r="B8476" s="1">
        <v>39178</v>
      </c>
      <c r="C8476" t="s">
        <v>4888</v>
      </c>
      <c r="D8476">
        <f t="shared" si="396"/>
        <v>9731.73</v>
      </c>
      <c r="E8476">
        <f t="shared" si="397"/>
        <v>4</v>
      </c>
      <c r="F8476" t="str">
        <f t="shared" si="398"/>
        <v>No</v>
      </c>
    </row>
    <row r="8477" spans="1:6" x14ac:dyDescent="0.25">
      <c r="A8477" t="s">
        <v>504</v>
      </c>
      <c r="B8477" s="1">
        <v>38077</v>
      </c>
      <c r="C8477" t="s">
        <v>4889</v>
      </c>
      <c r="D8477">
        <f t="shared" si="396"/>
        <v>8359.36</v>
      </c>
      <c r="E8477">
        <f t="shared" si="397"/>
        <v>3</v>
      </c>
      <c r="F8477" t="str">
        <f t="shared" si="398"/>
        <v>No</v>
      </c>
    </row>
    <row r="8478" spans="1:6" x14ac:dyDescent="0.25">
      <c r="A8478" t="s">
        <v>1033</v>
      </c>
      <c r="B8478" s="1">
        <v>38500</v>
      </c>
      <c r="C8478">
        <v>5467.01</v>
      </c>
      <c r="D8478">
        <f t="shared" si="396"/>
        <v>5467.01</v>
      </c>
      <c r="E8478">
        <f t="shared" si="397"/>
        <v>5</v>
      </c>
      <c r="F8478" t="str">
        <f t="shared" si="398"/>
        <v>No</v>
      </c>
    </row>
    <row r="8479" spans="1:6" x14ac:dyDescent="0.25">
      <c r="A8479" t="s">
        <v>372</v>
      </c>
      <c r="B8479" s="1">
        <v>38371</v>
      </c>
      <c r="C8479" t="s">
        <v>4890</v>
      </c>
      <c r="D8479">
        <f t="shared" si="396"/>
        <v>6771.22</v>
      </c>
      <c r="E8479">
        <f t="shared" si="397"/>
        <v>1</v>
      </c>
      <c r="F8479" t="str">
        <f t="shared" si="398"/>
        <v>No</v>
      </c>
    </row>
    <row r="8480" spans="1:6" x14ac:dyDescent="0.25">
      <c r="A8480" t="s">
        <v>732</v>
      </c>
      <c r="B8480" s="1">
        <v>37941</v>
      </c>
      <c r="C8480" t="s">
        <v>4891</v>
      </c>
      <c r="D8480">
        <f t="shared" si="396"/>
        <v>8204.39</v>
      </c>
      <c r="E8480">
        <f t="shared" si="397"/>
        <v>11</v>
      </c>
      <c r="F8480" t="str">
        <f t="shared" si="398"/>
        <v>No</v>
      </c>
    </row>
    <row r="8481" spans="1:6" x14ac:dyDescent="0.25">
      <c r="A8481" t="s">
        <v>138</v>
      </c>
      <c r="B8481" s="1">
        <v>37066</v>
      </c>
      <c r="C8481">
        <v>5985.77</v>
      </c>
      <c r="D8481">
        <f t="shared" si="396"/>
        <v>5985.77</v>
      </c>
      <c r="E8481">
        <f t="shared" si="397"/>
        <v>6</v>
      </c>
      <c r="F8481" t="str">
        <f t="shared" si="398"/>
        <v>Yes</v>
      </c>
    </row>
    <row r="8482" spans="1:6" x14ac:dyDescent="0.25">
      <c r="A8482" t="s">
        <v>172</v>
      </c>
      <c r="B8482" s="1">
        <v>41478</v>
      </c>
      <c r="C8482" t="s">
        <v>4892</v>
      </c>
      <c r="D8482">
        <f t="shared" si="396"/>
        <v>8169.36</v>
      </c>
      <c r="E8482">
        <f t="shared" si="397"/>
        <v>7</v>
      </c>
      <c r="F8482" t="str">
        <f t="shared" si="398"/>
        <v>No</v>
      </c>
    </row>
    <row r="8483" spans="1:6" x14ac:dyDescent="0.25">
      <c r="A8483" t="s">
        <v>247</v>
      </c>
      <c r="B8483" s="1">
        <v>38130</v>
      </c>
      <c r="C8483" t="s">
        <v>4893</v>
      </c>
      <c r="D8483">
        <f t="shared" si="396"/>
        <v>8051.57</v>
      </c>
      <c r="E8483">
        <f t="shared" si="397"/>
        <v>5</v>
      </c>
      <c r="F8483" t="str">
        <f t="shared" si="398"/>
        <v>Yes</v>
      </c>
    </row>
    <row r="8484" spans="1:6" x14ac:dyDescent="0.25">
      <c r="A8484" t="s">
        <v>118</v>
      </c>
      <c r="B8484" s="1">
        <v>38688</v>
      </c>
      <c r="C8484" t="s">
        <v>4894</v>
      </c>
      <c r="D8484">
        <f t="shared" si="396"/>
        <v>8202.5</v>
      </c>
      <c r="E8484">
        <f t="shared" si="397"/>
        <v>12</v>
      </c>
      <c r="F8484" t="str">
        <f t="shared" si="398"/>
        <v>No</v>
      </c>
    </row>
    <row r="8485" spans="1:6" x14ac:dyDescent="0.25">
      <c r="A8485" t="s">
        <v>153</v>
      </c>
      <c r="B8485" s="1">
        <v>41233</v>
      </c>
      <c r="C8485">
        <v>7297.23</v>
      </c>
      <c r="D8485">
        <f t="shared" si="396"/>
        <v>7297.23</v>
      </c>
      <c r="E8485">
        <f t="shared" si="397"/>
        <v>11</v>
      </c>
      <c r="F8485" t="str">
        <f t="shared" si="398"/>
        <v>No</v>
      </c>
    </row>
    <row r="8486" spans="1:6" x14ac:dyDescent="0.25">
      <c r="A8486" t="s">
        <v>123</v>
      </c>
      <c r="B8486" s="1">
        <v>41778</v>
      </c>
      <c r="C8486">
        <v>6736.55</v>
      </c>
      <c r="D8486">
        <f t="shared" si="396"/>
        <v>6736.55</v>
      </c>
      <c r="E8486">
        <f t="shared" si="397"/>
        <v>5</v>
      </c>
      <c r="F8486" t="str">
        <f t="shared" si="398"/>
        <v>No</v>
      </c>
    </row>
    <row r="8487" spans="1:6" x14ac:dyDescent="0.25">
      <c r="A8487" t="s">
        <v>283</v>
      </c>
      <c r="B8487" s="1">
        <v>41068</v>
      </c>
      <c r="C8487">
        <v>5902.15</v>
      </c>
      <c r="D8487">
        <f t="shared" si="396"/>
        <v>5902.15</v>
      </c>
      <c r="E8487">
        <f t="shared" si="397"/>
        <v>6</v>
      </c>
      <c r="F8487" t="str">
        <f t="shared" si="398"/>
        <v>No</v>
      </c>
    </row>
    <row r="8488" spans="1:6" x14ac:dyDescent="0.25">
      <c r="A8488" t="s">
        <v>84</v>
      </c>
      <c r="B8488" s="1">
        <v>37271</v>
      </c>
      <c r="C8488" t="s">
        <v>4895</v>
      </c>
      <c r="D8488">
        <f t="shared" si="396"/>
        <v>5025.22</v>
      </c>
      <c r="E8488">
        <f t="shared" si="397"/>
        <v>1</v>
      </c>
      <c r="F8488" t="str">
        <f t="shared" si="398"/>
        <v>No</v>
      </c>
    </row>
    <row r="8489" spans="1:6" x14ac:dyDescent="0.25">
      <c r="A8489" t="s">
        <v>334</v>
      </c>
      <c r="B8489" s="1">
        <v>38908</v>
      </c>
      <c r="C8489" t="s">
        <v>4896</v>
      </c>
      <c r="D8489">
        <f t="shared" si="396"/>
        <v>5712.76</v>
      </c>
      <c r="E8489">
        <f t="shared" si="397"/>
        <v>7</v>
      </c>
      <c r="F8489" t="str">
        <f t="shared" si="398"/>
        <v>No</v>
      </c>
    </row>
    <row r="8490" spans="1:6" x14ac:dyDescent="0.25">
      <c r="A8490" t="s">
        <v>298</v>
      </c>
      <c r="B8490" s="1">
        <v>38051</v>
      </c>
      <c r="C8490">
        <v>6197.49</v>
      </c>
      <c r="D8490">
        <f t="shared" si="396"/>
        <v>6197.49</v>
      </c>
      <c r="E8490">
        <f t="shared" si="397"/>
        <v>3</v>
      </c>
      <c r="F8490" t="str">
        <f t="shared" si="398"/>
        <v>No</v>
      </c>
    </row>
    <row r="8491" spans="1:6" x14ac:dyDescent="0.25">
      <c r="A8491" t="s">
        <v>752</v>
      </c>
      <c r="B8491" s="1">
        <v>37153</v>
      </c>
      <c r="C8491" t="s">
        <v>4897</v>
      </c>
      <c r="D8491">
        <f t="shared" si="396"/>
        <v>7413.06</v>
      </c>
      <c r="E8491">
        <f t="shared" si="397"/>
        <v>9</v>
      </c>
      <c r="F8491" t="str">
        <f t="shared" si="398"/>
        <v>No</v>
      </c>
    </row>
    <row r="8492" spans="1:6" x14ac:dyDescent="0.25">
      <c r="A8492" t="s">
        <v>1125</v>
      </c>
      <c r="B8492" s="1">
        <v>40619</v>
      </c>
      <c r="C8492" t="s">
        <v>4898</v>
      </c>
      <c r="D8492">
        <f t="shared" si="396"/>
        <v>6790.78</v>
      </c>
      <c r="E8492">
        <f t="shared" si="397"/>
        <v>3</v>
      </c>
      <c r="F8492" t="str">
        <f t="shared" si="398"/>
        <v>No</v>
      </c>
    </row>
    <row r="8493" spans="1:6" x14ac:dyDescent="0.25">
      <c r="A8493" t="s">
        <v>138</v>
      </c>
      <c r="B8493" s="1">
        <v>41152</v>
      </c>
      <c r="C8493">
        <v>6764.93</v>
      </c>
      <c r="D8493">
        <f t="shared" si="396"/>
        <v>6764.93</v>
      </c>
      <c r="E8493">
        <f t="shared" si="397"/>
        <v>8</v>
      </c>
      <c r="F8493" t="str">
        <f t="shared" si="398"/>
        <v>Yes</v>
      </c>
    </row>
    <row r="8494" spans="1:6" x14ac:dyDescent="0.25">
      <c r="A8494" t="s">
        <v>432</v>
      </c>
      <c r="B8494" s="1">
        <v>41360</v>
      </c>
      <c r="C8494" t="s">
        <v>4899</v>
      </c>
      <c r="D8494">
        <f t="shared" si="396"/>
        <v>6256.5</v>
      </c>
      <c r="E8494">
        <f t="shared" si="397"/>
        <v>3</v>
      </c>
      <c r="F8494" t="str">
        <f t="shared" si="398"/>
        <v>No</v>
      </c>
    </row>
    <row r="8495" spans="1:6" x14ac:dyDescent="0.25">
      <c r="A8495" t="s">
        <v>393</v>
      </c>
      <c r="B8495" s="1">
        <v>39070</v>
      </c>
      <c r="C8495">
        <v>6893.89</v>
      </c>
      <c r="D8495">
        <f t="shared" si="396"/>
        <v>6893.89</v>
      </c>
      <c r="E8495">
        <f t="shared" si="397"/>
        <v>12</v>
      </c>
      <c r="F8495" t="str">
        <f t="shared" si="398"/>
        <v>No</v>
      </c>
    </row>
    <row r="8496" spans="1:6" x14ac:dyDescent="0.25">
      <c r="A8496" t="s">
        <v>199</v>
      </c>
      <c r="B8496" s="1">
        <v>38659</v>
      </c>
      <c r="C8496" t="s">
        <v>4900</v>
      </c>
      <c r="D8496">
        <f t="shared" si="396"/>
        <v>7596.2</v>
      </c>
      <c r="E8496">
        <f t="shared" si="397"/>
        <v>11</v>
      </c>
      <c r="F8496" t="str">
        <f t="shared" si="398"/>
        <v>No</v>
      </c>
    </row>
    <row r="8497" spans="1:6" x14ac:dyDescent="0.25">
      <c r="A8497" t="s">
        <v>1039</v>
      </c>
      <c r="B8497" s="1">
        <v>40723</v>
      </c>
      <c r="C8497">
        <v>5817.55</v>
      </c>
      <c r="D8497">
        <f t="shared" si="396"/>
        <v>5817.55</v>
      </c>
      <c r="E8497">
        <f t="shared" si="397"/>
        <v>6</v>
      </c>
      <c r="F8497" t="str">
        <f t="shared" si="398"/>
        <v>No</v>
      </c>
    </row>
    <row r="8498" spans="1:6" x14ac:dyDescent="0.25">
      <c r="A8498" t="s">
        <v>129</v>
      </c>
      <c r="B8498" s="1">
        <v>37447</v>
      </c>
      <c r="C8498">
        <v>8620.5400000000009</v>
      </c>
      <c r="D8498">
        <f t="shared" si="396"/>
        <v>8620.5400000000009</v>
      </c>
      <c r="E8498">
        <f t="shared" si="397"/>
        <v>7</v>
      </c>
      <c r="F8498" t="str">
        <f t="shared" si="398"/>
        <v>No</v>
      </c>
    </row>
    <row r="8499" spans="1:6" x14ac:dyDescent="0.25">
      <c r="A8499" t="s">
        <v>550</v>
      </c>
      <c r="B8499" s="1">
        <v>39667</v>
      </c>
      <c r="C8499">
        <v>8416.02</v>
      </c>
      <c r="D8499">
        <f t="shared" si="396"/>
        <v>8416.02</v>
      </c>
      <c r="E8499">
        <f t="shared" si="397"/>
        <v>8</v>
      </c>
      <c r="F8499" t="str">
        <f t="shared" si="398"/>
        <v>No</v>
      </c>
    </row>
    <row r="8500" spans="1:6" x14ac:dyDescent="0.25">
      <c r="A8500" t="s">
        <v>238</v>
      </c>
      <c r="B8500" s="1">
        <v>38576</v>
      </c>
      <c r="C8500" t="s">
        <v>4901</v>
      </c>
      <c r="D8500">
        <f t="shared" si="396"/>
        <v>9440.82</v>
      </c>
      <c r="E8500">
        <f t="shared" si="397"/>
        <v>8</v>
      </c>
      <c r="F8500" t="str">
        <f t="shared" si="398"/>
        <v>No</v>
      </c>
    </row>
    <row r="8501" spans="1:6" x14ac:dyDescent="0.25">
      <c r="A8501" t="s">
        <v>320</v>
      </c>
      <c r="B8501" s="1">
        <v>39426</v>
      </c>
      <c r="C8501" t="s">
        <v>4902</v>
      </c>
      <c r="D8501">
        <f t="shared" si="396"/>
        <v>7602.52</v>
      </c>
      <c r="E8501">
        <f t="shared" si="397"/>
        <v>12</v>
      </c>
      <c r="F8501" t="str">
        <f t="shared" si="398"/>
        <v>Yes</v>
      </c>
    </row>
    <row r="8502" spans="1:6" x14ac:dyDescent="0.25">
      <c r="A8502" t="s">
        <v>1208</v>
      </c>
      <c r="B8502" s="1">
        <v>41927</v>
      </c>
      <c r="C8502">
        <v>9950.01</v>
      </c>
      <c r="D8502">
        <f t="shared" si="396"/>
        <v>9950.01</v>
      </c>
      <c r="E8502">
        <f t="shared" si="397"/>
        <v>10</v>
      </c>
      <c r="F8502" t="str">
        <f t="shared" si="398"/>
        <v>No</v>
      </c>
    </row>
    <row r="8503" spans="1:6" x14ac:dyDescent="0.25">
      <c r="A8503" t="s">
        <v>697</v>
      </c>
      <c r="B8503" s="1">
        <v>39827</v>
      </c>
      <c r="C8503">
        <v>5545.91</v>
      </c>
      <c r="D8503">
        <f t="shared" si="396"/>
        <v>5545.91</v>
      </c>
      <c r="E8503">
        <f t="shared" si="397"/>
        <v>1</v>
      </c>
      <c r="F8503" t="str">
        <f t="shared" si="398"/>
        <v>No</v>
      </c>
    </row>
    <row r="8504" spans="1:6" x14ac:dyDescent="0.25">
      <c r="A8504" t="s">
        <v>170</v>
      </c>
      <c r="B8504" s="1">
        <v>41712</v>
      </c>
      <c r="C8504" t="s">
        <v>4903</v>
      </c>
      <c r="D8504">
        <f t="shared" si="396"/>
        <v>6286.11</v>
      </c>
      <c r="E8504">
        <f t="shared" si="397"/>
        <v>3</v>
      </c>
      <c r="F8504" t="str">
        <f t="shared" si="398"/>
        <v>No</v>
      </c>
    </row>
    <row r="8505" spans="1:6" x14ac:dyDescent="0.25">
      <c r="A8505" t="s">
        <v>474</v>
      </c>
      <c r="B8505" s="1">
        <v>38385</v>
      </c>
      <c r="C8505">
        <v>7880.2</v>
      </c>
      <c r="D8505">
        <f t="shared" si="396"/>
        <v>7880.2</v>
      </c>
      <c r="E8505">
        <f t="shared" si="397"/>
        <v>2</v>
      </c>
      <c r="F8505" t="str">
        <f t="shared" si="398"/>
        <v>No</v>
      </c>
    </row>
    <row r="8506" spans="1:6" x14ac:dyDescent="0.25">
      <c r="A8506" t="s">
        <v>523</v>
      </c>
      <c r="B8506" s="1">
        <v>41746</v>
      </c>
      <c r="C8506">
        <v>7352.34</v>
      </c>
      <c r="D8506">
        <f t="shared" si="396"/>
        <v>7352.34</v>
      </c>
      <c r="E8506">
        <f t="shared" si="397"/>
        <v>4</v>
      </c>
      <c r="F8506" t="str">
        <f t="shared" si="398"/>
        <v>No</v>
      </c>
    </row>
    <row r="8507" spans="1:6" x14ac:dyDescent="0.25">
      <c r="A8507" t="s">
        <v>247</v>
      </c>
      <c r="B8507" s="1">
        <v>40332</v>
      </c>
      <c r="C8507" t="s">
        <v>4904</v>
      </c>
      <c r="D8507">
        <f t="shared" si="396"/>
        <v>9293.77</v>
      </c>
      <c r="E8507">
        <f t="shared" si="397"/>
        <v>6</v>
      </c>
      <c r="F8507" t="str">
        <f t="shared" si="398"/>
        <v>Yes</v>
      </c>
    </row>
    <row r="8508" spans="1:6" x14ac:dyDescent="0.25">
      <c r="A8508" t="s">
        <v>101</v>
      </c>
      <c r="B8508" s="1">
        <v>38582</v>
      </c>
      <c r="C8508" t="s">
        <v>4905</v>
      </c>
      <c r="D8508">
        <f t="shared" si="396"/>
        <v>8718.02</v>
      </c>
      <c r="E8508">
        <f t="shared" si="397"/>
        <v>8</v>
      </c>
      <c r="F8508" t="str">
        <f t="shared" si="398"/>
        <v>No</v>
      </c>
    </row>
    <row r="8509" spans="1:6" x14ac:dyDescent="0.25">
      <c r="A8509" t="s">
        <v>1224</v>
      </c>
      <c r="B8509" s="1">
        <v>40994</v>
      </c>
      <c r="C8509" t="s">
        <v>4906</v>
      </c>
      <c r="D8509">
        <f t="shared" si="396"/>
        <v>7387.38</v>
      </c>
      <c r="E8509">
        <f t="shared" si="397"/>
        <v>3</v>
      </c>
      <c r="F8509" t="str">
        <f t="shared" si="398"/>
        <v>No</v>
      </c>
    </row>
    <row r="8510" spans="1:6" x14ac:dyDescent="0.25">
      <c r="A8510" t="s">
        <v>1017</v>
      </c>
      <c r="B8510" s="1">
        <v>38192</v>
      </c>
      <c r="C8510" t="s">
        <v>4907</v>
      </c>
      <c r="D8510">
        <f t="shared" si="396"/>
        <v>8797.51</v>
      </c>
      <c r="E8510">
        <f t="shared" si="397"/>
        <v>7</v>
      </c>
      <c r="F8510" t="str">
        <f t="shared" si="398"/>
        <v>No</v>
      </c>
    </row>
    <row r="8511" spans="1:6" x14ac:dyDescent="0.25">
      <c r="A8511" t="s">
        <v>413</v>
      </c>
      <c r="B8511" s="1">
        <v>39599</v>
      </c>
      <c r="C8511" t="s">
        <v>4908</v>
      </c>
      <c r="D8511">
        <f t="shared" si="396"/>
        <v>6283.16</v>
      </c>
      <c r="E8511">
        <f t="shared" si="397"/>
        <v>5</v>
      </c>
      <c r="F8511" t="str">
        <f t="shared" si="398"/>
        <v>No</v>
      </c>
    </row>
    <row r="8512" spans="1:6" x14ac:dyDescent="0.25">
      <c r="A8512" t="s">
        <v>396</v>
      </c>
      <c r="B8512" s="1">
        <v>38724</v>
      </c>
      <c r="C8512" t="s">
        <v>4909</v>
      </c>
      <c r="D8512">
        <f t="shared" si="396"/>
        <v>6844.98</v>
      </c>
      <c r="E8512">
        <f t="shared" si="397"/>
        <v>1</v>
      </c>
      <c r="F8512" t="str">
        <f t="shared" si="398"/>
        <v>Yes</v>
      </c>
    </row>
    <row r="8513" spans="1:6" x14ac:dyDescent="0.25">
      <c r="A8513" t="s">
        <v>831</v>
      </c>
      <c r="B8513" s="1">
        <v>37233</v>
      </c>
      <c r="C8513">
        <v>8785.18</v>
      </c>
      <c r="D8513">
        <f t="shared" si="396"/>
        <v>8785.18</v>
      </c>
      <c r="E8513">
        <f t="shared" si="397"/>
        <v>12</v>
      </c>
      <c r="F8513" t="str">
        <f t="shared" si="398"/>
        <v>No</v>
      </c>
    </row>
    <row r="8514" spans="1:6" x14ac:dyDescent="0.25">
      <c r="A8514" t="s">
        <v>454</v>
      </c>
      <c r="B8514" s="1">
        <v>39414</v>
      </c>
      <c r="C8514">
        <v>5394.58</v>
      </c>
      <c r="D8514">
        <f t="shared" si="396"/>
        <v>5394.58</v>
      </c>
      <c r="E8514">
        <f t="shared" si="397"/>
        <v>11</v>
      </c>
      <c r="F8514" t="str">
        <f t="shared" si="398"/>
        <v>No</v>
      </c>
    </row>
    <row r="8515" spans="1:6" x14ac:dyDescent="0.25">
      <c r="A8515" t="s">
        <v>1588</v>
      </c>
      <c r="B8515" s="1">
        <v>39237</v>
      </c>
      <c r="C8515">
        <v>5886.7</v>
      </c>
      <c r="D8515">
        <f t="shared" ref="D8515:D8578" si="399">IF(LEFT(RIGHT(C8515,3))=",",_xlfn.NUMBERVALUE(C8515,",","."),C8515)</f>
        <v>5886.7</v>
      </c>
      <c r="E8515">
        <f t="shared" ref="E8515:E8578" si="400">MONTH(B8515)</f>
        <v>6</v>
      </c>
      <c r="F8515" t="str">
        <f t="shared" ref="F8515:F8578" si="401">IF(ISERROR(SEARCH("J*A*S*M",A8515)),"No","Yes")</f>
        <v>No</v>
      </c>
    </row>
    <row r="8516" spans="1:6" x14ac:dyDescent="0.25">
      <c r="A8516" t="s">
        <v>432</v>
      </c>
      <c r="B8516" s="1">
        <v>38008</v>
      </c>
      <c r="C8516" t="s">
        <v>4910</v>
      </c>
      <c r="D8516">
        <f t="shared" si="399"/>
        <v>8770.66</v>
      </c>
      <c r="E8516">
        <f t="shared" si="400"/>
        <v>1</v>
      </c>
      <c r="F8516" t="str">
        <f t="shared" si="401"/>
        <v>No</v>
      </c>
    </row>
    <row r="8517" spans="1:6" x14ac:dyDescent="0.25">
      <c r="A8517" t="s">
        <v>857</v>
      </c>
      <c r="B8517" s="1">
        <v>40428</v>
      </c>
      <c r="C8517">
        <v>6887.8</v>
      </c>
      <c r="D8517">
        <f t="shared" si="399"/>
        <v>6887.8</v>
      </c>
      <c r="E8517">
        <f t="shared" si="400"/>
        <v>9</v>
      </c>
      <c r="F8517" t="str">
        <f t="shared" si="401"/>
        <v>No</v>
      </c>
    </row>
    <row r="8518" spans="1:6" x14ac:dyDescent="0.25">
      <c r="A8518" t="s">
        <v>80</v>
      </c>
      <c r="B8518" s="1">
        <v>40252</v>
      </c>
      <c r="C8518" t="s">
        <v>4911</v>
      </c>
      <c r="D8518">
        <f t="shared" si="399"/>
        <v>5769.72</v>
      </c>
      <c r="E8518">
        <f t="shared" si="400"/>
        <v>3</v>
      </c>
      <c r="F8518" t="str">
        <f t="shared" si="401"/>
        <v>Yes</v>
      </c>
    </row>
    <row r="8519" spans="1:6" x14ac:dyDescent="0.25">
      <c r="A8519" t="s">
        <v>405</v>
      </c>
      <c r="B8519" s="1">
        <v>37781</v>
      </c>
      <c r="C8519">
        <v>8743.9699999999993</v>
      </c>
      <c r="D8519">
        <f t="shared" si="399"/>
        <v>8743.9699999999993</v>
      </c>
      <c r="E8519">
        <f t="shared" si="400"/>
        <v>6</v>
      </c>
      <c r="F8519" t="str">
        <f t="shared" si="401"/>
        <v>No</v>
      </c>
    </row>
    <row r="8520" spans="1:6" x14ac:dyDescent="0.25">
      <c r="A8520" t="s">
        <v>413</v>
      </c>
      <c r="B8520" s="1">
        <v>41266</v>
      </c>
      <c r="C8520">
        <v>9723.58</v>
      </c>
      <c r="D8520">
        <f t="shared" si="399"/>
        <v>9723.58</v>
      </c>
      <c r="E8520">
        <f t="shared" si="400"/>
        <v>12</v>
      </c>
      <c r="F8520" t="str">
        <f t="shared" si="401"/>
        <v>No</v>
      </c>
    </row>
    <row r="8521" spans="1:6" x14ac:dyDescent="0.25">
      <c r="A8521" t="s">
        <v>68</v>
      </c>
      <c r="B8521" s="1">
        <v>39973</v>
      </c>
      <c r="C8521">
        <v>7976.41</v>
      </c>
      <c r="D8521">
        <f t="shared" si="399"/>
        <v>7976.41</v>
      </c>
      <c r="E8521">
        <f t="shared" si="400"/>
        <v>6</v>
      </c>
      <c r="F8521" t="str">
        <f t="shared" si="401"/>
        <v>No</v>
      </c>
    </row>
    <row r="8522" spans="1:6" x14ac:dyDescent="0.25">
      <c r="A8522" t="s">
        <v>1443</v>
      </c>
      <c r="B8522" s="1">
        <v>38367</v>
      </c>
      <c r="C8522">
        <v>6787.04</v>
      </c>
      <c r="D8522">
        <f t="shared" si="399"/>
        <v>6787.04</v>
      </c>
      <c r="E8522">
        <f t="shared" si="400"/>
        <v>1</v>
      </c>
      <c r="F8522" t="str">
        <f t="shared" si="401"/>
        <v>No</v>
      </c>
    </row>
    <row r="8523" spans="1:6" x14ac:dyDescent="0.25">
      <c r="A8523" t="s">
        <v>1556</v>
      </c>
      <c r="B8523" s="1">
        <v>39612</v>
      </c>
      <c r="C8523" t="s">
        <v>4912</v>
      </c>
      <c r="D8523">
        <f t="shared" si="399"/>
        <v>8432.7999999999993</v>
      </c>
      <c r="E8523">
        <f t="shared" si="400"/>
        <v>6</v>
      </c>
      <c r="F8523" t="str">
        <f t="shared" si="401"/>
        <v>No</v>
      </c>
    </row>
    <row r="8524" spans="1:6" x14ac:dyDescent="0.25">
      <c r="A8524" t="s">
        <v>1064</v>
      </c>
      <c r="B8524" s="1">
        <v>39079</v>
      </c>
      <c r="C8524" t="s">
        <v>4913</v>
      </c>
      <c r="D8524">
        <f t="shared" si="399"/>
        <v>7850.31</v>
      </c>
      <c r="E8524">
        <f t="shared" si="400"/>
        <v>12</v>
      </c>
      <c r="F8524" t="str">
        <f t="shared" si="401"/>
        <v>No</v>
      </c>
    </row>
    <row r="8525" spans="1:6" x14ac:dyDescent="0.25">
      <c r="A8525" t="s">
        <v>1116</v>
      </c>
      <c r="B8525" s="1">
        <v>39615</v>
      </c>
      <c r="C8525" t="s">
        <v>4914</v>
      </c>
      <c r="D8525">
        <f t="shared" si="399"/>
        <v>9617.6299999999992</v>
      </c>
      <c r="E8525">
        <f t="shared" si="400"/>
        <v>6</v>
      </c>
      <c r="F8525" t="str">
        <f t="shared" si="401"/>
        <v>No</v>
      </c>
    </row>
    <row r="8526" spans="1:6" x14ac:dyDescent="0.25">
      <c r="A8526" t="s">
        <v>1492</v>
      </c>
      <c r="B8526" s="1">
        <v>38143</v>
      </c>
      <c r="C8526">
        <v>8937.3799999999992</v>
      </c>
      <c r="D8526">
        <f t="shared" si="399"/>
        <v>8937.3799999999992</v>
      </c>
      <c r="E8526">
        <f t="shared" si="400"/>
        <v>6</v>
      </c>
      <c r="F8526" t="str">
        <f t="shared" si="401"/>
        <v>No</v>
      </c>
    </row>
    <row r="8527" spans="1:6" x14ac:dyDescent="0.25">
      <c r="A8527" t="s">
        <v>514</v>
      </c>
      <c r="B8527" s="1">
        <v>40102</v>
      </c>
      <c r="C8527" t="s">
        <v>4915</v>
      </c>
      <c r="D8527">
        <f t="shared" si="399"/>
        <v>5950.29</v>
      </c>
      <c r="E8527">
        <f t="shared" si="400"/>
        <v>10</v>
      </c>
      <c r="F8527" t="str">
        <f t="shared" si="401"/>
        <v>No</v>
      </c>
    </row>
    <row r="8528" spans="1:6" x14ac:dyDescent="0.25">
      <c r="A8528" t="s">
        <v>466</v>
      </c>
      <c r="B8528" s="1">
        <v>41134</v>
      </c>
      <c r="C8528">
        <v>6897.03</v>
      </c>
      <c r="D8528">
        <f t="shared" si="399"/>
        <v>6897.03</v>
      </c>
      <c r="E8528">
        <f t="shared" si="400"/>
        <v>8</v>
      </c>
      <c r="F8528" t="str">
        <f t="shared" si="401"/>
        <v>No</v>
      </c>
    </row>
    <row r="8529" spans="1:6" x14ac:dyDescent="0.25">
      <c r="A8529" t="s">
        <v>396</v>
      </c>
      <c r="B8529" s="1">
        <v>40359</v>
      </c>
      <c r="C8529" t="s">
        <v>4916</v>
      </c>
      <c r="D8529">
        <f t="shared" si="399"/>
        <v>7054.46</v>
      </c>
      <c r="E8529">
        <f t="shared" si="400"/>
        <v>6</v>
      </c>
      <c r="F8529" t="str">
        <f t="shared" si="401"/>
        <v>Yes</v>
      </c>
    </row>
    <row r="8530" spans="1:6" x14ac:dyDescent="0.25">
      <c r="A8530" t="s">
        <v>566</v>
      </c>
      <c r="B8530" s="1">
        <v>37884</v>
      </c>
      <c r="C8530">
        <v>5830.15</v>
      </c>
      <c r="D8530">
        <f t="shared" si="399"/>
        <v>5830.15</v>
      </c>
      <c r="E8530">
        <f t="shared" si="400"/>
        <v>9</v>
      </c>
      <c r="F8530" t="str">
        <f t="shared" si="401"/>
        <v>No</v>
      </c>
    </row>
    <row r="8531" spans="1:6" x14ac:dyDescent="0.25">
      <c r="A8531" t="s">
        <v>475</v>
      </c>
      <c r="B8531" s="1">
        <v>38196</v>
      </c>
      <c r="C8531" t="s">
        <v>4917</v>
      </c>
      <c r="D8531">
        <f t="shared" si="399"/>
        <v>9092.23</v>
      </c>
      <c r="E8531">
        <f t="shared" si="400"/>
        <v>7</v>
      </c>
      <c r="F8531" t="str">
        <f t="shared" si="401"/>
        <v>No</v>
      </c>
    </row>
    <row r="8532" spans="1:6" x14ac:dyDescent="0.25">
      <c r="A8532" t="s">
        <v>1916</v>
      </c>
      <c r="B8532" s="1">
        <v>40048</v>
      </c>
      <c r="C8532" t="s">
        <v>4918</v>
      </c>
      <c r="D8532">
        <f t="shared" si="399"/>
        <v>8443.2800000000007</v>
      </c>
      <c r="E8532">
        <f t="shared" si="400"/>
        <v>8</v>
      </c>
      <c r="F8532" t="str">
        <f t="shared" si="401"/>
        <v>No</v>
      </c>
    </row>
    <row r="8533" spans="1:6" x14ac:dyDescent="0.25">
      <c r="A8533" t="s">
        <v>752</v>
      </c>
      <c r="B8533" s="1">
        <v>39512</v>
      </c>
      <c r="C8533" t="s">
        <v>4919</v>
      </c>
      <c r="D8533">
        <f t="shared" si="399"/>
        <v>6973.5</v>
      </c>
      <c r="E8533">
        <f t="shared" si="400"/>
        <v>3</v>
      </c>
      <c r="F8533" t="str">
        <f t="shared" si="401"/>
        <v>No</v>
      </c>
    </row>
    <row r="8534" spans="1:6" x14ac:dyDescent="0.25">
      <c r="A8534" t="s">
        <v>673</v>
      </c>
      <c r="B8534" s="1">
        <v>41462</v>
      </c>
      <c r="C8534" t="s">
        <v>4920</v>
      </c>
      <c r="D8534">
        <f t="shared" si="399"/>
        <v>7712.5</v>
      </c>
      <c r="E8534">
        <f t="shared" si="400"/>
        <v>7</v>
      </c>
      <c r="F8534" t="str">
        <f t="shared" si="401"/>
        <v>No</v>
      </c>
    </row>
    <row r="8535" spans="1:6" x14ac:dyDescent="0.25">
      <c r="A8535" t="s">
        <v>123</v>
      </c>
      <c r="B8535" s="1">
        <v>39541</v>
      </c>
      <c r="C8535">
        <v>9147.0499999999993</v>
      </c>
      <c r="D8535">
        <f t="shared" si="399"/>
        <v>9147.0499999999993</v>
      </c>
      <c r="E8535">
        <f t="shared" si="400"/>
        <v>4</v>
      </c>
      <c r="F8535" t="str">
        <f t="shared" si="401"/>
        <v>No</v>
      </c>
    </row>
    <row r="8536" spans="1:6" x14ac:dyDescent="0.25">
      <c r="A8536" t="s">
        <v>597</v>
      </c>
      <c r="B8536" s="1">
        <v>39675</v>
      </c>
      <c r="C8536" t="s">
        <v>4921</v>
      </c>
      <c r="D8536">
        <f t="shared" si="399"/>
        <v>9105.2800000000007</v>
      </c>
      <c r="E8536">
        <f t="shared" si="400"/>
        <v>8</v>
      </c>
      <c r="F8536" t="str">
        <f t="shared" si="401"/>
        <v>No</v>
      </c>
    </row>
    <row r="8537" spans="1:6" x14ac:dyDescent="0.25">
      <c r="A8537" t="s">
        <v>1048</v>
      </c>
      <c r="B8537" s="1">
        <v>40989</v>
      </c>
      <c r="C8537" t="s">
        <v>4922</v>
      </c>
      <c r="D8537">
        <f t="shared" si="399"/>
        <v>5318.28</v>
      </c>
      <c r="E8537">
        <f t="shared" si="400"/>
        <v>3</v>
      </c>
      <c r="F8537" t="str">
        <f t="shared" si="401"/>
        <v>No</v>
      </c>
    </row>
    <row r="8538" spans="1:6" x14ac:dyDescent="0.25">
      <c r="A8538" t="s">
        <v>166</v>
      </c>
      <c r="B8538" s="1">
        <v>39269</v>
      </c>
      <c r="C8538" t="s">
        <v>1554</v>
      </c>
      <c r="D8538">
        <f t="shared" si="399"/>
        <v>5025.3100000000004</v>
      </c>
      <c r="E8538">
        <f t="shared" si="400"/>
        <v>7</v>
      </c>
      <c r="F8538" t="str">
        <f t="shared" si="401"/>
        <v>No</v>
      </c>
    </row>
    <row r="8539" spans="1:6" x14ac:dyDescent="0.25">
      <c r="A8539" t="s">
        <v>718</v>
      </c>
      <c r="B8539" s="1">
        <v>41159</v>
      </c>
      <c r="C8539">
        <v>6454.8</v>
      </c>
      <c r="D8539">
        <f t="shared" si="399"/>
        <v>6454.8</v>
      </c>
      <c r="E8539">
        <f t="shared" si="400"/>
        <v>9</v>
      </c>
      <c r="F8539" t="str">
        <f t="shared" si="401"/>
        <v>No</v>
      </c>
    </row>
    <row r="8540" spans="1:6" x14ac:dyDescent="0.25">
      <c r="A8540" t="s">
        <v>334</v>
      </c>
      <c r="B8540" s="1">
        <v>39024</v>
      </c>
      <c r="C8540">
        <v>7543.72</v>
      </c>
      <c r="D8540">
        <f t="shared" si="399"/>
        <v>7543.72</v>
      </c>
      <c r="E8540">
        <f t="shared" si="400"/>
        <v>11</v>
      </c>
      <c r="F8540" t="str">
        <f t="shared" si="401"/>
        <v>No</v>
      </c>
    </row>
    <row r="8541" spans="1:6" x14ac:dyDescent="0.25">
      <c r="A8541" t="s">
        <v>1168</v>
      </c>
      <c r="B8541" s="1">
        <v>38098</v>
      </c>
      <c r="C8541" t="s">
        <v>4923</v>
      </c>
      <c r="D8541">
        <f t="shared" si="399"/>
        <v>8438.89</v>
      </c>
      <c r="E8541">
        <f t="shared" si="400"/>
        <v>4</v>
      </c>
      <c r="F8541" t="str">
        <f t="shared" si="401"/>
        <v>No</v>
      </c>
    </row>
    <row r="8542" spans="1:6" x14ac:dyDescent="0.25">
      <c r="A8542" t="s">
        <v>61</v>
      </c>
      <c r="B8542" s="1">
        <v>39252</v>
      </c>
      <c r="C8542">
        <v>6578.5</v>
      </c>
      <c r="D8542">
        <f t="shared" si="399"/>
        <v>6578.5</v>
      </c>
      <c r="E8542">
        <f t="shared" si="400"/>
        <v>6</v>
      </c>
      <c r="F8542" t="str">
        <f t="shared" si="401"/>
        <v>No</v>
      </c>
    </row>
    <row r="8543" spans="1:6" x14ac:dyDescent="0.25">
      <c r="A8543" t="s">
        <v>225</v>
      </c>
      <c r="B8543" s="1">
        <v>41903</v>
      </c>
      <c r="C8543" t="s">
        <v>4924</v>
      </c>
      <c r="D8543">
        <f t="shared" si="399"/>
        <v>9207.52</v>
      </c>
      <c r="E8543">
        <f t="shared" si="400"/>
        <v>9</v>
      </c>
      <c r="F8543" t="str">
        <f t="shared" si="401"/>
        <v>No</v>
      </c>
    </row>
    <row r="8544" spans="1:6" x14ac:dyDescent="0.25">
      <c r="A8544" t="s">
        <v>145</v>
      </c>
      <c r="B8544" s="1">
        <v>41045</v>
      </c>
      <c r="C8544" t="s">
        <v>4925</v>
      </c>
      <c r="D8544">
        <f t="shared" si="399"/>
        <v>8289.91</v>
      </c>
      <c r="E8544">
        <f t="shared" si="400"/>
        <v>5</v>
      </c>
      <c r="F8544" t="str">
        <f t="shared" si="401"/>
        <v>No</v>
      </c>
    </row>
    <row r="8545" spans="1:6" x14ac:dyDescent="0.25">
      <c r="A8545" t="s">
        <v>291</v>
      </c>
      <c r="B8545" s="1">
        <v>37298</v>
      </c>
      <c r="C8545" t="s">
        <v>4926</v>
      </c>
      <c r="D8545">
        <f t="shared" si="399"/>
        <v>7240.41</v>
      </c>
      <c r="E8545">
        <f t="shared" si="400"/>
        <v>2</v>
      </c>
      <c r="F8545" t="str">
        <f t="shared" si="401"/>
        <v>No</v>
      </c>
    </row>
    <row r="8546" spans="1:6" x14ac:dyDescent="0.25">
      <c r="A8546" t="s">
        <v>769</v>
      </c>
      <c r="B8546" s="1">
        <v>38978</v>
      </c>
      <c r="C8546" t="s">
        <v>4927</v>
      </c>
      <c r="D8546">
        <f t="shared" si="399"/>
        <v>8968.86</v>
      </c>
      <c r="E8546">
        <f t="shared" si="400"/>
        <v>9</v>
      </c>
      <c r="F8546" t="str">
        <f t="shared" si="401"/>
        <v>No</v>
      </c>
    </row>
    <row r="8547" spans="1:6" x14ac:dyDescent="0.25">
      <c r="A8547" t="s">
        <v>348</v>
      </c>
      <c r="B8547" s="1">
        <v>41787</v>
      </c>
      <c r="C8547">
        <v>6739.88</v>
      </c>
      <c r="D8547">
        <f t="shared" si="399"/>
        <v>6739.88</v>
      </c>
      <c r="E8547">
        <f t="shared" si="400"/>
        <v>5</v>
      </c>
      <c r="F8547" t="str">
        <f t="shared" si="401"/>
        <v>No</v>
      </c>
    </row>
    <row r="8548" spans="1:6" x14ac:dyDescent="0.25">
      <c r="A8548" t="s">
        <v>1586</v>
      </c>
      <c r="B8548" s="1">
        <v>38063</v>
      </c>
      <c r="C8548" t="s">
        <v>1138</v>
      </c>
      <c r="D8548">
        <f t="shared" si="399"/>
        <v>7178</v>
      </c>
      <c r="E8548">
        <f t="shared" si="400"/>
        <v>3</v>
      </c>
      <c r="F8548" t="str">
        <f t="shared" si="401"/>
        <v>No</v>
      </c>
    </row>
    <row r="8549" spans="1:6" x14ac:dyDescent="0.25">
      <c r="A8549" t="s">
        <v>173</v>
      </c>
      <c r="B8549" s="1">
        <v>40820</v>
      </c>
      <c r="C8549">
        <v>6768.47</v>
      </c>
      <c r="D8549">
        <f t="shared" si="399"/>
        <v>6768.47</v>
      </c>
      <c r="E8549">
        <f t="shared" si="400"/>
        <v>10</v>
      </c>
      <c r="F8549" t="str">
        <f t="shared" si="401"/>
        <v>No</v>
      </c>
    </row>
    <row r="8550" spans="1:6" x14ac:dyDescent="0.25">
      <c r="A8550" t="s">
        <v>448</v>
      </c>
      <c r="B8550" s="1">
        <v>38594</v>
      </c>
      <c r="C8550" t="s">
        <v>4928</v>
      </c>
      <c r="D8550">
        <f t="shared" si="399"/>
        <v>8324.9</v>
      </c>
      <c r="E8550">
        <f t="shared" si="400"/>
        <v>8</v>
      </c>
      <c r="F8550" t="str">
        <f t="shared" si="401"/>
        <v>No</v>
      </c>
    </row>
    <row r="8551" spans="1:6" x14ac:dyDescent="0.25">
      <c r="A8551" t="s">
        <v>679</v>
      </c>
      <c r="B8551" s="1">
        <v>37974</v>
      </c>
      <c r="C8551" t="s">
        <v>4929</v>
      </c>
      <c r="D8551">
        <f t="shared" si="399"/>
        <v>8729.73</v>
      </c>
      <c r="E8551">
        <f t="shared" si="400"/>
        <v>12</v>
      </c>
      <c r="F8551" t="str">
        <f t="shared" si="401"/>
        <v>No</v>
      </c>
    </row>
    <row r="8552" spans="1:6" x14ac:dyDescent="0.25">
      <c r="A8552" t="s">
        <v>987</v>
      </c>
      <c r="B8552" s="1">
        <v>39474</v>
      </c>
      <c r="C8552" t="s">
        <v>4930</v>
      </c>
      <c r="D8552">
        <f t="shared" si="399"/>
        <v>5979.26</v>
      </c>
      <c r="E8552">
        <f t="shared" si="400"/>
        <v>1</v>
      </c>
      <c r="F8552" t="str">
        <f t="shared" si="401"/>
        <v>No</v>
      </c>
    </row>
    <row r="8553" spans="1:6" x14ac:dyDescent="0.25">
      <c r="A8553" t="s">
        <v>102</v>
      </c>
      <c r="B8553" s="1">
        <v>37699</v>
      </c>
      <c r="C8553" t="s">
        <v>4931</v>
      </c>
      <c r="D8553">
        <f t="shared" si="399"/>
        <v>8049.79</v>
      </c>
      <c r="E8553">
        <f t="shared" si="400"/>
        <v>3</v>
      </c>
      <c r="F8553" t="str">
        <f t="shared" si="401"/>
        <v>No</v>
      </c>
    </row>
    <row r="8554" spans="1:6" x14ac:dyDescent="0.25">
      <c r="A8554" t="s">
        <v>1013</v>
      </c>
      <c r="B8554" s="1">
        <v>39145</v>
      </c>
      <c r="C8554">
        <v>8774.2800000000007</v>
      </c>
      <c r="D8554">
        <f t="shared" si="399"/>
        <v>8774.2800000000007</v>
      </c>
      <c r="E8554">
        <f t="shared" si="400"/>
        <v>3</v>
      </c>
      <c r="F8554" t="str">
        <f t="shared" si="401"/>
        <v>No</v>
      </c>
    </row>
    <row r="8555" spans="1:6" x14ac:dyDescent="0.25">
      <c r="A8555" t="s">
        <v>694</v>
      </c>
      <c r="B8555" s="1">
        <v>40185</v>
      </c>
      <c r="C8555" t="s">
        <v>4932</v>
      </c>
      <c r="D8555">
        <f t="shared" si="399"/>
        <v>5479.25</v>
      </c>
      <c r="E8555">
        <f t="shared" si="400"/>
        <v>1</v>
      </c>
      <c r="F8555" t="str">
        <f t="shared" si="401"/>
        <v>No</v>
      </c>
    </row>
    <row r="8556" spans="1:6" x14ac:dyDescent="0.25">
      <c r="A8556" t="s">
        <v>494</v>
      </c>
      <c r="B8556" s="1">
        <v>41801</v>
      </c>
      <c r="C8556" t="s">
        <v>4933</v>
      </c>
      <c r="D8556">
        <f t="shared" si="399"/>
        <v>9722.66</v>
      </c>
      <c r="E8556">
        <f t="shared" si="400"/>
        <v>6</v>
      </c>
      <c r="F8556" t="str">
        <f t="shared" si="401"/>
        <v>No</v>
      </c>
    </row>
    <row r="8557" spans="1:6" x14ac:dyDescent="0.25">
      <c r="A8557" t="s">
        <v>1179</v>
      </c>
      <c r="B8557" s="1">
        <v>40159</v>
      </c>
      <c r="C8557">
        <v>6316.92</v>
      </c>
      <c r="D8557">
        <f t="shared" si="399"/>
        <v>6316.92</v>
      </c>
      <c r="E8557">
        <f t="shared" si="400"/>
        <v>12</v>
      </c>
      <c r="F8557" t="str">
        <f t="shared" si="401"/>
        <v>No</v>
      </c>
    </row>
    <row r="8558" spans="1:6" x14ac:dyDescent="0.25">
      <c r="A8558" t="s">
        <v>219</v>
      </c>
      <c r="B8558" s="1">
        <v>40242</v>
      </c>
      <c r="C8558" t="s">
        <v>4934</v>
      </c>
      <c r="D8558">
        <f t="shared" si="399"/>
        <v>7930.53</v>
      </c>
      <c r="E8558">
        <f t="shared" si="400"/>
        <v>3</v>
      </c>
      <c r="F8558" t="str">
        <f t="shared" si="401"/>
        <v>No</v>
      </c>
    </row>
    <row r="8559" spans="1:6" x14ac:dyDescent="0.25">
      <c r="A8559" t="s">
        <v>269</v>
      </c>
      <c r="B8559" s="1">
        <v>38761</v>
      </c>
      <c r="C8559">
        <v>9165.7999999999993</v>
      </c>
      <c r="D8559">
        <f t="shared" si="399"/>
        <v>9165.7999999999993</v>
      </c>
      <c r="E8559">
        <f t="shared" si="400"/>
        <v>2</v>
      </c>
      <c r="F8559" t="str">
        <f t="shared" si="401"/>
        <v>Yes</v>
      </c>
    </row>
    <row r="8560" spans="1:6" x14ac:dyDescent="0.25">
      <c r="A8560" t="s">
        <v>281</v>
      </c>
      <c r="B8560" s="1">
        <v>41162</v>
      </c>
      <c r="C8560">
        <v>8847.58</v>
      </c>
      <c r="D8560">
        <f t="shared" si="399"/>
        <v>8847.58</v>
      </c>
      <c r="E8560">
        <f t="shared" si="400"/>
        <v>9</v>
      </c>
      <c r="F8560" t="str">
        <f t="shared" si="401"/>
        <v>No</v>
      </c>
    </row>
    <row r="8561" spans="1:6" x14ac:dyDescent="0.25">
      <c r="A8561" t="s">
        <v>955</v>
      </c>
      <c r="B8561" s="1">
        <v>40639</v>
      </c>
      <c r="C8561">
        <v>7710.4</v>
      </c>
      <c r="D8561">
        <f t="shared" si="399"/>
        <v>7710.4</v>
      </c>
      <c r="E8561">
        <f t="shared" si="400"/>
        <v>4</v>
      </c>
      <c r="F8561" t="str">
        <f t="shared" si="401"/>
        <v>No</v>
      </c>
    </row>
    <row r="8562" spans="1:6" x14ac:dyDescent="0.25">
      <c r="A8562" t="s">
        <v>429</v>
      </c>
      <c r="B8562" s="1">
        <v>40937</v>
      </c>
      <c r="C8562" t="s">
        <v>4935</v>
      </c>
      <c r="D8562">
        <f t="shared" si="399"/>
        <v>7598.39</v>
      </c>
      <c r="E8562">
        <f t="shared" si="400"/>
        <v>1</v>
      </c>
      <c r="F8562" t="str">
        <f t="shared" si="401"/>
        <v>No</v>
      </c>
    </row>
    <row r="8563" spans="1:6" x14ac:dyDescent="0.25">
      <c r="A8563" t="s">
        <v>225</v>
      </c>
      <c r="B8563" s="1">
        <v>40403</v>
      </c>
      <c r="C8563" t="s">
        <v>4936</v>
      </c>
      <c r="D8563">
        <f t="shared" si="399"/>
        <v>6832.34</v>
      </c>
      <c r="E8563">
        <f t="shared" si="400"/>
        <v>8</v>
      </c>
      <c r="F8563" t="str">
        <f t="shared" si="401"/>
        <v>No</v>
      </c>
    </row>
    <row r="8564" spans="1:6" x14ac:dyDescent="0.25">
      <c r="A8564" t="s">
        <v>553</v>
      </c>
      <c r="B8564" s="1">
        <v>40227</v>
      </c>
      <c r="C8564">
        <v>7323.26</v>
      </c>
      <c r="D8564">
        <f t="shared" si="399"/>
        <v>7323.26</v>
      </c>
      <c r="E8564">
        <f t="shared" si="400"/>
        <v>2</v>
      </c>
      <c r="F8564" t="str">
        <f t="shared" si="401"/>
        <v>No</v>
      </c>
    </row>
    <row r="8565" spans="1:6" x14ac:dyDescent="0.25">
      <c r="A8565" t="s">
        <v>432</v>
      </c>
      <c r="B8565" s="1">
        <v>37913</v>
      </c>
      <c r="C8565">
        <v>5352.31</v>
      </c>
      <c r="D8565">
        <f t="shared" si="399"/>
        <v>5352.31</v>
      </c>
      <c r="E8565">
        <f t="shared" si="400"/>
        <v>10</v>
      </c>
      <c r="F8565" t="str">
        <f t="shared" si="401"/>
        <v>No</v>
      </c>
    </row>
    <row r="8566" spans="1:6" x14ac:dyDescent="0.25">
      <c r="A8566" t="s">
        <v>452</v>
      </c>
      <c r="B8566" s="1">
        <v>37853</v>
      </c>
      <c r="C8566">
        <v>6206.47</v>
      </c>
      <c r="D8566">
        <f t="shared" si="399"/>
        <v>6206.47</v>
      </c>
      <c r="E8566">
        <f t="shared" si="400"/>
        <v>8</v>
      </c>
      <c r="F8566" t="str">
        <f t="shared" si="401"/>
        <v>No</v>
      </c>
    </row>
    <row r="8567" spans="1:6" x14ac:dyDescent="0.25">
      <c r="A8567" t="s">
        <v>854</v>
      </c>
      <c r="B8567" s="1">
        <v>40704</v>
      </c>
      <c r="C8567">
        <v>8184.11</v>
      </c>
      <c r="D8567">
        <f t="shared" si="399"/>
        <v>8184.11</v>
      </c>
      <c r="E8567">
        <f t="shared" si="400"/>
        <v>6</v>
      </c>
      <c r="F8567" t="str">
        <f t="shared" si="401"/>
        <v>No</v>
      </c>
    </row>
    <row r="8568" spans="1:6" x14ac:dyDescent="0.25">
      <c r="A8568" t="s">
        <v>202</v>
      </c>
      <c r="B8568" s="1">
        <v>41308</v>
      </c>
      <c r="C8568">
        <v>5463.91</v>
      </c>
      <c r="D8568">
        <f t="shared" si="399"/>
        <v>5463.91</v>
      </c>
      <c r="E8568">
        <f t="shared" si="400"/>
        <v>2</v>
      </c>
      <c r="F8568" t="str">
        <f t="shared" si="401"/>
        <v>No</v>
      </c>
    </row>
    <row r="8569" spans="1:6" x14ac:dyDescent="0.25">
      <c r="A8569" t="s">
        <v>1443</v>
      </c>
      <c r="B8569" s="1">
        <v>41140</v>
      </c>
      <c r="C8569">
        <v>8857.7099999999991</v>
      </c>
      <c r="D8569">
        <f t="shared" si="399"/>
        <v>8857.7099999999991</v>
      </c>
      <c r="E8569">
        <f t="shared" si="400"/>
        <v>8</v>
      </c>
      <c r="F8569" t="str">
        <f t="shared" si="401"/>
        <v>No</v>
      </c>
    </row>
    <row r="8570" spans="1:6" x14ac:dyDescent="0.25">
      <c r="A8570" t="s">
        <v>102</v>
      </c>
      <c r="B8570" s="1">
        <v>37473</v>
      </c>
      <c r="C8570" t="s">
        <v>4937</v>
      </c>
      <c r="D8570">
        <f t="shared" si="399"/>
        <v>9811.2000000000007</v>
      </c>
      <c r="E8570">
        <f t="shared" si="400"/>
        <v>8</v>
      </c>
      <c r="F8570" t="str">
        <f t="shared" si="401"/>
        <v>No</v>
      </c>
    </row>
    <row r="8571" spans="1:6" x14ac:dyDescent="0.25">
      <c r="A8571" t="s">
        <v>71</v>
      </c>
      <c r="B8571" s="1">
        <v>37336</v>
      </c>
      <c r="C8571" t="s">
        <v>4938</v>
      </c>
      <c r="D8571">
        <f t="shared" si="399"/>
        <v>9872.3799999999992</v>
      </c>
      <c r="E8571">
        <f t="shared" si="400"/>
        <v>3</v>
      </c>
      <c r="F8571" t="str">
        <f t="shared" si="401"/>
        <v>No</v>
      </c>
    </row>
    <row r="8572" spans="1:6" x14ac:dyDescent="0.25">
      <c r="A8572" t="s">
        <v>68</v>
      </c>
      <c r="B8572" s="1">
        <v>39668</v>
      </c>
      <c r="C8572" t="s">
        <v>4939</v>
      </c>
      <c r="D8572">
        <f t="shared" si="399"/>
        <v>7576.74</v>
      </c>
      <c r="E8572">
        <f t="shared" si="400"/>
        <v>8</v>
      </c>
      <c r="F8572" t="str">
        <f t="shared" si="401"/>
        <v>No</v>
      </c>
    </row>
    <row r="8573" spans="1:6" x14ac:dyDescent="0.25">
      <c r="A8573" t="s">
        <v>413</v>
      </c>
      <c r="B8573" s="1">
        <v>39075</v>
      </c>
      <c r="C8573">
        <v>9084.9599999999991</v>
      </c>
      <c r="D8573">
        <f t="shared" si="399"/>
        <v>9084.9599999999991</v>
      </c>
      <c r="E8573">
        <f t="shared" si="400"/>
        <v>12</v>
      </c>
      <c r="F8573" t="str">
        <f t="shared" si="401"/>
        <v>No</v>
      </c>
    </row>
    <row r="8574" spans="1:6" x14ac:dyDescent="0.25">
      <c r="A8574" t="s">
        <v>162</v>
      </c>
      <c r="B8574" s="1">
        <v>37692</v>
      </c>
      <c r="C8574">
        <v>8984.84</v>
      </c>
      <c r="D8574">
        <f t="shared" si="399"/>
        <v>8984.84</v>
      </c>
      <c r="E8574">
        <f t="shared" si="400"/>
        <v>3</v>
      </c>
      <c r="F8574" t="str">
        <f t="shared" si="401"/>
        <v>No</v>
      </c>
    </row>
    <row r="8575" spans="1:6" x14ac:dyDescent="0.25">
      <c r="A8575" t="s">
        <v>89</v>
      </c>
      <c r="B8575" s="1">
        <v>39883</v>
      </c>
      <c r="C8575" t="s">
        <v>4940</v>
      </c>
      <c r="D8575">
        <f t="shared" si="399"/>
        <v>9483.17</v>
      </c>
      <c r="E8575">
        <f t="shared" si="400"/>
        <v>3</v>
      </c>
      <c r="F8575" t="str">
        <f t="shared" si="401"/>
        <v>No</v>
      </c>
    </row>
    <row r="8576" spans="1:6" x14ac:dyDescent="0.25">
      <c r="A8576" t="s">
        <v>394</v>
      </c>
      <c r="B8576" s="1">
        <v>41522</v>
      </c>
      <c r="C8576">
        <v>6135.46</v>
      </c>
      <c r="D8576">
        <f t="shared" si="399"/>
        <v>6135.46</v>
      </c>
      <c r="E8576">
        <f t="shared" si="400"/>
        <v>9</v>
      </c>
      <c r="F8576" t="str">
        <f t="shared" si="401"/>
        <v>No</v>
      </c>
    </row>
    <row r="8577" spans="1:6" x14ac:dyDescent="0.25">
      <c r="A8577" t="s">
        <v>459</v>
      </c>
      <c r="B8577" s="1">
        <v>40587</v>
      </c>
      <c r="C8577" t="s">
        <v>4941</v>
      </c>
      <c r="D8577">
        <f t="shared" si="399"/>
        <v>9282.74</v>
      </c>
      <c r="E8577">
        <f t="shared" si="400"/>
        <v>2</v>
      </c>
      <c r="F8577" t="str">
        <f t="shared" si="401"/>
        <v>No</v>
      </c>
    </row>
    <row r="8578" spans="1:6" x14ac:dyDescent="0.25">
      <c r="A8578" t="s">
        <v>866</v>
      </c>
      <c r="B8578" s="1">
        <v>39083</v>
      </c>
      <c r="C8578">
        <v>8663.0400000000009</v>
      </c>
      <c r="D8578">
        <f t="shared" si="399"/>
        <v>8663.0400000000009</v>
      </c>
      <c r="E8578">
        <f t="shared" si="400"/>
        <v>1</v>
      </c>
      <c r="F8578" t="str">
        <f t="shared" si="401"/>
        <v>No</v>
      </c>
    </row>
    <row r="8579" spans="1:6" x14ac:dyDescent="0.25">
      <c r="A8579" t="s">
        <v>1890</v>
      </c>
      <c r="B8579" s="1">
        <v>40476</v>
      </c>
      <c r="C8579" t="s">
        <v>4942</v>
      </c>
      <c r="D8579">
        <f t="shared" ref="D8579:D8642" si="402">IF(LEFT(RIGHT(C8579,3))=",",_xlfn.NUMBERVALUE(C8579,",","."),C8579)</f>
        <v>5471.95</v>
      </c>
      <c r="E8579">
        <f t="shared" ref="E8579:E8642" si="403">MONTH(B8579)</f>
        <v>10</v>
      </c>
      <c r="F8579" t="str">
        <f t="shared" ref="F8579:F8642" si="404">IF(ISERROR(SEARCH("J*A*S*M",A8579)),"No","Yes")</f>
        <v>No</v>
      </c>
    </row>
    <row r="8580" spans="1:6" x14ac:dyDescent="0.25">
      <c r="A8580" t="s">
        <v>166</v>
      </c>
      <c r="B8580" s="1">
        <v>39596</v>
      </c>
      <c r="C8580" t="s">
        <v>4943</v>
      </c>
      <c r="D8580">
        <f t="shared" si="402"/>
        <v>9365.7999999999993</v>
      </c>
      <c r="E8580">
        <f t="shared" si="403"/>
        <v>5</v>
      </c>
      <c r="F8580" t="str">
        <f t="shared" si="404"/>
        <v>No</v>
      </c>
    </row>
    <row r="8581" spans="1:6" x14ac:dyDescent="0.25">
      <c r="A8581" t="s">
        <v>126</v>
      </c>
      <c r="B8581" s="1">
        <v>37568</v>
      </c>
      <c r="C8581">
        <v>9105.5499999999993</v>
      </c>
      <c r="D8581">
        <f t="shared" si="402"/>
        <v>9105.5499999999993</v>
      </c>
      <c r="E8581">
        <f t="shared" si="403"/>
        <v>11</v>
      </c>
      <c r="F8581" t="str">
        <f t="shared" si="404"/>
        <v>No</v>
      </c>
    </row>
    <row r="8582" spans="1:6" x14ac:dyDescent="0.25">
      <c r="A8582" t="s">
        <v>652</v>
      </c>
      <c r="B8582" s="1">
        <v>39273</v>
      </c>
      <c r="C8582" t="s">
        <v>4944</v>
      </c>
      <c r="D8582">
        <f t="shared" si="402"/>
        <v>5865.8</v>
      </c>
      <c r="E8582">
        <f t="shared" si="403"/>
        <v>7</v>
      </c>
      <c r="F8582" t="str">
        <f t="shared" si="404"/>
        <v>No</v>
      </c>
    </row>
    <row r="8583" spans="1:6" x14ac:dyDescent="0.25">
      <c r="A8583" t="s">
        <v>474</v>
      </c>
      <c r="B8583" s="1">
        <v>39829</v>
      </c>
      <c r="C8583" t="s">
        <v>4945</v>
      </c>
      <c r="D8583">
        <f t="shared" si="402"/>
        <v>9514.99</v>
      </c>
      <c r="E8583">
        <f t="shared" si="403"/>
        <v>1</v>
      </c>
      <c r="F8583" t="str">
        <f t="shared" si="404"/>
        <v>No</v>
      </c>
    </row>
    <row r="8584" spans="1:6" x14ac:dyDescent="0.25">
      <c r="A8584" t="s">
        <v>82</v>
      </c>
      <c r="B8584" s="1">
        <v>41235</v>
      </c>
      <c r="C8584" t="s">
        <v>4946</v>
      </c>
      <c r="D8584">
        <f t="shared" si="402"/>
        <v>9823.23</v>
      </c>
      <c r="E8584">
        <f t="shared" si="403"/>
        <v>11</v>
      </c>
      <c r="F8584" t="str">
        <f t="shared" si="404"/>
        <v>No</v>
      </c>
    </row>
    <row r="8585" spans="1:6" x14ac:dyDescent="0.25">
      <c r="A8585" t="s">
        <v>202</v>
      </c>
      <c r="B8585" s="1">
        <v>41068</v>
      </c>
      <c r="C8585">
        <v>7162.74</v>
      </c>
      <c r="D8585">
        <f t="shared" si="402"/>
        <v>7162.74</v>
      </c>
      <c r="E8585">
        <f t="shared" si="403"/>
        <v>6</v>
      </c>
      <c r="F8585" t="str">
        <f t="shared" si="404"/>
        <v>No</v>
      </c>
    </row>
    <row r="8586" spans="1:6" x14ac:dyDescent="0.25">
      <c r="A8586" t="s">
        <v>320</v>
      </c>
      <c r="B8586" s="1">
        <v>41668</v>
      </c>
      <c r="C8586" t="s">
        <v>4947</v>
      </c>
      <c r="D8586">
        <f t="shared" si="402"/>
        <v>5832.21</v>
      </c>
      <c r="E8586">
        <f t="shared" si="403"/>
        <v>1</v>
      </c>
      <c r="F8586" t="str">
        <f t="shared" si="404"/>
        <v>Yes</v>
      </c>
    </row>
    <row r="8587" spans="1:6" x14ac:dyDescent="0.25">
      <c r="A8587" t="s">
        <v>149</v>
      </c>
      <c r="B8587" s="1">
        <v>41974</v>
      </c>
      <c r="C8587">
        <v>8318.74</v>
      </c>
      <c r="D8587">
        <f t="shared" si="402"/>
        <v>8318.74</v>
      </c>
      <c r="E8587">
        <f t="shared" si="403"/>
        <v>12</v>
      </c>
      <c r="F8587" t="str">
        <f t="shared" si="404"/>
        <v>No</v>
      </c>
    </row>
    <row r="8588" spans="1:6" x14ac:dyDescent="0.25">
      <c r="A8588" t="s">
        <v>1589</v>
      </c>
      <c r="B8588" s="1">
        <v>41342</v>
      </c>
      <c r="C8588" t="s">
        <v>4948</v>
      </c>
      <c r="D8588">
        <f t="shared" si="402"/>
        <v>9390.1</v>
      </c>
      <c r="E8588">
        <f t="shared" si="403"/>
        <v>3</v>
      </c>
      <c r="F8588" t="str">
        <f t="shared" si="404"/>
        <v>No</v>
      </c>
    </row>
    <row r="8589" spans="1:6" x14ac:dyDescent="0.25">
      <c r="A8589" t="s">
        <v>357</v>
      </c>
      <c r="B8589" s="1">
        <v>38849</v>
      </c>
      <c r="C8589">
        <v>9662.59</v>
      </c>
      <c r="D8589">
        <f t="shared" si="402"/>
        <v>9662.59</v>
      </c>
      <c r="E8589">
        <f t="shared" si="403"/>
        <v>5</v>
      </c>
      <c r="F8589" t="str">
        <f t="shared" si="404"/>
        <v>No</v>
      </c>
    </row>
    <row r="8590" spans="1:6" x14ac:dyDescent="0.25">
      <c r="A8590" t="s">
        <v>884</v>
      </c>
      <c r="B8590" s="1">
        <v>41028</v>
      </c>
      <c r="C8590">
        <v>9866.74</v>
      </c>
      <c r="D8590">
        <f t="shared" si="402"/>
        <v>9866.74</v>
      </c>
      <c r="E8590">
        <f t="shared" si="403"/>
        <v>4</v>
      </c>
      <c r="F8590" t="str">
        <f t="shared" si="404"/>
        <v>No</v>
      </c>
    </row>
    <row r="8591" spans="1:6" x14ac:dyDescent="0.25">
      <c r="A8591" t="s">
        <v>318</v>
      </c>
      <c r="B8591" s="1">
        <v>38454</v>
      </c>
      <c r="C8591" t="s">
        <v>4949</v>
      </c>
      <c r="D8591">
        <f t="shared" si="402"/>
        <v>7239</v>
      </c>
      <c r="E8591">
        <f t="shared" si="403"/>
        <v>4</v>
      </c>
      <c r="F8591" t="str">
        <f t="shared" si="404"/>
        <v>No</v>
      </c>
    </row>
    <row r="8592" spans="1:6" x14ac:dyDescent="0.25">
      <c r="A8592" t="s">
        <v>178</v>
      </c>
      <c r="B8592" s="1">
        <v>39235</v>
      </c>
      <c r="C8592">
        <v>8180.98</v>
      </c>
      <c r="D8592">
        <f t="shared" si="402"/>
        <v>8180.98</v>
      </c>
      <c r="E8592">
        <f t="shared" si="403"/>
        <v>6</v>
      </c>
      <c r="F8592" t="str">
        <f t="shared" si="404"/>
        <v>No</v>
      </c>
    </row>
    <row r="8593" spans="1:6" x14ac:dyDescent="0.25">
      <c r="A8593" t="s">
        <v>1375</v>
      </c>
      <c r="B8593" s="1">
        <v>38656</v>
      </c>
      <c r="C8593">
        <v>8802.86</v>
      </c>
      <c r="D8593">
        <f t="shared" si="402"/>
        <v>8802.86</v>
      </c>
      <c r="E8593">
        <f t="shared" si="403"/>
        <v>10</v>
      </c>
      <c r="F8593" t="str">
        <f t="shared" si="404"/>
        <v>No</v>
      </c>
    </row>
    <row r="8594" spans="1:6" x14ac:dyDescent="0.25">
      <c r="A8594" t="s">
        <v>202</v>
      </c>
      <c r="B8594" s="1">
        <v>41240</v>
      </c>
      <c r="C8594" t="s">
        <v>4950</v>
      </c>
      <c r="D8594">
        <f t="shared" si="402"/>
        <v>9266.75</v>
      </c>
      <c r="E8594">
        <f t="shared" si="403"/>
        <v>11</v>
      </c>
      <c r="F8594" t="str">
        <f t="shared" si="404"/>
        <v>No</v>
      </c>
    </row>
    <row r="8595" spans="1:6" x14ac:dyDescent="0.25">
      <c r="A8595" t="s">
        <v>145</v>
      </c>
      <c r="B8595" s="1">
        <v>41837</v>
      </c>
      <c r="C8595" t="s">
        <v>4951</v>
      </c>
      <c r="D8595">
        <f t="shared" si="402"/>
        <v>9225.19</v>
      </c>
      <c r="E8595">
        <f t="shared" si="403"/>
        <v>7</v>
      </c>
      <c r="F8595" t="str">
        <f t="shared" si="404"/>
        <v>No</v>
      </c>
    </row>
    <row r="8596" spans="1:6" x14ac:dyDescent="0.25">
      <c r="A8596" t="s">
        <v>526</v>
      </c>
      <c r="B8596" s="1">
        <v>41769</v>
      </c>
      <c r="C8596" t="s">
        <v>4952</v>
      </c>
      <c r="D8596">
        <f t="shared" si="402"/>
        <v>9059.64</v>
      </c>
      <c r="E8596">
        <f t="shared" si="403"/>
        <v>5</v>
      </c>
      <c r="F8596" t="str">
        <f t="shared" si="404"/>
        <v>No</v>
      </c>
    </row>
    <row r="8597" spans="1:6" x14ac:dyDescent="0.25">
      <c r="A8597" t="s">
        <v>74</v>
      </c>
      <c r="B8597" s="1">
        <v>41783</v>
      </c>
      <c r="C8597" t="s">
        <v>4953</v>
      </c>
      <c r="D8597">
        <f t="shared" si="402"/>
        <v>6453.63</v>
      </c>
      <c r="E8597">
        <f t="shared" si="403"/>
        <v>5</v>
      </c>
      <c r="F8597" t="str">
        <f t="shared" si="404"/>
        <v>Yes</v>
      </c>
    </row>
    <row r="8598" spans="1:6" x14ac:dyDescent="0.25">
      <c r="A8598" t="s">
        <v>2264</v>
      </c>
      <c r="B8598" s="1">
        <v>38726</v>
      </c>
      <c r="C8598">
        <v>6667.71</v>
      </c>
      <c r="D8598">
        <f t="shared" si="402"/>
        <v>6667.71</v>
      </c>
      <c r="E8598">
        <f t="shared" si="403"/>
        <v>1</v>
      </c>
      <c r="F8598" t="str">
        <f t="shared" si="404"/>
        <v>No</v>
      </c>
    </row>
    <row r="8599" spans="1:6" x14ac:dyDescent="0.25">
      <c r="A8599" t="s">
        <v>301</v>
      </c>
      <c r="B8599" s="1">
        <v>40076</v>
      </c>
      <c r="C8599" t="s">
        <v>4954</v>
      </c>
      <c r="D8599">
        <f t="shared" si="402"/>
        <v>6501.4</v>
      </c>
      <c r="E8599">
        <f t="shared" si="403"/>
        <v>9</v>
      </c>
      <c r="F8599" t="str">
        <f t="shared" si="404"/>
        <v>No</v>
      </c>
    </row>
    <row r="8600" spans="1:6" x14ac:dyDescent="0.25">
      <c r="A8600" t="s">
        <v>1021</v>
      </c>
      <c r="B8600" s="1">
        <v>41499</v>
      </c>
      <c r="C8600" t="s">
        <v>4955</v>
      </c>
      <c r="D8600">
        <f t="shared" si="402"/>
        <v>9067.99</v>
      </c>
      <c r="E8600">
        <f t="shared" si="403"/>
        <v>8</v>
      </c>
      <c r="F8600" t="str">
        <f t="shared" si="404"/>
        <v>No</v>
      </c>
    </row>
    <row r="8601" spans="1:6" x14ac:dyDescent="0.25">
      <c r="A8601" t="s">
        <v>376</v>
      </c>
      <c r="B8601" s="1">
        <v>39647</v>
      </c>
      <c r="C8601" t="s">
        <v>4956</v>
      </c>
      <c r="D8601">
        <f t="shared" si="402"/>
        <v>8100.9</v>
      </c>
      <c r="E8601">
        <f t="shared" si="403"/>
        <v>7</v>
      </c>
      <c r="F8601" t="str">
        <f t="shared" si="404"/>
        <v>No</v>
      </c>
    </row>
    <row r="8602" spans="1:6" x14ac:dyDescent="0.25">
      <c r="A8602" t="s">
        <v>679</v>
      </c>
      <c r="B8602" s="1">
        <v>41928</v>
      </c>
      <c r="C8602">
        <v>8461.2099999999991</v>
      </c>
      <c r="D8602">
        <f t="shared" si="402"/>
        <v>8461.2099999999991</v>
      </c>
      <c r="E8602">
        <f t="shared" si="403"/>
        <v>10</v>
      </c>
      <c r="F8602" t="str">
        <f t="shared" si="404"/>
        <v>No</v>
      </c>
    </row>
    <row r="8603" spans="1:6" x14ac:dyDescent="0.25">
      <c r="A8603" t="s">
        <v>157</v>
      </c>
      <c r="B8603" s="1">
        <v>37088</v>
      </c>
      <c r="C8603">
        <v>9243.7800000000007</v>
      </c>
      <c r="D8603">
        <f t="shared" si="402"/>
        <v>9243.7800000000007</v>
      </c>
      <c r="E8603">
        <f t="shared" si="403"/>
        <v>7</v>
      </c>
      <c r="F8603" t="str">
        <f t="shared" si="404"/>
        <v>No</v>
      </c>
    </row>
    <row r="8604" spans="1:6" x14ac:dyDescent="0.25">
      <c r="A8604" t="s">
        <v>61</v>
      </c>
      <c r="B8604" s="1">
        <v>37765</v>
      </c>
      <c r="C8604" t="s">
        <v>4957</v>
      </c>
      <c r="D8604">
        <f t="shared" si="402"/>
        <v>6587.41</v>
      </c>
      <c r="E8604">
        <f t="shared" si="403"/>
        <v>5</v>
      </c>
      <c r="F8604" t="str">
        <f t="shared" si="404"/>
        <v>No</v>
      </c>
    </row>
    <row r="8605" spans="1:6" x14ac:dyDescent="0.25">
      <c r="A8605" t="s">
        <v>337</v>
      </c>
      <c r="B8605" s="1">
        <v>39094</v>
      </c>
      <c r="C8605" t="s">
        <v>4958</v>
      </c>
      <c r="D8605">
        <f t="shared" si="402"/>
        <v>8921.35</v>
      </c>
      <c r="E8605">
        <f t="shared" si="403"/>
        <v>1</v>
      </c>
      <c r="F8605" t="str">
        <f t="shared" si="404"/>
        <v>No</v>
      </c>
    </row>
    <row r="8606" spans="1:6" x14ac:dyDescent="0.25">
      <c r="A8606" t="s">
        <v>2322</v>
      </c>
      <c r="B8606" s="1">
        <v>39099</v>
      </c>
      <c r="C8606" t="s">
        <v>4959</v>
      </c>
      <c r="D8606">
        <f t="shared" si="402"/>
        <v>8985.81</v>
      </c>
      <c r="E8606">
        <f t="shared" si="403"/>
        <v>1</v>
      </c>
      <c r="F8606" t="str">
        <f t="shared" si="404"/>
        <v>No</v>
      </c>
    </row>
    <row r="8607" spans="1:6" x14ac:dyDescent="0.25">
      <c r="A8607" t="s">
        <v>79</v>
      </c>
      <c r="B8607" s="1">
        <v>39549</v>
      </c>
      <c r="C8607" t="s">
        <v>4960</v>
      </c>
      <c r="D8607">
        <f t="shared" si="402"/>
        <v>9382.73</v>
      </c>
      <c r="E8607">
        <f t="shared" si="403"/>
        <v>4</v>
      </c>
      <c r="F8607" t="str">
        <f t="shared" si="404"/>
        <v>Yes</v>
      </c>
    </row>
    <row r="8608" spans="1:6" x14ac:dyDescent="0.25">
      <c r="A8608" t="s">
        <v>344</v>
      </c>
      <c r="B8608" s="1">
        <v>37749</v>
      </c>
      <c r="C8608" t="s">
        <v>4961</v>
      </c>
      <c r="D8608">
        <f t="shared" si="402"/>
        <v>8479.51</v>
      </c>
      <c r="E8608">
        <f t="shared" si="403"/>
        <v>5</v>
      </c>
      <c r="F8608" t="str">
        <f t="shared" si="404"/>
        <v>No</v>
      </c>
    </row>
    <row r="8609" spans="1:6" x14ac:dyDescent="0.25">
      <c r="A8609" t="s">
        <v>269</v>
      </c>
      <c r="B8609" s="1">
        <v>38504</v>
      </c>
      <c r="C8609">
        <v>5411.27</v>
      </c>
      <c r="D8609">
        <f t="shared" si="402"/>
        <v>5411.27</v>
      </c>
      <c r="E8609">
        <f t="shared" si="403"/>
        <v>6</v>
      </c>
      <c r="F8609" t="str">
        <f t="shared" si="404"/>
        <v>Yes</v>
      </c>
    </row>
    <row r="8610" spans="1:6" x14ac:dyDescent="0.25">
      <c r="A8610" t="s">
        <v>1015</v>
      </c>
      <c r="B8610" s="1">
        <v>40217</v>
      </c>
      <c r="C8610">
        <v>9229.4599999999991</v>
      </c>
      <c r="D8610">
        <f t="shared" si="402"/>
        <v>9229.4599999999991</v>
      </c>
      <c r="E8610">
        <f t="shared" si="403"/>
        <v>2</v>
      </c>
      <c r="F8610" t="str">
        <f t="shared" si="404"/>
        <v>No</v>
      </c>
    </row>
    <row r="8611" spans="1:6" x14ac:dyDescent="0.25">
      <c r="A8611" t="s">
        <v>2040</v>
      </c>
      <c r="B8611" s="1">
        <v>37934</v>
      </c>
      <c r="C8611">
        <v>5920.89</v>
      </c>
      <c r="D8611">
        <f t="shared" si="402"/>
        <v>5920.89</v>
      </c>
      <c r="E8611">
        <f t="shared" si="403"/>
        <v>11</v>
      </c>
      <c r="F8611" t="str">
        <f t="shared" si="404"/>
        <v>No</v>
      </c>
    </row>
    <row r="8612" spans="1:6" x14ac:dyDescent="0.25">
      <c r="A8612" t="s">
        <v>79</v>
      </c>
      <c r="B8612" s="1">
        <v>40047</v>
      </c>
      <c r="C8612">
        <v>5191.29</v>
      </c>
      <c r="D8612">
        <f t="shared" si="402"/>
        <v>5191.29</v>
      </c>
      <c r="E8612">
        <f t="shared" si="403"/>
        <v>8</v>
      </c>
      <c r="F8612" t="str">
        <f t="shared" si="404"/>
        <v>Yes</v>
      </c>
    </row>
    <row r="8613" spans="1:6" x14ac:dyDescent="0.25">
      <c r="A8613" t="s">
        <v>312</v>
      </c>
      <c r="B8613" s="1">
        <v>39399</v>
      </c>
      <c r="C8613" t="s">
        <v>4962</v>
      </c>
      <c r="D8613">
        <f t="shared" si="402"/>
        <v>9468.69</v>
      </c>
      <c r="E8613">
        <f t="shared" si="403"/>
        <v>11</v>
      </c>
      <c r="F8613" t="str">
        <f t="shared" si="404"/>
        <v>No</v>
      </c>
    </row>
    <row r="8614" spans="1:6" x14ac:dyDescent="0.25">
      <c r="A8614" t="s">
        <v>558</v>
      </c>
      <c r="B8614" s="1">
        <v>38230</v>
      </c>
      <c r="C8614" t="s">
        <v>4963</v>
      </c>
      <c r="D8614">
        <f t="shared" si="402"/>
        <v>7565.68</v>
      </c>
      <c r="E8614">
        <f t="shared" si="403"/>
        <v>8</v>
      </c>
      <c r="F8614" t="str">
        <f t="shared" si="404"/>
        <v>No</v>
      </c>
    </row>
    <row r="8615" spans="1:6" x14ac:dyDescent="0.25">
      <c r="A8615" t="s">
        <v>202</v>
      </c>
      <c r="B8615" s="1">
        <v>41819</v>
      </c>
      <c r="C8615" t="s">
        <v>4964</v>
      </c>
      <c r="D8615">
        <f t="shared" si="402"/>
        <v>8967.11</v>
      </c>
      <c r="E8615">
        <f t="shared" si="403"/>
        <v>6</v>
      </c>
      <c r="F8615" t="str">
        <f t="shared" si="404"/>
        <v>No</v>
      </c>
    </row>
    <row r="8616" spans="1:6" x14ac:dyDescent="0.25">
      <c r="A8616" t="s">
        <v>334</v>
      </c>
      <c r="B8616" s="1">
        <v>41201</v>
      </c>
      <c r="C8616" t="s">
        <v>4965</v>
      </c>
      <c r="D8616">
        <f t="shared" si="402"/>
        <v>5621.86</v>
      </c>
      <c r="E8616">
        <f t="shared" si="403"/>
        <v>10</v>
      </c>
      <c r="F8616" t="str">
        <f t="shared" si="404"/>
        <v>No</v>
      </c>
    </row>
    <row r="8617" spans="1:6" x14ac:dyDescent="0.25">
      <c r="A8617" t="s">
        <v>413</v>
      </c>
      <c r="B8617" s="1">
        <v>38323</v>
      </c>
      <c r="C8617">
        <v>7242.75</v>
      </c>
      <c r="D8617">
        <f t="shared" si="402"/>
        <v>7242.75</v>
      </c>
      <c r="E8617">
        <f t="shared" si="403"/>
        <v>12</v>
      </c>
      <c r="F8617" t="str">
        <f t="shared" si="404"/>
        <v>No</v>
      </c>
    </row>
    <row r="8618" spans="1:6" x14ac:dyDescent="0.25">
      <c r="A8618" t="s">
        <v>914</v>
      </c>
      <c r="B8618" s="1">
        <v>40070</v>
      </c>
      <c r="C8618" t="s">
        <v>4966</v>
      </c>
      <c r="D8618">
        <f t="shared" si="402"/>
        <v>7384.63</v>
      </c>
      <c r="E8618">
        <f t="shared" si="403"/>
        <v>9</v>
      </c>
      <c r="F8618" t="str">
        <f t="shared" si="404"/>
        <v>No</v>
      </c>
    </row>
    <row r="8619" spans="1:6" x14ac:dyDescent="0.25">
      <c r="A8619" t="s">
        <v>301</v>
      </c>
      <c r="B8619" s="1">
        <v>39301</v>
      </c>
      <c r="C8619">
        <v>8191.28</v>
      </c>
      <c r="D8619">
        <f t="shared" si="402"/>
        <v>8191.28</v>
      </c>
      <c r="E8619">
        <f t="shared" si="403"/>
        <v>8</v>
      </c>
      <c r="F8619" t="str">
        <f t="shared" si="404"/>
        <v>No</v>
      </c>
    </row>
    <row r="8620" spans="1:6" x14ac:dyDescent="0.25">
      <c r="A8620" t="s">
        <v>723</v>
      </c>
      <c r="B8620" s="1">
        <v>41224</v>
      </c>
      <c r="C8620" t="s">
        <v>4967</v>
      </c>
      <c r="D8620">
        <f t="shared" si="402"/>
        <v>8840.32</v>
      </c>
      <c r="E8620">
        <f t="shared" si="403"/>
        <v>11</v>
      </c>
      <c r="F8620" t="str">
        <f t="shared" si="404"/>
        <v>No</v>
      </c>
    </row>
    <row r="8621" spans="1:6" x14ac:dyDescent="0.25">
      <c r="A8621" t="s">
        <v>334</v>
      </c>
      <c r="B8621" s="1">
        <v>39252</v>
      </c>
      <c r="C8621">
        <v>8555.34</v>
      </c>
      <c r="D8621">
        <f t="shared" si="402"/>
        <v>8555.34</v>
      </c>
      <c r="E8621">
        <f t="shared" si="403"/>
        <v>6</v>
      </c>
      <c r="F8621" t="str">
        <f t="shared" si="404"/>
        <v>No</v>
      </c>
    </row>
    <row r="8622" spans="1:6" x14ac:dyDescent="0.25">
      <c r="A8622" t="s">
        <v>548</v>
      </c>
      <c r="B8622" s="1">
        <v>41948</v>
      </c>
      <c r="C8622">
        <v>7674.35</v>
      </c>
      <c r="D8622">
        <f t="shared" si="402"/>
        <v>7674.35</v>
      </c>
      <c r="E8622">
        <f t="shared" si="403"/>
        <v>11</v>
      </c>
      <c r="F8622" t="str">
        <f t="shared" si="404"/>
        <v>No</v>
      </c>
    </row>
    <row r="8623" spans="1:6" x14ac:dyDescent="0.25">
      <c r="A8623" t="s">
        <v>274</v>
      </c>
      <c r="B8623" s="1">
        <v>40945</v>
      </c>
      <c r="C8623">
        <v>8101.07</v>
      </c>
      <c r="D8623">
        <f t="shared" si="402"/>
        <v>8101.07</v>
      </c>
      <c r="E8623">
        <f t="shared" si="403"/>
        <v>2</v>
      </c>
      <c r="F8623" t="str">
        <f t="shared" si="404"/>
        <v>No</v>
      </c>
    </row>
    <row r="8624" spans="1:6" x14ac:dyDescent="0.25">
      <c r="A8624" t="s">
        <v>1031</v>
      </c>
      <c r="B8624" s="1">
        <v>39714</v>
      </c>
      <c r="C8624">
        <v>7011.11</v>
      </c>
      <c r="D8624">
        <f t="shared" si="402"/>
        <v>7011.11</v>
      </c>
      <c r="E8624">
        <f t="shared" si="403"/>
        <v>9</v>
      </c>
      <c r="F8624" t="str">
        <f t="shared" si="404"/>
        <v>No</v>
      </c>
    </row>
    <row r="8625" spans="1:6" x14ac:dyDescent="0.25">
      <c r="A8625" t="s">
        <v>674</v>
      </c>
      <c r="B8625" s="1">
        <v>37109</v>
      </c>
      <c r="C8625" t="s">
        <v>4968</v>
      </c>
      <c r="D8625">
        <f t="shared" si="402"/>
        <v>8897.8700000000008</v>
      </c>
      <c r="E8625">
        <f t="shared" si="403"/>
        <v>8</v>
      </c>
      <c r="F8625" t="str">
        <f t="shared" si="404"/>
        <v>No</v>
      </c>
    </row>
    <row r="8626" spans="1:6" x14ac:dyDescent="0.25">
      <c r="A8626" t="s">
        <v>1531</v>
      </c>
      <c r="B8626" s="1">
        <v>40121</v>
      </c>
      <c r="C8626">
        <v>8620.1</v>
      </c>
      <c r="D8626">
        <f t="shared" si="402"/>
        <v>8620.1</v>
      </c>
      <c r="E8626">
        <f t="shared" si="403"/>
        <v>11</v>
      </c>
      <c r="F8626" t="str">
        <f t="shared" si="404"/>
        <v>No</v>
      </c>
    </row>
    <row r="8627" spans="1:6" x14ac:dyDescent="0.25">
      <c r="A8627" t="s">
        <v>1010</v>
      </c>
      <c r="B8627" s="1">
        <v>40594</v>
      </c>
      <c r="C8627">
        <v>6189.26</v>
      </c>
      <c r="D8627">
        <f t="shared" si="402"/>
        <v>6189.26</v>
      </c>
      <c r="E8627">
        <f t="shared" si="403"/>
        <v>2</v>
      </c>
      <c r="F8627" t="str">
        <f t="shared" si="404"/>
        <v>No</v>
      </c>
    </row>
    <row r="8628" spans="1:6" x14ac:dyDescent="0.25">
      <c r="A8628" t="s">
        <v>77</v>
      </c>
      <c r="B8628" s="1">
        <v>38590</v>
      </c>
      <c r="C8628" t="s">
        <v>4969</v>
      </c>
      <c r="D8628">
        <f t="shared" si="402"/>
        <v>8211.2099999999991</v>
      </c>
      <c r="E8628">
        <f t="shared" si="403"/>
        <v>8</v>
      </c>
      <c r="F8628" t="str">
        <f t="shared" si="404"/>
        <v>No</v>
      </c>
    </row>
    <row r="8629" spans="1:6" x14ac:dyDescent="0.25">
      <c r="A8629" t="s">
        <v>134</v>
      </c>
      <c r="B8629" s="1">
        <v>41257</v>
      </c>
      <c r="C8629" t="s">
        <v>4970</v>
      </c>
      <c r="D8629">
        <f t="shared" si="402"/>
        <v>7914.37</v>
      </c>
      <c r="E8629">
        <f t="shared" si="403"/>
        <v>12</v>
      </c>
      <c r="F8629" t="str">
        <f t="shared" si="404"/>
        <v>No</v>
      </c>
    </row>
    <row r="8630" spans="1:6" x14ac:dyDescent="0.25">
      <c r="A8630" t="s">
        <v>372</v>
      </c>
      <c r="B8630" s="1">
        <v>38823</v>
      </c>
      <c r="C8630" t="s">
        <v>4971</v>
      </c>
      <c r="D8630">
        <f t="shared" si="402"/>
        <v>8145.4</v>
      </c>
      <c r="E8630">
        <f t="shared" si="403"/>
        <v>4</v>
      </c>
      <c r="F8630" t="str">
        <f t="shared" si="404"/>
        <v>No</v>
      </c>
    </row>
    <row r="8631" spans="1:6" x14ac:dyDescent="0.25">
      <c r="A8631" t="s">
        <v>247</v>
      </c>
      <c r="B8631" s="1">
        <v>41722</v>
      </c>
      <c r="C8631">
        <v>9562.26</v>
      </c>
      <c r="D8631">
        <f t="shared" si="402"/>
        <v>9562.26</v>
      </c>
      <c r="E8631">
        <f t="shared" si="403"/>
        <v>3</v>
      </c>
      <c r="F8631" t="str">
        <f t="shared" si="404"/>
        <v>Yes</v>
      </c>
    </row>
    <row r="8632" spans="1:6" x14ac:dyDescent="0.25">
      <c r="A8632" t="s">
        <v>413</v>
      </c>
      <c r="B8632" s="1">
        <v>37474</v>
      </c>
      <c r="C8632" t="s">
        <v>4972</v>
      </c>
      <c r="D8632">
        <f t="shared" si="402"/>
        <v>9388.08</v>
      </c>
      <c r="E8632">
        <f t="shared" si="403"/>
        <v>8</v>
      </c>
      <c r="F8632" t="str">
        <f t="shared" si="404"/>
        <v>No</v>
      </c>
    </row>
    <row r="8633" spans="1:6" x14ac:dyDescent="0.25">
      <c r="A8633" t="s">
        <v>424</v>
      </c>
      <c r="B8633" s="1">
        <v>38842</v>
      </c>
      <c r="C8633" t="s">
        <v>4973</v>
      </c>
      <c r="D8633">
        <f t="shared" si="402"/>
        <v>5688.93</v>
      </c>
      <c r="E8633">
        <f t="shared" si="403"/>
        <v>5</v>
      </c>
      <c r="F8633" t="str">
        <f t="shared" si="404"/>
        <v>No</v>
      </c>
    </row>
    <row r="8634" spans="1:6" x14ac:dyDescent="0.25">
      <c r="A8634" t="s">
        <v>80</v>
      </c>
      <c r="B8634" s="1">
        <v>40143</v>
      </c>
      <c r="C8634">
        <v>7451.86</v>
      </c>
      <c r="D8634">
        <f t="shared" si="402"/>
        <v>7451.86</v>
      </c>
      <c r="E8634">
        <f t="shared" si="403"/>
        <v>11</v>
      </c>
      <c r="F8634" t="str">
        <f t="shared" si="404"/>
        <v>Yes</v>
      </c>
    </row>
    <row r="8635" spans="1:6" x14ac:dyDescent="0.25">
      <c r="A8635" t="s">
        <v>408</v>
      </c>
      <c r="B8635" s="1">
        <v>40333</v>
      </c>
      <c r="C8635" t="s">
        <v>4974</v>
      </c>
      <c r="D8635">
        <f t="shared" si="402"/>
        <v>9831.34</v>
      </c>
      <c r="E8635">
        <f t="shared" si="403"/>
        <v>6</v>
      </c>
      <c r="F8635" t="str">
        <f t="shared" si="404"/>
        <v>No</v>
      </c>
    </row>
    <row r="8636" spans="1:6" x14ac:dyDescent="0.25">
      <c r="A8636" t="s">
        <v>562</v>
      </c>
      <c r="B8636" s="1">
        <v>38581</v>
      </c>
      <c r="C8636" t="s">
        <v>4975</v>
      </c>
      <c r="D8636">
        <f t="shared" si="402"/>
        <v>5809.09</v>
      </c>
      <c r="E8636">
        <f t="shared" si="403"/>
        <v>8</v>
      </c>
      <c r="F8636" t="str">
        <f t="shared" si="404"/>
        <v>No</v>
      </c>
    </row>
    <row r="8637" spans="1:6" x14ac:dyDescent="0.25">
      <c r="A8637" t="s">
        <v>604</v>
      </c>
      <c r="B8637" s="1">
        <v>41653</v>
      </c>
      <c r="C8637">
        <v>6020.37</v>
      </c>
      <c r="D8637">
        <f t="shared" si="402"/>
        <v>6020.37</v>
      </c>
      <c r="E8637">
        <f t="shared" si="403"/>
        <v>1</v>
      </c>
      <c r="F8637" t="str">
        <f t="shared" si="404"/>
        <v>No</v>
      </c>
    </row>
    <row r="8638" spans="1:6" x14ac:dyDescent="0.25">
      <c r="A8638" t="s">
        <v>470</v>
      </c>
      <c r="B8638" s="1">
        <v>38371</v>
      </c>
      <c r="C8638" t="s">
        <v>4976</v>
      </c>
      <c r="D8638">
        <f t="shared" si="402"/>
        <v>5047.37</v>
      </c>
      <c r="E8638">
        <f t="shared" si="403"/>
        <v>1</v>
      </c>
      <c r="F8638" t="str">
        <f t="shared" si="404"/>
        <v>No</v>
      </c>
    </row>
    <row r="8639" spans="1:6" x14ac:dyDescent="0.25">
      <c r="A8639" t="s">
        <v>101</v>
      </c>
      <c r="B8639" s="1">
        <v>38525</v>
      </c>
      <c r="C8639" t="s">
        <v>4977</v>
      </c>
      <c r="D8639">
        <f t="shared" si="402"/>
        <v>7400.63</v>
      </c>
      <c r="E8639">
        <f t="shared" si="403"/>
        <v>6</v>
      </c>
      <c r="F8639" t="str">
        <f t="shared" si="404"/>
        <v>No</v>
      </c>
    </row>
    <row r="8640" spans="1:6" x14ac:dyDescent="0.25">
      <c r="A8640" t="s">
        <v>396</v>
      </c>
      <c r="B8640" s="1">
        <v>40009</v>
      </c>
      <c r="C8640">
        <v>7378.7</v>
      </c>
      <c r="D8640">
        <f t="shared" si="402"/>
        <v>7378.7</v>
      </c>
      <c r="E8640">
        <f t="shared" si="403"/>
        <v>7</v>
      </c>
      <c r="F8640" t="str">
        <f t="shared" si="404"/>
        <v>Yes</v>
      </c>
    </row>
    <row r="8641" spans="1:6" x14ac:dyDescent="0.25">
      <c r="A8641" t="s">
        <v>1677</v>
      </c>
      <c r="B8641" s="1">
        <v>37992</v>
      </c>
      <c r="C8641" t="s">
        <v>4978</v>
      </c>
      <c r="D8641">
        <f t="shared" si="402"/>
        <v>6538.26</v>
      </c>
      <c r="E8641">
        <f t="shared" si="403"/>
        <v>1</v>
      </c>
      <c r="F8641" t="str">
        <f t="shared" si="404"/>
        <v>No</v>
      </c>
    </row>
    <row r="8642" spans="1:6" x14ac:dyDescent="0.25">
      <c r="A8642" t="s">
        <v>1492</v>
      </c>
      <c r="B8642" s="1">
        <v>41327</v>
      </c>
      <c r="C8642" t="s">
        <v>4979</v>
      </c>
      <c r="D8642">
        <f t="shared" si="402"/>
        <v>6988.74</v>
      </c>
      <c r="E8642">
        <f t="shared" si="403"/>
        <v>2</v>
      </c>
      <c r="F8642" t="str">
        <f t="shared" si="404"/>
        <v>No</v>
      </c>
    </row>
    <row r="8643" spans="1:6" x14ac:dyDescent="0.25">
      <c r="A8643" t="s">
        <v>586</v>
      </c>
      <c r="B8643" s="1">
        <v>37065</v>
      </c>
      <c r="C8643" t="s">
        <v>4980</v>
      </c>
      <c r="D8643">
        <f t="shared" ref="D8643:D8706" si="405">IF(LEFT(RIGHT(C8643,3))=",",_xlfn.NUMBERVALUE(C8643,",","."),C8643)</f>
        <v>9530.89</v>
      </c>
      <c r="E8643">
        <f t="shared" ref="E8643:E8706" si="406">MONTH(B8643)</f>
        <v>6</v>
      </c>
      <c r="F8643" t="str">
        <f t="shared" ref="F8643:F8706" si="407">IF(ISERROR(SEARCH("J*A*S*M",A8643)),"No","Yes")</f>
        <v>No</v>
      </c>
    </row>
    <row r="8644" spans="1:6" x14ac:dyDescent="0.25">
      <c r="A8644" t="s">
        <v>252</v>
      </c>
      <c r="B8644" s="1">
        <v>38244</v>
      </c>
      <c r="C8644">
        <v>6164.16</v>
      </c>
      <c r="D8644">
        <f t="shared" si="405"/>
        <v>6164.16</v>
      </c>
      <c r="E8644">
        <f t="shared" si="406"/>
        <v>9</v>
      </c>
      <c r="F8644" t="str">
        <f t="shared" si="407"/>
        <v>No</v>
      </c>
    </row>
    <row r="8645" spans="1:6" x14ac:dyDescent="0.25">
      <c r="A8645" t="s">
        <v>2200</v>
      </c>
      <c r="B8645" s="1">
        <v>37735</v>
      </c>
      <c r="C8645">
        <v>5885.83</v>
      </c>
      <c r="D8645">
        <f t="shared" si="405"/>
        <v>5885.83</v>
      </c>
      <c r="E8645">
        <f t="shared" si="406"/>
        <v>4</v>
      </c>
      <c r="F8645" t="str">
        <f t="shared" si="407"/>
        <v>No</v>
      </c>
    </row>
    <row r="8646" spans="1:6" x14ac:dyDescent="0.25">
      <c r="A8646" t="s">
        <v>123</v>
      </c>
      <c r="B8646" s="1">
        <v>38539</v>
      </c>
      <c r="C8646" t="s">
        <v>4981</v>
      </c>
      <c r="D8646">
        <f t="shared" si="405"/>
        <v>9740.08</v>
      </c>
      <c r="E8646">
        <f t="shared" si="406"/>
        <v>7</v>
      </c>
      <c r="F8646" t="str">
        <f t="shared" si="407"/>
        <v>No</v>
      </c>
    </row>
    <row r="8647" spans="1:6" x14ac:dyDescent="0.25">
      <c r="A8647" t="s">
        <v>886</v>
      </c>
      <c r="B8647" s="1">
        <v>39385</v>
      </c>
      <c r="C8647">
        <v>9882.84</v>
      </c>
      <c r="D8647">
        <f t="shared" si="405"/>
        <v>9882.84</v>
      </c>
      <c r="E8647">
        <f t="shared" si="406"/>
        <v>10</v>
      </c>
      <c r="F8647" t="str">
        <f t="shared" si="407"/>
        <v>No</v>
      </c>
    </row>
    <row r="8648" spans="1:6" x14ac:dyDescent="0.25">
      <c r="A8648" t="s">
        <v>479</v>
      </c>
      <c r="B8648" s="1">
        <v>41735</v>
      </c>
      <c r="C8648">
        <v>6968.47</v>
      </c>
      <c r="D8648">
        <f t="shared" si="405"/>
        <v>6968.47</v>
      </c>
      <c r="E8648">
        <f t="shared" si="406"/>
        <v>4</v>
      </c>
      <c r="F8648" t="str">
        <f t="shared" si="407"/>
        <v>No</v>
      </c>
    </row>
    <row r="8649" spans="1:6" x14ac:dyDescent="0.25">
      <c r="A8649" t="s">
        <v>739</v>
      </c>
      <c r="B8649" s="1">
        <v>40089</v>
      </c>
      <c r="C8649" t="s">
        <v>4982</v>
      </c>
      <c r="D8649">
        <f t="shared" si="405"/>
        <v>6729.44</v>
      </c>
      <c r="E8649">
        <f t="shared" si="406"/>
        <v>10</v>
      </c>
      <c r="F8649" t="str">
        <f t="shared" si="407"/>
        <v>No</v>
      </c>
    </row>
    <row r="8650" spans="1:6" x14ac:dyDescent="0.25">
      <c r="A8650" t="s">
        <v>230</v>
      </c>
      <c r="B8650" s="1">
        <v>40407</v>
      </c>
      <c r="C8650">
        <v>8344.4500000000007</v>
      </c>
      <c r="D8650">
        <f t="shared" si="405"/>
        <v>8344.4500000000007</v>
      </c>
      <c r="E8650">
        <f t="shared" si="406"/>
        <v>8</v>
      </c>
      <c r="F8650" t="str">
        <f t="shared" si="407"/>
        <v>No</v>
      </c>
    </row>
    <row r="8651" spans="1:6" x14ac:dyDescent="0.25">
      <c r="A8651" t="s">
        <v>407</v>
      </c>
      <c r="B8651" s="1">
        <v>41113</v>
      </c>
      <c r="C8651" t="s">
        <v>4983</v>
      </c>
      <c r="D8651">
        <f t="shared" si="405"/>
        <v>5410.03</v>
      </c>
      <c r="E8651">
        <f t="shared" si="406"/>
        <v>7</v>
      </c>
      <c r="F8651" t="str">
        <f t="shared" si="407"/>
        <v>No</v>
      </c>
    </row>
    <row r="8652" spans="1:6" x14ac:dyDescent="0.25">
      <c r="A8652" t="s">
        <v>613</v>
      </c>
      <c r="B8652" s="1">
        <v>41143</v>
      </c>
      <c r="C8652">
        <v>9499.67</v>
      </c>
      <c r="D8652">
        <f t="shared" si="405"/>
        <v>9499.67</v>
      </c>
      <c r="E8652">
        <f t="shared" si="406"/>
        <v>8</v>
      </c>
      <c r="F8652" t="str">
        <f t="shared" si="407"/>
        <v>No</v>
      </c>
    </row>
    <row r="8653" spans="1:6" x14ac:dyDescent="0.25">
      <c r="A8653" t="s">
        <v>72</v>
      </c>
      <c r="B8653" s="1">
        <v>38116</v>
      </c>
      <c r="C8653" t="s">
        <v>4984</v>
      </c>
      <c r="D8653">
        <f t="shared" si="405"/>
        <v>6815.24</v>
      </c>
      <c r="E8653">
        <f t="shared" si="406"/>
        <v>5</v>
      </c>
      <c r="F8653" t="str">
        <f t="shared" si="407"/>
        <v>No</v>
      </c>
    </row>
    <row r="8654" spans="1:6" x14ac:dyDescent="0.25">
      <c r="A8654" t="s">
        <v>526</v>
      </c>
      <c r="B8654" s="1">
        <v>38280</v>
      </c>
      <c r="C8654">
        <v>6105.36</v>
      </c>
      <c r="D8654">
        <f t="shared" si="405"/>
        <v>6105.36</v>
      </c>
      <c r="E8654">
        <f t="shared" si="406"/>
        <v>10</v>
      </c>
      <c r="F8654" t="str">
        <f t="shared" si="407"/>
        <v>No</v>
      </c>
    </row>
    <row r="8655" spans="1:6" x14ac:dyDescent="0.25">
      <c r="A8655" t="s">
        <v>475</v>
      </c>
      <c r="B8655" s="1">
        <v>39258</v>
      </c>
      <c r="C8655" t="s">
        <v>4985</v>
      </c>
      <c r="D8655">
        <f t="shared" si="405"/>
        <v>5206.6099999999997</v>
      </c>
      <c r="E8655">
        <f t="shared" si="406"/>
        <v>6</v>
      </c>
      <c r="F8655" t="str">
        <f t="shared" si="407"/>
        <v>No</v>
      </c>
    </row>
    <row r="8656" spans="1:6" x14ac:dyDescent="0.25">
      <c r="A8656" t="s">
        <v>96</v>
      </c>
      <c r="B8656" s="1">
        <v>41500</v>
      </c>
      <c r="C8656">
        <v>7206.13</v>
      </c>
      <c r="D8656">
        <f t="shared" si="405"/>
        <v>7206.13</v>
      </c>
      <c r="E8656">
        <f t="shared" si="406"/>
        <v>8</v>
      </c>
      <c r="F8656" t="str">
        <f t="shared" si="407"/>
        <v>No</v>
      </c>
    </row>
    <row r="8657" spans="1:6" x14ac:dyDescent="0.25">
      <c r="A8657" t="s">
        <v>681</v>
      </c>
      <c r="B8657" s="1">
        <v>39941</v>
      </c>
      <c r="C8657">
        <v>6285.97</v>
      </c>
      <c r="D8657">
        <f t="shared" si="405"/>
        <v>6285.97</v>
      </c>
      <c r="E8657">
        <f t="shared" si="406"/>
        <v>5</v>
      </c>
      <c r="F8657" t="str">
        <f t="shared" si="407"/>
        <v>No</v>
      </c>
    </row>
    <row r="8658" spans="1:6" x14ac:dyDescent="0.25">
      <c r="A8658" t="s">
        <v>168</v>
      </c>
      <c r="B8658" s="1">
        <v>40399</v>
      </c>
      <c r="C8658" t="s">
        <v>4986</v>
      </c>
      <c r="D8658">
        <f t="shared" si="405"/>
        <v>6492.35</v>
      </c>
      <c r="E8658">
        <f t="shared" si="406"/>
        <v>8</v>
      </c>
      <c r="F8658" t="str">
        <f t="shared" si="407"/>
        <v>No</v>
      </c>
    </row>
    <row r="8659" spans="1:6" x14ac:dyDescent="0.25">
      <c r="A8659" t="s">
        <v>1100</v>
      </c>
      <c r="B8659" s="1">
        <v>41945</v>
      </c>
      <c r="C8659" t="s">
        <v>4987</v>
      </c>
      <c r="D8659">
        <f t="shared" si="405"/>
        <v>5517.12</v>
      </c>
      <c r="E8659">
        <f t="shared" si="406"/>
        <v>11</v>
      </c>
      <c r="F8659" t="str">
        <f t="shared" si="407"/>
        <v>No</v>
      </c>
    </row>
    <row r="8660" spans="1:6" x14ac:dyDescent="0.25">
      <c r="A8660" t="s">
        <v>260</v>
      </c>
      <c r="B8660" s="1">
        <v>39944</v>
      </c>
      <c r="C8660" t="s">
        <v>4988</v>
      </c>
      <c r="D8660">
        <f t="shared" si="405"/>
        <v>8150.29</v>
      </c>
      <c r="E8660">
        <f t="shared" si="406"/>
        <v>5</v>
      </c>
      <c r="F8660" t="str">
        <f t="shared" si="407"/>
        <v>No</v>
      </c>
    </row>
    <row r="8661" spans="1:6" x14ac:dyDescent="0.25">
      <c r="A8661" t="s">
        <v>613</v>
      </c>
      <c r="B8661" s="1">
        <v>37385</v>
      </c>
      <c r="C8661" t="s">
        <v>4989</v>
      </c>
      <c r="D8661">
        <f t="shared" si="405"/>
        <v>8132.62</v>
      </c>
      <c r="E8661">
        <f t="shared" si="406"/>
        <v>5</v>
      </c>
      <c r="F8661" t="str">
        <f t="shared" si="407"/>
        <v>No</v>
      </c>
    </row>
    <row r="8662" spans="1:6" x14ac:dyDescent="0.25">
      <c r="A8662" t="s">
        <v>372</v>
      </c>
      <c r="B8662" s="1">
        <v>40384</v>
      </c>
      <c r="C8662">
        <v>6826.21</v>
      </c>
      <c r="D8662">
        <f t="shared" si="405"/>
        <v>6826.21</v>
      </c>
      <c r="E8662">
        <f t="shared" si="406"/>
        <v>7</v>
      </c>
      <c r="F8662" t="str">
        <f t="shared" si="407"/>
        <v>No</v>
      </c>
    </row>
    <row r="8663" spans="1:6" x14ac:dyDescent="0.25">
      <c r="A8663" t="s">
        <v>1838</v>
      </c>
      <c r="B8663" s="1">
        <v>40406</v>
      </c>
      <c r="C8663" t="s">
        <v>4990</v>
      </c>
      <c r="D8663">
        <f t="shared" si="405"/>
        <v>8680.7000000000007</v>
      </c>
      <c r="E8663">
        <f t="shared" si="406"/>
        <v>8</v>
      </c>
      <c r="F8663" t="str">
        <f t="shared" si="407"/>
        <v>No</v>
      </c>
    </row>
    <row r="8664" spans="1:6" x14ac:dyDescent="0.25">
      <c r="A8664" t="s">
        <v>314</v>
      </c>
      <c r="B8664" s="1">
        <v>38113</v>
      </c>
      <c r="C8664">
        <v>5347.68</v>
      </c>
      <c r="D8664">
        <f t="shared" si="405"/>
        <v>5347.68</v>
      </c>
      <c r="E8664">
        <f t="shared" si="406"/>
        <v>5</v>
      </c>
      <c r="F8664" t="str">
        <f t="shared" si="407"/>
        <v>No</v>
      </c>
    </row>
    <row r="8665" spans="1:6" x14ac:dyDescent="0.25">
      <c r="A8665" t="s">
        <v>1461</v>
      </c>
      <c r="B8665" s="1">
        <v>37345</v>
      </c>
      <c r="C8665">
        <v>7032.81</v>
      </c>
      <c r="D8665">
        <f t="shared" si="405"/>
        <v>7032.81</v>
      </c>
      <c r="E8665">
        <f t="shared" si="406"/>
        <v>3</v>
      </c>
      <c r="F8665" t="str">
        <f t="shared" si="407"/>
        <v>No</v>
      </c>
    </row>
    <row r="8666" spans="1:6" x14ac:dyDescent="0.25">
      <c r="A8666" t="s">
        <v>2465</v>
      </c>
      <c r="B8666" s="1">
        <v>37130</v>
      </c>
      <c r="C8666">
        <v>7012.73</v>
      </c>
      <c r="D8666">
        <f t="shared" si="405"/>
        <v>7012.73</v>
      </c>
      <c r="E8666">
        <f t="shared" si="406"/>
        <v>8</v>
      </c>
      <c r="F8666" t="str">
        <f t="shared" si="407"/>
        <v>No</v>
      </c>
    </row>
    <row r="8667" spans="1:6" x14ac:dyDescent="0.25">
      <c r="A8667" t="s">
        <v>394</v>
      </c>
      <c r="B8667" s="1">
        <v>37883</v>
      </c>
      <c r="C8667">
        <v>7422.84</v>
      </c>
      <c r="D8667">
        <f t="shared" si="405"/>
        <v>7422.84</v>
      </c>
      <c r="E8667">
        <f t="shared" si="406"/>
        <v>9</v>
      </c>
      <c r="F8667" t="str">
        <f t="shared" si="407"/>
        <v>No</v>
      </c>
    </row>
    <row r="8668" spans="1:6" x14ac:dyDescent="0.25">
      <c r="A8668" t="s">
        <v>1297</v>
      </c>
      <c r="B8668" s="1">
        <v>37477</v>
      </c>
      <c r="C8668">
        <v>9398.39</v>
      </c>
      <c r="D8668">
        <f t="shared" si="405"/>
        <v>9398.39</v>
      </c>
      <c r="E8668">
        <f t="shared" si="406"/>
        <v>8</v>
      </c>
      <c r="F8668" t="str">
        <f t="shared" si="407"/>
        <v>No</v>
      </c>
    </row>
    <row r="8669" spans="1:6" x14ac:dyDescent="0.25">
      <c r="A8669" t="s">
        <v>1087</v>
      </c>
      <c r="B8669" s="1">
        <v>41730</v>
      </c>
      <c r="C8669" t="s">
        <v>4991</v>
      </c>
      <c r="D8669">
        <f t="shared" si="405"/>
        <v>7725.42</v>
      </c>
      <c r="E8669">
        <f t="shared" si="406"/>
        <v>4</v>
      </c>
      <c r="F8669" t="str">
        <f t="shared" si="407"/>
        <v>No</v>
      </c>
    </row>
    <row r="8670" spans="1:6" x14ac:dyDescent="0.25">
      <c r="A8670" t="s">
        <v>237</v>
      </c>
      <c r="B8670" s="1">
        <v>37562</v>
      </c>
      <c r="C8670">
        <v>7751.82</v>
      </c>
      <c r="D8670">
        <f t="shared" si="405"/>
        <v>7751.82</v>
      </c>
      <c r="E8670">
        <f t="shared" si="406"/>
        <v>11</v>
      </c>
      <c r="F8670" t="str">
        <f t="shared" si="407"/>
        <v>No</v>
      </c>
    </row>
    <row r="8671" spans="1:6" x14ac:dyDescent="0.25">
      <c r="A8671" t="s">
        <v>1318</v>
      </c>
      <c r="B8671" s="1">
        <v>39721</v>
      </c>
      <c r="C8671">
        <v>9889.49</v>
      </c>
      <c r="D8671">
        <f t="shared" si="405"/>
        <v>9889.49</v>
      </c>
      <c r="E8671">
        <f t="shared" si="406"/>
        <v>9</v>
      </c>
      <c r="F8671" t="str">
        <f t="shared" si="407"/>
        <v>No</v>
      </c>
    </row>
    <row r="8672" spans="1:6" x14ac:dyDescent="0.25">
      <c r="A8672" t="s">
        <v>3005</v>
      </c>
      <c r="B8672" s="1">
        <v>37605</v>
      </c>
      <c r="C8672">
        <v>7096.15</v>
      </c>
      <c r="D8672">
        <f t="shared" si="405"/>
        <v>7096.15</v>
      </c>
      <c r="E8672">
        <f t="shared" si="406"/>
        <v>12</v>
      </c>
      <c r="F8672" t="str">
        <f t="shared" si="407"/>
        <v>No</v>
      </c>
    </row>
    <row r="8673" spans="1:6" x14ac:dyDescent="0.25">
      <c r="A8673" t="s">
        <v>327</v>
      </c>
      <c r="B8673" s="1">
        <v>38947</v>
      </c>
      <c r="C8673">
        <v>8184.21</v>
      </c>
      <c r="D8673">
        <f t="shared" si="405"/>
        <v>8184.21</v>
      </c>
      <c r="E8673">
        <f t="shared" si="406"/>
        <v>8</v>
      </c>
      <c r="F8673" t="str">
        <f t="shared" si="407"/>
        <v>No</v>
      </c>
    </row>
    <row r="8674" spans="1:6" x14ac:dyDescent="0.25">
      <c r="A8674" t="s">
        <v>413</v>
      </c>
      <c r="B8674" s="1">
        <v>40271</v>
      </c>
      <c r="C8674">
        <v>9671.1200000000008</v>
      </c>
      <c r="D8674">
        <f t="shared" si="405"/>
        <v>9671.1200000000008</v>
      </c>
      <c r="E8674">
        <f t="shared" si="406"/>
        <v>4</v>
      </c>
      <c r="F8674" t="str">
        <f t="shared" si="407"/>
        <v>No</v>
      </c>
    </row>
    <row r="8675" spans="1:6" x14ac:dyDescent="0.25">
      <c r="A8675" t="s">
        <v>92</v>
      </c>
      <c r="B8675" s="1">
        <v>40090</v>
      </c>
      <c r="C8675" t="s">
        <v>4992</v>
      </c>
      <c r="D8675">
        <f t="shared" si="405"/>
        <v>6237.34</v>
      </c>
      <c r="E8675">
        <f t="shared" si="406"/>
        <v>10</v>
      </c>
      <c r="F8675" t="str">
        <f t="shared" si="407"/>
        <v>No</v>
      </c>
    </row>
    <row r="8676" spans="1:6" x14ac:dyDescent="0.25">
      <c r="A8676" t="s">
        <v>1047</v>
      </c>
      <c r="B8676" s="1">
        <v>40457</v>
      </c>
      <c r="C8676">
        <v>7038.96</v>
      </c>
      <c r="D8676">
        <f t="shared" si="405"/>
        <v>7038.96</v>
      </c>
      <c r="E8676">
        <f t="shared" si="406"/>
        <v>10</v>
      </c>
      <c r="F8676" t="str">
        <f t="shared" si="407"/>
        <v>No</v>
      </c>
    </row>
    <row r="8677" spans="1:6" x14ac:dyDescent="0.25">
      <c r="A8677" t="s">
        <v>575</v>
      </c>
      <c r="B8677" s="1">
        <v>37611</v>
      </c>
      <c r="C8677" t="s">
        <v>4993</v>
      </c>
      <c r="D8677">
        <f t="shared" si="405"/>
        <v>9155.32</v>
      </c>
      <c r="E8677">
        <f t="shared" si="406"/>
        <v>12</v>
      </c>
      <c r="F8677" t="str">
        <f t="shared" si="407"/>
        <v>No</v>
      </c>
    </row>
    <row r="8678" spans="1:6" x14ac:dyDescent="0.25">
      <c r="A8678" t="s">
        <v>351</v>
      </c>
      <c r="B8678" s="1">
        <v>41890</v>
      </c>
      <c r="C8678">
        <v>9124.24</v>
      </c>
      <c r="D8678">
        <f t="shared" si="405"/>
        <v>9124.24</v>
      </c>
      <c r="E8678">
        <f t="shared" si="406"/>
        <v>9</v>
      </c>
      <c r="F8678" t="str">
        <f t="shared" si="407"/>
        <v>No</v>
      </c>
    </row>
    <row r="8679" spans="1:6" x14ac:dyDescent="0.25">
      <c r="A8679" t="s">
        <v>269</v>
      </c>
      <c r="B8679" s="1">
        <v>40943</v>
      </c>
      <c r="C8679" t="s">
        <v>4994</v>
      </c>
      <c r="D8679">
        <f t="shared" si="405"/>
        <v>7513.83</v>
      </c>
      <c r="E8679">
        <f t="shared" si="406"/>
        <v>2</v>
      </c>
      <c r="F8679" t="str">
        <f t="shared" si="407"/>
        <v>Yes</v>
      </c>
    </row>
    <row r="8680" spans="1:6" x14ac:dyDescent="0.25">
      <c r="A8680" t="s">
        <v>80</v>
      </c>
      <c r="B8680" s="1">
        <v>37347</v>
      </c>
      <c r="C8680" t="s">
        <v>4995</v>
      </c>
      <c r="D8680">
        <f t="shared" si="405"/>
        <v>7881.35</v>
      </c>
      <c r="E8680">
        <f t="shared" si="406"/>
        <v>4</v>
      </c>
      <c r="F8680" t="str">
        <f t="shared" si="407"/>
        <v>Yes</v>
      </c>
    </row>
    <row r="8681" spans="1:6" x14ac:dyDescent="0.25">
      <c r="A8681" t="s">
        <v>159</v>
      </c>
      <c r="B8681" s="1">
        <v>38111</v>
      </c>
      <c r="C8681">
        <v>5408.18</v>
      </c>
      <c r="D8681">
        <f t="shared" si="405"/>
        <v>5408.18</v>
      </c>
      <c r="E8681">
        <f t="shared" si="406"/>
        <v>5</v>
      </c>
      <c r="F8681" t="str">
        <f t="shared" si="407"/>
        <v>No</v>
      </c>
    </row>
    <row r="8682" spans="1:6" x14ac:dyDescent="0.25">
      <c r="A8682" t="s">
        <v>215</v>
      </c>
      <c r="B8682" s="1">
        <v>39707</v>
      </c>
      <c r="C8682">
        <v>8521.2199999999993</v>
      </c>
      <c r="D8682">
        <f t="shared" si="405"/>
        <v>8521.2199999999993</v>
      </c>
      <c r="E8682">
        <f t="shared" si="406"/>
        <v>9</v>
      </c>
      <c r="F8682" t="str">
        <f t="shared" si="407"/>
        <v>No</v>
      </c>
    </row>
    <row r="8683" spans="1:6" x14ac:dyDescent="0.25">
      <c r="A8683" t="s">
        <v>751</v>
      </c>
      <c r="B8683" s="1">
        <v>38313</v>
      </c>
      <c r="C8683">
        <v>5053.75</v>
      </c>
      <c r="D8683">
        <f t="shared" si="405"/>
        <v>5053.75</v>
      </c>
      <c r="E8683">
        <f t="shared" si="406"/>
        <v>11</v>
      </c>
      <c r="F8683" t="str">
        <f t="shared" si="407"/>
        <v>No</v>
      </c>
    </row>
    <row r="8684" spans="1:6" x14ac:dyDescent="0.25">
      <c r="A8684" t="s">
        <v>126</v>
      </c>
      <c r="B8684" s="1">
        <v>37202</v>
      </c>
      <c r="C8684" t="s">
        <v>4996</v>
      </c>
      <c r="D8684">
        <f t="shared" si="405"/>
        <v>5649.74</v>
      </c>
      <c r="E8684">
        <f t="shared" si="406"/>
        <v>11</v>
      </c>
      <c r="F8684" t="str">
        <f t="shared" si="407"/>
        <v>No</v>
      </c>
    </row>
    <row r="8685" spans="1:6" x14ac:dyDescent="0.25">
      <c r="A8685" t="s">
        <v>196</v>
      </c>
      <c r="B8685" s="1">
        <v>38218</v>
      </c>
      <c r="C8685">
        <v>9604.81</v>
      </c>
      <c r="D8685">
        <f t="shared" si="405"/>
        <v>9604.81</v>
      </c>
      <c r="E8685">
        <f t="shared" si="406"/>
        <v>8</v>
      </c>
      <c r="F8685" t="str">
        <f t="shared" si="407"/>
        <v>No</v>
      </c>
    </row>
    <row r="8686" spans="1:6" x14ac:dyDescent="0.25">
      <c r="A8686" t="s">
        <v>1076</v>
      </c>
      <c r="B8686" s="1">
        <v>41721</v>
      </c>
      <c r="C8686" t="s">
        <v>4997</v>
      </c>
      <c r="D8686">
        <f t="shared" si="405"/>
        <v>9776.1299999999992</v>
      </c>
      <c r="E8686">
        <f t="shared" si="406"/>
        <v>3</v>
      </c>
      <c r="F8686" t="str">
        <f t="shared" si="407"/>
        <v>No</v>
      </c>
    </row>
    <row r="8687" spans="1:6" x14ac:dyDescent="0.25">
      <c r="A8687" t="s">
        <v>291</v>
      </c>
      <c r="B8687" s="1">
        <v>40775</v>
      </c>
      <c r="C8687" t="s">
        <v>4998</v>
      </c>
      <c r="D8687">
        <f t="shared" si="405"/>
        <v>8403.5</v>
      </c>
      <c r="E8687">
        <f t="shared" si="406"/>
        <v>8</v>
      </c>
      <c r="F8687" t="str">
        <f t="shared" si="407"/>
        <v>No</v>
      </c>
    </row>
    <row r="8688" spans="1:6" x14ac:dyDescent="0.25">
      <c r="A8688" t="s">
        <v>857</v>
      </c>
      <c r="B8688" s="1">
        <v>41637</v>
      </c>
      <c r="C8688">
        <v>8407.41</v>
      </c>
      <c r="D8688">
        <f t="shared" si="405"/>
        <v>8407.41</v>
      </c>
      <c r="E8688">
        <f t="shared" si="406"/>
        <v>12</v>
      </c>
      <c r="F8688" t="str">
        <f t="shared" si="407"/>
        <v>No</v>
      </c>
    </row>
    <row r="8689" spans="1:6" x14ac:dyDescent="0.25">
      <c r="A8689" t="s">
        <v>320</v>
      </c>
      <c r="B8689" s="1">
        <v>40770</v>
      </c>
      <c r="C8689">
        <v>9026.68</v>
      </c>
      <c r="D8689">
        <f t="shared" si="405"/>
        <v>9026.68</v>
      </c>
      <c r="E8689">
        <f t="shared" si="406"/>
        <v>8</v>
      </c>
      <c r="F8689" t="str">
        <f t="shared" si="407"/>
        <v>Yes</v>
      </c>
    </row>
    <row r="8690" spans="1:6" x14ac:dyDescent="0.25">
      <c r="A8690" t="s">
        <v>96</v>
      </c>
      <c r="B8690" s="1">
        <v>40122</v>
      </c>
      <c r="C8690">
        <v>9455.51</v>
      </c>
      <c r="D8690">
        <f t="shared" si="405"/>
        <v>9455.51</v>
      </c>
      <c r="E8690">
        <f t="shared" si="406"/>
        <v>11</v>
      </c>
      <c r="F8690" t="str">
        <f t="shared" si="407"/>
        <v>No</v>
      </c>
    </row>
    <row r="8691" spans="1:6" x14ac:dyDescent="0.25">
      <c r="A8691" t="s">
        <v>1916</v>
      </c>
      <c r="B8691" s="1">
        <v>40068</v>
      </c>
      <c r="C8691" t="s">
        <v>4999</v>
      </c>
      <c r="D8691">
        <f t="shared" si="405"/>
        <v>8361.7800000000007</v>
      </c>
      <c r="E8691">
        <f t="shared" si="406"/>
        <v>9</v>
      </c>
      <c r="F8691" t="str">
        <f t="shared" si="407"/>
        <v>No</v>
      </c>
    </row>
    <row r="8692" spans="1:6" x14ac:dyDescent="0.25">
      <c r="A8692" t="s">
        <v>102</v>
      </c>
      <c r="B8692" s="1">
        <v>41487</v>
      </c>
      <c r="C8692" t="s">
        <v>5000</v>
      </c>
      <c r="D8692">
        <f t="shared" si="405"/>
        <v>5146.9799999999996</v>
      </c>
      <c r="E8692">
        <f t="shared" si="406"/>
        <v>8</v>
      </c>
      <c r="F8692" t="str">
        <f t="shared" si="407"/>
        <v>No</v>
      </c>
    </row>
    <row r="8693" spans="1:6" x14ac:dyDescent="0.25">
      <c r="A8693" t="s">
        <v>96</v>
      </c>
      <c r="B8693" s="1">
        <v>37186</v>
      </c>
      <c r="C8693" t="s">
        <v>5001</v>
      </c>
      <c r="D8693">
        <f t="shared" si="405"/>
        <v>7126.77</v>
      </c>
      <c r="E8693">
        <f t="shared" si="406"/>
        <v>10</v>
      </c>
      <c r="F8693" t="str">
        <f t="shared" si="407"/>
        <v>No</v>
      </c>
    </row>
    <row r="8694" spans="1:6" x14ac:dyDescent="0.25">
      <c r="A8694" t="s">
        <v>149</v>
      </c>
      <c r="B8694" s="1">
        <v>39817</v>
      </c>
      <c r="C8694" t="s">
        <v>5002</v>
      </c>
      <c r="D8694">
        <f t="shared" si="405"/>
        <v>8085.94</v>
      </c>
      <c r="E8694">
        <f t="shared" si="406"/>
        <v>1</v>
      </c>
      <c r="F8694" t="str">
        <f t="shared" si="407"/>
        <v>No</v>
      </c>
    </row>
    <row r="8695" spans="1:6" x14ac:dyDescent="0.25">
      <c r="A8695" t="s">
        <v>1409</v>
      </c>
      <c r="B8695" s="1">
        <v>37660</v>
      </c>
      <c r="C8695">
        <v>5337.54</v>
      </c>
      <c r="D8695">
        <f t="shared" si="405"/>
        <v>5337.54</v>
      </c>
      <c r="E8695">
        <f t="shared" si="406"/>
        <v>2</v>
      </c>
      <c r="F8695" t="str">
        <f t="shared" si="407"/>
        <v>No</v>
      </c>
    </row>
    <row r="8696" spans="1:6" x14ac:dyDescent="0.25">
      <c r="A8696" t="s">
        <v>689</v>
      </c>
      <c r="B8696" s="1">
        <v>40312</v>
      </c>
      <c r="C8696">
        <v>5860.61</v>
      </c>
      <c r="D8696">
        <f t="shared" si="405"/>
        <v>5860.61</v>
      </c>
      <c r="E8696">
        <f t="shared" si="406"/>
        <v>5</v>
      </c>
      <c r="F8696" t="str">
        <f t="shared" si="407"/>
        <v>No</v>
      </c>
    </row>
    <row r="8697" spans="1:6" x14ac:dyDescent="0.25">
      <c r="A8697" t="s">
        <v>230</v>
      </c>
      <c r="B8697" s="1">
        <v>38605</v>
      </c>
      <c r="C8697" t="s">
        <v>5003</v>
      </c>
      <c r="D8697">
        <f t="shared" si="405"/>
        <v>7311.1</v>
      </c>
      <c r="E8697">
        <f t="shared" si="406"/>
        <v>9</v>
      </c>
      <c r="F8697" t="str">
        <f t="shared" si="407"/>
        <v>No</v>
      </c>
    </row>
    <row r="8698" spans="1:6" x14ac:dyDescent="0.25">
      <c r="A8698" t="s">
        <v>258</v>
      </c>
      <c r="B8698" s="1">
        <v>41994</v>
      </c>
      <c r="C8698">
        <v>5922.05</v>
      </c>
      <c r="D8698">
        <f t="shared" si="405"/>
        <v>5922.05</v>
      </c>
      <c r="E8698">
        <f t="shared" si="406"/>
        <v>12</v>
      </c>
      <c r="F8698" t="str">
        <f t="shared" si="407"/>
        <v>No</v>
      </c>
    </row>
    <row r="8699" spans="1:6" x14ac:dyDescent="0.25">
      <c r="A8699" t="s">
        <v>71</v>
      </c>
      <c r="B8699" s="1">
        <v>41531</v>
      </c>
      <c r="C8699">
        <v>7771.71</v>
      </c>
      <c r="D8699">
        <f t="shared" si="405"/>
        <v>7771.71</v>
      </c>
      <c r="E8699">
        <f t="shared" si="406"/>
        <v>9</v>
      </c>
      <c r="F8699" t="str">
        <f t="shared" si="407"/>
        <v>No</v>
      </c>
    </row>
    <row r="8700" spans="1:6" x14ac:dyDescent="0.25">
      <c r="A8700" t="s">
        <v>1213</v>
      </c>
      <c r="B8700" s="1">
        <v>38705</v>
      </c>
      <c r="C8700">
        <v>6084.13</v>
      </c>
      <c r="D8700">
        <f t="shared" si="405"/>
        <v>6084.13</v>
      </c>
      <c r="E8700">
        <f t="shared" si="406"/>
        <v>12</v>
      </c>
      <c r="F8700" t="str">
        <f t="shared" si="407"/>
        <v>No</v>
      </c>
    </row>
    <row r="8701" spans="1:6" x14ac:dyDescent="0.25">
      <c r="A8701" t="s">
        <v>1021</v>
      </c>
      <c r="B8701" s="1">
        <v>40292</v>
      </c>
      <c r="C8701" t="s">
        <v>5004</v>
      </c>
      <c r="D8701">
        <f t="shared" si="405"/>
        <v>6363.73</v>
      </c>
      <c r="E8701">
        <f t="shared" si="406"/>
        <v>4</v>
      </c>
      <c r="F8701" t="str">
        <f t="shared" si="407"/>
        <v>No</v>
      </c>
    </row>
    <row r="8702" spans="1:6" x14ac:dyDescent="0.25">
      <c r="A8702" t="s">
        <v>308</v>
      </c>
      <c r="B8702" s="1">
        <v>41173</v>
      </c>
      <c r="C8702">
        <v>7675.99</v>
      </c>
      <c r="D8702">
        <f t="shared" si="405"/>
        <v>7675.99</v>
      </c>
      <c r="E8702">
        <f t="shared" si="406"/>
        <v>9</v>
      </c>
      <c r="F8702" t="str">
        <f t="shared" si="407"/>
        <v>No</v>
      </c>
    </row>
    <row r="8703" spans="1:6" x14ac:dyDescent="0.25">
      <c r="A8703" t="s">
        <v>106</v>
      </c>
      <c r="B8703" s="1">
        <v>40599</v>
      </c>
      <c r="C8703">
        <v>7916.27</v>
      </c>
      <c r="D8703">
        <f t="shared" si="405"/>
        <v>7916.27</v>
      </c>
      <c r="E8703">
        <f t="shared" si="406"/>
        <v>2</v>
      </c>
      <c r="F8703" t="str">
        <f t="shared" si="407"/>
        <v>No</v>
      </c>
    </row>
    <row r="8704" spans="1:6" x14ac:dyDescent="0.25">
      <c r="A8704" t="s">
        <v>608</v>
      </c>
      <c r="B8704" s="1">
        <v>41366</v>
      </c>
      <c r="C8704">
        <v>6259.43</v>
      </c>
      <c r="D8704">
        <f t="shared" si="405"/>
        <v>6259.43</v>
      </c>
      <c r="E8704">
        <f t="shared" si="406"/>
        <v>4</v>
      </c>
      <c r="F8704" t="str">
        <f t="shared" si="407"/>
        <v>No</v>
      </c>
    </row>
    <row r="8705" spans="1:6" x14ac:dyDescent="0.25">
      <c r="A8705" t="s">
        <v>400</v>
      </c>
      <c r="B8705" s="1">
        <v>39027</v>
      </c>
      <c r="C8705" t="s">
        <v>5005</v>
      </c>
      <c r="D8705">
        <f t="shared" si="405"/>
        <v>6386.49</v>
      </c>
      <c r="E8705">
        <f t="shared" si="406"/>
        <v>11</v>
      </c>
      <c r="F8705" t="str">
        <f t="shared" si="407"/>
        <v>No</v>
      </c>
    </row>
    <row r="8706" spans="1:6" x14ac:dyDescent="0.25">
      <c r="A8706" t="s">
        <v>461</v>
      </c>
      <c r="B8706" s="1">
        <v>37086</v>
      </c>
      <c r="C8706">
        <v>8088.38</v>
      </c>
      <c r="D8706">
        <f t="shared" si="405"/>
        <v>8088.38</v>
      </c>
      <c r="E8706">
        <f t="shared" si="406"/>
        <v>7</v>
      </c>
      <c r="F8706" t="str">
        <f t="shared" si="407"/>
        <v>No</v>
      </c>
    </row>
    <row r="8707" spans="1:6" x14ac:dyDescent="0.25">
      <c r="A8707" t="s">
        <v>429</v>
      </c>
      <c r="B8707" s="1">
        <v>40847</v>
      </c>
      <c r="C8707" t="s">
        <v>5006</v>
      </c>
      <c r="D8707">
        <f t="shared" ref="D8707:D8770" si="408">IF(LEFT(RIGHT(C8707,3))=",",_xlfn.NUMBERVALUE(C8707,",","."),C8707)</f>
        <v>6241.99</v>
      </c>
      <c r="E8707">
        <f t="shared" ref="E8707:E8770" si="409">MONTH(B8707)</f>
        <v>10</v>
      </c>
      <c r="F8707" t="str">
        <f t="shared" ref="F8707:F8770" si="410">IF(ISERROR(SEARCH("J*A*S*M",A8707)),"No","Yes")</f>
        <v>No</v>
      </c>
    </row>
    <row r="8708" spans="1:6" x14ac:dyDescent="0.25">
      <c r="A8708" t="s">
        <v>272</v>
      </c>
      <c r="B8708" s="1">
        <v>39825</v>
      </c>
      <c r="C8708">
        <v>5157.4799999999996</v>
      </c>
      <c r="D8708">
        <f t="shared" si="408"/>
        <v>5157.4799999999996</v>
      </c>
      <c r="E8708">
        <f t="shared" si="409"/>
        <v>1</v>
      </c>
      <c r="F8708" t="str">
        <f t="shared" si="410"/>
        <v>No</v>
      </c>
    </row>
    <row r="8709" spans="1:6" x14ac:dyDescent="0.25">
      <c r="A8709" t="s">
        <v>422</v>
      </c>
      <c r="B8709" s="1">
        <v>38762</v>
      </c>
      <c r="C8709">
        <v>9965.81</v>
      </c>
      <c r="D8709">
        <f t="shared" si="408"/>
        <v>9965.81</v>
      </c>
      <c r="E8709">
        <f t="shared" si="409"/>
        <v>2</v>
      </c>
      <c r="F8709" t="str">
        <f t="shared" si="410"/>
        <v>No</v>
      </c>
    </row>
    <row r="8710" spans="1:6" x14ac:dyDescent="0.25">
      <c r="A8710" t="s">
        <v>227</v>
      </c>
      <c r="B8710" s="1">
        <v>38852</v>
      </c>
      <c r="C8710">
        <v>7424.08</v>
      </c>
      <c r="D8710">
        <f t="shared" si="408"/>
        <v>7424.08</v>
      </c>
      <c r="E8710">
        <f t="shared" si="409"/>
        <v>5</v>
      </c>
      <c r="F8710" t="str">
        <f t="shared" si="410"/>
        <v>No</v>
      </c>
    </row>
    <row r="8711" spans="1:6" x14ac:dyDescent="0.25">
      <c r="A8711" t="s">
        <v>108</v>
      </c>
      <c r="B8711" s="1">
        <v>41313</v>
      </c>
      <c r="C8711" t="s">
        <v>5007</v>
      </c>
      <c r="D8711">
        <f t="shared" si="408"/>
        <v>6667.95</v>
      </c>
      <c r="E8711">
        <f t="shared" si="409"/>
        <v>2</v>
      </c>
      <c r="F8711" t="str">
        <f t="shared" si="410"/>
        <v>No</v>
      </c>
    </row>
    <row r="8712" spans="1:6" x14ac:dyDescent="0.25">
      <c r="A8712" t="s">
        <v>334</v>
      </c>
      <c r="B8712" s="1">
        <v>40168</v>
      </c>
      <c r="C8712" t="s">
        <v>5008</v>
      </c>
      <c r="D8712">
        <f t="shared" si="408"/>
        <v>5735.66</v>
      </c>
      <c r="E8712">
        <f t="shared" si="409"/>
        <v>12</v>
      </c>
      <c r="F8712" t="str">
        <f t="shared" si="410"/>
        <v>No</v>
      </c>
    </row>
    <row r="8713" spans="1:6" x14ac:dyDescent="0.25">
      <c r="A8713" t="s">
        <v>489</v>
      </c>
      <c r="B8713" s="1">
        <v>39520</v>
      </c>
      <c r="C8713">
        <v>8565.02</v>
      </c>
      <c r="D8713">
        <f t="shared" si="408"/>
        <v>8565.02</v>
      </c>
      <c r="E8713">
        <f t="shared" si="409"/>
        <v>3</v>
      </c>
      <c r="F8713" t="str">
        <f t="shared" si="410"/>
        <v>No</v>
      </c>
    </row>
    <row r="8714" spans="1:6" x14ac:dyDescent="0.25">
      <c r="A8714" t="s">
        <v>98</v>
      </c>
      <c r="B8714" s="1">
        <v>38432</v>
      </c>
      <c r="C8714" t="s">
        <v>5009</v>
      </c>
      <c r="D8714">
        <f t="shared" si="408"/>
        <v>5586.68</v>
      </c>
      <c r="E8714">
        <f t="shared" si="409"/>
        <v>3</v>
      </c>
      <c r="F8714" t="str">
        <f t="shared" si="410"/>
        <v>No</v>
      </c>
    </row>
    <row r="8715" spans="1:6" x14ac:dyDescent="0.25">
      <c r="A8715" t="s">
        <v>575</v>
      </c>
      <c r="B8715" s="1">
        <v>39724</v>
      </c>
      <c r="C8715">
        <v>5764.23</v>
      </c>
      <c r="D8715">
        <f t="shared" si="408"/>
        <v>5764.23</v>
      </c>
      <c r="E8715">
        <f t="shared" si="409"/>
        <v>10</v>
      </c>
      <c r="F8715" t="str">
        <f t="shared" si="410"/>
        <v>No</v>
      </c>
    </row>
    <row r="8716" spans="1:6" x14ac:dyDescent="0.25">
      <c r="A8716" t="s">
        <v>1064</v>
      </c>
      <c r="B8716" s="1">
        <v>38609</v>
      </c>
      <c r="C8716" t="s">
        <v>5010</v>
      </c>
      <c r="D8716">
        <f t="shared" si="408"/>
        <v>7861.99</v>
      </c>
      <c r="E8716">
        <f t="shared" si="409"/>
        <v>9</v>
      </c>
      <c r="F8716" t="str">
        <f t="shared" si="410"/>
        <v>No</v>
      </c>
    </row>
    <row r="8717" spans="1:6" x14ac:dyDescent="0.25">
      <c r="A8717" t="s">
        <v>131</v>
      </c>
      <c r="B8717" s="1">
        <v>39923</v>
      </c>
      <c r="C8717">
        <v>9088.5499999999993</v>
      </c>
      <c r="D8717">
        <f t="shared" si="408"/>
        <v>9088.5499999999993</v>
      </c>
      <c r="E8717">
        <f t="shared" si="409"/>
        <v>4</v>
      </c>
      <c r="F8717" t="str">
        <f t="shared" si="410"/>
        <v>No</v>
      </c>
    </row>
    <row r="8718" spans="1:6" x14ac:dyDescent="0.25">
      <c r="A8718" t="s">
        <v>1131</v>
      </c>
      <c r="B8718" s="1">
        <v>39464</v>
      </c>
      <c r="C8718">
        <v>5477.2</v>
      </c>
      <c r="D8718">
        <f t="shared" si="408"/>
        <v>5477.2</v>
      </c>
      <c r="E8718">
        <f t="shared" si="409"/>
        <v>1</v>
      </c>
      <c r="F8718" t="str">
        <f t="shared" si="410"/>
        <v>No</v>
      </c>
    </row>
    <row r="8719" spans="1:6" x14ac:dyDescent="0.25">
      <c r="A8719" t="s">
        <v>407</v>
      </c>
      <c r="B8719" s="1">
        <v>38272</v>
      </c>
      <c r="C8719">
        <v>6061.32</v>
      </c>
      <c r="D8719">
        <f t="shared" si="408"/>
        <v>6061.32</v>
      </c>
      <c r="E8719">
        <f t="shared" si="409"/>
        <v>10</v>
      </c>
      <c r="F8719" t="str">
        <f t="shared" si="410"/>
        <v>No</v>
      </c>
    </row>
    <row r="8720" spans="1:6" x14ac:dyDescent="0.25">
      <c r="A8720" t="s">
        <v>89</v>
      </c>
      <c r="B8720" s="1">
        <v>38585</v>
      </c>
      <c r="C8720">
        <v>6982.58</v>
      </c>
      <c r="D8720">
        <f t="shared" si="408"/>
        <v>6982.58</v>
      </c>
      <c r="E8720">
        <f t="shared" si="409"/>
        <v>8</v>
      </c>
      <c r="F8720" t="str">
        <f t="shared" si="410"/>
        <v>No</v>
      </c>
    </row>
    <row r="8721" spans="1:6" x14ac:dyDescent="0.25">
      <c r="A8721" t="s">
        <v>179</v>
      </c>
      <c r="B8721" s="1">
        <v>38535</v>
      </c>
      <c r="C8721" t="s">
        <v>5011</v>
      </c>
      <c r="D8721">
        <f t="shared" si="408"/>
        <v>5480.24</v>
      </c>
      <c r="E8721">
        <f t="shared" si="409"/>
        <v>7</v>
      </c>
      <c r="F8721" t="str">
        <f t="shared" si="410"/>
        <v>No</v>
      </c>
    </row>
    <row r="8722" spans="1:6" x14ac:dyDescent="0.25">
      <c r="A8722" t="s">
        <v>320</v>
      </c>
      <c r="B8722" s="1">
        <v>40662</v>
      </c>
      <c r="C8722">
        <v>5911.55</v>
      </c>
      <c r="D8722">
        <f t="shared" si="408"/>
        <v>5911.55</v>
      </c>
      <c r="E8722">
        <f t="shared" si="409"/>
        <v>4</v>
      </c>
      <c r="F8722" t="str">
        <f t="shared" si="410"/>
        <v>Yes</v>
      </c>
    </row>
    <row r="8723" spans="1:6" x14ac:dyDescent="0.25">
      <c r="A8723" t="s">
        <v>202</v>
      </c>
      <c r="B8723" s="1">
        <v>41868</v>
      </c>
      <c r="C8723" t="s">
        <v>5012</v>
      </c>
      <c r="D8723">
        <f t="shared" si="408"/>
        <v>7832.57</v>
      </c>
      <c r="E8723">
        <f t="shared" si="409"/>
        <v>8</v>
      </c>
      <c r="F8723" t="str">
        <f t="shared" si="410"/>
        <v>No</v>
      </c>
    </row>
    <row r="8724" spans="1:6" x14ac:dyDescent="0.25">
      <c r="A8724" t="s">
        <v>886</v>
      </c>
      <c r="B8724" s="1">
        <v>41260</v>
      </c>
      <c r="C8724" t="s">
        <v>5013</v>
      </c>
      <c r="D8724">
        <f t="shared" si="408"/>
        <v>6166.88</v>
      </c>
      <c r="E8724">
        <f t="shared" si="409"/>
        <v>12</v>
      </c>
      <c r="F8724" t="str">
        <f t="shared" si="410"/>
        <v>No</v>
      </c>
    </row>
    <row r="8725" spans="1:6" x14ac:dyDescent="0.25">
      <c r="A8725" t="s">
        <v>850</v>
      </c>
      <c r="B8725" s="1">
        <v>41941</v>
      </c>
      <c r="C8725">
        <v>5782.63</v>
      </c>
      <c r="D8725">
        <f t="shared" si="408"/>
        <v>5782.63</v>
      </c>
      <c r="E8725">
        <f t="shared" si="409"/>
        <v>10</v>
      </c>
      <c r="F8725" t="str">
        <f t="shared" si="410"/>
        <v>No</v>
      </c>
    </row>
    <row r="8726" spans="1:6" x14ac:dyDescent="0.25">
      <c r="A8726" t="s">
        <v>717</v>
      </c>
      <c r="B8726" s="1">
        <v>41405</v>
      </c>
      <c r="C8726">
        <v>8543.36</v>
      </c>
      <c r="D8726">
        <f t="shared" si="408"/>
        <v>8543.36</v>
      </c>
      <c r="E8726">
        <f t="shared" si="409"/>
        <v>5</v>
      </c>
      <c r="F8726" t="str">
        <f t="shared" si="410"/>
        <v>No</v>
      </c>
    </row>
    <row r="8727" spans="1:6" x14ac:dyDescent="0.25">
      <c r="A8727" t="s">
        <v>474</v>
      </c>
      <c r="B8727" s="1">
        <v>41876</v>
      </c>
      <c r="C8727">
        <v>9227.01</v>
      </c>
      <c r="D8727">
        <f t="shared" si="408"/>
        <v>9227.01</v>
      </c>
      <c r="E8727">
        <f t="shared" si="409"/>
        <v>8</v>
      </c>
      <c r="F8727" t="str">
        <f t="shared" si="410"/>
        <v>No</v>
      </c>
    </row>
    <row r="8728" spans="1:6" x14ac:dyDescent="0.25">
      <c r="A8728" t="s">
        <v>413</v>
      </c>
      <c r="B8728" s="1">
        <v>39308</v>
      </c>
      <c r="C8728">
        <v>8821.5</v>
      </c>
      <c r="D8728">
        <f t="shared" si="408"/>
        <v>8821.5</v>
      </c>
      <c r="E8728">
        <f t="shared" si="409"/>
        <v>8</v>
      </c>
      <c r="F8728" t="str">
        <f t="shared" si="410"/>
        <v>No</v>
      </c>
    </row>
    <row r="8729" spans="1:6" x14ac:dyDescent="0.25">
      <c r="A8729" t="s">
        <v>1409</v>
      </c>
      <c r="B8729" s="1">
        <v>41616</v>
      </c>
      <c r="C8729">
        <v>7860.89</v>
      </c>
      <c r="D8729">
        <f t="shared" si="408"/>
        <v>7860.89</v>
      </c>
      <c r="E8729">
        <f t="shared" si="409"/>
        <v>12</v>
      </c>
      <c r="F8729" t="str">
        <f t="shared" si="410"/>
        <v>No</v>
      </c>
    </row>
    <row r="8730" spans="1:6" x14ac:dyDescent="0.25">
      <c r="A8730" t="s">
        <v>108</v>
      </c>
      <c r="B8730" s="1">
        <v>37179</v>
      </c>
      <c r="C8730" t="s">
        <v>5014</v>
      </c>
      <c r="D8730">
        <f t="shared" si="408"/>
        <v>7053.69</v>
      </c>
      <c r="E8730">
        <f t="shared" si="409"/>
        <v>10</v>
      </c>
      <c r="F8730" t="str">
        <f t="shared" si="410"/>
        <v>No</v>
      </c>
    </row>
    <row r="8731" spans="1:6" x14ac:dyDescent="0.25">
      <c r="A8731" t="s">
        <v>1052</v>
      </c>
      <c r="B8731" s="1">
        <v>40000</v>
      </c>
      <c r="C8731" t="s">
        <v>5015</v>
      </c>
      <c r="D8731">
        <f t="shared" si="408"/>
        <v>9290.0499999999993</v>
      </c>
      <c r="E8731">
        <f t="shared" si="409"/>
        <v>7</v>
      </c>
      <c r="F8731" t="str">
        <f t="shared" si="410"/>
        <v>No</v>
      </c>
    </row>
    <row r="8732" spans="1:6" x14ac:dyDescent="0.25">
      <c r="A8732" t="s">
        <v>125</v>
      </c>
      <c r="B8732" s="1">
        <v>41259</v>
      </c>
      <c r="C8732">
        <v>5786.46</v>
      </c>
      <c r="D8732">
        <f t="shared" si="408"/>
        <v>5786.46</v>
      </c>
      <c r="E8732">
        <f t="shared" si="409"/>
        <v>12</v>
      </c>
      <c r="F8732" t="str">
        <f t="shared" si="410"/>
        <v>No</v>
      </c>
    </row>
    <row r="8733" spans="1:6" x14ac:dyDescent="0.25">
      <c r="A8733" t="s">
        <v>217</v>
      </c>
      <c r="B8733" s="1">
        <v>39768</v>
      </c>
      <c r="C8733" t="s">
        <v>5016</v>
      </c>
      <c r="D8733">
        <f t="shared" si="408"/>
        <v>8318.4599999999991</v>
      </c>
      <c r="E8733">
        <f t="shared" si="409"/>
        <v>11</v>
      </c>
      <c r="F8733" t="str">
        <f t="shared" si="410"/>
        <v>No</v>
      </c>
    </row>
    <row r="8734" spans="1:6" x14ac:dyDescent="0.25">
      <c r="A8734" t="s">
        <v>119</v>
      </c>
      <c r="B8734" s="1">
        <v>37213</v>
      </c>
      <c r="C8734" t="s">
        <v>5017</v>
      </c>
      <c r="D8734">
        <f t="shared" si="408"/>
        <v>5249.14</v>
      </c>
      <c r="E8734">
        <f t="shared" si="409"/>
        <v>11</v>
      </c>
      <c r="F8734" t="str">
        <f t="shared" si="410"/>
        <v>No</v>
      </c>
    </row>
    <row r="8735" spans="1:6" x14ac:dyDescent="0.25">
      <c r="A8735" t="s">
        <v>126</v>
      </c>
      <c r="B8735" s="1">
        <v>41201</v>
      </c>
      <c r="C8735">
        <v>9458.67</v>
      </c>
      <c r="D8735">
        <f t="shared" si="408"/>
        <v>9458.67</v>
      </c>
      <c r="E8735">
        <f t="shared" si="409"/>
        <v>10</v>
      </c>
      <c r="F8735" t="str">
        <f t="shared" si="410"/>
        <v>No</v>
      </c>
    </row>
    <row r="8736" spans="1:6" x14ac:dyDescent="0.25">
      <c r="A8736" t="s">
        <v>138</v>
      </c>
      <c r="B8736" s="1">
        <v>41407</v>
      </c>
      <c r="C8736" t="s">
        <v>5018</v>
      </c>
      <c r="D8736">
        <f t="shared" si="408"/>
        <v>8232.82</v>
      </c>
      <c r="E8736">
        <f t="shared" si="409"/>
        <v>5</v>
      </c>
      <c r="F8736" t="str">
        <f t="shared" si="410"/>
        <v>Yes</v>
      </c>
    </row>
    <row r="8737" spans="1:6" x14ac:dyDescent="0.25">
      <c r="A8737" t="s">
        <v>134</v>
      </c>
      <c r="B8737" s="1">
        <v>37875</v>
      </c>
      <c r="C8737">
        <v>9447.61</v>
      </c>
      <c r="D8737">
        <f t="shared" si="408"/>
        <v>9447.61</v>
      </c>
      <c r="E8737">
        <f t="shared" si="409"/>
        <v>9</v>
      </c>
      <c r="F8737" t="str">
        <f t="shared" si="410"/>
        <v>No</v>
      </c>
    </row>
    <row r="8738" spans="1:6" x14ac:dyDescent="0.25">
      <c r="A8738" t="s">
        <v>949</v>
      </c>
      <c r="B8738" s="1">
        <v>39972</v>
      </c>
      <c r="C8738" t="s">
        <v>5019</v>
      </c>
      <c r="D8738">
        <f t="shared" si="408"/>
        <v>8684.1</v>
      </c>
      <c r="E8738">
        <f t="shared" si="409"/>
        <v>6</v>
      </c>
      <c r="F8738" t="str">
        <f t="shared" si="410"/>
        <v>No</v>
      </c>
    </row>
    <row r="8739" spans="1:6" x14ac:dyDescent="0.25">
      <c r="A8739" t="s">
        <v>778</v>
      </c>
      <c r="B8739" s="1">
        <v>40358</v>
      </c>
      <c r="C8739" t="s">
        <v>5020</v>
      </c>
      <c r="D8739">
        <f t="shared" si="408"/>
        <v>7236.75</v>
      </c>
      <c r="E8739">
        <f t="shared" si="409"/>
        <v>6</v>
      </c>
      <c r="F8739" t="str">
        <f t="shared" si="410"/>
        <v>No</v>
      </c>
    </row>
    <row r="8740" spans="1:6" x14ac:dyDescent="0.25">
      <c r="A8740" t="s">
        <v>126</v>
      </c>
      <c r="B8740" s="1">
        <v>39605</v>
      </c>
      <c r="C8740">
        <v>5509.19</v>
      </c>
      <c r="D8740">
        <f t="shared" si="408"/>
        <v>5509.19</v>
      </c>
      <c r="E8740">
        <f t="shared" si="409"/>
        <v>6</v>
      </c>
      <c r="F8740" t="str">
        <f t="shared" si="410"/>
        <v>No</v>
      </c>
    </row>
    <row r="8741" spans="1:6" x14ac:dyDescent="0.25">
      <c r="A8741" t="s">
        <v>176</v>
      </c>
      <c r="B8741" s="1">
        <v>41686</v>
      </c>
      <c r="C8741">
        <v>8987.1200000000008</v>
      </c>
      <c r="D8741">
        <f t="shared" si="408"/>
        <v>8987.1200000000008</v>
      </c>
      <c r="E8741">
        <f t="shared" si="409"/>
        <v>2</v>
      </c>
      <c r="F8741" t="str">
        <f t="shared" si="410"/>
        <v>No</v>
      </c>
    </row>
    <row r="8742" spans="1:6" x14ac:dyDescent="0.25">
      <c r="A8742" t="s">
        <v>84</v>
      </c>
      <c r="B8742" s="1">
        <v>40932</v>
      </c>
      <c r="C8742">
        <v>5546.67</v>
      </c>
      <c r="D8742">
        <f t="shared" si="408"/>
        <v>5546.67</v>
      </c>
      <c r="E8742">
        <f t="shared" si="409"/>
        <v>1</v>
      </c>
      <c r="F8742" t="str">
        <f t="shared" si="410"/>
        <v>No</v>
      </c>
    </row>
    <row r="8743" spans="1:6" x14ac:dyDescent="0.25">
      <c r="A8743" t="s">
        <v>283</v>
      </c>
      <c r="B8743" s="1">
        <v>40875</v>
      </c>
      <c r="C8743" t="s">
        <v>5021</v>
      </c>
      <c r="D8743">
        <f t="shared" si="408"/>
        <v>5907.68</v>
      </c>
      <c r="E8743">
        <f t="shared" si="409"/>
        <v>11</v>
      </c>
      <c r="F8743" t="str">
        <f t="shared" si="410"/>
        <v>No</v>
      </c>
    </row>
    <row r="8744" spans="1:6" x14ac:dyDescent="0.25">
      <c r="A8744" t="s">
        <v>1853</v>
      </c>
      <c r="B8744" s="1">
        <v>38489</v>
      </c>
      <c r="C8744">
        <v>8982.27</v>
      </c>
      <c r="D8744">
        <f t="shared" si="408"/>
        <v>8982.27</v>
      </c>
      <c r="E8744">
        <f t="shared" si="409"/>
        <v>5</v>
      </c>
      <c r="F8744" t="str">
        <f t="shared" si="410"/>
        <v>No</v>
      </c>
    </row>
    <row r="8745" spans="1:6" x14ac:dyDescent="0.25">
      <c r="A8745" t="s">
        <v>79</v>
      </c>
      <c r="B8745" s="1">
        <v>39930</v>
      </c>
      <c r="C8745">
        <v>8699.1299999999992</v>
      </c>
      <c r="D8745">
        <f t="shared" si="408"/>
        <v>8699.1299999999992</v>
      </c>
      <c r="E8745">
        <f t="shared" si="409"/>
        <v>4</v>
      </c>
      <c r="F8745" t="str">
        <f t="shared" si="410"/>
        <v>Yes</v>
      </c>
    </row>
    <row r="8746" spans="1:6" x14ac:dyDescent="0.25">
      <c r="A8746" t="s">
        <v>728</v>
      </c>
      <c r="B8746" s="1">
        <v>38595</v>
      </c>
      <c r="C8746">
        <v>8023.25</v>
      </c>
      <c r="D8746">
        <f t="shared" si="408"/>
        <v>8023.25</v>
      </c>
      <c r="E8746">
        <f t="shared" si="409"/>
        <v>8</v>
      </c>
      <c r="F8746" t="str">
        <f t="shared" si="410"/>
        <v>No</v>
      </c>
    </row>
    <row r="8747" spans="1:6" x14ac:dyDescent="0.25">
      <c r="A8747" t="s">
        <v>868</v>
      </c>
      <c r="B8747" s="1">
        <v>37775</v>
      </c>
      <c r="C8747">
        <v>5119.3500000000004</v>
      </c>
      <c r="D8747">
        <f t="shared" si="408"/>
        <v>5119.3500000000004</v>
      </c>
      <c r="E8747">
        <f t="shared" si="409"/>
        <v>6</v>
      </c>
      <c r="F8747" t="str">
        <f t="shared" si="410"/>
        <v>No</v>
      </c>
    </row>
    <row r="8748" spans="1:6" x14ac:dyDescent="0.25">
      <c r="A8748" t="s">
        <v>1017</v>
      </c>
      <c r="B8748" s="1">
        <v>39331</v>
      </c>
      <c r="C8748">
        <v>7454.92</v>
      </c>
      <c r="D8748">
        <f t="shared" si="408"/>
        <v>7454.92</v>
      </c>
      <c r="E8748">
        <f t="shared" si="409"/>
        <v>9</v>
      </c>
      <c r="F8748" t="str">
        <f t="shared" si="410"/>
        <v>No</v>
      </c>
    </row>
    <row r="8749" spans="1:6" x14ac:dyDescent="0.25">
      <c r="A8749" t="s">
        <v>334</v>
      </c>
      <c r="B8749" s="1">
        <v>40167</v>
      </c>
      <c r="C8749">
        <v>9572.92</v>
      </c>
      <c r="D8749">
        <f t="shared" si="408"/>
        <v>9572.92</v>
      </c>
      <c r="E8749">
        <f t="shared" si="409"/>
        <v>12</v>
      </c>
      <c r="F8749" t="str">
        <f t="shared" si="410"/>
        <v>No</v>
      </c>
    </row>
    <row r="8750" spans="1:6" x14ac:dyDescent="0.25">
      <c r="A8750" t="s">
        <v>850</v>
      </c>
      <c r="B8750" s="1">
        <v>39161</v>
      </c>
      <c r="C8750" t="s">
        <v>5022</v>
      </c>
      <c r="D8750">
        <f t="shared" si="408"/>
        <v>6099.5</v>
      </c>
      <c r="E8750">
        <f t="shared" si="409"/>
        <v>3</v>
      </c>
      <c r="F8750" t="str">
        <f t="shared" si="410"/>
        <v>No</v>
      </c>
    </row>
    <row r="8751" spans="1:6" x14ac:dyDescent="0.25">
      <c r="A8751" t="s">
        <v>676</v>
      </c>
      <c r="B8751" s="1">
        <v>41339</v>
      </c>
      <c r="C8751" t="s">
        <v>5023</v>
      </c>
      <c r="D8751">
        <f t="shared" si="408"/>
        <v>6881.26</v>
      </c>
      <c r="E8751">
        <f t="shared" si="409"/>
        <v>3</v>
      </c>
      <c r="F8751" t="str">
        <f t="shared" si="410"/>
        <v>No</v>
      </c>
    </row>
    <row r="8752" spans="1:6" x14ac:dyDescent="0.25">
      <c r="A8752" t="s">
        <v>126</v>
      </c>
      <c r="B8752" s="1">
        <v>39606</v>
      </c>
      <c r="C8752">
        <v>9324.65</v>
      </c>
      <c r="D8752">
        <f t="shared" si="408"/>
        <v>9324.65</v>
      </c>
      <c r="E8752">
        <f t="shared" si="409"/>
        <v>6</v>
      </c>
      <c r="F8752" t="str">
        <f t="shared" si="410"/>
        <v>No</v>
      </c>
    </row>
    <row r="8753" spans="1:6" x14ac:dyDescent="0.25">
      <c r="A8753" t="s">
        <v>202</v>
      </c>
      <c r="B8753" s="1">
        <v>38316</v>
      </c>
      <c r="C8753">
        <v>6435.1</v>
      </c>
      <c r="D8753">
        <f t="shared" si="408"/>
        <v>6435.1</v>
      </c>
      <c r="E8753">
        <f t="shared" si="409"/>
        <v>11</v>
      </c>
      <c r="F8753" t="str">
        <f t="shared" si="410"/>
        <v>No</v>
      </c>
    </row>
    <row r="8754" spans="1:6" x14ac:dyDescent="0.25">
      <c r="A8754" t="s">
        <v>506</v>
      </c>
      <c r="B8754" s="1">
        <v>40938</v>
      </c>
      <c r="C8754" t="s">
        <v>5024</v>
      </c>
      <c r="D8754">
        <f t="shared" si="408"/>
        <v>8060.52</v>
      </c>
      <c r="E8754">
        <f t="shared" si="409"/>
        <v>1</v>
      </c>
      <c r="F8754" t="str">
        <f t="shared" si="410"/>
        <v>No</v>
      </c>
    </row>
    <row r="8755" spans="1:6" x14ac:dyDescent="0.25">
      <c r="A8755" t="s">
        <v>396</v>
      </c>
      <c r="B8755" s="1">
        <v>37808</v>
      </c>
      <c r="C8755" t="s">
        <v>5025</v>
      </c>
      <c r="D8755">
        <f t="shared" si="408"/>
        <v>5221.1899999999996</v>
      </c>
      <c r="E8755">
        <f t="shared" si="409"/>
        <v>7</v>
      </c>
      <c r="F8755" t="str">
        <f t="shared" si="410"/>
        <v>Yes</v>
      </c>
    </row>
    <row r="8756" spans="1:6" x14ac:dyDescent="0.25">
      <c r="A8756" t="s">
        <v>894</v>
      </c>
      <c r="B8756" s="1">
        <v>38303</v>
      </c>
      <c r="C8756" t="s">
        <v>5026</v>
      </c>
      <c r="D8756">
        <f t="shared" si="408"/>
        <v>9677.5</v>
      </c>
      <c r="E8756">
        <f t="shared" si="409"/>
        <v>11</v>
      </c>
      <c r="F8756" t="str">
        <f t="shared" si="410"/>
        <v>No</v>
      </c>
    </row>
    <row r="8757" spans="1:6" x14ac:dyDescent="0.25">
      <c r="A8757" t="s">
        <v>884</v>
      </c>
      <c r="B8757" s="1">
        <v>38055</v>
      </c>
      <c r="C8757">
        <v>9377.14</v>
      </c>
      <c r="D8757">
        <f t="shared" si="408"/>
        <v>9377.14</v>
      </c>
      <c r="E8757">
        <f t="shared" si="409"/>
        <v>3</v>
      </c>
      <c r="F8757" t="str">
        <f t="shared" si="410"/>
        <v>No</v>
      </c>
    </row>
    <row r="8758" spans="1:6" x14ac:dyDescent="0.25">
      <c r="A8758" t="s">
        <v>170</v>
      </c>
      <c r="B8758" s="1">
        <v>37107</v>
      </c>
      <c r="C8758" t="s">
        <v>5027</v>
      </c>
      <c r="D8758">
        <f t="shared" si="408"/>
        <v>7197.26</v>
      </c>
      <c r="E8758">
        <f t="shared" si="409"/>
        <v>8</v>
      </c>
      <c r="F8758" t="str">
        <f t="shared" si="410"/>
        <v>No</v>
      </c>
    </row>
    <row r="8759" spans="1:6" x14ac:dyDescent="0.25">
      <c r="A8759" t="s">
        <v>1131</v>
      </c>
      <c r="B8759" s="1">
        <v>40146</v>
      </c>
      <c r="C8759">
        <v>6547.25</v>
      </c>
      <c r="D8759">
        <f t="shared" si="408"/>
        <v>6547.25</v>
      </c>
      <c r="E8759">
        <f t="shared" si="409"/>
        <v>11</v>
      </c>
      <c r="F8759" t="str">
        <f t="shared" si="410"/>
        <v>No</v>
      </c>
    </row>
    <row r="8760" spans="1:6" x14ac:dyDescent="0.25">
      <c r="A8760" t="s">
        <v>466</v>
      </c>
      <c r="B8760" s="1">
        <v>41316</v>
      </c>
      <c r="C8760" t="s">
        <v>5028</v>
      </c>
      <c r="D8760">
        <f t="shared" si="408"/>
        <v>5004.96</v>
      </c>
      <c r="E8760">
        <f t="shared" si="409"/>
        <v>2</v>
      </c>
      <c r="F8760" t="str">
        <f t="shared" si="410"/>
        <v>No</v>
      </c>
    </row>
    <row r="8761" spans="1:6" x14ac:dyDescent="0.25">
      <c r="A8761" t="s">
        <v>701</v>
      </c>
      <c r="B8761" s="1">
        <v>39004</v>
      </c>
      <c r="C8761" t="s">
        <v>5029</v>
      </c>
      <c r="D8761">
        <f t="shared" si="408"/>
        <v>9105.2199999999993</v>
      </c>
      <c r="E8761">
        <f t="shared" si="409"/>
        <v>10</v>
      </c>
      <c r="F8761" t="str">
        <f t="shared" si="410"/>
        <v>No</v>
      </c>
    </row>
    <row r="8762" spans="1:6" x14ac:dyDescent="0.25">
      <c r="A8762" t="s">
        <v>162</v>
      </c>
      <c r="B8762" s="1">
        <v>39388</v>
      </c>
      <c r="C8762">
        <v>5450.18</v>
      </c>
      <c r="D8762">
        <f t="shared" si="408"/>
        <v>5450.18</v>
      </c>
      <c r="E8762">
        <f t="shared" si="409"/>
        <v>11</v>
      </c>
      <c r="F8762" t="str">
        <f t="shared" si="410"/>
        <v>No</v>
      </c>
    </row>
    <row r="8763" spans="1:6" x14ac:dyDescent="0.25">
      <c r="A8763" t="s">
        <v>372</v>
      </c>
      <c r="B8763" s="1">
        <v>38331</v>
      </c>
      <c r="C8763" t="s">
        <v>5030</v>
      </c>
      <c r="D8763">
        <f t="shared" si="408"/>
        <v>9199.5300000000007</v>
      </c>
      <c r="E8763">
        <f t="shared" si="409"/>
        <v>12</v>
      </c>
      <c r="F8763" t="str">
        <f t="shared" si="410"/>
        <v>No</v>
      </c>
    </row>
    <row r="8764" spans="1:6" x14ac:dyDescent="0.25">
      <c r="A8764" t="s">
        <v>637</v>
      </c>
      <c r="B8764" s="1">
        <v>40767</v>
      </c>
      <c r="C8764">
        <v>6982.8</v>
      </c>
      <c r="D8764">
        <f t="shared" si="408"/>
        <v>6982.8</v>
      </c>
      <c r="E8764">
        <f t="shared" si="409"/>
        <v>8</v>
      </c>
      <c r="F8764" t="str">
        <f t="shared" si="410"/>
        <v>No</v>
      </c>
    </row>
    <row r="8765" spans="1:6" x14ac:dyDescent="0.25">
      <c r="A8765" t="s">
        <v>1197</v>
      </c>
      <c r="B8765" s="1">
        <v>40598</v>
      </c>
      <c r="C8765">
        <v>9630.8799999999992</v>
      </c>
      <c r="D8765">
        <f t="shared" si="408"/>
        <v>9630.8799999999992</v>
      </c>
      <c r="E8765">
        <f t="shared" si="409"/>
        <v>2</v>
      </c>
      <c r="F8765" t="str">
        <f t="shared" si="410"/>
        <v>No</v>
      </c>
    </row>
    <row r="8766" spans="1:6" x14ac:dyDescent="0.25">
      <c r="A8766" t="s">
        <v>413</v>
      </c>
      <c r="B8766" s="1">
        <v>41609</v>
      </c>
      <c r="C8766" t="s">
        <v>5031</v>
      </c>
      <c r="D8766">
        <f t="shared" si="408"/>
        <v>9096.06</v>
      </c>
      <c r="E8766">
        <f t="shared" si="409"/>
        <v>12</v>
      </c>
      <c r="F8766" t="str">
        <f t="shared" si="410"/>
        <v>No</v>
      </c>
    </row>
    <row r="8767" spans="1:6" x14ac:dyDescent="0.25">
      <c r="A8767" t="s">
        <v>314</v>
      </c>
      <c r="B8767" s="1">
        <v>40744</v>
      </c>
      <c r="C8767">
        <v>5925.98</v>
      </c>
      <c r="D8767">
        <f t="shared" si="408"/>
        <v>5925.98</v>
      </c>
      <c r="E8767">
        <f t="shared" si="409"/>
        <v>7</v>
      </c>
      <c r="F8767" t="str">
        <f t="shared" si="410"/>
        <v>No</v>
      </c>
    </row>
    <row r="8768" spans="1:6" x14ac:dyDescent="0.25">
      <c r="A8768" t="s">
        <v>1197</v>
      </c>
      <c r="B8768" s="1">
        <v>41710</v>
      </c>
      <c r="C8768">
        <v>7102.6</v>
      </c>
      <c r="D8768">
        <f t="shared" si="408"/>
        <v>7102.6</v>
      </c>
      <c r="E8768">
        <f t="shared" si="409"/>
        <v>3</v>
      </c>
      <c r="F8768" t="str">
        <f t="shared" si="410"/>
        <v>No</v>
      </c>
    </row>
    <row r="8769" spans="1:6" x14ac:dyDescent="0.25">
      <c r="A8769" t="s">
        <v>101</v>
      </c>
      <c r="B8769" s="1">
        <v>38273</v>
      </c>
      <c r="C8769">
        <v>7584.15</v>
      </c>
      <c r="D8769">
        <f t="shared" si="408"/>
        <v>7584.15</v>
      </c>
      <c r="E8769">
        <f t="shared" si="409"/>
        <v>10</v>
      </c>
      <c r="F8769" t="str">
        <f t="shared" si="410"/>
        <v>No</v>
      </c>
    </row>
    <row r="8770" spans="1:6" x14ac:dyDescent="0.25">
      <c r="A8770" t="s">
        <v>497</v>
      </c>
      <c r="B8770" s="1">
        <v>37279</v>
      </c>
      <c r="C8770">
        <v>6731.53</v>
      </c>
      <c r="D8770">
        <f t="shared" si="408"/>
        <v>6731.53</v>
      </c>
      <c r="E8770">
        <f t="shared" si="409"/>
        <v>1</v>
      </c>
      <c r="F8770" t="str">
        <f t="shared" si="410"/>
        <v>No</v>
      </c>
    </row>
    <row r="8771" spans="1:6" x14ac:dyDescent="0.25">
      <c r="A8771" t="s">
        <v>860</v>
      </c>
      <c r="B8771" s="1">
        <v>40023</v>
      </c>
      <c r="C8771" t="s">
        <v>5032</v>
      </c>
      <c r="D8771">
        <f t="shared" ref="D8771:D8834" si="411">IF(LEFT(RIGHT(C8771,3))=",",_xlfn.NUMBERVALUE(C8771,",","."),C8771)</f>
        <v>8945.86</v>
      </c>
      <c r="E8771">
        <f t="shared" ref="E8771:E8834" si="412">MONTH(B8771)</f>
        <v>7</v>
      </c>
      <c r="F8771" t="str">
        <f t="shared" ref="F8771:F8834" si="413">IF(ISERROR(SEARCH("J*A*S*M",A8771)),"No","Yes")</f>
        <v>No</v>
      </c>
    </row>
    <row r="8772" spans="1:6" x14ac:dyDescent="0.25">
      <c r="A8772" t="s">
        <v>652</v>
      </c>
      <c r="B8772" s="1">
        <v>37321</v>
      </c>
      <c r="C8772">
        <v>9201.2000000000007</v>
      </c>
      <c r="D8772">
        <f t="shared" si="411"/>
        <v>9201.2000000000007</v>
      </c>
      <c r="E8772">
        <f t="shared" si="412"/>
        <v>3</v>
      </c>
      <c r="F8772" t="str">
        <f t="shared" si="413"/>
        <v>No</v>
      </c>
    </row>
    <row r="8773" spans="1:6" x14ac:dyDescent="0.25">
      <c r="A8773" t="s">
        <v>1586</v>
      </c>
      <c r="B8773" s="1">
        <v>40894</v>
      </c>
      <c r="C8773">
        <v>9082.4500000000007</v>
      </c>
      <c r="D8773">
        <f t="shared" si="411"/>
        <v>9082.4500000000007</v>
      </c>
      <c r="E8773">
        <f t="shared" si="412"/>
        <v>12</v>
      </c>
      <c r="F8773" t="str">
        <f t="shared" si="413"/>
        <v>No</v>
      </c>
    </row>
    <row r="8774" spans="1:6" x14ac:dyDescent="0.25">
      <c r="A8774" t="s">
        <v>61</v>
      </c>
      <c r="B8774" s="1">
        <v>39586</v>
      </c>
      <c r="C8774" t="s">
        <v>5033</v>
      </c>
      <c r="D8774">
        <f t="shared" si="411"/>
        <v>9975.7000000000007</v>
      </c>
      <c r="E8774">
        <f t="shared" si="412"/>
        <v>5</v>
      </c>
      <c r="F8774" t="str">
        <f t="shared" si="413"/>
        <v>No</v>
      </c>
    </row>
    <row r="8775" spans="1:6" x14ac:dyDescent="0.25">
      <c r="A8775" t="s">
        <v>1973</v>
      </c>
      <c r="B8775" s="1">
        <v>38997</v>
      </c>
      <c r="C8775" t="s">
        <v>5034</v>
      </c>
      <c r="D8775">
        <f t="shared" si="411"/>
        <v>9280.57</v>
      </c>
      <c r="E8775">
        <f t="shared" si="412"/>
        <v>10</v>
      </c>
      <c r="F8775" t="str">
        <f t="shared" si="413"/>
        <v>No</v>
      </c>
    </row>
    <row r="8776" spans="1:6" x14ac:dyDescent="0.25">
      <c r="A8776" t="s">
        <v>534</v>
      </c>
      <c r="B8776" s="1">
        <v>38739</v>
      </c>
      <c r="C8776">
        <v>6610.52</v>
      </c>
      <c r="D8776">
        <f t="shared" si="411"/>
        <v>6610.52</v>
      </c>
      <c r="E8776">
        <f t="shared" si="412"/>
        <v>1</v>
      </c>
      <c r="F8776" t="str">
        <f t="shared" si="413"/>
        <v>No</v>
      </c>
    </row>
    <row r="8777" spans="1:6" x14ac:dyDescent="0.25">
      <c r="A8777" t="s">
        <v>965</v>
      </c>
      <c r="B8777" s="1">
        <v>38087</v>
      </c>
      <c r="C8777" t="s">
        <v>5035</v>
      </c>
      <c r="D8777">
        <f t="shared" si="411"/>
        <v>5321.78</v>
      </c>
      <c r="E8777">
        <f t="shared" si="412"/>
        <v>4</v>
      </c>
      <c r="F8777" t="str">
        <f t="shared" si="413"/>
        <v>No</v>
      </c>
    </row>
    <row r="8778" spans="1:6" x14ac:dyDescent="0.25">
      <c r="A8778" t="s">
        <v>143</v>
      </c>
      <c r="B8778" s="1">
        <v>38606</v>
      </c>
      <c r="C8778" t="s">
        <v>5036</v>
      </c>
      <c r="D8778">
        <f t="shared" si="411"/>
        <v>9009.58</v>
      </c>
      <c r="E8778">
        <f t="shared" si="412"/>
        <v>9</v>
      </c>
      <c r="F8778" t="str">
        <f t="shared" si="413"/>
        <v>Yes</v>
      </c>
    </row>
    <row r="8779" spans="1:6" x14ac:dyDescent="0.25">
      <c r="A8779" t="s">
        <v>223</v>
      </c>
      <c r="B8779" s="1">
        <v>38600</v>
      </c>
      <c r="C8779" t="s">
        <v>5037</v>
      </c>
      <c r="D8779">
        <f t="shared" si="411"/>
        <v>9937.4599999999991</v>
      </c>
      <c r="E8779">
        <f t="shared" si="412"/>
        <v>9</v>
      </c>
      <c r="F8779" t="str">
        <f t="shared" si="413"/>
        <v>No</v>
      </c>
    </row>
    <row r="8780" spans="1:6" x14ac:dyDescent="0.25">
      <c r="A8780" t="s">
        <v>689</v>
      </c>
      <c r="B8780" s="1">
        <v>37350</v>
      </c>
      <c r="C8780">
        <v>8247.2099999999991</v>
      </c>
      <c r="D8780">
        <f t="shared" si="411"/>
        <v>8247.2099999999991</v>
      </c>
      <c r="E8780">
        <f t="shared" si="412"/>
        <v>4</v>
      </c>
      <c r="F8780" t="str">
        <f t="shared" si="413"/>
        <v>No</v>
      </c>
    </row>
    <row r="8781" spans="1:6" x14ac:dyDescent="0.25">
      <c r="A8781" t="s">
        <v>1015</v>
      </c>
      <c r="B8781" s="1">
        <v>37628</v>
      </c>
      <c r="C8781" t="s">
        <v>5038</v>
      </c>
      <c r="D8781">
        <f t="shared" si="411"/>
        <v>8384.61</v>
      </c>
      <c r="E8781">
        <f t="shared" si="412"/>
        <v>1</v>
      </c>
      <c r="F8781" t="str">
        <f t="shared" si="413"/>
        <v>No</v>
      </c>
    </row>
    <row r="8782" spans="1:6" x14ac:dyDescent="0.25">
      <c r="A8782" t="s">
        <v>881</v>
      </c>
      <c r="B8782" s="1">
        <v>38083</v>
      </c>
      <c r="C8782">
        <v>9710.68</v>
      </c>
      <c r="D8782">
        <f t="shared" si="411"/>
        <v>9710.68</v>
      </c>
      <c r="E8782">
        <f t="shared" si="412"/>
        <v>4</v>
      </c>
      <c r="F8782" t="str">
        <f t="shared" si="413"/>
        <v>No</v>
      </c>
    </row>
    <row r="8783" spans="1:6" x14ac:dyDescent="0.25">
      <c r="A8783" t="s">
        <v>844</v>
      </c>
      <c r="B8783" s="1">
        <v>37847</v>
      </c>
      <c r="C8783" t="s">
        <v>5039</v>
      </c>
      <c r="D8783">
        <f t="shared" si="411"/>
        <v>7034.42</v>
      </c>
      <c r="E8783">
        <f t="shared" si="412"/>
        <v>8</v>
      </c>
      <c r="F8783" t="str">
        <f t="shared" si="413"/>
        <v>No</v>
      </c>
    </row>
    <row r="8784" spans="1:6" x14ac:dyDescent="0.25">
      <c r="A8784" t="s">
        <v>1405</v>
      </c>
      <c r="B8784" s="1">
        <v>38018</v>
      </c>
      <c r="C8784">
        <v>7924.8</v>
      </c>
      <c r="D8784">
        <f t="shared" si="411"/>
        <v>7924.8</v>
      </c>
      <c r="E8784">
        <f t="shared" si="412"/>
        <v>2</v>
      </c>
      <c r="F8784" t="str">
        <f t="shared" si="413"/>
        <v>No</v>
      </c>
    </row>
    <row r="8785" spans="1:6" x14ac:dyDescent="0.25">
      <c r="A8785" t="s">
        <v>84</v>
      </c>
      <c r="B8785" s="1">
        <v>40398</v>
      </c>
      <c r="C8785" t="s">
        <v>5040</v>
      </c>
      <c r="D8785">
        <f t="shared" si="411"/>
        <v>9491.59</v>
      </c>
      <c r="E8785">
        <f t="shared" si="412"/>
        <v>8</v>
      </c>
      <c r="F8785" t="str">
        <f t="shared" si="413"/>
        <v>No</v>
      </c>
    </row>
    <row r="8786" spans="1:6" x14ac:dyDescent="0.25">
      <c r="A8786" t="s">
        <v>513</v>
      </c>
      <c r="B8786" s="1">
        <v>39003</v>
      </c>
      <c r="C8786">
        <v>8844.0300000000007</v>
      </c>
      <c r="D8786">
        <f t="shared" si="411"/>
        <v>8844.0300000000007</v>
      </c>
      <c r="E8786">
        <f t="shared" si="412"/>
        <v>10</v>
      </c>
      <c r="F8786" t="str">
        <f t="shared" si="413"/>
        <v>No</v>
      </c>
    </row>
    <row r="8787" spans="1:6" x14ac:dyDescent="0.25">
      <c r="A8787" t="s">
        <v>703</v>
      </c>
      <c r="B8787" s="1">
        <v>37053</v>
      </c>
      <c r="C8787" t="s">
        <v>5041</v>
      </c>
      <c r="D8787">
        <f t="shared" si="411"/>
        <v>9204.49</v>
      </c>
      <c r="E8787">
        <f t="shared" si="412"/>
        <v>6</v>
      </c>
      <c r="F8787" t="str">
        <f t="shared" si="413"/>
        <v>No</v>
      </c>
    </row>
    <row r="8788" spans="1:6" x14ac:dyDescent="0.25">
      <c r="A8788" t="s">
        <v>631</v>
      </c>
      <c r="B8788" s="1">
        <v>38334</v>
      </c>
      <c r="C8788">
        <v>6215.69</v>
      </c>
      <c r="D8788">
        <f t="shared" si="411"/>
        <v>6215.69</v>
      </c>
      <c r="E8788">
        <f t="shared" si="412"/>
        <v>12</v>
      </c>
      <c r="F8788" t="str">
        <f t="shared" si="413"/>
        <v>No</v>
      </c>
    </row>
    <row r="8789" spans="1:6" x14ac:dyDescent="0.25">
      <c r="A8789" t="s">
        <v>188</v>
      </c>
      <c r="B8789" s="1">
        <v>40696</v>
      </c>
      <c r="C8789" t="s">
        <v>5042</v>
      </c>
      <c r="D8789">
        <f t="shared" si="411"/>
        <v>7482.29</v>
      </c>
      <c r="E8789">
        <f t="shared" si="412"/>
        <v>6</v>
      </c>
      <c r="F8789" t="str">
        <f t="shared" si="413"/>
        <v>No</v>
      </c>
    </row>
    <row r="8790" spans="1:6" x14ac:dyDescent="0.25">
      <c r="A8790" t="s">
        <v>1105</v>
      </c>
      <c r="B8790" s="1">
        <v>38652</v>
      </c>
      <c r="C8790">
        <v>9420.06</v>
      </c>
      <c r="D8790">
        <f t="shared" si="411"/>
        <v>9420.06</v>
      </c>
      <c r="E8790">
        <f t="shared" si="412"/>
        <v>10</v>
      </c>
      <c r="F8790" t="str">
        <f t="shared" si="413"/>
        <v>No</v>
      </c>
    </row>
    <row r="8791" spans="1:6" x14ac:dyDescent="0.25">
      <c r="A8791" t="s">
        <v>777</v>
      </c>
      <c r="B8791" s="1">
        <v>37064</v>
      </c>
      <c r="C8791" t="s">
        <v>5043</v>
      </c>
      <c r="D8791">
        <f t="shared" si="411"/>
        <v>8273.4599999999991</v>
      </c>
      <c r="E8791">
        <f t="shared" si="412"/>
        <v>6</v>
      </c>
      <c r="F8791" t="str">
        <f t="shared" si="413"/>
        <v>No</v>
      </c>
    </row>
    <row r="8792" spans="1:6" x14ac:dyDescent="0.25">
      <c r="A8792" t="s">
        <v>566</v>
      </c>
      <c r="B8792" s="1">
        <v>41600</v>
      </c>
      <c r="C8792">
        <v>8816.5300000000007</v>
      </c>
      <c r="D8792">
        <f t="shared" si="411"/>
        <v>8816.5300000000007</v>
      </c>
      <c r="E8792">
        <f t="shared" si="412"/>
        <v>11</v>
      </c>
      <c r="F8792" t="str">
        <f t="shared" si="413"/>
        <v>No</v>
      </c>
    </row>
    <row r="8793" spans="1:6" x14ac:dyDescent="0.25">
      <c r="A8793" t="s">
        <v>201</v>
      </c>
      <c r="B8793" s="1">
        <v>41284</v>
      </c>
      <c r="C8793" t="s">
        <v>5044</v>
      </c>
      <c r="D8793">
        <f t="shared" si="411"/>
        <v>7497.14</v>
      </c>
      <c r="E8793">
        <f t="shared" si="412"/>
        <v>1</v>
      </c>
      <c r="F8793" t="str">
        <f t="shared" si="413"/>
        <v>No</v>
      </c>
    </row>
    <row r="8794" spans="1:6" x14ac:dyDescent="0.25">
      <c r="A8794" t="s">
        <v>143</v>
      </c>
      <c r="B8794" s="1">
        <v>37707</v>
      </c>
      <c r="C8794">
        <v>6722.04</v>
      </c>
      <c r="D8794">
        <f t="shared" si="411"/>
        <v>6722.04</v>
      </c>
      <c r="E8794">
        <f t="shared" si="412"/>
        <v>3</v>
      </c>
      <c r="F8794" t="str">
        <f t="shared" si="413"/>
        <v>Yes</v>
      </c>
    </row>
    <row r="8795" spans="1:6" x14ac:dyDescent="0.25">
      <c r="A8795" t="s">
        <v>1652</v>
      </c>
      <c r="B8795" s="1">
        <v>38646</v>
      </c>
      <c r="C8795" t="s">
        <v>5045</v>
      </c>
      <c r="D8795">
        <f t="shared" si="411"/>
        <v>8079.7</v>
      </c>
      <c r="E8795">
        <f t="shared" si="412"/>
        <v>10</v>
      </c>
      <c r="F8795" t="str">
        <f t="shared" si="413"/>
        <v>No</v>
      </c>
    </row>
    <row r="8796" spans="1:6" x14ac:dyDescent="0.25">
      <c r="A8796" t="s">
        <v>155</v>
      </c>
      <c r="B8796" s="1">
        <v>39144</v>
      </c>
      <c r="C8796">
        <v>8409.76</v>
      </c>
      <c r="D8796">
        <f t="shared" si="411"/>
        <v>8409.76</v>
      </c>
      <c r="E8796">
        <f t="shared" si="412"/>
        <v>3</v>
      </c>
      <c r="F8796" t="str">
        <f t="shared" si="413"/>
        <v>No</v>
      </c>
    </row>
    <row r="8797" spans="1:6" x14ac:dyDescent="0.25">
      <c r="A8797" t="s">
        <v>379</v>
      </c>
      <c r="B8797" s="1">
        <v>39042</v>
      </c>
      <c r="C8797" t="s">
        <v>5046</v>
      </c>
      <c r="D8797">
        <f t="shared" si="411"/>
        <v>8033.07</v>
      </c>
      <c r="E8797">
        <f t="shared" si="412"/>
        <v>11</v>
      </c>
      <c r="F8797" t="str">
        <f t="shared" si="413"/>
        <v>No</v>
      </c>
    </row>
    <row r="8798" spans="1:6" x14ac:dyDescent="0.25">
      <c r="A8798" t="s">
        <v>634</v>
      </c>
      <c r="B8798" s="1">
        <v>37390</v>
      </c>
      <c r="C8798">
        <v>5896.05</v>
      </c>
      <c r="D8798">
        <f t="shared" si="411"/>
        <v>5896.05</v>
      </c>
      <c r="E8798">
        <f t="shared" si="412"/>
        <v>5</v>
      </c>
      <c r="F8798" t="str">
        <f t="shared" si="413"/>
        <v>No</v>
      </c>
    </row>
    <row r="8799" spans="1:6" x14ac:dyDescent="0.25">
      <c r="A8799" t="s">
        <v>413</v>
      </c>
      <c r="B8799" s="1">
        <v>39865</v>
      </c>
      <c r="C8799">
        <v>5933.98</v>
      </c>
      <c r="D8799">
        <f t="shared" si="411"/>
        <v>5933.98</v>
      </c>
      <c r="E8799">
        <f t="shared" si="412"/>
        <v>2</v>
      </c>
      <c r="F8799" t="str">
        <f t="shared" si="413"/>
        <v>No</v>
      </c>
    </row>
    <row r="8800" spans="1:6" x14ac:dyDescent="0.25">
      <c r="A8800" t="s">
        <v>2638</v>
      </c>
      <c r="B8800" s="1">
        <v>40314</v>
      </c>
      <c r="C8800">
        <v>9119.9599999999991</v>
      </c>
      <c r="D8800">
        <f t="shared" si="411"/>
        <v>9119.9599999999991</v>
      </c>
      <c r="E8800">
        <f t="shared" si="412"/>
        <v>5</v>
      </c>
      <c r="F8800" t="str">
        <f t="shared" si="413"/>
        <v>No</v>
      </c>
    </row>
    <row r="8801" spans="1:6" x14ac:dyDescent="0.25">
      <c r="A8801" t="s">
        <v>372</v>
      </c>
      <c r="B8801" s="1">
        <v>41195</v>
      </c>
      <c r="C8801">
        <v>5025.6499999999996</v>
      </c>
      <c r="D8801">
        <f t="shared" si="411"/>
        <v>5025.6499999999996</v>
      </c>
      <c r="E8801">
        <f t="shared" si="412"/>
        <v>10</v>
      </c>
      <c r="F8801" t="str">
        <f t="shared" si="413"/>
        <v>No</v>
      </c>
    </row>
    <row r="8802" spans="1:6" x14ac:dyDescent="0.25">
      <c r="A8802" t="s">
        <v>2144</v>
      </c>
      <c r="B8802" s="1">
        <v>40475</v>
      </c>
      <c r="C8802" t="s">
        <v>5047</v>
      </c>
      <c r="D8802">
        <f t="shared" si="411"/>
        <v>7228.06</v>
      </c>
      <c r="E8802">
        <f t="shared" si="412"/>
        <v>10</v>
      </c>
      <c r="F8802" t="str">
        <f t="shared" si="413"/>
        <v>No</v>
      </c>
    </row>
    <row r="8803" spans="1:6" x14ac:dyDescent="0.25">
      <c r="A8803" t="s">
        <v>126</v>
      </c>
      <c r="B8803" s="1">
        <v>39652</v>
      </c>
      <c r="C8803" t="s">
        <v>5048</v>
      </c>
      <c r="D8803">
        <f t="shared" si="411"/>
        <v>5721.04</v>
      </c>
      <c r="E8803">
        <f t="shared" si="412"/>
        <v>7</v>
      </c>
      <c r="F8803" t="str">
        <f t="shared" si="413"/>
        <v>No</v>
      </c>
    </row>
    <row r="8804" spans="1:6" x14ac:dyDescent="0.25">
      <c r="A8804" t="s">
        <v>238</v>
      </c>
      <c r="B8804" s="1">
        <v>37281</v>
      </c>
      <c r="C8804">
        <v>6449.8</v>
      </c>
      <c r="D8804">
        <f t="shared" si="411"/>
        <v>6449.8</v>
      </c>
      <c r="E8804">
        <f t="shared" si="412"/>
        <v>1</v>
      </c>
      <c r="F8804" t="str">
        <f t="shared" si="413"/>
        <v>No</v>
      </c>
    </row>
    <row r="8805" spans="1:6" x14ac:dyDescent="0.25">
      <c r="A8805" t="s">
        <v>495</v>
      </c>
      <c r="B8805" s="1">
        <v>37810</v>
      </c>
      <c r="C8805">
        <v>6184.06</v>
      </c>
      <c r="D8805">
        <f t="shared" si="411"/>
        <v>6184.06</v>
      </c>
      <c r="E8805">
        <f t="shared" si="412"/>
        <v>7</v>
      </c>
      <c r="F8805" t="str">
        <f t="shared" si="413"/>
        <v>No</v>
      </c>
    </row>
    <row r="8806" spans="1:6" x14ac:dyDescent="0.25">
      <c r="A8806" t="s">
        <v>307</v>
      </c>
      <c r="B8806" s="1">
        <v>39304</v>
      </c>
      <c r="C8806">
        <v>5229.6499999999996</v>
      </c>
      <c r="D8806">
        <f t="shared" si="411"/>
        <v>5229.6499999999996</v>
      </c>
      <c r="E8806">
        <f t="shared" si="412"/>
        <v>8</v>
      </c>
      <c r="F8806" t="str">
        <f t="shared" si="413"/>
        <v>No</v>
      </c>
    </row>
    <row r="8807" spans="1:6" x14ac:dyDescent="0.25">
      <c r="A8807" t="s">
        <v>80</v>
      </c>
      <c r="B8807" s="1">
        <v>40791</v>
      </c>
      <c r="C8807" t="s">
        <v>5049</v>
      </c>
      <c r="D8807">
        <f t="shared" si="411"/>
        <v>8246.75</v>
      </c>
      <c r="E8807">
        <f t="shared" si="412"/>
        <v>9</v>
      </c>
      <c r="F8807" t="str">
        <f t="shared" si="413"/>
        <v>Yes</v>
      </c>
    </row>
    <row r="8808" spans="1:6" x14ac:dyDescent="0.25">
      <c r="A8808" t="s">
        <v>674</v>
      </c>
      <c r="B8808" s="1">
        <v>39707</v>
      </c>
      <c r="C8808">
        <v>8430.17</v>
      </c>
      <c r="D8808">
        <f t="shared" si="411"/>
        <v>8430.17</v>
      </c>
      <c r="E8808">
        <f t="shared" si="412"/>
        <v>9</v>
      </c>
      <c r="F8808" t="str">
        <f t="shared" si="413"/>
        <v>No</v>
      </c>
    </row>
    <row r="8809" spans="1:6" x14ac:dyDescent="0.25">
      <c r="A8809" t="s">
        <v>237</v>
      </c>
      <c r="B8809" s="1">
        <v>39457</v>
      </c>
      <c r="C8809">
        <v>5338.58</v>
      </c>
      <c r="D8809">
        <f t="shared" si="411"/>
        <v>5338.58</v>
      </c>
      <c r="E8809">
        <f t="shared" si="412"/>
        <v>1</v>
      </c>
      <c r="F8809" t="str">
        <f t="shared" si="413"/>
        <v>No</v>
      </c>
    </row>
    <row r="8810" spans="1:6" x14ac:dyDescent="0.25">
      <c r="A8810" t="s">
        <v>1322</v>
      </c>
      <c r="B8810" s="1">
        <v>38075</v>
      </c>
      <c r="C8810">
        <v>8767.8700000000008</v>
      </c>
      <c r="D8810">
        <f t="shared" si="411"/>
        <v>8767.8700000000008</v>
      </c>
      <c r="E8810">
        <f t="shared" si="412"/>
        <v>3</v>
      </c>
      <c r="F8810" t="str">
        <f t="shared" si="413"/>
        <v>No</v>
      </c>
    </row>
    <row r="8811" spans="1:6" x14ac:dyDescent="0.25">
      <c r="A8811" t="s">
        <v>190</v>
      </c>
      <c r="B8811" s="1">
        <v>40215</v>
      </c>
      <c r="C8811">
        <v>9694.5499999999993</v>
      </c>
      <c r="D8811">
        <f t="shared" si="411"/>
        <v>9694.5499999999993</v>
      </c>
      <c r="E8811">
        <f t="shared" si="412"/>
        <v>2</v>
      </c>
      <c r="F8811" t="str">
        <f t="shared" si="413"/>
        <v>No</v>
      </c>
    </row>
    <row r="8812" spans="1:6" x14ac:dyDescent="0.25">
      <c r="A8812" t="s">
        <v>92</v>
      </c>
      <c r="B8812" s="1">
        <v>41778</v>
      </c>
      <c r="C8812" t="s">
        <v>5050</v>
      </c>
      <c r="D8812">
        <f t="shared" si="411"/>
        <v>8497.7199999999993</v>
      </c>
      <c r="E8812">
        <f t="shared" si="412"/>
        <v>5</v>
      </c>
      <c r="F8812" t="str">
        <f t="shared" si="413"/>
        <v>No</v>
      </c>
    </row>
    <row r="8813" spans="1:6" x14ac:dyDescent="0.25">
      <c r="A8813" t="s">
        <v>868</v>
      </c>
      <c r="B8813" s="1">
        <v>40613</v>
      </c>
      <c r="C8813">
        <v>5764.1</v>
      </c>
      <c r="D8813">
        <f t="shared" si="411"/>
        <v>5764.1</v>
      </c>
      <c r="E8813">
        <f t="shared" si="412"/>
        <v>3</v>
      </c>
      <c r="F8813" t="str">
        <f t="shared" si="413"/>
        <v>No</v>
      </c>
    </row>
    <row r="8814" spans="1:6" x14ac:dyDescent="0.25">
      <c r="A8814" t="s">
        <v>102</v>
      </c>
      <c r="B8814" s="1">
        <v>41033</v>
      </c>
      <c r="C8814">
        <v>9417.48</v>
      </c>
      <c r="D8814">
        <f t="shared" si="411"/>
        <v>9417.48</v>
      </c>
      <c r="E8814">
        <f t="shared" si="412"/>
        <v>5</v>
      </c>
      <c r="F8814" t="str">
        <f t="shared" si="413"/>
        <v>No</v>
      </c>
    </row>
    <row r="8815" spans="1:6" x14ac:dyDescent="0.25">
      <c r="A8815" t="s">
        <v>1550</v>
      </c>
      <c r="B8815" s="1">
        <v>41769</v>
      </c>
      <c r="C8815" t="s">
        <v>5051</v>
      </c>
      <c r="D8815">
        <f t="shared" si="411"/>
        <v>8859.09</v>
      </c>
      <c r="E8815">
        <f t="shared" si="412"/>
        <v>5</v>
      </c>
      <c r="F8815" t="str">
        <f t="shared" si="413"/>
        <v>No</v>
      </c>
    </row>
    <row r="8816" spans="1:6" x14ac:dyDescent="0.25">
      <c r="A8816" t="s">
        <v>676</v>
      </c>
      <c r="B8816" s="1">
        <v>41326</v>
      </c>
      <c r="C8816">
        <v>7091.89</v>
      </c>
      <c r="D8816">
        <f t="shared" si="411"/>
        <v>7091.89</v>
      </c>
      <c r="E8816">
        <f t="shared" si="412"/>
        <v>2</v>
      </c>
      <c r="F8816" t="str">
        <f t="shared" si="413"/>
        <v>No</v>
      </c>
    </row>
    <row r="8817" spans="1:6" x14ac:dyDescent="0.25">
      <c r="A8817" t="s">
        <v>61</v>
      </c>
      <c r="B8817" s="1">
        <v>41124</v>
      </c>
      <c r="C8817">
        <v>9298.42</v>
      </c>
      <c r="D8817">
        <f t="shared" si="411"/>
        <v>9298.42</v>
      </c>
      <c r="E8817">
        <f t="shared" si="412"/>
        <v>8</v>
      </c>
      <c r="F8817" t="str">
        <f t="shared" si="413"/>
        <v>No</v>
      </c>
    </row>
    <row r="8818" spans="1:6" x14ac:dyDescent="0.25">
      <c r="A8818" t="s">
        <v>757</v>
      </c>
      <c r="B8818" s="1">
        <v>41398</v>
      </c>
      <c r="C8818">
        <v>6847.37</v>
      </c>
      <c r="D8818">
        <f t="shared" si="411"/>
        <v>6847.37</v>
      </c>
      <c r="E8818">
        <f t="shared" si="412"/>
        <v>5</v>
      </c>
      <c r="F8818" t="str">
        <f t="shared" si="413"/>
        <v>No</v>
      </c>
    </row>
    <row r="8819" spans="1:6" x14ac:dyDescent="0.25">
      <c r="A8819" t="s">
        <v>213</v>
      </c>
      <c r="B8819" s="1">
        <v>39577</v>
      </c>
      <c r="C8819" t="s">
        <v>5052</v>
      </c>
      <c r="D8819">
        <f t="shared" si="411"/>
        <v>8714.58</v>
      </c>
      <c r="E8819">
        <f t="shared" si="412"/>
        <v>5</v>
      </c>
      <c r="F8819" t="str">
        <f t="shared" si="413"/>
        <v>No</v>
      </c>
    </row>
    <row r="8820" spans="1:6" x14ac:dyDescent="0.25">
      <c r="A8820" t="s">
        <v>676</v>
      </c>
      <c r="B8820" s="1">
        <v>37366</v>
      </c>
      <c r="C8820" t="s">
        <v>5053</v>
      </c>
      <c r="D8820">
        <f t="shared" si="411"/>
        <v>7221</v>
      </c>
      <c r="E8820">
        <f t="shared" si="412"/>
        <v>4</v>
      </c>
      <c r="F8820" t="str">
        <f t="shared" si="413"/>
        <v>No</v>
      </c>
    </row>
    <row r="8821" spans="1:6" x14ac:dyDescent="0.25">
      <c r="A8821" t="s">
        <v>216</v>
      </c>
      <c r="B8821" s="1">
        <v>37424</v>
      </c>
      <c r="C8821">
        <v>9488.58</v>
      </c>
      <c r="D8821">
        <f t="shared" si="411"/>
        <v>9488.58</v>
      </c>
      <c r="E8821">
        <f t="shared" si="412"/>
        <v>6</v>
      </c>
      <c r="F8821" t="str">
        <f t="shared" si="413"/>
        <v>No</v>
      </c>
    </row>
    <row r="8822" spans="1:6" x14ac:dyDescent="0.25">
      <c r="A8822" t="s">
        <v>751</v>
      </c>
      <c r="B8822" s="1">
        <v>39459</v>
      </c>
      <c r="C8822" t="s">
        <v>5054</v>
      </c>
      <c r="D8822">
        <f t="shared" si="411"/>
        <v>9695.24</v>
      </c>
      <c r="E8822">
        <f t="shared" si="412"/>
        <v>1</v>
      </c>
      <c r="F8822" t="str">
        <f t="shared" si="413"/>
        <v>No</v>
      </c>
    </row>
    <row r="8823" spans="1:6" x14ac:dyDescent="0.25">
      <c r="A8823" t="s">
        <v>102</v>
      </c>
      <c r="B8823" s="1">
        <v>39228</v>
      </c>
      <c r="C8823">
        <v>5860.22</v>
      </c>
      <c r="D8823">
        <f t="shared" si="411"/>
        <v>5860.22</v>
      </c>
      <c r="E8823">
        <f t="shared" si="412"/>
        <v>5</v>
      </c>
      <c r="F8823" t="str">
        <f t="shared" si="413"/>
        <v>No</v>
      </c>
    </row>
    <row r="8824" spans="1:6" x14ac:dyDescent="0.25">
      <c r="A8824" t="s">
        <v>604</v>
      </c>
      <c r="B8824" s="1">
        <v>40552</v>
      </c>
      <c r="C8824">
        <v>8791.5300000000007</v>
      </c>
      <c r="D8824">
        <f t="shared" si="411"/>
        <v>8791.5300000000007</v>
      </c>
      <c r="E8824">
        <f t="shared" si="412"/>
        <v>1</v>
      </c>
      <c r="F8824" t="str">
        <f t="shared" si="413"/>
        <v>No</v>
      </c>
    </row>
    <row r="8825" spans="1:6" x14ac:dyDescent="0.25">
      <c r="A8825" t="s">
        <v>1594</v>
      </c>
      <c r="B8825" s="1">
        <v>38323</v>
      </c>
      <c r="C8825" t="s">
        <v>5055</v>
      </c>
      <c r="D8825">
        <f t="shared" si="411"/>
        <v>8548.2099999999991</v>
      </c>
      <c r="E8825">
        <f t="shared" si="412"/>
        <v>12</v>
      </c>
      <c r="F8825" t="str">
        <f t="shared" si="413"/>
        <v>No</v>
      </c>
    </row>
    <row r="8826" spans="1:6" x14ac:dyDescent="0.25">
      <c r="A8826" t="s">
        <v>96</v>
      </c>
      <c r="B8826" s="1">
        <v>37460</v>
      </c>
      <c r="C8826" t="s">
        <v>5056</v>
      </c>
      <c r="D8826">
        <f t="shared" si="411"/>
        <v>5833.96</v>
      </c>
      <c r="E8826">
        <f t="shared" si="412"/>
        <v>7</v>
      </c>
      <c r="F8826" t="str">
        <f t="shared" si="413"/>
        <v>No</v>
      </c>
    </row>
    <row r="8827" spans="1:6" x14ac:dyDescent="0.25">
      <c r="A8827" t="s">
        <v>244</v>
      </c>
      <c r="B8827" s="1">
        <v>40516</v>
      </c>
      <c r="C8827" t="s">
        <v>5057</v>
      </c>
      <c r="D8827">
        <f t="shared" si="411"/>
        <v>6946.73</v>
      </c>
      <c r="E8827">
        <f t="shared" si="412"/>
        <v>12</v>
      </c>
      <c r="F8827" t="str">
        <f t="shared" si="413"/>
        <v>No</v>
      </c>
    </row>
    <row r="8828" spans="1:6" x14ac:dyDescent="0.25">
      <c r="A8828" t="s">
        <v>1516</v>
      </c>
      <c r="B8828" s="1">
        <v>39616</v>
      </c>
      <c r="C8828">
        <v>7376.84</v>
      </c>
      <c r="D8828">
        <f t="shared" si="411"/>
        <v>7376.84</v>
      </c>
      <c r="E8828">
        <f t="shared" si="412"/>
        <v>6</v>
      </c>
      <c r="F8828" t="str">
        <f t="shared" si="413"/>
        <v>No</v>
      </c>
    </row>
    <row r="8829" spans="1:6" x14ac:dyDescent="0.25">
      <c r="A8829" t="s">
        <v>230</v>
      </c>
      <c r="B8829" s="1">
        <v>40973</v>
      </c>
      <c r="C8829" t="s">
        <v>5058</v>
      </c>
      <c r="D8829">
        <f t="shared" si="411"/>
        <v>8593.44</v>
      </c>
      <c r="E8829">
        <f t="shared" si="412"/>
        <v>3</v>
      </c>
      <c r="F8829" t="str">
        <f t="shared" si="413"/>
        <v>No</v>
      </c>
    </row>
    <row r="8830" spans="1:6" x14ac:dyDescent="0.25">
      <c r="A8830" t="s">
        <v>211</v>
      </c>
      <c r="B8830" s="1">
        <v>40127</v>
      </c>
      <c r="C8830" t="s">
        <v>5059</v>
      </c>
      <c r="D8830">
        <f t="shared" si="411"/>
        <v>6349.64</v>
      </c>
      <c r="E8830">
        <f t="shared" si="412"/>
        <v>11</v>
      </c>
      <c r="F8830" t="str">
        <f t="shared" si="413"/>
        <v>No</v>
      </c>
    </row>
    <row r="8831" spans="1:6" x14ac:dyDescent="0.25">
      <c r="A8831" t="s">
        <v>681</v>
      </c>
      <c r="B8831" s="1">
        <v>37236</v>
      </c>
      <c r="C8831" t="s">
        <v>5060</v>
      </c>
      <c r="D8831">
        <f t="shared" si="411"/>
        <v>8520.84</v>
      </c>
      <c r="E8831">
        <f t="shared" si="412"/>
        <v>12</v>
      </c>
      <c r="F8831" t="str">
        <f t="shared" si="413"/>
        <v>No</v>
      </c>
    </row>
    <row r="8832" spans="1:6" x14ac:dyDescent="0.25">
      <c r="A8832" t="s">
        <v>489</v>
      </c>
      <c r="B8832" s="1">
        <v>40960</v>
      </c>
      <c r="C8832" t="s">
        <v>5061</v>
      </c>
      <c r="D8832">
        <f t="shared" si="411"/>
        <v>7030.61</v>
      </c>
      <c r="E8832">
        <f t="shared" si="412"/>
        <v>2</v>
      </c>
      <c r="F8832" t="str">
        <f t="shared" si="413"/>
        <v>No</v>
      </c>
    </row>
    <row r="8833" spans="1:6" x14ac:dyDescent="0.25">
      <c r="A8833" t="s">
        <v>1047</v>
      </c>
      <c r="B8833" s="1">
        <v>37555</v>
      </c>
      <c r="C8833" t="s">
        <v>5062</v>
      </c>
      <c r="D8833">
        <f t="shared" si="411"/>
        <v>7502.34</v>
      </c>
      <c r="E8833">
        <f t="shared" si="412"/>
        <v>10</v>
      </c>
      <c r="F8833" t="str">
        <f t="shared" si="413"/>
        <v>No</v>
      </c>
    </row>
    <row r="8834" spans="1:6" x14ac:dyDescent="0.25">
      <c r="A8834" t="s">
        <v>134</v>
      </c>
      <c r="B8834" s="1">
        <v>37789</v>
      </c>
      <c r="C8834">
        <v>6403.87</v>
      </c>
      <c r="D8834">
        <f t="shared" si="411"/>
        <v>6403.87</v>
      </c>
      <c r="E8834">
        <f t="shared" si="412"/>
        <v>6</v>
      </c>
      <c r="F8834" t="str">
        <f t="shared" si="413"/>
        <v>No</v>
      </c>
    </row>
    <row r="8835" spans="1:6" x14ac:dyDescent="0.25">
      <c r="A8835" t="s">
        <v>162</v>
      </c>
      <c r="B8835" s="1">
        <v>39940</v>
      </c>
      <c r="C8835" t="s">
        <v>5063</v>
      </c>
      <c r="D8835">
        <f t="shared" ref="D8835:D8898" si="414">IF(LEFT(RIGHT(C8835,3))=",",_xlfn.NUMBERVALUE(C8835,",","."),C8835)</f>
        <v>8450.7800000000007</v>
      </c>
      <c r="E8835">
        <f t="shared" ref="E8835:E8898" si="415">MONTH(B8835)</f>
        <v>5</v>
      </c>
      <c r="F8835" t="str">
        <f t="shared" ref="F8835:F8898" si="416">IF(ISERROR(SEARCH("J*A*S*M",A8835)),"No","Yes")</f>
        <v>No</v>
      </c>
    </row>
    <row r="8836" spans="1:6" x14ac:dyDescent="0.25">
      <c r="A8836" t="s">
        <v>61</v>
      </c>
      <c r="B8836" s="1">
        <v>41578</v>
      </c>
      <c r="C8836">
        <v>8393.2000000000007</v>
      </c>
      <c r="D8836">
        <f t="shared" si="414"/>
        <v>8393.2000000000007</v>
      </c>
      <c r="E8836">
        <f t="shared" si="415"/>
        <v>10</v>
      </c>
      <c r="F8836" t="str">
        <f t="shared" si="416"/>
        <v>No</v>
      </c>
    </row>
    <row r="8837" spans="1:6" x14ac:dyDescent="0.25">
      <c r="A8837" t="s">
        <v>489</v>
      </c>
      <c r="B8837" s="1">
        <v>39927</v>
      </c>
      <c r="C8837" t="s">
        <v>5064</v>
      </c>
      <c r="D8837">
        <f t="shared" si="414"/>
        <v>5158.3999999999996</v>
      </c>
      <c r="E8837">
        <f t="shared" si="415"/>
        <v>4</v>
      </c>
      <c r="F8837" t="str">
        <f t="shared" si="416"/>
        <v>No</v>
      </c>
    </row>
    <row r="8838" spans="1:6" x14ac:dyDescent="0.25">
      <c r="A8838" t="s">
        <v>159</v>
      </c>
      <c r="B8838" s="1">
        <v>41511</v>
      </c>
      <c r="C8838">
        <v>8574.8700000000008</v>
      </c>
      <c r="D8838">
        <f t="shared" si="414"/>
        <v>8574.8700000000008</v>
      </c>
      <c r="E8838">
        <f t="shared" si="415"/>
        <v>8</v>
      </c>
      <c r="F8838" t="str">
        <f t="shared" si="416"/>
        <v>No</v>
      </c>
    </row>
    <row r="8839" spans="1:6" x14ac:dyDescent="0.25">
      <c r="A8839" t="s">
        <v>84</v>
      </c>
      <c r="B8839" s="1">
        <v>38813</v>
      </c>
      <c r="C8839">
        <v>7789.61</v>
      </c>
      <c r="D8839">
        <f t="shared" si="414"/>
        <v>7789.61</v>
      </c>
      <c r="E8839">
        <f t="shared" si="415"/>
        <v>4</v>
      </c>
      <c r="F8839" t="str">
        <f t="shared" si="416"/>
        <v>No</v>
      </c>
    </row>
    <row r="8840" spans="1:6" x14ac:dyDescent="0.25">
      <c r="A8840" t="s">
        <v>96</v>
      </c>
      <c r="B8840" s="1">
        <v>38198</v>
      </c>
      <c r="C8840" t="s">
        <v>5065</v>
      </c>
      <c r="D8840">
        <f t="shared" si="414"/>
        <v>8253.8700000000008</v>
      </c>
      <c r="E8840">
        <f t="shared" si="415"/>
        <v>7</v>
      </c>
      <c r="F8840" t="str">
        <f t="shared" si="416"/>
        <v>No</v>
      </c>
    </row>
    <row r="8841" spans="1:6" x14ac:dyDescent="0.25">
      <c r="A8841" t="s">
        <v>362</v>
      </c>
      <c r="B8841" s="1">
        <v>39192</v>
      </c>
      <c r="C8841" t="s">
        <v>5066</v>
      </c>
      <c r="D8841">
        <f t="shared" si="414"/>
        <v>5721.24</v>
      </c>
      <c r="E8841">
        <f t="shared" si="415"/>
        <v>4</v>
      </c>
      <c r="F8841" t="str">
        <f t="shared" si="416"/>
        <v>No</v>
      </c>
    </row>
    <row r="8842" spans="1:6" x14ac:dyDescent="0.25">
      <c r="A8842" t="s">
        <v>114</v>
      </c>
      <c r="B8842" s="1">
        <v>39016</v>
      </c>
      <c r="C8842" t="s">
        <v>5067</v>
      </c>
      <c r="D8842">
        <f t="shared" si="414"/>
        <v>6823.8</v>
      </c>
      <c r="E8842">
        <f t="shared" si="415"/>
        <v>10</v>
      </c>
      <c r="F8842" t="str">
        <f t="shared" si="416"/>
        <v>No</v>
      </c>
    </row>
    <row r="8843" spans="1:6" x14ac:dyDescent="0.25">
      <c r="A8843" t="s">
        <v>96</v>
      </c>
      <c r="B8843" s="1">
        <v>40389</v>
      </c>
      <c r="C8843" t="s">
        <v>5068</v>
      </c>
      <c r="D8843">
        <f t="shared" si="414"/>
        <v>5184.83</v>
      </c>
      <c r="E8843">
        <f t="shared" si="415"/>
        <v>7</v>
      </c>
      <c r="F8843" t="str">
        <f t="shared" si="416"/>
        <v>No</v>
      </c>
    </row>
    <row r="8844" spans="1:6" x14ac:dyDescent="0.25">
      <c r="A8844" t="s">
        <v>1031</v>
      </c>
      <c r="B8844" s="1">
        <v>39387</v>
      </c>
      <c r="C8844" t="s">
        <v>5069</v>
      </c>
      <c r="D8844">
        <f t="shared" si="414"/>
        <v>7591.88</v>
      </c>
      <c r="E8844">
        <f t="shared" si="415"/>
        <v>11</v>
      </c>
      <c r="F8844" t="str">
        <f t="shared" si="416"/>
        <v>No</v>
      </c>
    </row>
    <row r="8845" spans="1:6" x14ac:dyDescent="0.25">
      <c r="A8845" t="s">
        <v>398</v>
      </c>
      <c r="B8845" s="1">
        <v>40015</v>
      </c>
      <c r="C8845" t="s">
        <v>5070</v>
      </c>
      <c r="D8845">
        <f t="shared" si="414"/>
        <v>6062.11</v>
      </c>
      <c r="E8845">
        <f t="shared" si="415"/>
        <v>7</v>
      </c>
      <c r="F8845" t="str">
        <f t="shared" si="416"/>
        <v>No</v>
      </c>
    </row>
    <row r="8846" spans="1:6" x14ac:dyDescent="0.25">
      <c r="A8846" t="s">
        <v>80</v>
      </c>
      <c r="B8846" s="1">
        <v>40216</v>
      </c>
      <c r="C8846">
        <v>8418.24</v>
      </c>
      <c r="D8846">
        <f t="shared" si="414"/>
        <v>8418.24</v>
      </c>
      <c r="E8846">
        <f t="shared" si="415"/>
        <v>2</v>
      </c>
      <c r="F8846" t="str">
        <f t="shared" si="416"/>
        <v>Yes</v>
      </c>
    </row>
    <row r="8847" spans="1:6" x14ac:dyDescent="0.25">
      <c r="A8847" t="s">
        <v>600</v>
      </c>
      <c r="B8847" s="1">
        <v>39730</v>
      </c>
      <c r="C8847">
        <v>6391.22</v>
      </c>
      <c r="D8847">
        <f t="shared" si="414"/>
        <v>6391.22</v>
      </c>
      <c r="E8847">
        <f t="shared" si="415"/>
        <v>10</v>
      </c>
      <c r="F8847" t="str">
        <f t="shared" si="416"/>
        <v>No</v>
      </c>
    </row>
    <row r="8848" spans="1:6" x14ac:dyDescent="0.25">
      <c r="A8848" t="s">
        <v>61</v>
      </c>
      <c r="B8848" s="1">
        <v>37519</v>
      </c>
      <c r="C8848" t="s">
        <v>5071</v>
      </c>
      <c r="D8848">
        <f t="shared" si="414"/>
        <v>5599.78</v>
      </c>
      <c r="E8848">
        <f t="shared" si="415"/>
        <v>9</v>
      </c>
      <c r="F8848" t="str">
        <f t="shared" si="416"/>
        <v>No</v>
      </c>
    </row>
    <row r="8849" spans="1:6" x14ac:dyDescent="0.25">
      <c r="A8849" t="s">
        <v>202</v>
      </c>
      <c r="B8849" s="1">
        <v>38701</v>
      </c>
      <c r="C8849">
        <v>8806.08</v>
      </c>
      <c r="D8849">
        <f t="shared" si="414"/>
        <v>8806.08</v>
      </c>
      <c r="E8849">
        <f t="shared" si="415"/>
        <v>12</v>
      </c>
      <c r="F8849" t="str">
        <f t="shared" si="416"/>
        <v>No</v>
      </c>
    </row>
    <row r="8850" spans="1:6" x14ac:dyDescent="0.25">
      <c r="A8850" t="s">
        <v>413</v>
      </c>
      <c r="B8850" s="1">
        <v>38410</v>
      </c>
      <c r="C8850" t="s">
        <v>5072</v>
      </c>
      <c r="D8850">
        <f t="shared" si="414"/>
        <v>6728.53</v>
      </c>
      <c r="E8850">
        <f t="shared" si="415"/>
        <v>2</v>
      </c>
      <c r="F8850" t="str">
        <f t="shared" si="416"/>
        <v>No</v>
      </c>
    </row>
    <row r="8851" spans="1:6" x14ac:dyDescent="0.25">
      <c r="A8851" t="s">
        <v>125</v>
      </c>
      <c r="B8851" s="1">
        <v>38664</v>
      </c>
      <c r="C8851" t="s">
        <v>5073</v>
      </c>
      <c r="D8851">
        <f t="shared" si="414"/>
        <v>5422.55</v>
      </c>
      <c r="E8851">
        <f t="shared" si="415"/>
        <v>11</v>
      </c>
      <c r="F8851" t="str">
        <f t="shared" si="416"/>
        <v>No</v>
      </c>
    </row>
    <row r="8852" spans="1:6" x14ac:dyDescent="0.25">
      <c r="A8852" t="s">
        <v>204</v>
      </c>
      <c r="B8852" s="1">
        <v>39551</v>
      </c>
      <c r="C8852">
        <v>8065.17</v>
      </c>
      <c r="D8852">
        <f t="shared" si="414"/>
        <v>8065.17</v>
      </c>
      <c r="E8852">
        <f t="shared" si="415"/>
        <v>4</v>
      </c>
      <c r="F8852" t="str">
        <f t="shared" si="416"/>
        <v>No</v>
      </c>
    </row>
    <row r="8853" spans="1:6" x14ac:dyDescent="0.25">
      <c r="A8853" t="s">
        <v>1589</v>
      </c>
      <c r="B8853" s="1">
        <v>40058</v>
      </c>
      <c r="C8853">
        <v>8830.14</v>
      </c>
      <c r="D8853">
        <f t="shared" si="414"/>
        <v>8830.14</v>
      </c>
      <c r="E8853">
        <f t="shared" si="415"/>
        <v>9</v>
      </c>
      <c r="F8853" t="str">
        <f t="shared" si="416"/>
        <v>No</v>
      </c>
    </row>
    <row r="8854" spans="1:6" x14ac:dyDescent="0.25">
      <c r="A8854" t="s">
        <v>304</v>
      </c>
      <c r="B8854" s="1">
        <v>40005</v>
      </c>
      <c r="C8854" t="s">
        <v>5074</v>
      </c>
      <c r="D8854">
        <f t="shared" si="414"/>
        <v>8966.0499999999993</v>
      </c>
      <c r="E8854">
        <f t="shared" si="415"/>
        <v>7</v>
      </c>
      <c r="F8854" t="str">
        <f t="shared" si="416"/>
        <v>No</v>
      </c>
    </row>
    <row r="8855" spans="1:6" x14ac:dyDescent="0.25">
      <c r="A8855" t="s">
        <v>225</v>
      </c>
      <c r="B8855" s="1">
        <v>39646</v>
      </c>
      <c r="C8855" t="s">
        <v>5075</v>
      </c>
      <c r="D8855">
        <f t="shared" si="414"/>
        <v>9668.56</v>
      </c>
      <c r="E8855">
        <f t="shared" si="415"/>
        <v>7</v>
      </c>
      <c r="F8855" t="str">
        <f t="shared" si="416"/>
        <v>No</v>
      </c>
    </row>
    <row r="8856" spans="1:6" x14ac:dyDescent="0.25">
      <c r="A8856" t="s">
        <v>71</v>
      </c>
      <c r="B8856" s="1">
        <v>40815</v>
      </c>
      <c r="C8856">
        <v>5741.72</v>
      </c>
      <c r="D8856">
        <f t="shared" si="414"/>
        <v>5741.72</v>
      </c>
      <c r="E8856">
        <f t="shared" si="415"/>
        <v>9</v>
      </c>
      <c r="F8856" t="str">
        <f t="shared" si="416"/>
        <v>No</v>
      </c>
    </row>
    <row r="8857" spans="1:6" x14ac:dyDescent="0.25">
      <c r="A8857" t="s">
        <v>329</v>
      </c>
      <c r="B8857" s="1">
        <v>37621</v>
      </c>
      <c r="C8857">
        <v>8296.66</v>
      </c>
      <c r="D8857">
        <f t="shared" si="414"/>
        <v>8296.66</v>
      </c>
      <c r="E8857">
        <f t="shared" si="415"/>
        <v>12</v>
      </c>
      <c r="F8857" t="str">
        <f t="shared" si="416"/>
        <v>No</v>
      </c>
    </row>
    <row r="8858" spans="1:6" x14ac:dyDescent="0.25">
      <c r="A8858" t="s">
        <v>413</v>
      </c>
      <c r="B8858" s="1">
        <v>40378</v>
      </c>
      <c r="C8858" t="s">
        <v>5076</v>
      </c>
      <c r="D8858">
        <f t="shared" si="414"/>
        <v>5651.34</v>
      </c>
      <c r="E8858">
        <f t="shared" si="415"/>
        <v>7</v>
      </c>
      <c r="F8858" t="str">
        <f t="shared" si="416"/>
        <v>No</v>
      </c>
    </row>
    <row r="8859" spans="1:6" x14ac:dyDescent="0.25">
      <c r="A8859" t="s">
        <v>88</v>
      </c>
      <c r="B8859" s="1">
        <v>37368</v>
      </c>
      <c r="C8859" t="s">
        <v>5077</v>
      </c>
      <c r="D8859">
        <f t="shared" si="414"/>
        <v>9185.7900000000009</v>
      </c>
      <c r="E8859">
        <f t="shared" si="415"/>
        <v>4</v>
      </c>
      <c r="F8859" t="str">
        <f t="shared" si="416"/>
        <v>No</v>
      </c>
    </row>
    <row r="8860" spans="1:6" x14ac:dyDescent="0.25">
      <c r="A8860" t="s">
        <v>84</v>
      </c>
      <c r="B8860" s="1">
        <v>38438</v>
      </c>
      <c r="C8860" t="s">
        <v>5078</v>
      </c>
      <c r="D8860">
        <f t="shared" si="414"/>
        <v>9365.9699999999993</v>
      </c>
      <c r="E8860">
        <f t="shared" si="415"/>
        <v>3</v>
      </c>
      <c r="F8860" t="str">
        <f t="shared" si="416"/>
        <v>No</v>
      </c>
    </row>
    <row r="8861" spans="1:6" x14ac:dyDescent="0.25">
      <c r="A8861" t="s">
        <v>470</v>
      </c>
      <c r="B8861" s="1">
        <v>37965</v>
      </c>
      <c r="C8861">
        <v>5752.89</v>
      </c>
      <c r="D8861">
        <f t="shared" si="414"/>
        <v>5752.89</v>
      </c>
      <c r="E8861">
        <f t="shared" si="415"/>
        <v>12</v>
      </c>
      <c r="F8861" t="str">
        <f t="shared" si="416"/>
        <v>No</v>
      </c>
    </row>
    <row r="8862" spans="1:6" x14ac:dyDescent="0.25">
      <c r="A8862" t="s">
        <v>77</v>
      </c>
      <c r="B8862" s="1">
        <v>38418</v>
      </c>
      <c r="C8862" t="s">
        <v>5079</v>
      </c>
      <c r="D8862">
        <f t="shared" si="414"/>
        <v>9439.81</v>
      </c>
      <c r="E8862">
        <f t="shared" si="415"/>
        <v>3</v>
      </c>
      <c r="F8862" t="str">
        <f t="shared" si="416"/>
        <v>No</v>
      </c>
    </row>
    <row r="8863" spans="1:6" x14ac:dyDescent="0.25">
      <c r="A8863" t="s">
        <v>202</v>
      </c>
      <c r="B8863" s="1">
        <v>38871</v>
      </c>
      <c r="C8863" t="s">
        <v>5080</v>
      </c>
      <c r="D8863">
        <f t="shared" si="414"/>
        <v>8372.82</v>
      </c>
      <c r="E8863">
        <f t="shared" si="415"/>
        <v>6</v>
      </c>
      <c r="F8863" t="str">
        <f t="shared" si="416"/>
        <v>No</v>
      </c>
    </row>
    <row r="8864" spans="1:6" x14ac:dyDescent="0.25">
      <c r="A8864" t="s">
        <v>291</v>
      </c>
      <c r="B8864" s="1">
        <v>41154</v>
      </c>
      <c r="C8864" t="s">
        <v>5081</v>
      </c>
      <c r="D8864">
        <f t="shared" si="414"/>
        <v>8136.23</v>
      </c>
      <c r="E8864">
        <f t="shared" si="415"/>
        <v>9</v>
      </c>
      <c r="F8864" t="str">
        <f t="shared" si="416"/>
        <v>No</v>
      </c>
    </row>
    <row r="8865" spans="1:6" x14ac:dyDescent="0.25">
      <c r="A8865" t="s">
        <v>857</v>
      </c>
      <c r="B8865" s="1">
        <v>39859</v>
      </c>
      <c r="C8865">
        <v>8112.46</v>
      </c>
      <c r="D8865">
        <f t="shared" si="414"/>
        <v>8112.46</v>
      </c>
      <c r="E8865">
        <f t="shared" si="415"/>
        <v>2</v>
      </c>
      <c r="F8865" t="str">
        <f t="shared" si="416"/>
        <v>No</v>
      </c>
    </row>
    <row r="8866" spans="1:6" x14ac:dyDescent="0.25">
      <c r="A8866" t="s">
        <v>1017</v>
      </c>
      <c r="B8866" s="1">
        <v>37121</v>
      </c>
      <c r="C8866" t="s">
        <v>5082</v>
      </c>
      <c r="D8866">
        <f t="shared" si="414"/>
        <v>9472.74</v>
      </c>
      <c r="E8866">
        <f t="shared" si="415"/>
        <v>8</v>
      </c>
      <c r="F8866" t="str">
        <f t="shared" si="416"/>
        <v>No</v>
      </c>
    </row>
    <row r="8867" spans="1:6" x14ac:dyDescent="0.25">
      <c r="A8867" t="s">
        <v>168</v>
      </c>
      <c r="B8867" s="1">
        <v>37989</v>
      </c>
      <c r="C8867" t="s">
        <v>5083</v>
      </c>
      <c r="D8867">
        <f t="shared" si="414"/>
        <v>8944.3799999999992</v>
      </c>
      <c r="E8867">
        <f t="shared" si="415"/>
        <v>1</v>
      </c>
      <c r="F8867" t="str">
        <f t="shared" si="416"/>
        <v>No</v>
      </c>
    </row>
    <row r="8868" spans="1:6" x14ac:dyDescent="0.25">
      <c r="A8868" t="s">
        <v>890</v>
      </c>
      <c r="B8868" s="1">
        <v>37334</v>
      </c>
      <c r="C8868" t="s">
        <v>5084</v>
      </c>
      <c r="D8868">
        <f t="shared" si="414"/>
        <v>8134.87</v>
      </c>
      <c r="E8868">
        <f t="shared" si="415"/>
        <v>3</v>
      </c>
      <c r="F8868" t="str">
        <f t="shared" si="416"/>
        <v>No</v>
      </c>
    </row>
    <row r="8869" spans="1:6" x14ac:dyDescent="0.25">
      <c r="A8869" t="s">
        <v>338</v>
      </c>
      <c r="B8869" s="1">
        <v>40390</v>
      </c>
      <c r="C8869">
        <v>6328.61</v>
      </c>
      <c r="D8869">
        <f t="shared" si="414"/>
        <v>6328.61</v>
      </c>
      <c r="E8869">
        <f t="shared" si="415"/>
        <v>7</v>
      </c>
      <c r="F8869" t="str">
        <f t="shared" si="416"/>
        <v>No</v>
      </c>
    </row>
    <row r="8870" spans="1:6" x14ac:dyDescent="0.25">
      <c r="A8870" t="s">
        <v>128</v>
      </c>
      <c r="B8870" s="1">
        <v>38578</v>
      </c>
      <c r="C8870">
        <v>5531.2</v>
      </c>
      <c r="D8870">
        <f t="shared" si="414"/>
        <v>5531.2</v>
      </c>
      <c r="E8870">
        <f t="shared" si="415"/>
        <v>8</v>
      </c>
      <c r="F8870" t="str">
        <f t="shared" si="416"/>
        <v>No</v>
      </c>
    </row>
    <row r="8871" spans="1:6" x14ac:dyDescent="0.25">
      <c r="A8871" t="s">
        <v>308</v>
      </c>
      <c r="B8871" s="1">
        <v>41943</v>
      </c>
      <c r="C8871">
        <v>5027.25</v>
      </c>
      <c r="D8871">
        <f t="shared" si="414"/>
        <v>5027.25</v>
      </c>
      <c r="E8871">
        <f t="shared" si="415"/>
        <v>10</v>
      </c>
      <c r="F8871" t="str">
        <f t="shared" si="416"/>
        <v>No</v>
      </c>
    </row>
    <row r="8872" spans="1:6" x14ac:dyDescent="0.25">
      <c r="A8872" t="s">
        <v>480</v>
      </c>
      <c r="B8872" s="1">
        <v>38740</v>
      </c>
      <c r="C8872">
        <v>6548.98</v>
      </c>
      <c r="D8872">
        <f t="shared" si="414"/>
        <v>6548.98</v>
      </c>
      <c r="E8872">
        <f t="shared" si="415"/>
        <v>1</v>
      </c>
      <c r="F8872" t="str">
        <f t="shared" si="416"/>
        <v>No</v>
      </c>
    </row>
    <row r="8873" spans="1:6" x14ac:dyDescent="0.25">
      <c r="A8873" t="s">
        <v>78</v>
      </c>
      <c r="B8873" s="1">
        <v>40908</v>
      </c>
      <c r="C8873">
        <v>8253.35</v>
      </c>
      <c r="D8873">
        <f t="shared" si="414"/>
        <v>8253.35</v>
      </c>
      <c r="E8873">
        <f t="shared" si="415"/>
        <v>12</v>
      </c>
      <c r="F8873" t="str">
        <f t="shared" si="416"/>
        <v>No</v>
      </c>
    </row>
    <row r="8874" spans="1:6" x14ac:dyDescent="0.25">
      <c r="A8874" t="s">
        <v>701</v>
      </c>
      <c r="B8874" s="1">
        <v>40739</v>
      </c>
      <c r="C8874" t="s">
        <v>5085</v>
      </c>
      <c r="D8874">
        <f t="shared" si="414"/>
        <v>5759.68</v>
      </c>
      <c r="E8874">
        <f t="shared" si="415"/>
        <v>7</v>
      </c>
      <c r="F8874" t="str">
        <f t="shared" si="416"/>
        <v>No</v>
      </c>
    </row>
    <row r="8875" spans="1:6" x14ac:dyDescent="0.25">
      <c r="A8875" t="s">
        <v>1481</v>
      </c>
      <c r="B8875" s="1">
        <v>37316</v>
      </c>
      <c r="C8875" t="s">
        <v>5086</v>
      </c>
      <c r="D8875">
        <f t="shared" si="414"/>
        <v>5222.8500000000004</v>
      </c>
      <c r="E8875">
        <f t="shared" si="415"/>
        <v>3</v>
      </c>
      <c r="F8875" t="str">
        <f t="shared" si="416"/>
        <v>No</v>
      </c>
    </row>
    <row r="8876" spans="1:6" x14ac:dyDescent="0.25">
      <c r="A8876" t="s">
        <v>484</v>
      </c>
      <c r="B8876" s="1">
        <v>37793</v>
      </c>
      <c r="C8876">
        <v>5890.16</v>
      </c>
      <c r="D8876">
        <f t="shared" si="414"/>
        <v>5890.16</v>
      </c>
      <c r="E8876">
        <f t="shared" si="415"/>
        <v>6</v>
      </c>
      <c r="F8876" t="str">
        <f t="shared" si="416"/>
        <v>No</v>
      </c>
    </row>
    <row r="8877" spans="1:6" x14ac:dyDescent="0.25">
      <c r="A8877" t="s">
        <v>206</v>
      </c>
      <c r="B8877" s="1">
        <v>41911</v>
      </c>
      <c r="C8877" t="s">
        <v>5087</v>
      </c>
      <c r="D8877">
        <f t="shared" si="414"/>
        <v>6047.04</v>
      </c>
      <c r="E8877">
        <f t="shared" si="415"/>
        <v>9</v>
      </c>
      <c r="F8877" t="str">
        <f t="shared" si="416"/>
        <v>No</v>
      </c>
    </row>
    <row r="8878" spans="1:6" x14ac:dyDescent="0.25">
      <c r="A8878" t="s">
        <v>102</v>
      </c>
      <c r="B8878" s="1">
        <v>40657</v>
      </c>
      <c r="C8878" t="s">
        <v>5088</v>
      </c>
      <c r="D8878">
        <f t="shared" si="414"/>
        <v>5876.7</v>
      </c>
      <c r="E8878">
        <f t="shared" si="415"/>
        <v>4</v>
      </c>
      <c r="F8878" t="str">
        <f t="shared" si="416"/>
        <v>No</v>
      </c>
    </row>
    <row r="8879" spans="1:6" x14ac:dyDescent="0.25">
      <c r="A8879" t="s">
        <v>413</v>
      </c>
      <c r="B8879" s="1">
        <v>40945</v>
      </c>
      <c r="C8879">
        <v>5982.94</v>
      </c>
      <c r="D8879">
        <f t="shared" si="414"/>
        <v>5982.94</v>
      </c>
      <c r="E8879">
        <f t="shared" si="415"/>
        <v>2</v>
      </c>
      <c r="F8879" t="str">
        <f t="shared" si="416"/>
        <v>No</v>
      </c>
    </row>
    <row r="8880" spans="1:6" x14ac:dyDescent="0.25">
      <c r="A8880" t="s">
        <v>334</v>
      </c>
      <c r="B8880" s="1">
        <v>38809</v>
      </c>
      <c r="C8880">
        <v>7272.02</v>
      </c>
      <c r="D8880">
        <f t="shared" si="414"/>
        <v>7272.02</v>
      </c>
      <c r="E8880">
        <f t="shared" si="415"/>
        <v>4</v>
      </c>
      <c r="F8880" t="str">
        <f t="shared" si="416"/>
        <v>No</v>
      </c>
    </row>
    <row r="8881" spans="1:6" x14ac:dyDescent="0.25">
      <c r="A8881" t="s">
        <v>96</v>
      </c>
      <c r="B8881" s="1">
        <v>38991</v>
      </c>
      <c r="C8881" t="s">
        <v>5089</v>
      </c>
      <c r="D8881">
        <f t="shared" si="414"/>
        <v>8858.7099999999991</v>
      </c>
      <c r="E8881">
        <f t="shared" si="415"/>
        <v>10</v>
      </c>
      <c r="F8881" t="str">
        <f t="shared" si="416"/>
        <v>No</v>
      </c>
    </row>
    <row r="8882" spans="1:6" x14ac:dyDescent="0.25">
      <c r="A8882" t="s">
        <v>434</v>
      </c>
      <c r="B8882" s="1">
        <v>41777</v>
      </c>
      <c r="C8882">
        <v>6191.65</v>
      </c>
      <c r="D8882">
        <f t="shared" si="414"/>
        <v>6191.65</v>
      </c>
      <c r="E8882">
        <f t="shared" si="415"/>
        <v>5</v>
      </c>
      <c r="F8882" t="str">
        <f t="shared" si="416"/>
        <v>No</v>
      </c>
    </row>
    <row r="8883" spans="1:6" x14ac:dyDescent="0.25">
      <c r="A8883" t="s">
        <v>1589</v>
      </c>
      <c r="B8883" s="1">
        <v>38164</v>
      </c>
      <c r="C8883" t="s">
        <v>5090</v>
      </c>
      <c r="D8883">
        <f t="shared" si="414"/>
        <v>9139.86</v>
      </c>
      <c r="E8883">
        <f t="shared" si="415"/>
        <v>6</v>
      </c>
      <c r="F8883" t="str">
        <f t="shared" si="416"/>
        <v>No</v>
      </c>
    </row>
    <row r="8884" spans="1:6" x14ac:dyDescent="0.25">
      <c r="A8884" t="s">
        <v>102</v>
      </c>
      <c r="B8884" s="1">
        <v>37645</v>
      </c>
      <c r="C8884">
        <v>8069.7</v>
      </c>
      <c r="D8884">
        <f t="shared" si="414"/>
        <v>8069.7</v>
      </c>
      <c r="E8884">
        <f t="shared" si="415"/>
        <v>1</v>
      </c>
      <c r="F8884" t="str">
        <f t="shared" si="416"/>
        <v>No</v>
      </c>
    </row>
    <row r="8885" spans="1:6" x14ac:dyDescent="0.25">
      <c r="A8885" t="s">
        <v>344</v>
      </c>
      <c r="B8885" s="1">
        <v>41563</v>
      </c>
      <c r="C8885" t="s">
        <v>5091</v>
      </c>
      <c r="D8885">
        <f t="shared" si="414"/>
        <v>6073.12</v>
      </c>
      <c r="E8885">
        <f t="shared" si="415"/>
        <v>10</v>
      </c>
      <c r="F8885" t="str">
        <f t="shared" si="416"/>
        <v>No</v>
      </c>
    </row>
    <row r="8886" spans="1:6" x14ac:dyDescent="0.25">
      <c r="A8886" t="s">
        <v>544</v>
      </c>
      <c r="B8886" s="1">
        <v>41490</v>
      </c>
      <c r="C8886" t="s">
        <v>5092</v>
      </c>
      <c r="D8886">
        <f t="shared" si="414"/>
        <v>6892.37</v>
      </c>
      <c r="E8886">
        <f t="shared" si="415"/>
        <v>8</v>
      </c>
      <c r="F8886" t="str">
        <f t="shared" si="416"/>
        <v>Yes</v>
      </c>
    </row>
    <row r="8887" spans="1:6" x14ac:dyDescent="0.25">
      <c r="A8887" t="s">
        <v>1040</v>
      </c>
      <c r="B8887" s="1">
        <v>38618</v>
      </c>
      <c r="C8887">
        <v>6215.34</v>
      </c>
      <c r="D8887">
        <f t="shared" si="414"/>
        <v>6215.34</v>
      </c>
      <c r="E8887">
        <f t="shared" si="415"/>
        <v>9</v>
      </c>
      <c r="F8887" t="str">
        <f t="shared" si="416"/>
        <v>No</v>
      </c>
    </row>
    <row r="8888" spans="1:6" x14ac:dyDescent="0.25">
      <c r="A8888" t="s">
        <v>949</v>
      </c>
      <c r="B8888" s="1">
        <v>39876</v>
      </c>
      <c r="C8888" t="s">
        <v>5093</v>
      </c>
      <c r="D8888">
        <f t="shared" si="414"/>
        <v>9385.52</v>
      </c>
      <c r="E8888">
        <f t="shared" si="415"/>
        <v>3</v>
      </c>
      <c r="F8888" t="str">
        <f t="shared" si="416"/>
        <v>No</v>
      </c>
    </row>
    <row r="8889" spans="1:6" x14ac:dyDescent="0.25">
      <c r="A8889" t="s">
        <v>134</v>
      </c>
      <c r="B8889" s="1">
        <v>37154</v>
      </c>
      <c r="C8889">
        <v>6356.56</v>
      </c>
      <c r="D8889">
        <f t="shared" si="414"/>
        <v>6356.56</v>
      </c>
      <c r="E8889">
        <f t="shared" si="415"/>
        <v>9</v>
      </c>
      <c r="F8889" t="str">
        <f t="shared" si="416"/>
        <v>No</v>
      </c>
    </row>
    <row r="8890" spans="1:6" x14ac:dyDescent="0.25">
      <c r="A8890" t="s">
        <v>126</v>
      </c>
      <c r="B8890" s="1">
        <v>37393</v>
      </c>
      <c r="C8890" t="s">
        <v>5094</v>
      </c>
      <c r="D8890">
        <f t="shared" si="414"/>
        <v>5783.18</v>
      </c>
      <c r="E8890">
        <f t="shared" si="415"/>
        <v>5</v>
      </c>
      <c r="F8890" t="str">
        <f t="shared" si="416"/>
        <v>No</v>
      </c>
    </row>
    <row r="8891" spans="1:6" x14ac:dyDescent="0.25">
      <c r="A8891" t="s">
        <v>544</v>
      </c>
      <c r="B8891" s="1">
        <v>37741</v>
      </c>
      <c r="C8891">
        <v>9405.33</v>
      </c>
      <c r="D8891">
        <f t="shared" si="414"/>
        <v>9405.33</v>
      </c>
      <c r="E8891">
        <f t="shared" si="415"/>
        <v>4</v>
      </c>
      <c r="F8891" t="str">
        <f t="shared" si="416"/>
        <v>Yes</v>
      </c>
    </row>
    <row r="8892" spans="1:6" x14ac:dyDescent="0.25">
      <c r="A8892" t="s">
        <v>61</v>
      </c>
      <c r="B8892" s="1">
        <v>39037</v>
      </c>
      <c r="C8892">
        <v>7380.33</v>
      </c>
      <c r="D8892">
        <f t="shared" si="414"/>
        <v>7380.33</v>
      </c>
      <c r="E8892">
        <f t="shared" si="415"/>
        <v>11</v>
      </c>
      <c r="F8892" t="str">
        <f t="shared" si="416"/>
        <v>No</v>
      </c>
    </row>
    <row r="8893" spans="1:6" x14ac:dyDescent="0.25">
      <c r="A8893" t="s">
        <v>1361</v>
      </c>
      <c r="B8893" s="1">
        <v>38409</v>
      </c>
      <c r="C8893" t="s">
        <v>5095</v>
      </c>
      <c r="D8893">
        <f t="shared" si="414"/>
        <v>9608.93</v>
      </c>
      <c r="E8893">
        <f t="shared" si="415"/>
        <v>2</v>
      </c>
      <c r="F8893" t="str">
        <f t="shared" si="416"/>
        <v>No</v>
      </c>
    </row>
    <row r="8894" spans="1:6" x14ac:dyDescent="0.25">
      <c r="A8894" t="s">
        <v>917</v>
      </c>
      <c r="B8894" s="1">
        <v>41874</v>
      </c>
      <c r="C8894">
        <v>8299.35</v>
      </c>
      <c r="D8894">
        <f t="shared" si="414"/>
        <v>8299.35</v>
      </c>
      <c r="E8894">
        <f t="shared" si="415"/>
        <v>8</v>
      </c>
      <c r="F8894" t="str">
        <f t="shared" si="416"/>
        <v>No</v>
      </c>
    </row>
    <row r="8895" spans="1:6" x14ac:dyDescent="0.25">
      <c r="A8895" t="s">
        <v>435</v>
      </c>
      <c r="B8895" s="1">
        <v>38471</v>
      </c>
      <c r="C8895" t="s">
        <v>5096</v>
      </c>
      <c r="D8895">
        <f t="shared" si="414"/>
        <v>9135.24</v>
      </c>
      <c r="E8895">
        <f t="shared" si="415"/>
        <v>4</v>
      </c>
      <c r="F8895" t="str">
        <f t="shared" si="416"/>
        <v>No</v>
      </c>
    </row>
    <row r="8896" spans="1:6" x14ac:dyDescent="0.25">
      <c r="A8896" t="s">
        <v>1492</v>
      </c>
      <c r="B8896" s="1">
        <v>38903</v>
      </c>
      <c r="C8896" t="s">
        <v>5097</v>
      </c>
      <c r="D8896">
        <f t="shared" si="414"/>
        <v>9367.2000000000007</v>
      </c>
      <c r="E8896">
        <f t="shared" si="415"/>
        <v>7</v>
      </c>
      <c r="F8896" t="str">
        <f t="shared" si="416"/>
        <v>No</v>
      </c>
    </row>
    <row r="8897" spans="1:6" x14ac:dyDescent="0.25">
      <c r="A8897" t="s">
        <v>101</v>
      </c>
      <c r="B8897" s="1">
        <v>40889</v>
      </c>
      <c r="C8897">
        <v>7877.89</v>
      </c>
      <c r="D8897">
        <f t="shared" si="414"/>
        <v>7877.89</v>
      </c>
      <c r="E8897">
        <f t="shared" si="415"/>
        <v>12</v>
      </c>
      <c r="F8897" t="str">
        <f t="shared" si="416"/>
        <v>No</v>
      </c>
    </row>
    <row r="8898" spans="1:6" x14ac:dyDescent="0.25">
      <c r="A8898" t="s">
        <v>168</v>
      </c>
      <c r="B8898" s="1">
        <v>40410</v>
      </c>
      <c r="C8898">
        <v>6915.35</v>
      </c>
      <c r="D8898">
        <f t="shared" si="414"/>
        <v>6915.35</v>
      </c>
      <c r="E8898">
        <f t="shared" si="415"/>
        <v>8</v>
      </c>
      <c r="F8898" t="str">
        <f t="shared" si="416"/>
        <v>No</v>
      </c>
    </row>
    <row r="8899" spans="1:6" x14ac:dyDescent="0.25">
      <c r="A8899" t="s">
        <v>159</v>
      </c>
      <c r="B8899" s="1">
        <v>41585</v>
      </c>
      <c r="C8899">
        <v>5087.95</v>
      </c>
      <c r="D8899">
        <f t="shared" ref="D8899:D8962" si="417">IF(LEFT(RIGHT(C8899,3))=",",_xlfn.NUMBERVALUE(C8899,",","."),C8899)</f>
        <v>5087.95</v>
      </c>
      <c r="E8899">
        <f t="shared" ref="E8899:E8962" si="418">MONTH(B8899)</f>
        <v>11</v>
      </c>
      <c r="F8899" t="str">
        <f t="shared" ref="F8899:F8962" si="419">IF(ISERROR(SEARCH("J*A*S*M",A8899)),"No","Yes")</f>
        <v>No</v>
      </c>
    </row>
    <row r="8900" spans="1:6" x14ac:dyDescent="0.25">
      <c r="A8900" t="s">
        <v>84</v>
      </c>
      <c r="B8900" s="1">
        <v>41542</v>
      </c>
      <c r="C8900" t="s">
        <v>5098</v>
      </c>
      <c r="D8900">
        <f t="shared" si="417"/>
        <v>6987.04</v>
      </c>
      <c r="E8900">
        <f t="shared" si="418"/>
        <v>9</v>
      </c>
      <c r="F8900" t="str">
        <f t="shared" si="419"/>
        <v>No</v>
      </c>
    </row>
    <row r="8901" spans="1:6" x14ac:dyDescent="0.25">
      <c r="A8901" t="s">
        <v>809</v>
      </c>
      <c r="B8901" s="1">
        <v>37114</v>
      </c>
      <c r="C8901">
        <v>5657.61</v>
      </c>
      <c r="D8901">
        <f t="shared" si="417"/>
        <v>5657.61</v>
      </c>
      <c r="E8901">
        <f t="shared" si="418"/>
        <v>8</v>
      </c>
      <c r="F8901" t="str">
        <f t="shared" si="419"/>
        <v>No</v>
      </c>
    </row>
    <row r="8902" spans="1:6" x14ac:dyDescent="0.25">
      <c r="A8902" t="s">
        <v>276</v>
      </c>
      <c r="B8902" s="1">
        <v>38059</v>
      </c>
      <c r="C8902" t="s">
        <v>5099</v>
      </c>
      <c r="D8902">
        <f t="shared" si="417"/>
        <v>8810.7800000000007</v>
      </c>
      <c r="E8902">
        <f t="shared" si="418"/>
        <v>3</v>
      </c>
      <c r="F8902" t="str">
        <f t="shared" si="419"/>
        <v>No</v>
      </c>
    </row>
    <row r="8903" spans="1:6" x14ac:dyDescent="0.25">
      <c r="A8903" t="s">
        <v>332</v>
      </c>
      <c r="B8903" s="1">
        <v>38113</v>
      </c>
      <c r="C8903">
        <v>9124.01</v>
      </c>
      <c r="D8903">
        <f t="shared" si="417"/>
        <v>9124.01</v>
      </c>
      <c r="E8903">
        <f t="shared" si="418"/>
        <v>5</v>
      </c>
      <c r="F8903" t="str">
        <f t="shared" si="419"/>
        <v>No</v>
      </c>
    </row>
    <row r="8904" spans="1:6" x14ac:dyDescent="0.25">
      <c r="A8904" t="s">
        <v>544</v>
      </c>
      <c r="B8904" s="1">
        <v>39593</v>
      </c>
      <c r="C8904" t="s">
        <v>5100</v>
      </c>
      <c r="D8904">
        <f t="shared" si="417"/>
        <v>8640.19</v>
      </c>
      <c r="E8904">
        <f t="shared" si="418"/>
        <v>5</v>
      </c>
      <c r="F8904" t="str">
        <f t="shared" si="419"/>
        <v>Yes</v>
      </c>
    </row>
    <row r="8905" spans="1:6" x14ac:dyDescent="0.25">
      <c r="A8905" t="s">
        <v>657</v>
      </c>
      <c r="B8905" s="1">
        <v>39921</v>
      </c>
      <c r="C8905">
        <v>8952.7999999999993</v>
      </c>
      <c r="D8905">
        <f t="shared" si="417"/>
        <v>8952.7999999999993</v>
      </c>
      <c r="E8905">
        <f t="shared" si="418"/>
        <v>4</v>
      </c>
      <c r="F8905" t="str">
        <f t="shared" si="419"/>
        <v>No</v>
      </c>
    </row>
    <row r="8906" spans="1:6" x14ac:dyDescent="0.25">
      <c r="A8906" t="s">
        <v>1146</v>
      </c>
      <c r="B8906" s="1">
        <v>41021</v>
      </c>
      <c r="C8906">
        <v>7957.77</v>
      </c>
      <c r="D8906">
        <f t="shared" si="417"/>
        <v>7957.77</v>
      </c>
      <c r="E8906">
        <f t="shared" si="418"/>
        <v>4</v>
      </c>
      <c r="F8906" t="str">
        <f t="shared" si="419"/>
        <v>No</v>
      </c>
    </row>
    <row r="8907" spans="1:6" x14ac:dyDescent="0.25">
      <c r="A8907" t="s">
        <v>61</v>
      </c>
      <c r="B8907" s="1">
        <v>40715</v>
      </c>
      <c r="C8907" t="s">
        <v>5101</v>
      </c>
      <c r="D8907">
        <f t="shared" si="417"/>
        <v>9125.18</v>
      </c>
      <c r="E8907">
        <f t="shared" si="418"/>
        <v>6</v>
      </c>
      <c r="F8907" t="str">
        <f t="shared" si="419"/>
        <v>No</v>
      </c>
    </row>
    <row r="8908" spans="1:6" x14ac:dyDescent="0.25">
      <c r="A8908" t="s">
        <v>513</v>
      </c>
      <c r="B8908" s="1">
        <v>40555</v>
      </c>
      <c r="C8908">
        <v>9339.43</v>
      </c>
      <c r="D8908">
        <f t="shared" si="417"/>
        <v>9339.43</v>
      </c>
      <c r="E8908">
        <f t="shared" si="418"/>
        <v>1</v>
      </c>
      <c r="F8908" t="str">
        <f t="shared" si="419"/>
        <v>No</v>
      </c>
    </row>
    <row r="8909" spans="1:6" x14ac:dyDescent="0.25">
      <c r="A8909" t="s">
        <v>489</v>
      </c>
      <c r="B8909" s="1">
        <v>39518</v>
      </c>
      <c r="C8909" t="s">
        <v>5102</v>
      </c>
      <c r="D8909">
        <f t="shared" si="417"/>
        <v>6326.93</v>
      </c>
      <c r="E8909">
        <f t="shared" si="418"/>
        <v>3</v>
      </c>
      <c r="F8909" t="str">
        <f t="shared" si="419"/>
        <v>No</v>
      </c>
    </row>
    <row r="8910" spans="1:6" x14ac:dyDescent="0.25">
      <c r="A8910" t="s">
        <v>1556</v>
      </c>
      <c r="B8910" s="1">
        <v>37573</v>
      </c>
      <c r="C8910">
        <v>6251.57</v>
      </c>
      <c r="D8910">
        <f t="shared" si="417"/>
        <v>6251.57</v>
      </c>
      <c r="E8910">
        <f t="shared" si="418"/>
        <v>11</v>
      </c>
      <c r="F8910" t="str">
        <f t="shared" si="419"/>
        <v>No</v>
      </c>
    </row>
    <row r="8911" spans="1:6" x14ac:dyDescent="0.25">
      <c r="A8911" t="s">
        <v>71</v>
      </c>
      <c r="B8911" s="1">
        <v>41757</v>
      </c>
      <c r="C8911" t="s">
        <v>5103</v>
      </c>
      <c r="D8911">
        <f t="shared" si="417"/>
        <v>5679.56</v>
      </c>
      <c r="E8911">
        <f t="shared" si="418"/>
        <v>4</v>
      </c>
      <c r="F8911" t="str">
        <f t="shared" si="419"/>
        <v>No</v>
      </c>
    </row>
    <row r="8912" spans="1:6" x14ac:dyDescent="0.25">
      <c r="A8912" t="s">
        <v>345</v>
      </c>
      <c r="B8912" s="1">
        <v>40353</v>
      </c>
      <c r="C8912" t="s">
        <v>5104</v>
      </c>
      <c r="D8912">
        <f t="shared" si="417"/>
        <v>7438.68</v>
      </c>
      <c r="E8912">
        <f t="shared" si="418"/>
        <v>6</v>
      </c>
      <c r="F8912" t="str">
        <f t="shared" si="419"/>
        <v>No</v>
      </c>
    </row>
    <row r="8913" spans="1:6" x14ac:dyDescent="0.25">
      <c r="A8913" t="s">
        <v>72</v>
      </c>
      <c r="B8913" s="1">
        <v>39401</v>
      </c>
      <c r="C8913">
        <v>7352.96</v>
      </c>
      <c r="D8913">
        <f t="shared" si="417"/>
        <v>7352.96</v>
      </c>
      <c r="E8913">
        <f t="shared" si="418"/>
        <v>11</v>
      </c>
      <c r="F8913" t="str">
        <f t="shared" si="419"/>
        <v>No</v>
      </c>
    </row>
    <row r="8914" spans="1:6" x14ac:dyDescent="0.25">
      <c r="A8914" t="s">
        <v>1191</v>
      </c>
      <c r="B8914" s="1">
        <v>40885</v>
      </c>
      <c r="C8914">
        <v>8469.99</v>
      </c>
      <c r="D8914">
        <f t="shared" si="417"/>
        <v>8469.99</v>
      </c>
      <c r="E8914">
        <f t="shared" si="418"/>
        <v>12</v>
      </c>
      <c r="F8914" t="str">
        <f t="shared" si="419"/>
        <v>No</v>
      </c>
    </row>
    <row r="8915" spans="1:6" x14ac:dyDescent="0.25">
      <c r="A8915" t="s">
        <v>2040</v>
      </c>
      <c r="B8915" s="1">
        <v>37878</v>
      </c>
      <c r="C8915" t="s">
        <v>5105</v>
      </c>
      <c r="D8915">
        <f t="shared" si="417"/>
        <v>7610.89</v>
      </c>
      <c r="E8915">
        <f t="shared" si="418"/>
        <v>9</v>
      </c>
      <c r="F8915" t="str">
        <f t="shared" si="419"/>
        <v>No</v>
      </c>
    </row>
    <row r="8916" spans="1:6" x14ac:dyDescent="0.25">
      <c r="A8916" t="s">
        <v>824</v>
      </c>
      <c r="B8916" s="1">
        <v>39732</v>
      </c>
      <c r="C8916" t="s">
        <v>5106</v>
      </c>
      <c r="D8916">
        <f t="shared" si="417"/>
        <v>8133.48</v>
      </c>
      <c r="E8916">
        <f t="shared" si="418"/>
        <v>10</v>
      </c>
      <c r="F8916" t="str">
        <f t="shared" si="419"/>
        <v>No</v>
      </c>
    </row>
    <row r="8917" spans="1:6" x14ac:dyDescent="0.25">
      <c r="A8917" t="s">
        <v>74</v>
      </c>
      <c r="B8917" s="1">
        <v>37699</v>
      </c>
      <c r="C8917" t="s">
        <v>5107</v>
      </c>
      <c r="D8917">
        <f t="shared" si="417"/>
        <v>6180.68</v>
      </c>
      <c r="E8917">
        <f t="shared" si="418"/>
        <v>3</v>
      </c>
      <c r="F8917" t="str">
        <f t="shared" si="419"/>
        <v>Yes</v>
      </c>
    </row>
    <row r="8918" spans="1:6" x14ac:dyDescent="0.25">
      <c r="A8918" t="s">
        <v>776</v>
      </c>
      <c r="B8918" s="1">
        <v>37364</v>
      </c>
      <c r="C8918">
        <v>5482.7</v>
      </c>
      <c r="D8918">
        <f t="shared" si="417"/>
        <v>5482.7</v>
      </c>
      <c r="E8918">
        <f t="shared" si="418"/>
        <v>4</v>
      </c>
      <c r="F8918" t="str">
        <f t="shared" si="419"/>
        <v>No</v>
      </c>
    </row>
    <row r="8919" spans="1:6" x14ac:dyDescent="0.25">
      <c r="A8919" t="s">
        <v>681</v>
      </c>
      <c r="B8919" s="1">
        <v>41799</v>
      </c>
      <c r="C8919" t="s">
        <v>5108</v>
      </c>
      <c r="D8919">
        <f t="shared" si="417"/>
        <v>8113.11</v>
      </c>
      <c r="E8919">
        <f t="shared" si="418"/>
        <v>6</v>
      </c>
      <c r="F8919" t="str">
        <f t="shared" si="419"/>
        <v>No</v>
      </c>
    </row>
    <row r="8920" spans="1:6" x14ac:dyDescent="0.25">
      <c r="A8920" t="s">
        <v>479</v>
      </c>
      <c r="B8920" s="1">
        <v>40491</v>
      </c>
      <c r="C8920" t="s">
        <v>5109</v>
      </c>
      <c r="D8920">
        <f t="shared" si="417"/>
        <v>8967.58</v>
      </c>
      <c r="E8920">
        <f t="shared" si="418"/>
        <v>11</v>
      </c>
      <c r="F8920" t="str">
        <f t="shared" si="419"/>
        <v>No</v>
      </c>
    </row>
    <row r="8921" spans="1:6" x14ac:dyDescent="0.25">
      <c r="A8921" t="s">
        <v>71</v>
      </c>
      <c r="B8921" s="1">
        <v>37210</v>
      </c>
      <c r="C8921">
        <v>9849.18</v>
      </c>
      <c r="D8921">
        <f t="shared" si="417"/>
        <v>9849.18</v>
      </c>
      <c r="E8921">
        <f t="shared" si="418"/>
        <v>11</v>
      </c>
      <c r="F8921" t="str">
        <f t="shared" si="419"/>
        <v>No</v>
      </c>
    </row>
    <row r="8922" spans="1:6" x14ac:dyDescent="0.25">
      <c r="A8922" t="s">
        <v>84</v>
      </c>
      <c r="B8922" s="1">
        <v>40785</v>
      </c>
      <c r="C8922" t="s">
        <v>5110</v>
      </c>
      <c r="D8922">
        <f t="shared" si="417"/>
        <v>8267.2900000000009</v>
      </c>
      <c r="E8922">
        <f t="shared" si="418"/>
        <v>8</v>
      </c>
      <c r="F8922" t="str">
        <f t="shared" si="419"/>
        <v>No</v>
      </c>
    </row>
    <row r="8923" spans="1:6" x14ac:dyDescent="0.25">
      <c r="A8923" t="s">
        <v>101</v>
      </c>
      <c r="B8923" s="1">
        <v>40027</v>
      </c>
      <c r="C8923" t="s">
        <v>5111</v>
      </c>
      <c r="D8923">
        <f t="shared" si="417"/>
        <v>6507.54</v>
      </c>
      <c r="E8923">
        <f t="shared" si="418"/>
        <v>8</v>
      </c>
      <c r="F8923" t="str">
        <f t="shared" si="419"/>
        <v>No</v>
      </c>
    </row>
    <row r="8924" spans="1:6" x14ac:dyDescent="0.25">
      <c r="A8924" t="s">
        <v>566</v>
      </c>
      <c r="B8924" s="1">
        <v>38991</v>
      </c>
      <c r="C8924">
        <v>5403.2</v>
      </c>
      <c r="D8924">
        <f t="shared" si="417"/>
        <v>5403.2</v>
      </c>
      <c r="E8924">
        <f t="shared" si="418"/>
        <v>10</v>
      </c>
      <c r="F8924" t="str">
        <f t="shared" si="419"/>
        <v>No</v>
      </c>
    </row>
    <row r="8925" spans="1:6" x14ac:dyDescent="0.25">
      <c r="A8925" t="s">
        <v>134</v>
      </c>
      <c r="B8925" s="1">
        <v>39429</v>
      </c>
      <c r="C8925">
        <v>7316.52</v>
      </c>
      <c r="D8925">
        <f t="shared" si="417"/>
        <v>7316.52</v>
      </c>
      <c r="E8925">
        <f t="shared" si="418"/>
        <v>12</v>
      </c>
      <c r="F8925" t="str">
        <f t="shared" si="419"/>
        <v>No</v>
      </c>
    </row>
    <row r="8926" spans="1:6" x14ac:dyDescent="0.25">
      <c r="A8926" t="s">
        <v>72</v>
      </c>
      <c r="B8926" s="1">
        <v>39278</v>
      </c>
      <c r="C8926">
        <v>7485.65</v>
      </c>
      <c r="D8926">
        <f t="shared" si="417"/>
        <v>7485.65</v>
      </c>
      <c r="E8926">
        <f t="shared" si="418"/>
        <v>7</v>
      </c>
      <c r="F8926" t="str">
        <f t="shared" si="419"/>
        <v>No</v>
      </c>
    </row>
    <row r="8927" spans="1:6" x14ac:dyDescent="0.25">
      <c r="A8927" t="s">
        <v>1550</v>
      </c>
      <c r="B8927" s="1">
        <v>37819</v>
      </c>
      <c r="C8927">
        <v>8467.2999999999993</v>
      </c>
      <c r="D8927">
        <f t="shared" si="417"/>
        <v>8467.2999999999993</v>
      </c>
      <c r="E8927">
        <f t="shared" si="418"/>
        <v>7</v>
      </c>
      <c r="F8927" t="str">
        <f t="shared" si="419"/>
        <v>No</v>
      </c>
    </row>
    <row r="8928" spans="1:6" x14ac:dyDescent="0.25">
      <c r="A8928" t="s">
        <v>1762</v>
      </c>
      <c r="B8928" s="1">
        <v>40565</v>
      </c>
      <c r="C8928" t="s">
        <v>5112</v>
      </c>
      <c r="D8928">
        <f t="shared" si="417"/>
        <v>9046.58</v>
      </c>
      <c r="E8928">
        <f t="shared" si="418"/>
        <v>1</v>
      </c>
      <c r="F8928" t="str">
        <f t="shared" si="419"/>
        <v>No</v>
      </c>
    </row>
    <row r="8929" spans="1:6" x14ac:dyDescent="0.25">
      <c r="A8929" t="s">
        <v>1574</v>
      </c>
      <c r="B8929" s="1">
        <v>41147</v>
      </c>
      <c r="C8929" t="s">
        <v>5113</v>
      </c>
      <c r="D8929">
        <f t="shared" si="417"/>
        <v>6847.09</v>
      </c>
      <c r="E8929">
        <f t="shared" si="418"/>
        <v>8</v>
      </c>
      <c r="F8929" t="str">
        <f t="shared" si="419"/>
        <v>No</v>
      </c>
    </row>
    <row r="8930" spans="1:6" x14ac:dyDescent="0.25">
      <c r="A8930" t="s">
        <v>202</v>
      </c>
      <c r="B8930" s="1">
        <v>38585</v>
      </c>
      <c r="C8930">
        <v>9481.68</v>
      </c>
      <c r="D8930">
        <f t="shared" si="417"/>
        <v>9481.68</v>
      </c>
      <c r="E8930">
        <f t="shared" si="418"/>
        <v>8</v>
      </c>
      <c r="F8930" t="str">
        <f t="shared" si="419"/>
        <v>No</v>
      </c>
    </row>
    <row r="8931" spans="1:6" x14ac:dyDescent="0.25">
      <c r="A8931" t="s">
        <v>118</v>
      </c>
      <c r="B8931" s="1">
        <v>38725</v>
      </c>
      <c r="C8931" t="s">
        <v>5114</v>
      </c>
      <c r="D8931">
        <f t="shared" si="417"/>
        <v>7290.09</v>
      </c>
      <c r="E8931">
        <f t="shared" si="418"/>
        <v>1</v>
      </c>
      <c r="F8931" t="str">
        <f t="shared" si="419"/>
        <v>No</v>
      </c>
    </row>
    <row r="8932" spans="1:6" x14ac:dyDescent="0.25">
      <c r="A8932" t="s">
        <v>772</v>
      </c>
      <c r="B8932" s="1">
        <v>37316</v>
      </c>
      <c r="C8932" t="s">
        <v>5115</v>
      </c>
      <c r="D8932">
        <f t="shared" si="417"/>
        <v>8835.9599999999991</v>
      </c>
      <c r="E8932">
        <f t="shared" si="418"/>
        <v>3</v>
      </c>
      <c r="F8932" t="str">
        <f t="shared" si="419"/>
        <v>No</v>
      </c>
    </row>
    <row r="8933" spans="1:6" x14ac:dyDescent="0.25">
      <c r="A8933" t="s">
        <v>886</v>
      </c>
      <c r="B8933" s="1">
        <v>41633</v>
      </c>
      <c r="C8933" t="s">
        <v>5116</v>
      </c>
      <c r="D8933">
        <f t="shared" si="417"/>
        <v>5391.84</v>
      </c>
      <c r="E8933">
        <f t="shared" si="418"/>
        <v>12</v>
      </c>
      <c r="F8933" t="str">
        <f t="shared" si="419"/>
        <v>No</v>
      </c>
    </row>
    <row r="8934" spans="1:6" x14ac:dyDescent="0.25">
      <c r="A8934" t="s">
        <v>414</v>
      </c>
      <c r="B8934" s="1">
        <v>39924</v>
      </c>
      <c r="C8934">
        <v>7854.73</v>
      </c>
      <c r="D8934">
        <f t="shared" si="417"/>
        <v>7854.73</v>
      </c>
      <c r="E8934">
        <f t="shared" si="418"/>
        <v>4</v>
      </c>
      <c r="F8934" t="str">
        <f t="shared" si="419"/>
        <v>No</v>
      </c>
    </row>
    <row r="8935" spans="1:6" x14ac:dyDescent="0.25">
      <c r="A8935" t="s">
        <v>790</v>
      </c>
      <c r="B8935" s="1">
        <v>39365</v>
      </c>
      <c r="C8935" t="s">
        <v>5117</v>
      </c>
      <c r="D8935">
        <f t="shared" si="417"/>
        <v>9652.2800000000007</v>
      </c>
      <c r="E8935">
        <f t="shared" si="418"/>
        <v>10</v>
      </c>
      <c r="F8935" t="str">
        <f t="shared" si="419"/>
        <v>No</v>
      </c>
    </row>
    <row r="8936" spans="1:6" x14ac:dyDescent="0.25">
      <c r="A8936" t="s">
        <v>941</v>
      </c>
      <c r="B8936" s="1">
        <v>39761</v>
      </c>
      <c r="C8936" t="s">
        <v>5118</v>
      </c>
      <c r="D8936">
        <f t="shared" si="417"/>
        <v>9476.92</v>
      </c>
      <c r="E8936">
        <f t="shared" si="418"/>
        <v>11</v>
      </c>
      <c r="F8936" t="str">
        <f t="shared" si="419"/>
        <v>No</v>
      </c>
    </row>
    <row r="8937" spans="1:6" x14ac:dyDescent="0.25">
      <c r="A8937" t="s">
        <v>1299</v>
      </c>
      <c r="B8937" s="1">
        <v>40259</v>
      </c>
      <c r="C8937" t="s">
        <v>5119</v>
      </c>
      <c r="D8937">
        <f t="shared" si="417"/>
        <v>5699.34</v>
      </c>
      <c r="E8937">
        <f t="shared" si="418"/>
        <v>3</v>
      </c>
      <c r="F8937" t="str">
        <f t="shared" si="419"/>
        <v>No</v>
      </c>
    </row>
    <row r="8938" spans="1:6" x14ac:dyDescent="0.25">
      <c r="A8938" t="s">
        <v>1238</v>
      </c>
      <c r="B8938" s="1">
        <v>41610</v>
      </c>
      <c r="C8938" t="s">
        <v>5120</v>
      </c>
      <c r="D8938">
        <f t="shared" si="417"/>
        <v>6934.03</v>
      </c>
      <c r="E8938">
        <f t="shared" si="418"/>
        <v>12</v>
      </c>
      <c r="F8938" t="str">
        <f t="shared" si="419"/>
        <v>No</v>
      </c>
    </row>
    <row r="8939" spans="1:6" x14ac:dyDescent="0.25">
      <c r="A8939" t="s">
        <v>736</v>
      </c>
      <c r="B8939" s="1">
        <v>39665</v>
      </c>
      <c r="C8939">
        <v>5283.07</v>
      </c>
      <c r="D8939">
        <f t="shared" si="417"/>
        <v>5283.07</v>
      </c>
      <c r="E8939">
        <f t="shared" si="418"/>
        <v>8</v>
      </c>
      <c r="F8939" t="str">
        <f t="shared" si="419"/>
        <v>No</v>
      </c>
    </row>
    <row r="8940" spans="1:6" x14ac:dyDescent="0.25">
      <c r="A8940" t="s">
        <v>1017</v>
      </c>
      <c r="B8940" s="1">
        <v>38151</v>
      </c>
      <c r="C8940" t="s">
        <v>5121</v>
      </c>
      <c r="D8940">
        <f t="shared" si="417"/>
        <v>5195.18</v>
      </c>
      <c r="E8940">
        <f t="shared" si="418"/>
        <v>6</v>
      </c>
      <c r="F8940" t="str">
        <f t="shared" si="419"/>
        <v>No</v>
      </c>
    </row>
    <row r="8941" spans="1:6" x14ac:dyDescent="0.25">
      <c r="A8941" t="s">
        <v>245</v>
      </c>
      <c r="B8941" s="1">
        <v>41893</v>
      </c>
      <c r="C8941" t="s">
        <v>5122</v>
      </c>
      <c r="D8941">
        <f t="shared" si="417"/>
        <v>5902.81</v>
      </c>
      <c r="E8941">
        <f t="shared" si="418"/>
        <v>9</v>
      </c>
      <c r="F8941" t="str">
        <f t="shared" si="419"/>
        <v>No</v>
      </c>
    </row>
    <row r="8942" spans="1:6" x14ac:dyDescent="0.25">
      <c r="A8942" t="s">
        <v>1394</v>
      </c>
      <c r="B8942" s="1">
        <v>41092</v>
      </c>
      <c r="C8942">
        <v>8618.26</v>
      </c>
      <c r="D8942">
        <f t="shared" si="417"/>
        <v>8618.26</v>
      </c>
      <c r="E8942">
        <f t="shared" si="418"/>
        <v>7</v>
      </c>
      <c r="F8942" t="str">
        <f t="shared" si="419"/>
        <v>No</v>
      </c>
    </row>
    <row r="8943" spans="1:6" x14ac:dyDescent="0.25">
      <c r="A8943" t="s">
        <v>126</v>
      </c>
      <c r="B8943" s="1">
        <v>37719</v>
      </c>
      <c r="C8943">
        <v>5093.24</v>
      </c>
      <c r="D8943">
        <f t="shared" si="417"/>
        <v>5093.24</v>
      </c>
      <c r="E8943">
        <f t="shared" si="418"/>
        <v>4</v>
      </c>
      <c r="F8943" t="str">
        <f t="shared" si="419"/>
        <v>No</v>
      </c>
    </row>
    <row r="8944" spans="1:6" x14ac:dyDescent="0.25">
      <c r="A8944" t="s">
        <v>96</v>
      </c>
      <c r="B8944" s="1">
        <v>41816</v>
      </c>
      <c r="C8944" t="s">
        <v>5123</v>
      </c>
      <c r="D8944">
        <f t="shared" si="417"/>
        <v>5506.31</v>
      </c>
      <c r="E8944">
        <f t="shared" si="418"/>
        <v>6</v>
      </c>
      <c r="F8944" t="str">
        <f t="shared" si="419"/>
        <v>No</v>
      </c>
    </row>
    <row r="8945" spans="1:6" x14ac:dyDescent="0.25">
      <c r="A8945" t="s">
        <v>992</v>
      </c>
      <c r="B8945" s="1">
        <v>39274</v>
      </c>
      <c r="C8945">
        <v>9377.14</v>
      </c>
      <c r="D8945">
        <f t="shared" si="417"/>
        <v>9377.14</v>
      </c>
      <c r="E8945">
        <f t="shared" si="418"/>
        <v>7</v>
      </c>
      <c r="F8945" t="str">
        <f t="shared" si="419"/>
        <v>No</v>
      </c>
    </row>
    <row r="8946" spans="1:6" x14ac:dyDescent="0.25">
      <c r="A8946" t="s">
        <v>809</v>
      </c>
      <c r="B8946" s="1">
        <v>40299</v>
      </c>
      <c r="C8946">
        <v>5521.47</v>
      </c>
      <c r="D8946">
        <f t="shared" si="417"/>
        <v>5521.47</v>
      </c>
      <c r="E8946">
        <f t="shared" si="418"/>
        <v>5</v>
      </c>
      <c r="F8946" t="str">
        <f t="shared" si="419"/>
        <v>No</v>
      </c>
    </row>
    <row r="8947" spans="1:6" x14ac:dyDescent="0.25">
      <c r="A8947" t="s">
        <v>242</v>
      </c>
      <c r="B8947" s="1">
        <v>37300</v>
      </c>
      <c r="C8947">
        <v>6205.76</v>
      </c>
      <c r="D8947">
        <f t="shared" si="417"/>
        <v>6205.76</v>
      </c>
      <c r="E8947">
        <f t="shared" si="418"/>
        <v>2</v>
      </c>
      <c r="F8947" t="str">
        <f t="shared" si="419"/>
        <v>No</v>
      </c>
    </row>
    <row r="8948" spans="1:6" x14ac:dyDescent="0.25">
      <c r="A8948" t="s">
        <v>2144</v>
      </c>
      <c r="B8948" s="1">
        <v>38564</v>
      </c>
      <c r="C8948">
        <v>8317.75</v>
      </c>
      <c r="D8948">
        <f t="shared" si="417"/>
        <v>8317.75</v>
      </c>
      <c r="E8948">
        <f t="shared" si="418"/>
        <v>7</v>
      </c>
      <c r="F8948" t="str">
        <f t="shared" si="419"/>
        <v>No</v>
      </c>
    </row>
    <row r="8949" spans="1:6" x14ac:dyDescent="0.25">
      <c r="A8949" t="s">
        <v>593</v>
      </c>
      <c r="B8949" s="1">
        <v>38482</v>
      </c>
      <c r="C8949">
        <v>5617.27</v>
      </c>
      <c r="D8949">
        <f t="shared" si="417"/>
        <v>5617.27</v>
      </c>
      <c r="E8949">
        <f t="shared" si="418"/>
        <v>5</v>
      </c>
      <c r="F8949" t="str">
        <f t="shared" si="419"/>
        <v>No</v>
      </c>
    </row>
    <row r="8950" spans="1:6" x14ac:dyDescent="0.25">
      <c r="A8950" t="s">
        <v>1226</v>
      </c>
      <c r="B8950" s="1">
        <v>38378</v>
      </c>
      <c r="C8950" t="s">
        <v>5124</v>
      </c>
      <c r="D8950">
        <f t="shared" si="417"/>
        <v>6904.23</v>
      </c>
      <c r="E8950">
        <f t="shared" si="418"/>
        <v>1</v>
      </c>
      <c r="F8950" t="str">
        <f t="shared" si="419"/>
        <v>No</v>
      </c>
    </row>
    <row r="8951" spans="1:6" x14ac:dyDescent="0.25">
      <c r="A8951" t="s">
        <v>230</v>
      </c>
      <c r="B8951" s="1">
        <v>37040</v>
      </c>
      <c r="C8951">
        <v>9021.68</v>
      </c>
      <c r="D8951">
        <f t="shared" si="417"/>
        <v>9021.68</v>
      </c>
      <c r="E8951">
        <f t="shared" si="418"/>
        <v>5</v>
      </c>
      <c r="F8951" t="str">
        <f t="shared" si="419"/>
        <v>No</v>
      </c>
    </row>
    <row r="8952" spans="1:6" x14ac:dyDescent="0.25">
      <c r="A8952" t="s">
        <v>77</v>
      </c>
      <c r="B8952" s="1">
        <v>38838</v>
      </c>
      <c r="C8952">
        <v>6567.76</v>
      </c>
      <c r="D8952">
        <f t="shared" si="417"/>
        <v>6567.76</v>
      </c>
      <c r="E8952">
        <f t="shared" si="418"/>
        <v>5</v>
      </c>
      <c r="F8952" t="str">
        <f t="shared" si="419"/>
        <v>No</v>
      </c>
    </row>
    <row r="8953" spans="1:6" x14ac:dyDescent="0.25">
      <c r="A8953" t="s">
        <v>479</v>
      </c>
      <c r="B8953" s="1">
        <v>39729</v>
      </c>
      <c r="C8953">
        <v>6222.22</v>
      </c>
      <c r="D8953">
        <f t="shared" si="417"/>
        <v>6222.22</v>
      </c>
      <c r="E8953">
        <f t="shared" si="418"/>
        <v>10</v>
      </c>
      <c r="F8953" t="str">
        <f t="shared" si="419"/>
        <v>No</v>
      </c>
    </row>
    <row r="8954" spans="1:6" x14ac:dyDescent="0.25">
      <c r="A8954" t="s">
        <v>396</v>
      </c>
      <c r="B8954" s="1">
        <v>41277</v>
      </c>
      <c r="C8954">
        <v>8933.98</v>
      </c>
      <c r="D8954">
        <f t="shared" si="417"/>
        <v>8933.98</v>
      </c>
      <c r="E8954">
        <f t="shared" si="418"/>
        <v>1</v>
      </c>
      <c r="F8954" t="str">
        <f t="shared" si="419"/>
        <v>Yes</v>
      </c>
    </row>
    <row r="8955" spans="1:6" x14ac:dyDescent="0.25">
      <c r="A8955" t="s">
        <v>176</v>
      </c>
      <c r="B8955" s="1">
        <v>38345</v>
      </c>
      <c r="C8955" t="s">
        <v>5125</v>
      </c>
      <c r="D8955">
        <f t="shared" si="417"/>
        <v>6139.66</v>
      </c>
      <c r="E8955">
        <f t="shared" si="418"/>
        <v>12</v>
      </c>
      <c r="F8955" t="str">
        <f t="shared" si="419"/>
        <v>No</v>
      </c>
    </row>
    <row r="8956" spans="1:6" x14ac:dyDescent="0.25">
      <c r="A8956" t="s">
        <v>1748</v>
      </c>
      <c r="B8956" s="1">
        <v>39718</v>
      </c>
      <c r="C8956">
        <v>8707</v>
      </c>
      <c r="D8956">
        <f t="shared" si="417"/>
        <v>8707</v>
      </c>
      <c r="E8956">
        <f t="shared" si="418"/>
        <v>9</v>
      </c>
      <c r="F8956" t="str">
        <f t="shared" si="419"/>
        <v>No</v>
      </c>
    </row>
    <row r="8957" spans="1:6" x14ac:dyDescent="0.25">
      <c r="A8957" t="s">
        <v>660</v>
      </c>
      <c r="B8957" s="1">
        <v>40924</v>
      </c>
      <c r="C8957" t="s">
        <v>5126</v>
      </c>
      <c r="D8957">
        <f t="shared" si="417"/>
        <v>5977.51</v>
      </c>
      <c r="E8957">
        <f t="shared" si="418"/>
        <v>1</v>
      </c>
      <c r="F8957" t="str">
        <f t="shared" si="419"/>
        <v>No</v>
      </c>
    </row>
    <row r="8958" spans="1:6" x14ac:dyDescent="0.25">
      <c r="A8958" t="s">
        <v>898</v>
      </c>
      <c r="B8958" s="1">
        <v>40834</v>
      </c>
      <c r="C8958">
        <v>8530.57</v>
      </c>
      <c r="D8958">
        <f t="shared" si="417"/>
        <v>8530.57</v>
      </c>
      <c r="E8958">
        <f t="shared" si="418"/>
        <v>10</v>
      </c>
      <c r="F8958" t="str">
        <f t="shared" si="419"/>
        <v>No</v>
      </c>
    </row>
    <row r="8959" spans="1:6" x14ac:dyDescent="0.25">
      <c r="A8959" t="s">
        <v>868</v>
      </c>
      <c r="B8959" s="1">
        <v>40635</v>
      </c>
      <c r="C8959" t="s">
        <v>5127</v>
      </c>
      <c r="D8959">
        <f t="shared" si="417"/>
        <v>6293.48</v>
      </c>
      <c r="E8959">
        <f t="shared" si="418"/>
        <v>4</v>
      </c>
      <c r="F8959" t="str">
        <f t="shared" si="419"/>
        <v>No</v>
      </c>
    </row>
    <row r="8960" spans="1:6" x14ac:dyDescent="0.25">
      <c r="A8960" t="s">
        <v>679</v>
      </c>
      <c r="B8960" s="1">
        <v>37667</v>
      </c>
      <c r="C8960">
        <v>9017.11</v>
      </c>
      <c r="D8960">
        <f t="shared" si="417"/>
        <v>9017.11</v>
      </c>
      <c r="E8960">
        <f t="shared" si="418"/>
        <v>2</v>
      </c>
      <c r="F8960" t="str">
        <f t="shared" si="419"/>
        <v>No</v>
      </c>
    </row>
    <row r="8961" spans="1:6" x14ac:dyDescent="0.25">
      <c r="A8961" t="s">
        <v>258</v>
      </c>
      <c r="B8961" s="1">
        <v>40540</v>
      </c>
      <c r="C8961" t="s">
        <v>5128</v>
      </c>
      <c r="D8961">
        <f t="shared" si="417"/>
        <v>9142.73</v>
      </c>
      <c r="E8961">
        <f t="shared" si="418"/>
        <v>12</v>
      </c>
      <c r="F8961" t="str">
        <f t="shared" si="419"/>
        <v>No</v>
      </c>
    </row>
    <row r="8962" spans="1:6" x14ac:dyDescent="0.25">
      <c r="A8962" t="s">
        <v>128</v>
      </c>
      <c r="B8962" s="1">
        <v>37591</v>
      </c>
      <c r="C8962">
        <v>6313.64</v>
      </c>
      <c r="D8962">
        <f t="shared" si="417"/>
        <v>6313.64</v>
      </c>
      <c r="E8962">
        <f t="shared" si="418"/>
        <v>12</v>
      </c>
      <c r="F8962" t="str">
        <f t="shared" si="419"/>
        <v>No</v>
      </c>
    </row>
    <row r="8963" spans="1:6" x14ac:dyDescent="0.25">
      <c r="A8963" t="s">
        <v>143</v>
      </c>
      <c r="B8963" s="1">
        <v>39536</v>
      </c>
      <c r="C8963" t="s">
        <v>5129</v>
      </c>
      <c r="D8963">
        <f t="shared" ref="D8963:D9026" si="420">IF(LEFT(RIGHT(C8963,3))=",",_xlfn.NUMBERVALUE(C8963,",","."),C8963)</f>
        <v>5824.62</v>
      </c>
      <c r="E8963">
        <f t="shared" ref="E8963:E9026" si="421">MONTH(B8963)</f>
        <v>3</v>
      </c>
      <c r="F8963" t="str">
        <f t="shared" ref="F8963:F9026" si="422">IF(ISERROR(SEARCH("J*A*S*M",A8963)),"No","Yes")</f>
        <v>Yes</v>
      </c>
    </row>
    <row r="8964" spans="1:6" x14ac:dyDescent="0.25">
      <c r="A8964" t="s">
        <v>1238</v>
      </c>
      <c r="B8964" s="1">
        <v>37352</v>
      </c>
      <c r="C8964">
        <v>5663.1</v>
      </c>
      <c r="D8964">
        <f t="shared" si="420"/>
        <v>5663.1</v>
      </c>
      <c r="E8964">
        <f t="shared" si="421"/>
        <v>4</v>
      </c>
      <c r="F8964" t="str">
        <f t="shared" si="422"/>
        <v>No</v>
      </c>
    </row>
    <row r="8965" spans="1:6" x14ac:dyDescent="0.25">
      <c r="A8965" t="s">
        <v>765</v>
      </c>
      <c r="B8965" s="1">
        <v>40573</v>
      </c>
      <c r="C8965" t="s">
        <v>5130</v>
      </c>
      <c r="D8965">
        <f t="shared" si="420"/>
        <v>5658.44</v>
      </c>
      <c r="E8965">
        <f t="shared" si="421"/>
        <v>1</v>
      </c>
      <c r="F8965" t="str">
        <f t="shared" si="422"/>
        <v>No</v>
      </c>
    </row>
    <row r="8966" spans="1:6" x14ac:dyDescent="0.25">
      <c r="A8966" t="s">
        <v>139</v>
      </c>
      <c r="B8966" s="1">
        <v>41457</v>
      </c>
      <c r="C8966">
        <v>6237.02</v>
      </c>
      <c r="D8966">
        <f t="shared" si="420"/>
        <v>6237.02</v>
      </c>
      <c r="E8966">
        <f t="shared" si="421"/>
        <v>7</v>
      </c>
      <c r="F8966" t="str">
        <f t="shared" si="422"/>
        <v>No</v>
      </c>
    </row>
    <row r="8967" spans="1:6" x14ac:dyDescent="0.25">
      <c r="A8967" t="s">
        <v>104</v>
      </c>
      <c r="B8967" s="1">
        <v>40204</v>
      </c>
      <c r="C8967" t="s">
        <v>5131</v>
      </c>
      <c r="D8967">
        <f t="shared" si="420"/>
        <v>6425.53</v>
      </c>
      <c r="E8967">
        <f t="shared" si="421"/>
        <v>1</v>
      </c>
      <c r="F8967" t="str">
        <f t="shared" si="422"/>
        <v>No</v>
      </c>
    </row>
    <row r="8968" spans="1:6" x14ac:dyDescent="0.25">
      <c r="A8968" t="s">
        <v>1574</v>
      </c>
      <c r="B8968" s="1">
        <v>41369</v>
      </c>
      <c r="C8968">
        <v>8327.19</v>
      </c>
      <c r="D8968">
        <f t="shared" si="420"/>
        <v>8327.19</v>
      </c>
      <c r="E8968">
        <f t="shared" si="421"/>
        <v>4</v>
      </c>
      <c r="F8968" t="str">
        <f t="shared" si="422"/>
        <v>No</v>
      </c>
    </row>
    <row r="8969" spans="1:6" x14ac:dyDescent="0.25">
      <c r="A8969" t="s">
        <v>510</v>
      </c>
      <c r="B8969" s="1">
        <v>38116</v>
      </c>
      <c r="C8969">
        <v>6666.09</v>
      </c>
      <c r="D8969">
        <f t="shared" si="420"/>
        <v>6666.09</v>
      </c>
      <c r="E8969">
        <f t="shared" si="421"/>
        <v>5</v>
      </c>
      <c r="F8969" t="str">
        <f t="shared" si="422"/>
        <v>No</v>
      </c>
    </row>
    <row r="8970" spans="1:6" x14ac:dyDescent="0.25">
      <c r="A8970" t="s">
        <v>853</v>
      </c>
      <c r="B8970" s="1">
        <v>38385</v>
      </c>
      <c r="C8970" t="s">
        <v>5132</v>
      </c>
      <c r="D8970">
        <f t="shared" si="420"/>
        <v>8352.85</v>
      </c>
      <c r="E8970">
        <f t="shared" si="421"/>
        <v>2</v>
      </c>
      <c r="F8970" t="str">
        <f t="shared" si="422"/>
        <v>No</v>
      </c>
    </row>
    <row r="8971" spans="1:6" x14ac:dyDescent="0.25">
      <c r="A8971" t="s">
        <v>717</v>
      </c>
      <c r="B8971" s="1">
        <v>39682</v>
      </c>
      <c r="C8971" t="s">
        <v>5133</v>
      </c>
      <c r="D8971">
        <f t="shared" si="420"/>
        <v>7132.77</v>
      </c>
      <c r="E8971">
        <f t="shared" si="421"/>
        <v>8</v>
      </c>
      <c r="F8971" t="str">
        <f t="shared" si="422"/>
        <v>No</v>
      </c>
    </row>
    <row r="8972" spans="1:6" x14ac:dyDescent="0.25">
      <c r="A8972" t="s">
        <v>1040</v>
      </c>
      <c r="B8972" s="1">
        <v>40990</v>
      </c>
      <c r="C8972" t="s">
        <v>5134</v>
      </c>
      <c r="D8972">
        <f t="shared" si="420"/>
        <v>9620.1200000000008</v>
      </c>
      <c r="E8972">
        <f t="shared" si="421"/>
        <v>3</v>
      </c>
      <c r="F8972" t="str">
        <f t="shared" si="422"/>
        <v>No</v>
      </c>
    </row>
    <row r="8973" spans="1:6" x14ac:dyDescent="0.25">
      <c r="A8973" t="s">
        <v>291</v>
      </c>
      <c r="B8973" s="1">
        <v>41032</v>
      </c>
      <c r="C8973">
        <v>5801.01</v>
      </c>
      <c r="D8973">
        <f t="shared" si="420"/>
        <v>5801.01</v>
      </c>
      <c r="E8973">
        <f t="shared" si="421"/>
        <v>5</v>
      </c>
      <c r="F8973" t="str">
        <f t="shared" si="422"/>
        <v>No</v>
      </c>
    </row>
    <row r="8974" spans="1:6" x14ac:dyDescent="0.25">
      <c r="A8974" t="s">
        <v>2040</v>
      </c>
      <c r="B8974" s="1">
        <v>40696</v>
      </c>
      <c r="C8974">
        <v>8456.81</v>
      </c>
      <c r="D8974">
        <f t="shared" si="420"/>
        <v>8456.81</v>
      </c>
      <c r="E8974">
        <f t="shared" si="421"/>
        <v>6</v>
      </c>
      <c r="F8974" t="str">
        <f t="shared" si="422"/>
        <v>No</v>
      </c>
    </row>
    <row r="8975" spans="1:6" x14ac:dyDescent="0.25">
      <c r="A8975" t="s">
        <v>129</v>
      </c>
      <c r="B8975" s="1">
        <v>40853</v>
      </c>
      <c r="C8975">
        <v>6076.43</v>
      </c>
      <c r="D8975">
        <f t="shared" si="420"/>
        <v>6076.43</v>
      </c>
      <c r="E8975">
        <f t="shared" si="421"/>
        <v>11</v>
      </c>
      <c r="F8975" t="str">
        <f t="shared" si="422"/>
        <v>No</v>
      </c>
    </row>
    <row r="8976" spans="1:6" x14ac:dyDescent="0.25">
      <c r="A8976" t="s">
        <v>613</v>
      </c>
      <c r="B8976" s="1">
        <v>40795</v>
      </c>
      <c r="C8976">
        <v>8374.27</v>
      </c>
      <c r="D8976">
        <f t="shared" si="420"/>
        <v>8374.27</v>
      </c>
      <c r="E8976">
        <f t="shared" si="421"/>
        <v>9</v>
      </c>
      <c r="F8976" t="str">
        <f t="shared" si="422"/>
        <v>No</v>
      </c>
    </row>
    <row r="8977" spans="1:6" x14ac:dyDescent="0.25">
      <c r="A8977" t="s">
        <v>348</v>
      </c>
      <c r="B8977" s="1">
        <v>37066</v>
      </c>
      <c r="C8977">
        <v>9189.7099999999991</v>
      </c>
      <c r="D8977">
        <f t="shared" si="420"/>
        <v>9189.7099999999991</v>
      </c>
      <c r="E8977">
        <f t="shared" si="421"/>
        <v>6</v>
      </c>
      <c r="F8977" t="str">
        <f t="shared" si="422"/>
        <v>No</v>
      </c>
    </row>
    <row r="8978" spans="1:6" x14ac:dyDescent="0.25">
      <c r="A8978" t="s">
        <v>275</v>
      </c>
      <c r="B8978" s="1">
        <v>41600</v>
      </c>
      <c r="C8978" t="s">
        <v>5135</v>
      </c>
      <c r="D8978">
        <f t="shared" si="420"/>
        <v>8566.4500000000007</v>
      </c>
      <c r="E8978">
        <f t="shared" si="421"/>
        <v>11</v>
      </c>
      <c r="F8978" t="str">
        <f t="shared" si="422"/>
        <v>No</v>
      </c>
    </row>
    <row r="8979" spans="1:6" x14ac:dyDescent="0.25">
      <c r="A8979" t="s">
        <v>125</v>
      </c>
      <c r="B8979" s="1">
        <v>39259</v>
      </c>
      <c r="C8979" t="s">
        <v>5136</v>
      </c>
      <c r="D8979">
        <f t="shared" si="420"/>
        <v>7216.27</v>
      </c>
      <c r="E8979">
        <f t="shared" si="421"/>
        <v>6</v>
      </c>
      <c r="F8979" t="str">
        <f t="shared" si="422"/>
        <v>No</v>
      </c>
    </row>
    <row r="8980" spans="1:6" x14ac:dyDescent="0.25">
      <c r="A8980" t="s">
        <v>1397</v>
      </c>
      <c r="B8980" s="1">
        <v>39019</v>
      </c>
      <c r="C8980" t="s">
        <v>5137</v>
      </c>
      <c r="D8980">
        <f t="shared" si="420"/>
        <v>5006.01</v>
      </c>
      <c r="E8980">
        <f t="shared" si="421"/>
        <v>10</v>
      </c>
      <c r="F8980" t="str">
        <f t="shared" si="422"/>
        <v>No</v>
      </c>
    </row>
    <row r="8981" spans="1:6" x14ac:dyDescent="0.25">
      <c r="A8981" t="s">
        <v>523</v>
      </c>
      <c r="B8981" s="1">
        <v>39244</v>
      </c>
      <c r="C8981">
        <v>6169.43</v>
      </c>
      <c r="D8981">
        <f t="shared" si="420"/>
        <v>6169.43</v>
      </c>
      <c r="E8981">
        <f t="shared" si="421"/>
        <v>6</v>
      </c>
      <c r="F8981" t="str">
        <f t="shared" si="422"/>
        <v>No</v>
      </c>
    </row>
    <row r="8982" spans="1:6" x14ac:dyDescent="0.25">
      <c r="A8982" t="s">
        <v>72</v>
      </c>
      <c r="B8982" s="1">
        <v>37199</v>
      </c>
      <c r="C8982">
        <v>9943.1299999999992</v>
      </c>
      <c r="D8982">
        <f t="shared" si="420"/>
        <v>9943.1299999999992</v>
      </c>
      <c r="E8982">
        <f t="shared" si="421"/>
        <v>11</v>
      </c>
      <c r="F8982" t="str">
        <f t="shared" si="422"/>
        <v>No</v>
      </c>
    </row>
    <row r="8983" spans="1:6" x14ac:dyDescent="0.25">
      <c r="A8983" t="s">
        <v>1652</v>
      </c>
      <c r="B8983" s="1">
        <v>38676</v>
      </c>
      <c r="C8983" t="s">
        <v>5138</v>
      </c>
      <c r="D8983">
        <f t="shared" si="420"/>
        <v>6343.71</v>
      </c>
      <c r="E8983">
        <f t="shared" si="421"/>
        <v>11</v>
      </c>
      <c r="F8983" t="str">
        <f t="shared" si="422"/>
        <v>No</v>
      </c>
    </row>
    <row r="8984" spans="1:6" x14ac:dyDescent="0.25">
      <c r="A8984" t="s">
        <v>1520</v>
      </c>
      <c r="B8984" s="1">
        <v>40904</v>
      </c>
      <c r="C8984" t="s">
        <v>5139</v>
      </c>
      <c r="D8984">
        <f t="shared" si="420"/>
        <v>5666.82</v>
      </c>
      <c r="E8984">
        <f t="shared" si="421"/>
        <v>12</v>
      </c>
      <c r="F8984" t="str">
        <f t="shared" si="422"/>
        <v>No</v>
      </c>
    </row>
    <row r="8985" spans="1:6" x14ac:dyDescent="0.25">
      <c r="A8985" t="s">
        <v>422</v>
      </c>
      <c r="B8985" s="1">
        <v>37637</v>
      </c>
      <c r="C8985">
        <v>6630.6</v>
      </c>
      <c r="D8985">
        <f t="shared" si="420"/>
        <v>6630.6</v>
      </c>
      <c r="E8985">
        <f t="shared" si="421"/>
        <v>1</v>
      </c>
      <c r="F8985" t="str">
        <f t="shared" si="422"/>
        <v>No</v>
      </c>
    </row>
    <row r="8986" spans="1:6" x14ac:dyDescent="0.25">
      <c r="A8986" t="s">
        <v>134</v>
      </c>
      <c r="B8986" s="1">
        <v>40638</v>
      </c>
      <c r="C8986">
        <v>7906.95</v>
      </c>
      <c r="D8986">
        <f t="shared" si="420"/>
        <v>7906.95</v>
      </c>
      <c r="E8986">
        <f t="shared" si="421"/>
        <v>4</v>
      </c>
      <c r="F8986" t="str">
        <f t="shared" si="422"/>
        <v>No</v>
      </c>
    </row>
    <row r="8987" spans="1:6" x14ac:dyDescent="0.25">
      <c r="A8987" t="s">
        <v>472</v>
      </c>
      <c r="B8987" s="1">
        <v>39295</v>
      </c>
      <c r="C8987" t="s">
        <v>5140</v>
      </c>
      <c r="D8987">
        <f t="shared" si="420"/>
        <v>7341.41</v>
      </c>
      <c r="E8987">
        <f t="shared" si="421"/>
        <v>8</v>
      </c>
      <c r="F8987" t="str">
        <f t="shared" si="422"/>
        <v>No</v>
      </c>
    </row>
    <row r="8988" spans="1:6" x14ac:dyDescent="0.25">
      <c r="A8988" t="s">
        <v>351</v>
      </c>
      <c r="B8988" s="1">
        <v>38362</v>
      </c>
      <c r="C8988">
        <v>6614.05</v>
      </c>
      <c r="D8988">
        <f t="shared" si="420"/>
        <v>6614.05</v>
      </c>
      <c r="E8988">
        <f t="shared" si="421"/>
        <v>1</v>
      </c>
      <c r="F8988" t="str">
        <f t="shared" si="422"/>
        <v>No</v>
      </c>
    </row>
    <row r="8989" spans="1:6" x14ac:dyDescent="0.25">
      <c r="A8989" t="s">
        <v>96</v>
      </c>
      <c r="B8989" s="1">
        <v>38327</v>
      </c>
      <c r="C8989" t="s">
        <v>5141</v>
      </c>
      <c r="D8989">
        <f t="shared" si="420"/>
        <v>9478.93</v>
      </c>
      <c r="E8989">
        <f t="shared" si="421"/>
        <v>12</v>
      </c>
      <c r="F8989" t="str">
        <f t="shared" si="422"/>
        <v>No</v>
      </c>
    </row>
    <row r="8990" spans="1:6" x14ac:dyDescent="0.25">
      <c r="A8990" t="s">
        <v>71</v>
      </c>
      <c r="B8990" s="1">
        <v>41609</v>
      </c>
      <c r="C8990" t="s">
        <v>5142</v>
      </c>
      <c r="D8990">
        <f t="shared" si="420"/>
        <v>5340</v>
      </c>
      <c r="E8990">
        <f t="shared" si="421"/>
        <v>12</v>
      </c>
      <c r="F8990" t="str">
        <f t="shared" si="422"/>
        <v>No</v>
      </c>
    </row>
    <row r="8991" spans="1:6" x14ac:dyDescent="0.25">
      <c r="A8991" t="s">
        <v>143</v>
      </c>
      <c r="B8991" s="1">
        <v>39452</v>
      </c>
      <c r="C8991">
        <v>8490.01</v>
      </c>
      <c r="D8991">
        <f t="shared" si="420"/>
        <v>8490.01</v>
      </c>
      <c r="E8991">
        <f t="shared" si="421"/>
        <v>1</v>
      </c>
      <c r="F8991" t="str">
        <f t="shared" si="422"/>
        <v>Yes</v>
      </c>
    </row>
    <row r="8992" spans="1:6" x14ac:dyDescent="0.25">
      <c r="A8992" t="s">
        <v>80</v>
      </c>
      <c r="B8992" s="1">
        <v>38475</v>
      </c>
      <c r="C8992">
        <v>6416.05</v>
      </c>
      <c r="D8992">
        <f t="shared" si="420"/>
        <v>6416.05</v>
      </c>
      <c r="E8992">
        <f t="shared" si="421"/>
        <v>5</v>
      </c>
      <c r="F8992" t="str">
        <f t="shared" si="422"/>
        <v>Yes</v>
      </c>
    </row>
    <row r="8993" spans="1:6" x14ac:dyDescent="0.25">
      <c r="A8993" t="s">
        <v>269</v>
      </c>
      <c r="B8993" s="1">
        <v>37032</v>
      </c>
      <c r="C8993" t="s">
        <v>5143</v>
      </c>
      <c r="D8993">
        <f t="shared" si="420"/>
        <v>7058.04</v>
      </c>
      <c r="E8993">
        <f t="shared" si="421"/>
        <v>5</v>
      </c>
      <c r="F8993" t="str">
        <f t="shared" si="422"/>
        <v>Yes</v>
      </c>
    </row>
    <row r="8994" spans="1:6" x14ac:dyDescent="0.25">
      <c r="A8994" t="s">
        <v>454</v>
      </c>
      <c r="B8994" s="1">
        <v>41413</v>
      </c>
      <c r="C8994" t="s">
        <v>5144</v>
      </c>
      <c r="D8994">
        <f t="shared" si="420"/>
        <v>7625.91</v>
      </c>
      <c r="E8994">
        <f t="shared" si="421"/>
        <v>5</v>
      </c>
      <c r="F8994" t="str">
        <f t="shared" si="422"/>
        <v>No</v>
      </c>
    </row>
    <row r="8995" spans="1:6" x14ac:dyDescent="0.25">
      <c r="A8995" t="s">
        <v>438</v>
      </c>
      <c r="B8995" s="1">
        <v>38586</v>
      </c>
      <c r="C8995" t="s">
        <v>5145</v>
      </c>
      <c r="D8995">
        <f t="shared" si="420"/>
        <v>8286.77</v>
      </c>
      <c r="E8995">
        <f t="shared" si="421"/>
        <v>8</v>
      </c>
      <c r="F8995" t="str">
        <f t="shared" si="422"/>
        <v>No</v>
      </c>
    </row>
    <row r="8996" spans="1:6" x14ac:dyDescent="0.25">
      <c r="A8996" t="s">
        <v>752</v>
      </c>
      <c r="B8996" s="1">
        <v>40946</v>
      </c>
      <c r="C8996">
        <v>9698.2099999999991</v>
      </c>
      <c r="D8996">
        <f t="shared" si="420"/>
        <v>9698.2099999999991</v>
      </c>
      <c r="E8996">
        <f t="shared" si="421"/>
        <v>2</v>
      </c>
      <c r="F8996" t="str">
        <f t="shared" si="422"/>
        <v>No</v>
      </c>
    </row>
    <row r="8997" spans="1:6" x14ac:dyDescent="0.25">
      <c r="A8997" t="s">
        <v>125</v>
      </c>
      <c r="B8997" s="1">
        <v>37316</v>
      </c>
      <c r="C8997" t="s">
        <v>5146</v>
      </c>
      <c r="D8997">
        <f t="shared" si="420"/>
        <v>6774.59</v>
      </c>
      <c r="E8997">
        <f t="shared" si="421"/>
        <v>3</v>
      </c>
      <c r="F8997" t="str">
        <f t="shared" si="422"/>
        <v>No</v>
      </c>
    </row>
    <row r="8998" spans="1:6" x14ac:dyDescent="0.25">
      <c r="A8998" t="s">
        <v>1015</v>
      </c>
      <c r="B8998" s="1">
        <v>40586</v>
      </c>
      <c r="C8998">
        <v>8586.77</v>
      </c>
      <c r="D8998">
        <f t="shared" si="420"/>
        <v>8586.77</v>
      </c>
      <c r="E8998">
        <f t="shared" si="421"/>
        <v>2</v>
      </c>
      <c r="F8998" t="str">
        <f t="shared" si="422"/>
        <v>No</v>
      </c>
    </row>
    <row r="8999" spans="1:6" x14ac:dyDescent="0.25">
      <c r="A8999" t="s">
        <v>987</v>
      </c>
      <c r="B8999" s="1">
        <v>40518</v>
      </c>
      <c r="C8999">
        <v>7875.88</v>
      </c>
      <c r="D8999">
        <f t="shared" si="420"/>
        <v>7875.88</v>
      </c>
      <c r="E8999">
        <f t="shared" si="421"/>
        <v>12</v>
      </c>
      <c r="F8999" t="str">
        <f t="shared" si="422"/>
        <v>No</v>
      </c>
    </row>
    <row r="9000" spans="1:6" x14ac:dyDescent="0.25">
      <c r="A9000" t="s">
        <v>229</v>
      </c>
      <c r="B9000" s="1">
        <v>40345</v>
      </c>
      <c r="C9000" t="s">
        <v>5147</v>
      </c>
      <c r="D9000">
        <f t="shared" si="420"/>
        <v>8911.9</v>
      </c>
      <c r="E9000">
        <f t="shared" si="421"/>
        <v>6</v>
      </c>
      <c r="F9000" t="str">
        <f t="shared" si="422"/>
        <v>No</v>
      </c>
    </row>
    <row r="9001" spans="1:6" x14ac:dyDescent="0.25">
      <c r="A9001" t="s">
        <v>71</v>
      </c>
      <c r="B9001" s="1">
        <v>37059</v>
      </c>
      <c r="C9001">
        <v>8619.59</v>
      </c>
      <c r="D9001">
        <f t="shared" si="420"/>
        <v>8619.59</v>
      </c>
      <c r="E9001">
        <f t="shared" si="421"/>
        <v>6</v>
      </c>
      <c r="F9001" t="str">
        <f t="shared" si="422"/>
        <v>No</v>
      </c>
    </row>
    <row r="9002" spans="1:6" x14ac:dyDescent="0.25">
      <c r="A9002" t="s">
        <v>132</v>
      </c>
      <c r="B9002" s="1">
        <v>38889</v>
      </c>
      <c r="C9002" t="s">
        <v>5148</v>
      </c>
      <c r="D9002">
        <f t="shared" si="420"/>
        <v>8199.99</v>
      </c>
      <c r="E9002">
        <f t="shared" si="421"/>
        <v>6</v>
      </c>
      <c r="F9002" t="str">
        <f t="shared" si="422"/>
        <v>No</v>
      </c>
    </row>
    <row r="9003" spans="1:6" x14ac:dyDescent="0.25">
      <c r="A9003" t="s">
        <v>514</v>
      </c>
      <c r="B9003" s="1">
        <v>37972</v>
      </c>
      <c r="C9003">
        <v>8574.0499999999993</v>
      </c>
      <c r="D9003">
        <f t="shared" si="420"/>
        <v>8574.0499999999993</v>
      </c>
      <c r="E9003">
        <f t="shared" si="421"/>
        <v>12</v>
      </c>
      <c r="F9003" t="str">
        <f t="shared" si="422"/>
        <v>No</v>
      </c>
    </row>
    <row r="9004" spans="1:6" x14ac:dyDescent="0.25">
      <c r="A9004" t="s">
        <v>1405</v>
      </c>
      <c r="B9004" s="1">
        <v>41170</v>
      </c>
      <c r="C9004" t="s">
        <v>5149</v>
      </c>
      <c r="D9004">
        <f t="shared" si="420"/>
        <v>9004.6299999999992</v>
      </c>
      <c r="E9004">
        <f t="shared" si="421"/>
        <v>9</v>
      </c>
      <c r="F9004" t="str">
        <f t="shared" si="422"/>
        <v>No</v>
      </c>
    </row>
    <row r="9005" spans="1:6" x14ac:dyDescent="0.25">
      <c r="A9005" t="s">
        <v>230</v>
      </c>
      <c r="B9005" s="1">
        <v>37849</v>
      </c>
      <c r="C9005" t="s">
        <v>5150</v>
      </c>
      <c r="D9005">
        <f t="shared" si="420"/>
        <v>6617.4</v>
      </c>
      <c r="E9005">
        <f t="shared" si="421"/>
        <v>8</v>
      </c>
      <c r="F9005" t="str">
        <f t="shared" si="422"/>
        <v>No</v>
      </c>
    </row>
    <row r="9006" spans="1:6" x14ac:dyDescent="0.25">
      <c r="A9006" t="s">
        <v>843</v>
      </c>
      <c r="B9006" s="1">
        <v>38882</v>
      </c>
      <c r="C9006" t="s">
        <v>5151</v>
      </c>
      <c r="D9006">
        <f t="shared" si="420"/>
        <v>7849.12</v>
      </c>
      <c r="E9006">
        <f t="shared" si="421"/>
        <v>6</v>
      </c>
      <c r="F9006" t="str">
        <f t="shared" si="422"/>
        <v>No</v>
      </c>
    </row>
    <row r="9007" spans="1:6" x14ac:dyDescent="0.25">
      <c r="A9007" t="s">
        <v>339</v>
      </c>
      <c r="B9007" s="1">
        <v>40897</v>
      </c>
      <c r="C9007" t="s">
        <v>5152</v>
      </c>
      <c r="D9007">
        <f t="shared" si="420"/>
        <v>6679.73</v>
      </c>
      <c r="E9007">
        <f t="shared" si="421"/>
        <v>12</v>
      </c>
      <c r="F9007" t="str">
        <f t="shared" si="422"/>
        <v>No</v>
      </c>
    </row>
    <row r="9008" spans="1:6" x14ac:dyDescent="0.25">
      <c r="A9008" t="s">
        <v>466</v>
      </c>
      <c r="B9008" s="1">
        <v>37612</v>
      </c>
      <c r="C9008">
        <v>9223.69</v>
      </c>
      <c r="D9008">
        <f t="shared" si="420"/>
        <v>9223.69</v>
      </c>
      <c r="E9008">
        <f t="shared" si="421"/>
        <v>12</v>
      </c>
      <c r="F9008" t="str">
        <f t="shared" si="422"/>
        <v>No</v>
      </c>
    </row>
    <row r="9009" spans="1:6" x14ac:dyDescent="0.25">
      <c r="A9009" t="s">
        <v>74</v>
      </c>
      <c r="B9009" s="1">
        <v>39290</v>
      </c>
      <c r="C9009" t="s">
        <v>5153</v>
      </c>
      <c r="D9009">
        <f t="shared" si="420"/>
        <v>7305.3</v>
      </c>
      <c r="E9009">
        <f t="shared" si="421"/>
        <v>7</v>
      </c>
      <c r="F9009" t="str">
        <f t="shared" si="422"/>
        <v>Yes</v>
      </c>
    </row>
    <row r="9010" spans="1:6" x14ac:dyDescent="0.25">
      <c r="A9010" t="s">
        <v>131</v>
      </c>
      <c r="B9010" s="1">
        <v>38994</v>
      </c>
      <c r="C9010">
        <v>5132.22</v>
      </c>
      <c r="D9010">
        <f t="shared" si="420"/>
        <v>5132.22</v>
      </c>
      <c r="E9010">
        <f t="shared" si="421"/>
        <v>10</v>
      </c>
      <c r="F9010" t="str">
        <f t="shared" si="422"/>
        <v>No</v>
      </c>
    </row>
    <row r="9011" spans="1:6" x14ac:dyDescent="0.25">
      <c r="A9011" t="s">
        <v>2638</v>
      </c>
      <c r="B9011" s="1">
        <v>40871</v>
      </c>
      <c r="C9011" t="s">
        <v>5154</v>
      </c>
      <c r="D9011">
        <f t="shared" si="420"/>
        <v>9005.1200000000008</v>
      </c>
      <c r="E9011">
        <f t="shared" si="421"/>
        <v>11</v>
      </c>
      <c r="F9011" t="str">
        <f t="shared" si="422"/>
        <v>No</v>
      </c>
    </row>
    <row r="9012" spans="1:6" x14ac:dyDescent="0.25">
      <c r="A9012" t="s">
        <v>396</v>
      </c>
      <c r="B9012" s="1">
        <v>41796</v>
      </c>
      <c r="C9012" t="s">
        <v>5155</v>
      </c>
      <c r="D9012">
        <f t="shared" si="420"/>
        <v>5978.16</v>
      </c>
      <c r="E9012">
        <f t="shared" si="421"/>
        <v>6</v>
      </c>
      <c r="F9012" t="str">
        <f t="shared" si="422"/>
        <v>Yes</v>
      </c>
    </row>
    <row r="9013" spans="1:6" x14ac:dyDescent="0.25">
      <c r="A9013" t="s">
        <v>84</v>
      </c>
      <c r="B9013" s="1">
        <v>41695</v>
      </c>
      <c r="C9013" t="s">
        <v>5156</v>
      </c>
      <c r="D9013">
        <f t="shared" si="420"/>
        <v>8710.4699999999993</v>
      </c>
      <c r="E9013">
        <f t="shared" si="421"/>
        <v>2</v>
      </c>
      <c r="F9013" t="str">
        <f t="shared" si="422"/>
        <v>No</v>
      </c>
    </row>
    <row r="9014" spans="1:6" x14ac:dyDescent="0.25">
      <c r="A9014" t="s">
        <v>778</v>
      </c>
      <c r="B9014" s="1">
        <v>38411</v>
      </c>
      <c r="C9014" t="s">
        <v>5157</v>
      </c>
      <c r="D9014">
        <f t="shared" si="420"/>
        <v>9071.77</v>
      </c>
      <c r="E9014">
        <f t="shared" si="421"/>
        <v>2</v>
      </c>
      <c r="F9014" t="str">
        <f t="shared" si="422"/>
        <v>No</v>
      </c>
    </row>
    <row r="9015" spans="1:6" x14ac:dyDescent="0.25">
      <c r="A9015" t="s">
        <v>941</v>
      </c>
      <c r="B9015" s="1">
        <v>40242</v>
      </c>
      <c r="C9015">
        <v>7980.09</v>
      </c>
      <c r="D9015">
        <f t="shared" si="420"/>
        <v>7980.09</v>
      </c>
      <c r="E9015">
        <f t="shared" si="421"/>
        <v>3</v>
      </c>
      <c r="F9015" t="str">
        <f t="shared" si="422"/>
        <v>No</v>
      </c>
    </row>
    <row r="9016" spans="1:6" x14ac:dyDescent="0.25">
      <c r="A9016" t="s">
        <v>1361</v>
      </c>
      <c r="B9016" s="1">
        <v>38684</v>
      </c>
      <c r="C9016">
        <v>9728.86</v>
      </c>
      <c r="D9016">
        <f t="shared" si="420"/>
        <v>9728.86</v>
      </c>
      <c r="E9016">
        <f t="shared" si="421"/>
        <v>11</v>
      </c>
      <c r="F9016" t="str">
        <f t="shared" si="422"/>
        <v>No</v>
      </c>
    </row>
    <row r="9017" spans="1:6" x14ac:dyDescent="0.25">
      <c r="A9017" t="s">
        <v>109</v>
      </c>
      <c r="B9017" s="1">
        <v>39009</v>
      </c>
      <c r="C9017" t="s">
        <v>5158</v>
      </c>
      <c r="D9017">
        <f t="shared" si="420"/>
        <v>6455.07</v>
      </c>
      <c r="E9017">
        <f t="shared" si="421"/>
        <v>10</v>
      </c>
      <c r="F9017" t="str">
        <f t="shared" si="422"/>
        <v>No</v>
      </c>
    </row>
    <row r="9018" spans="1:6" x14ac:dyDescent="0.25">
      <c r="A9018" t="s">
        <v>575</v>
      </c>
      <c r="B9018" s="1">
        <v>40042</v>
      </c>
      <c r="C9018" t="s">
        <v>5159</v>
      </c>
      <c r="D9018">
        <f t="shared" si="420"/>
        <v>6689.85</v>
      </c>
      <c r="E9018">
        <f t="shared" si="421"/>
        <v>8</v>
      </c>
      <c r="F9018" t="str">
        <f t="shared" si="422"/>
        <v>No</v>
      </c>
    </row>
    <row r="9019" spans="1:6" x14ac:dyDescent="0.25">
      <c r="A9019" t="s">
        <v>548</v>
      </c>
      <c r="B9019" s="1">
        <v>41907</v>
      </c>
      <c r="C9019" t="s">
        <v>5160</v>
      </c>
      <c r="D9019">
        <f t="shared" si="420"/>
        <v>9640.14</v>
      </c>
      <c r="E9019">
        <f t="shared" si="421"/>
        <v>9</v>
      </c>
      <c r="F9019" t="str">
        <f t="shared" si="422"/>
        <v>No</v>
      </c>
    </row>
    <row r="9020" spans="1:6" x14ac:dyDescent="0.25">
      <c r="A9020" t="s">
        <v>1556</v>
      </c>
      <c r="B9020" s="1">
        <v>39955</v>
      </c>
      <c r="C9020" t="s">
        <v>5161</v>
      </c>
      <c r="D9020">
        <f t="shared" si="420"/>
        <v>6611.86</v>
      </c>
      <c r="E9020">
        <f t="shared" si="421"/>
        <v>5</v>
      </c>
      <c r="F9020" t="str">
        <f t="shared" si="422"/>
        <v>No</v>
      </c>
    </row>
    <row r="9021" spans="1:6" x14ac:dyDescent="0.25">
      <c r="A9021" t="s">
        <v>80</v>
      </c>
      <c r="B9021" s="1">
        <v>37513</v>
      </c>
      <c r="C9021">
        <v>8617.0300000000007</v>
      </c>
      <c r="D9021">
        <f t="shared" si="420"/>
        <v>8617.0300000000007</v>
      </c>
      <c r="E9021">
        <f t="shared" si="421"/>
        <v>9</v>
      </c>
      <c r="F9021" t="str">
        <f t="shared" si="422"/>
        <v>Yes</v>
      </c>
    </row>
    <row r="9022" spans="1:6" x14ac:dyDescent="0.25">
      <c r="A9022" t="s">
        <v>80</v>
      </c>
      <c r="B9022" s="1">
        <v>41960</v>
      </c>
      <c r="C9022">
        <v>7976.83</v>
      </c>
      <c r="D9022">
        <f t="shared" si="420"/>
        <v>7976.83</v>
      </c>
      <c r="E9022">
        <f t="shared" si="421"/>
        <v>11</v>
      </c>
      <c r="F9022" t="str">
        <f t="shared" si="422"/>
        <v>Yes</v>
      </c>
    </row>
    <row r="9023" spans="1:6" x14ac:dyDescent="0.25">
      <c r="A9023" t="s">
        <v>247</v>
      </c>
      <c r="B9023" s="1">
        <v>37424</v>
      </c>
      <c r="C9023" t="s">
        <v>5162</v>
      </c>
      <c r="D9023">
        <f t="shared" si="420"/>
        <v>6833.61</v>
      </c>
      <c r="E9023">
        <f t="shared" si="421"/>
        <v>6</v>
      </c>
      <c r="F9023" t="str">
        <f t="shared" si="422"/>
        <v>Yes</v>
      </c>
    </row>
    <row r="9024" spans="1:6" x14ac:dyDescent="0.25">
      <c r="A9024" t="s">
        <v>526</v>
      </c>
      <c r="B9024" s="1">
        <v>40225</v>
      </c>
      <c r="C9024" t="s">
        <v>5163</v>
      </c>
      <c r="D9024">
        <f t="shared" si="420"/>
        <v>5498.4</v>
      </c>
      <c r="E9024">
        <f t="shared" si="421"/>
        <v>2</v>
      </c>
      <c r="F9024" t="str">
        <f t="shared" si="422"/>
        <v>No</v>
      </c>
    </row>
    <row r="9025" spans="1:6" x14ac:dyDescent="0.25">
      <c r="A9025" t="s">
        <v>1588</v>
      </c>
      <c r="B9025" s="1">
        <v>40682</v>
      </c>
      <c r="C9025">
        <v>7540.97</v>
      </c>
      <c r="D9025">
        <f t="shared" si="420"/>
        <v>7540.97</v>
      </c>
      <c r="E9025">
        <f t="shared" si="421"/>
        <v>5</v>
      </c>
      <c r="F9025" t="str">
        <f t="shared" si="422"/>
        <v>No</v>
      </c>
    </row>
    <row r="9026" spans="1:6" x14ac:dyDescent="0.25">
      <c r="A9026" t="s">
        <v>594</v>
      </c>
      <c r="B9026" s="1">
        <v>41993</v>
      </c>
      <c r="C9026" t="s">
        <v>5164</v>
      </c>
      <c r="D9026">
        <f t="shared" si="420"/>
        <v>9431.67</v>
      </c>
      <c r="E9026">
        <f t="shared" si="421"/>
        <v>12</v>
      </c>
      <c r="F9026" t="str">
        <f t="shared" si="422"/>
        <v>No</v>
      </c>
    </row>
    <row r="9027" spans="1:6" x14ac:dyDescent="0.25">
      <c r="A9027" t="s">
        <v>1397</v>
      </c>
      <c r="B9027" s="1">
        <v>40378</v>
      </c>
      <c r="C9027">
        <v>5269.88</v>
      </c>
      <c r="D9027">
        <f t="shared" ref="D9027:D9090" si="423">IF(LEFT(RIGHT(C9027,3))=",",_xlfn.NUMBERVALUE(C9027,",","."),C9027)</f>
        <v>5269.88</v>
      </c>
      <c r="E9027">
        <f t="shared" ref="E9027:E9090" si="424">MONTH(B9027)</f>
        <v>7</v>
      </c>
      <c r="F9027" t="str">
        <f t="shared" ref="F9027:F9090" si="425">IF(ISERROR(SEARCH("J*A*S*M",A9027)),"No","Yes")</f>
        <v>No</v>
      </c>
    </row>
    <row r="9028" spans="1:6" x14ac:dyDescent="0.25">
      <c r="A9028" t="s">
        <v>145</v>
      </c>
      <c r="B9028" s="1">
        <v>38677</v>
      </c>
      <c r="C9028">
        <v>5157.3100000000004</v>
      </c>
      <c r="D9028">
        <f t="shared" si="423"/>
        <v>5157.3100000000004</v>
      </c>
      <c r="E9028">
        <f t="shared" si="424"/>
        <v>11</v>
      </c>
      <c r="F9028" t="str">
        <f t="shared" si="425"/>
        <v>No</v>
      </c>
    </row>
    <row r="9029" spans="1:6" x14ac:dyDescent="0.25">
      <c r="A9029" t="s">
        <v>247</v>
      </c>
      <c r="B9029" s="1">
        <v>38412</v>
      </c>
      <c r="C9029">
        <v>8369.2900000000009</v>
      </c>
      <c r="D9029">
        <f t="shared" si="423"/>
        <v>8369.2900000000009</v>
      </c>
      <c r="E9029">
        <f t="shared" si="424"/>
        <v>3</v>
      </c>
      <c r="F9029" t="str">
        <f t="shared" si="425"/>
        <v>Yes</v>
      </c>
    </row>
    <row r="9030" spans="1:6" x14ac:dyDescent="0.25">
      <c r="A9030" t="s">
        <v>125</v>
      </c>
      <c r="B9030" s="1">
        <v>37216</v>
      </c>
      <c r="C9030">
        <v>6470.61</v>
      </c>
      <c r="D9030">
        <f t="shared" si="423"/>
        <v>6470.61</v>
      </c>
      <c r="E9030">
        <f t="shared" si="424"/>
        <v>11</v>
      </c>
      <c r="F9030" t="str">
        <f t="shared" si="425"/>
        <v>No</v>
      </c>
    </row>
    <row r="9031" spans="1:6" x14ac:dyDescent="0.25">
      <c r="A9031" t="s">
        <v>422</v>
      </c>
      <c r="B9031" s="1">
        <v>40422</v>
      </c>
      <c r="C9031" t="s">
        <v>5165</v>
      </c>
      <c r="D9031">
        <f t="shared" si="423"/>
        <v>6948.7</v>
      </c>
      <c r="E9031">
        <f t="shared" si="424"/>
        <v>9</v>
      </c>
      <c r="F9031" t="str">
        <f t="shared" si="425"/>
        <v>No</v>
      </c>
    </row>
    <row r="9032" spans="1:6" x14ac:dyDescent="0.25">
      <c r="A9032" t="s">
        <v>101</v>
      </c>
      <c r="B9032" s="1">
        <v>39417</v>
      </c>
      <c r="C9032" t="s">
        <v>5166</v>
      </c>
      <c r="D9032">
        <f t="shared" si="423"/>
        <v>9195.81</v>
      </c>
      <c r="E9032">
        <f t="shared" si="424"/>
        <v>12</v>
      </c>
      <c r="F9032" t="str">
        <f t="shared" si="425"/>
        <v>No</v>
      </c>
    </row>
    <row r="9033" spans="1:6" x14ac:dyDescent="0.25">
      <c r="A9033" t="s">
        <v>96</v>
      </c>
      <c r="B9033" s="1">
        <v>37876</v>
      </c>
      <c r="C9033">
        <v>6583.49</v>
      </c>
      <c r="D9033">
        <f t="shared" si="423"/>
        <v>6583.49</v>
      </c>
      <c r="E9033">
        <f t="shared" si="424"/>
        <v>9</v>
      </c>
      <c r="F9033" t="str">
        <f t="shared" si="425"/>
        <v>No</v>
      </c>
    </row>
    <row r="9034" spans="1:6" x14ac:dyDescent="0.25">
      <c r="A9034" t="s">
        <v>251</v>
      </c>
      <c r="B9034" s="1">
        <v>41905</v>
      </c>
      <c r="C9034">
        <v>9043.3799999999992</v>
      </c>
      <c r="D9034">
        <f t="shared" si="423"/>
        <v>9043.3799999999992</v>
      </c>
      <c r="E9034">
        <f t="shared" si="424"/>
        <v>9</v>
      </c>
      <c r="F9034" t="str">
        <f t="shared" si="425"/>
        <v>No</v>
      </c>
    </row>
    <row r="9035" spans="1:6" x14ac:dyDescent="0.25">
      <c r="A9035" t="s">
        <v>855</v>
      </c>
      <c r="B9035" s="1">
        <v>41290</v>
      </c>
      <c r="C9035">
        <v>9545.9500000000007</v>
      </c>
      <c r="D9035">
        <f t="shared" si="423"/>
        <v>9545.9500000000007</v>
      </c>
      <c r="E9035">
        <f t="shared" si="424"/>
        <v>1</v>
      </c>
      <c r="F9035" t="str">
        <f t="shared" si="425"/>
        <v>No</v>
      </c>
    </row>
    <row r="9036" spans="1:6" x14ac:dyDescent="0.25">
      <c r="A9036" t="s">
        <v>1792</v>
      </c>
      <c r="B9036" s="1">
        <v>40286</v>
      </c>
      <c r="C9036" t="s">
        <v>5167</v>
      </c>
      <c r="D9036">
        <f t="shared" si="423"/>
        <v>5246.72</v>
      </c>
      <c r="E9036">
        <f t="shared" si="424"/>
        <v>4</v>
      </c>
      <c r="F9036" t="str">
        <f t="shared" si="425"/>
        <v>No</v>
      </c>
    </row>
    <row r="9037" spans="1:6" x14ac:dyDescent="0.25">
      <c r="A9037" t="s">
        <v>102</v>
      </c>
      <c r="B9037" s="1">
        <v>37229</v>
      </c>
      <c r="C9037" t="s">
        <v>5168</v>
      </c>
      <c r="D9037">
        <f t="shared" si="423"/>
        <v>6985.07</v>
      </c>
      <c r="E9037">
        <f t="shared" si="424"/>
        <v>12</v>
      </c>
      <c r="F9037" t="str">
        <f t="shared" si="425"/>
        <v>No</v>
      </c>
    </row>
    <row r="9038" spans="1:6" x14ac:dyDescent="0.25">
      <c r="A9038" t="s">
        <v>121</v>
      </c>
      <c r="B9038" s="1">
        <v>41736</v>
      </c>
      <c r="C9038">
        <v>6558.27</v>
      </c>
      <c r="D9038">
        <f t="shared" si="423"/>
        <v>6558.27</v>
      </c>
      <c r="E9038">
        <f t="shared" si="424"/>
        <v>4</v>
      </c>
      <c r="F9038" t="str">
        <f t="shared" si="425"/>
        <v>No</v>
      </c>
    </row>
    <row r="9039" spans="1:6" x14ac:dyDescent="0.25">
      <c r="A9039" t="s">
        <v>168</v>
      </c>
      <c r="B9039" s="1">
        <v>40906</v>
      </c>
      <c r="C9039">
        <v>9749.81</v>
      </c>
      <c r="D9039">
        <f t="shared" si="423"/>
        <v>9749.81</v>
      </c>
      <c r="E9039">
        <f t="shared" si="424"/>
        <v>12</v>
      </c>
      <c r="F9039" t="str">
        <f t="shared" si="425"/>
        <v>No</v>
      </c>
    </row>
    <row r="9040" spans="1:6" x14ac:dyDescent="0.25">
      <c r="A9040" t="s">
        <v>658</v>
      </c>
      <c r="B9040" s="1">
        <v>41706</v>
      </c>
      <c r="C9040" t="s">
        <v>5169</v>
      </c>
      <c r="D9040">
        <f t="shared" si="423"/>
        <v>9744.9</v>
      </c>
      <c r="E9040">
        <f t="shared" si="424"/>
        <v>3</v>
      </c>
      <c r="F9040" t="str">
        <f t="shared" si="425"/>
        <v>No</v>
      </c>
    </row>
    <row r="9041" spans="1:6" x14ac:dyDescent="0.25">
      <c r="A9041" t="s">
        <v>794</v>
      </c>
      <c r="B9041" s="1">
        <v>38287</v>
      </c>
      <c r="C9041">
        <v>8473.26</v>
      </c>
      <c r="D9041">
        <f t="shared" si="423"/>
        <v>8473.26</v>
      </c>
      <c r="E9041">
        <f t="shared" si="424"/>
        <v>10</v>
      </c>
      <c r="F9041" t="str">
        <f t="shared" si="425"/>
        <v>No</v>
      </c>
    </row>
    <row r="9042" spans="1:6" x14ac:dyDescent="0.25">
      <c r="A9042" t="s">
        <v>79</v>
      </c>
      <c r="B9042" s="1">
        <v>39972</v>
      </c>
      <c r="C9042" t="s">
        <v>5170</v>
      </c>
      <c r="D9042">
        <f t="shared" si="423"/>
        <v>9949.93</v>
      </c>
      <c r="E9042">
        <f t="shared" si="424"/>
        <v>6</v>
      </c>
      <c r="F9042" t="str">
        <f t="shared" si="425"/>
        <v>Yes</v>
      </c>
    </row>
    <row r="9043" spans="1:6" x14ac:dyDescent="0.25">
      <c r="A9043" t="s">
        <v>844</v>
      </c>
      <c r="B9043" s="1">
        <v>39327</v>
      </c>
      <c r="C9043" t="s">
        <v>5171</v>
      </c>
      <c r="D9043">
        <f t="shared" si="423"/>
        <v>7760.93</v>
      </c>
      <c r="E9043">
        <f t="shared" si="424"/>
        <v>9</v>
      </c>
      <c r="F9043" t="str">
        <f t="shared" si="425"/>
        <v>No</v>
      </c>
    </row>
    <row r="9044" spans="1:6" x14ac:dyDescent="0.25">
      <c r="A9044" t="s">
        <v>126</v>
      </c>
      <c r="B9044" s="1">
        <v>39929</v>
      </c>
      <c r="C9044">
        <v>6273.64</v>
      </c>
      <c r="D9044">
        <f t="shared" si="423"/>
        <v>6273.64</v>
      </c>
      <c r="E9044">
        <f t="shared" si="424"/>
        <v>4</v>
      </c>
      <c r="F9044" t="str">
        <f t="shared" si="425"/>
        <v>No</v>
      </c>
    </row>
    <row r="9045" spans="1:6" x14ac:dyDescent="0.25">
      <c r="A9045" t="s">
        <v>396</v>
      </c>
      <c r="B9045" s="1">
        <v>38684</v>
      </c>
      <c r="C9045" t="s">
        <v>5172</v>
      </c>
      <c r="D9045">
        <f t="shared" si="423"/>
        <v>8800.32</v>
      </c>
      <c r="E9045">
        <f t="shared" si="424"/>
        <v>11</v>
      </c>
      <c r="F9045" t="str">
        <f t="shared" si="425"/>
        <v>Yes</v>
      </c>
    </row>
    <row r="9046" spans="1:6" x14ac:dyDescent="0.25">
      <c r="A9046" t="s">
        <v>534</v>
      </c>
      <c r="B9046" s="1">
        <v>37206</v>
      </c>
      <c r="C9046" t="s">
        <v>5173</v>
      </c>
      <c r="D9046">
        <f t="shared" si="423"/>
        <v>7142.25</v>
      </c>
      <c r="E9046">
        <f t="shared" si="424"/>
        <v>11</v>
      </c>
      <c r="F9046" t="str">
        <f t="shared" si="425"/>
        <v>No</v>
      </c>
    </row>
    <row r="9047" spans="1:6" x14ac:dyDescent="0.25">
      <c r="A9047" t="s">
        <v>90</v>
      </c>
      <c r="B9047" s="1">
        <v>37129</v>
      </c>
      <c r="C9047" t="s">
        <v>5174</v>
      </c>
      <c r="D9047">
        <f t="shared" si="423"/>
        <v>8031.32</v>
      </c>
      <c r="E9047">
        <f t="shared" si="424"/>
        <v>8</v>
      </c>
      <c r="F9047" t="str">
        <f t="shared" si="425"/>
        <v>No</v>
      </c>
    </row>
    <row r="9048" spans="1:6" x14ac:dyDescent="0.25">
      <c r="A9048" t="s">
        <v>514</v>
      </c>
      <c r="B9048" s="1">
        <v>37091</v>
      </c>
      <c r="C9048" t="s">
        <v>5175</v>
      </c>
      <c r="D9048">
        <f t="shared" si="423"/>
        <v>8333.56</v>
      </c>
      <c r="E9048">
        <f t="shared" si="424"/>
        <v>7</v>
      </c>
      <c r="F9048" t="str">
        <f t="shared" si="425"/>
        <v>No</v>
      </c>
    </row>
    <row r="9049" spans="1:6" x14ac:dyDescent="0.25">
      <c r="A9049" t="s">
        <v>1246</v>
      </c>
      <c r="B9049" s="1">
        <v>41197</v>
      </c>
      <c r="C9049" t="s">
        <v>5176</v>
      </c>
      <c r="D9049">
        <f t="shared" si="423"/>
        <v>6578.37</v>
      </c>
      <c r="E9049">
        <f t="shared" si="424"/>
        <v>10</v>
      </c>
      <c r="F9049" t="str">
        <f t="shared" si="425"/>
        <v>No</v>
      </c>
    </row>
    <row r="9050" spans="1:6" x14ac:dyDescent="0.25">
      <c r="A9050" t="s">
        <v>298</v>
      </c>
      <c r="B9050" s="1">
        <v>41212</v>
      </c>
      <c r="C9050">
        <v>8560.0300000000007</v>
      </c>
      <c r="D9050">
        <f t="shared" si="423"/>
        <v>8560.0300000000007</v>
      </c>
      <c r="E9050">
        <f t="shared" si="424"/>
        <v>10</v>
      </c>
      <c r="F9050" t="str">
        <f t="shared" si="425"/>
        <v>No</v>
      </c>
    </row>
    <row r="9051" spans="1:6" x14ac:dyDescent="0.25">
      <c r="A9051" t="s">
        <v>855</v>
      </c>
      <c r="B9051" s="1">
        <v>41260</v>
      </c>
      <c r="C9051" t="s">
        <v>5177</v>
      </c>
      <c r="D9051">
        <f t="shared" si="423"/>
        <v>9577.82</v>
      </c>
      <c r="E9051">
        <f t="shared" si="424"/>
        <v>12</v>
      </c>
      <c r="F9051" t="str">
        <f t="shared" si="425"/>
        <v>No</v>
      </c>
    </row>
    <row r="9052" spans="1:6" x14ac:dyDescent="0.25">
      <c r="A9052" t="s">
        <v>495</v>
      </c>
      <c r="B9052" s="1">
        <v>39209</v>
      </c>
      <c r="C9052">
        <v>6490.68</v>
      </c>
      <c r="D9052">
        <f t="shared" si="423"/>
        <v>6490.68</v>
      </c>
      <c r="E9052">
        <f t="shared" si="424"/>
        <v>5</v>
      </c>
      <c r="F9052" t="str">
        <f t="shared" si="425"/>
        <v>No</v>
      </c>
    </row>
    <row r="9053" spans="1:6" x14ac:dyDescent="0.25">
      <c r="A9053" t="s">
        <v>125</v>
      </c>
      <c r="B9053" s="1">
        <v>40317</v>
      </c>
      <c r="C9053">
        <v>6898.82</v>
      </c>
      <c r="D9053">
        <f t="shared" si="423"/>
        <v>6898.82</v>
      </c>
      <c r="E9053">
        <f t="shared" si="424"/>
        <v>5</v>
      </c>
      <c r="F9053" t="str">
        <f t="shared" si="425"/>
        <v>No</v>
      </c>
    </row>
    <row r="9054" spans="1:6" x14ac:dyDescent="0.25">
      <c r="A9054" t="s">
        <v>1748</v>
      </c>
      <c r="B9054" s="1">
        <v>39971</v>
      </c>
      <c r="C9054">
        <v>5956</v>
      </c>
      <c r="D9054">
        <f t="shared" si="423"/>
        <v>5956</v>
      </c>
      <c r="E9054">
        <f t="shared" si="424"/>
        <v>6</v>
      </c>
      <c r="F9054" t="str">
        <f t="shared" si="425"/>
        <v>No</v>
      </c>
    </row>
    <row r="9055" spans="1:6" x14ac:dyDescent="0.25">
      <c r="A9055" t="s">
        <v>308</v>
      </c>
      <c r="B9055" s="1">
        <v>37937</v>
      </c>
      <c r="C9055">
        <v>6924.91</v>
      </c>
      <c r="D9055">
        <f t="shared" si="423"/>
        <v>6924.91</v>
      </c>
      <c r="E9055">
        <f t="shared" si="424"/>
        <v>11</v>
      </c>
      <c r="F9055" t="str">
        <f t="shared" si="425"/>
        <v>No</v>
      </c>
    </row>
    <row r="9056" spans="1:6" x14ac:dyDescent="0.25">
      <c r="A9056" t="s">
        <v>480</v>
      </c>
      <c r="B9056" s="1">
        <v>41361</v>
      </c>
      <c r="C9056">
        <v>8336.16</v>
      </c>
      <c r="D9056">
        <f t="shared" si="423"/>
        <v>8336.16</v>
      </c>
      <c r="E9056">
        <f t="shared" si="424"/>
        <v>3</v>
      </c>
      <c r="F9056" t="str">
        <f t="shared" si="425"/>
        <v>No</v>
      </c>
    </row>
    <row r="9057" spans="1:6" x14ac:dyDescent="0.25">
      <c r="A9057" t="s">
        <v>676</v>
      </c>
      <c r="B9057" s="1">
        <v>38116</v>
      </c>
      <c r="C9057" t="s">
        <v>5178</v>
      </c>
      <c r="D9057">
        <f t="shared" si="423"/>
        <v>6173.41</v>
      </c>
      <c r="E9057">
        <f t="shared" si="424"/>
        <v>5</v>
      </c>
      <c r="F9057" t="str">
        <f t="shared" si="425"/>
        <v>No</v>
      </c>
    </row>
    <row r="9058" spans="1:6" x14ac:dyDescent="0.25">
      <c r="A9058" t="s">
        <v>320</v>
      </c>
      <c r="B9058" s="1">
        <v>41337</v>
      </c>
      <c r="C9058">
        <v>9571.4500000000007</v>
      </c>
      <c r="D9058">
        <f t="shared" si="423"/>
        <v>9571.4500000000007</v>
      </c>
      <c r="E9058">
        <f t="shared" si="424"/>
        <v>3</v>
      </c>
      <c r="F9058" t="str">
        <f t="shared" si="425"/>
        <v>Yes</v>
      </c>
    </row>
    <row r="9059" spans="1:6" x14ac:dyDescent="0.25">
      <c r="A9059" t="s">
        <v>126</v>
      </c>
      <c r="B9059" s="1">
        <v>41056</v>
      </c>
      <c r="C9059" t="s">
        <v>5179</v>
      </c>
      <c r="D9059">
        <f t="shared" si="423"/>
        <v>7147.29</v>
      </c>
      <c r="E9059">
        <f t="shared" si="424"/>
        <v>5</v>
      </c>
      <c r="F9059" t="str">
        <f t="shared" si="425"/>
        <v>No</v>
      </c>
    </row>
    <row r="9060" spans="1:6" x14ac:dyDescent="0.25">
      <c r="A9060" t="s">
        <v>1052</v>
      </c>
      <c r="B9060" s="1">
        <v>38499</v>
      </c>
      <c r="C9060">
        <v>7537.01</v>
      </c>
      <c r="D9060">
        <f t="shared" si="423"/>
        <v>7537.01</v>
      </c>
      <c r="E9060">
        <f t="shared" si="424"/>
        <v>5</v>
      </c>
      <c r="F9060" t="str">
        <f t="shared" si="425"/>
        <v>No</v>
      </c>
    </row>
    <row r="9061" spans="1:6" x14ac:dyDescent="0.25">
      <c r="A9061" t="s">
        <v>126</v>
      </c>
      <c r="B9061" s="1">
        <v>40715</v>
      </c>
      <c r="C9061" t="s">
        <v>5180</v>
      </c>
      <c r="D9061">
        <f t="shared" si="423"/>
        <v>9499.3700000000008</v>
      </c>
      <c r="E9061">
        <f t="shared" si="424"/>
        <v>6</v>
      </c>
      <c r="F9061" t="str">
        <f t="shared" si="425"/>
        <v>No</v>
      </c>
    </row>
    <row r="9062" spans="1:6" x14ac:dyDescent="0.25">
      <c r="A9062" t="s">
        <v>432</v>
      </c>
      <c r="B9062" s="1">
        <v>40577</v>
      </c>
      <c r="C9062" t="s">
        <v>5181</v>
      </c>
      <c r="D9062">
        <f t="shared" si="423"/>
        <v>6614.62</v>
      </c>
      <c r="E9062">
        <f t="shared" si="424"/>
        <v>2</v>
      </c>
      <c r="F9062" t="str">
        <f t="shared" si="425"/>
        <v>No</v>
      </c>
    </row>
    <row r="9063" spans="1:6" x14ac:dyDescent="0.25">
      <c r="A9063" t="s">
        <v>61</v>
      </c>
      <c r="B9063" s="1">
        <v>40215</v>
      </c>
      <c r="C9063">
        <v>5877.83</v>
      </c>
      <c r="D9063">
        <f t="shared" si="423"/>
        <v>5877.83</v>
      </c>
      <c r="E9063">
        <f t="shared" si="424"/>
        <v>2</v>
      </c>
      <c r="F9063" t="str">
        <f t="shared" si="425"/>
        <v>No</v>
      </c>
    </row>
    <row r="9064" spans="1:6" x14ac:dyDescent="0.25">
      <c r="A9064" t="s">
        <v>308</v>
      </c>
      <c r="B9064" s="1">
        <v>38534</v>
      </c>
      <c r="C9064" t="s">
        <v>5182</v>
      </c>
      <c r="D9064">
        <f t="shared" si="423"/>
        <v>7077.14</v>
      </c>
      <c r="E9064">
        <f t="shared" si="424"/>
        <v>7</v>
      </c>
      <c r="F9064" t="str">
        <f t="shared" si="425"/>
        <v>No</v>
      </c>
    </row>
    <row r="9065" spans="1:6" x14ac:dyDescent="0.25">
      <c r="A9065" t="s">
        <v>109</v>
      </c>
      <c r="B9065" s="1">
        <v>39465</v>
      </c>
      <c r="C9065" t="s">
        <v>5183</v>
      </c>
      <c r="D9065">
        <f t="shared" si="423"/>
        <v>5174.1499999999996</v>
      </c>
      <c r="E9065">
        <f t="shared" si="424"/>
        <v>1</v>
      </c>
      <c r="F9065" t="str">
        <f t="shared" si="425"/>
        <v>No</v>
      </c>
    </row>
    <row r="9066" spans="1:6" x14ac:dyDescent="0.25">
      <c r="A9066" t="s">
        <v>1188</v>
      </c>
      <c r="B9066" s="1">
        <v>39109</v>
      </c>
      <c r="C9066" t="s">
        <v>5184</v>
      </c>
      <c r="D9066">
        <f t="shared" si="423"/>
        <v>7159.49</v>
      </c>
      <c r="E9066">
        <f t="shared" si="424"/>
        <v>1</v>
      </c>
      <c r="F9066" t="str">
        <f t="shared" si="425"/>
        <v>No</v>
      </c>
    </row>
    <row r="9067" spans="1:6" x14ac:dyDescent="0.25">
      <c r="A9067" t="s">
        <v>1792</v>
      </c>
      <c r="B9067" s="1">
        <v>37955</v>
      </c>
      <c r="C9067">
        <v>7564.69</v>
      </c>
      <c r="D9067">
        <f t="shared" si="423"/>
        <v>7564.69</v>
      </c>
      <c r="E9067">
        <f t="shared" si="424"/>
        <v>11</v>
      </c>
      <c r="F9067" t="str">
        <f t="shared" si="425"/>
        <v>No</v>
      </c>
    </row>
    <row r="9068" spans="1:6" x14ac:dyDescent="0.25">
      <c r="A9068" t="s">
        <v>102</v>
      </c>
      <c r="B9068" s="1">
        <v>38332</v>
      </c>
      <c r="C9068" t="s">
        <v>5185</v>
      </c>
      <c r="D9068">
        <f t="shared" si="423"/>
        <v>6460.42</v>
      </c>
      <c r="E9068">
        <f t="shared" si="424"/>
        <v>12</v>
      </c>
      <c r="F9068" t="str">
        <f t="shared" si="425"/>
        <v>No</v>
      </c>
    </row>
    <row r="9069" spans="1:6" x14ac:dyDescent="0.25">
      <c r="A9069" t="s">
        <v>221</v>
      </c>
      <c r="B9069" s="1">
        <v>38446</v>
      </c>
      <c r="C9069" t="s">
        <v>5186</v>
      </c>
      <c r="D9069">
        <f t="shared" si="423"/>
        <v>7841.34</v>
      </c>
      <c r="E9069">
        <f t="shared" si="424"/>
        <v>4</v>
      </c>
      <c r="F9069" t="str">
        <f t="shared" si="425"/>
        <v>No</v>
      </c>
    </row>
    <row r="9070" spans="1:6" x14ac:dyDescent="0.25">
      <c r="A9070" t="s">
        <v>1072</v>
      </c>
      <c r="B9070" s="1">
        <v>38123</v>
      </c>
      <c r="C9070">
        <v>5283.43</v>
      </c>
      <c r="D9070">
        <f t="shared" si="423"/>
        <v>5283.43</v>
      </c>
      <c r="E9070">
        <f t="shared" si="424"/>
        <v>5</v>
      </c>
      <c r="F9070" t="str">
        <f t="shared" si="425"/>
        <v>No</v>
      </c>
    </row>
    <row r="9071" spans="1:6" x14ac:dyDescent="0.25">
      <c r="A9071" t="s">
        <v>981</v>
      </c>
      <c r="B9071" s="1">
        <v>37550</v>
      </c>
      <c r="C9071">
        <v>9011.1</v>
      </c>
      <c r="D9071">
        <f t="shared" si="423"/>
        <v>9011.1</v>
      </c>
      <c r="E9071">
        <f t="shared" si="424"/>
        <v>10</v>
      </c>
      <c r="F9071" t="str">
        <f t="shared" si="425"/>
        <v>No</v>
      </c>
    </row>
    <row r="9072" spans="1:6" x14ac:dyDescent="0.25">
      <c r="A9072" t="s">
        <v>558</v>
      </c>
      <c r="B9072" s="1">
        <v>37831</v>
      </c>
      <c r="C9072" t="s">
        <v>5187</v>
      </c>
      <c r="D9072">
        <f t="shared" si="423"/>
        <v>9994.43</v>
      </c>
      <c r="E9072">
        <f t="shared" si="424"/>
        <v>7</v>
      </c>
      <c r="F9072" t="str">
        <f t="shared" si="425"/>
        <v>No</v>
      </c>
    </row>
    <row r="9073" spans="1:6" x14ac:dyDescent="0.25">
      <c r="A9073" t="s">
        <v>568</v>
      </c>
      <c r="B9073" s="1">
        <v>40155</v>
      </c>
      <c r="C9073">
        <v>6823.94</v>
      </c>
      <c r="D9073">
        <f t="shared" si="423"/>
        <v>6823.94</v>
      </c>
      <c r="E9073">
        <f t="shared" si="424"/>
        <v>12</v>
      </c>
      <c r="F9073" t="str">
        <f t="shared" si="425"/>
        <v>No</v>
      </c>
    </row>
    <row r="9074" spans="1:6" x14ac:dyDescent="0.25">
      <c r="A9074" t="s">
        <v>162</v>
      </c>
      <c r="B9074" s="1">
        <v>39611</v>
      </c>
      <c r="C9074">
        <v>7836.35</v>
      </c>
      <c r="D9074">
        <f t="shared" si="423"/>
        <v>7836.35</v>
      </c>
      <c r="E9074">
        <f t="shared" si="424"/>
        <v>6</v>
      </c>
      <c r="F9074" t="str">
        <f t="shared" si="425"/>
        <v>No</v>
      </c>
    </row>
    <row r="9075" spans="1:6" x14ac:dyDescent="0.25">
      <c r="A9075" t="s">
        <v>77</v>
      </c>
      <c r="B9075" s="1">
        <v>40352</v>
      </c>
      <c r="C9075">
        <v>7332.06</v>
      </c>
      <c r="D9075">
        <f t="shared" si="423"/>
        <v>7332.06</v>
      </c>
      <c r="E9075">
        <f t="shared" si="424"/>
        <v>6</v>
      </c>
      <c r="F9075" t="str">
        <f t="shared" si="425"/>
        <v>No</v>
      </c>
    </row>
    <row r="9076" spans="1:6" x14ac:dyDescent="0.25">
      <c r="A9076" t="s">
        <v>2322</v>
      </c>
      <c r="B9076" s="1">
        <v>39755</v>
      </c>
      <c r="C9076">
        <v>8787.08</v>
      </c>
      <c r="D9076">
        <f t="shared" si="423"/>
        <v>8787.08</v>
      </c>
      <c r="E9076">
        <f t="shared" si="424"/>
        <v>11</v>
      </c>
      <c r="F9076" t="str">
        <f t="shared" si="425"/>
        <v>No</v>
      </c>
    </row>
    <row r="9077" spans="1:6" x14ac:dyDescent="0.25">
      <c r="A9077" t="s">
        <v>269</v>
      </c>
      <c r="B9077" s="1">
        <v>38265</v>
      </c>
      <c r="C9077">
        <v>7270.29</v>
      </c>
      <c r="D9077">
        <f t="shared" si="423"/>
        <v>7270.29</v>
      </c>
      <c r="E9077">
        <f t="shared" si="424"/>
        <v>10</v>
      </c>
      <c r="F9077" t="str">
        <f t="shared" si="425"/>
        <v>Yes</v>
      </c>
    </row>
    <row r="9078" spans="1:6" x14ac:dyDescent="0.25">
      <c r="A9078" t="s">
        <v>84</v>
      </c>
      <c r="B9078" s="1">
        <v>41812</v>
      </c>
      <c r="C9078">
        <v>7575.25</v>
      </c>
      <c r="D9078">
        <f t="shared" si="423"/>
        <v>7575.25</v>
      </c>
      <c r="E9078">
        <f t="shared" si="424"/>
        <v>6</v>
      </c>
      <c r="F9078" t="str">
        <f t="shared" si="425"/>
        <v>No</v>
      </c>
    </row>
    <row r="9079" spans="1:6" x14ac:dyDescent="0.25">
      <c r="A9079" t="s">
        <v>2200</v>
      </c>
      <c r="B9079" s="1">
        <v>38671</v>
      </c>
      <c r="C9079">
        <v>5709.11</v>
      </c>
      <c r="D9079">
        <f t="shared" si="423"/>
        <v>5709.11</v>
      </c>
      <c r="E9079">
        <f t="shared" si="424"/>
        <v>11</v>
      </c>
      <c r="F9079" t="str">
        <f t="shared" si="425"/>
        <v>No</v>
      </c>
    </row>
    <row r="9080" spans="1:6" x14ac:dyDescent="0.25">
      <c r="A9080" t="s">
        <v>475</v>
      </c>
      <c r="B9080" s="1">
        <v>38479</v>
      </c>
      <c r="C9080">
        <v>6093.63</v>
      </c>
      <c r="D9080">
        <f t="shared" si="423"/>
        <v>6093.63</v>
      </c>
      <c r="E9080">
        <f t="shared" si="424"/>
        <v>5</v>
      </c>
      <c r="F9080" t="str">
        <f t="shared" si="425"/>
        <v>No</v>
      </c>
    </row>
    <row r="9081" spans="1:6" x14ac:dyDescent="0.25">
      <c r="A9081" t="s">
        <v>391</v>
      </c>
      <c r="B9081" s="1">
        <v>37830</v>
      </c>
      <c r="C9081">
        <v>7281.88</v>
      </c>
      <c r="D9081">
        <f t="shared" si="423"/>
        <v>7281.88</v>
      </c>
      <c r="E9081">
        <f t="shared" si="424"/>
        <v>7</v>
      </c>
      <c r="F9081" t="str">
        <f t="shared" si="425"/>
        <v>No</v>
      </c>
    </row>
    <row r="9082" spans="1:6" x14ac:dyDescent="0.25">
      <c r="A9082" t="s">
        <v>1297</v>
      </c>
      <c r="B9082" s="1">
        <v>37569</v>
      </c>
      <c r="C9082" t="s">
        <v>5188</v>
      </c>
      <c r="D9082">
        <f t="shared" si="423"/>
        <v>6244.13</v>
      </c>
      <c r="E9082">
        <f t="shared" si="424"/>
        <v>11</v>
      </c>
      <c r="F9082" t="str">
        <f t="shared" si="425"/>
        <v>No</v>
      </c>
    </row>
    <row r="9083" spans="1:6" x14ac:dyDescent="0.25">
      <c r="A9083" t="s">
        <v>106</v>
      </c>
      <c r="B9083" s="1">
        <v>40754</v>
      </c>
      <c r="C9083">
        <v>5542.37</v>
      </c>
      <c r="D9083">
        <f t="shared" si="423"/>
        <v>5542.37</v>
      </c>
      <c r="E9083">
        <f t="shared" si="424"/>
        <v>7</v>
      </c>
      <c r="F9083" t="str">
        <f t="shared" si="425"/>
        <v>No</v>
      </c>
    </row>
    <row r="9084" spans="1:6" x14ac:dyDescent="0.25">
      <c r="A9084" t="s">
        <v>304</v>
      </c>
      <c r="B9084" s="1">
        <v>39107</v>
      </c>
      <c r="C9084" t="s">
        <v>5189</v>
      </c>
      <c r="D9084">
        <f t="shared" si="423"/>
        <v>8780.17</v>
      </c>
      <c r="E9084">
        <f t="shared" si="424"/>
        <v>1</v>
      </c>
      <c r="F9084" t="str">
        <f t="shared" si="425"/>
        <v>No</v>
      </c>
    </row>
    <row r="9085" spans="1:6" x14ac:dyDescent="0.25">
      <c r="A9085" t="s">
        <v>125</v>
      </c>
      <c r="B9085" s="1">
        <v>37942</v>
      </c>
      <c r="C9085">
        <v>5458.07</v>
      </c>
      <c r="D9085">
        <f t="shared" si="423"/>
        <v>5458.07</v>
      </c>
      <c r="E9085">
        <f t="shared" si="424"/>
        <v>11</v>
      </c>
      <c r="F9085" t="str">
        <f t="shared" si="425"/>
        <v>No</v>
      </c>
    </row>
    <row r="9086" spans="1:6" x14ac:dyDescent="0.25">
      <c r="A9086" t="s">
        <v>234</v>
      </c>
      <c r="B9086" s="1">
        <v>40368</v>
      </c>
      <c r="C9086" t="s">
        <v>5190</v>
      </c>
      <c r="D9086">
        <f t="shared" si="423"/>
        <v>7276.73</v>
      </c>
      <c r="E9086">
        <f t="shared" si="424"/>
        <v>7</v>
      </c>
      <c r="F9086" t="str">
        <f t="shared" si="425"/>
        <v>No</v>
      </c>
    </row>
    <row r="9087" spans="1:6" x14ac:dyDescent="0.25">
      <c r="A9087" t="s">
        <v>186</v>
      </c>
      <c r="B9087" s="1">
        <v>37601</v>
      </c>
      <c r="C9087" t="s">
        <v>5191</v>
      </c>
      <c r="D9087">
        <f t="shared" si="423"/>
        <v>9100.85</v>
      </c>
      <c r="E9087">
        <f t="shared" si="424"/>
        <v>12</v>
      </c>
      <c r="F9087" t="str">
        <f t="shared" si="425"/>
        <v>No</v>
      </c>
    </row>
    <row r="9088" spans="1:6" x14ac:dyDescent="0.25">
      <c r="A9088" t="s">
        <v>396</v>
      </c>
      <c r="B9088" s="1">
        <v>38143</v>
      </c>
      <c r="C9088">
        <v>6128.43</v>
      </c>
      <c r="D9088">
        <f t="shared" si="423"/>
        <v>6128.43</v>
      </c>
      <c r="E9088">
        <f t="shared" si="424"/>
        <v>6</v>
      </c>
      <c r="F9088" t="str">
        <f t="shared" si="425"/>
        <v>Yes</v>
      </c>
    </row>
    <row r="9089" spans="1:6" x14ac:dyDescent="0.25">
      <c r="A9089" t="s">
        <v>96</v>
      </c>
      <c r="B9089" s="1">
        <v>38061</v>
      </c>
      <c r="C9089" t="s">
        <v>5192</v>
      </c>
      <c r="D9089">
        <f t="shared" si="423"/>
        <v>8263.86</v>
      </c>
      <c r="E9089">
        <f t="shared" si="424"/>
        <v>3</v>
      </c>
      <c r="F9089" t="str">
        <f t="shared" si="425"/>
        <v>No</v>
      </c>
    </row>
    <row r="9090" spans="1:6" x14ac:dyDescent="0.25">
      <c r="A9090" t="s">
        <v>825</v>
      </c>
      <c r="B9090" s="1">
        <v>39941</v>
      </c>
      <c r="C9090" t="s">
        <v>5193</v>
      </c>
      <c r="D9090">
        <f t="shared" si="423"/>
        <v>5191.1000000000004</v>
      </c>
      <c r="E9090">
        <f t="shared" si="424"/>
        <v>5</v>
      </c>
      <c r="F9090" t="str">
        <f t="shared" si="425"/>
        <v>No</v>
      </c>
    </row>
    <row r="9091" spans="1:6" x14ac:dyDescent="0.25">
      <c r="A9091" t="s">
        <v>1461</v>
      </c>
      <c r="B9091" s="1">
        <v>39757</v>
      </c>
      <c r="C9091">
        <v>8976.11</v>
      </c>
      <c r="D9091">
        <f t="shared" ref="D9091:D9154" si="426">IF(LEFT(RIGHT(C9091,3))=",",_xlfn.NUMBERVALUE(C9091,",","."),C9091)</f>
        <v>8976.11</v>
      </c>
      <c r="E9091">
        <f t="shared" ref="E9091:E9154" si="427">MONTH(B9091)</f>
        <v>11</v>
      </c>
      <c r="F9091" t="str">
        <f t="shared" ref="F9091:F9154" si="428">IF(ISERROR(SEARCH("J*A*S*M",A9091)),"No","Yes")</f>
        <v>No</v>
      </c>
    </row>
    <row r="9092" spans="1:6" x14ac:dyDescent="0.25">
      <c r="A9092" t="s">
        <v>291</v>
      </c>
      <c r="B9092" s="1">
        <v>37381</v>
      </c>
      <c r="C9092" t="s">
        <v>5194</v>
      </c>
      <c r="D9092">
        <f t="shared" si="426"/>
        <v>8534.01</v>
      </c>
      <c r="E9092">
        <f t="shared" si="427"/>
        <v>5</v>
      </c>
      <c r="F9092" t="str">
        <f t="shared" si="428"/>
        <v>No</v>
      </c>
    </row>
    <row r="9093" spans="1:6" x14ac:dyDescent="0.25">
      <c r="A9093" t="s">
        <v>489</v>
      </c>
      <c r="B9093" s="1">
        <v>41584</v>
      </c>
      <c r="C9093" t="s">
        <v>5195</v>
      </c>
      <c r="D9093">
        <f t="shared" si="426"/>
        <v>8591.5499999999993</v>
      </c>
      <c r="E9093">
        <f t="shared" si="427"/>
        <v>11</v>
      </c>
      <c r="F9093" t="str">
        <f t="shared" si="428"/>
        <v>No</v>
      </c>
    </row>
    <row r="9094" spans="1:6" x14ac:dyDescent="0.25">
      <c r="A9094" t="s">
        <v>751</v>
      </c>
      <c r="B9094" s="1">
        <v>37210</v>
      </c>
      <c r="C9094">
        <v>6609.79</v>
      </c>
      <c r="D9094">
        <f t="shared" si="426"/>
        <v>6609.79</v>
      </c>
      <c r="E9094">
        <f t="shared" si="427"/>
        <v>11</v>
      </c>
      <c r="F9094" t="str">
        <f t="shared" si="428"/>
        <v>No</v>
      </c>
    </row>
    <row r="9095" spans="1:6" x14ac:dyDescent="0.25">
      <c r="A9095" t="s">
        <v>269</v>
      </c>
      <c r="B9095" s="1">
        <v>38660</v>
      </c>
      <c r="C9095">
        <v>6515.03</v>
      </c>
      <c r="D9095">
        <f t="shared" si="426"/>
        <v>6515.03</v>
      </c>
      <c r="E9095">
        <f t="shared" si="427"/>
        <v>11</v>
      </c>
      <c r="F9095" t="str">
        <f t="shared" si="428"/>
        <v>Yes</v>
      </c>
    </row>
    <row r="9096" spans="1:6" x14ac:dyDescent="0.25">
      <c r="A9096" t="s">
        <v>128</v>
      </c>
      <c r="B9096" s="1">
        <v>41083</v>
      </c>
      <c r="C9096" t="s">
        <v>5196</v>
      </c>
      <c r="D9096">
        <f t="shared" si="426"/>
        <v>8607.57</v>
      </c>
      <c r="E9096">
        <f t="shared" si="427"/>
        <v>6</v>
      </c>
      <c r="F9096" t="str">
        <f t="shared" si="428"/>
        <v>No</v>
      </c>
    </row>
    <row r="9097" spans="1:6" x14ac:dyDescent="0.25">
      <c r="A9097" t="s">
        <v>879</v>
      </c>
      <c r="B9097" s="1">
        <v>37153</v>
      </c>
      <c r="C9097">
        <v>9959.85</v>
      </c>
      <c r="D9097">
        <f t="shared" si="426"/>
        <v>9959.85</v>
      </c>
      <c r="E9097">
        <f t="shared" si="427"/>
        <v>9</v>
      </c>
      <c r="F9097" t="str">
        <f t="shared" si="428"/>
        <v>No</v>
      </c>
    </row>
    <row r="9098" spans="1:6" x14ac:dyDescent="0.25">
      <c r="A9098" t="s">
        <v>148</v>
      </c>
      <c r="B9098" s="1">
        <v>39424</v>
      </c>
      <c r="C9098">
        <v>8379.61</v>
      </c>
      <c r="D9098">
        <f t="shared" si="426"/>
        <v>8379.61</v>
      </c>
      <c r="E9098">
        <f t="shared" si="427"/>
        <v>12</v>
      </c>
      <c r="F9098" t="str">
        <f t="shared" si="428"/>
        <v>No</v>
      </c>
    </row>
    <row r="9099" spans="1:6" x14ac:dyDescent="0.25">
      <c r="A9099" t="s">
        <v>181</v>
      </c>
      <c r="B9099" s="1">
        <v>40431</v>
      </c>
      <c r="C9099" t="s">
        <v>5197</v>
      </c>
      <c r="D9099">
        <f t="shared" si="426"/>
        <v>8540.06</v>
      </c>
      <c r="E9099">
        <f t="shared" si="427"/>
        <v>9</v>
      </c>
      <c r="F9099" t="str">
        <f t="shared" si="428"/>
        <v>No</v>
      </c>
    </row>
    <row r="9100" spans="1:6" x14ac:dyDescent="0.25">
      <c r="A9100" t="s">
        <v>80</v>
      </c>
      <c r="B9100" s="1">
        <v>41393</v>
      </c>
      <c r="C9100" t="s">
        <v>5198</v>
      </c>
      <c r="D9100">
        <f t="shared" si="426"/>
        <v>9036.7900000000009</v>
      </c>
      <c r="E9100">
        <f t="shared" si="427"/>
        <v>4</v>
      </c>
      <c r="F9100" t="str">
        <f t="shared" si="428"/>
        <v>Yes</v>
      </c>
    </row>
    <row r="9101" spans="1:6" x14ac:dyDescent="0.25">
      <c r="A9101" t="s">
        <v>173</v>
      </c>
      <c r="B9101" s="1">
        <v>38415</v>
      </c>
      <c r="C9101" t="s">
        <v>5199</v>
      </c>
      <c r="D9101">
        <f t="shared" si="426"/>
        <v>8468.52</v>
      </c>
      <c r="E9101">
        <f t="shared" si="427"/>
        <v>3</v>
      </c>
      <c r="F9101" t="str">
        <f t="shared" si="428"/>
        <v>No</v>
      </c>
    </row>
    <row r="9102" spans="1:6" x14ac:dyDescent="0.25">
      <c r="A9102" t="s">
        <v>79</v>
      </c>
      <c r="B9102" s="1">
        <v>38130</v>
      </c>
      <c r="C9102">
        <v>5737.31</v>
      </c>
      <c r="D9102">
        <f t="shared" si="426"/>
        <v>5737.31</v>
      </c>
      <c r="E9102">
        <f t="shared" si="427"/>
        <v>5</v>
      </c>
      <c r="F9102" t="str">
        <f t="shared" si="428"/>
        <v>Yes</v>
      </c>
    </row>
    <row r="9103" spans="1:6" x14ac:dyDescent="0.25">
      <c r="A9103" t="s">
        <v>125</v>
      </c>
      <c r="B9103" s="1">
        <v>39717</v>
      </c>
      <c r="C9103">
        <v>9386.33</v>
      </c>
      <c r="D9103">
        <f t="shared" si="426"/>
        <v>9386.33</v>
      </c>
      <c r="E9103">
        <f t="shared" si="427"/>
        <v>9</v>
      </c>
      <c r="F9103" t="str">
        <f t="shared" si="428"/>
        <v>No</v>
      </c>
    </row>
    <row r="9104" spans="1:6" x14ac:dyDescent="0.25">
      <c r="A9104" t="s">
        <v>230</v>
      </c>
      <c r="B9104" s="1">
        <v>38857</v>
      </c>
      <c r="C9104" t="s">
        <v>5200</v>
      </c>
      <c r="D9104">
        <f t="shared" si="426"/>
        <v>9530.35</v>
      </c>
      <c r="E9104">
        <f t="shared" si="427"/>
        <v>5</v>
      </c>
      <c r="F9104" t="str">
        <f t="shared" si="428"/>
        <v>No</v>
      </c>
    </row>
    <row r="9105" spans="1:6" x14ac:dyDescent="0.25">
      <c r="A9105" t="s">
        <v>84</v>
      </c>
      <c r="B9105" s="1">
        <v>39151</v>
      </c>
      <c r="C9105" t="s">
        <v>5201</v>
      </c>
      <c r="D9105">
        <f t="shared" si="426"/>
        <v>5516.07</v>
      </c>
      <c r="E9105">
        <f t="shared" si="427"/>
        <v>3</v>
      </c>
      <c r="F9105" t="str">
        <f t="shared" si="428"/>
        <v>No</v>
      </c>
    </row>
    <row r="9106" spans="1:6" x14ac:dyDescent="0.25">
      <c r="A9106" t="s">
        <v>134</v>
      </c>
      <c r="B9106" s="1">
        <v>38787</v>
      </c>
      <c r="C9106" t="s">
        <v>5202</v>
      </c>
      <c r="D9106">
        <f t="shared" si="426"/>
        <v>5666.78</v>
      </c>
      <c r="E9106">
        <f t="shared" si="427"/>
        <v>3</v>
      </c>
      <c r="F9106" t="str">
        <f t="shared" si="428"/>
        <v>No</v>
      </c>
    </row>
    <row r="9107" spans="1:6" x14ac:dyDescent="0.25">
      <c r="A9107" t="s">
        <v>80</v>
      </c>
      <c r="B9107" s="1">
        <v>38356</v>
      </c>
      <c r="C9107">
        <v>6602.98</v>
      </c>
      <c r="D9107">
        <f t="shared" si="426"/>
        <v>6602.98</v>
      </c>
      <c r="E9107">
        <f t="shared" si="427"/>
        <v>1</v>
      </c>
      <c r="F9107" t="str">
        <f t="shared" si="428"/>
        <v>Yes</v>
      </c>
    </row>
    <row r="9108" spans="1:6" x14ac:dyDescent="0.25">
      <c r="A9108" t="s">
        <v>80</v>
      </c>
      <c r="B9108" s="1">
        <v>41190</v>
      </c>
      <c r="C9108">
        <v>9188.1299999999992</v>
      </c>
      <c r="D9108">
        <f t="shared" si="426"/>
        <v>9188.1299999999992</v>
      </c>
      <c r="E9108">
        <f t="shared" si="427"/>
        <v>10</v>
      </c>
      <c r="F9108" t="str">
        <f t="shared" si="428"/>
        <v>Yes</v>
      </c>
    </row>
    <row r="9109" spans="1:6" x14ac:dyDescent="0.25">
      <c r="A9109" t="s">
        <v>1010</v>
      </c>
      <c r="B9109" s="1">
        <v>38100</v>
      </c>
      <c r="C9109">
        <v>8951.0499999999993</v>
      </c>
      <c r="D9109">
        <f t="shared" si="426"/>
        <v>8951.0499999999993</v>
      </c>
      <c r="E9109">
        <f t="shared" si="427"/>
        <v>4</v>
      </c>
      <c r="F9109" t="str">
        <f t="shared" si="428"/>
        <v>No</v>
      </c>
    </row>
    <row r="9110" spans="1:6" x14ac:dyDescent="0.25">
      <c r="A9110" t="s">
        <v>1361</v>
      </c>
      <c r="B9110" s="1">
        <v>40709</v>
      </c>
      <c r="C9110" t="s">
        <v>5203</v>
      </c>
      <c r="D9110">
        <f t="shared" si="426"/>
        <v>7699.8</v>
      </c>
      <c r="E9110">
        <f t="shared" si="427"/>
        <v>6</v>
      </c>
      <c r="F9110" t="str">
        <f t="shared" si="428"/>
        <v>No</v>
      </c>
    </row>
    <row r="9111" spans="1:6" x14ac:dyDescent="0.25">
      <c r="A9111" t="s">
        <v>497</v>
      </c>
      <c r="B9111" s="1">
        <v>41823</v>
      </c>
      <c r="C9111">
        <v>5093.68</v>
      </c>
      <c r="D9111">
        <f t="shared" si="426"/>
        <v>5093.68</v>
      </c>
      <c r="E9111">
        <f t="shared" si="427"/>
        <v>7</v>
      </c>
      <c r="F9111" t="str">
        <f t="shared" si="428"/>
        <v>No</v>
      </c>
    </row>
    <row r="9112" spans="1:6" x14ac:dyDescent="0.25">
      <c r="A9112" t="s">
        <v>1997</v>
      </c>
      <c r="B9112" s="1">
        <v>37084</v>
      </c>
      <c r="C9112" t="s">
        <v>5204</v>
      </c>
      <c r="D9112">
        <f t="shared" si="426"/>
        <v>7923.53</v>
      </c>
      <c r="E9112">
        <f t="shared" si="427"/>
        <v>7</v>
      </c>
      <c r="F9112" t="str">
        <f t="shared" si="428"/>
        <v>No</v>
      </c>
    </row>
    <row r="9113" spans="1:6" x14ac:dyDescent="0.25">
      <c r="A9113" t="s">
        <v>74</v>
      </c>
      <c r="B9113" s="1">
        <v>39618</v>
      </c>
      <c r="C9113" t="s">
        <v>5205</v>
      </c>
      <c r="D9113">
        <f t="shared" si="426"/>
        <v>9199.76</v>
      </c>
      <c r="E9113">
        <f t="shared" si="427"/>
        <v>6</v>
      </c>
      <c r="F9113" t="str">
        <f t="shared" si="428"/>
        <v>Yes</v>
      </c>
    </row>
    <row r="9114" spans="1:6" x14ac:dyDescent="0.25">
      <c r="A9114" t="s">
        <v>474</v>
      </c>
      <c r="B9114" s="1">
        <v>37800</v>
      </c>
      <c r="C9114" t="s">
        <v>5206</v>
      </c>
      <c r="D9114">
        <f t="shared" si="426"/>
        <v>6374.1</v>
      </c>
      <c r="E9114">
        <f t="shared" si="427"/>
        <v>6</v>
      </c>
      <c r="F9114" t="str">
        <f t="shared" si="428"/>
        <v>No</v>
      </c>
    </row>
    <row r="9115" spans="1:6" x14ac:dyDescent="0.25">
      <c r="A9115" t="s">
        <v>513</v>
      </c>
      <c r="B9115" s="1">
        <v>37895</v>
      </c>
      <c r="C9115">
        <v>9884.8799999999992</v>
      </c>
      <c r="D9115">
        <f t="shared" si="426"/>
        <v>9884.8799999999992</v>
      </c>
      <c r="E9115">
        <f t="shared" si="427"/>
        <v>10</v>
      </c>
      <c r="F9115" t="str">
        <f t="shared" si="428"/>
        <v>No</v>
      </c>
    </row>
    <row r="9116" spans="1:6" x14ac:dyDescent="0.25">
      <c r="A9116" t="s">
        <v>79</v>
      </c>
      <c r="B9116" s="1">
        <v>41989</v>
      </c>
      <c r="C9116">
        <v>5112.51</v>
      </c>
      <c r="D9116">
        <f t="shared" si="426"/>
        <v>5112.51</v>
      </c>
      <c r="E9116">
        <f t="shared" si="427"/>
        <v>12</v>
      </c>
      <c r="F9116" t="str">
        <f t="shared" si="428"/>
        <v>Yes</v>
      </c>
    </row>
    <row r="9117" spans="1:6" x14ac:dyDescent="0.25">
      <c r="A9117" t="s">
        <v>176</v>
      </c>
      <c r="B9117" s="1">
        <v>41017</v>
      </c>
      <c r="C9117">
        <v>9802.99</v>
      </c>
      <c r="D9117">
        <f t="shared" si="426"/>
        <v>9802.99</v>
      </c>
      <c r="E9117">
        <f t="shared" si="427"/>
        <v>4</v>
      </c>
      <c r="F9117" t="str">
        <f t="shared" si="428"/>
        <v>No</v>
      </c>
    </row>
    <row r="9118" spans="1:6" x14ac:dyDescent="0.25">
      <c r="A9118" t="s">
        <v>466</v>
      </c>
      <c r="B9118" s="1">
        <v>39909</v>
      </c>
      <c r="C9118" t="s">
        <v>5207</v>
      </c>
      <c r="D9118">
        <f t="shared" si="426"/>
        <v>8359.2999999999993</v>
      </c>
      <c r="E9118">
        <f t="shared" si="427"/>
        <v>4</v>
      </c>
      <c r="F9118" t="str">
        <f t="shared" si="428"/>
        <v>No</v>
      </c>
    </row>
    <row r="9119" spans="1:6" x14ac:dyDescent="0.25">
      <c r="A9119" t="s">
        <v>138</v>
      </c>
      <c r="B9119" s="1">
        <v>38236</v>
      </c>
      <c r="C9119" t="s">
        <v>5208</v>
      </c>
      <c r="D9119">
        <f t="shared" si="426"/>
        <v>9939.5300000000007</v>
      </c>
      <c r="E9119">
        <f t="shared" si="427"/>
        <v>9</v>
      </c>
      <c r="F9119" t="str">
        <f t="shared" si="428"/>
        <v>Yes</v>
      </c>
    </row>
    <row r="9120" spans="1:6" x14ac:dyDescent="0.25">
      <c r="A9120" t="s">
        <v>489</v>
      </c>
      <c r="B9120" s="1">
        <v>40531</v>
      </c>
      <c r="C9120" t="s">
        <v>2657</v>
      </c>
      <c r="D9120">
        <f t="shared" si="426"/>
        <v>7653.55</v>
      </c>
      <c r="E9120">
        <f t="shared" si="427"/>
        <v>12</v>
      </c>
      <c r="F9120" t="str">
        <f t="shared" si="428"/>
        <v>No</v>
      </c>
    </row>
    <row r="9121" spans="1:6" x14ac:dyDescent="0.25">
      <c r="A9121" t="s">
        <v>129</v>
      </c>
      <c r="B9121" s="1">
        <v>38691</v>
      </c>
      <c r="C9121">
        <v>8406.9699999999993</v>
      </c>
      <c r="D9121">
        <f t="shared" si="426"/>
        <v>8406.9699999999993</v>
      </c>
      <c r="E9121">
        <f t="shared" si="427"/>
        <v>12</v>
      </c>
      <c r="F9121" t="str">
        <f t="shared" si="428"/>
        <v>No</v>
      </c>
    </row>
    <row r="9122" spans="1:6" x14ac:dyDescent="0.25">
      <c r="A9122" t="s">
        <v>1076</v>
      </c>
      <c r="B9122" s="1">
        <v>40993</v>
      </c>
      <c r="C9122" t="s">
        <v>5209</v>
      </c>
      <c r="D9122">
        <f t="shared" si="426"/>
        <v>7343.64</v>
      </c>
      <c r="E9122">
        <f t="shared" si="427"/>
        <v>3</v>
      </c>
      <c r="F9122" t="str">
        <f t="shared" si="428"/>
        <v>No</v>
      </c>
    </row>
    <row r="9123" spans="1:6" x14ac:dyDescent="0.25">
      <c r="A9123" t="s">
        <v>1111</v>
      </c>
      <c r="B9123" s="1">
        <v>39792</v>
      </c>
      <c r="C9123">
        <v>5783.29</v>
      </c>
      <c r="D9123">
        <f t="shared" si="426"/>
        <v>5783.29</v>
      </c>
      <c r="E9123">
        <f t="shared" si="427"/>
        <v>12</v>
      </c>
      <c r="F9123" t="str">
        <f t="shared" si="428"/>
        <v>No</v>
      </c>
    </row>
    <row r="9124" spans="1:6" x14ac:dyDescent="0.25">
      <c r="A9124" t="s">
        <v>3005</v>
      </c>
      <c r="B9124" s="1">
        <v>41888</v>
      </c>
      <c r="C9124" t="s">
        <v>5210</v>
      </c>
      <c r="D9124">
        <f t="shared" si="426"/>
        <v>6242.05</v>
      </c>
      <c r="E9124">
        <f t="shared" si="427"/>
        <v>9</v>
      </c>
      <c r="F9124" t="str">
        <f t="shared" si="428"/>
        <v>No</v>
      </c>
    </row>
    <row r="9125" spans="1:6" x14ac:dyDescent="0.25">
      <c r="A9125" t="s">
        <v>164</v>
      </c>
      <c r="B9125" s="1">
        <v>40708</v>
      </c>
      <c r="C9125">
        <v>5995.55</v>
      </c>
      <c r="D9125">
        <f t="shared" si="426"/>
        <v>5995.55</v>
      </c>
      <c r="E9125">
        <f t="shared" si="427"/>
        <v>6</v>
      </c>
      <c r="F9125" t="str">
        <f t="shared" si="428"/>
        <v>No</v>
      </c>
    </row>
    <row r="9126" spans="1:6" x14ac:dyDescent="0.25">
      <c r="A9126" t="s">
        <v>1997</v>
      </c>
      <c r="B9126" s="1">
        <v>38324</v>
      </c>
      <c r="C9126" t="s">
        <v>5211</v>
      </c>
      <c r="D9126">
        <f t="shared" si="426"/>
        <v>6698.61</v>
      </c>
      <c r="E9126">
        <f t="shared" si="427"/>
        <v>12</v>
      </c>
      <c r="F9126" t="str">
        <f t="shared" si="428"/>
        <v>No</v>
      </c>
    </row>
    <row r="9127" spans="1:6" x14ac:dyDescent="0.25">
      <c r="A9127" t="s">
        <v>173</v>
      </c>
      <c r="B9127" s="1">
        <v>40817</v>
      </c>
      <c r="C9127">
        <v>5161.96</v>
      </c>
      <c r="D9127">
        <f t="shared" si="426"/>
        <v>5161.96</v>
      </c>
      <c r="E9127">
        <f t="shared" si="427"/>
        <v>10</v>
      </c>
      <c r="F9127" t="str">
        <f t="shared" si="428"/>
        <v>No</v>
      </c>
    </row>
    <row r="9128" spans="1:6" x14ac:dyDescent="0.25">
      <c r="A9128" t="s">
        <v>1492</v>
      </c>
      <c r="B9128" s="1">
        <v>40550</v>
      </c>
      <c r="C9128" t="s">
        <v>4471</v>
      </c>
      <c r="D9128">
        <f t="shared" si="426"/>
        <v>9613.5</v>
      </c>
      <c r="E9128">
        <f t="shared" si="427"/>
        <v>1</v>
      </c>
      <c r="F9128" t="str">
        <f t="shared" si="428"/>
        <v>No</v>
      </c>
    </row>
    <row r="9129" spans="1:6" x14ac:dyDescent="0.25">
      <c r="A9129" t="s">
        <v>310</v>
      </c>
      <c r="B9129" s="1">
        <v>41271</v>
      </c>
      <c r="C9129">
        <v>6544.16</v>
      </c>
      <c r="D9129">
        <f t="shared" si="426"/>
        <v>6544.16</v>
      </c>
      <c r="E9129">
        <f t="shared" si="427"/>
        <v>12</v>
      </c>
      <c r="F9129" t="str">
        <f t="shared" si="428"/>
        <v>No</v>
      </c>
    </row>
    <row r="9130" spans="1:6" x14ac:dyDescent="0.25">
      <c r="A9130" t="s">
        <v>248</v>
      </c>
      <c r="B9130" s="1">
        <v>39620</v>
      </c>
      <c r="C9130" t="s">
        <v>5212</v>
      </c>
      <c r="D9130">
        <f t="shared" si="426"/>
        <v>6403.9</v>
      </c>
      <c r="E9130">
        <f t="shared" si="427"/>
        <v>6</v>
      </c>
      <c r="F9130" t="str">
        <f t="shared" si="428"/>
        <v>No</v>
      </c>
    </row>
    <row r="9131" spans="1:6" x14ac:dyDescent="0.25">
      <c r="A9131" t="s">
        <v>933</v>
      </c>
      <c r="B9131" s="1">
        <v>40177</v>
      </c>
      <c r="C9131">
        <v>9163.94</v>
      </c>
      <c r="D9131">
        <f t="shared" si="426"/>
        <v>9163.94</v>
      </c>
      <c r="E9131">
        <f t="shared" si="427"/>
        <v>12</v>
      </c>
      <c r="F9131" t="str">
        <f t="shared" si="428"/>
        <v>No</v>
      </c>
    </row>
    <row r="9132" spans="1:6" x14ac:dyDescent="0.25">
      <c r="A9132" t="s">
        <v>631</v>
      </c>
      <c r="B9132" s="1">
        <v>40836</v>
      </c>
      <c r="C9132" t="s">
        <v>5213</v>
      </c>
      <c r="D9132">
        <f t="shared" si="426"/>
        <v>8436.2999999999993</v>
      </c>
      <c r="E9132">
        <f t="shared" si="427"/>
        <v>10</v>
      </c>
      <c r="F9132" t="str">
        <f t="shared" si="428"/>
        <v>No</v>
      </c>
    </row>
    <row r="9133" spans="1:6" x14ac:dyDescent="0.25">
      <c r="A9133" t="s">
        <v>202</v>
      </c>
      <c r="B9133" s="1">
        <v>41498</v>
      </c>
      <c r="C9133">
        <v>6671.65</v>
      </c>
      <c r="D9133">
        <f t="shared" si="426"/>
        <v>6671.65</v>
      </c>
      <c r="E9133">
        <f t="shared" si="427"/>
        <v>8</v>
      </c>
      <c r="F9133" t="str">
        <f t="shared" si="428"/>
        <v>No</v>
      </c>
    </row>
    <row r="9134" spans="1:6" x14ac:dyDescent="0.25">
      <c r="A9134" t="s">
        <v>79</v>
      </c>
      <c r="B9134" s="1">
        <v>39380</v>
      </c>
      <c r="C9134">
        <v>9007.07</v>
      </c>
      <c r="D9134">
        <f t="shared" si="426"/>
        <v>9007.07</v>
      </c>
      <c r="E9134">
        <f t="shared" si="427"/>
        <v>10</v>
      </c>
      <c r="F9134" t="str">
        <f t="shared" si="428"/>
        <v>Yes</v>
      </c>
    </row>
    <row r="9135" spans="1:6" x14ac:dyDescent="0.25">
      <c r="A9135" t="s">
        <v>879</v>
      </c>
      <c r="B9135" s="1">
        <v>37781</v>
      </c>
      <c r="C9135" t="s">
        <v>5214</v>
      </c>
      <c r="D9135">
        <f t="shared" si="426"/>
        <v>5119.8</v>
      </c>
      <c r="E9135">
        <f t="shared" si="427"/>
        <v>6</v>
      </c>
      <c r="F9135" t="str">
        <f t="shared" si="428"/>
        <v>No</v>
      </c>
    </row>
    <row r="9136" spans="1:6" x14ac:dyDescent="0.25">
      <c r="A9136" t="s">
        <v>192</v>
      </c>
      <c r="B9136" s="1">
        <v>40958</v>
      </c>
      <c r="C9136">
        <v>6034.75</v>
      </c>
      <c r="D9136">
        <f t="shared" si="426"/>
        <v>6034.75</v>
      </c>
      <c r="E9136">
        <f t="shared" si="427"/>
        <v>2</v>
      </c>
      <c r="F9136" t="str">
        <f t="shared" si="428"/>
        <v>No</v>
      </c>
    </row>
    <row r="9137" spans="1:6" x14ac:dyDescent="0.25">
      <c r="A9137" t="s">
        <v>125</v>
      </c>
      <c r="B9137" s="1">
        <v>37847</v>
      </c>
      <c r="C9137" t="s">
        <v>5215</v>
      </c>
      <c r="D9137">
        <f t="shared" si="426"/>
        <v>7325.99</v>
      </c>
      <c r="E9137">
        <f t="shared" si="427"/>
        <v>8</v>
      </c>
      <c r="F9137" t="str">
        <f t="shared" si="428"/>
        <v>No</v>
      </c>
    </row>
    <row r="9138" spans="1:6" x14ac:dyDescent="0.25">
      <c r="A9138" t="s">
        <v>120</v>
      </c>
      <c r="B9138" s="1">
        <v>37486</v>
      </c>
      <c r="C9138" t="s">
        <v>5216</v>
      </c>
      <c r="D9138">
        <f t="shared" si="426"/>
        <v>7172.82</v>
      </c>
      <c r="E9138">
        <f t="shared" si="427"/>
        <v>8</v>
      </c>
      <c r="F9138" t="str">
        <f t="shared" si="428"/>
        <v>No</v>
      </c>
    </row>
    <row r="9139" spans="1:6" x14ac:dyDescent="0.25">
      <c r="A9139" t="s">
        <v>548</v>
      </c>
      <c r="B9139" s="1">
        <v>40979</v>
      </c>
      <c r="C9139">
        <v>5524.41</v>
      </c>
      <c r="D9139">
        <f t="shared" si="426"/>
        <v>5524.41</v>
      </c>
      <c r="E9139">
        <f t="shared" si="427"/>
        <v>3</v>
      </c>
      <c r="F9139" t="str">
        <f t="shared" si="428"/>
        <v>No</v>
      </c>
    </row>
    <row r="9140" spans="1:6" x14ac:dyDescent="0.25">
      <c r="A9140" t="s">
        <v>1047</v>
      </c>
      <c r="B9140" s="1">
        <v>40868</v>
      </c>
      <c r="C9140" t="s">
        <v>5217</v>
      </c>
      <c r="D9140">
        <f t="shared" si="426"/>
        <v>6940.3</v>
      </c>
      <c r="E9140">
        <f t="shared" si="427"/>
        <v>11</v>
      </c>
      <c r="F9140" t="str">
        <f t="shared" si="428"/>
        <v>No</v>
      </c>
    </row>
    <row r="9141" spans="1:6" x14ac:dyDescent="0.25">
      <c r="A9141" t="s">
        <v>125</v>
      </c>
      <c r="B9141" s="1">
        <v>38746</v>
      </c>
      <c r="C9141" t="s">
        <v>5218</v>
      </c>
      <c r="D9141">
        <f t="shared" si="426"/>
        <v>8437.11</v>
      </c>
      <c r="E9141">
        <f t="shared" si="427"/>
        <v>1</v>
      </c>
      <c r="F9141" t="str">
        <f t="shared" si="428"/>
        <v>No</v>
      </c>
    </row>
    <row r="9142" spans="1:6" x14ac:dyDescent="0.25">
      <c r="A9142" t="s">
        <v>71</v>
      </c>
      <c r="B9142" s="1">
        <v>38092</v>
      </c>
      <c r="C9142" t="s">
        <v>5219</v>
      </c>
      <c r="D9142">
        <f t="shared" si="426"/>
        <v>5774.65</v>
      </c>
      <c r="E9142">
        <f t="shared" si="427"/>
        <v>4</v>
      </c>
      <c r="F9142" t="str">
        <f t="shared" si="428"/>
        <v>No</v>
      </c>
    </row>
    <row r="9143" spans="1:6" x14ac:dyDescent="0.25">
      <c r="A9143" t="s">
        <v>339</v>
      </c>
      <c r="B9143" s="1">
        <v>39193</v>
      </c>
      <c r="C9143" t="s">
        <v>5220</v>
      </c>
      <c r="D9143">
        <f t="shared" si="426"/>
        <v>7102.9</v>
      </c>
      <c r="E9143">
        <f t="shared" si="427"/>
        <v>4</v>
      </c>
      <c r="F9143" t="str">
        <f t="shared" si="428"/>
        <v>No</v>
      </c>
    </row>
    <row r="9144" spans="1:6" x14ac:dyDescent="0.25">
      <c r="A9144" t="s">
        <v>269</v>
      </c>
      <c r="B9144" s="1">
        <v>38822</v>
      </c>
      <c r="C9144" t="s">
        <v>5221</v>
      </c>
      <c r="D9144">
        <f t="shared" si="426"/>
        <v>9207.07</v>
      </c>
      <c r="E9144">
        <f t="shared" si="427"/>
        <v>4</v>
      </c>
      <c r="F9144" t="str">
        <f t="shared" si="428"/>
        <v>Yes</v>
      </c>
    </row>
    <row r="9145" spans="1:6" x14ac:dyDescent="0.25">
      <c r="A9145" t="s">
        <v>370</v>
      </c>
      <c r="B9145" s="1">
        <v>39650</v>
      </c>
      <c r="C9145" t="s">
        <v>5222</v>
      </c>
      <c r="D9145">
        <f t="shared" si="426"/>
        <v>8360.0499999999993</v>
      </c>
      <c r="E9145">
        <f t="shared" si="427"/>
        <v>7</v>
      </c>
      <c r="F9145" t="str">
        <f t="shared" si="428"/>
        <v>No</v>
      </c>
    </row>
    <row r="9146" spans="1:6" x14ac:dyDescent="0.25">
      <c r="A9146" t="s">
        <v>757</v>
      </c>
      <c r="B9146" s="1">
        <v>40809</v>
      </c>
      <c r="C9146" t="s">
        <v>5223</v>
      </c>
      <c r="D9146">
        <f t="shared" si="426"/>
        <v>6322.72</v>
      </c>
      <c r="E9146">
        <f t="shared" si="427"/>
        <v>9</v>
      </c>
      <c r="F9146" t="str">
        <f t="shared" si="428"/>
        <v>No</v>
      </c>
    </row>
    <row r="9147" spans="1:6" x14ac:dyDescent="0.25">
      <c r="A9147" t="s">
        <v>134</v>
      </c>
      <c r="B9147" s="1">
        <v>40128</v>
      </c>
      <c r="C9147" t="s">
        <v>5224</v>
      </c>
      <c r="D9147">
        <f t="shared" si="426"/>
        <v>9182.19</v>
      </c>
      <c r="E9147">
        <f t="shared" si="427"/>
        <v>11</v>
      </c>
      <c r="F9147" t="str">
        <f t="shared" si="428"/>
        <v>No</v>
      </c>
    </row>
    <row r="9148" spans="1:6" x14ac:dyDescent="0.25">
      <c r="A9148" t="s">
        <v>1017</v>
      </c>
      <c r="B9148" s="1">
        <v>37694</v>
      </c>
      <c r="C9148">
        <v>5451.42</v>
      </c>
      <c r="D9148">
        <f t="shared" si="426"/>
        <v>5451.42</v>
      </c>
      <c r="E9148">
        <f t="shared" si="427"/>
        <v>3</v>
      </c>
      <c r="F9148" t="str">
        <f t="shared" si="428"/>
        <v>No</v>
      </c>
    </row>
    <row r="9149" spans="1:6" x14ac:dyDescent="0.25">
      <c r="A9149" t="s">
        <v>210</v>
      </c>
      <c r="B9149" s="1">
        <v>40414</v>
      </c>
      <c r="C9149">
        <v>9649.7199999999993</v>
      </c>
      <c r="D9149">
        <f t="shared" si="426"/>
        <v>9649.7199999999993</v>
      </c>
      <c r="E9149">
        <f t="shared" si="427"/>
        <v>8</v>
      </c>
      <c r="F9149" t="str">
        <f t="shared" si="428"/>
        <v>No</v>
      </c>
    </row>
    <row r="9150" spans="1:6" x14ac:dyDescent="0.25">
      <c r="A9150" t="s">
        <v>248</v>
      </c>
      <c r="B9150" s="1">
        <v>40134</v>
      </c>
      <c r="C9150">
        <v>8882.4699999999993</v>
      </c>
      <c r="D9150">
        <f t="shared" si="426"/>
        <v>8882.4699999999993</v>
      </c>
      <c r="E9150">
        <f t="shared" si="427"/>
        <v>11</v>
      </c>
      <c r="F9150" t="str">
        <f t="shared" si="428"/>
        <v>No</v>
      </c>
    </row>
    <row r="9151" spans="1:6" x14ac:dyDescent="0.25">
      <c r="A9151" t="s">
        <v>134</v>
      </c>
      <c r="B9151" s="1">
        <v>38542</v>
      </c>
      <c r="C9151">
        <v>8417.64</v>
      </c>
      <c r="D9151">
        <f t="shared" si="426"/>
        <v>8417.64</v>
      </c>
      <c r="E9151">
        <f t="shared" si="427"/>
        <v>7</v>
      </c>
      <c r="F9151" t="str">
        <f t="shared" si="428"/>
        <v>No</v>
      </c>
    </row>
    <row r="9152" spans="1:6" x14ac:dyDescent="0.25">
      <c r="A9152" t="s">
        <v>1031</v>
      </c>
      <c r="B9152" s="1">
        <v>39065</v>
      </c>
      <c r="C9152" t="s">
        <v>3799</v>
      </c>
      <c r="D9152">
        <f t="shared" si="426"/>
        <v>7208.38</v>
      </c>
      <c r="E9152">
        <f t="shared" si="427"/>
        <v>12</v>
      </c>
      <c r="F9152" t="str">
        <f t="shared" si="428"/>
        <v>No</v>
      </c>
    </row>
    <row r="9153" spans="1:6" x14ac:dyDescent="0.25">
      <c r="A9153" t="s">
        <v>708</v>
      </c>
      <c r="B9153" s="1">
        <v>39137</v>
      </c>
      <c r="C9153">
        <v>5910.04</v>
      </c>
      <c r="D9153">
        <f t="shared" si="426"/>
        <v>5910.04</v>
      </c>
      <c r="E9153">
        <f t="shared" si="427"/>
        <v>2</v>
      </c>
      <c r="F9153" t="str">
        <f t="shared" si="428"/>
        <v>No</v>
      </c>
    </row>
    <row r="9154" spans="1:6" x14ac:dyDescent="0.25">
      <c r="A9154" t="s">
        <v>955</v>
      </c>
      <c r="B9154" s="1">
        <v>38520</v>
      </c>
      <c r="C9154">
        <v>6258.96</v>
      </c>
      <c r="D9154">
        <f t="shared" si="426"/>
        <v>6258.96</v>
      </c>
      <c r="E9154">
        <f t="shared" si="427"/>
        <v>6</v>
      </c>
      <c r="F9154" t="str">
        <f t="shared" si="428"/>
        <v>No</v>
      </c>
    </row>
    <row r="9155" spans="1:6" x14ac:dyDescent="0.25">
      <c r="A9155" t="s">
        <v>1087</v>
      </c>
      <c r="B9155" s="1">
        <v>41513</v>
      </c>
      <c r="C9155" t="s">
        <v>5225</v>
      </c>
      <c r="D9155">
        <f t="shared" ref="D9155:D9218" si="429">IF(LEFT(RIGHT(C9155,3))=",",_xlfn.NUMBERVALUE(C9155,",","."),C9155)</f>
        <v>8008.49</v>
      </c>
      <c r="E9155">
        <f t="shared" ref="E9155:E9218" si="430">MONTH(B9155)</f>
        <v>8</v>
      </c>
      <c r="F9155" t="str">
        <f t="shared" ref="F9155:F9218" si="431">IF(ISERROR(SEARCH("J*A*S*M",A9155)),"No","Yes")</f>
        <v>No</v>
      </c>
    </row>
    <row r="9156" spans="1:6" x14ac:dyDescent="0.25">
      <c r="A9156" t="s">
        <v>701</v>
      </c>
      <c r="B9156" s="1">
        <v>40089</v>
      </c>
      <c r="C9156">
        <v>7057.74</v>
      </c>
      <c r="D9156">
        <f t="shared" si="429"/>
        <v>7057.74</v>
      </c>
      <c r="E9156">
        <f t="shared" si="430"/>
        <v>10</v>
      </c>
      <c r="F9156" t="str">
        <f t="shared" si="431"/>
        <v>No</v>
      </c>
    </row>
    <row r="9157" spans="1:6" x14ac:dyDescent="0.25">
      <c r="A9157" t="s">
        <v>844</v>
      </c>
      <c r="B9157" s="1">
        <v>40419</v>
      </c>
      <c r="C9157" t="s">
        <v>5226</v>
      </c>
      <c r="D9157">
        <f t="shared" si="429"/>
        <v>6012.11</v>
      </c>
      <c r="E9157">
        <f t="shared" si="430"/>
        <v>8</v>
      </c>
      <c r="F9157" t="str">
        <f t="shared" si="431"/>
        <v>No</v>
      </c>
    </row>
    <row r="9158" spans="1:6" x14ac:dyDescent="0.25">
      <c r="A9158" t="s">
        <v>77</v>
      </c>
      <c r="B9158" s="1">
        <v>38295</v>
      </c>
      <c r="C9158" t="s">
        <v>5227</v>
      </c>
      <c r="D9158">
        <f t="shared" si="429"/>
        <v>8280.4599999999991</v>
      </c>
      <c r="E9158">
        <f t="shared" si="430"/>
        <v>11</v>
      </c>
      <c r="F9158" t="str">
        <f t="shared" si="431"/>
        <v>No</v>
      </c>
    </row>
    <row r="9159" spans="1:6" x14ac:dyDescent="0.25">
      <c r="A9159" t="s">
        <v>141</v>
      </c>
      <c r="B9159" s="1">
        <v>37807</v>
      </c>
      <c r="C9159">
        <v>8247.59</v>
      </c>
      <c r="D9159">
        <f t="shared" si="429"/>
        <v>8247.59</v>
      </c>
      <c r="E9159">
        <f t="shared" si="430"/>
        <v>7</v>
      </c>
      <c r="F9159" t="str">
        <f t="shared" si="431"/>
        <v>No</v>
      </c>
    </row>
    <row r="9160" spans="1:6" x14ac:dyDescent="0.25">
      <c r="A9160" t="s">
        <v>79</v>
      </c>
      <c r="B9160" s="1">
        <v>38753</v>
      </c>
      <c r="C9160">
        <v>6629.32</v>
      </c>
      <c r="D9160">
        <f t="shared" si="429"/>
        <v>6629.32</v>
      </c>
      <c r="E9160">
        <f t="shared" si="430"/>
        <v>2</v>
      </c>
      <c r="F9160" t="str">
        <f t="shared" si="431"/>
        <v>Yes</v>
      </c>
    </row>
    <row r="9161" spans="1:6" x14ac:dyDescent="0.25">
      <c r="A9161" t="s">
        <v>283</v>
      </c>
      <c r="B9161" s="1">
        <v>38907</v>
      </c>
      <c r="C9161">
        <v>6779.45</v>
      </c>
      <c r="D9161">
        <f t="shared" si="429"/>
        <v>6779.45</v>
      </c>
      <c r="E9161">
        <f t="shared" si="430"/>
        <v>7</v>
      </c>
      <c r="F9161" t="str">
        <f t="shared" si="431"/>
        <v>No</v>
      </c>
    </row>
    <row r="9162" spans="1:6" x14ac:dyDescent="0.25">
      <c r="A9162" t="s">
        <v>941</v>
      </c>
      <c r="B9162" s="1">
        <v>39300</v>
      </c>
      <c r="C9162">
        <v>8475.15</v>
      </c>
      <c r="D9162">
        <f t="shared" si="429"/>
        <v>8475.15</v>
      </c>
      <c r="E9162">
        <f t="shared" si="430"/>
        <v>8</v>
      </c>
      <c r="F9162" t="str">
        <f t="shared" si="431"/>
        <v>No</v>
      </c>
    </row>
    <row r="9163" spans="1:6" x14ac:dyDescent="0.25">
      <c r="A9163" t="s">
        <v>198</v>
      </c>
      <c r="B9163" s="1">
        <v>39261</v>
      </c>
      <c r="C9163" t="s">
        <v>5228</v>
      </c>
      <c r="D9163">
        <f t="shared" si="429"/>
        <v>8999.4599999999991</v>
      </c>
      <c r="E9163">
        <f t="shared" si="430"/>
        <v>6</v>
      </c>
      <c r="F9163" t="str">
        <f t="shared" si="431"/>
        <v>No</v>
      </c>
    </row>
    <row r="9164" spans="1:6" x14ac:dyDescent="0.25">
      <c r="A9164" t="s">
        <v>3005</v>
      </c>
      <c r="B9164" s="1">
        <v>39800</v>
      </c>
      <c r="C9164">
        <v>5124.93</v>
      </c>
      <c r="D9164">
        <f t="shared" si="429"/>
        <v>5124.93</v>
      </c>
      <c r="E9164">
        <f t="shared" si="430"/>
        <v>12</v>
      </c>
      <c r="F9164" t="str">
        <f t="shared" si="431"/>
        <v>No</v>
      </c>
    </row>
    <row r="9165" spans="1:6" x14ac:dyDescent="0.25">
      <c r="A9165" t="s">
        <v>909</v>
      </c>
      <c r="B9165" s="1">
        <v>41666</v>
      </c>
      <c r="C9165" t="s">
        <v>5229</v>
      </c>
      <c r="D9165">
        <f t="shared" si="429"/>
        <v>7743.45</v>
      </c>
      <c r="E9165">
        <f t="shared" si="430"/>
        <v>1</v>
      </c>
      <c r="F9165" t="str">
        <f t="shared" si="431"/>
        <v>No</v>
      </c>
    </row>
    <row r="9166" spans="1:6" x14ac:dyDescent="0.25">
      <c r="A9166" t="s">
        <v>123</v>
      </c>
      <c r="B9166" s="1">
        <v>39153</v>
      </c>
      <c r="C9166">
        <v>5296.07</v>
      </c>
      <c r="D9166">
        <f t="shared" si="429"/>
        <v>5296.07</v>
      </c>
      <c r="E9166">
        <f t="shared" si="430"/>
        <v>3</v>
      </c>
      <c r="F9166" t="str">
        <f t="shared" si="431"/>
        <v>No</v>
      </c>
    </row>
    <row r="9167" spans="1:6" x14ac:dyDescent="0.25">
      <c r="A9167" t="s">
        <v>639</v>
      </c>
      <c r="B9167" s="1">
        <v>41653</v>
      </c>
      <c r="C9167">
        <v>5171.63</v>
      </c>
      <c r="D9167">
        <f t="shared" si="429"/>
        <v>5171.63</v>
      </c>
      <c r="E9167">
        <f t="shared" si="430"/>
        <v>1</v>
      </c>
      <c r="F9167" t="str">
        <f t="shared" si="431"/>
        <v>No</v>
      </c>
    </row>
    <row r="9168" spans="1:6" x14ac:dyDescent="0.25">
      <c r="A9168" t="s">
        <v>407</v>
      </c>
      <c r="B9168" s="1">
        <v>40982</v>
      </c>
      <c r="C9168">
        <v>9200.3799999999992</v>
      </c>
      <c r="D9168">
        <f t="shared" si="429"/>
        <v>9200.3799999999992</v>
      </c>
      <c r="E9168">
        <f t="shared" si="430"/>
        <v>3</v>
      </c>
      <c r="F9168" t="str">
        <f t="shared" si="431"/>
        <v>No</v>
      </c>
    </row>
    <row r="9169" spans="1:6" x14ac:dyDescent="0.25">
      <c r="A9169" t="s">
        <v>553</v>
      </c>
      <c r="B9169" s="1">
        <v>37239</v>
      </c>
      <c r="C9169">
        <v>6170.77</v>
      </c>
      <c r="D9169">
        <f t="shared" si="429"/>
        <v>6170.77</v>
      </c>
      <c r="E9169">
        <f t="shared" si="430"/>
        <v>12</v>
      </c>
      <c r="F9169" t="str">
        <f t="shared" si="431"/>
        <v>No</v>
      </c>
    </row>
    <row r="9170" spans="1:6" x14ac:dyDescent="0.25">
      <c r="A9170" t="s">
        <v>331</v>
      </c>
      <c r="B9170" s="1">
        <v>38383</v>
      </c>
      <c r="C9170">
        <v>8941.39</v>
      </c>
      <c r="D9170">
        <f t="shared" si="429"/>
        <v>8941.39</v>
      </c>
      <c r="E9170">
        <f t="shared" si="430"/>
        <v>1</v>
      </c>
      <c r="F9170" t="str">
        <f t="shared" si="431"/>
        <v>No</v>
      </c>
    </row>
    <row r="9171" spans="1:6" x14ac:dyDescent="0.25">
      <c r="A9171" t="s">
        <v>153</v>
      </c>
      <c r="B9171" s="1">
        <v>37788</v>
      </c>
      <c r="C9171">
        <v>9179.5400000000009</v>
      </c>
      <c r="D9171">
        <f t="shared" si="429"/>
        <v>9179.5400000000009</v>
      </c>
      <c r="E9171">
        <f t="shared" si="430"/>
        <v>6</v>
      </c>
      <c r="F9171" t="str">
        <f t="shared" si="431"/>
        <v>No</v>
      </c>
    </row>
    <row r="9172" spans="1:6" x14ac:dyDescent="0.25">
      <c r="A9172" t="s">
        <v>497</v>
      </c>
      <c r="B9172" s="1">
        <v>39380</v>
      </c>
      <c r="C9172">
        <v>8863.24</v>
      </c>
      <c r="D9172">
        <f t="shared" si="429"/>
        <v>8863.24</v>
      </c>
      <c r="E9172">
        <f t="shared" si="430"/>
        <v>10</v>
      </c>
      <c r="F9172" t="str">
        <f t="shared" si="431"/>
        <v>No</v>
      </c>
    </row>
    <row r="9173" spans="1:6" x14ac:dyDescent="0.25">
      <c r="A9173" t="s">
        <v>96</v>
      </c>
      <c r="B9173" s="1">
        <v>37958</v>
      </c>
      <c r="C9173" t="s">
        <v>5230</v>
      </c>
      <c r="D9173">
        <f t="shared" si="429"/>
        <v>7592.21</v>
      </c>
      <c r="E9173">
        <f t="shared" si="430"/>
        <v>12</v>
      </c>
      <c r="F9173" t="str">
        <f t="shared" si="431"/>
        <v>No</v>
      </c>
    </row>
    <row r="9174" spans="1:6" x14ac:dyDescent="0.25">
      <c r="A9174" t="s">
        <v>703</v>
      </c>
      <c r="B9174" s="1">
        <v>38864</v>
      </c>
      <c r="C9174" t="s">
        <v>5231</v>
      </c>
      <c r="D9174">
        <f t="shared" si="429"/>
        <v>7039.53</v>
      </c>
      <c r="E9174">
        <f t="shared" si="430"/>
        <v>5</v>
      </c>
      <c r="F9174" t="str">
        <f t="shared" si="431"/>
        <v>No</v>
      </c>
    </row>
    <row r="9175" spans="1:6" x14ac:dyDescent="0.25">
      <c r="A9175" t="s">
        <v>513</v>
      </c>
      <c r="B9175" s="1">
        <v>38704</v>
      </c>
      <c r="C9175" t="s">
        <v>5232</v>
      </c>
      <c r="D9175">
        <f t="shared" si="429"/>
        <v>6489.45</v>
      </c>
      <c r="E9175">
        <f t="shared" si="430"/>
        <v>12</v>
      </c>
      <c r="F9175" t="str">
        <f t="shared" si="431"/>
        <v>No</v>
      </c>
    </row>
    <row r="9176" spans="1:6" x14ac:dyDescent="0.25">
      <c r="A9176" t="s">
        <v>1010</v>
      </c>
      <c r="B9176" s="1">
        <v>40419</v>
      </c>
      <c r="C9176" t="s">
        <v>5233</v>
      </c>
      <c r="D9176">
        <f t="shared" si="429"/>
        <v>7009.61</v>
      </c>
      <c r="E9176">
        <f t="shared" si="430"/>
        <v>8</v>
      </c>
      <c r="F9176" t="str">
        <f t="shared" si="431"/>
        <v>No</v>
      </c>
    </row>
    <row r="9177" spans="1:6" x14ac:dyDescent="0.25">
      <c r="A9177" t="s">
        <v>1586</v>
      </c>
      <c r="B9177" s="1">
        <v>40821</v>
      </c>
      <c r="C9177" t="s">
        <v>5234</v>
      </c>
      <c r="D9177">
        <f t="shared" si="429"/>
        <v>8980.2900000000009</v>
      </c>
      <c r="E9177">
        <f t="shared" si="430"/>
        <v>10</v>
      </c>
      <c r="F9177" t="str">
        <f t="shared" si="431"/>
        <v>No</v>
      </c>
    </row>
    <row r="9178" spans="1:6" x14ac:dyDescent="0.25">
      <c r="A9178" t="s">
        <v>1366</v>
      </c>
      <c r="B9178" s="1">
        <v>40676</v>
      </c>
      <c r="C9178" t="s">
        <v>5235</v>
      </c>
      <c r="D9178">
        <f t="shared" si="429"/>
        <v>8245.5</v>
      </c>
      <c r="E9178">
        <f t="shared" si="430"/>
        <v>5</v>
      </c>
      <c r="F9178" t="str">
        <f t="shared" si="431"/>
        <v>No</v>
      </c>
    </row>
    <row r="9179" spans="1:6" x14ac:dyDescent="0.25">
      <c r="A9179" t="s">
        <v>114</v>
      </c>
      <c r="B9179" s="1">
        <v>39689</v>
      </c>
      <c r="C9179">
        <v>8185.47</v>
      </c>
      <c r="D9179">
        <f t="shared" si="429"/>
        <v>8185.47</v>
      </c>
      <c r="E9179">
        <f t="shared" si="430"/>
        <v>8</v>
      </c>
      <c r="F9179" t="str">
        <f t="shared" si="431"/>
        <v>No</v>
      </c>
    </row>
    <row r="9180" spans="1:6" x14ac:dyDescent="0.25">
      <c r="A9180" t="s">
        <v>679</v>
      </c>
      <c r="B9180" s="1">
        <v>41865</v>
      </c>
      <c r="C9180">
        <v>7405.05</v>
      </c>
      <c r="D9180">
        <f t="shared" si="429"/>
        <v>7405.05</v>
      </c>
      <c r="E9180">
        <f t="shared" si="430"/>
        <v>8</v>
      </c>
      <c r="F9180" t="str">
        <f t="shared" si="431"/>
        <v>No</v>
      </c>
    </row>
    <row r="9181" spans="1:6" x14ac:dyDescent="0.25">
      <c r="A9181" t="s">
        <v>126</v>
      </c>
      <c r="B9181" s="1">
        <v>38964</v>
      </c>
      <c r="C9181" t="s">
        <v>5236</v>
      </c>
      <c r="D9181">
        <f t="shared" si="429"/>
        <v>5856.24</v>
      </c>
      <c r="E9181">
        <f t="shared" si="430"/>
        <v>9</v>
      </c>
      <c r="F9181" t="str">
        <f t="shared" si="431"/>
        <v>No</v>
      </c>
    </row>
    <row r="9182" spans="1:6" x14ac:dyDescent="0.25">
      <c r="A9182" t="s">
        <v>743</v>
      </c>
      <c r="B9182" s="1">
        <v>40542</v>
      </c>
      <c r="C9182">
        <v>5442.02</v>
      </c>
      <c r="D9182">
        <f t="shared" si="429"/>
        <v>5442.02</v>
      </c>
      <c r="E9182">
        <f t="shared" si="430"/>
        <v>12</v>
      </c>
      <c r="F9182" t="str">
        <f t="shared" si="431"/>
        <v>No</v>
      </c>
    </row>
    <row r="9183" spans="1:6" x14ac:dyDescent="0.25">
      <c r="A9183" t="s">
        <v>376</v>
      </c>
      <c r="B9183" s="1">
        <v>39413</v>
      </c>
      <c r="C9183">
        <v>7060.49</v>
      </c>
      <c r="D9183">
        <f t="shared" si="429"/>
        <v>7060.49</v>
      </c>
      <c r="E9183">
        <f t="shared" si="430"/>
        <v>11</v>
      </c>
      <c r="F9183" t="str">
        <f t="shared" si="431"/>
        <v>No</v>
      </c>
    </row>
    <row r="9184" spans="1:6" x14ac:dyDescent="0.25">
      <c r="A9184" t="s">
        <v>159</v>
      </c>
      <c r="B9184" s="1">
        <v>39512</v>
      </c>
      <c r="C9184">
        <v>8660.9599999999991</v>
      </c>
      <c r="D9184">
        <f t="shared" si="429"/>
        <v>8660.9599999999991</v>
      </c>
      <c r="E9184">
        <f t="shared" si="430"/>
        <v>3</v>
      </c>
      <c r="F9184" t="str">
        <f t="shared" si="431"/>
        <v>No</v>
      </c>
    </row>
    <row r="9185" spans="1:6" x14ac:dyDescent="0.25">
      <c r="A9185" t="s">
        <v>362</v>
      </c>
      <c r="B9185" s="1">
        <v>37034</v>
      </c>
      <c r="C9185" t="s">
        <v>5237</v>
      </c>
      <c r="D9185">
        <f t="shared" si="429"/>
        <v>8944.76</v>
      </c>
      <c r="E9185">
        <f t="shared" si="430"/>
        <v>5</v>
      </c>
      <c r="F9185" t="str">
        <f t="shared" si="431"/>
        <v>No</v>
      </c>
    </row>
    <row r="9186" spans="1:6" x14ac:dyDescent="0.25">
      <c r="A9186" t="s">
        <v>2322</v>
      </c>
      <c r="B9186" s="1">
        <v>37290</v>
      </c>
      <c r="C9186">
        <v>8641.49</v>
      </c>
      <c r="D9186">
        <f t="shared" si="429"/>
        <v>8641.49</v>
      </c>
      <c r="E9186">
        <f t="shared" si="430"/>
        <v>2</v>
      </c>
      <c r="F9186" t="str">
        <f t="shared" si="431"/>
        <v>No</v>
      </c>
    </row>
    <row r="9187" spans="1:6" x14ac:dyDescent="0.25">
      <c r="A9187" t="s">
        <v>173</v>
      </c>
      <c r="B9187" s="1">
        <v>39760</v>
      </c>
      <c r="C9187">
        <v>5969.58</v>
      </c>
      <c r="D9187">
        <f t="shared" si="429"/>
        <v>5969.58</v>
      </c>
      <c r="E9187">
        <f t="shared" si="430"/>
        <v>11</v>
      </c>
      <c r="F9187" t="str">
        <f t="shared" si="431"/>
        <v>No</v>
      </c>
    </row>
    <row r="9188" spans="1:6" x14ac:dyDescent="0.25">
      <c r="A9188" t="s">
        <v>101</v>
      </c>
      <c r="B9188" s="1">
        <v>39924</v>
      </c>
      <c r="C9188">
        <v>9915.67</v>
      </c>
      <c r="D9188">
        <f t="shared" si="429"/>
        <v>9915.67</v>
      </c>
      <c r="E9188">
        <f t="shared" si="430"/>
        <v>4</v>
      </c>
      <c r="F9188" t="str">
        <f t="shared" si="431"/>
        <v>No</v>
      </c>
    </row>
    <row r="9189" spans="1:6" x14ac:dyDescent="0.25">
      <c r="A9189" t="s">
        <v>164</v>
      </c>
      <c r="B9189" s="1">
        <v>37073</v>
      </c>
      <c r="C9189" t="s">
        <v>5238</v>
      </c>
      <c r="D9189">
        <f t="shared" si="429"/>
        <v>8591.6299999999992</v>
      </c>
      <c r="E9189">
        <f t="shared" si="430"/>
        <v>7</v>
      </c>
      <c r="F9189" t="str">
        <f t="shared" si="431"/>
        <v>No</v>
      </c>
    </row>
    <row r="9190" spans="1:6" x14ac:dyDescent="0.25">
      <c r="A9190" t="s">
        <v>166</v>
      </c>
      <c r="B9190" s="1">
        <v>41227</v>
      </c>
      <c r="C9190">
        <v>5586.26</v>
      </c>
      <c r="D9190">
        <f t="shared" si="429"/>
        <v>5586.26</v>
      </c>
      <c r="E9190">
        <f t="shared" si="430"/>
        <v>11</v>
      </c>
      <c r="F9190" t="str">
        <f t="shared" si="431"/>
        <v>No</v>
      </c>
    </row>
    <row r="9191" spans="1:6" x14ac:dyDescent="0.25">
      <c r="A9191" t="s">
        <v>904</v>
      </c>
      <c r="B9191" s="1">
        <v>40808</v>
      </c>
      <c r="C9191">
        <v>7075.61</v>
      </c>
      <c r="D9191">
        <f t="shared" si="429"/>
        <v>7075.61</v>
      </c>
      <c r="E9191">
        <f t="shared" si="430"/>
        <v>9</v>
      </c>
      <c r="F9191" t="str">
        <f t="shared" si="431"/>
        <v>No</v>
      </c>
    </row>
    <row r="9192" spans="1:6" x14ac:dyDescent="0.25">
      <c r="A9192" t="s">
        <v>597</v>
      </c>
      <c r="B9192" s="1">
        <v>40546</v>
      </c>
      <c r="C9192" t="s">
        <v>5239</v>
      </c>
      <c r="D9192">
        <f t="shared" si="429"/>
        <v>7562.66</v>
      </c>
      <c r="E9192">
        <f t="shared" si="430"/>
        <v>1</v>
      </c>
      <c r="F9192" t="str">
        <f t="shared" si="431"/>
        <v>No</v>
      </c>
    </row>
    <row r="9193" spans="1:6" x14ac:dyDescent="0.25">
      <c r="A9193" t="s">
        <v>96</v>
      </c>
      <c r="B9193" s="1">
        <v>40398</v>
      </c>
      <c r="C9193" t="s">
        <v>5240</v>
      </c>
      <c r="D9193">
        <f t="shared" si="429"/>
        <v>7005.32</v>
      </c>
      <c r="E9193">
        <f t="shared" si="430"/>
        <v>8</v>
      </c>
      <c r="F9193" t="str">
        <f t="shared" si="431"/>
        <v>No</v>
      </c>
    </row>
    <row r="9194" spans="1:6" x14ac:dyDescent="0.25">
      <c r="A9194" t="s">
        <v>61</v>
      </c>
      <c r="B9194" s="1">
        <v>37842</v>
      </c>
      <c r="C9194">
        <v>9995.73</v>
      </c>
      <c r="D9194">
        <f t="shared" si="429"/>
        <v>9995.73</v>
      </c>
      <c r="E9194">
        <f t="shared" si="430"/>
        <v>8</v>
      </c>
      <c r="F9194" t="str">
        <f t="shared" si="431"/>
        <v>No</v>
      </c>
    </row>
    <row r="9195" spans="1:6" x14ac:dyDescent="0.25">
      <c r="A9195" t="s">
        <v>176</v>
      </c>
      <c r="B9195" s="1">
        <v>37077</v>
      </c>
      <c r="C9195" t="s">
        <v>5241</v>
      </c>
      <c r="D9195">
        <f t="shared" si="429"/>
        <v>9629.44</v>
      </c>
      <c r="E9195">
        <f t="shared" si="430"/>
        <v>7</v>
      </c>
      <c r="F9195" t="str">
        <f t="shared" si="431"/>
        <v>No</v>
      </c>
    </row>
    <row r="9196" spans="1:6" x14ac:dyDescent="0.25">
      <c r="A9196" t="s">
        <v>199</v>
      </c>
      <c r="B9196" s="1">
        <v>39660</v>
      </c>
      <c r="C9196">
        <v>9399.44</v>
      </c>
      <c r="D9196">
        <f t="shared" si="429"/>
        <v>9399.44</v>
      </c>
      <c r="E9196">
        <f t="shared" si="430"/>
        <v>7</v>
      </c>
      <c r="F9196" t="str">
        <f t="shared" si="431"/>
        <v>No</v>
      </c>
    </row>
    <row r="9197" spans="1:6" x14ac:dyDescent="0.25">
      <c r="A9197" t="s">
        <v>216</v>
      </c>
      <c r="B9197" s="1">
        <v>37897</v>
      </c>
      <c r="C9197">
        <v>7149.98</v>
      </c>
      <c r="D9197">
        <f t="shared" si="429"/>
        <v>7149.98</v>
      </c>
      <c r="E9197">
        <f t="shared" si="430"/>
        <v>10</v>
      </c>
      <c r="F9197" t="str">
        <f t="shared" si="431"/>
        <v>No</v>
      </c>
    </row>
    <row r="9198" spans="1:6" x14ac:dyDescent="0.25">
      <c r="A9198" t="s">
        <v>843</v>
      </c>
      <c r="B9198" s="1">
        <v>39079</v>
      </c>
      <c r="C9198" t="s">
        <v>5242</v>
      </c>
      <c r="D9198">
        <f t="shared" si="429"/>
        <v>5683.35</v>
      </c>
      <c r="E9198">
        <f t="shared" si="430"/>
        <v>12</v>
      </c>
      <c r="F9198" t="str">
        <f t="shared" si="431"/>
        <v>No</v>
      </c>
    </row>
    <row r="9199" spans="1:6" x14ac:dyDescent="0.25">
      <c r="A9199" t="s">
        <v>245</v>
      </c>
      <c r="B9199" s="1">
        <v>40156</v>
      </c>
      <c r="C9199" t="s">
        <v>5243</v>
      </c>
      <c r="D9199">
        <f t="shared" si="429"/>
        <v>9903.5499999999993</v>
      </c>
      <c r="E9199">
        <f t="shared" si="430"/>
        <v>12</v>
      </c>
      <c r="F9199" t="str">
        <f t="shared" si="431"/>
        <v>No</v>
      </c>
    </row>
    <row r="9200" spans="1:6" x14ac:dyDescent="0.25">
      <c r="A9200" t="s">
        <v>778</v>
      </c>
      <c r="B9200" s="1">
        <v>38930</v>
      </c>
      <c r="C9200" t="s">
        <v>5244</v>
      </c>
      <c r="D9200">
        <f t="shared" si="429"/>
        <v>8091.39</v>
      </c>
      <c r="E9200">
        <f t="shared" si="430"/>
        <v>8</v>
      </c>
      <c r="F9200" t="str">
        <f t="shared" si="431"/>
        <v>No</v>
      </c>
    </row>
    <row r="9201" spans="1:6" x14ac:dyDescent="0.25">
      <c r="A9201" t="s">
        <v>825</v>
      </c>
      <c r="B9201" s="1">
        <v>40338</v>
      </c>
      <c r="C9201" t="s">
        <v>5245</v>
      </c>
      <c r="D9201">
        <f t="shared" si="429"/>
        <v>8743.23</v>
      </c>
      <c r="E9201">
        <f t="shared" si="430"/>
        <v>6</v>
      </c>
      <c r="F9201" t="str">
        <f t="shared" si="431"/>
        <v>No</v>
      </c>
    </row>
    <row r="9202" spans="1:6" x14ac:dyDescent="0.25">
      <c r="A9202" t="s">
        <v>234</v>
      </c>
      <c r="B9202" s="1">
        <v>38633</v>
      </c>
      <c r="C9202">
        <v>7979.26</v>
      </c>
      <c r="D9202">
        <f t="shared" si="429"/>
        <v>7979.26</v>
      </c>
      <c r="E9202">
        <f t="shared" si="430"/>
        <v>10</v>
      </c>
      <c r="F9202" t="str">
        <f t="shared" si="431"/>
        <v>No</v>
      </c>
    </row>
    <row r="9203" spans="1:6" x14ac:dyDescent="0.25">
      <c r="A9203" t="s">
        <v>148</v>
      </c>
      <c r="B9203" s="1">
        <v>37982</v>
      </c>
      <c r="C9203">
        <v>7380.21</v>
      </c>
      <c r="D9203">
        <f t="shared" si="429"/>
        <v>7380.21</v>
      </c>
      <c r="E9203">
        <f t="shared" si="430"/>
        <v>12</v>
      </c>
      <c r="F9203" t="str">
        <f t="shared" si="431"/>
        <v>No</v>
      </c>
    </row>
    <row r="9204" spans="1:6" x14ac:dyDescent="0.25">
      <c r="A9204" t="s">
        <v>762</v>
      </c>
      <c r="B9204" s="1">
        <v>41835</v>
      </c>
      <c r="C9204">
        <v>6254.45</v>
      </c>
      <c r="D9204">
        <f t="shared" si="429"/>
        <v>6254.45</v>
      </c>
      <c r="E9204">
        <f t="shared" si="430"/>
        <v>7</v>
      </c>
      <c r="F9204" t="str">
        <f t="shared" si="431"/>
        <v>No</v>
      </c>
    </row>
    <row r="9205" spans="1:6" x14ac:dyDescent="0.25">
      <c r="A9205" t="s">
        <v>126</v>
      </c>
      <c r="B9205" s="1">
        <v>38720</v>
      </c>
      <c r="C9205" t="s">
        <v>5246</v>
      </c>
      <c r="D9205">
        <f t="shared" si="429"/>
        <v>7447.75</v>
      </c>
      <c r="E9205">
        <f t="shared" si="430"/>
        <v>1</v>
      </c>
      <c r="F9205" t="str">
        <f t="shared" si="431"/>
        <v>No</v>
      </c>
    </row>
    <row r="9206" spans="1:6" x14ac:dyDescent="0.25">
      <c r="A9206" t="s">
        <v>320</v>
      </c>
      <c r="B9206" s="1">
        <v>38460</v>
      </c>
      <c r="C9206">
        <v>5063.92</v>
      </c>
      <c r="D9206">
        <f t="shared" si="429"/>
        <v>5063.92</v>
      </c>
      <c r="E9206">
        <f t="shared" si="430"/>
        <v>4</v>
      </c>
      <c r="F9206" t="str">
        <f t="shared" si="431"/>
        <v>Yes</v>
      </c>
    </row>
    <row r="9207" spans="1:6" x14ac:dyDescent="0.25">
      <c r="A9207" t="s">
        <v>101</v>
      </c>
      <c r="B9207" s="1">
        <v>38675</v>
      </c>
      <c r="C9207" t="s">
        <v>5247</v>
      </c>
      <c r="D9207">
        <f t="shared" si="429"/>
        <v>6465.97</v>
      </c>
      <c r="E9207">
        <f t="shared" si="430"/>
        <v>11</v>
      </c>
      <c r="F9207" t="str">
        <f t="shared" si="431"/>
        <v>No</v>
      </c>
    </row>
    <row r="9208" spans="1:6" x14ac:dyDescent="0.25">
      <c r="A9208" t="s">
        <v>80</v>
      </c>
      <c r="B9208" s="1">
        <v>40151</v>
      </c>
      <c r="C9208">
        <v>5153.17</v>
      </c>
      <c r="D9208">
        <f t="shared" si="429"/>
        <v>5153.17</v>
      </c>
      <c r="E9208">
        <f t="shared" si="430"/>
        <v>12</v>
      </c>
      <c r="F9208" t="str">
        <f t="shared" si="431"/>
        <v>Yes</v>
      </c>
    </row>
    <row r="9209" spans="1:6" x14ac:dyDescent="0.25">
      <c r="A9209" t="s">
        <v>674</v>
      </c>
      <c r="B9209" s="1">
        <v>38210</v>
      </c>
      <c r="C9209">
        <v>5237.78</v>
      </c>
      <c r="D9209">
        <f t="shared" si="429"/>
        <v>5237.78</v>
      </c>
      <c r="E9209">
        <f t="shared" si="430"/>
        <v>8</v>
      </c>
      <c r="F9209" t="str">
        <f t="shared" si="431"/>
        <v>No</v>
      </c>
    </row>
    <row r="9210" spans="1:6" x14ac:dyDescent="0.25">
      <c r="A9210" t="s">
        <v>1387</v>
      </c>
      <c r="B9210" s="1">
        <v>40395</v>
      </c>
      <c r="C9210">
        <v>7055.86</v>
      </c>
      <c r="D9210">
        <f t="shared" si="429"/>
        <v>7055.86</v>
      </c>
      <c r="E9210">
        <f t="shared" si="430"/>
        <v>8</v>
      </c>
      <c r="F9210" t="str">
        <f t="shared" si="431"/>
        <v>No</v>
      </c>
    </row>
    <row r="9211" spans="1:6" x14ac:dyDescent="0.25">
      <c r="A9211" t="s">
        <v>987</v>
      </c>
      <c r="B9211" s="1">
        <v>38228</v>
      </c>
      <c r="C9211">
        <v>8847.26</v>
      </c>
      <c r="D9211">
        <f t="shared" si="429"/>
        <v>8847.26</v>
      </c>
      <c r="E9211">
        <f t="shared" si="430"/>
        <v>8</v>
      </c>
      <c r="F9211" t="str">
        <f t="shared" si="431"/>
        <v>No</v>
      </c>
    </row>
    <row r="9212" spans="1:6" x14ac:dyDescent="0.25">
      <c r="A9212" t="s">
        <v>334</v>
      </c>
      <c r="B9212" s="1">
        <v>41508</v>
      </c>
      <c r="C9212">
        <v>5661.92</v>
      </c>
      <c r="D9212">
        <f t="shared" si="429"/>
        <v>5661.92</v>
      </c>
      <c r="E9212">
        <f t="shared" si="430"/>
        <v>8</v>
      </c>
      <c r="F9212" t="str">
        <f t="shared" si="431"/>
        <v>No</v>
      </c>
    </row>
    <row r="9213" spans="1:6" x14ac:dyDescent="0.25">
      <c r="A9213" t="s">
        <v>138</v>
      </c>
      <c r="B9213" s="1">
        <v>41207</v>
      </c>
      <c r="C9213">
        <v>7693.77</v>
      </c>
      <c r="D9213">
        <f t="shared" si="429"/>
        <v>7693.77</v>
      </c>
      <c r="E9213">
        <f t="shared" si="430"/>
        <v>10</v>
      </c>
      <c r="F9213" t="str">
        <f t="shared" si="431"/>
        <v>Yes</v>
      </c>
    </row>
    <row r="9214" spans="1:6" x14ac:dyDescent="0.25">
      <c r="A9214" t="s">
        <v>697</v>
      </c>
      <c r="B9214" s="1">
        <v>37652</v>
      </c>
      <c r="C9214">
        <v>7298.4</v>
      </c>
      <c r="D9214">
        <f t="shared" si="429"/>
        <v>7298.4</v>
      </c>
      <c r="E9214">
        <f t="shared" si="430"/>
        <v>1</v>
      </c>
      <c r="F9214" t="str">
        <f t="shared" si="431"/>
        <v>No</v>
      </c>
    </row>
    <row r="9215" spans="1:6" x14ac:dyDescent="0.25">
      <c r="A9215" t="s">
        <v>850</v>
      </c>
      <c r="B9215" s="1">
        <v>39743</v>
      </c>
      <c r="C9215">
        <v>9840.09</v>
      </c>
      <c r="D9215">
        <f t="shared" si="429"/>
        <v>9840.09</v>
      </c>
      <c r="E9215">
        <f t="shared" si="430"/>
        <v>10</v>
      </c>
      <c r="F9215" t="str">
        <f t="shared" si="431"/>
        <v>No</v>
      </c>
    </row>
    <row r="9216" spans="1:6" x14ac:dyDescent="0.25">
      <c r="A9216" t="s">
        <v>269</v>
      </c>
      <c r="B9216" s="1">
        <v>38497</v>
      </c>
      <c r="C9216" t="s">
        <v>5248</v>
      </c>
      <c r="D9216">
        <f t="shared" si="429"/>
        <v>5765.61</v>
      </c>
      <c r="E9216">
        <f t="shared" si="430"/>
        <v>5</v>
      </c>
      <c r="F9216" t="str">
        <f t="shared" si="431"/>
        <v>Yes</v>
      </c>
    </row>
    <row r="9217" spans="1:6" x14ac:dyDescent="0.25">
      <c r="A9217" t="s">
        <v>2144</v>
      </c>
      <c r="B9217" s="1">
        <v>38385</v>
      </c>
      <c r="C9217">
        <v>8925.19</v>
      </c>
      <c r="D9217">
        <f t="shared" si="429"/>
        <v>8925.19</v>
      </c>
      <c r="E9217">
        <f t="shared" si="430"/>
        <v>2</v>
      </c>
      <c r="F9217" t="str">
        <f t="shared" si="431"/>
        <v>No</v>
      </c>
    </row>
    <row r="9218" spans="1:6" x14ac:dyDescent="0.25">
      <c r="A9218" t="s">
        <v>452</v>
      </c>
      <c r="B9218" s="1">
        <v>39699</v>
      </c>
      <c r="C9218">
        <v>8233.57</v>
      </c>
      <c r="D9218">
        <f t="shared" si="429"/>
        <v>8233.57</v>
      </c>
      <c r="E9218">
        <f t="shared" si="430"/>
        <v>9</v>
      </c>
      <c r="F9218" t="str">
        <f t="shared" si="431"/>
        <v>No</v>
      </c>
    </row>
    <row r="9219" spans="1:6" x14ac:dyDescent="0.25">
      <c r="A9219" t="s">
        <v>221</v>
      </c>
      <c r="B9219" s="1">
        <v>40661</v>
      </c>
      <c r="C9219" t="s">
        <v>5249</v>
      </c>
      <c r="D9219">
        <f t="shared" ref="D9219:D9282" si="432">IF(LEFT(RIGHT(C9219,3))=",",_xlfn.NUMBERVALUE(C9219,",","."),C9219)</f>
        <v>8834.4699999999993</v>
      </c>
      <c r="E9219">
        <f t="shared" ref="E9219:E9282" si="433">MONTH(B9219)</f>
        <v>4</v>
      </c>
      <c r="F9219" t="str">
        <f t="shared" ref="F9219:F9282" si="434">IF(ISERROR(SEARCH("J*A*S*M",A9219)),"No","Yes")</f>
        <v>No</v>
      </c>
    </row>
    <row r="9220" spans="1:6" x14ac:dyDescent="0.25">
      <c r="A9220" t="s">
        <v>80</v>
      </c>
      <c r="B9220" s="1">
        <v>37035</v>
      </c>
      <c r="C9220" t="s">
        <v>5250</v>
      </c>
      <c r="D9220">
        <f t="shared" si="432"/>
        <v>6022.21</v>
      </c>
      <c r="E9220">
        <f t="shared" si="433"/>
        <v>5</v>
      </c>
      <c r="F9220" t="str">
        <f t="shared" si="434"/>
        <v>Yes</v>
      </c>
    </row>
    <row r="9221" spans="1:6" x14ac:dyDescent="0.25">
      <c r="A9221" t="s">
        <v>217</v>
      </c>
      <c r="B9221" s="1">
        <v>40605</v>
      </c>
      <c r="C9221" t="s">
        <v>5251</v>
      </c>
      <c r="D9221">
        <f t="shared" si="432"/>
        <v>5677.05</v>
      </c>
      <c r="E9221">
        <f t="shared" si="433"/>
        <v>3</v>
      </c>
      <c r="F9221" t="str">
        <f t="shared" si="434"/>
        <v>No</v>
      </c>
    </row>
    <row r="9222" spans="1:6" x14ac:dyDescent="0.25">
      <c r="A9222" t="s">
        <v>981</v>
      </c>
      <c r="B9222" s="1">
        <v>40301</v>
      </c>
      <c r="C9222">
        <v>6125.4</v>
      </c>
      <c r="D9222">
        <f t="shared" si="432"/>
        <v>6125.4</v>
      </c>
      <c r="E9222">
        <f t="shared" si="433"/>
        <v>5</v>
      </c>
      <c r="F9222" t="str">
        <f t="shared" si="434"/>
        <v>No</v>
      </c>
    </row>
    <row r="9223" spans="1:6" x14ac:dyDescent="0.25">
      <c r="A9223" t="s">
        <v>90</v>
      </c>
      <c r="B9223" s="1">
        <v>37517</v>
      </c>
      <c r="C9223" t="s">
        <v>5252</v>
      </c>
      <c r="D9223">
        <f t="shared" si="432"/>
        <v>5378.05</v>
      </c>
      <c r="E9223">
        <f t="shared" si="433"/>
        <v>9</v>
      </c>
      <c r="F9223" t="str">
        <f t="shared" si="434"/>
        <v>No</v>
      </c>
    </row>
    <row r="9224" spans="1:6" x14ac:dyDescent="0.25">
      <c r="A9224" t="s">
        <v>134</v>
      </c>
      <c r="B9224" s="1">
        <v>37774</v>
      </c>
      <c r="C9224">
        <v>5336.82</v>
      </c>
      <c r="D9224">
        <f t="shared" si="432"/>
        <v>5336.82</v>
      </c>
      <c r="E9224">
        <f t="shared" si="433"/>
        <v>6</v>
      </c>
      <c r="F9224" t="str">
        <f t="shared" si="434"/>
        <v>No</v>
      </c>
    </row>
    <row r="9225" spans="1:6" x14ac:dyDescent="0.25">
      <c r="A9225" t="s">
        <v>95</v>
      </c>
      <c r="B9225" s="1">
        <v>40613</v>
      </c>
      <c r="C9225">
        <v>9318.52</v>
      </c>
      <c r="D9225">
        <f t="shared" si="432"/>
        <v>9318.52</v>
      </c>
      <c r="E9225">
        <f t="shared" si="433"/>
        <v>3</v>
      </c>
      <c r="F9225" t="str">
        <f t="shared" si="434"/>
        <v>No</v>
      </c>
    </row>
    <row r="9226" spans="1:6" x14ac:dyDescent="0.25">
      <c r="A9226" t="s">
        <v>1997</v>
      </c>
      <c r="B9226" s="1">
        <v>40328</v>
      </c>
      <c r="C9226">
        <v>9306.7800000000007</v>
      </c>
      <c r="D9226">
        <f t="shared" si="432"/>
        <v>9306.7800000000007</v>
      </c>
      <c r="E9226">
        <f t="shared" si="433"/>
        <v>5</v>
      </c>
      <c r="F9226" t="str">
        <f t="shared" si="434"/>
        <v>No</v>
      </c>
    </row>
    <row r="9227" spans="1:6" x14ac:dyDescent="0.25">
      <c r="A9227" t="s">
        <v>646</v>
      </c>
      <c r="B9227" s="1">
        <v>41432</v>
      </c>
      <c r="C9227">
        <v>8171.42</v>
      </c>
      <c r="D9227">
        <f t="shared" si="432"/>
        <v>8171.42</v>
      </c>
      <c r="E9227">
        <f t="shared" si="433"/>
        <v>6</v>
      </c>
      <c r="F9227" t="str">
        <f t="shared" si="434"/>
        <v>No</v>
      </c>
    </row>
    <row r="9228" spans="1:6" x14ac:dyDescent="0.25">
      <c r="A9228" t="s">
        <v>186</v>
      </c>
      <c r="B9228" s="1">
        <v>41677</v>
      </c>
      <c r="C9228">
        <v>9389.2999999999993</v>
      </c>
      <c r="D9228">
        <f t="shared" si="432"/>
        <v>9389.2999999999993</v>
      </c>
      <c r="E9228">
        <f t="shared" si="433"/>
        <v>2</v>
      </c>
      <c r="F9228" t="str">
        <f t="shared" si="434"/>
        <v>No</v>
      </c>
    </row>
    <row r="9229" spans="1:6" x14ac:dyDescent="0.25">
      <c r="A9229" t="s">
        <v>77</v>
      </c>
      <c r="B9229" s="1">
        <v>37694</v>
      </c>
      <c r="C9229">
        <v>8623.93</v>
      </c>
      <c r="D9229">
        <f t="shared" si="432"/>
        <v>8623.93</v>
      </c>
      <c r="E9229">
        <f t="shared" si="433"/>
        <v>3</v>
      </c>
      <c r="F9229" t="str">
        <f t="shared" si="434"/>
        <v>No</v>
      </c>
    </row>
    <row r="9230" spans="1:6" x14ac:dyDescent="0.25">
      <c r="A9230" t="s">
        <v>844</v>
      </c>
      <c r="B9230" s="1">
        <v>37485</v>
      </c>
      <c r="C9230">
        <v>8067.81</v>
      </c>
      <c r="D9230">
        <f t="shared" si="432"/>
        <v>8067.81</v>
      </c>
      <c r="E9230">
        <f t="shared" si="433"/>
        <v>8</v>
      </c>
      <c r="F9230" t="str">
        <f t="shared" si="434"/>
        <v>No</v>
      </c>
    </row>
    <row r="9231" spans="1:6" x14ac:dyDescent="0.25">
      <c r="A9231" t="s">
        <v>333</v>
      </c>
      <c r="B9231" s="1">
        <v>41243</v>
      </c>
      <c r="C9231">
        <v>7716.52</v>
      </c>
      <c r="D9231">
        <f t="shared" si="432"/>
        <v>7716.52</v>
      </c>
      <c r="E9231">
        <f t="shared" si="433"/>
        <v>11</v>
      </c>
      <c r="F9231" t="str">
        <f t="shared" si="434"/>
        <v>No</v>
      </c>
    </row>
    <row r="9232" spans="1:6" x14ac:dyDescent="0.25">
      <c r="A9232" t="s">
        <v>932</v>
      </c>
      <c r="B9232" s="1">
        <v>41619</v>
      </c>
      <c r="C9232">
        <v>8237.9699999999993</v>
      </c>
      <c r="D9232">
        <f t="shared" si="432"/>
        <v>8237.9699999999993</v>
      </c>
      <c r="E9232">
        <f t="shared" si="433"/>
        <v>12</v>
      </c>
      <c r="F9232" t="str">
        <f t="shared" si="434"/>
        <v>No</v>
      </c>
    </row>
    <row r="9233" spans="1:6" x14ac:dyDescent="0.25">
      <c r="A9233" t="s">
        <v>216</v>
      </c>
      <c r="B9233" s="1">
        <v>41920</v>
      </c>
      <c r="C9233" t="s">
        <v>5253</v>
      </c>
      <c r="D9233">
        <f t="shared" si="432"/>
        <v>7075.17</v>
      </c>
      <c r="E9233">
        <f t="shared" si="433"/>
        <v>10</v>
      </c>
      <c r="F9233" t="str">
        <f t="shared" si="434"/>
        <v>No</v>
      </c>
    </row>
    <row r="9234" spans="1:6" x14ac:dyDescent="0.25">
      <c r="A9234" t="s">
        <v>77</v>
      </c>
      <c r="B9234" s="1">
        <v>41840</v>
      </c>
      <c r="C9234">
        <v>6504.04</v>
      </c>
      <c r="D9234">
        <f t="shared" si="432"/>
        <v>6504.04</v>
      </c>
      <c r="E9234">
        <f t="shared" si="433"/>
        <v>7</v>
      </c>
      <c r="F9234" t="str">
        <f t="shared" si="434"/>
        <v>No</v>
      </c>
    </row>
    <row r="9235" spans="1:6" x14ac:dyDescent="0.25">
      <c r="A9235" t="s">
        <v>498</v>
      </c>
      <c r="B9235" s="1">
        <v>40410</v>
      </c>
      <c r="C9235" t="s">
        <v>5254</v>
      </c>
      <c r="D9235">
        <f t="shared" si="432"/>
        <v>8981.34</v>
      </c>
      <c r="E9235">
        <f t="shared" si="433"/>
        <v>8</v>
      </c>
      <c r="F9235" t="str">
        <f t="shared" si="434"/>
        <v>No</v>
      </c>
    </row>
    <row r="9236" spans="1:6" x14ac:dyDescent="0.25">
      <c r="A9236" t="s">
        <v>143</v>
      </c>
      <c r="B9236" s="1">
        <v>40855</v>
      </c>
      <c r="C9236">
        <v>9923.74</v>
      </c>
      <c r="D9236">
        <f t="shared" si="432"/>
        <v>9923.74</v>
      </c>
      <c r="E9236">
        <f t="shared" si="433"/>
        <v>11</v>
      </c>
      <c r="F9236" t="str">
        <f t="shared" si="434"/>
        <v>Yes</v>
      </c>
    </row>
    <row r="9237" spans="1:6" x14ac:dyDescent="0.25">
      <c r="A9237" t="s">
        <v>1179</v>
      </c>
      <c r="B9237" s="1">
        <v>38722</v>
      </c>
      <c r="C9237" t="s">
        <v>5255</v>
      </c>
      <c r="D9237">
        <f t="shared" si="432"/>
        <v>6950.53</v>
      </c>
      <c r="E9237">
        <f t="shared" si="433"/>
        <v>1</v>
      </c>
      <c r="F9237" t="str">
        <f t="shared" si="434"/>
        <v>No</v>
      </c>
    </row>
    <row r="9238" spans="1:6" x14ac:dyDescent="0.25">
      <c r="A9238" t="s">
        <v>143</v>
      </c>
      <c r="B9238" s="1">
        <v>37216</v>
      </c>
      <c r="C9238">
        <v>8239.52</v>
      </c>
      <c r="D9238">
        <f t="shared" si="432"/>
        <v>8239.52</v>
      </c>
      <c r="E9238">
        <f t="shared" si="433"/>
        <v>11</v>
      </c>
      <c r="F9238" t="str">
        <f t="shared" si="434"/>
        <v>Yes</v>
      </c>
    </row>
    <row r="9239" spans="1:6" x14ac:dyDescent="0.25">
      <c r="A9239" t="s">
        <v>314</v>
      </c>
      <c r="B9239" s="1">
        <v>37817</v>
      </c>
      <c r="C9239">
        <v>7994.22</v>
      </c>
      <c r="D9239">
        <f t="shared" si="432"/>
        <v>7994.22</v>
      </c>
      <c r="E9239">
        <f t="shared" si="433"/>
        <v>7</v>
      </c>
      <c r="F9239" t="str">
        <f t="shared" si="434"/>
        <v>No</v>
      </c>
    </row>
    <row r="9240" spans="1:6" x14ac:dyDescent="0.25">
      <c r="A9240" t="s">
        <v>1574</v>
      </c>
      <c r="B9240" s="1">
        <v>37070</v>
      </c>
      <c r="C9240">
        <v>7468.55</v>
      </c>
      <c r="D9240">
        <f t="shared" si="432"/>
        <v>7468.55</v>
      </c>
      <c r="E9240">
        <f t="shared" si="433"/>
        <v>6</v>
      </c>
      <c r="F9240" t="str">
        <f t="shared" si="434"/>
        <v>No</v>
      </c>
    </row>
    <row r="9241" spans="1:6" x14ac:dyDescent="0.25">
      <c r="A9241" t="s">
        <v>694</v>
      </c>
      <c r="B9241" s="1">
        <v>39441</v>
      </c>
      <c r="C9241">
        <v>9625.7199999999993</v>
      </c>
      <c r="D9241">
        <f t="shared" si="432"/>
        <v>9625.7199999999993</v>
      </c>
      <c r="E9241">
        <f t="shared" si="433"/>
        <v>12</v>
      </c>
      <c r="F9241" t="str">
        <f t="shared" si="434"/>
        <v>No</v>
      </c>
    </row>
    <row r="9242" spans="1:6" x14ac:dyDescent="0.25">
      <c r="A9242" t="s">
        <v>443</v>
      </c>
      <c r="B9242" s="1">
        <v>39470</v>
      </c>
      <c r="C9242">
        <v>9881.17</v>
      </c>
      <c r="D9242">
        <f t="shared" si="432"/>
        <v>9881.17</v>
      </c>
      <c r="E9242">
        <f t="shared" si="433"/>
        <v>1</v>
      </c>
      <c r="F9242" t="str">
        <f t="shared" si="434"/>
        <v>No</v>
      </c>
    </row>
    <row r="9243" spans="1:6" x14ac:dyDescent="0.25">
      <c r="A9243" t="s">
        <v>394</v>
      </c>
      <c r="B9243" s="1">
        <v>38246</v>
      </c>
      <c r="C9243" t="s">
        <v>5256</v>
      </c>
      <c r="D9243">
        <f t="shared" si="432"/>
        <v>9055.94</v>
      </c>
      <c r="E9243">
        <f t="shared" si="433"/>
        <v>9</v>
      </c>
      <c r="F9243" t="str">
        <f t="shared" si="434"/>
        <v>No</v>
      </c>
    </row>
    <row r="9244" spans="1:6" x14ac:dyDescent="0.25">
      <c r="A9244" t="s">
        <v>130</v>
      </c>
      <c r="B9244" s="1">
        <v>40347</v>
      </c>
      <c r="C9244" t="s">
        <v>5257</v>
      </c>
      <c r="D9244">
        <f t="shared" si="432"/>
        <v>9278.93</v>
      </c>
      <c r="E9244">
        <f t="shared" si="433"/>
        <v>6</v>
      </c>
      <c r="F9244" t="str">
        <f t="shared" si="434"/>
        <v>No</v>
      </c>
    </row>
    <row r="9245" spans="1:6" x14ac:dyDescent="0.25">
      <c r="A9245" t="s">
        <v>217</v>
      </c>
      <c r="B9245" s="1">
        <v>37545</v>
      </c>
      <c r="C9245" t="s">
        <v>5258</v>
      </c>
      <c r="D9245">
        <f t="shared" si="432"/>
        <v>8644.5300000000007</v>
      </c>
      <c r="E9245">
        <f t="shared" si="433"/>
        <v>10</v>
      </c>
      <c r="F9245" t="str">
        <f t="shared" si="434"/>
        <v>No</v>
      </c>
    </row>
    <row r="9246" spans="1:6" x14ac:dyDescent="0.25">
      <c r="A9246" t="s">
        <v>607</v>
      </c>
      <c r="B9246" s="1">
        <v>40024</v>
      </c>
      <c r="C9246">
        <v>6911.44</v>
      </c>
      <c r="D9246">
        <f t="shared" si="432"/>
        <v>6911.44</v>
      </c>
      <c r="E9246">
        <f t="shared" si="433"/>
        <v>7</v>
      </c>
      <c r="F9246" t="str">
        <f t="shared" si="434"/>
        <v>No</v>
      </c>
    </row>
    <row r="9247" spans="1:6" x14ac:dyDescent="0.25">
      <c r="A9247" t="s">
        <v>79</v>
      </c>
      <c r="B9247" s="1">
        <v>38328</v>
      </c>
      <c r="C9247" t="s">
        <v>5259</v>
      </c>
      <c r="D9247">
        <f t="shared" si="432"/>
        <v>6500.46</v>
      </c>
      <c r="E9247">
        <f t="shared" si="433"/>
        <v>12</v>
      </c>
      <c r="F9247" t="str">
        <f t="shared" si="434"/>
        <v>Yes</v>
      </c>
    </row>
    <row r="9248" spans="1:6" x14ac:dyDescent="0.25">
      <c r="A9248" t="s">
        <v>372</v>
      </c>
      <c r="B9248" s="1">
        <v>37749</v>
      </c>
      <c r="C9248" t="s">
        <v>5260</v>
      </c>
      <c r="D9248">
        <f t="shared" si="432"/>
        <v>5290.05</v>
      </c>
      <c r="E9248">
        <f t="shared" si="433"/>
        <v>5</v>
      </c>
      <c r="F9248" t="str">
        <f t="shared" si="434"/>
        <v>No</v>
      </c>
    </row>
    <row r="9249" spans="1:6" x14ac:dyDescent="0.25">
      <c r="A9249" t="s">
        <v>1053</v>
      </c>
      <c r="B9249" s="1">
        <v>38656</v>
      </c>
      <c r="C9249">
        <v>9187.4599999999991</v>
      </c>
      <c r="D9249">
        <f t="shared" si="432"/>
        <v>9187.4599999999991</v>
      </c>
      <c r="E9249">
        <f t="shared" si="433"/>
        <v>10</v>
      </c>
      <c r="F9249" t="str">
        <f t="shared" si="434"/>
        <v>No</v>
      </c>
    </row>
    <row r="9250" spans="1:6" x14ac:dyDescent="0.25">
      <c r="A9250" t="s">
        <v>452</v>
      </c>
      <c r="B9250" s="1">
        <v>39758</v>
      </c>
      <c r="C9250" t="s">
        <v>5261</v>
      </c>
      <c r="D9250">
        <f t="shared" si="432"/>
        <v>7737.72</v>
      </c>
      <c r="E9250">
        <f t="shared" si="433"/>
        <v>11</v>
      </c>
      <c r="F9250" t="str">
        <f t="shared" si="434"/>
        <v>No</v>
      </c>
    </row>
    <row r="9251" spans="1:6" x14ac:dyDescent="0.25">
      <c r="A9251" t="s">
        <v>364</v>
      </c>
      <c r="B9251" s="1">
        <v>39452</v>
      </c>
      <c r="C9251">
        <v>8090.53</v>
      </c>
      <c r="D9251">
        <f t="shared" si="432"/>
        <v>8090.53</v>
      </c>
      <c r="E9251">
        <f t="shared" si="433"/>
        <v>1</v>
      </c>
      <c r="F9251" t="str">
        <f t="shared" si="434"/>
        <v>No</v>
      </c>
    </row>
    <row r="9252" spans="1:6" x14ac:dyDescent="0.25">
      <c r="A9252" t="s">
        <v>247</v>
      </c>
      <c r="B9252" s="1">
        <v>40424</v>
      </c>
      <c r="C9252" t="s">
        <v>5262</v>
      </c>
      <c r="D9252">
        <f t="shared" si="432"/>
        <v>9341.15</v>
      </c>
      <c r="E9252">
        <f t="shared" si="433"/>
        <v>9</v>
      </c>
      <c r="F9252" t="str">
        <f t="shared" si="434"/>
        <v>Yes</v>
      </c>
    </row>
    <row r="9253" spans="1:6" x14ac:dyDescent="0.25">
      <c r="A9253" t="s">
        <v>256</v>
      </c>
      <c r="B9253" s="1">
        <v>37998</v>
      </c>
      <c r="C9253">
        <v>5069.43</v>
      </c>
      <c r="D9253">
        <f t="shared" si="432"/>
        <v>5069.43</v>
      </c>
      <c r="E9253">
        <f t="shared" si="433"/>
        <v>1</v>
      </c>
      <c r="F9253" t="str">
        <f t="shared" si="434"/>
        <v>No</v>
      </c>
    </row>
    <row r="9254" spans="1:6" x14ac:dyDescent="0.25">
      <c r="A9254" t="s">
        <v>1366</v>
      </c>
      <c r="B9254" s="1">
        <v>38476</v>
      </c>
      <c r="C9254">
        <v>8007.45</v>
      </c>
      <c r="D9254">
        <f t="shared" si="432"/>
        <v>8007.45</v>
      </c>
      <c r="E9254">
        <f t="shared" si="433"/>
        <v>5</v>
      </c>
      <c r="F9254" t="str">
        <f t="shared" si="434"/>
        <v>No</v>
      </c>
    </row>
    <row r="9255" spans="1:6" x14ac:dyDescent="0.25">
      <c r="A9255" t="s">
        <v>303</v>
      </c>
      <c r="B9255" s="1">
        <v>40067</v>
      </c>
      <c r="C9255" t="s">
        <v>5263</v>
      </c>
      <c r="D9255">
        <f t="shared" si="432"/>
        <v>7246.46</v>
      </c>
      <c r="E9255">
        <f t="shared" si="433"/>
        <v>9</v>
      </c>
      <c r="F9255" t="str">
        <f t="shared" si="434"/>
        <v>No</v>
      </c>
    </row>
    <row r="9256" spans="1:6" x14ac:dyDescent="0.25">
      <c r="A9256" t="s">
        <v>372</v>
      </c>
      <c r="B9256" s="1">
        <v>39773</v>
      </c>
      <c r="C9256" t="s">
        <v>5264</v>
      </c>
      <c r="D9256">
        <f t="shared" si="432"/>
        <v>7656.51</v>
      </c>
      <c r="E9256">
        <f t="shared" si="433"/>
        <v>11</v>
      </c>
      <c r="F9256" t="str">
        <f t="shared" si="434"/>
        <v>No</v>
      </c>
    </row>
    <row r="9257" spans="1:6" x14ac:dyDescent="0.25">
      <c r="A9257" t="s">
        <v>1762</v>
      </c>
      <c r="B9257" s="1">
        <v>41173</v>
      </c>
      <c r="C9257">
        <v>8218.11</v>
      </c>
      <c r="D9257">
        <f t="shared" si="432"/>
        <v>8218.11</v>
      </c>
      <c r="E9257">
        <f t="shared" si="433"/>
        <v>9</v>
      </c>
      <c r="F9257" t="str">
        <f t="shared" si="434"/>
        <v>No</v>
      </c>
    </row>
    <row r="9258" spans="1:6" x14ac:dyDescent="0.25">
      <c r="A9258" t="s">
        <v>1238</v>
      </c>
      <c r="B9258" s="1">
        <v>39642</v>
      </c>
      <c r="C9258" t="s">
        <v>5265</v>
      </c>
      <c r="D9258">
        <f t="shared" si="432"/>
        <v>9747.6</v>
      </c>
      <c r="E9258">
        <f t="shared" si="433"/>
        <v>7</v>
      </c>
      <c r="F9258" t="str">
        <f t="shared" si="434"/>
        <v>No</v>
      </c>
    </row>
    <row r="9259" spans="1:6" x14ac:dyDescent="0.25">
      <c r="A9259" t="s">
        <v>61</v>
      </c>
      <c r="B9259" s="1">
        <v>39170</v>
      </c>
      <c r="C9259" t="s">
        <v>5266</v>
      </c>
      <c r="D9259">
        <f t="shared" si="432"/>
        <v>6286.81</v>
      </c>
      <c r="E9259">
        <f t="shared" si="433"/>
        <v>3</v>
      </c>
      <c r="F9259" t="str">
        <f t="shared" si="434"/>
        <v>No</v>
      </c>
    </row>
    <row r="9260" spans="1:6" x14ac:dyDescent="0.25">
      <c r="A9260" t="s">
        <v>101</v>
      </c>
      <c r="B9260" s="1">
        <v>39358</v>
      </c>
      <c r="C9260">
        <v>5234.78</v>
      </c>
      <c r="D9260">
        <f t="shared" si="432"/>
        <v>5234.78</v>
      </c>
      <c r="E9260">
        <f t="shared" si="433"/>
        <v>10</v>
      </c>
      <c r="F9260" t="str">
        <f t="shared" si="434"/>
        <v>No</v>
      </c>
    </row>
    <row r="9261" spans="1:6" x14ac:dyDescent="0.25">
      <c r="A9261" t="s">
        <v>1130</v>
      </c>
      <c r="B9261" s="1">
        <v>38350</v>
      </c>
      <c r="C9261">
        <v>6750.96</v>
      </c>
      <c r="D9261">
        <f t="shared" si="432"/>
        <v>6750.96</v>
      </c>
      <c r="E9261">
        <f t="shared" si="433"/>
        <v>12</v>
      </c>
      <c r="F9261" t="str">
        <f t="shared" si="434"/>
        <v>No</v>
      </c>
    </row>
    <row r="9262" spans="1:6" x14ac:dyDescent="0.25">
      <c r="A9262" t="s">
        <v>154</v>
      </c>
      <c r="B9262" s="1">
        <v>39004</v>
      </c>
      <c r="C9262" t="s">
        <v>4908</v>
      </c>
      <c r="D9262">
        <f t="shared" si="432"/>
        <v>6283.16</v>
      </c>
      <c r="E9262">
        <f t="shared" si="433"/>
        <v>10</v>
      </c>
      <c r="F9262" t="str">
        <f t="shared" si="434"/>
        <v>No</v>
      </c>
    </row>
    <row r="9263" spans="1:6" x14ac:dyDescent="0.25">
      <c r="A9263" t="s">
        <v>498</v>
      </c>
      <c r="B9263" s="1">
        <v>39507</v>
      </c>
      <c r="C9263" t="s">
        <v>5267</v>
      </c>
      <c r="D9263">
        <f t="shared" si="432"/>
        <v>6984.3</v>
      </c>
      <c r="E9263">
        <f t="shared" si="433"/>
        <v>2</v>
      </c>
      <c r="F9263" t="str">
        <f t="shared" si="434"/>
        <v>No</v>
      </c>
    </row>
    <row r="9264" spans="1:6" x14ac:dyDescent="0.25">
      <c r="A9264" t="s">
        <v>68</v>
      </c>
      <c r="B9264" s="1">
        <v>41320</v>
      </c>
      <c r="C9264" t="s">
        <v>5268</v>
      </c>
      <c r="D9264">
        <f t="shared" si="432"/>
        <v>6512.86</v>
      </c>
      <c r="E9264">
        <f t="shared" si="433"/>
        <v>2</v>
      </c>
      <c r="F9264" t="str">
        <f t="shared" si="434"/>
        <v>No</v>
      </c>
    </row>
    <row r="9265" spans="1:6" x14ac:dyDescent="0.25">
      <c r="A9265" t="s">
        <v>1047</v>
      </c>
      <c r="B9265" s="1">
        <v>41958</v>
      </c>
      <c r="C9265">
        <v>7919.08</v>
      </c>
      <c r="D9265">
        <f t="shared" si="432"/>
        <v>7919.08</v>
      </c>
      <c r="E9265">
        <f t="shared" si="433"/>
        <v>11</v>
      </c>
      <c r="F9265" t="str">
        <f t="shared" si="434"/>
        <v>No</v>
      </c>
    </row>
    <row r="9266" spans="1:6" x14ac:dyDescent="0.25">
      <c r="A9266" t="s">
        <v>250</v>
      </c>
      <c r="B9266" s="1">
        <v>37365</v>
      </c>
      <c r="C9266" t="s">
        <v>5269</v>
      </c>
      <c r="D9266">
        <f t="shared" si="432"/>
        <v>8689.3700000000008</v>
      </c>
      <c r="E9266">
        <f t="shared" si="433"/>
        <v>4</v>
      </c>
      <c r="F9266" t="str">
        <f t="shared" si="434"/>
        <v>No</v>
      </c>
    </row>
    <row r="9267" spans="1:6" x14ac:dyDescent="0.25">
      <c r="A9267" t="s">
        <v>202</v>
      </c>
      <c r="B9267" s="1">
        <v>38226</v>
      </c>
      <c r="C9267" t="s">
        <v>5270</v>
      </c>
      <c r="D9267">
        <f t="shared" si="432"/>
        <v>8748.83</v>
      </c>
      <c r="E9267">
        <f t="shared" si="433"/>
        <v>8</v>
      </c>
      <c r="F9267" t="str">
        <f t="shared" si="434"/>
        <v>No</v>
      </c>
    </row>
    <row r="9268" spans="1:6" x14ac:dyDescent="0.25">
      <c r="A9268" t="s">
        <v>172</v>
      </c>
      <c r="B9268" s="1">
        <v>40549</v>
      </c>
      <c r="C9268">
        <v>8769.5499999999993</v>
      </c>
      <c r="D9268">
        <f t="shared" si="432"/>
        <v>8769.5499999999993</v>
      </c>
      <c r="E9268">
        <f t="shared" si="433"/>
        <v>1</v>
      </c>
      <c r="F9268" t="str">
        <f t="shared" si="434"/>
        <v>No</v>
      </c>
    </row>
    <row r="9269" spans="1:6" x14ac:dyDescent="0.25">
      <c r="A9269" t="s">
        <v>245</v>
      </c>
      <c r="B9269" s="1">
        <v>38522</v>
      </c>
      <c r="C9269">
        <v>5938.92</v>
      </c>
      <c r="D9269">
        <f t="shared" si="432"/>
        <v>5938.92</v>
      </c>
      <c r="E9269">
        <f t="shared" si="433"/>
        <v>6</v>
      </c>
      <c r="F9269" t="str">
        <f t="shared" si="434"/>
        <v>No</v>
      </c>
    </row>
    <row r="9270" spans="1:6" x14ac:dyDescent="0.25">
      <c r="A9270" t="s">
        <v>494</v>
      </c>
      <c r="B9270" s="1">
        <v>39806</v>
      </c>
      <c r="C9270" t="s">
        <v>5271</v>
      </c>
      <c r="D9270">
        <f t="shared" si="432"/>
        <v>9106.11</v>
      </c>
      <c r="E9270">
        <f t="shared" si="433"/>
        <v>12</v>
      </c>
      <c r="F9270" t="str">
        <f t="shared" si="434"/>
        <v>No</v>
      </c>
    </row>
    <row r="9271" spans="1:6" x14ac:dyDescent="0.25">
      <c r="A9271" t="s">
        <v>573</v>
      </c>
      <c r="B9271" s="1">
        <v>41696</v>
      </c>
      <c r="C9271">
        <v>9928.24</v>
      </c>
      <c r="D9271">
        <f t="shared" si="432"/>
        <v>9928.24</v>
      </c>
      <c r="E9271">
        <f t="shared" si="433"/>
        <v>2</v>
      </c>
      <c r="F9271" t="str">
        <f t="shared" si="434"/>
        <v>No</v>
      </c>
    </row>
    <row r="9272" spans="1:6" x14ac:dyDescent="0.25">
      <c r="A9272" t="s">
        <v>74</v>
      </c>
      <c r="B9272" s="1">
        <v>40416</v>
      </c>
      <c r="C9272" t="s">
        <v>5272</v>
      </c>
      <c r="D9272">
        <f t="shared" si="432"/>
        <v>8277.77</v>
      </c>
      <c r="E9272">
        <f t="shared" si="433"/>
        <v>8</v>
      </c>
      <c r="F9272" t="str">
        <f t="shared" si="434"/>
        <v>Yes</v>
      </c>
    </row>
    <row r="9273" spans="1:6" x14ac:dyDescent="0.25">
      <c r="A9273" t="s">
        <v>206</v>
      </c>
      <c r="B9273" s="1">
        <v>41477</v>
      </c>
      <c r="C9273">
        <v>8709.26</v>
      </c>
      <c r="D9273">
        <f t="shared" si="432"/>
        <v>8709.26</v>
      </c>
      <c r="E9273">
        <f t="shared" si="433"/>
        <v>7</v>
      </c>
      <c r="F9273" t="str">
        <f t="shared" si="434"/>
        <v>No</v>
      </c>
    </row>
    <row r="9274" spans="1:6" x14ac:dyDescent="0.25">
      <c r="A9274" t="s">
        <v>543</v>
      </c>
      <c r="B9274" s="1">
        <v>39617</v>
      </c>
      <c r="C9274" t="s">
        <v>5273</v>
      </c>
      <c r="D9274">
        <f t="shared" si="432"/>
        <v>5521.21</v>
      </c>
      <c r="E9274">
        <f t="shared" si="433"/>
        <v>6</v>
      </c>
      <c r="F9274" t="str">
        <f t="shared" si="434"/>
        <v>No</v>
      </c>
    </row>
    <row r="9275" spans="1:6" x14ac:dyDescent="0.25">
      <c r="A9275" t="s">
        <v>310</v>
      </c>
      <c r="B9275" s="1">
        <v>38682</v>
      </c>
      <c r="C9275" t="s">
        <v>5274</v>
      </c>
      <c r="D9275">
        <f t="shared" si="432"/>
        <v>7524.51</v>
      </c>
      <c r="E9275">
        <f t="shared" si="433"/>
        <v>11</v>
      </c>
      <c r="F9275" t="str">
        <f t="shared" si="434"/>
        <v>No</v>
      </c>
    </row>
    <row r="9276" spans="1:6" x14ac:dyDescent="0.25">
      <c r="A9276" t="s">
        <v>548</v>
      </c>
      <c r="B9276" s="1">
        <v>39973</v>
      </c>
      <c r="C9276">
        <v>8985.89</v>
      </c>
      <c r="D9276">
        <f t="shared" si="432"/>
        <v>8985.89</v>
      </c>
      <c r="E9276">
        <f t="shared" si="433"/>
        <v>6</v>
      </c>
      <c r="F9276" t="str">
        <f t="shared" si="434"/>
        <v>No</v>
      </c>
    </row>
    <row r="9277" spans="1:6" x14ac:dyDescent="0.25">
      <c r="A9277" t="s">
        <v>101</v>
      </c>
      <c r="B9277" s="1">
        <v>41154</v>
      </c>
      <c r="C9277">
        <v>6377.23</v>
      </c>
      <c r="D9277">
        <f t="shared" si="432"/>
        <v>6377.23</v>
      </c>
      <c r="E9277">
        <f t="shared" si="433"/>
        <v>9</v>
      </c>
      <c r="F9277" t="str">
        <f t="shared" si="434"/>
        <v>No</v>
      </c>
    </row>
    <row r="9278" spans="1:6" x14ac:dyDescent="0.25">
      <c r="A9278" t="s">
        <v>1574</v>
      </c>
      <c r="B9278" s="1">
        <v>40937</v>
      </c>
      <c r="C9278" t="s">
        <v>5275</v>
      </c>
      <c r="D9278">
        <f t="shared" si="432"/>
        <v>7428.88</v>
      </c>
      <c r="E9278">
        <f t="shared" si="433"/>
        <v>1</v>
      </c>
      <c r="F9278" t="str">
        <f t="shared" si="434"/>
        <v>No</v>
      </c>
    </row>
    <row r="9279" spans="1:6" x14ac:dyDescent="0.25">
      <c r="A9279" t="s">
        <v>125</v>
      </c>
      <c r="B9279" s="1">
        <v>41917</v>
      </c>
      <c r="C9279">
        <v>9762.16</v>
      </c>
      <c r="D9279">
        <f t="shared" si="432"/>
        <v>9762.16</v>
      </c>
      <c r="E9279">
        <f t="shared" si="433"/>
        <v>10</v>
      </c>
      <c r="F9279" t="str">
        <f t="shared" si="434"/>
        <v>No</v>
      </c>
    </row>
    <row r="9280" spans="1:6" x14ac:dyDescent="0.25">
      <c r="A9280" t="s">
        <v>674</v>
      </c>
      <c r="B9280" s="1">
        <v>39661</v>
      </c>
      <c r="C9280" t="s">
        <v>5276</v>
      </c>
      <c r="D9280">
        <f t="shared" si="432"/>
        <v>8343.5300000000007</v>
      </c>
      <c r="E9280">
        <f t="shared" si="433"/>
        <v>8</v>
      </c>
      <c r="F9280" t="str">
        <f t="shared" si="434"/>
        <v>No</v>
      </c>
    </row>
    <row r="9281" spans="1:6" x14ac:dyDescent="0.25">
      <c r="A9281" t="s">
        <v>227</v>
      </c>
      <c r="B9281" s="1">
        <v>41417</v>
      </c>
      <c r="C9281">
        <v>8015.41</v>
      </c>
      <c r="D9281">
        <f t="shared" si="432"/>
        <v>8015.41</v>
      </c>
      <c r="E9281">
        <f t="shared" si="433"/>
        <v>5</v>
      </c>
      <c r="F9281" t="str">
        <f t="shared" si="434"/>
        <v>No</v>
      </c>
    </row>
    <row r="9282" spans="1:6" x14ac:dyDescent="0.25">
      <c r="A9282" t="s">
        <v>260</v>
      </c>
      <c r="B9282" s="1">
        <v>37083</v>
      </c>
      <c r="C9282">
        <v>5703.45</v>
      </c>
      <c r="D9282">
        <f t="shared" si="432"/>
        <v>5703.45</v>
      </c>
      <c r="E9282">
        <f t="shared" si="433"/>
        <v>7</v>
      </c>
      <c r="F9282" t="str">
        <f t="shared" si="434"/>
        <v>No</v>
      </c>
    </row>
    <row r="9283" spans="1:6" x14ac:dyDescent="0.25">
      <c r="A9283" t="s">
        <v>844</v>
      </c>
      <c r="B9283" s="1">
        <v>38500</v>
      </c>
      <c r="C9283">
        <v>6297.01</v>
      </c>
      <c r="D9283">
        <f t="shared" ref="D9283:D9346" si="435">IF(LEFT(RIGHT(C9283,3))=",",_xlfn.NUMBERVALUE(C9283,",","."),C9283)</f>
        <v>6297.01</v>
      </c>
      <c r="E9283">
        <f t="shared" ref="E9283:E9346" si="436">MONTH(B9283)</f>
        <v>5</v>
      </c>
      <c r="F9283" t="str">
        <f t="shared" ref="F9283:F9346" si="437">IF(ISERROR(SEARCH("J*A*S*M",A9283)),"No","Yes")</f>
        <v>No</v>
      </c>
    </row>
    <row r="9284" spans="1:6" x14ac:dyDescent="0.25">
      <c r="A9284" t="s">
        <v>80</v>
      </c>
      <c r="B9284" s="1">
        <v>39838</v>
      </c>
      <c r="C9284" t="s">
        <v>5277</v>
      </c>
      <c r="D9284">
        <f t="shared" si="435"/>
        <v>9488.2999999999993</v>
      </c>
      <c r="E9284">
        <f t="shared" si="436"/>
        <v>1</v>
      </c>
      <c r="F9284" t="str">
        <f t="shared" si="437"/>
        <v>Yes</v>
      </c>
    </row>
    <row r="9285" spans="1:6" x14ac:dyDescent="0.25">
      <c r="A9285" t="s">
        <v>247</v>
      </c>
      <c r="B9285" s="1">
        <v>39124</v>
      </c>
      <c r="C9285">
        <v>6819.06</v>
      </c>
      <c r="D9285">
        <f t="shared" si="435"/>
        <v>6819.06</v>
      </c>
      <c r="E9285">
        <f t="shared" si="436"/>
        <v>2</v>
      </c>
      <c r="F9285" t="str">
        <f t="shared" si="437"/>
        <v>Yes</v>
      </c>
    </row>
    <row r="9286" spans="1:6" x14ac:dyDescent="0.25">
      <c r="A9286" t="s">
        <v>429</v>
      </c>
      <c r="B9286" s="1">
        <v>39280</v>
      </c>
      <c r="C9286" t="s">
        <v>5278</v>
      </c>
      <c r="D9286">
        <f t="shared" si="435"/>
        <v>6401.52</v>
      </c>
      <c r="E9286">
        <f t="shared" si="436"/>
        <v>7</v>
      </c>
      <c r="F9286" t="str">
        <f t="shared" si="437"/>
        <v>No</v>
      </c>
    </row>
    <row r="9287" spans="1:6" x14ac:dyDescent="0.25">
      <c r="A9287" t="s">
        <v>376</v>
      </c>
      <c r="B9287" s="1">
        <v>40459</v>
      </c>
      <c r="C9287" t="s">
        <v>5279</v>
      </c>
      <c r="D9287">
        <f t="shared" si="435"/>
        <v>5254.59</v>
      </c>
      <c r="E9287">
        <f t="shared" si="436"/>
        <v>10</v>
      </c>
      <c r="F9287" t="str">
        <f t="shared" si="437"/>
        <v>No</v>
      </c>
    </row>
    <row r="9288" spans="1:6" x14ac:dyDescent="0.25">
      <c r="A9288" t="s">
        <v>61</v>
      </c>
      <c r="B9288" s="1">
        <v>41882</v>
      </c>
      <c r="C9288">
        <v>9007.18</v>
      </c>
      <c r="D9288">
        <f t="shared" si="435"/>
        <v>9007.18</v>
      </c>
      <c r="E9288">
        <f t="shared" si="436"/>
        <v>8</v>
      </c>
      <c r="F9288" t="str">
        <f t="shared" si="437"/>
        <v>No</v>
      </c>
    </row>
    <row r="9289" spans="1:6" x14ac:dyDescent="0.25">
      <c r="A9289" t="s">
        <v>338</v>
      </c>
      <c r="B9289" s="1">
        <v>40070</v>
      </c>
      <c r="C9289">
        <v>7275.31</v>
      </c>
      <c r="D9289">
        <f t="shared" si="435"/>
        <v>7275.31</v>
      </c>
      <c r="E9289">
        <f t="shared" si="436"/>
        <v>9</v>
      </c>
      <c r="F9289" t="str">
        <f t="shared" si="437"/>
        <v>No</v>
      </c>
    </row>
    <row r="9290" spans="1:6" x14ac:dyDescent="0.25">
      <c r="A9290" t="s">
        <v>101</v>
      </c>
      <c r="B9290" s="1">
        <v>39958</v>
      </c>
      <c r="C9290">
        <v>8938.0499999999993</v>
      </c>
      <c r="D9290">
        <f t="shared" si="435"/>
        <v>8938.0499999999993</v>
      </c>
      <c r="E9290">
        <f t="shared" si="436"/>
        <v>5</v>
      </c>
      <c r="F9290" t="str">
        <f t="shared" si="437"/>
        <v>No</v>
      </c>
    </row>
    <row r="9291" spans="1:6" x14ac:dyDescent="0.25">
      <c r="A9291" t="s">
        <v>923</v>
      </c>
      <c r="B9291" s="1">
        <v>37631</v>
      </c>
      <c r="C9291" t="s">
        <v>5280</v>
      </c>
      <c r="D9291">
        <f t="shared" si="435"/>
        <v>8913.61</v>
      </c>
      <c r="E9291">
        <f t="shared" si="436"/>
        <v>1</v>
      </c>
      <c r="F9291" t="str">
        <f t="shared" si="437"/>
        <v>No</v>
      </c>
    </row>
    <row r="9292" spans="1:6" x14ac:dyDescent="0.25">
      <c r="A9292" t="s">
        <v>334</v>
      </c>
      <c r="B9292" s="1">
        <v>40060</v>
      </c>
      <c r="C9292" t="s">
        <v>5281</v>
      </c>
      <c r="D9292">
        <f t="shared" si="435"/>
        <v>7740.97</v>
      </c>
      <c r="E9292">
        <f t="shared" si="436"/>
        <v>9</v>
      </c>
      <c r="F9292" t="str">
        <f t="shared" si="437"/>
        <v>No</v>
      </c>
    </row>
    <row r="9293" spans="1:6" x14ac:dyDescent="0.25">
      <c r="A9293" t="s">
        <v>102</v>
      </c>
      <c r="B9293" s="1">
        <v>38922</v>
      </c>
      <c r="C9293" t="s">
        <v>5282</v>
      </c>
      <c r="D9293">
        <f t="shared" si="435"/>
        <v>7048.62</v>
      </c>
      <c r="E9293">
        <f t="shared" si="436"/>
        <v>7</v>
      </c>
      <c r="F9293" t="str">
        <f t="shared" si="437"/>
        <v>No</v>
      </c>
    </row>
    <row r="9294" spans="1:6" x14ac:dyDescent="0.25">
      <c r="A9294" t="s">
        <v>159</v>
      </c>
      <c r="B9294" s="1">
        <v>41199</v>
      </c>
      <c r="C9294" t="s">
        <v>5283</v>
      </c>
      <c r="D9294">
        <f t="shared" si="435"/>
        <v>9246.7099999999991</v>
      </c>
      <c r="E9294">
        <f t="shared" si="436"/>
        <v>10</v>
      </c>
      <c r="F9294" t="str">
        <f t="shared" si="437"/>
        <v>No</v>
      </c>
    </row>
    <row r="9295" spans="1:6" x14ac:dyDescent="0.25">
      <c r="A9295" t="s">
        <v>1631</v>
      </c>
      <c r="B9295" s="1">
        <v>41443</v>
      </c>
      <c r="C9295" t="s">
        <v>5284</v>
      </c>
      <c r="D9295">
        <f t="shared" si="435"/>
        <v>9863.4500000000007</v>
      </c>
      <c r="E9295">
        <f t="shared" si="436"/>
        <v>6</v>
      </c>
      <c r="F9295" t="str">
        <f t="shared" si="437"/>
        <v>No</v>
      </c>
    </row>
    <row r="9296" spans="1:6" x14ac:dyDescent="0.25">
      <c r="A9296" t="s">
        <v>80</v>
      </c>
      <c r="B9296" s="1">
        <v>41634</v>
      </c>
      <c r="C9296">
        <v>8501.64</v>
      </c>
      <c r="D9296">
        <f t="shared" si="435"/>
        <v>8501.64</v>
      </c>
      <c r="E9296">
        <f t="shared" si="436"/>
        <v>12</v>
      </c>
      <c r="F9296" t="str">
        <f t="shared" si="437"/>
        <v>Yes</v>
      </c>
    </row>
    <row r="9297" spans="1:6" x14ac:dyDescent="0.25">
      <c r="A9297" t="s">
        <v>675</v>
      </c>
      <c r="B9297" s="1">
        <v>40330</v>
      </c>
      <c r="C9297" t="s">
        <v>5285</v>
      </c>
      <c r="D9297">
        <f t="shared" si="435"/>
        <v>8858.14</v>
      </c>
      <c r="E9297">
        <f t="shared" si="436"/>
        <v>6</v>
      </c>
      <c r="F9297" t="str">
        <f t="shared" si="437"/>
        <v>No</v>
      </c>
    </row>
    <row r="9298" spans="1:6" x14ac:dyDescent="0.25">
      <c r="A9298" t="s">
        <v>866</v>
      </c>
      <c r="B9298" s="1">
        <v>40651</v>
      </c>
      <c r="C9298" t="s">
        <v>5286</v>
      </c>
      <c r="D9298">
        <f t="shared" si="435"/>
        <v>7183.18</v>
      </c>
      <c r="E9298">
        <f t="shared" si="436"/>
        <v>4</v>
      </c>
      <c r="F9298" t="str">
        <f t="shared" si="437"/>
        <v>No</v>
      </c>
    </row>
    <row r="9299" spans="1:6" x14ac:dyDescent="0.25">
      <c r="A9299" t="s">
        <v>182</v>
      </c>
      <c r="B9299" s="1">
        <v>40456</v>
      </c>
      <c r="C9299">
        <v>5460.3</v>
      </c>
      <c r="D9299">
        <f t="shared" si="435"/>
        <v>5460.3</v>
      </c>
      <c r="E9299">
        <f t="shared" si="436"/>
        <v>10</v>
      </c>
      <c r="F9299" t="str">
        <f t="shared" si="437"/>
        <v>No</v>
      </c>
    </row>
    <row r="9300" spans="1:6" x14ac:dyDescent="0.25">
      <c r="A9300" t="s">
        <v>1226</v>
      </c>
      <c r="B9300" s="1">
        <v>38841</v>
      </c>
      <c r="C9300">
        <v>6814.94</v>
      </c>
      <c r="D9300">
        <f t="shared" si="435"/>
        <v>6814.94</v>
      </c>
      <c r="E9300">
        <f t="shared" si="436"/>
        <v>5</v>
      </c>
      <c r="F9300" t="str">
        <f t="shared" si="437"/>
        <v>No</v>
      </c>
    </row>
    <row r="9301" spans="1:6" x14ac:dyDescent="0.25">
      <c r="A9301" t="s">
        <v>237</v>
      </c>
      <c r="B9301" s="1">
        <v>41626</v>
      </c>
      <c r="C9301" t="s">
        <v>5287</v>
      </c>
      <c r="D9301">
        <f t="shared" si="435"/>
        <v>7294.06</v>
      </c>
      <c r="E9301">
        <f t="shared" si="436"/>
        <v>12</v>
      </c>
      <c r="F9301" t="str">
        <f t="shared" si="437"/>
        <v>No</v>
      </c>
    </row>
    <row r="9302" spans="1:6" x14ac:dyDescent="0.25">
      <c r="A9302" t="s">
        <v>573</v>
      </c>
      <c r="B9302" s="1">
        <v>38241</v>
      </c>
      <c r="C9302">
        <v>6576.51</v>
      </c>
      <c r="D9302">
        <f t="shared" si="435"/>
        <v>6576.51</v>
      </c>
      <c r="E9302">
        <f t="shared" si="436"/>
        <v>9</v>
      </c>
      <c r="F9302" t="str">
        <f t="shared" si="437"/>
        <v>No</v>
      </c>
    </row>
    <row r="9303" spans="1:6" x14ac:dyDescent="0.25">
      <c r="A9303" t="s">
        <v>125</v>
      </c>
      <c r="B9303" s="1">
        <v>41296</v>
      </c>
      <c r="C9303" t="s">
        <v>5288</v>
      </c>
      <c r="D9303">
        <f t="shared" si="435"/>
        <v>7194.06</v>
      </c>
      <c r="E9303">
        <f t="shared" si="436"/>
        <v>1</v>
      </c>
      <c r="F9303" t="str">
        <f t="shared" si="437"/>
        <v>No</v>
      </c>
    </row>
    <row r="9304" spans="1:6" x14ac:dyDescent="0.25">
      <c r="A9304" t="s">
        <v>1226</v>
      </c>
      <c r="B9304" s="1">
        <v>37434</v>
      </c>
      <c r="C9304" t="s">
        <v>5289</v>
      </c>
      <c r="D9304">
        <f t="shared" si="435"/>
        <v>5485.2</v>
      </c>
      <c r="E9304">
        <f t="shared" si="436"/>
        <v>6</v>
      </c>
      <c r="F9304" t="str">
        <f t="shared" si="437"/>
        <v>No</v>
      </c>
    </row>
    <row r="9305" spans="1:6" x14ac:dyDescent="0.25">
      <c r="A9305" t="s">
        <v>467</v>
      </c>
      <c r="B9305" s="1">
        <v>41393</v>
      </c>
      <c r="C9305" t="s">
        <v>5290</v>
      </c>
      <c r="D9305">
        <f t="shared" si="435"/>
        <v>9344.57</v>
      </c>
      <c r="E9305">
        <f t="shared" si="436"/>
        <v>4</v>
      </c>
      <c r="F9305" t="str">
        <f t="shared" si="437"/>
        <v>No</v>
      </c>
    </row>
    <row r="9306" spans="1:6" x14ac:dyDescent="0.25">
      <c r="A9306" t="s">
        <v>643</v>
      </c>
      <c r="B9306" s="1">
        <v>39952</v>
      </c>
      <c r="C9306" t="s">
        <v>5291</v>
      </c>
      <c r="D9306">
        <f t="shared" si="435"/>
        <v>7410.28</v>
      </c>
      <c r="E9306">
        <f t="shared" si="436"/>
        <v>5</v>
      </c>
      <c r="F9306" t="str">
        <f t="shared" si="437"/>
        <v>No</v>
      </c>
    </row>
    <row r="9307" spans="1:6" x14ac:dyDescent="0.25">
      <c r="A9307" t="s">
        <v>2741</v>
      </c>
      <c r="B9307" s="1">
        <v>40563</v>
      </c>
      <c r="C9307">
        <v>7599.11</v>
      </c>
      <c r="D9307">
        <f t="shared" si="435"/>
        <v>7599.11</v>
      </c>
      <c r="E9307">
        <f t="shared" si="436"/>
        <v>1</v>
      </c>
      <c r="F9307" t="str">
        <f t="shared" si="437"/>
        <v>No</v>
      </c>
    </row>
    <row r="9308" spans="1:6" x14ac:dyDescent="0.25">
      <c r="A9308" t="s">
        <v>61</v>
      </c>
      <c r="B9308" s="1">
        <v>39171</v>
      </c>
      <c r="C9308" t="s">
        <v>5292</v>
      </c>
      <c r="D9308">
        <f t="shared" si="435"/>
        <v>6687.46</v>
      </c>
      <c r="E9308">
        <f t="shared" si="436"/>
        <v>3</v>
      </c>
      <c r="F9308" t="str">
        <f t="shared" si="437"/>
        <v>No</v>
      </c>
    </row>
    <row r="9309" spans="1:6" x14ac:dyDescent="0.25">
      <c r="A9309" t="s">
        <v>1520</v>
      </c>
      <c r="B9309" s="1">
        <v>37428</v>
      </c>
      <c r="C9309" t="s">
        <v>5293</v>
      </c>
      <c r="D9309">
        <f t="shared" si="435"/>
        <v>6015.68</v>
      </c>
      <c r="E9309">
        <f t="shared" si="436"/>
        <v>6</v>
      </c>
      <c r="F9309" t="str">
        <f t="shared" si="437"/>
        <v>No</v>
      </c>
    </row>
    <row r="9310" spans="1:6" x14ac:dyDescent="0.25">
      <c r="A9310" t="s">
        <v>77</v>
      </c>
      <c r="B9310" s="1">
        <v>37603</v>
      </c>
      <c r="C9310" t="s">
        <v>5294</v>
      </c>
      <c r="D9310">
        <f t="shared" si="435"/>
        <v>9852.7900000000009</v>
      </c>
      <c r="E9310">
        <f t="shared" si="436"/>
        <v>12</v>
      </c>
      <c r="F9310" t="str">
        <f t="shared" si="437"/>
        <v>No</v>
      </c>
    </row>
    <row r="9311" spans="1:6" x14ac:dyDescent="0.25">
      <c r="A9311" t="s">
        <v>312</v>
      </c>
      <c r="B9311" s="1">
        <v>38325</v>
      </c>
      <c r="C9311">
        <v>8827.68</v>
      </c>
      <c r="D9311">
        <f t="shared" si="435"/>
        <v>8827.68</v>
      </c>
      <c r="E9311">
        <f t="shared" si="436"/>
        <v>12</v>
      </c>
      <c r="F9311" t="str">
        <f t="shared" si="437"/>
        <v>No</v>
      </c>
    </row>
    <row r="9312" spans="1:6" x14ac:dyDescent="0.25">
      <c r="A9312" t="s">
        <v>99</v>
      </c>
      <c r="B9312" s="1">
        <v>39411</v>
      </c>
      <c r="C9312" t="s">
        <v>5295</v>
      </c>
      <c r="D9312">
        <f t="shared" si="435"/>
        <v>5323.55</v>
      </c>
      <c r="E9312">
        <f t="shared" si="436"/>
        <v>11</v>
      </c>
      <c r="F9312" t="str">
        <f t="shared" si="437"/>
        <v>No</v>
      </c>
    </row>
    <row r="9313" spans="1:6" x14ac:dyDescent="0.25">
      <c r="A9313" t="s">
        <v>2184</v>
      </c>
      <c r="B9313" s="1">
        <v>40057</v>
      </c>
      <c r="C9313">
        <v>7685.77</v>
      </c>
      <c r="D9313">
        <f t="shared" si="435"/>
        <v>7685.77</v>
      </c>
      <c r="E9313">
        <f t="shared" si="436"/>
        <v>9</v>
      </c>
      <c r="F9313" t="str">
        <f t="shared" si="437"/>
        <v>No</v>
      </c>
    </row>
    <row r="9314" spans="1:6" x14ac:dyDescent="0.25">
      <c r="A9314" t="s">
        <v>544</v>
      </c>
      <c r="B9314" s="1">
        <v>40720</v>
      </c>
      <c r="C9314">
        <v>5960.42</v>
      </c>
      <c r="D9314">
        <f t="shared" si="435"/>
        <v>5960.42</v>
      </c>
      <c r="E9314">
        <f t="shared" si="436"/>
        <v>6</v>
      </c>
      <c r="F9314" t="str">
        <f t="shared" si="437"/>
        <v>Yes</v>
      </c>
    </row>
    <row r="9315" spans="1:6" x14ac:dyDescent="0.25">
      <c r="A9315" t="s">
        <v>340</v>
      </c>
      <c r="B9315" s="1">
        <v>40821</v>
      </c>
      <c r="C9315">
        <v>7921.52</v>
      </c>
      <c r="D9315">
        <f t="shared" si="435"/>
        <v>7921.52</v>
      </c>
      <c r="E9315">
        <f t="shared" si="436"/>
        <v>10</v>
      </c>
      <c r="F9315" t="str">
        <f t="shared" si="437"/>
        <v>No</v>
      </c>
    </row>
    <row r="9316" spans="1:6" x14ac:dyDescent="0.25">
      <c r="A9316" t="s">
        <v>429</v>
      </c>
      <c r="B9316" s="1">
        <v>39750</v>
      </c>
      <c r="C9316">
        <v>7107.8</v>
      </c>
      <c r="D9316">
        <f t="shared" si="435"/>
        <v>7107.8</v>
      </c>
      <c r="E9316">
        <f t="shared" si="436"/>
        <v>10</v>
      </c>
      <c r="F9316" t="str">
        <f t="shared" si="437"/>
        <v>No</v>
      </c>
    </row>
    <row r="9317" spans="1:6" x14ac:dyDescent="0.25">
      <c r="A9317" t="s">
        <v>132</v>
      </c>
      <c r="B9317" s="1">
        <v>40101</v>
      </c>
      <c r="C9317">
        <v>9066.27</v>
      </c>
      <c r="D9317">
        <f t="shared" si="435"/>
        <v>9066.27</v>
      </c>
      <c r="E9317">
        <f t="shared" si="436"/>
        <v>10</v>
      </c>
      <c r="F9317" t="str">
        <f t="shared" si="437"/>
        <v>No</v>
      </c>
    </row>
    <row r="9318" spans="1:6" x14ac:dyDescent="0.25">
      <c r="A9318" t="s">
        <v>230</v>
      </c>
      <c r="B9318" s="1">
        <v>37101</v>
      </c>
      <c r="C9318" t="s">
        <v>5296</v>
      </c>
      <c r="D9318">
        <f t="shared" si="435"/>
        <v>8843.2099999999991</v>
      </c>
      <c r="E9318">
        <f t="shared" si="436"/>
        <v>7</v>
      </c>
      <c r="F9318" t="str">
        <f t="shared" si="437"/>
        <v>No</v>
      </c>
    </row>
    <row r="9319" spans="1:6" x14ac:dyDescent="0.25">
      <c r="A9319" t="s">
        <v>78</v>
      </c>
      <c r="B9319" s="1">
        <v>40200</v>
      </c>
      <c r="C9319">
        <v>9269.32</v>
      </c>
      <c r="D9319">
        <f t="shared" si="435"/>
        <v>9269.32</v>
      </c>
      <c r="E9319">
        <f t="shared" si="436"/>
        <v>1</v>
      </c>
      <c r="F9319" t="str">
        <f t="shared" si="437"/>
        <v>No</v>
      </c>
    </row>
    <row r="9320" spans="1:6" x14ac:dyDescent="0.25">
      <c r="A9320" t="s">
        <v>1481</v>
      </c>
      <c r="B9320" s="1">
        <v>40362</v>
      </c>
      <c r="C9320">
        <v>9037.07</v>
      </c>
      <c r="D9320">
        <f t="shared" si="435"/>
        <v>9037.07</v>
      </c>
      <c r="E9320">
        <f t="shared" si="436"/>
        <v>7</v>
      </c>
      <c r="F9320" t="str">
        <f t="shared" si="437"/>
        <v>No</v>
      </c>
    </row>
    <row r="9321" spans="1:6" x14ac:dyDescent="0.25">
      <c r="A9321" t="s">
        <v>534</v>
      </c>
      <c r="B9321" s="1">
        <v>38351</v>
      </c>
      <c r="C9321" t="s">
        <v>5297</v>
      </c>
      <c r="D9321">
        <f t="shared" si="435"/>
        <v>6893.74</v>
      </c>
      <c r="E9321">
        <f t="shared" si="436"/>
        <v>12</v>
      </c>
      <c r="F9321" t="str">
        <f t="shared" si="437"/>
        <v>No</v>
      </c>
    </row>
    <row r="9322" spans="1:6" x14ac:dyDescent="0.25">
      <c r="A9322" t="s">
        <v>296</v>
      </c>
      <c r="B9322" s="1">
        <v>37791</v>
      </c>
      <c r="C9322">
        <v>6034.84</v>
      </c>
      <c r="D9322">
        <f t="shared" si="435"/>
        <v>6034.84</v>
      </c>
      <c r="E9322">
        <f t="shared" si="436"/>
        <v>6</v>
      </c>
      <c r="F9322" t="str">
        <f t="shared" si="437"/>
        <v>No</v>
      </c>
    </row>
    <row r="9323" spans="1:6" x14ac:dyDescent="0.25">
      <c r="A9323" t="s">
        <v>101</v>
      </c>
      <c r="B9323" s="1">
        <v>37946</v>
      </c>
      <c r="C9323">
        <v>6888.73</v>
      </c>
      <c r="D9323">
        <f t="shared" si="435"/>
        <v>6888.73</v>
      </c>
      <c r="E9323">
        <f t="shared" si="436"/>
        <v>11</v>
      </c>
      <c r="F9323" t="str">
        <f t="shared" si="437"/>
        <v>No</v>
      </c>
    </row>
    <row r="9324" spans="1:6" x14ac:dyDescent="0.25">
      <c r="A9324" t="s">
        <v>77</v>
      </c>
      <c r="B9324" s="1">
        <v>39927</v>
      </c>
      <c r="C9324">
        <v>5908.82</v>
      </c>
      <c r="D9324">
        <f t="shared" si="435"/>
        <v>5908.82</v>
      </c>
      <c r="E9324">
        <f t="shared" si="436"/>
        <v>4</v>
      </c>
      <c r="F9324" t="str">
        <f t="shared" si="437"/>
        <v>No</v>
      </c>
    </row>
    <row r="9325" spans="1:6" x14ac:dyDescent="0.25">
      <c r="A9325" t="s">
        <v>301</v>
      </c>
      <c r="B9325" s="1">
        <v>41887</v>
      </c>
      <c r="C9325">
        <v>6991.28</v>
      </c>
      <c r="D9325">
        <f t="shared" si="435"/>
        <v>6991.28</v>
      </c>
      <c r="E9325">
        <f t="shared" si="436"/>
        <v>9</v>
      </c>
      <c r="F9325" t="str">
        <f t="shared" si="437"/>
        <v>No</v>
      </c>
    </row>
    <row r="9326" spans="1:6" x14ac:dyDescent="0.25">
      <c r="A9326" t="s">
        <v>743</v>
      </c>
      <c r="B9326" s="1">
        <v>40817</v>
      </c>
      <c r="C9326">
        <v>5367.21</v>
      </c>
      <c r="D9326">
        <f t="shared" si="435"/>
        <v>5367.21</v>
      </c>
      <c r="E9326">
        <f t="shared" si="436"/>
        <v>10</v>
      </c>
      <c r="F9326" t="str">
        <f t="shared" si="437"/>
        <v>No</v>
      </c>
    </row>
    <row r="9327" spans="1:6" x14ac:dyDescent="0.25">
      <c r="A9327" t="s">
        <v>544</v>
      </c>
      <c r="B9327" s="1">
        <v>37079</v>
      </c>
      <c r="C9327">
        <v>7810.88</v>
      </c>
      <c r="D9327">
        <f t="shared" si="435"/>
        <v>7810.88</v>
      </c>
      <c r="E9327">
        <f t="shared" si="436"/>
        <v>7</v>
      </c>
      <c r="F9327" t="str">
        <f t="shared" si="437"/>
        <v>Yes</v>
      </c>
    </row>
    <row r="9328" spans="1:6" x14ac:dyDescent="0.25">
      <c r="A9328" t="s">
        <v>372</v>
      </c>
      <c r="B9328" s="1">
        <v>41003</v>
      </c>
      <c r="C9328" t="s">
        <v>5298</v>
      </c>
      <c r="D9328">
        <f t="shared" si="435"/>
        <v>6813.14</v>
      </c>
      <c r="E9328">
        <f t="shared" si="436"/>
        <v>4</v>
      </c>
      <c r="F9328" t="str">
        <f t="shared" si="437"/>
        <v>No</v>
      </c>
    </row>
    <row r="9329" spans="1:6" x14ac:dyDescent="0.25">
      <c r="A9329" t="s">
        <v>278</v>
      </c>
      <c r="B9329" s="1">
        <v>39212</v>
      </c>
      <c r="C9329" t="s">
        <v>5299</v>
      </c>
      <c r="D9329">
        <f t="shared" si="435"/>
        <v>9735.85</v>
      </c>
      <c r="E9329">
        <f t="shared" si="436"/>
        <v>5</v>
      </c>
      <c r="F9329" t="str">
        <f t="shared" si="437"/>
        <v>No</v>
      </c>
    </row>
    <row r="9330" spans="1:6" x14ac:dyDescent="0.25">
      <c r="A9330" t="s">
        <v>71</v>
      </c>
      <c r="B9330" s="1">
        <v>38606</v>
      </c>
      <c r="C9330">
        <v>5514.3</v>
      </c>
      <c r="D9330">
        <f t="shared" si="435"/>
        <v>5514.3</v>
      </c>
      <c r="E9330">
        <f t="shared" si="436"/>
        <v>9</v>
      </c>
      <c r="F9330" t="str">
        <f t="shared" si="437"/>
        <v>No</v>
      </c>
    </row>
    <row r="9331" spans="1:6" x14ac:dyDescent="0.25">
      <c r="A9331" t="s">
        <v>216</v>
      </c>
      <c r="B9331" s="1">
        <v>37386</v>
      </c>
      <c r="C9331" t="s">
        <v>5300</v>
      </c>
      <c r="D9331">
        <f t="shared" si="435"/>
        <v>9139.49</v>
      </c>
      <c r="E9331">
        <f t="shared" si="436"/>
        <v>5</v>
      </c>
      <c r="F9331" t="str">
        <f t="shared" si="437"/>
        <v>No</v>
      </c>
    </row>
    <row r="9332" spans="1:6" x14ac:dyDescent="0.25">
      <c r="A9332" t="s">
        <v>102</v>
      </c>
      <c r="B9332" s="1">
        <v>37706</v>
      </c>
      <c r="C9332" t="s">
        <v>5301</v>
      </c>
      <c r="D9332">
        <f t="shared" si="435"/>
        <v>7158.17</v>
      </c>
      <c r="E9332">
        <f t="shared" si="436"/>
        <v>3</v>
      </c>
      <c r="F9332" t="str">
        <f t="shared" si="437"/>
        <v>No</v>
      </c>
    </row>
    <row r="9333" spans="1:6" x14ac:dyDescent="0.25">
      <c r="A9333" t="s">
        <v>778</v>
      </c>
      <c r="B9333" s="1">
        <v>38656</v>
      </c>
      <c r="C9333" t="s">
        <v>5302</v>
      </c>
      <c r="D9333">
        <f t="shared" si="435"/>
        <v>8930.57</v>
      </c>
      <c r="E9333">
        <f t="shared" si="436"/>
        <v>10</v>
      </c>
      <c r="F9333" t="str">
        <f t="shared" si="437"/>
        <v>No</v>
      </c>
    </row>
    <row r="9334" spans="1:6" x14ac:dyDescent="0.25">
      <c r="A9334" t="s">
        <v>101</v>
      </c>
      <c r="B9334" s="1">
        <v>40455</v>
      </c>
      <c r="C9334" t="s">
        <v>5303</v>
      </c>
      <c r="D9334">
        <f t="shared" si="435"/>
        <v>5683.34</v>
      </c>
      <c r="E9334">
        <f t="shared" si="436"/>
        <v>10</v>
      </c>
      <c r="F9334" t="str">
        <f t="shared" si="437"/>
        <v>No</v>
      </c>
    </row>
    <row r="9335" spans="1:6" x14ac:dyDescent="0.25">
      <c r="A9335" t="s">
        <v>923</v>
      </c>
      <c r="B9335" s="1">
        <v>37249</v>
      </c>
      <c r="C9335">
        <v>8943.8799999999992</v>
      </c>
      <c r="D9335">
        <f t="shared" si="435"/>
        <v>8943.8799999999992</v>
      </c>
      <c r="E9335">
        <f t="shared" si="436"/>
        <v>12</v>
      </c>
      <c r="F9335" t="str">
        <f t="shared" si="437"/>
        <v>No</v>
      </c>
    </row>
    <row r="9336" spans="1:6" x14ac:dyDescent="0.25">
      <c r="A9336" t="s">
        <v>398</v>
      </c>
      <c r="B9336" s="1">
        <v>37571</v>
      </c>
      <c r="C9336">
        <v>5981.56</v>
      </c>
      <c r="D9336">
        <f t="shared" si="435"/>
        <v>5981.56</v>
      </c>
      <c r="E9336">
        <f t="shared" si="436"/>
        <v>11</v>
      </c>
      <c r="F9336" t="str">
        <f t="shared" si="437"/>
        <v>No</v>
      </c>
    </row>
    <row r="9337" spans="1:6" x14ac:dyDescent="0.25">
      <c r="A9337" t="s">
        <v>76</v>
      </c>
      <c r="B9337" s="1">
        <v>40107</v>
      </c>
      <c r="C9337" t="s">
        <v>5304</v>
      </c>
      <c r="D9337">
        <f t="shared" si="435"/>
        <v>6128.62</v>
      </c>
      <c r="E9337">
        <f t="shared" si="436"/>
        <v>10</v>
      </c>
      <c r="F9337" t="str">
        <f t="shared" si="437"/>
        <v>No</v>
      </c>
    </row>
    <row r="9338" spans="1:6" x14ac:dyDescent="0.25">
      <c r="A9338" t="s">
        <v>668</v>
      </c>
      <c r="B9338" s="1">
        <v>37634</v>
      </c>
      <c r="C9338">
        <v>6033.85</v>
      </c>
      <c r="D9338">
        <f t="shared" si="435"/>
        <v>6033.85</v>
      </c>
      <c r="E9338">
        <f t="shared" si="436"/>
        <v>1</v>
      </c>
      <c r="F9338" t="str">
        <f t="shared" si="437"/>
        <v>No</v>
      </c>
    </row>
    <row r="9339" spans="1:6" x14ac:dyDescent="0.25">
      <c r="A9339" t="s">
        <v>78</v>
      </c>
      <c r="B9339" s="1">
        <v>39266</v>
      </c>
      <c r="C9339" t="s">
        <v>5305</v>
      </c>
      <c r="D9339">
        <f t="shared" si="435"/>
        <v>9917.36</v>
      </c>
      <c r="E9339">
        <f t="shared" si="436"/>
        <v>7</v>
      </c>
      <c r="F9339" t="str">
        <f t="shared" si="437"/>
        <v>No</v>
      </c>
    </row>
    <row r="9340" spans="1:6" x14ac:dyDescent="0.25">
      <c r="A9340" t="s">
        <v>544</v>
      </c>
      <c r="B9340" s="1">
        <v>38737</v>
      </c>
      <c r="C9340" t="s">
        <v>5306</v>
      </c>
      <c r="D9340">
        <f t="shared" si="435"/>
        <v>6735.49</v>
      </c>
      <c r="E9340">
        <f t="shared" si="436"/>
        <v>1</v>
      </c>
      <c r="F9340" t="str">
        <f t="shared" si="437"/>
        <v>Yes</v>
      </c>
    </row>
    <row r="9341" spans="1:6" x14ac:dyDescent="0.25">
      <c r="A9341" t="s">
        <v>59</v>
      </c>
      <c r="B9341" s="1">
        <v>38455</v>
      </c>
      <c r="C9341" t="s">
        <v>5307</v>
      </c>
      <c r="D9341">
        <f t="shared" si="435"/>
        <v>7705.49</v>
      </c>
      <c r="E9341">
        <f t="shared" si="436"/>
        <v>4</v>
      </c>
      <c r="F9341" t="str">
        <f t="shared" si="437"/>
        <v>No</v>
      </c>
    </row>
    <row r="9342" spans="1:6" x14ac:dyDescent="0.25">
      <c r="A9342" t="s">
        <v>668</v>
      </c>
      <c r="B9342" s="1">
        <v>39600</v>
      </c>
      <c r="C9342">
        <v>9208.16</v>
      </c>
      <c r="D9342">
        <f t="shared" si="435"/>
        <v>9208.16</v>
      </c>
      <c r="E9342">
        <f t="shared" si="436"/>
        <v>6</v>
      </c>
      <c r="F9342" t="str">
        <f t="shared" si="437"/>
        <v>No</v>
      </c>
    </row>
    <row r="9343" spans="1:6" x14ac:dyDescent="0.25">
      <c r="A9343" t="s">
        <v>310</v>
      </c>
      <c r="B9343" s="1">
        <v>38485</v>
      </c>
      <c r="C9343" t="s">
        <v>5308</v>
      </c>
      <c r="D9343">
        <f t="shared" si="435"/>
        <v>8770.14</v>
      </c>
      <c r="E9343">
        <f t="shared" si="436"/>
        <v>5</v>
      </c>
      <c r="F9343" t="str">
        <f t="shared" si="437"/>
        <v>No</v>
      </c>
    </row>
    <row r="9344" spans="1:6" x14ac:dyDescent="0.25">
      <c r="A9344" t="s">
        <v>697</v>
      </c>
      <c r="B9344" s="1">
        <v>39381</v>
      </c>
      <c r="C9344">
        <v>8467.7999999999993</v>
      </c>
      <c r="D9344">
        <f t="shared" si="435"/>
        <v>8467.7999999999993</v>
      </c>
      <c r="E9344">
        <f t="shared" si="436"/>
        <v>10</v>
      </c>
      <c r="F9344" t="str">
        <f t="shared" si="437"/>
        <v>No</v>
      </c>
    </row>
    <row r="9345" spans="1:6" x14ac:dyDescent="0.25">
      <c r="A9345" t="s">
        <v>320</v>
      </c>
      <c r="B9345" s="1">
        <v>38241</v>
      </c>
      <c r="C9345" t="s">
        <v>5309</v>
      </c>
      <c r="D9345">
        <f t="shared" si="435"/>
        <v>8399.26</v>
      </c>
      <c r="E9345">
        <f t="shared" si="436"/>
        <v>9</v>
      </c>
      <c r="F9345" t="str">
        <f t="shared" si="437"/>
        <v>Yes</v>
      </c>
    </row>
    <row r="9346" spans="1:6" x14ac:dyDescent="0.25">
      <c r="A9346" t="s">
        <v>479</v>
      </c>
      <c r="B9346" s="1">
        <v>37398</v>
      </c>
      <c r="C9346" t="s">
        <v>5310</v>
      </c>
      <c r="D9346">
        <f t="shared" si="435"/>
        <v>7761.32</v>
      </c>
      <c r="E9346">
        <f t="shared" si="436"/>
        <v>5</v>
      </c>
      <c r="F9346" t="str">
        <f t="shared" si="437"/>
        <v>No</v>
      </c>
    </row>
    <row r="9347" spans="1:6" x14ac:dyDescent="0.25">
      <c r="A9347" t="s">
        <v>504</v>
      </c>
      <c r="B9347" s="1">
        <v>38083</v>
      </c>
      <c r="C9347">
        <v>6468.26</v>
      </c>
      <c r="D9347">
        <f t="shared" ref="D9347:D9410" si="438">IF(LEFT(RIGHT(C9347,3))=",",_xlfn.NUMBERVALUE(C9347,",","."),C9347)</f>
        <v>6468.26</v>
      </c>
      <c r="E9347">
        <f t="shared" ref="E9347:E9410" si="439">MONTH(B9347)</f>
        <v>4</v>
      </c>
      <c r="F9347" t="str">
        <f t="shared" ref="F9347:F9410" si="440">IF(ISERROR(SEARCH("J*A*S*M",A9347)),"No","Yes")</f>
        <v>No</v>
      </c>
    </row>
    <row r="9348" spans="1:6" x14ac:dyDescent="0.25">
      <c r="A9348" t="s">
        <v>1481</v>
      </c>
      <c r="B9348" s="1">
        <v>39206</v>
      </c>
      <c r="C9348">
        <v>9326.33</v>
      </c>
      <c r="D9348">
        <f t="shared" si="438"/>
        <v>9326.33</v>
      </c>
      <c r="E9348">
        <f t="shared" si="439"/>
        <v>5</v>
      </c>
      <c r="F9348" t="str">
        <f t="shared" si="440"/>
        <v>No</v>
      </c>
    </row>
    <row r="9349" spans="1:6" x14ac:dyDescent="0.25">
      <c r="A9349" t="s">
        <v>120</v>
      </c>
      <c r="B9349" s="1">
        <v>37065</v>
      </c>
      <c r="C9349">
        <v>9174.67</v>
      </c>
      <c r="D9349">
        <f t="shared" si="438"/>
        <v>9174.67</v>
      </c>
      <c r="E9349">
        <f t="shared" si="439"/>
        <v>6</v>
      </c>
      <c r="F9349" t="str">
        <f t="shared" si="440"/>
        <v>No</v>
      </c>
    </row>
    <row r="9350" spans="1:6" x14ac:dyDescent="0.25">
      <c r="A9350" t="s">
        <v>850</v>
      </c>
      <c r="B9350" s="1">
        <v>38853</v>
      </c>
      <c r="C9350" t="s">
        <v>5311</v>
      </c>
      <c r="D9350">
        <f t="shared" si="438"/>
        <v>6492.55</v>
      </c>
      <c r="E9350">
        <f t="shared" si="439"/>
        <v>5</v>
      </c>
      <c r="F9350" t="str">
        <f t="shared" si="440"/>
        <v>No</v>
      </c>
    </row>
    <row r="9351" spans="1:6" x14ac:dyDescent="0.25">
      <c r="A9351" t="s">
        <v>172</v>
      </c>
      <c r="B9351" s="1">
        <v>40675</v>
      </c>
      <c r="C9351" t="s">
        <v>5312</v>
      </c>
      <c r="D9351">
        <f t="shared" si="438"/>
        <v>5313.3</v>
      </c>
      <c r="E9351">
        <f t="shared" si="439"/>
        <v>5</v>
      </c>
      <c r="F9351" t="str">
        <f t="shared" si="440"/>
        <v>No</v>
      </c>
    </row>
    <row r="9352" spans="1:6" x14ac:dyDescent="0.25">
      <c r="A9352" t="s">
        <v>850</v>
      </c>
      <c r="B9352" s="1">
        <v>40851</v>
      </c>
      <c r="C9352">
        <v>6561.31</v>
      </c>
      <c r="D9352">
        <f t="shared" si="438"/>
        <v>6561.31</v>
      </c>
      <c r="E9352">
        <f t="shared" si="439"/>
        <v>11</v>
      </c>
      <c r="F9352" t="str">
        <f t="shared" si="440"/>
        <v>No</v>
      </c>
    </row>
    <row r="9353" spans="1:6" x14ac:dyDescent="0.25">
      <c r="A9353" t="s">
        <v>102</v>
      </c>
      <c r="B9353" s="1">
        <v>37534</v>
      </c>
      <c r="C9353" t="s">
        <v>5313</v>
      </c>
      <c r="D9353">
        <f t="shared" si="438"/>
        <v>5936.36</v>
      </c>
      <c r="E9353">
        <f t="shared" si="439"/>
        <v>10</v>
      </c>
      <c r="F9353" t="str">
        <f t="shared" si="440"/>
        <v>No</v>
      </c>
    </row>
    <row r="9354" spans="1:6" x14ac:dyDescent="0.25">
      <c r="A9354" t="s">
        <v>1133</v>
      </c>
      <c r="B9354" s="1">
        <v>37723</v>
      </c>
      <c r="C9354">
        <v>9789.69</v>
      </c>
      <c r="D9354">
        <f t="shared" si="438"/>
        <v>9789.69</v>
      </c>
      <c r="E9354">
        <f t="shared" si="439"/>
        <v>4</v>
      </c>
      <c r="F9354" t="str">
        <f t="shared" si="440"/>
        <v>No</v>
      </c>
    </row>
    <row r="9355" spans="1:6" x14ac:dyDescent="0.25">
      <c r="A9355" t="s">
        <v>143</v>
      </c>
      <c r="B9355" s="1">
        <v>41112</v>
      </c>
      <c r="C9355">
        <v>6997.88</v>
      </c>
      <c r="D9355">
        <f t="shared" si="438"/>
        <v>6997.88</v>
      </c>
      <c r="E9355">
        <f t="shared" si="439"/>
        <v>7</v>
      </c>
      <c r="F9355" t="str">
        <f t="shared" si="440"/>
        <v>Yes</v>
      </c>
    </row>
    <row r="9356" spans="1:6" x14ac:dyDescent="0.25">
      <c r="A9356" t="s">
        <v>1047</v>
      </c>
      <c r="B9356" s="1">
        <v>38143</v>
      </c>
      <c r="C9356" t="s">
        <v>5314</v>
      </c>
      <c r="D9356">
        <f t="shared" si="438"/>
        <v>8761.15</v>
      </c>
      <c r="E9356">
        <f t="shared" si="439"/>
        <v>6</v>
      </c>
      <c r="F9356" t="str">
        <f t="shared" si="440"/>
        <v>No</v>
      </c>
    </row>
    <row r="9357" spans="1:6" x14ac:dyDescent="0.25">
      <c r="A9357" t="s">
        <v>130</v>
      </c>
      <c r="B9357" s="1">
        <v>37515</v>
      </c>
      <c r="C9357">
        <v>7563.71</v>
      </c>
      <c r="D9357">
        <f t="shared" si="438"/>
        <v>7563.71</v>
      </c>
      <c r="E9357">
        <f t="shared" si="439"/>
        <v>9</v>
      </c>
      <c r="F9357" t="str">
        <f t="shared" si="440"/>
        <v>No</v>
      </c>
    </row>
    <row r="9358" spans="1:6" x14ac:dyDescent="0.25">
      <c r="A9358" t="s">
        <v>202</v>
      </c>
      <c r="B9358" s="1">
        <v>39131</v>
      </c>
      <c r="C9358">
        <v>9497.73</v>
      </c>
      <c r="D9358">
        <f t="shared" si="438"/>
        <v>9497.73</v>
      </c>
      <c r="E9358">
        <f t="shared" si="439"/>
        <v>2</v>
      </c>
      <c r="F9358" t="str">
        <f t="shared" si="440"/>
        <v>No</v>
      </c>
    </row>
    <row r="9359" spans="1:6" x14ac:dyDescent="0.25">
      <c r="A9359" t="s">
        <v>825</v>
      </c>
      <c r="B9359" s="1">
        <v>40465</v>
      </c>
      <c r="C9359" t="s">
        <v>5315</v>
      </c>
      <c r="D9359">
        <f t="shared" si="438"/>
        <v>7689.44</v>
      </c>
      <c r="E9359">
        <f t="shared" si="439"/>
        <v>10</v>
      </c>
      <c r="F9359" t="str">
        <f t="shared" si="440"/>
        <v>No</v>
      </c>
    </row>
    <row r="9360" spans="1:6" x14ac:dyDescent="0.25">
      <c r="A9360" t="s">
        <v>769</v>
      </c>
      <c r="B9360" s="1">
        <v>37193</v>
      </c>
      <c r="C9360" t="s">
        <v>5316</v>
      </c>
      <c r="D9360">
        <f t="shared" si="438"/>
        <v>5172.62</v>
      </c>
      <c r="E9360">
        <f t="shared" si="439"/>
        <v>10</v>
      </c>
      <c r="F9360" t="str">
        <f t="shared" si="440"/>
        <v>No</v>
      </c>
    </row>
    <row r="9361" spans="1:6" x14ac:dyDescent="0.25">
      <c r="A9361" t="s">
        <v>320</v>
      </c>
      <c r="B9361" s="1">
        <v>39073</v>
      </c>
      <c r="C9361">
        <v>5817.07</v>
      </c>
      <c r="D9361">
        <f t="shared" si="438"/>
        <v>5817.07</v>
      </c>
      <c r="E9361">
        <f t="shared" si="439"/>
        <v>12</v>
      </c>
      <c r="F9361" t="str">
        <f t="shared" si="440"/>
        <v>Yes</v>
      </c>
    </row>
    <row r="9362" spans="1:6" x14ac:dyDescent="0.25">
      <c r="A9362" t="s">
        <v>1520</v>
      </c>
      <c r="B9362" s="1">
        <v>39846</v>
      </c>
      <c r="C9362">
        <v>8812.9699999999993</v>
      </c>
      <c r="D9362">
        <f t="shared" si="438"/>
        <v>8812.9699999999993</v>
      </c>
      <c r="E9362">
        <f t="shared" si="439"/>
        <v>2</v>
      </c>
      <c r="F9362" t="str">
        <f t="shared" si="440"/>
        <v>No</v>
      </c>
    </row>
    <row r="9363" spans="1:6" x14ac:dyDescent="0.25">
      <c r="A9363" t="s">
        <v>749</v>
      </c>
      <c r="B9363" s="1">
        <v>40567</v>
      </c>
      <c r="C9363" t="s">
        <v>5317</v>
      </c>
      <c r="D9363">
        <f t="shared" si="438"/>
        <v>6324.98</v>
      </c>
      <c r="E9363">
        <f t="shared" si="439"/>
        <v>1</v>
      </c>
      <c r="F9363" t="str">
        <f t="shared" si="440"/>
        <v>No</v>
      </c>
    </row>
    <row r="9364" spans="1:6" x14ac:dyDescent="0.25">
      <c r="A9364" t="s">
        <v>790</v>
      </c>
      <c r="B9364" s="1">
        <v>39912</v>
      </c>
      <c r="C9364">
        <v>7431.03</v>
      </c>
      <c r="D9364">
        <f t="shared" si="438"/>
        <v>7431.03</v>
      </c>
      <c r="E9364">
        <f t="shared" si="439"/>
        <v>4</v>
      </c>
      <c r="F9364" t="str">
        <f t="shared" si="440"/>
        <v>No</v>
      </c>
    </row>
    <row r="9365" spans="1:6" x14ac:dyDescent="0.25">
      <c r="A9365" t="s">
        <v>697</v>
      </c>
      <c r="B9365" s="1">
        <v>41388</v>
      </c>
      <c r="C9365">
        <v>9652.93</v>
      </c>
      <c r="D9365">
        <f t="shared" si="438"/>
        <v>9652.93</v>
      </c>
      <c r="E9365">
        <f t="shared" si="439"/>
        <v>4</v>
      </c>
      <c r="F9365" t="str">
        <f t="shared" si="440"/>
        <v>No</v>
      </c>
    </row>
    <row r="9366" spans="1:6" x14ac:dyDescent="0.25">
      <c r="A9366" t="s">
        <v>84</v>
      </c>
      <c r="B9366" s="1">
        <v>41239</v>
      </c>
      <c r="C9366">
        <v>9938.51</v>
      </c>
      <c r="D9366">
        <f t="shared" si="438"/>
        <v>9938.51</v>
      </c>
      <c r="E9366">
        <f t="shared" si="439"/>
        <v>11</v>
      </c>
      <c r="F9366" t="str">
        <f t="shared" si="440"/>
        <v>No</v>
      </c>
    </row>
    <row r="9367" spans="1:6" x14ac:dyDescent="0.25">
      <c r="A9367" t="s">
        <v>519</v>
      </c>
      <c r="B9367" s="1">
        <v>40425</v>
      </c>
      <c r="C9367">
        <v>8939.18</v>
      </c>
      <c r="D9367">
        <f t="shared" si="438"/>
        <v>8939.18</v>
      </c>
      <c r="E9367">
        <f t="shared" si="439"/>
        <v>9</v>
      </c>
      <c r="F9367" t="str">
        <f t="shared" si="440"/>
        <v>No</v>
      </c>
    </row>
    <row r="9368" spans="1:6" x14ac:dyDescent="0.25">
      <c r="A9368" t="s">
        <v>269</v>
      </c>
      <c r="B9368" s="1">
        <v>41413</v>
      </c>
      <c r="C9368" t="s">
        <v>5318</v>
      </c>
      <c r="D9368">
        <f t="shared" si="438"/>
        <v>8816.08</v>
      </c>
      <c r="E9368">
        <f t="shared" si="439"/>
        <v>5</v>
      </c>
      <c r="F9368" t="str">
        <f t="shared" si="440"/>
        <v>Yes</v>
      </c>
    </row>
    <row r="9369" spans="1:6" x14ac:dyDescent="0.25">
      <c r="A9369" t="s">
        <v>544</v>
      </c>
      <c r="B9369" s="1">
        <v>40907</v>
      </c>
      <c r="C9369">
        <v>9813.0300000000007</v>
      </c>
      <c r="D9369">
        <f t="shared" si="438"/>
        <v>9813.0300000000007</v>
      </c>
      <c r="E9369">
        <f t="shared" si="439"/>
        <v>12</v>
      </c>
      <c r="F9369" t="str">
        <f t="shared" si="440"/>
        <v>Yes</v>
      </c>
    </row>
    <row r="9370" spans="1:6" x14ac:dyDescent="0.25">
      <c r="A9370" t="s">
        <v>59</v>
      </c>
      <c r="B9370" s="1">
        <v>40418</v>
      </c>
      <c r="C9370">
        <v>9619.94</v>
      </c>
      <c r="D9370">
        <f t="shared" si="438"/>
        <v>9619.94</v>
      </c>
      <c r="E9370">
        <f t="shared" si="439"/>
        <v>8</v>
      </c>
      <c r="F9370" t="str">
        <f t="shared" si="440"/>
        <v>No</v>
      </c>
    </row>
    <row r="9371" spans="1:6" x14ac:dyDescent="0.25">
      <c r="A9371" t="s">
        <v>258</v>
      </c>
      <c r="B9371" s="1">
        <v>39636</v>
      </c>
      <c r="C9371" t="s">
        <v>5319</v>
      </c>
      <c r="D9371">
        <f t="shared" si="438"/>
        <v>5705.12</v>
      </c>
      <c r="E9371">
        <f t="shared" si="439"/>
        <v>7</v>
      </c>
      <c r="F9371" t="str">
        <f t="shared" si="440"/>
        <v>No</v>
      </c>
    </row>
    <row r="9372" spans="1:6" x14ac:dyDescent="0.25">
      <c r="A9372" t="s">
        <v>665</v>
      </c>
      <c r="B9372" s="1">
        <v>38340</v>
      </c>
      <c r="C9372" t="s">
        <v>5320</v>
      </c>
      <c r="D9372">
        <f t="shared" si="438"/>
        <v>9950.02</v>
      </c>
      <c r="E9372">
        <f t="shared" si="439"/>
        <v>12</v>
      </c>
      <c r="F9372" t="str">
        <f t="shared" si="440"/>
        <v>No</v>
      </c>
    </row>
    <row r="9373" spans="1:6" x14ac:dyDescent="0.25">
      <c r="A9373" t="s">
        <v>202</v>
      </c>
      <c r="B9373" s="1">
        <v>37310</v>
      </c>
      <c r="C9373">
        <v>6346.07</v>
      </c>
      <c r="D9373">
        <f t="shared" si="438"/>
        <v>6346.07</v>
      </c>
      <c r="E9373">
        <f t="shared" si="439"/>
        <v>2</v>
      </c>
      <c r="F9373" t="str">
        <f t="shared" si="440"/>
        <v>No</v>
      </c>
    </row>
    <row r="9374" spans="1:6" x14ac:dyDescent="0.25">
      <c r="A9374" t="s">
        <v>202</v>
      </c>
      <c r="B9374" s="1">
        <v>40616</v>
      </c>
      <c r="C9374" t="s">
        <v>5321</v>
      </c>
      <c r="D9374">
        <f t="shared" si="438"/>
        <v>5528.95</v>
      </c>
      <c r="E9374">
        <f t="shared" si="439"/>
        <v>3</v>
      </c>
      <c r="F9374" t="str">
        <f t="shared" si="440"/>
        <v>No</v>
      </c>
    </row>
    <row r="9375" spans="1:6" x14ac:dyDescent="0.25">
      <c r="A9375" t="s">
        <v>1021</v>
      </c>
      <c r="B9375" s="1">
        <v>38591</v>
      </c>
      <c r="C9375">
        <v>9674.74</v>
      </c>
      <c r="D9375">
        <f t="shared" si="438"/>
        <v>9674.74</v>
      </c>
      <c r="E9375">
        <f t="shared" si="439"/>
        <v>8</v>
      </c>
      <c r="F9375" t="str">
        <f t="shared" si="440"/>
        <v>No</v>
      </c>
    </row>
    <row r="9376" spans="1:6" x14ac:dyDescent="0.25">
      <c r="A9376" t="s">
        <v>372</v>
      </c>
      <c r="B9376" s="1">
        <v>38304</v>
      </c>
      <c r="C9376" t="s">
        <v>5322</v>
      </c>
      <c r="D9376">
        <f t="shared" si="438"/>
        <v>6112.94</v>
      </c>
      <c r="E9376">
        <f t="shared" si="439"/>
        <v>11</v>
      </c>
      <c r="F9376" t="str">
        <f t="shared" si="440"/>
        <v>No</v>
      </c>
    </row>
    <row r="9377" spans="1:6" x14ac:dyDescent="0.25">
      <c r="A9377" t="s">
        <v>238</v>
      </c>
      <c r="B9377" s="1">
        <v>37933</v>
      </c>
      <c r="C9377">
        <v>5485.55</v>
      </c>
      <c r="D9377">
        <f t="shared" si="438"/>
        <v>5485.55</v>
      </c>
      <c r="E9377">
        <f t="shared" si="439"/>
        <v>11</v>
      </c>
      <c r="F9377" t="str">
        <f t="shared" si="440"/>
        <v>No</v>
      </c>
    </row>
    <row r="9378" spans="1:6" x14ac:dyDescent="0.25">
      <c r="A9378" t="s">
        <v>125</v>
      </c>
      <c r="B9378" s="1">
        <v>40957</v>
      </c>
      <c r="C9378" t="s">
        <v>5323</v>
      </c>
      <c r="D9378">
        <f t="shared" si="438"/>
        <v>5930.07</v>
      </c>
      <c r="E9378">
        <f t="shared" si="439"/>
        <v>2</v>
      </c>
      <c r="F9378" t="str">
        <f t="shared" si="440"/>
        <v>No</v>
      </c>
    </row>
    <row r="9379" spans="1:6" x14ac:dyDescent="0.25">
      <c r="A9379" t="s">
        <v>658</v>
      </c>
      <c r="B9379" s="1">
        <v>37888</v>
      </c>
      <c r="C9379" t="s">
        <v>5324</v>
      </c>
      <c r="D9379">
        <f t="shared" si="438"/>
        <v>5621.06</v>
      </c>
      <c r="E9379">
        <f t="shared" si="439"/>
        <v>9</v>
      </c>
      <c r="F9379" t="str">
        <f t="shared" si="440"/>
        <v>No</v>
      </c>
    </row>
    <row r="9380" spans="1:6" x14ac:dyDescent="0.25">
      <c r="A9380" t="s">
        <v>396</v>
      </c>
      <c r="B9380" s="1">
        <v>39371</v>
      </c>
      <c r="C9380" t="s">
        <v>5325</v>
      </c>
      <c r="D9380">
        <f t="shared" si="438"/>
        <v>7442.84</v>
      </c>
      <c r="E9380">
        <f t="shared" si="439"/>
        <v>10</v>
      </c>
      <c r="F9380" t="str">
        <f t="shared" si="440"/>
        <v>Yes</v>
      </c>
    </row>
    <row r="9381" spans="1:6" x14ac:dyDescent="0.25">
      <c r="A9381" t="s">
        <v>413</v>
      </c>
      <c r="B9381" s="1">
        <v>40683</v>
      </c>
      <c r="C9381" t="s">
        <v>5326</v>
      </c>
      <c r="D9381">
        <f t="shared" si="438"/>
        <v>7137.69</v>
      </c>
      <c r="E9381">
        <f t="shared" si="439"/>
        <v>5</v>
      </c>
      <c r="F9381" t="str">
        <f t="shared" si="440"/>
        <v>No</v>
      </c>
    </row>
    <row r="9382" spans="1:6" x14ac:dyDescent="0.25">
      <c r="A9382" t="s">
        <v>308</v>
      </c>
      <c r="B9382" s="1">
        <v>41530</v>
      </c>
      <c r="C9382" t="s">
        <v>5327</v>
      </c>
      <c r="D9382">
        <f t="shared" si="438"/>
        <v>8527.49</v>
      </c>
      <c r="E9382">
        <f t="shared" si="439"/>
        <v>9</v>
      </c>
      <c r="F9382" t="str">
        <f t="shared" si="440"/>
        <v>No</v>
      </c>
    </row>
    <row r="9383" spans="1:6" x14ac:dyDescent="0.25">
      <c r="A9383" t="s">
        <v>985</v>
      </c>
      <c r="B9383" s="1">
        <v>37383</v>
      </c>
      <c r="C9383">
        <v>9047.86</v>
      </c>
      <c r="D9383">
        <f t="shared" si="438"/>
        <v>9047.86</v>
      </c>
      <c r="E9383">
        <f t="shared" si="439"/>
        <v>5</v>
      </c>
      <c r="F9383" t="str">
        <f t="shared" si="440"/>
        <v>No</v>
      </c>
    </row>
    <row r="9384" spans="1:6" x14ac:dyDescent="0.25">
      <c r="A9384" t="s">
        <v>1010</v>
      </c>
      <c r="B9384" s="1">
        <v>41545</v>
      </c>
      <c r="C9384">
        <v>7133.1</v>
      </c>
      <c r="D9384">
        <f t="shared" si="438"/>
        <v>7133.1</v>
      </c>
      <c r="E9384">
        <f t="shared" si="439"/>
        <v>9</v>
      </c>
      <c r="F9384" t="str">
        <f t="shared" si="440"/>
        <v>No</v>
      </c>
    </row>
    <row r="9385" spans="1:6" x14ac:dyDescent="0.25">
      <c r="A9385" t="s">
        <v>586</v>
      </c>
      <c r="B9385" s="1">
        <v>37998</v>
      </c>
      <c r="C9385">
        <v>9884.9500000000007</v>
      </c>
      <c r="D9385">
        <f t="shared" si="438"/>
        <v>9884.9500000000007</v>
      </c>
      <c r="E9385">
        <f t="shared" si="439"/>
        <v>1</v>
      </c>
      <c r="F9385" t="str">
        <f t="shared" si="440"/>
        <v>No</v>
      </c>
    </row>
    <row r="9386" spans="1:6" x14ac:dyDescent="0.25">
      <c r="A9386" t="s">
        <v>1226</v>
      </c>
      <c r="B9386" s="1">
        <v>38925</v>
      </c>
      <c r="C9386" t="s">
        <v>5328</v>
      </c>
      <c r="D9386">
        <f t="shared" si="438"/>
        <v>6144.48</v>
      </c>
      <c r="E9386">
        <f t="shared" si="439"/>
        <v>7</v>
      </c>
      <c r="F9386" t="str">
        <f t="shared" si="440"/>
        <v>No</v>
      </c>
    </row>
    <row r="9387" spans="1:6" x14ac:dyDescent="0.25">
      <c r="A9387" t="s">
        <v>780</v>
      </c>
      <c r="B9387" s="1">
        <v>38258</v>
      </c>
      <c r="C9387">
        <v>8032.15</v>
      </c>
      <c r="D9387">
        <f t="shared" si="438"/>
        <v>8032.15</v>
      </c>
      <c r="E9387">
        <f t="shared" si="439"/>
        <v>9</v>
      </c>
      <c r="F9387" t="str">
        <f t="shared" si="440"/>
        <v>No</v>
      </c>
    </row>
    <row r="9388" spans="1:6" x14ac:dyDescent="0.25">
      <c r="A9388" t="s">
        <v>250</v>
      </c>
      <c r="B9388" s="1">
        <v>41943</v>
      </c>
      <c r="C9388" t="s">
        <v>5329</v>
      </c>
      <c r="D9388">
        <f t="shared" si="438"/>
        <v>7948.35</v>
      </c>
      <c r="E9388">
        <f t="shared" si="439"/>
        <v>10</v>
      </c>
      <c r="F9388" t="str">
        <f t="shared" si="440"/>
        <v>No</v>
      </c>
    </row>
    <row r="9389" spans="1:6" x14ac:dyDescent="0.25">
      <c r="A9389" t="s">
        <v>413</v>
      </c>
      <c r="B9389" s="1">
        <v>41046</v>
      </c>
      <c r="C9389">
        <v>5624.68</v>
      </c>
      <c r="D9389">
        <f t="shared" si="438"/>
        <v>5624.68</v>
      </c>
      <c r="E9389">
        <f t="shared" si="439"/>
        <v>5</v>
      </c>
      <c r="F9389" t="str">
        <f t="shared" si="440"/>
        <v>No</v>
      </c>
    </row>
    <row r="9390" spans="1:6" x14ac:dyDescent="0.25">
      <c r="A9390" t="s">
        <v>466</v>
      </c>
      <c r="B9390" s="1">
        <v>40063</v>
      </c>
      <c r="C9390">
        <v>8042.33</v>
      </c>
      <c r="D9390">
        <f t="shared" si="438"/>
        <v>8042.33</v>
      </c>
      <c r="E9390">
        <f t="shared" si="439"/>
        <v>9</v>
      </c>
      <c r="F9390" t="str">
        <f t="shared" si="440"/>
        <v>No</v>
      </c>
    </row>
    <row r="9391" spans="1:6" x14ac:dyDescent="0.25">
      <c r="A9391" t="s">
        <v>217</v>
      </c>
      <c r="B9391" s="1">
        <v>39512</v>
      </c>
      <c r="C9391">
        <v>8239.36</v>
      </c>
      <c r="D9391">
        <f t="shared" si="438"/>
        <v>8239.36</v>
      </c>
      <c r="E9391">
        <f t="shared" si="439"/>
        <v>3</v>
      </c>
      <c r="F9391" t="str">
        <f t="shared" si="440"/>
        <v>No</v>
      </c>
    </row>
    <row r="9392" spans="1:6" x14ac:dyDescent="0.25">
      <c r="A9392" t="s">
        <v>550</v>
      </c>
      <c r="B9392" s="1">
        <v>38722</v>
      </c>
      <c r="C9392">
        <v>8329.11</v>
      </c>
      <c r="D9392">
        <f t="shared" si="438"/>
        <v>8329.11</v>
      </c>
      <c r="E9392">
        <f t="shared" si="439"/>
        <v>1</v>
      </c>
      <c r="F9392" t="str">
        <f t="shared" si="440"/>
        <v>No</v>
      </c>
    </row>
    <row r="9393" spans="1:6" x14ac:dyDescent="0.25">
      <c r="A9393" t="s">
        <v>84</v>
      </c>
      <c r="B9393" s="1">
        <v>38099</v>
      </c>
      <c r="C9393">
        <v>8157.62</v>
      </c>
      <c r="D9393">
        <f t="shared" si="438"/>
        <v>8157.62</v>
      </c>
      <c r="E9393">
        <f t="shared" si="439"/>
        <v>4</v>
      </c>
      <c r="F9393" t="str">
        <f t="shared" si="440"/>
        <v>No</v>
      </c>
    </row>
    <row r="9394" spans="1:6" x14ac:dyDescent="0.25">
      <c r="A9394" t="s">
        <v>694</v>
      </c>
      <c r="B9394" s="1">
        <v>38798</v>
      </c>
      <c r="C9394">
        <v>7427.91</v>
      </c>
      <c r="D9394">
        <f t="shared" si="438"/>
        <v>7427.91</v>
      </c>
      <c r="E9394">
        <f t="shared" si="439"/>
        <v>3</v>
      </c>
      <c r="F9394" t="str">
        <f t="shared" si="440"/>
        <v>No</v>
      </c>
    </row>
    <row r="9395" spans="1:6" x14ac:dyDescent="0.25">
      <c r="A9395" t="s">
        <v>1586</v>
      </c>
      <c r="B9395" s="1">
        <v>38288</v>
      </c>
      <c r="C9395">
        <v>9634.7199999999993</v>
      </c>
      <c r="D9395">
        <f t="shared" si="438"/>
        <v>9634.7199999999993</v>
      </c>
      <c r="E9395">
        <f t="shared" si="439"/>
        <v>10</v>
      </c>
      <c r="F9395" t="str">
        <f t="shared" si="440"/>
        <v>No</v>
      </c>
    </row>
    <row r="9396" spans="1:6" x14ac:dyDescent="0.25">
      <c r="A9396" t="s">
        <v>252</v>
      </c>
      <c r="B9396" s="1">
        <v>38979</v>
      </c>
      <c r="C9396" t="s">
        <v>5330</v>
      </c>
      <c r="D9396">
        <f t="shared" si="438"/>
        <v>9909.16</v>
      </c>
      <c r="E9396">
        <f t="shared" si="439"/>
        <v>9</v>
      </c>
      <c r="F9396" t="str">
        <f t="shared" si="440"/>
        <v>No</v>
      </c>
    </row>
    <row r="9397" spans="1:6" x14ac:dyDescent="0.25">
      <c r="A9397" t="s">
        <v>335</v>
      </c>
      <c r="B9397" s="1">
        <v>38267</v>
      </c>
      <c r="C9397">
        <v>8199.4599999999991</v>
      </c>
      <c r="D9397">
        <f t="shared" si="438"/>
        <v>8199.4599999999991</v>
      </c>
      <c r="E9397">
        <f t="shared" si="439"/>
        <v>10</v>
      </c>
      <c r="F9397" t="str">
        <f t="shared" si="440"/>
        <v>No</v>
      </c>
    </row>
    <row r="9398" spans="1:6" x14ac:dyDescent="0.25">
      <c r="A9398" t="s">
        <v>1387</v>
      </c>
      <c r="B9398" s="1">
        <v>40809</v>
      </c>
      <c r="C9398">
        <v>8490.07</v>
      </c>
      <c r="D9398">
        <f t="shared" si="438"/>
        <v>8490.07</v>
      </c>
      <c r="E9398">
        <f t="shared" si="439"/>
        <v>9</v>
      </c>
      <c r="F9398" t="str">
        <f t="shared" si="440"/>
        <v>No</v>
      </c>
    </row>
    <row r="9399" spans="1:6" x14ac:dyDescent="0.25">
      <c r="A9399" t="s">
        <v>854</v>
      </c>
      <c r="B9399" s="1">
        <v>38311</v>
      </c>
      <c r="C9399" t="s">
        <v>5331</v>
      </c>
      <c r="D9399">
        <f t="shared" si="438"/>
        <v>6128.58</v>
      </c>
      <c r="E9399">
        <f t="shared" si="439"/>
        <v>11</v>
      </c>
      <c r="F9399" t="str">
        <f t="shared" si="440"/>
        <v>No</v>
      </c>
    </row>
    <row r="9400" spans="1:6" x14ac:dyDescent="0.25">
      <c r="A9400" t="s">
        <v>247</v>
      </c>
      <c r="B9400" s="1">
        <v>39274</v>
      </c>
      <c r="C9400" t="s">
        <v>5332</v>
      </c>
      <c r="D9400">
        <f t="shared" si="438"/>
        <v>6975.94</v>
      </c>
      <c r="E9400">
        <f t="shared" si="439"/>
        <v>7</v>
      </c>
      <c r="F9400" t="str">
        <f t="shared" si="440"/>
        <v>Yes</v>
      </c>
    </row>
    <row r="9401" spans="1:6" x14ac:dyDescent="0.25">
      <c r="A9401" t="s">
        <v>238</v>
      </c>
      <c r="B9401" s="1">
        <v>41570</v>
      </c>
      <c r="C9401" t="s">
        <v>5333</v>
      </c>
      <c r="D9401">
        <f t="shared" si="438"/>
        <v>7751.25</v>
      </c>
      <c r="E9401">
        <f t="shared" si="439"/>
        <v>10</v>
      </c>
      <c r="F9401" t="str">
        <f t="shared" si="440"/>
        <v>No</v>
      </c>
    </row>
    <row r="9402" spans="1:6" x14ac:dyDescent="0.25">
      <c r="A9402" t="s">
        <v>1012</v>
      </c>
      <c r="B9402" s="1">
        <v>37398</v>
      </c>
      <c r="C9402" t="s">
        <v>5334</v>
      </c>
      <c r="D9402">
        <f t="shared" si="438"/>
        <v>5983.12</v>
      </c>
      <c r="E9402">
        <f t="shared" si="439"/>
        <v>5</v>
      </c>
      <c r="F9402" t="str">
        <f t="shared" si="440"/>
        <v>No</v>
      </c>
    </row>
    <row r="9403" spans="1:6" x14ac:dyDescent="0.25">
      <c r="A9403" t="s">
        <v>213</v>
      </c>
      <c r="B9403" s="1">
        <v>37558</v>
      </c>
      <c r="C9403" t="s">
        <v>5335</v>
      </c>
      <c r="D9403">
        <f t="shared" si="438"/>
        <v>8261.09</v>
      </c>
      <c r="E9403">
        <f t="shared" si="439"/>
        <v>10</v>
      </c>
      <c r="F9403" t="str">
        <f t="shared" si="440"/>
        <v>No</v>
      </c>
    </row>
    <row r="9404" spans="1:6" x14ac:dyDescent="0.25">
      <c r="A9404" t="s">
        <v>1677</v>
      </c>
      <c r="B9404" s="1">
        <v>39786</v>
      </c>
      <c r="C9404" t="s">
        <v>5336</v>
      </c>
      <c r="D9404">
        <f t="shared" si="438"/>
        <v>5656.92</v>
      </c>
      <c r="E9404">
        <f t="shared" si="439"/>
        <v>12</v>
      </c>
      <c r="F9404" t="str">
        <f t="shared" si="440"/>
        <v>No</v>
      </c>
    </row>
    <row r="9405" spans="1:6" x14ac:dyDescent="0.25">
      <c r="A9405" t="s">
        <v>134</v>
      </c>
      <c r="B9405" s="1">
        <v>38076</v>
      </c>
      <c r="C9405" t="s">
        <v>5337</v>
      </c>
      <c r="D9405">
        <f t="shared" si="438"/>
        <v>6353.97</v>
      </c>
      <c r="E9405">
        <f t="shared" si="439"/>
        <v>3</v>
      </c>
      <c r="F9405" t="str">
        <f t="shared" si="440"/>
        <v>No</v>
      </c>
    </row>
    <row r="9406" spans="1:6" x14ac:dyDescent="0.25">
      <c r="A9406" t="s">
        <v>424</v>
      </c>
      <c r="B9406" s="1">
        <v>38414</v>
      </c>
      <c r="C9406" t="s">
        <v>5338</v>
      </c>
      <c r="D9406">
        <f t="shared" si="438"/>
        <v>8194.2800000000007</v>
      </c>
      <c r="E9406">
        <f t="shared" si="439"/>
        <v>3</v>
      </c>
      <c r="F9406" t="str">
        <f t="shared" si="440"/>
        <v>No</v>
      </c>
    </row>
    <row r="9407" spans="1:6" x14ac:dyDescent="0.25">
      <c r="A9407" t="s">
        <v>123</v>
      </c>
      <c r="B9407" s="1">
        <v>41667</v>
      </c>
      <c r="C9407" t="s">
        <v>5339</v>
      </c>
      <c r="D9407">
        <f t="shared" si="438"/>
        <v>8127.38</v>
      </c>
      <c r="E9407">
        <f t="shared" si="439"/>
        <v>1</v>
      </c>
      <c r="F9407" t="str">
        <f t="shared" si="440"/>
        <v>No</v>
      </c>
    </row>
    <row r="9408" spans="1:6" x14ac:dyDescent="0.25">
      <c r="A9408" t="s">
        <v>513</v>
      </c>
      <c r="B9408" s="1">
        <v>38975</v>
      </c>
      <c r="C9408" t="s">
        <v>5340</v>
      </c>
      <c r="D9408">
        <f t="shared" si="438"/>
        <v>8860.2099999999991</v>
      </c>
      <c r="E9408">
        <f t="shared" si="439"/>
        <v>9</v>
      </c>
      <c r="F9408" t="str">
        <f t="shared" si="440"/>
        <v>No</v>
      </c>
    </row>
    <row r="9409" spans="1:6" x14ac:dyDescent="0.25">
      <c r="A9409" t="s">
        <v>459</v>
      </c>
      <c r="B9409" s="1">
        <v>41289</v>
      </c>
      <c r="C9409">
        <v>8147.71</v>
      </c>
      <c r="D9409">
        <f t="shared" si="438"/>
        <v>8147.71</v>
      </c>
      <c r="E9409">
        <f t="shared" si="439"/>
        <v>1</v>
      </c>
      <c r="F9409" t="str">
        <f t="shared" si="440"/>
        <v>No</v>
      </c>
    </row>
    <row r="9410" spans="1:6" x14ac:dyDescent="0.25">
      <c r="A9410" t="s">
        <v>217</v>
      </c>
      <c r="B9410" s="1">
        <v>37605</v>
      </c>
      <c r="C9410">
        <v>9528.5</v>
      </c>
      <c r="D9410">
        <f t="shared" si="438"/>
        <v>9528.5</v>
      </c>
      <c r="E9410">
        <f t="shared" si="439"/>
        <v>12</v>
      </c>
      <c r="F9410" t="str">
        <f t="shared" si="440"/>
        <v>No</v>
      </c>
    </row>
    <row r="9411" spans="1:6" x14ac:dyDescent="0.25">
      <c r="A9411" t="s">
        <v>372</v>
      </c>
      <c r="B9411" s="1">
        <v>37508</v>
      </c>
      <c r="C9411" t="s">
        <v>5341</v>
      </c>
      <c r="D9411">
        <f t="shared" ref="D9411:D9474" si="441">IF(LEFT(RIGHT(C9411,3))=",",_xlfn.NUMBERVALUE(C9411,",","."),C9411)</f>
        <v>7657.28</v>
      </c>
      <c r="E9411">
        <f t="shared" ref="E9411:E9474" si="442">MONTH(B9411)</f>
        <v>9</v>
      </c>
      <c r="F9411" t="str">
        <f t="shared" ref="F9411:F9474" si="443">IF(ISERROR(SEARCH("J*A*S*M",A9411)),"No","Yes")</f>
        <v>No</v>
      </c>
    </row>
    <row r="9412" spans="1:6" x14ac:dyDescent="0.25">
      <c r="A9412" t="s">
        <v>827</v>
      </c>
      <c r="B9412" s="1">
        <v>39044</v>
      </c>
      <c r="C9412" t="s">
        <v>5342</v>
      </c>
      <c r="D9412">
        <f t="shared" si="441"/>
        <v>8161.25</v>
      </c>
      <c r="E9412">
        <f t="shared" si="442"/>
        <v>11</v>
      </c>
      <c r="F9412" t="str">
        <f t="shared" si="443"/>
        <v>No</v>
      </c>
    </row>
    <row r="9413" spans="1:6" x14ac:dyDescent="0.25">
      <c r="A9413" t="s">
        <v>562</v>
      </c>
      <c r="B9413" s="1">
        <v>39238</v>
      </c>
      <c r="C9413" t="s">
        <v>5343</v>
      </c>
      <c r="D9413">
        <f t="shared" si="441"/>
        <v>9376.6299999999992</v>
      </c>
      <c r="E9413">
        <f t="shared" si="442"/>
        <v>6</v>
      </c>
      <c r="F9413" t="str">
        <f t="shared" si="443"/>
        <v>No</v>
      </c>
    </row>
    <row r="9414" spans="1:6" x14ac:dyDescent="0.25">
      <c r="A9414" t="s">
        <v>778</v>
      </c>
      <c r="B9414" s="1">
        <v>41450</v>
      </c>
      <c r="C9414">
        <v>7072.43</v>
      </c>
      <c r="D9414">
        <f t="shared" si="441"/>
        <v>7072.43</v>
      </c>
      <c r="E9414">
        <f t="shared" si="442"/>
        <v>6</v>
      </c>
      <c r="F9414" t="str">
        <f t="shared" si="443"/>
        <v>No</v>
      </c>
    </row>
    <row r="9415" spans="1:6" x14ac:dyDescent="0.25">
      <c r="A9415" t="s">
        <v>269</v>
      </c>
      <c r="B9415" s="1">
        <v>37683</v>
      </c>
      <c r="C9415">
        <v>5012.99</v>
      </c>
      <c r="D9415">
        <f t="shared" si="441"/>
        <v>5012.99</v>
      </c>
      <c r="E9415">
        <f t="shared" si="442"/>
        <v>3</v>
      </c>
      <c r="F9415" t="str">
        <f t="shared" si="443"/>
        <v>Yes</v>
      </c>
    </row>
    <row r="9416" spans="1:6" x14ac:dyDescent="0.25">
      <c r="A9416" t="s">
        <v>71</v>
      </c>
      <c r="B9416" s="1">
        <v>40049</v>
      </c>
      <c r="C9416" t="s">
        <v>5344</v>
      </c>
      <c r="D9416">
        <f t="shared" si="441"/>
        <v>8809.24</v>
      </c>
      <c r="E9416">
        <f t="shared" si="442"/>
        <v>8</v>
      </c>
      <c r="F9416" t="str">
        <f t="shared" si="443"/>
        <v>No</v>
      </c>
    </row>
    <row r="9417" spans="1:6" x14ac:dyDescent="0.25">
      <c r="A9417" t="s">
        <v>265</v>
      </c>
      <c r="B9417" s="1">
        <v>38895</v>
      </c>
      <c r="C9417" t="s">
        <v>5345</v>
      </c>
      <c r="D9417">
        <f t="shared" si="441"/>
        <v>7408.55</v>
      </c>
      <c r="E9417">
        <f t="shared" si="442"/>
        <v>6</v>
      </c>
      <c r="F9417" t="str">
        <f t="shared" si="443"/>
        <v>No</v>
      </c>
    </row>
    <row r="9418" spans="1:6" x14ac:dyDescent="0.25">
      <c r="A9418" t="s">
        <v>84</v>
      </c>
      <c r="B9418" s="1">
        <v>38948</v>
      </c>
      <c r="C9418">
        <v>8748.48</v>
      </c>
      <c r="D9418">
        <f t="shared" si="441"/>
        <v>8748.48</v>
      </c>
      <c r="E9418">
        <f t="shared" si="442"/>
        <v>8</v>
      </c>
      <c r="F9418" t="str">
        <f t="shared" si="443"/>
        <v>No</v>
      </c>
    </row>
    <row r="9419" spans="1:6" x14ac:dyDescent="0.25">
      <c r="A9419" t="s">
        <v>106</v>
      </c>
      <c r="B9419" s="1">
        <v>38158</v>
      </c>
      <c r="C9419" t="s">
        <v>5346</v>
      </c>
      <c r="D9419">
        <f t="shared" si="441"/>
        <v>9693.7800000000007</v>
      </c>
      <c r="E9419">
        <f t="shared" si="442"/>
        <v>6</v>
      </c>
      <c r="F9419" t="str">
        <f t="shared" si="443"/>
        <v>No</v>
      </c>
    </row>
    <row r="9420" spans="1:6" x14ac:dyDescent="0.25">
      <c r="A9420" t="s">
        <v>1311</v>
      </c>
      <c r="B9420" s="1">
        <v>41824</v>
      </c>
      <c r="C9420" t="s">
        <v>5347</v>
      </c>
      <c r="D9420">
        <f t="shared" si="441"/>
        <v>6443.04</v>
      </c>
      <c r="E9420">
        <f t="shared" si="442"/>
        <v>7</v>
      </c>
      <c r="F9420" t="str">
        <f t="shared" si="443"/>
        <v>No</v>
      </c>
    </row>
    <row r="9421" spans="1:6" x14ac:dyDescent="0.25">
      <c r="A9421" t="s">
        <v>396</v>
      </c>
      <c r="B9421" s="1">
        <v>40756</v>
      </c>
      <c r="C9421">
        <v>7285.67</v>
      </c>
      <c r="D9421">
        <f t="shared" si="441"/>
        <v>7285.67</v>
      </c>
      <c r="E9421">
        <f t="shared" si="442"/>
        <v>8</v>
      </c>
      <c r="F9421" t="str">
        <f t="shared" si="443"/>
        <v>Yes</v>
      </c>
    </row>
    <row r="9422" spans="1:6" x14ac:dyDescent="0.25">
      <c r="A9422" t="s">
        <v>304</v>
      </c>
      <c r="B9422" s="1">
        <v>37609</v>
      </c>
      <c r="C9422">
        <v>6494.04</v>
      </c>
      <c r="D9422">
        <f t="shared" si="441"/>
        <v>6494.04</v>
      </c>
      <c r="E9422">
        <f t="shared" si="442"/>
        <v>12</v>
      </c>
      <c r="F9422" t="str">
        <f t="shared" si="443"/>
        <v>No</v>
      </c>
    </row>
    <row r="9423" spans="1:6" x14ac:dyDescent="0.25">
      <c r="A9423" t="s">
        <v>134</v>
      </c>
      <c r="B9423" s="1">
        <v>41735</v>
      </c>
      <c r="C9423">
        <v>8389.48</v>
      </c>
      <c r="D9423">
        <f t="shared" si="441"/>
        <v>8389.48</v>
      </c>
      <c r="E9423">
        <f t="shared" si="442"/>
        <v>4</v>
      </c>
      <c r="F9423" t="str">
        <f t="shared" si="443"/>
        <v>No</v>
      </c>
    </row>
    <row r="9424" spans="1:6" x14ac:dyDescent="0.25">
      <c r="A9424" t="s">
        <v>71</v>
      </c>
      <c r="B9424" s="1">
        <v>39380</v>
      </c>
      <c r="C9424" t="s">
        <v>5348</v>
      </c>
      <c r="D9424">
        <f t="shared" si="441"/>
        <v>6116.79</v>
      </c>
      <c r="E9424">
        <f t="shared" si="442"/>
        <v>10</v>
      </c>
      <c r="F9424" t="str">
        <f t="shared" si="443"/>
        <v>No</v>
      </c>
    </row>
    <row r="9425" spans="1:6" x14ac:dyDescent="0.25">
      <c r="A9425" t="s">
        <v>539</v>
      </c>
      <c r="B9425" s="1">
        <v>40254</v>
      </c>
      <c r="C9425">
        <v>7970.57</v>
      </c>
      <c r="D9425">
        <f t="shared" si="441"/>
        <v>7970.57</v>
      </c>
      <c r="E9425">
        <f t="shared" si="442"/>
        <v>3</v>
      </c>
      <c r="F9425" t="str">
        <f t="shared" si="443"/>
        <v>No</v>
      </c>
    </row>
    <row r="9426" spans="1:6" x14ac:dyDescent="0.25">
      <c r="A9426" t="s">
        <v>857</v>
      </c>
      <c r="B9426" s="1">
        <v>40783</v>
      </c>
      <c r="C9426">
        <v>8885.39</v>
      </c>
      <c r="D9426">
        <f t="shared" si="441"/>
        <v>8885.39</v>
      </c>
      <c r="E9426">
        <f t="shared" si="442"/>
        <v>8</v>
      </c>
      <c r="F9426" t="str">
        <f t="shared" si="443"/>
        <v>No</v>
      </c>
    </row>
    <row r="9427" spans="1:6" x14ac:dyDescent="0.25">
      <c r="A9427" t="s">
        <v>2741</v>
      </c>
      <c r="B9427" s="1">
        <v>38695</v>
      </c>
      <c r="C9427" t="s">
        <v>5349</v>
      </c>
      <c r="D9427">
        <f t="shared" si="441"/>
        <v>6729.65</v>
      </c>
      <c r="E9427">
        <f t="shared" si="442"/>
        <v>12</v>
      </c>
      <c r="F9427" t="str">
        <f t="shared" si="443"/>
        <v>No</v>
      </c>
    </row>
    <row r="9428" spans="1:6" x14ac:dyDescent="0.25">
      <c r="A9428" t="s">
        <v>1328</v>
      </c>
      <c r="B9428" s="1">
        <v>40896</v>
      </c>
      <c r="C9428" t="s">
        <v>5350</v>
      </c>
      <c r="D9428">
        <f t="shared" si="441"/>
        <v>7178.07</v>
      </c>
      <c r="E9428">
        <f t="shared" si="442"/>
        <v>12</v>
      </c>
      <c r="F9428" t="str">
        <f t="shared" si="443"/>
        <v>No</v>
      </c>
    </row>
    <row r="9429" spans="1:6" x14ac:dyDescent="0.25">
      <c r="A9429" t="s">
        <v>250</v>
      </c>
      <c r="B9429" s="1">
        <v>39635</v>
      </c>
      <c r="C9429">
        <v>5473.11</v>
      </c>
      <c r="D9429">
        <f t="shared" si="441"/>
        <v>5473.11</v>
      </c>
      <c r="E9429">
        <f t="shared" si="442"/>
        <v>7</v>
      </c>
      <c r="F9429" t="str">
        <f t="shared" si="443"/>
        <v>No</v>
      </c>
    </row>
    <row r="9430" spans="1:6" x14ac:dyDescent="0.25">
      <c r="A9430" t="s">
        <v>530</v>
      </c>
      <c r="B9430" s="1">
        <v>38422</v>
      </c>
      <c r="C9430">
        <v>5949.95</v>
      </c>
      <c r="D9430">
        <f t="shared" si="441"/>
        <v>5949.95</v>
      </c>
      <c r="E9430">
        <f t="shared" si="442"/>
        <v>3</v>
      </c>
      <c r="F9430" t="str">
        <f t="shared" si="443"/>
        <v>No</v>
      </c>
    </row>
    <row r="9431" spans="1:6" x14ac:dyDescent="0.25">
      <c r="A9431" t="s">
        <v>125</v>
      </c>
      <c r="B9431" s="1">
        <v>41628</v>
      </c>
      <c r="C9431" t="s">
        <v>5351</v>
      </c>
      <c r="D9431">
        <f t="shared" si="441"/>
        <v>9960.58</v>
      </c>
      <c r="E9431">
        <f t="shared" si="442"/>
        <v>12</v>
      </c>
      <c r="F9431" t="str">
        <f t="shared" si="443"/>
        <v>No</v>
      </c>
    </row>
    <row r="9432" spans="1:6" x14ac:dyDescent="0.25">
      <c r="A9432" t="s">
        <v>558</v>
      </c>
      <c r="B9432" s="1">
        <v>39270</v>
      </c>
      <c r="C9432" t="s">
        <v>5352</v>
      </c>
      <c r="D9432">
        <f t="shared" si="441"/>
        <v>9470.84</v>
      </c>
      <c r="E9432">
        <f t="shared" si="442"/>
        <v>7</v>
      </c>
      <c r="F9432" t="str">
        <f t="shared" si="443"/>
        <v>No</v>
      </c>
    </row>
    <row r="9433" spans="1:6" x14ac:dyDescent="0.25">
      <c r="A9433" t="s">
        <v>1130</v>
      </c>
      <c r="B9433" s="1">
        <v>41280</v>
      </c>
      <c r="C9433">
        <v>6538.01</v>
      </c>
      <c r="D9433">
        <f t="shared" si="441"/>
        <v>6538.01</v>
      </c>
      <c r="E9433">
        <f t="shared" si="442"/>
        <v>1</v>
      </c>
      <c r="F9433" t="str">
        <f t="shared" si="443"/>
        <v>No</v>
      </c>
    </row>
    <row r="9434" spans="1:6" x14ac:dyDescent="0.25">
      <c r="A9434" t="s">
        <v>1238</v>
      </c>
      <c r="B9434" s="1">
        <v>37851</v>
      </c>
      <c r="C9434">
        <v>9496.6</v>
      </c>
      <c r="D9434">
        <f t="shared" si="441"/>
        <v>9496.6</v>
      </c>
      <c r="E9434">
        <f t="shared" si="442"/>
        <v>8</v>
      </c>
      <c r="F9434" t="str">
        <f t="shared" si="443"/>
        <v>No</v>
      </c>
    </row>
    <row r="9435" spans="1:6" x14ac:dyDescent="0.25">
      <c r="A9435" t="s">
        <v>713</v>
      </c>
      <c r="B9435" s="1">
        <v>39466</v>
      </c>
      <c r="C9435" t="s">
        <v>5353</v>
      </c>
      <c r="D9435">
        <f t="shared" si="441"/>
        <v>6296.74</v>
      </c>
      <c r="E9435">
        <f t="shared" si="442"/>
        <v>1</v>
      </c>
      <c r="F9435" t="str">
        <f t="shared" si="443"/>
        <v>No</v>
      </c>
    </row>
    <row r="9436" spans="1:6" x14ac:dyDescent="0.25">
      <c r="A9436" t="s">
        <v>126</v>
      </c>
      <c r="B9436" s="1">
        <v>41231</v>
      </c>
      <c r="C9436" t="s">
        <v>5354</v>
      </c>
      <c r="D9436">
        <f t="shared" si="441"/>
        <v>5418.18</v>
      </c>
      <c r="E9436">
        <f t="shared" si="442"/>
        <v>11</v>
      </c>
      <c r="F9436" t="str">
        <f t="shared" si="443"/>
        <v>No</v>
      </c>
    </row>
    <row r="9437" spans="1:6" x14ac:dyDescent="0.25">
      <c r="A9437" t="s">
        <v>253</v>
      </c>
      <c r="B9437" s="1">
        <v>40037</v>
      </c>
      <c r="C9437" t="s">
        <v>5355</v>
      </c>
      <c r="D9437">
        <f t="shared" si="441"/>
        <v>7751.83</v>
      </c>
      <c r="E9437">
        <f t="shared" si="442"/>
        <v>8</v>
      </c>
      <c r="F9437" t="str">
        <f t="shared" si="443"/>
        <v>No</v>
      </c>
    </row>
    <row r="9438" spans="1:6" x14ac:dyDescent="0.25">
      <c r="A9438" t="s">
        <v>985</v>
      </c>
      <c r="B9438" s="1">
        <v>39593</v>
      </c>
      <c r="C9438" t="s">
        <v>5356</v>
      </c>
      <c r="D9438">
        <f t="shared" si="441"/>
        <v>5092.4799999999996</v>
      </c>
      <c r="E9438">
        <f t="shared" si="442"/>
        <v>5</v>
      </c>
      <c r="F9438" t="str">
        <f t="shared" si="443"/>
        <v>No</v>
      </c>
    </row>
    <row r="9439" spans="1:6" x14ac:dyDescent="0.25">
      <c r="A9439" t="s">
        <v>263</v>
      </c>
      <c r="B9439" s="1">
        <v>38881</v>
      </c>
      <c r="C9439" t="s">
        <v>5357</v>
      </c>
      <c r="D9439">
        <f t="shared" si="441"/>
        <v>6411.72</v>
      </c>
      <c r="E9439">
        <f t="shared" si="442"/>
        <v>6</v>
      </c>
      <c r="F9439" t="str">
        <f t="shared" si="443"/>
        <v>No</v>
      </c>
    </row>
    <row r="9440" spans="1:6" x14ac:dyDescent="0.25">
      <c r="A9440" t="s">
        <v>1015</v>
      </c>
      <c r="B9440" s="1">
        <v>41787</v>
      </c>
      <c r="C9440" t="s">
        <v>5358</v>
      </c>
      <c r="D9440">
        <f t="shared" si="441"/>
        <v>7931.33</v>
      </c>
      <c r="E9440">
        <f t="shared" si="442"/>
        <v>5</v>
      </c>
      <c r="F9440" t="str">
        <f t="shared" si="443"/>
        <v>No</v>
      </c>
    </row>
    <row r="9441" spans="1:6" x14ac:dyDescent="0.25">
      <c r="A9441" t="s">
        <v>760</v>
      </c>
      <c r="B9441" s="1">
        <v>38832</v>
      </c>
      <c r="C9441">
        <v>9040.98</v>
      </c>
      <c r="D9441">
        <f t="shared" si="441"/>
        <v>9040.98</v>
      </c>
      <c r="E9441">
        <f t="shared" si="442"/>
        <v>4</v>
      </c>
      <c r="F9441" t="str">
        <f t="shared" si="443"/>
        <v>No</v>
      </c>
    </row>
    <row r="9442" spans="1:6" x14ac:dyDescent="0.25">
      <c r="A9442" t="s">
        <v>495</v>
      </c>
      <c r="B9442" s="1">
        <v>37159</v>
      </c>
      <c r="C9442">
        <v>7860.38</v>
      </c>
      <c r="D9442">
        <f t="shared" si="441"/>
        <v>7860.38</v>
      </c>
      <c r="E9442">
        <f t="shared" si="442"/>
        <v>9</v>
      </c>
      <c r="F9442" t="str">
        <f t="shared" si="443"/>
        <v>No</v>
      </c>
    </row>
    <row r="9443" spans="1:6" x14ac:dyDescent="0.25">
      <c r="A9443" t="s">
        <v>1213</v>
      </c>
      <c r="B9443" s="1">
        <v>39125</v>
      </c>
      <c r="C9443">
        <v>7527.78</v>
      </c>
      <c r="D9443">
        <f t="shared" si="441"/>
        <v>7527.78</v>
      </c>
      <c r="E9443">
        <f t="shared" si="442"/>
        <v>2</v>
      </c>
      <c r="F9443" t="str">
        <f t="shared" si="443"/>
        <v>No</v>
      </c>
    </row>
    <row r="9444" spans="1:6" x14ac:dyDescent="0.25">
      <c r="A9444" t="s">
        <v>487</v>
      </c>
      <c r="B9444" s="1">
        <v>39022</v>
      </c>
      <c r="C9444">
        <v>9955.9500000000007</v>
      </c>
      <c r="D9444">
        <f t="shared" si="441"/>
        <v>9955.9500000000007</v>
      </c>
      <c r="E9444">
        <f t="shared" si="442"/>
        <v>11</v>
      </c>
      <c r="F9444" t="str">
        <f t="shared" si="443"/>
        <v>No</v>
      </c>
    </row>
    <row r="9445" spans="1:6" x14ac:dyDescent="0.25">
      <c r="A9445" t="s">
        <v>217</v>
      </c>
      <c r="B9445" s="1">
        <v>40557</v>
      </c>
      <c r="C9445">
        <v>5576.91</v>
      </c>
      <c r="D9445">
        <f t="shared" si="441"/>
        <v>5576.91</v>
      </c>
      <c r="E9445">
        <f t="shared" si="442"/>
        <v>1</v>
      </c>
      <c r="F9445" t="str">
        <f t="shared" si="443"/>
        <v>No</v>
      </c>
    </row>
    <row r="9446" spans="1:6" x14ac:dyDescent="0.25">
      <c r="A9446" t="s">
        <v>310</v>
      </c>
      <c r="B9446" s="1">
        <v>39218</v>
      </c>
      <c r="C9446">
        <v>8824.86</v>
      </c>
      <c r="D9446">
        <f t="shared" si="441"/>
        <v>8824.86</v>
      </c>
      <c r="E9446">
        <f t="shared" si="442"/>
        <v>5</v>
      </c>
      <c r="F9446" t="str">
        <f t="shared" si="443"/>
        <v>No</v>
      </c>
    </row>
    <row r="9447" spans="1:6" x14ac:dyDescent="0.25">
      <c r="A9447" t="s">
        <v>1012</v>
      </c>
      <c r="B9447" s="1">
        <v>38872</v>
      </c>
      <c r="C9447" t="s">
        <v>5359</v>
      </c>
      <c r="D9447">
        <f t="shared" si="441"/>
        <v>8786.23</v>
      </c>
      <c r="E9447">
        <f t="shared" si="442"/>
        <v>6</v>
      </c>
      <c r="F9447" t="str">
        <f t="shared" si="443"/>
        <v>No</v>
      </c>
    </row>
    <row r="9448" spans="1:6" x14ac:dyDescent="0.25">
      <c r="A9448" t="s">
        <v>435</v>
      </c>
      <c r="B9448" s="1">
        <v>40498</v>
      </c>
      <c r="C9448">
        <v>5803.85</v>
      </c>
      <c r="D9448">
        <f t="shared" si="441"/>
        <v>5803.85</v>
      </c>
      <c r="E9448">
        <f t="shared" si="442"/>
        <v>11</v>
      </c>
      <c r="F9448" t="str">
        <f t="shared" si="443"/>
        <v>No</v>
      </c>
    </row>
    <row r="9449" spans="1:6" x14ac:dyDescent="0.25">
      <c r="A9449" t="s">
        <v>181</v>
      </c>
      <c r="B9449" s="1">
        <v>39905</v>
      </c>
      <c r="C9449" t="s">
        <v>5360</v>
      </c>
      <c r="D9449">
        <f t="shared" si="441"/>
        <v>8903.7199999999993</v>
      </c>
      <c r="E9449">
        <f t="shared" si="442"/>
        <v>4</v>
      </c>
      <c r="F9449" t="str">
        <f t="shared" si="443"/>
        <v>No</v>
      </c>
    </row>
    <row r="9450" spans="1:6" x14ac:dyDescent="0.25">
      <c r="A9450" t="s">
        <v>809</v>
      </c>
      <c r="B9450" s="1">
        <v>37868</v>
      </c>
      <c r="C9450">
        <v>9117.4</v>
      </c>
      <c r="D9450">
        <f t="shared" si="441"/>
        <v>9117.4</v>
      </c>
      <c r="E9450">
        <f t="shared" si="442"/>
        <v>9</v>
      </c>
      <c r="F9450" t="str">
        <f t="shared" si="443"/>
        <v>No</v>
      </c>
    </row>
    <row r="9451" spans="1:6" x14ac:dyDescent="0.25">
      <c r="A9451" t="s">
        <v>743</v>
      </c>
      <c r="B9451" s="1">
        <v>40633</v>
      </c>
      <c r="C9451">
        <v>5610.74</v>
      </c>
      <c r="D9451">
        <f t="shared" si="441"/>
        <v>5610.74</v>
      </c>
      <c r="E9451">
        <f t="shared" si="442"/>
        <v>3</v>
      </c>
      <c r="F9451" t="str">
        <f t="shared" si="443"/>
        <v>No</v>
      </c>
    </row>
    <row r="9452" spans="1:6" x14ac:dyDescent="0.25">
      <c r="A9452" t="s">
        <v>247</v>
      </c>
      <c r="B9452" s="1">
        <v>39754</v>
      </c>
      <c r="C9452">
        <v>7183.64</v>
      </c>
      <c r="D9452">
        <f t="shared" si="441"/>
        <v>7183.64</v>
      </c>
      <c r="E9452">
        <f t="shared" si="442"/>
        <v>11</v>
      </c>
      <c r="F9452" t="str">
        <f t="shared" si="443"/>
        <v>Yes</v>
      </c>
    </row>
    <row r="9453" spans="1:6" x14ac:dyDescent="0.25">
      <c r="A9453" t="s">
        <v>178</v>
      </c>
      <c r="B9453" s="1">
        <v>39157</v>
      </c>
      <c r="C9453" t="s">
        <v>5361</v>
      </c>
      <c r="D9453">
        <f t="shared" si="441"/>
        <v>6508.19</v>
      </c>
      <c r="E9453">
        <f t="shared" si="442"/>
        <v>3</v>
      </c>
      <c r="F9453" t="str">
        <f t="shared" si="443"/>
        <v>No</v>
      </c>
    </row>
    <row r="9454" spans="1:6" x14ac:dyDescent="0.25">
      <c r="A9454" t="s">
        <v>600</v>
      </c>
      <c r="B9454" s="1">
        <v>40396</v>
      </c>
      <c r="C9454" t="s">
        <v>5362</v>
      </c>
      <c r="D9454">
        <f t="shared" si="441"/>
        <v>8822.5</v>
      </c>
      <c r="E9454">
        <f t="shared" si="442"/>
        <v>8</v>
      </c>
      <c r="F9454" t="str">
        <f t="shared" si="443"/>
        <v>No</v>
      </c>
    </row>
    <row r="9455" spans="1:6" x14ac:dyDescent="0.25">
      <c r="A9455" t="s">
        <v>388</v>
      </c>
      <c r="B9455" s="1">
        <v>39510</v>
      </c>
      <c r="C9455">
        <v>6042.15</v>
      </c>
      <c r="D9455">
        <f t="shared" si="441"/>
        <v>6042.15</v>
      </c>
      <c r="E9455">
        <f t="shared" si="442"/>
        <v>3</v>
      </c>
      <c r="F9455" t="str">
        <f t="shared" si="443"/>
        <v>No</v>
      </c>
    </row>
    <row r="9456" spans="1:6" x14ac:dyDescent="0.25">
      <c r="A9456" t="s">
        <v>949</v>
      </c>
      <c r="B9456" s="1">
        <v>41823</v>
      </c>
      <c r="C9456" t="s">
        <v>5363</v>
      </c>
      <c r="D9456">
        <f t="shared" si="441"/>
        <v>6316.83</v>
      </c>
      <c r="E9456">
        <f t="shared" si="442"/>
        <v>7</v>
      </c>
      <c r="F9456" t="str">
        <f t="shared" si="443"/>
        <v>No</v>
      </c>
    </row>
    <row r="9457" spans="1:6" x14ac:dyDescent="0.25">
      <c r="A9457" t="s">
        <v>594</v>
      </c>
      <c r="B9457" s="1">
        <v>39156</v>
      </c>
      <c r="C9457">
        <v>5278.57</v>
      </c>
      <c r="D9457">
        <f t="shared" si="441"/>
        <v>5278.57</v>
      </c>
      <c r="E9457">
        <f t="shared" si="442"/>
        <v>3</v>
      </c>
      <c r="F9457" t="str">
        <f t="shared" si="443"/>
        <v>No</v>
      </c>
    </row>
    <row r="9458" spans="1:6" x14ac:dyDescent="0.25">
      <c r="A9458" t="s">
        <v>454</v>
      </c>
      <c r="B9458" s="1">
        <v>40672</v>
      </c>
      <c r="C9458">
        <v>8708.0400000000009</v>
      </c>
      <c r="D9458">
        <f t="shared" si="441"/>
        <v>8708.0400000000009</v>
      </c>
      <c r="E9458">
        <f t="shared" si="442"/>
        <v>5</v>
      </c>
      <c r="F9458" t="str">
        <f t="shared" si="443"/>
        <v>No</v>
      </c>
    </row>
    <row r="9459" spans="1:6" x14ac:dyDescent="0.25">
      <c r="A9459" t="s">
        <v>114</v>
      </c>
      <c r="B9459" s="1">
        <v>37863</v>
      </c>
      <c r="C9459">
        <v>9917.26</v>
      </c>
      <c r="D9459">
        <f t="shared" si="441"/>
        <v>9917.26</v>
      </c>
      <c r="E9459">
        <f t="shared" si="442"/>
        <v>8</v>
      </c>
      <c r="F9459" t="str">
        <f t="shared" si="443"/>
        <v>No</v>
      </c>
    </row>
    <row r="9460" spans="1:6" x14ac:dyDescent="0.25">
      <c r="A9460" t="s">
        <v>1170</v>
      </c>
      <c r="B9460" s="1">
        <v>40249</v>
      </c>
      <c r="C9460">
        <v>5391.85</v>
      </c>
      <c r="D9460">
        <f t="shared" si="441"/>
        <v>5391.85</v>
      </c>
      <c r="E9460">
        <f t="shared" si="442"/>
        <v>3</v>
      </c>
      <c r="F9460" t="str">
        <f t="shared" si="443"/>
        <v>No</v>
      </c>
    </row>
    <row r="9461" spans="1:6" x14ac:dyDescent="0.25">
      <c r="A9461" t="s">
        <v>74</v>
      </c>
      <c r="B9461" s="1">
        <v>37504</v>
      </c>
      <c r="C9461" t="s">
        <v>5364</v>
      </c>
      <c r="D9461">
        <f t="shared" si="441"/>
        <v>6972.85</v>
      </c>
      <c r="E9461">
        <f t="shared" si="442"/>
        <v>9</v>
      </c>
      <c r="F9461" t="str">
        <f t="shared" si="443"/>
        <v>Yes</v>
      </c>
    </row>
    <row r="9462" spans="1:6" x14ac:dyDescent="0.25">
      <c r="A9462" t="s">
        <v>166</v>
      </c>
      <c r="B9462" s="1">
        <v>39551</v>
      </c>
      <c r="C9462">
        <v>7553.46</v>
      </c>
      <c r="D9462">
        <f t="shared" si="441"/>
        <v>7553.46</v>
      </c>
      <c r="E9462">
        <f t="shared" si="442"/>
        <v>4</v>
      </c>
      <c r="F9462" t="str">
        <f t="shared" si="443"/>
        <v>No</v>
      </c>
    </row>
    <row r="9463" spans="1:6" x14ac:dyDescent="0.25">
      <c r="A9463" t="s">
        <v>320</v>
      </c>
      <c r="B9463" s="1">
        <v>40149</v>
      </c>
      <c r="C9463" t="s">
        <v>5365</v>
      </c>
      <c r="D9463">
        <f t="shared" si="441"/>
        <v>7158.91</v>
      </c>
      <c r="E9463">
        <f t="shared" si="442"/>
        <v>12</v>
      </c>
      <c r="F9463" t="str">
        <f t="shared" si="443"/>
        <v>Yes</v>
      </c>
    </row>
    <row r="9464" spans="1:6" x14ac:dyDescent="0.25">
      <c r="A9464" t="s">
        <v>101</v>
      </c>
      <c r="B9464" s="1">
        <v>41982</v>
      </c>
      <c r="C9464">
        <v>7206.92</v>
      </c>
      <c r="D9464">
        <f t="shared" si="441"/>
        <v>7206.92</v>
      </c>
      <c r="E9464">
        <f t="shared" si="442"/>
        <v>12</v>
      </c>
      <c r="F9464" t="str">
        <f t="shared" si="443"/>
        <v>No</v>
      </c>
    </row>
    <row r="9465" spans="1:6" x14ac:dyDescent="0.25">
      <c r="A9465" t="s">
        <v>354</v>
      </c>
      <c r="B9465" s="1">
        <v>41131</v>
      </c>
      <c r="C9465">
        <v>5534.17</v>
      </c>
      <c r="D9465">
        <f t="shared" si="441"/>
        <v>5534.17</v>
      </c>
      <c r="E9465">
        <f t="shared" si="442"/>
        <v>8</v>
      </c>
      <c r="F9465" t="str">
        <f t="shared" si="443"/>
        <v>No</v>
      </c>
    </row>
    <row r="9466" spans="1:6" x14ac:dyDescent="0.25">
      <c r="A9466" t="s">
        <v>2264</v>
      </c>
      <c r="B9466" s="1">
        <v>41566</v>
      </c>
      <c r="C9466">
        <v>7311.64</v>
      </c>
      <c r="D9466">
        <f t="shared" si="441"/>
        <v>7311.64</v>
      </c>
      <c r="E9466">
        <f t="shared" si="442"/>
        <v>10</v>
      </c>
      <c r="F9466" t="str">
        <f t="shared" si="443"/>
        <v>No</v>
      </c>
    </row>
    <row r="9467" spans="1:6" x14ac:dyDescent="0.25">
      <c r="A9467" t="s">
        <v>1133</v>
      </c>
      <c r="B9467" s="1">
        <v>37685</v>
      </c>
      <c r="C9467">
        <v>7007.94</v>
      </c>
      <c r="D9467">
        <f t="shared" si="441"/>
        <v>7007.94</v>
      </c>
      <c r="E9467">
        <f t="shared" si="442"/>
        <v>3</v>
      </c>
      <c r="F9467" t="str">
        <f t="shared" si="443"/>
        <v>No</v>
      </c>
    </row>
    <row r="9468" spans="1:6" x14ac:dyDescent="0.25">
      <c r="A9468" t="s">
        <v>855</v>
      </c>
      <c r="B9468" s="1">
        <v>38443</v>
      </c>
      <c r="C9468" t="s">
        <v>5366</v>
      </c>
      <c r="D9468">
        <f t="shared" si="441"/>
        <v>9822.68</v>
      </c>
      <c r="E9468">
        <f t="shared" si="442"/>
        <v>4</v>
      </c>
      <c r="F9468" t="str">
        <f t="shared" si="443"/>
        <v>No</v>
      </c>
    </row>
    <row r="9469" spans="1:6" x14ac:dyDescent="0.25">
      <c r="A9469" t="s">
        <v>202</v>
      </c>
      <c r="B9469" s="1">
        <v>37737</v>
      </c>
      <c r="C9469" t="s">
        <v>5367</v>
      </c>
      <c r="D9469">
        <f t="shared" si="441"/>
        <v>7944.59</v>
      </c>
      <c r="E9469">
        <f t="shared" si="442"/>
        <v>4</v>
      </c>
      <c r="F9469" t="str">
        <f t="shared" si="443"/>
        <v>No</v>
      </c>
    </row>
    <row r="9470" spans="1:6" x14ac:dyDescent="0.25">
      <c r="A9470" t="s">
        <v>217</v>
      </c>
      <c r="B9470" s="1">
        <v>38154</v>
      </c>
      <c r="C9470" t="s">
        <v>5368</v>
      </c>
      <c r="D9470">
        <f t="shared" si="441"/>
        <v>6424.69</v>
      </c>
      <c r="E9470">
        <f t="shared" si="442"/>
        <v>6</v>
      </c>
      <c r="F9470" t="str">
        <f t="shared" si="443"/>
        <v>No</v>
      </c>
    </row>
    <row r="9471" spans="1:6" x14ac:dyDescent="0.25">
      <c r="A9471" t="s">
        <v>1375</v>
      </c>
      <c r="B9471" s="1">
        <v>39788</v>
      </c>
      <c r="C9471" t="s">
        <v>5369</v>
      </c>
      <c r="D9471">
        <f t="shared" si="441"/>
        <v>9735.65</v>
      </c>
      <c r="E9471">
        <f t="shared" si="442"/>
        <v>12</v>
      </c>
      <c r="F9471" t="str">
        <f t="shared" si="443"/>
        <v>No</v>
      </c>
    </row>
    <row r="9472" spans="1:6" x14ac:dyDescent="0.25">
      <c r="A9472" t="s">
        <v>3108</v>
      </c>
      <c r="B9472" s="1">
        <v>41378</v>
      </c>
      <c r="C9472">
        <v>7168.63</v>
      </c>
      <c r="D9472">
        <f t="shared" si="441"/>
        <v>7168.63</v>
      </c>
      <c r="E9472">
        <f t="shared" si="442"/>
        <v>4</v>
      </c>
      <c r="F9472" t="str">
        <f t="shared" si="443"/>
        <v>No</v>
      </c>
    </row>
    <row r="9473" spans="1:6" x14ac:dyDescent="0.25">
      <c r="A9473" t="s">
        <v>851</v>
      </c>
      <c r="B9473" s="1">
        <v>39084</v>
      </c>
      <c r="C9473">
        <v>8374.94</v>
      </c>
      <c r="D9473">
        <f t="shared" si="441"/>
        <v>8374.94</v>
      </c>
      <c r="E9473">
        <f t="shared" si="442"/>
        <v>1</v>
      </c>
      <c r="F9473" t="str">
        <f t="shared" si="443"/>
        <v>No</v>
      </c>
    </row>
    <row r="9474" spans="1:6" x14ac:dyDescent="0.25">
      <c r="A9474" t="s">
        <v>640</v>
      </c>
      <c r="B9474" s="1">
        <v>38139</v>
      </c>
      <c r="C9474">
        <v>6844.65</v>
      </c>
      <c r="D9474">
        <f t="shared" si="441"/>
        <v>6844.65</v>
      </c>
      <c r="E9474">
        <f t="shared" si="442"/>
        <v>6</v>
      </c>
      <c r="F9474" t="str">
        <f t="shared" si="443"/>
        <v>No</v>
      </c>
    </row>
    <row r="9475" spans="1:6" x14ac:dyDescent="0.25">
      <c r="A9475" t="s">
        <v>816</v>
      </c>
      <c r="B9475" s="1">
        <v>37282</v>
      </c>
      <c r="C9475">
        <v>5083.97</v>
      </c>
      <c r="D9475">
        <f t="shared" ref="D9475:D9538" si="444">IF(LEFT(RIGHT(C9475,3))=",",_xlfn.NUMBERVALUE(C9475,",","."),C9475)</f>
        <v>5083.97</v>
      </c>
      <c r="E9475">
        <f t="shared" ref="E9475:E9538" si="445">MONTH(B9475)</f>
        <v>1</v>
      </c>
      <c r="F9475" t="str">
        <f t="shared" ref="F9475:F9538" si="446">IF(ISERROR(SEARCH("J*A*S*M",A9475)),"No","Yes")</f>
        <v>No</v>
      </c>
    </row>
    <row r="9476" spans="1:6" x14ac:dyDescent="0.25">
      <c r="A9476" t="s">
        <v>1125</v>
      </c>
      <c r="B9476" s="1">
        <v>38542</v>
      </c>
      <c r="C9476">
        <v>5918.34</v>
      </c>
      <c r="D9476">
        <f t="shared" si="444"/>
        <v>5918.34</v>
      </c>
      <c r="E9476">
        <f t="shared" si="445"/>
        <v>7</v>
      </c>
      <c r="F9476" t="str">
        <f t="shared" si="446"/>
        <v>No</v>
      </c>
    </row>
    <row r="9477" spans="1:6" x14ac:dyDescent="0.25">
      <c r="A9477" t="s">
        <v>74</v>
      </c>
      <c r="B9477" s="1">
        <v>37783</v>
      </c>
      <c r="C9477">
        <v>8612.09</v>
      </c>
      <c r="D9477">
        <f t="shared" si="444"/>
        <v>8612.09</v>
      </c>
      <c r="E9477">
        <f t="shared" si="445"/>
        <v>6</v>
      </c>
      <c r="F9477" t="str">
        <f t="shared" si="446"/>
        <v>Yes</v>
      </c>
    </row>
    <row r="9478" spans="1:6" x14ac:dyDescent="0.25">
      <c r="A9478" t="s">
        <v>1522</v>
      </c>
      <c r="B9478" s="1">
        <v>38225</v>
      </c>
      <c r="C9478" t="s">
        <v>5370</v>
      </c>
      <c r="D9478">
        <f t="shared" si="444"/>
        <v>7316.76</v>
      </c>
      <c r="E9478">
        <f t="shared" si="445"/>
        <v>8</v>
      </c>
      <c r="F9478" t="str">
        <f t="shared" si="446"/>
        <v>No</v>
      </c>
    </row>
    <row r="9479" spans="1:6" x14ac:dyDescent="0.25">
      <c r="A9479" t="s">
        <v>138</v>
      </c>
      <c r="B9479" s="1">
        <v>37924</v>
      </c>
      <c r="C9479" t="s">
        <v>5371</v>
      </c>
      <c r="D9479">
        <f t="shared" si="444"/>
        <v>6134.05</v>
      </c>
      <c r="E9479">
        <f t="shared" si="445"/>
        <v>10</v>
      </c>
      <c r="F9479" t="str">
        <f t="shared" si="446"/>
        <v>Yes</v>
      </c>
    </row>
    <row r="9480" spans="1:6" x14ac:dyDescent="0.25">
      <c r="A9480" t="s">
        <v>607</v>
      </c>
      <c r="B9480" s="1">
        <v>38601</v>
      </c>
      <c r="C9480">
        <v>6008.67</v>
      </c>
      <c r="D9480">
        <f t="shared" si="444"/>
        <v>6008.67</v>
      </c>
      <c r="E9480">
        <f t="shared" si="445"/>
        <v>9</v>
      </c>
      <c r="F9480" t="str">
        <f t="shared" si="446"/>
        <v>No</v>
      </c>
    </row>
    <row r="9481" spans="1:6" x14ac:dyDescent="0.25">
      <c r="A9481" t="s">
        <v>988</v>
      </c>
      <c r="B9481" s="1">
        <v>37665</v>
      </c>
      <c r="C9481">
        <v>5384.23</v>
      </c>
      <c r="D9481">
        <f t="shared" si="444"/>
        <v>5384.23</v>
      </c>
      <c r="E9481">
        <f t="shared" si="445"/>
        <v>2</v>
      </c>
      <c r="F9481" t="str">
        <f t="shared" si="446"/>
        <v>No</v>
      </c>
    </row>
    <row r="9482" spans="1:6" x14ac:dyDescent="0.25">
      <c r="A9482" t="s">
        <v>78</v>
      </c>
      <c r="B9482" s="1">
        <v>38931</v>
      </c>
      <c r="C9482">
        <v>5504.89</v>
      </c>
      <c r="D9482">
        <f t="shared" si="444"/>
        <v>5504.89</v>
      </c>
      <c r="E9482">
        <f t="shared" si="445"/>
        <v>8</v>
      </c>
      <c r="F9482" t="str">
        <f t="shared" si="446"/>
        <v>No</v>
      </c>
    </row>
    <row r="9483" spans="1:6" x14ac:dyDescent="0.25">
      <c r="A9483" t="s">
        <v>101</v>
      </c>
      <c r="B9483" s="1">
        <v>40828</v>
      </c>
      <c r="C9483" t="s">
        <v>5372</v>
      </c>
      <c r="D9483">
        <f t="shared" si="444"/>
        <v>5768.06</v>
      </c>
      <c r="E9483">
        <f t="shared" si="445"/>
        <v>10</v>
      </c>
      <c r="F9483" t="str">
        <f t="shared" si="446"/>
        <v>No</v>
      </c>
    </row>
    <row r="9484" spans="1:6" x14ac:dyDescent="0.25">
      <c r="A9484" t="s">
        <v>256</v>
      </c>
      <c r="B9484" s="1">
        <v>38735</v>
      </c>
      <c r="C9484">
        <v>9831.43</v>
      </c>
      <c r="D9484">
        <f t="shared" si="444"/>
        <v>9831.43</v>
      </c>
      <c r="E9484">
        <f t="shared" si="445"/>
        <v>1</v>
      </c>
      <c r="F9484" t="str">
        <f t="shared" si="446"/>
        <v>No</v>
      </c>
    </row>
    <row r="9485" spans="1:6" x14ac:dyDescent="0.25">
      <c r="A9485" t="s">
        <v>202</v>
      </c>
      <c r="B9485" s="1">
        <v>37783</v>
      </c>
      <c r="C9485" t="s">
        <v>5373</v>
      </c>
      <c r="D9485">
        <f t="shared" si="444"/>
        <v>8727.7999999999993</v>
      </c>
      <c r="E9485">
        <f t="shared" si="445"/>
        <v>6</v>
      </c>
      <c r="F9485" t="str">
        <f t="shared" si="446"/>
        <v>No</v>
      </c>
    </row>
    <row r="9486" spans="1:6" x14ac:dyDescent="0.25">
      <c r="A9486" t="s">
        <v>860</v>
      </c>
      <c r="B9486" s="1">
        <v>39484</v>
      </c>
      <c r="C9486">
        <v>8825.86</v>
      </c>
      <c r="D9486">
        <f t="shared" si="444"/>
        <v>8825.86</v>
      </c>
      <c r="E9486">
        <f t="shared" si="445"/>
        <v>2</v>
      </c>
      <c r="F9486" t="str">
        <f t="shared" si="446"/>
        <v>No</v>
      </c>
    </row>
    <row r="9487" spans="1:6" x14ac:dyDescent="0.25">
      <c r="A9487" t="s">
        <v>202</v>
      </c>
      <c r="B9487" s="1">
        <v>39806</v>
      </c>
      <c r="C9487">
        <v>6630.01</v>
      </c>
      <c r="D9487">
        <f t="shared" si="444"/>
        <v>6630.01</v>
      </c>
      <c r="E9487">
        <f t="shared" si="445"/>
        <v>12</v>
      </c>
      <c r="F9487" t="str">
        <f t="shared" si="446"/>
        <v>No</v>
      </c>
    </row>
    <row r="9488" spans="1:6" x14ac:dyDescent="0.25">
      <c r="A9488" t="s">
        <v>502</v>
      </c>
      <c r="B9488" s="1">
        <v>38119</v>
      </c>
      <c r="C9488">
        <v>8126.04</v>
      </c>
      <c r="D9488">
        <f t="shared" si="444"/>
        <v>8126.04</v>
      </c>
      <c r="E9488">
        <f t="shared" si="445"/>
        <v>5</v>
      </c>
      <c r="F9488" t="str">
        <f t="shared" si="446"/>
        <v>No</v>
      </c>
    </row>
    <row r="9489" spans="1:6" x14ac:dyDescent="0.25">
      <c r="A9489" t="s">
        <v>185</v>
      </c>
      <c r="B9489" s="1">
        <v>39451</v>
      </c>
      <c r="C9489" t="s">
        <v>5374</v>
      </c>
      <c r="D9489">
        <f t="shared" si="444"/>
        <v>9589.93</v>
      </c>
      <c r="E9489">
        <f t="shared" si="445"/>
        <v>1</v>
      </c>
      <c r="F9489" t="str">
        <f t="shared" si="446"/>
        <v>No</v>
      </c>
    </row>
    <row r="9490" spans="1:6" x14ac:dyDescent="0.25">
      <c r="A9490" t="s">
        <v>600</v>
      </c>
      <c r="B9490" s="1">
        <v>40460</v>
      </c>
      <c r="C9490">
        <v>5040.59</v>
      </c>
      <c r="D9490">
        <f t="shared" si="444"/>
        <v>5040.59</v>
      </c>
      <c r="E9490">
        <f t="shared" si="445"/>
        <v>10</v>
      </c>
      <c r="F9490" t="str">
        <f t="shared" si="446"/>
        <v>No</v>
      </c>
    </row>
    <row r="9491" spans="1:6" x14ac:dyDescent="0.25">
      <c r="A9491" t="s">
        <v>247</v>
      </c>
      <c r="B9491" s="1">
        <v>40597</v>
      </c>
      <c r="C9491">
        <v>7476.51</v>
      </c>
      <c r="D9491">
        <f t="shared" si="444"/>
        <v>7476.51</v>
      </c>
      <c r="E9491">
        <f t="shared" si="445"/>
        <v>2</v>
      </c>
      <c r="F9491" t="str">
        <f t="shared" si="446"/>
        <v>Yes</v>
      </c>
    </row>
    <row r="9492" spans="1:6" x14ac:dyDescent="0.25">
      <c r="A9492" t="s">
        <v>125</v>
      </c>
      <c r="B9492" s="1">
        <v>41055</v>
      </c>
      <c r="C9492">
        <v>6207.2</v>
      </c>
      <c r="D9492">
        <f t="shared" si="444"/>
        <v>6207.2</v>
      </c>
      <c r="E9492">
        <f t="shared" si="445"/>
        <v>5</v>
      </c>
      <c r="F9492" t="str">
        <f t="shared" si="446"/>
        <v>No</v>
      </c>
    </row>
    <row r="9493" spans="1:6" x14ac:dyDescent="0.25">
      <c r="A9493" t="s">
        <v>1297</v>
      </c>
      <c r="B9493" s="1">
        <v>37363</v>
      </c>
      <c r="C9493" t="s">
        <v>5375</v>
      </c>
      <c r="D9493">
        <f t="shared" si="444"/>
        <v>6388.54</v>
      </c>
      <c r="E9493">
        <f t="shared" si="445"/>
        <v>4</v>
      </c>
      <c r="F9493" t="str">
        <f t="shared" si="446"/>
        <v>No</v>
      </c>
    </row>
    <row r="9494" spans="1:6" x14ac:dyDescent="0.25">
      <c r="A9494" t="s">
        <v>992</v>
      </c>
      <c r="B9494" s="1">
        <v>39668</v>
      </c>
      <c r="C9494" t="s">
        <v>5376</v>
      </c>
      <c r="D9494">
        <f t="shared" si="444"/>
        <v>9500.48</v>
      </c>
      <c r="E9494">
        <f t="shared" si="445"/>
        <v>8</v>
      </c>
      <c r="F9494" t="str">
        <f t="shared" si="446"/>
        <v>No</v>
      </c>
    </row>
    <row r="9495" spans="1:6" x14ac:dyDescent="0.25">
      <c r="A9495" t="s">
        <v>1376</v>
      </c>
      <c r="B9495" s="1">
        <v>41056</v>
      </c>
      <c r="C9495">
        <v>5001.37</v>
      </c>
      <c r="D9495">
        <f t="shared" si="444"/>
        <v>5001.37</v>
      </c>
      <c r="E9495">
        <f t="shared" si="445"/>
        <v>5</v>
      </c>
      <c r="F9495" t="str">
        <f t="shared" si="446"/>
        <v>No</v>
      </c>
    </row>
    <row r="9496" spans="1:6" x14ac:dyDescent="0.25">
      <c r="A9496" t="s">
        <v>898</v>
      </c>
      <c r="B9496" s="1">
        <v>38571</v>
      </c>
      <c r="C9496">
        <v>9080.7099999999991</v>
      </c>
      <c r="D9496">
        <f t="shared" si="444"/>
        <v>9080.7099999999991</v>
      </c>
      <c r="E9496">
        <f t="shared" si="445"/>
        <v>8</v>
      </c>
      <c r="F9496" t="str">
        <f t="shared" si="446"/>
        <v>No</v>
      </c>
    </row>
    <row r="9497" spans="1:6" x14ac:dyDescent="0.25">
      <c r="A9497" t="s">
        <v>879</v>
      </c>
      <c r="B9497" s="1">
        <v>38843</v>
      </c>
      <c r="C9497" t="s">
        <v>5377</v>
      </c>
      <c r="D9497">
        <f t="shared" si="444"/>
        <v>7633.21</v>
      </c>
      <c r="E9497">
        <f t="shared" si="445"/>
        <v>5</v>
      </c>
      <c r="F9497" t="str">
        <f t="shared" si="446"/>
        <v>No</v>
      </c>
    </row>
    <row r="9498" spans="1:6" x14ac:dyDescent="0.25">
      <c r="A9498" t="s">
        <v>339</v>
      </c>
      <c r="B9498" s="1">
        <v>37559</v>
      </c>
      <c r="C9498">
        <v>5942.7</v>
      </c>
      <c r="D9498">
        <f t="shared" si="444"/>
        <v>5942.7</v>
      </c>
      <c r="E9498">
        <f t="shared" si="445"/>
        <v>10</v>
      </c>
      <c r="F9498" t="str">
        <f t="shared" si="446"/>
        <v>No</v>
      </c>
    </row>
    <row r="9499" spans="1:6" x14ac:dyDescent="0.25">
      <c r="A9499" t="s">
        <v>631</v>
      </c>
      <c r="B9499" s="1">
        <v>40078</v>
      </c>
      <c r="C9499">
        <v>8933.2999999999993</v>
      </c>
      <c r="D9499">
        <f t="shared" si="444"/>
        <v>8933.2999999999993</v>
      </c>
      <c r="E9499">
        <f t="shared" si="445"/>
        <v>9</v>
      </c>
      <c r="F9499" t="str">
        <f t="shared" si="446"/>
        <v>No</v>
      </c>
    </row>
    <row r="9500" spans="1:6" x14ac:dyDescent="0.25">
      <c r="A9500" t="s">
        <v>329</v>
      </c>
      <c r="B9500" s="1">
        <v>37148</v>
      </c>
      <c r="C9500">
        <v>9256.6299999999992</v>
      </c>
      <c r="D9500">
        <f t="shared" si="444"/>
        <v>9256.6299999999992</v>
      </c>
      <c r="E9500">
        <f t="shared" si="445"/>
        <v>9</v>
      </c>
      <c r="F9500" t="str">
        <f t="shared" si="446"/>
        <v>No</v>
      </c>
    </row>
    <row r="9501" spans="1:6" x14ac:dyDescent="0.25">
      <c r="A9501" t="s">
        <v>357</v>
      </c>
      <c r="B9501" s="1">
        <v>37760</v>
      </c>
      <c r="C9501" t="s">
        <v>5378</v>
      </c>
      <c r="D9501">
        <f t="shared" si="444"/>
        <v>7007.96</v>
      </c>
      <c r="E9501">
        <f t="shared" si="445"/>
        <v>5</v>
      </c>
      <c r="F9501" t="str">
        <f t="shared" si="446"/>
        <v>No</v>
      </c>
    </row>
    <row r="9502" spans="1:6" x14ac:dyDescent="0.25">
      <c r="A9502" t="s">
        <v>77</v>
      </c>
      <c r="B9502" s="1">
        <v>41460</v>
      </c>
      <c r="C9502">
        <v>6653.58</v>
      </c>
      <c r="D9502">
        <f t="shared" si="444"/>
        <v>6653.58</v>
      </c>
      <c r="E9502">
        <f t="shared" si="445"/>
        <v>7</v>
      </c>
      <c r="F9502" t="str">
        <f t="shared" si="446"/>
        <v>No</v>
      </c>
    </row>
    <row r="9503" spans="1:6" x14ac:dyDescent="0.25">
      <c r="A9503" t="s">
        <v>362</v>
      </c>
      <c r="B9503" s="1">
        <v>40707</v>
      </c>
      <c r="C9503">
        <v>8715.0400000000009</v>
      </c>
      <c r="D9503">
        <f t="shared" si="444"/>
        <v>8715.0400000000009</v>
      </c>
      <c r="E9503">
        <f t="shared" si="445"/>
        <v>6</v>
      </c>
      <c r="F9503" t="str">
        <f t="shared" si="446"/>
        <v>No</v>
      </c>
    </row>
    <row r="9504" spans="1:6" x14ac:dyDescent="0.25">
      <c r="A9504" t="s">
        <v>211</v>
      </c>
      <c r="B9504" s="1">
        <v>40506</v>
      </c>
      <c r="C9504" t="s">
        <v>5379</v>
      </c>
      <c r="D9504">
        <f t="shared" si="444"/>
        <v>8257.81</v>
      </c>
      <c r="E9504">
        <f t="shared" si="445"/>
        <v>11</v>
      </c>
      <c r="F9504" t="str">
        <f t="shared" si="446"/>
        <v>No</v>
      </c>
    </row>
    <row r="9505" spans="1:6" x14ac:dyDescent="0.25">
      <c r="A9505" t="s">
        <v>154</v>
      </c>
      <c r="B9505" s="1">
        <v>41035</v>
      </c>
      <c r="C9505" t="s">
        <v>5380</v>
      </c>
      <c r="D9505">
        <f t="shared" si="444"/>
        <v>5157.96</v>
      </c>
      <c r="E9505">
        <f t="shared" si="445"/>
        <v>5</v>
      </c>
      <c r="F9505" t="str">
        <f t="shared" si="446"/>
        <v>No</v>
      </c>
    </row>
    <row r="9506" spans="1:6" x14ac:dyDescent="0.25">
      <c r="A9506" t="s">
        <v>1550</v>
      </c>
      <c r="B9506" s="1">
        <v>38692</v>
      </c>
      <c r="C9506">
        <v>5652.57</v>
      </c>
      <c r="D9506">
        <f t="shared" si="444"/>
        <v>5652.57</v>
      </c>
      <c r="E9506">
        <f t="shared" si="445"/>
        <v>12</v>
      </c>
      <c r="F9506" t="str">
        <f t="shared" si="446"/>
        <v>No</v>
      </c>
    </row>
    <row r="9507" spans="1:6" x14ac:dyDescent="0.25">
      <c r="A9507" t="s">
        <v>66</v>
      </c>
      <c r="B9507" s="1">
        <v>39280</v>
      </c>
      <c r="C9507" t="s">
        <v>5381</v>
      </c>
      <c r="D9507">
        <f t="shared" si="444"/>
        <v>8543.2900000000009</v>
      </c>
      <c r="E9507">
        <f t="shared" si="445"/>
        <v>7</v>
      </c>
      <c r="F9507" t="str">
        <f t="shared" si="446"/>
        <v>No</v>
      </c>
    </row>
    <row r="9508" spans="1:6" x14ac:dyDescent="0.25">
      <c r="A9508" t="s">
        <v>467</v>
      </c>
      <c r="B9508" s="1">
        <v>39779</v>
      </c>
      <c r="C9508" t="s">
        <v>5382</v>
      </c>
      <c r="D9508">
        <f t="shared" si="444"/>
        <v>9039.8799999999992</v>
      </c>
      <c r="E9508">
        <f t="shared" si="445"/>
        <v>11</v>
      </c>
      <c r="F9508" t="str">
        <f t="shared" si="446"/>
        <v>No</v>
      </c>
    </row>
    <row r="9509" spans="1:6" x14ac:dyDescent="0.25">
      <c r="A9509" t="s">
        <v>413</v>
      </c>
      <c r="B9509" s="1">
        <v>37876</v>
      </c>
      <c r="C9509">
        <v>7198.9</v>
      </c>
      <c r="D9509">
        <f t="shared" si="444"/>
        <v>7198.9</v>
      </c>
      <c r="E9509">
        <f t="shared" si="445"/>
        <v>9</v>
      </c>
      <c r="F9509" t="str">
        <f t="shared" si="446"/>
        <v>No</v>
      </c>
    </row>
    <row r="9510" spans="1:6" x14ac:dyDescent="0.25">
      <c r="A9510" t="s">
        <v>816</v>
      </c>
      <c r="B9510" s="1">
        <v>39047</v>
      </c>
      <c r="C9510">
        <v>7132.27</v>
      </c>
      <c r="D9510">
        <f t="shared" si="444"/>
        <v>7132.27</v>
      </c>
      <c r="E9510">
        <f t="shared" si="445"/>
        <v>11</v>
      </c>
      <c r="F9510" t="str">
        <f t="shared" si="446"/>
        <v>No</v>
      </c>
    </row>
    <row r="9511" spans="1:6" x14ac:dyDescent="0.25">
      <c r="A9511" t="s">
        <v>201</v>
      </c>
      <c r="B9511" s="1">
        <v>37810</v>
      </c>
      <c r="C9511">
        <v>7641.08</v>
      </c>
      <c r="D9511">
        <f t="shared" si="444"/>
        <v>7641.08</v>
      </c>
      <c r="E9511">
        <f t="shared" si="445"/>
        <v>7</v>
      </c>
      <c r="F9511" t="str">
        <f t="shared" si="446"/>
        <v>No</v>
      </c>
    </row>
    <row r="9512" spans="1:6" x14ac:dyDescent="0.25">
      <c r="A9512" t="s">
        <v>269</v>
      </c>
      <c r="B9512" s="1">
        <v>38422</v>
      </c>
      <c r="C9512" t="s">
        <v>5383</v>
      </c>
      <c r="D9512">
        <f t="shared" si="444"/>
        <v>9860.2999999999993</v>
      </c>
      <c r="E9512">
        <f t="shared" si="445"/>
        <v>3</v>
      </c>
      <c r="F9512" t="str">
        <f t="shared" si="446"/>
        <v>Yes</v>
      </c>
    </row>
    <row r="9513" spans="1:6" x14ac:dyDescent="0.25">
      <c r="A9513" t="s">
        <v>427</v>
      </c>
      <c r="B9513" s="1">
        <v>39281</v>
      </c>
      <c r="C9513" t="s">
        <v>5384</v>
      </c>
      <c r="D9513">
        <f t="shared" si="444"/>
        <v>7416.9</v>
      </c>
      <c r="E9513">
        <f t="shared" si="445"/>
        <v>7</v>
      </c>
      <c r="F9513" t="str">
        <f t="shared" si="446"/>
        <v>No</v>
      </c>
    </row>
    <row r="9514" spans="1:6" x14ac:dyDescent="0.25">
      <c r="A9514" t="s">
        <v>1520</v>
      </c>
      <c r="B9514" s="1">
        <v>37253</v>
      </c>
      <c r="C9514">
        <v>5674.77</v>
      </c>
      <c r="D9514">
        <f t="shared" si="444"/>
        <v>5674.77</v>
      </c>
      <c r="E9514">
        <f t="shared" si="445"/>
        <v>12</v>
      </c>
      <c r="F9514" t="str">
        <f t="shared" si="446"/>
        <v>No</v>
      </c>
    </row>
    <row r="9515" spans="1:6" x14ac:dyDescent="0.25">
      <c r="A9515" t="s">
        <v>102</v>
      </c>
      <c r="B9515" s="1">
        <v>41304</v>
      </c>
      <c r="C9515" t="s">
        <v>5385</v>
      </c>
      <c r="D9515">
        <f t="shared" si="444"/>
        <v>6312.02</v>
      </c>
      <c r="E9515">
        <f t="shared" si="445"/>
        <v>1</v>
      </c>
      <c r="F9515" t="str">
        <f t="shared" si="446"/>
        <v>No</v>
      </c>
    </row>
    <row r="9516" spans="1:6" x14ac:dyDescent="0.25">
      <c r="A9516" t="s">
        <v>1105</v>
      </c>
      <c r="B9516" s="1">
        <v>39204</v>
      </c>
      <c r="C9516" t="s">
        <v>5386</v>
      </c>
      <c r="D9516">
        <f t="shared" si="444"/>
        <v>9004.0499999999993</v>
      </c>
      <c r="E9516">
        <f t="shared" si="445"/>
        <v>5</v>
      </c>
      <c r="F9516" t="str">
        <f t="shared" si="446"/>
        <v>No</v>
      </c>
    </row>
    <row r="9517" spans="1:6" x14ac:dyDescent="0.25">
      <c r="A9517" t="s">
        <v>334</v>
      </c>
      <c r="B9517" s="1">
        <v>38931</v>
      </c>
      <c r="C9517">
        <v>5542.31</v>
      </c>
      <c r="D9517">
        <f t="shared" si="444"/>
        <v>5542.31</v>
      </c>
      <c r="E9517">
        <f t="shared" si="445"/>
        <v>8</v>
      </c>
      <c r="F9517" t="str">
        <f t="shared" si="446"/>
        <v>No</v>
      </c>
    </row>
    <row r="9518" spans="1:6" x14ac:dyDescent="0.25">
      <c r="A9518" t="s">
        <v>134</v>
      </c>
      <c r="B9518" s="1">
        <v>41774</v>
      </c>
      <c r="C9518" t="s">
        <v>5387</v>
      </c>
      <c r="D9518">
        <f t="shared" si="444"/>
        <v>9438.39</v>
      </c>
      <c r="E9518">
        <f t="shared" si="445"/>
        <v>5</v>
      </c>
      <c r="F9518" t="str">
        <f t="shared" si="446"/>
        <v>No</v>
      </c>
    </row>
    <row r="9519" spans="1:6" x14ac:dyDescent="0.25">
      <c r="A9519" t="s">
        <v>1243</v>
      </c>
      <c r="B9519" s="1">
        <v>38748</v>
      </c>
      <c r="C9519">
        <v>5051.8100000000004</v>
      </c>
      <c r="D9519">
        <f t="shared" si="444"/>
        <v>5051.8100000000004</v>
      </c>
      <c r="E9519">
        <f t="shared" si="445"/>
        <v>1</v>
      </c>
      <c r="F9519" t="str">
        <f t="shared" si="446"/>
        <v>No</v>
      </c>
    </row>
    <row r="9520" spans="1:6" x14ac:dyDescent="0.25">
      <c r="A9520" t="s">
        <v>126</v>
      </c>
      <c r="B9520" s="1">
        <v>37947</v>
      </c>
      <c r="C9520" t="s">
        <v>5388</v>
      </c>
      <c r="D9520">
        <f t="shared" si="444"/>
        <v>6733.8</v>
      </c>
      <c r="E9520">
        <f t="shared" si="445"/>
        <v>11</v>
      </c>
      <c r="F9520" t="str">
        <f t="shared" si="446"/>
        <v>No</v>
      </c>
    </row>
    <row r="9521" spans="1:6" x14ac:dyDescent="0.25">
      <c r="A9521" t="s">
        <v>780</v>
      </c>
      <c r="B9521" s="1">
        <v>40903</v>
      </c>
      <c r="C9521" t="s">
        <v>5389</v>
      </c>
      <c r="D9521">
        <f t="shared" si="444"/>
        <v>7998.01</v>
      </c>
      <c r="E9521">
        <f t="shared" si="445"/>
        <v>12</v>
      </c>
      <c r="F9521" t="str">
        <f t="shared" si="446"/>
        <v>No</v>
      </c>
    </row>
    <row r="9522" spans="1:6" x14ac:dyDescent="0.25">
      <c r="A9522" t="s">
        <v>170</v>
      </c>
      <c r="B9522" s="1">
        <v>38454</v>
      </c>
      <c r="C9522">
        <v>8188.97</v>
      </c>
      <c r="D9522">
        <f t="shared" si="444"/>
        <v>8188.97</v>
      </c>
      <c r="E9522">
        <f t="shared" si="445"/>
        <v>4</v>
      </c>
      <c r="F9522" t="str">
        <f t="shared" si="446"/>
        <v>No</v>
      </c>
    </row>
    <row r="9523" spans="1:6" x14ac:dyDescent="0.25">
      <c r="A9523" t="s">
        <v>80</v>
      </c>
      <c r="B9523" s="1">
        <v>41029</v>
      </c>
      <c r="C9523" t="s">
        <v>5390</v>
      </c>
      <c r="D9523">
        <f t="shared" si="444"/>
        <v>5668.11</v>
      </c>
      <c r="E9523">
        <f t="shared" si="445"/>
        <v>4</v>
      </c>
      <c r="F9523" t="str">
        <f t="shared" si="446"/>
        <v>Yes</v>
      </c>
    </row>
    <row r="9524" spans="1:6" x14ac:dyDescent="0.25">
      <c r="A9524" t="s">
        <v>238</v>
      </c>
      <c r="B9524" s="1">
        <v>40094</v>
      </c>
      <c r="C9524">
        <v>8595.14</v>
      </c>
      <c r="D9524">
        <f t="shared" si="444"/>
        <v>8595.14</v>
      </c>
      <c r="E9524">
        <f t="shared" si="445"/>
        <v>10</v>
      </c>
      <c r="F9524" t="str">
        <f t="shared" si="446"/>
        <v>No</v>
      </c>
    </row>
    <row r="9525" spans="1:6" x14ac:dyDescent="0.25">
      <c r="A9525" t="s">
        <v>413</v>
      </c>
      <c r="B9525" s="1">
        <v>41847</v>
      </c>
      <c r="C9525">
        <v>5839.53</v>
      </c>
      <c r="D9525">
        <f t="shared" si="444"/>
        <v>5839.53</v>
      </c>
      <c r="E9525">
        <f t="shared" si="445"/>
        <v>7</v>
      </c>
      <c r="F9525" t="str">
        <f t="shared" si="446"/>
        <v>No</v>
      </c>
    </row>
    <row r="9526" spans="1:6" x14ac:dyDescent="0.25">
      <c r="A9526" t="s">
        <v>77</v>
      </c>
      <c r="B9526" s="1">
        <v>41542</v>
      </c>
      <c r="C9526" t="s">
        <v>5391</v>
      </c>
      <c r="D9526">
        <f t="shared" si="444"/>
        <v>8124.96</v>
      </c>
      <c r="E9526">
        <f t="shared" si="445"/>
        <v>9</v>
      </c>
      <c r="F9526" t="str">
        <f t="shared" si="446"/>
        <v>No</v>
      </c>
    </row>
    <row r="9527" spans="1:6" x14ac:dyDescent="0.25">
      <c r="A9527" t="s">
        <v>568</v>
      </c>
      <c r="B9527" s="1">
        <v>39089</v>
      </c>
      <c r="C9527">
        <v>6822</v>
      </c>
      <c r="D9527">
        <f t="shared" si="444"/>
        <v>6822</v>
      </c>
      <c r="E9527">
        <f t="shared" si="445"/>
        <v>1</v>
      </c>
      <c r="F9527" t="str">
        <f t="shared" si="446"/>
        <v>No</v>
      </c>
    </row>
    <row r="9528" spans="1:6" x14ac:dyDescent="0.25">
      <c r="A9528" t="s">
        <v>736</v>
      </c>
      <c r="B9528" s="1">
        <v>38274</v>
      </c>
      <c r="C9528" t="s">
        <v>5392</v>
      </c>
      <c r="D9528">
        <f t="shared" si="444"/>
        <v>6287.95</v>
      </c>
      <c r="E9528">
        <f t="shared" si="445"/>
        <v>10</v>
      </c>
      <c r="F9528" t="str">
        <f t="shared" si="446"/>
        <v>No</v>
      </c>
    </row>
    <row r="9529" spans="1:6" x14ac:dyDescent="0.25">
      <c r="A9529" t="s">
        <v>114</v>
      </c>
      <c r="B9529" s="1">
        <v>37916</v>
      </c>
      <c r="C9529" t="s">
        <v>5393</v>
      </c>
      <c r="D9529">
        <f t="shared" si="444"/>
        <v>6415.12</v>
      </c>
      <c r="E9529">
        <f t="shared" si="445"/>
        <v>10</v>
      </c>
      <c r="F9529" t="str">
        <f t="shared" si="446"/>
        <v>No</v>
      </c>
    </row>
    <row r="9530" spans="1:6" x14ac:dyDescent="0.25">
      <c r="A9530" t="s">
        <v>917</v>
      </c>
      <c r="B9530" s="1">
        <v>40920</v>
      </c>
      <c r="C9530" t="s">
        <v>5394</v>
      </c>
      <c r="D9530">
        <f t="shared" si="444"/>
        <v>6222.69</v>
      </c>
      <c r="E9530">
        <f t="shared" si="445"/>
        <v>1</v>
      </c>
      <c r="F9530" t="str">
        <f t="shared" si="446"/>
        <v>No</v>
      </c>
    </row>
    <row r="9531" spans="1:6" x14ac:dyDescent="0.25">
      <c r="A9531" t="s">
        <v>1394</v>
      </c>
      <c r="B9531" s="1">
        <v>38243</v>
      </c>
      <c r="C9531" t="s">
        <v>5395</v>
      </c>
      <c r="D9531">
        <f t="shared" si="444"/>
        <v>7549.8</v>
      </c>
      <c r="E9531">
        <f t="shared" si="445"/>
        <v>9</v>
      </c>
      <c r="F9531" t="str">
        <f t="shared" si="446"/>
        <v>No</v>
      </c>
    </row>
    <row r="9532" spans="1:6" x14ac:dyDescent="0.25">
      <c r="A9532" t="s">
        <v>2741</v>
      </c>
      <c r="B9532" s="1">
        <v>41611</v>
      </c>
      <c r="C9532" t="s">
        <v>5396</v>
      </c>
      <c r="D9532">
        <f t="shared" si="444"/>
        <v>8903.32</v>
      </c>
      <c r="E9532">
        <f t="shared" si="445"/>
        <v>12</v>
      </c>
      <c r="F9532" t="str">
        <f t="shared" si="446"/>
        <v>No</v>
      </c>
    </row>
    <row r="9533" spans="1:6" x14ac:dyDescent="0.25">
      <c r="A9533" t="s">
        <v>746</v>
      </c>
      <c r="B9533" s="1">
        <v>41220</v>
      </c>
      <c r="C9533">
        <v>5086.3500000000004</v>
      </c>
      <c r="D9533">
        <f t="shared" si="444"/>
        <v>5086.3500000000004</v>
      </c>
      <c r="E9533">
        <f t="shared" si="445"/>
        <v>11</v>
      </c>
      <c r="F9533" t="str">
        <f t="shared" si="446"/>
        <v>No</v>
      </c>
    </row>
    <row r="9534" spans="1:6" x14ac:dyDescent="0.25">
      <c r="A9534" t="s">
        <v>1069</v>
      </c>
      <c r="B9534" s="1">
        <v>37309</v>
      </c>
      <c r="C9534" t="s">
        <v>5397</v>
      </c>
      <c r="D9534">
        <f t="shared" si="444"/>
        <v>5929.37</v>
      </c>
      <c r="E9534">
        <f t="shared" si="445"/>
        <v>2</v>
      </c>
      <c r="F9534" t="str">
        <f t="shared" si="446"/>
        <v>No</v>
      </c>
    </row>
    <row r="9535" spans="1:6" x14ac:dyDescent="0.25">
      <c r="A9535" t="s">
        <v>973</v>
      </c>
      <c r="B9535" s="1">
        <v>37988</v>
      </c>
      <c r="C9535" t="s">
        <v>5398</v>
      </c>
      <c r="D9535">
        <f t="shared" si="444"/>
        <v>6551.76</v>
      </c>
      <c r="E9535">
        <f t="shared" si="445"/>
        <v>1</v>
      </c>
      <c r="F9535" t="str">
        <f t="shared" si="446"/>
        <v>No</v>
      </c>
    </row>
    <row r="9536" spans="1:6" x14ac:dyDescent="0.25">
      <c r="A9536" t="s">
        <v>247</v>
      </c>
      <c r="B9536" s="1">
        <v>37698</v>
      </c>
      <c r="C9536">
        <v>8091.6</v>
      </c>
      <c r="D9536">
        <f t="shared" si="444"/>
        <v>8091.6</v>
      </c>
      <c r="E9536">
        <f t="shared" si="445"/>
        <v>3</v>
      </c>
      <c r="F9536" t="str">
        <f t="shared" si="446"/>
        <v>Yes</v>
      </c>
    </row>
    <row r="9537" spans="1:6" x14ac:dyDescent="0.25">
      <c r="A9537" t="s">
        <v>639</v>
      </c>
      <c r="B9537" s="1">
        <v>38596</v>
      </c>
      <c r="C9537">
        <v>5130.2700000000004</v>
      </c>
      <c r="D9537">
        <f t="shared" si="444"/>
        <v>5130.2700000000004</v>
      </c>
      <c r="E9537">
        <f t="shared" si="445"/>
        <v>9</v>
      </c>
      <c r="F9537" t="str">
        <f t="shared" si="446"/>
        <v>No</v>
      </c>
    </row>
    <row r="9538" spans="1:6" x14ac:dyDescent="0.25">
      <c r="A9538" t="s">
        <v>229</v>
      </c>
      <c r="B9538" s="1">
        <v>41521</v>
      </c>
      <c r="C9538">
        <v>8631.7000000000007</v>
      </c>
      <c r="D9538">
        <f t="shared" si="444"/>
        <v>8631.7000000000007</v>
      </c>
      <c r="E9538">
        <f t="shared" si="445"/>
        <v>9</v>
      </c>
      <c r="F9538" t="str">
        <f t="shared" si="446"/>
        <v>No</v>
      </c>
    </row>
    <row r="9539" spans="1:6" x14ac:dyDescent="0.25">
      <c r="A9539" t="s">
        <v>1147</v>
      </c>
      <c r="B9539" s="1">
        <v>39009</v>
      </c>
      <c r="C9539" t="s">
        <v>5399</v>
      </c>
      <c r="D9539">
        <f t="shared" ref="D9539:D9602" si="447">IF(LEFT(RIGHT(C9539,3))=",",_xlfn.NUMBERVALUE(C9539,",","."),C9539)</f>
        <v>8959.02</v>
      </c>
      <c r="E9539">
        <f t="shared" ref="E9539:E9602" si="448">MONTH(B9539)</f>
        <v>10</v>
      </c>
      <c r="F9539" t="str">
        <f t="shared" ref="F9539:F9602" si="449">IF(ISERROR(SEARCH("J*A*S*M",A9539)),"No","Yes")</f>
        <v>No</v>
      </c>
    </row>
    <row r="9540" spans="1:6" x14ac:dyDescent="0.25">
      <c r="A9540" t="s">
        <v>396</v>
      </c>
      <c r="B9540" s="1">
        <v>41851</v>
      </c>
      <c r="C9540" t="s">
        <v>5400</v>
      </c>
      <c r="D9540">
        <f t="shared" si="447"/>
        <v>6426.22</v>
      </c>
      <c r="E9540">
        <f t="shared" si="448"/>
        <v>7</v>
      </c>
      <c r="F9540" t="str">
        <f t="shared" si="449"/>
        <v>Yes</v>
      </c>
    </row>
    <row r="9541" spans="1:6" x14ac:dyDescent="0.25">
      <c r="A9541" t="s">
        <v>101</v>
      </c>
      <c r="B9541" s="1">
        <v>37103</v>
      </c>
      <c r="C9541" t="s">
        <v>5401</v>
      </c>
      <c r="D9541">
        <f t="shared" si="447"/>
        <v>5167.09</v>
      </c>
      <c r="E9541">
        <f t="shared" si="448"/>
        <v>7</v>
      </c>
      <c r="F9541" t="str">
        <f t="shared" si="449"/>
        <v>No</v>
      </c>
    </row>
    <row r="9542" spans="1:6" x14ac:dyDescent="0.25">
      <c r="A9542" t="s">
        <v>263</v>
      </c>
      <c r="B9542" s="1">
        <v>38064</v>
      </c>
      <c r="C9542" t="s">
        <v>5402</v>
      </c>
      <c r="D9542">
        <f t="shared" si="447"/>
        <v>6961.41</v>
      </c>
      <c r="E9542">
        <f t="shared" si="448"/>
        <v>3</v>
      </c>
      <c r="F9542" t="str">
        <f t="shared" si="449"/>
        <v>No</v>
      </c>
    </row>
    <row r="9543" spans="1:6" x14ac:dyDescent="0.25">
      <c r="A9543" t="s">
        <v>123</v>
      </c>
      <c r="B9543" s="1">
        <v>38671</v>
      </c>
      <c r="C9543" t="s">
        <v>5403</v>
      </c>
      <c r="D9543">
        <f t="shared" si="447"/>
        <v>6193.67</v>
      </c>
      <c r="E9543">
        <f t="shared" si="448"/>
        <v>11</v>
      </c>
      <c r="F9543" t="str">
        <f t="shared" si="449"/>
        <v>No</v>
      </c>
    </row>
    <row r="9544" spans="1:6" x14ac:dyDescent="0.25">
      <c r="A9544" t="s">
        <v>80</v>
      </c>
      <c r="B9544" s="1">
        <v>40018</v>
      </c>
      <c r="C9544">
        <v>5122.26</v>
      </c>
      <c r="D9544">
        <f t="shared" si="447"/>
        <v>5122.26</v>
      </c>
      <c r="E9544">
        <f t="shared" si="448"/>
        <v>7</v>
      </c>
      <c r="F9544" t="str">
        <f t="shared" si="449"/>
        <v>Yes</v>
      </c>
    </row>
    <row r="9545" spans="1:6" x14ac:dyDescent="0.25">
      <c r="A9545" t="s">
        <v>780</v>
      </c>
      <c r="B9545" s="1">
        <v>38926</v>
      </c>
      <c r="C9545" t="s">
        <v>5404</v>
      </c>
      <c r="D9545">
        <f t="shared" si="447"/>
        <v>5770.87</v>
      </c>
      <c r="E9545">
        <f t="shared" si="448"/>
        <v>7</v>
      </c>
      <c r="F9545" t="str">
        <f t="shared" si="449"/>
        <v>No</v>
      </c>
    </row>
    <row r="9546" spans="1:6" x14ac:dyDescent="0.25">
      <c r="A9546" t="s">
        <v>1677</v>
      </c>
      <c r="B9546" s="1">
        <v>39974</v>
      </c>
      <c r="C9546">
        <v>8000.36</v>
      </c>
      <c r="D9546">
        <f t="shared" si="447"/>
        <v>8000.36</v>
      </c>
      <c r="E9546">
        <f t="shared" si="448"/>
        <v>6</v>
      </c>
      <c r="F9546" t="str">
        <f t="shared" si="449"/>
        <v>No</v>
      </c>
    </row>
    <row r="9547" spans="1:6" x14ac:dyDescent="0.25">
      <c r="A9547" t="s">
        <v>988</v>
      </c>
      <c r="B9547" s="1">
        <v>37254</v>
      </c>
      <c r="C9547" t="s">
        <v>5405</v>
      </c>
      <c r="D9547">
        <f t="shared" si="447"/>
        <v>8229</v>
      </c>
      <c r="E9547">
        <f t="shared" si="448"/>
        <v>12</v>
      </c>
      <c r="F9547" t="str">
        <f t="shared" si="449"/>
        <v>No</v>
      </c>
    </row>
    <row r="9548" spans="1:6" x14ac:dyDescent="0.25">
      <c r="A9548" t="s">
        <v>550</v>
      </c>
      <c r="B9548" s="1">
        <v>39692</v>
      </c>
      <c r="C9548">
        <v>6366.97</v>
      </c>
      <c r="D9548">
        <f t="shared" si="447"/>
        <v>6366.97</v>
      </c>
      <c r="E9548">
        <f t="shared" si="448"/>
        <v>9</v>
      </c>
      <c r="F9548" t="str">
        <f t="shared" si="449"/>
        <v>No</v>
      </c>
    </row>
    <row r="9549" spans="1:6" x14ac:dyDescent="0.25">
      <c r="A9549" t="s">
        <v>917</v>
      </c>
      <c r="B9549" s="1">
        <v>37451</v>
      </c>
      <c r="C9549">
        <v>9604.3700000000008</v>
      </c>
      <c r="D9549">
        <f t="shared" si="447"/>
        <v>9604.3700000000008</v>
      </c>
      <c r="E9549">
        <f t="shared" si="448"/>
        <v>7</v>
      </c>
      <c r="F9549" t="str">
        <f t="shared" si="449"/>
        <v>No</v>
      </c>
    </row>
    <row r="9550" spans="1:6" x14ac:dyDescent="0.25">
      <c r="A9550" t="s">
        <v>1052</v>
      </c>
      <c r="B9550" s="1">
        <v>37307</v>
      </c>
      <c r="C9550" t="s">
        <v>5406</v>
      </c>
      <c r="D9550">
        <f t="shared" si="447"/>
        <v>5717.09</v>
      </c>
      <c r="E9550">
        <f t="shared" si="448"/>
        <v>2</v>
      </c>
      <c r="F9550" t="str">
        <f t="shared" si="449"/>
        <v>No</v>
      </c>
    </row>
    <row r="9551" spans="1:6" x14ac:dyDescent="0.25">
      <c r="A9551" t="s">
        <v>308</v>
      </c>
      <c r="B9551" s="1">
        <v>40574</v>
      </c>
      <c r="C9551">
        <v>9218.5</v>
      </c>
      <c r="D9551">
        <f t="shared" si="447"/>
        <v>9218.5</v>
      </c>
      <c r="E9551">
        <f t="shared" si="448"/>
        <v>1</v>
      </c>
      <c r="F9551" t="str">
        <f t="shared" si="449"/>
        <v>No</v>
      </c>
    </row>
    <row r="9552" spans="1:6" x14ac:dyDescent="0.25">
      <c r="A9552" t="s">
        <v>884</v>
      </c>
      <c r="B9552" s="1">
        <v>39287</v>
      </c>
      <c r="C9552" t="s">
        <v>5407</v>
      </c>
      <c r="D9552">
        <f t="shared" si="447"/>
        <v>5348.03</v>
      </c>
      <c r="E9552">
        <f t="shared" si="448"/>
        <v>7</v>
      </c>
      <c r="F9552" t="str">
        <f t="shared" si="449"/>
        <v>No</v>
      </c>
    </row>
    <row r="9553" spans="1:6" x14ac:dyDescent="0.25">
      <c r="A9553" t="s">
        <v>338</v>
      </c>
      <c r="B9553" s="1">
        <v>37356</v>
      </c>
      <c r="C9553">
        <v>5412.42</v>
      </c>
      <c r="D9553">
        <f t="shared" si="447"/>
        <v>5412.42</v>
      </c>
      <c r="E9553">
        <f t="shared" si="448"/>
        <v>4</v>
      </c>
      <c r="F9553" t="str">
        <f t="shared" si="449"/>
        <v>No</v>
      </c>
    </row>
    <row r="9554" spans="1:6" x14ac:dyDescent="0.25">
      <c r="A9554" t="s">
        <v>668</v>
      </c>
      <c r="B9554" s="1">
        <v>38231</v>
      </c>
      <c r="C9554" t="s">
        <v>5408</v>
      </c>
      <c r="D9554">
        <f t="shared" si="447"/>
        <v>8511.5300000000007</v>
      </c>
      <c r="E9554">
        <f t="shared" si="448"/>
        <v>9</v>
      </c>
      <c r="F9554" t="str">
        <f t="shared" si="449"/>
        <v>No</v>
      </c>
    </row>
    <row r="9555" spans="1:6" x14ac:dyDescent="0.25">
      <c r="A9555" t="s">
        <v>190</v>
      </c>
      <c r="B9555" s="1">
        <v>38717</v>
      </c>
      <c r="C9555">
        <v>8170.14</v>
      </c>
      <c r="D9555">
        <f t="shared" si="447"/>
        <v>8170.14</v>
      </c>
      <c r="E9555">
        <f t="shared" si="448"/>
        <v>12</v>
      </c>
      <c r="F9555" t="str">
        <f t="shared" si="449"/>
        <v>No</v>
      </c>
    </row>
    <row r="9556" spans="1:6" x14ac:dyDescent="0.25">
      <c r="A9556" t="s">
        <v>348</v>
      </c>
      <c r="B9556" s="1">
        <v>39070</v>
      </c>
      <c r="C9556">
        <v>9609.64</v>
      </c>
      <c r="D9556">
        <f t="shared" si="447"/>
        <v>9609.64</v>
      </c>
      <c r="E9556">
        <f t="shared" si="448"/>
        <v>12</v>
      </c>
      <c r="F9556" t="str">
        <f t="shared" si="449"/>
        <v>No</v>
      </c>
    </row>
    <row r="9557" spans="1:6" x14ac:dyDescent="0.25">
      <c r="A9557" t="s">
        <v>227</v>
      </c>
      <c r="B9557" s="1">
        <v>38035</v>
      </c>
      <c r="C9557" t="s">
        <v>5409</v>
      </c>
      <c r="D9557">
        <f t="shared" si="447"/>
        <v>6360.94</v>
      </c>
      <c r="E9557">
        <f t="shared" si="448"/>
        <v>2</v>
      </c>
      <c r="F9557" t="str">
        <f t="shared" si="449"/>
        <v>No</v>
      </c>
    </row>
    <row r="9558" spans="1:6" x14ac:dyDescent="0.25">
      <c r="A9558" t="s">
        <v>467</v>
      </c>
      <c r="B9558" s="1">
        <v>41703</v>
      </c>
      <c r="C9558">
        <v>8301.93</v>
      </c>
      <c r="D9558">
        <f t="shared" si="447"/>
        <v>8301.93</v>
      </c>
      <c r="E9558">
        <f t="shared" si="448"/>
        <v>3</v>
      </c>
      <c r="F9558" t="str">
        <f t="shared" si="449"/>
        <v>No</v>
      </c>
    </row>
    <row r="9559" spans="1:6" x14ac:dyDescent="0.25">
      <c r="A9559" t="s">
        <v>543</v>
      </c>
      <c r="B9559" s="1">
        <v>39861</v>
      </c>
      <c r="C9559">
        <v>5766.19</v>
      </c>
      <c r="D9559">
        <f t="shared" si="447"/>
        <v>5766.19</v>
      </c>
      <c r="E9559">
        <f t="shared" si="448"/>
        <v>2</v>
      </c>
      <c r="F9559" t="str">
        <f t="shared" si="449"/>
        <v>No</v>
      </c>
    </row>
    <row r="9560" spans="1:6" x14ac:dyDescent="0.25">
      <c r="A9560" t="s">
        <v>1375</v>
      </c>
      <c r="B9560" s="1">
        <v>41341</v>
      </c>
      <c r="C9560">
        <v>9228.15</v>
      </c>
      <c r="D9560">
        <f t="shared" si="447"/>
        <v>9228.15</v>
      </c>
      <c r="E9560">
        <f t="shared" si="448"/>
        <v>3</v>
      </c>
      <c r="F9560" t="str">
        <f t="shared" si="449"/>
        <v>No</v>
      </c>
    </row>
    <row r="9561" spans="1:6" x14ac:dyDescent="0.25">
      <c r="A9561" t="s">
        <v>752</v>
      </c>
      <c r="B9561" s="1">
        <v>40484</v>
      </c>
      <c r="C9561" t="s">
        <v>5410</v>
      </c>
      <c r="D9561">
        <f t="shared" si="447"/>
        <v>7018.79</v>
      </c>
      <c r="E9561">
        <f t="shared" si="448"/>
        <v>11</v>
      </c>
      <c r="F9561" t="str">
        <f t="shared" si="449"/>
        <v>No</v>
      </c>
    </row>
    <row r="9562" spans="1:6" x14ac:dyDescent="0.25">
      <c r="A9562" t="s">
        <v>173</v>
      </c>
      <c r="B9562" s="1">
        <v>40993</v>
      </c>
      <c r="C9562" t="s">
        <v>2426</v>
      </c>
      <c r="D9562">
        <f t="shared" si="447"/>
        <v>5899.97</v>
      </c>
      <c r="E9562">
        <f t="shared" si="448"/>
        <v>3</v>
      </c>
      <c r="F9562" t="str">
        <f t="shared" si="449"/>
        <v>No</v>
      </c>
    </row>
    <row r="9563" spans="1:6" x14ac:dyDescent="0.25">
      <c r="A9563" t="s">
        <v>1021</v>
      </c>
      <c r="B9563" s="1">
        <v>39224</v>
      </c>
      <c r="C9563" t="s">
        <v>5411</v>
      </c>
      <c r="D9563">
        <f t="shared" si="447"/>
        <v>6000.92</v>
      </c>
      <c r="E9563">
        <f t="shared" si="448"/>
        <v>5</v>
      </c>
      <c r="F9563" t="str">
        <f t="shared" si="449"/>
        <v>No</v>
      </c>
    </row>
    <row r="9564" spans="1:6" x14ac:dyDescent="0.25">
      <c r="A9564" t="s">
        <v>99</v>
      </c>
      <c r="B9564" s="1">
        <v>40091</v>
      </c>
      <c r="C9564">
        <v>8688.6200000000008</v>
      </c>
      <c r="D9564">
        <f t="shared" si="447"/>
        <v>8688.6200000000008</v>
      </c>
      <c r="E9564">
        <f t="shared" si="448"/>
        <v>10</v>
      </c>
      <c r="F9564" t="str">
        <f t="shared" si="449"/>
        <v>No</v>
      </c>
    </row>
    <row r="9565" spans="1:6" x14ac:dyDescent="0.25">
      <c r="A9565" t="s">
        <v>334</v>
      </c>
      <c r="B9565" s="1">
        <v>37008</v>
      </c>
      <c r="C9565" t="s">
        <v>5412</v>
      </c>
      <c r="D9565">
        <f t="shared" si="447"/>
        <v>6010.4</v>
      </c>
      <c r="E9565">
        <f t="shared" si="448"/>
        <v>4</v>
      </c>
      <c r="F9565" t="str">
        <f t="shared" si="449"/>
        <v>No</v>
      </c>
    </row>
    <row r="9566" spans="1:6" x14ac:dyDescent="0.25">
      <c r="A9566" t="s">
        <v>77</v>
      </c>
      <c r="B9566" s="1">
        <v>38240</v>
      </c>
      <c r="C9566" t="s">
        <v>5413</v>
      </c>
      <c r="D9566">
        <f t="shared" si="447"/>
        <v>6279.4</v>
      </c>
      <c r="E9566">
        <f t="shared" si="448"/>
        <v>9</v>
      </c>
      <c r="F9566" t="str">
        <f t="shared" si="449"/>
        <v>No</v>
      </c>
    </row>
    <row r="9567" spans="1:6" x14ac:dyDescent="0.25">
      <c r="A9567" t="s">
        <v>1105</v>
      </c>
      <c r="B9567" s="1">
        <v>41238</v>
      </c>
      <c r="C9567">
        <v>6218.24</v>
      </c>
      <c r="D9567">
        <f t="shared" si="447"/>
        <v>6218.24</v>
      </c>
      <c r="E9567">
        <f t="shared" si="448"/>
        <v>11</v>
      </c>
      <c r="F9567" t="str">
        <f t="shared" si="449"/>
        <v>No</v>
      </c>
    </row>
    <row r="9568" spans="1:6" x14ac:dyDescent="0.25">
      <c r="A9568" t="s">
        <v>96</v>
      </c>
      <c r="B9568" s="1">
        <v>39166</v>
      </c>
      <c r="C9568">
        <v>7227.22</v>
      </c>
      <c r="D9568">
        <f t="shared" si="447"/>
        <v>7227.22</v>
      </c>
      <c r="E9568">
        <f t="shared" si="448"/>
        <v>3</v>
      </c>
      <c r="F9568" t="str">
        <f t="shared" si="449"/>
        <v>No</v>
      </c>
    </row>
    <row r="9569" spans="1:6" x14ac:dyDescent="0.25">
      <c r="A9569" t="s">
        <v>227</v>
      </c>
      <c r="B9569" s="1">
        <v>38511</v>
      </c>
      <c r="C9569" t="s">
        <v>5414</v>
      </c>
      <c r="D9569">
        <f t="shared" si="447"/>
        <v>5204.62</v>
      </c>
      <c r="E9569">
        <f t="shared" si="448"/>
        <v>6</v>
      </c>
      <c r="F9569" t="str">
        <f t="shared" si="449"/>
        <v>No</v>
      </c>
    </row>
    <row r="9570" spans="1:6" x14ac:dyDescent="0.25">
      <c r="A9570" t="s">
        <v>1177</v>
      </c>
      <c r="B9570" s="1">
        <v>39053</v>
      </c>
      <c r="C9570" t="s">
        <v>5415</v>
      </c>
      <c r="D9570">
        <f t="shared" si="447"/>
        <v>7764.99</v>
      </c>
      <c r="E9570">
        <f t="shared" si="448"/>
        <v>12</v>
      </c>
      <c r="F9570" t="str">
        <f t="shared" si="449"/>
        <v>No</v>
      </c>
    </row>
    <row r="9571" spans="1:6" x14ac:dyDescent="0.25">
      <c r="A9571" t="s">
        <v>1387</v>
      </c>
      <c r="B9571" s="1">
        <v>40807</v>
      </c>
      <c r="C9571" t="s">
        <v>5416</v>
      </c>
      <c r="D9571">
        <f t="shared" si="447"/>
        <v>6681.75</v>
      </c>
      <c r="E9571">
        <f t="shared" si="448"/>
        <v>9</v>
      </c>
      <c r="F9571" t="str">
        <f t="shared" si="449"/>
        <v>No</v>
      </c>
    </row>
    <row r="9572" spans="1:6" x14ac:dyDescent="0.25">
      <c r="A9572" t="s">
        <v>668</v>
      </c>
      <c r="B9572" s="1">
        <v>39620</v>
      </c>
      <c r="C9572">
        <v>6147.61</v>
      </c>
      <c r="D9572">
        <f t="shared" si="447"/>
        <v>6147.61</v>
      </c>
      <c r="E9572">
        <f t="shared" si="448"/>
        <v>6</v>
      </c>
      <c r="F9572" t="str">
        <f t="shared" si="449"/>
        <v>No</v>
      </c>
    </row>
    <row r="9573" spans="1:6" x14ac:dyDescent="0.25">
      <c r="A9573" t="s">
        <v>713</v>
      </c>
      <c r="B9573" s="1">
        <v>41428</v>
      </c>
      <c r="C9573" t="s">
        <v>5417</v>
      </c>
      <c r="D9573">
        <f t="shared" si="447"/>
        <v>9105.31</v>
      </c>
      <c r="E9573">
        <f t="shared" si="448"/>
        <v>6</v>
      </c>
      <c r="F9573" t="str">
        <f t="shared" si="449"/>
        <v>No</v>
      </c>
    </row>
    <row r="9574" spans="1:6" x14ac:dyDescent="0.25">
      <c r="A9574" t="s">
        <v>472</v>
      </c>
      <c r="B9574" s="1">
        <v>38266</v>
      </c>
      <c r="C9574">
        <v>7350.72</v>
      </c>
      <c r="D9574">
        <f t="shared" si="447"/>
        <v>7350.72</v>
      </c>
      <c r="E9574">
        <f t="shared" si="448"/>
        <v>10</v>
      </c>
      <c r="F9574" t="str">
        <f t="shared" si="449"/>
        <v>No</v>
      </c>
    </row>
    <row r="9575" spans="1:6" x14ac:dyDescent="0.25">
      <c r="A9575" t="s">
        <v>145</v>
      </c>
      <c r="B9575" s="1">
        <v>38768</v>
      </c>
      <c r="C9575" t="s">
        <v>5418</v>
      </c>
      <c r="D9575">
        <f t="shared" si="447"/>
        <v>8381.93</v>
      </c>
      <c r="E9575">
        <f t="shared" si="448"/>
        <v>2</v>
      </c>
      <c r="F9575" t="str">
        <f t="shared" si="449"/>
        <v>No</v>
      </c>
    </row>
    <row r="9576" spans="1:6" x14ac:dyDescent="0.25">
      <c r="A9576" t="s">
        <v>886</v>
      </c>
      <c r="B9576" s="1">
        <v>38062</v>
      </c>
      <c r="C9576">
        <v>7595.25</v>
      </c>
      <c r="D9576">
        <f t="shared" si="447"/>
        <v>7595.25</v>
      </c>
      <c r="E9576">
        <f t="shared" si="448"/>
        <v>3</v>
      </c>
      <c r="F9576" t="str">
        <f t="shared" si="449"/>
        <v>No</v>
      </c>
    </row>
    <row r="9577" spans="1:6" x14ac:dyDescent="0.25">
      <c r="A9577" t="s">
        <v>202</v>
      </c>
      <c r="B9577" s="1">
        <v>41345</v>
      </c>
      <c r="C9577" t="s">
        <v>5419</v>
      </c>
      <c r="D9577">
        <f t="shared" si="447"/>
        <v>7844.17</v>
      </c>
      <c r="E9577">
        <f t="shared" si="448"/>
        <v>3</v>
      </c>
      <c r="F9577" t="str">
        <f t="shared" si="449"/>
        <v>No</v>
      </c>
    </row>
    <row r="9578" spans="1:6" x14ac:dyDescent="0.25">
      <c r="A9578" t="s">
        <v>484</v>
      </c>
      <c r="B9578" s="1">
        <v>37051</v>
      </c>
      <c r="C9578" t="s">
        <v>5420</v>
      </c>
      <c r="D9578">
        <f t="shared" si="447"/>
        <v>8764.2000000000007</v>
      </c>
      <c r="E9578">
        <f t="shared" si="448"/>
        <v>6</v>
      </c>
      <c r="F9578" t="str">
        <f t="shared" si="449"/>
        <v>No</v>
      </c>
    </row>
    <row r="9579" spans="1:6" x14ac:dyDescent="0.25">
      <c r="A9579" t="s">
        <v>80</v>
      </c>
      <c r="B9579" s="1">
        <v>41311</v>
      </c>
      <c r="C9579">
        <v>6076.61</v>
      </c>
      <c r="D9579">
        <f t="shared" si="447"/>
        <v>6076.61</v>
      </c>
      <c r="E9579">
        <f t="shared" si="448"/>
        <v>2</v>
      </c>
      <c r="F9579" t="str">
        <f t="shared" si="449"/>
        <v>Yes</v>
      </c>
    </row>
    <row r="9580" spans="1:6" x14ac:dyDescent="0.25">
      <c r="A9580" t="s">
        <v>244</v>
      </c>
      <c r="B9580" s="1">
        <v>41288</v>
      </c>
      <c r="C9580">
        <v>8167.59</v>
      </c>
      <c r="D9580">
        <f t="shared" si="447"/>
        <v>8167.59</v>
      </c>
      <c r="E9580">
        <f t="shared" si="448"/>
        <v>1</v>
      </c>
      <c r="F9580" t="str">
        <f t="shared" si="449"/>
        <v>No</v>
      </c>
    </row>
    <row r="9581" spans="1:6" x14ac:dyDescent="0.25">
      <c r="A9581" t="s">
        <v>164</v>
      </c>
      <c r="B9581" s="1">
        <v>39801</v>
      </c>
      <c r="C9581" t="s">
        <v>5421</v>
      </c>
      <c r="D9581">
        <f t="shared" si="447"/>
        <v>8455.9</v>
      </c>
      <c r="E9581">
        <f t="shared" si="448"/>
        <v>12</v>
      </c>
      <c r="F9581" t="str">
        <f t="shared" si="449"/>
        <v>No</v>
      </c>
    </row>
    <row r="9582" spans="1:6" x14ac:dyDescent="0.25">
      <c r="A9582" t="s">
        <v>298</v>
      </c>
      <c r="B9582" s="1">
        <v>37915</v>
      </c>
      <c r="C9582">
        <v>8997.81</v>
      </c>
      <c r="D9582">
        <f t="shared" si="447"/>
        <v>8997.81</v>
      </c>
      <c r="E9582">
        <f t="shared" si="448"/>
        <v>10</v>
      </c>
      <c r="F9582" t="str">
        <f t="shared" si="449"/>
        <v>No</v>
      </c>
    </row>
    <row r="9583" spans="1:6" x14ac:dyDescent="0.25">
      <c r="A9583" t="s">
        <v>334</v>
      </c>
      <c r="B9583" s="1">
        <v>38950</v>
      </c>
      <c r="C9583">
        <v>9494.43</v>
      </c>
      <c r="D9583">
        <f t="shared" si="447"/>
        <v>9494.43</v>
      </c>
      <c r="E9583">
        <f t="shared" si="448"/>
        <v>8</v>
      </c>
      <c r="F9583" t="str">
        <f t="shared" si="449"/>
        <v>No</v>
      </c>
    </row>
    <row r="9584" spans="1:6" x14ac:dyDescent="0.25">
      <c r="A9584" t="s">
        <v>2638</v>
      </c>
      <c r="B9584" s="1">
        <v>41447</v>
      </c>
      <c r="C9584" t="s">
        <v>5422</v>
      </c>
      <c r="D9584">
        <f t="shared" si="447"/>
        <v>5245.72</v>
      </c>
      <c r="E9584">
        <f t="shared" si="448"/>
        <v>6</v>
      </c>
      <c r="F9584" t="str">
        <f t="shared" si="449"/>
        <v>No</v>
      </c>
    </row>
    <row r="9585" spans="1:6" x14ac:dyDescent="0.25">
      <c r="A9585" t="s">
        <v>478</v>
      </c>
      <c r="B9585" s="1">
        <v>40894</v>
      </c>
      <c r="C9585" t="s">
        <v>5423</v>
      </c>
      <c r="D9585">
        <f t="shared" si="447"/>
        <v>7214.05</v>
      </c>
      <c r="E9585">
        <f t="shared" si="448"/>
        <v>12</v>
      </c>
      <c r="F9585" t="str">
        <f t="shared" si="449"/>
        <v>No</v>
      </c>
    </row>
    <row r="9586" spans="1:6" x14ac:dyDescent="0.25">
      <c r="A9586" t="s">
        <v>320</v>
      </c>
      <c r="B9586" s="1">
        <v>37750</v>
      </c>
      <c r="C9586" t="s">
        <v>5424</v>
      </c>
      <c r="D9586">
        <f t="shared" si="447"/>
        <v>5457.76</v>
      </c>
      <c r="E9586">
        <f t="shared" si="448"/>
        <v>5</v>
      </c>
      <c r="F9586" t="str">
        <f t="shared" si="449"/>
        <v>Yes</v>
      </c>
    </row>
    <row r="9587" spans="1:6" x14ac:dyDescent="0.25">
      <c r="A9587" t="s">
        <v>407</v>
      </c>
      <c r="B9587" s="1">
        <v>40368</v>
      </c>
      <c r="C9587">
        <v>8681.14</v>
      </c>
      <c r="D9587">
        <f t="shared" si="447"/>
        <v>8681.14</v>
      </c>
      <c r="E9587">
        <f t="shared" si="448"/>
        <v>7</v>
      </c>
      <c r="F9587" t="str">
        <f t="shared" si="449"/>
        <v>No</v>
      </c>
    </row>
    <row r="9588" spans="1:6" x14ac:dyDescent="0.25">
      <c r="A9588" t="s">
        <v>74</v>
      </c>
      <c r="B9588" s="1">
        <v>40776</v>
      </c>
      <c r="C9588" t="s">
        <v>5425</v>
      </c>
      <c r="D9588">
        <f t="shared" si="447"/>
        <v>8392.8799999999992</v>
      </c>
      <c r="E9588">
        <f t="shared" si="448"/>
        <v>8</v>
      </c>
      <c r="F9588" t="str">
        <f t="shared" si="449"/>
        <v>Yes</v>
      </c>
    </row>
    <row r="9589" spans="1:6" x14ac:dyDescent="0.25">
      <c r="A9589" t="s">
        <v>886</v>
      </c>
      <c r="B9589" s="1">
        <v>41011</v>
      </c>
      <c r="C9589">
        <v>8171.88</v>
      </c>
      <c r="D9589">
        <f t="shared" si="447"/>
        <v>8171.88</v>
      </c>
      <c r="E9589">
        <f t="shared" si="448"/>
        <v>4</v>
      </c>
      <c r="F9589" t="str">
        <f t="shared" si="449"/>
        <v>No</v>
      </c>
    </row>
    <row r="9590" spans="1:6" x14ac:dyDescent="0.25">
      <c r="A9590" t="s">
        <v>957</v>
      </c>
      <c r="B9590" s="1">
        <v>39824</v>
      </c>
      <c r="C9590" t="s">
        <v>5426</v>
      </c>
      <c r="D9590">
        <f t="shared" si="447"/>
        <v>7906.77</v>
      </c>
      <c r="E9590">
        <f t="shared" si="448"/>
        <v>1</v>
      </c>
      <c r="F9590" t="str">
        <f t="shared" si="449"/>
        <v>No</v>
      </c>
    </row>
    <row r="9591" spans="1:6" x14ac:dyDescent="0.25">
      <c r="A9591" t="s">
        <v>949</v>
      </c>
      <c r="B9591" s="1">
        <v>40739</v>
      </c>
      <c r="C9591">
        <v>6020</v>
      </c>
      <c r="D9591">
        <f t="shared" si="447"/>
        <v>6020</v>
      </c>
      <c r="E9591">
        <f t="shared" si="448"/>
        <v>7</v>
      </c>
      <c r="F9591" t="str">
        <f t="shared" si="449"/>
        <v>No</v>
      </c>
    </row>
    <row r="9592" spans="1:6" x14ac:dyDescent="0.25">
      <c r="A9592" t="s">
        <v>320</v>
      </c>
      <c r="B9592" s="1">
        <v>37178</v>
      </c>
      <c r="C9592">
        <v>5996.35</v>
      </c>
      <c r="D9592">
        <f t="shared" si="447"/>
        <v>5996.35</v>
      </c>
      <c r="E9592">
        <f t="shared" si="448"/>
        <v>10</v>
      </c>
      <c r="F9592" t="str">
        <f t="shared" si="449"/>
        <v>Yes</v>
      </c>
    </row>
    <row r="9593" spans="1:6" x14ac:dyDescent="0.25">
      <c r="A9593" t="s">
        <v>746</v>
      </c>
      <c r="B9593" s="1">
        <v>40937</v>
      </c>
      <c r="C9593">
        <v>9493.5400000000009</v>
      </c>
      <c r="D9593">
        <f t="shared" si="447"/>
        <v>9493.5400000000009</v>
      </c>
      <c r="E9593">
        <f t="shared" si="448"/>
        <v>1</v>
      </c>
      <c r="F9593" t="str">
        <f t="shared" si="449"/>
        <v>No</v>
      </c>
    </row>
    <row r="9594" spans="1:6" x14ac:dyDescent="0.25">
      <c r="A9594" t="s">
        <v>131</v>
      </c>
      <c r="B9594" s="1">
        <v>39972</v>
      </c>
      <c r="C9594" t="s">
        <v>5427</v>
      </c>
      <c r="D9594">
        <f t="shared" si="447"/>
        <v>7319.58</v>
      </c>
      <c r="E9594">
        <f t="shared" si="448"/>
        <v>6</v>
      </c>
      <c r="F9594" t="str">
        <f t="shared" si="449"/>
        <v>No</v>
      </c>
    </row>
    <row r="9595" spans="1:6" x14ac:dyDescent="0.25">
      <c r="A9595" t="s">
        <v>313</v>
      </c>
      <c r="B9595" s="1">
        <v>37476</v>
      </c>
      <c r="C9595" t="s">
        <v>5428</v>
      </c>
      <c r="D9595">
        <f t="shared" si="447"/>
        <v>9567.82</v>
      </c>
      <c r="E9595">
        <f t="shared" si="448"/>
        <v>8</v>
      </c>
      <c r="F9595" t="str">
        <f t="shared" si="449"/>
        <v>No</v>
      </c>
    </row>
    <row r="9596" spans="1:6" x14ac:dyDescent="0.25">
      <c r="A9596" t="s">
        <v>134</v>
      </c>
      <c r="B9596" s="1">
        <v>40310</v>
      </c>
      <c r="C9596">
        <v>7825.94</v>
      </c>
      <c r="D9596">
        <f t="shared" si="447"/>
        <v>7825.94</v>
      </c>
      <c r="E9596">
        <f t="shared" si="448"/>
        <v>5</v>
      </c>
      <c r="F9596" t="str">
        <f t="shared" si="449"/>
        <v>No</v>
      </c>
    </row>
    <row r="9597" spans="1:6" x14ac:dyDescent="0.25">
      <c r="A9597" t="s">
        <v>245</v>
      </c>
      <c r="B9597" s="1">
        <v>38094</v>
      </c>
      <c r="C9597">
        <v>5888.95</v>
      </c>
      <c r="D9597">
        <f t="shared" si="447"/>
        <v>5888.95</v>
      </c>
      <c r="E9597">
        <f t="shared" si="448"/>
        <v>4</v>
      </c>
      <c r="F9597" t="str">
        <f t="shared" si="449"/>
        <v>No</v>
      </c>
    </row>
    <row r="9598" spans="1:6" x14ac:dyDescent="0.25">
      <c r="A9598" t="s">
        <v>238</v>
      </c>
      <c r="B9598" s="1">
        <v>41319</v>
      </c>
      <c r="C9598" t="s">
        <v>5429</v>
      </c>
      <c r="D9598">
        <f t="shared" si="447"/>
        <v>8425.73</v>
      </c>
      <c r="E9598">
        <f t="shared" si="448"/>
        <v>2</v>
      </c>
      <c r="F9598" t="str">
        <f t="shared" si="449"/>
        <v>No</v>
      </c>
    </row>
    <row r="9599" spans="1:6" x14ac:dyDescent="0.25">
      <c r="A9599" t="s">
        <v>1010</v>
      </c>
      <c r="B9599" s="1">
        <v>40065</v>
      </c>
      <c r="C9599" t="s">
        <v>5430</v>
      </c>
      <c r="D9599">
        <f t="shared" si="447"/>
        <v>8152.28</v>
      </c>
      <c r="E9599">
        <f t="shared" si="448"/>
        <v>9</v>
      </c>
      <c r="F9599" t="str">
        <f t="shared" si="449"/>
        <v>No</v>
      </c>
    </row>
    <row r="9600" spans="1:6" x14ac:dyDescent="0.25">
      <c r="A9600" t="s">
        <v>422</v>
      </c>
      <c r="B9600" s="1">
        <v>37329</v>
      </c>
      <c r="C9600">
        <v>6628.91</v>
      </c>
      <c r="D9600">
        <f t="shared" si="447"/>
        <v>6628.91</v>
      </c>
      <c r="E9600">
        <f t="shared" si="448"/>
        <v>3</v>
      </c>
      <c r="F9600" t="str">
        <f t="shared" si="449"/>
        <v>No</v>
      </c>
    </row>
    <row r="9601" spans="1:6" x14ac:dyDescent="0.25">
      <c r="A9601" t="s">
        <v>216</v>
      </c>
      <c r="B9601" s="1">
        <v>37065</v>
      </c>
      <c r="C9601" t="s">
        <v>5431</v>
      </c>
      <c r="D9601">
        <f t="shared" si="447"/>
        <v>7824.8</v>
      </c>
      <c r="E9601">
        <f t="shared" si="448"/>
        <v>6</v>
      </c>
      <c r="F9601" t="str">
        <f t="shared" si="449"/>
        <v>No</v>
      </c>
    </row>
    <row r="9602" spans="1:6" x14ac:dyDescent="0.25">
      <c r="A9602" t="s">
        <v>173</v>
      </c>
      <c r="B9602" s="1">
        <v>40333</v>
      </c>
      <c r="C9602">
        <v>9227.27</v>
      </c>
      <c r="D9602">
        <f t="shared" si="447"/>
        <v>9227.27</v>
      </c>
      <c r="E9602">
        <f t="shared" si="448"/>
        <v>6</v>
      </c>
      <c r="F9602" t="str">
        <f t="shared" si="449"/>
        <v>No</v>
      </c>
    </row>
    <row r="9603" spans="1:6" x14ac:dyDescent="0.25">
      <c r="A9603" t="s">
        <v>327</v>
      </c>
      <c r="B9603" s="1">
        <v>39018</v>
      </c>
      <c r="C9603" t="s">
        <v>5432</v>
      </c>
      <c r="D9603">
        <f t="shared" ref="D9603:D9666" si="450">IF(LEFT(RIGHT(C9603,3))=",",_xlfn.NUMBERVALUE(C9603,",","."),C9603)</f>
        <v>6201.35</v>
      </c>
      <c r="E9603">
        <f t="shared" ref="E9603:E9666" si="451">MONTH(B9603)</f>
        <v>10</v>
      </c>
      <c r="F9603" t="str">
        <f t="shared" ref="F9603:F9666" si="452">IF(ISERROR(SEARCH("J*A*S*M",A9603)),"No","Yes")</f>
        <v>No</v>
      </c>
    </row>
    <row r="9604" spans="1:6" x14ac:dyDescent="0.25">
      <c r="A9604" t="s">
        <v>131</v>
      </c>
      <c r="B9604" s="1">
        <v>39190</v>
      </c>
      <c r="C9604" t="s">
        <v>5433</v>
      </c>
      <c r="D9604">
        <f t="shared" si="450"/>
        <v>7708.36</v>
      </c>
      <c r="E9604">
        <f t="shared" si="451"/>
        <v>4</v>
      </c>
      <c r="F9604" t="str">
        <f t="shared" si="452"/>
        <v>No</v>
      </c>
    </row>
    <row r="9605" spans="1:6" x14ac:dyDescent="0.25">
      <c r="A9605" t="s">
        <v>391</v>
      </c>
      <c r="B9605" s="1">
        <v>41365</v>
      </c>
      <c r="C9605">
        <v>9333.3799999999992</v>
      </c>
      <c r="D9605">
        <f t="shared" si="450"/>
        <v>9333.3799999999992</v>
      </c>
      <c r="E9605">
        <f t="shared" si="451"/>
        <v>4</v>
      </c>
      <c r="F9605" t="str">
        <f t="shared" si="452"/>
        <v>No</v>
      </c>
    </row>
    <row r="9606" spans="1:6" x14ac:dyDescent="0.25">
      <c r="A9606" t="s">
        <v>487</v>
      </c>
      <c r="B9606" s="1">
        <v>39155</v>
      </c>
      <c r="C9606">
        <v>9928.84</v>
      </c>
      <c r="D9606">
        <f t="shared" si="450"/>
        <v>9928.84</v>
      </c>
      <c r="E9606">
        <f t="shared" si="451"/>
        <v>3</v>
      </c>
      <c r="F9606" t="str">
        <f t="shared" si="452"/>
        <v>No</v>
      </c>
    </row>
    <row r="9607" spans="1:6" x14ac:dyDescent="0.25">
      <c r="A9607" t="s">
        <v>269</v>
      </c>
      <c r="B9607" s="1">
        <v>40402</v>
      </c>
      <c r="C9607">
        <v>7823.36</v>
      </c>
      <c r="D9607">
        <f t="shared" si="450"/>
        <v>7823.36</v>
      </c>
      <c r="E9607">
        <f t="shared" si="451"/>
        <v>8</v>
      </c>
      <c r="F9607" t="str">
        <f t="shared" si="452"/>
        <v>Yes</v>
      </c>
    </row>
    <row r="9608" spans="1:6" x14ac:dyDescent="0.25">
      <c r="A9608" t="s">
        <v>898</v>
      </c>
      <c r="B9608" s="1">
        <v>37413</v>
      </c>
      <c r="C9608" t="s">
        <v>5434</v>
      </c>
      <c r="D9608">
        <f t="shared" si="450"/>
        <v>5147.9799999999996</v>
      </c>
      <c r="E9608">
        <f t="shared" si="451"/>
        <v>6</v>
      </c>
      <c r="F9608" t="str">
        <f t="shared" si="452"/>
        <v>No</v>
      </c>
    </row>
    <row r="9609" spans="1:6" x14ac:dyDescent="0.25">
      <c r="A9609" t="s">
        <v>314</v>
      </c>
      <c r="B9609" s="1">
        <v>40446</v>
      </c>
      <c r="C9609">
        <v>9599.1</v>
      </c>
      <c r="D9609">
        <f t="shared" si="450"/>
        <v>9599.1</v>
      </c>
      <c r="E9609">
        <f t="shared" si="451"/>
        <v>9</v>
      </c>
      <c r="F9609" t="str">
        <f t="shared" si="452"/>
        <v>No</v>
      </c>
    </row>
    <row r="9610" spans="1:6" x14ac:dyDescent="0.25">
      <c r="A9610" t="s">
        <v>504</v>
      </c>
      <c r="B9610" s="1">
        <v>41235</v>
      </c>
      <c r="C9610" t="s">
        <v>5435</v>
      </c>
      <c r="D9610">
        <f t="shared" si="450"/>
        <v>6106.83</v>
      </c>
      <c r="E9610">
        <f t="shared" si="451"/>
        <v>11</v>
      </c>
      <c r="F9610" t="str">
        <f t="shared" si="452"/>
        <v>No</v>
      </c>
    </row>
    <row r="9611" spans="1:6" x14ac:dyDescent="0.25">
      <c r="A9611" t="s">
        <v>941</v>
      </c>
      <c r="B9611" s="1">
        <v>38237</v>
      </c>
      <c r="C9611">
        <v>8450.67</v>
      </c>
      <c r="D9611">
        <f t="shared" si="450"/>
        <v>8450.67</v>
      </c>
      <c r="E9611">
        <f t="shared" si="451"/>
        <v>9</v>
      </c>
      <c r="F9611" t="str">
        <f t="shared" si="452"/>
        <v>No</v>
      </c>
    </row>
    <row r="9612" spans="1:6" x14ac:dyDescent="0.25">
      <c r="A9612" t="s">
        <v>126</v>
      </c>
      <c r="B9612" s="1">
        <v>38606</v>
      </c>
      <c r="C9612" t="s">
        <v>5436</v>
      </c>
      <c r="D9612">
        <f t="shared" si="450"/>
        <v>5095.93</v>
      </c>
      <c r="E9612">
        <f t="shared" si="451"/>
        <v>9</v>
      </c>
      <c r="F9612" t="str">
        <f t="shared" si="452"/>
        <v>No</v>
      </c>
    </row>
    <row r="9613" spans="1:6" x14ac:dyDescent="0.25">
      <c r="A9613" t="s">
        <v>494</v>
      </c>
      <c r="B9613" s="1">
        <v>39144</v>
      </c>
      <c r="C9613" t="s">
        <v>5437</v>
      </c>
      <c r="D9613">
        <f t="shared" si="450"/>
        <v>6524.12</v>
      </c>
      <c r="E9613">
        <f t="shared" si="451"/>
        <v>3</v>
      </c>
      <c r="F9613" t="str">
        <f t="shared" si="452"/>
        <v>No</v>
      </c>
    </row>
    <row r="9614" spans="1:6" x14ac:dyDescent="0.25">
      <c r="A9614" t="s">
        <v>166</v>
      </c>
      <c r="B9614" s="1">
        <v>38444</v>
      </c>
      <c r="C9614">
        <v>7711.51</v>
      </c>
      <c r="D9614">
        <f t="shared" si="450"/>
        <v>7711.51</v>
      </c>
      <c r="E9614">
        <f t="shared" si="451"/>
        <v>4</v>
      </c>
      <c r="F9614" t="str">
        <f t="shared" si="452"/>
        <v>No</v>
      </c>
    </row>
    <row r="9615" spans="1:6" x14ac:dyDescent="0.25">
      <c r="A9615" t="s">
        <v>362</v>
      </c>
      <c r="B9615" s="1">
        <v>40248</v>
      </c>
      <c r="C9615">
        <v>6519.84</v>
      </c>
      <c r="D9615">
        <f t="shared" si="450"/>
        <v>6519.84</v>
      </c>
      <c r="E9615">
        <f t="shared" si="451"/>
        <v>3</v>
      </c>
      <c r="F9615" t="str">
        <f t="shared" si="452"/>
        <v>No</v>
      </c>
    </row>
    <row r="9616" spans="1:6" x14ac:dyDescent="0.25">
      <c r="A9616" t="s">
        <v>566</v>
      </c>
      <c r="B9616" s="1">
        <v>41200</v>
      </c>
      <c r="C9616">
        <v>9837.3799999999992</v>
      </c>
      <c r="D9616">
        <f t="shared" si="450"/>
        <v>9837.3799999999992</v>
      </c>
      <c r="E9616">
        <f t="shared" si="451"/>
        <v>10</v>
      </c>
      <c r="F9616" t="str">
        <f t="shared" si="452"/>
        <v>No</v>
      </c>
    </row>
    <row r="9617" spans="1:6" x14ac:dyDescent="0.25">
      <c r="A9617" t="s">
        <v>102</v>
      </c>
      <c r="B9617" s="1">
        <v>37118</v>
      </c>
      <c r="C9617" t="s">
        <v>5438</v>
      </c>
      <c r="D9617">
        <f t="shared" si="450"/>
        <v>9619.6200000000008</v>
      </c>
      <c r="E9617">
        <f t="shared" si="451"/>
        <v>8</v>
      </c>
      <c r="F9617" t="str">
        <f t="shared" si="452"/>
        <v>No</v>
      </c>
    </row>
    <row r="9618" spans="1:6" x14ac:dyDescent="0.25">
      <c r="A9618" t="s">
        <v>230</v>
      </c>
      <c r="B9618" s="1">
        <v>39833</v>
      </c>
      <c r="C9618" t="s">
        <v>5439</v>
      </c>
      <c r="D9618">
        <f t="shared" si="450"/>
        <v>8309.5400000000009</v>
      </c>
      <c r="E9618">
        <f t="shared" si="451"/>
        <v>1</v>
      </c>
      <c r="F9618" t="str">
        <f t="shared" si="452"/>
        <v>No</v>
      </c>
    </row>
    <row r="9619" spans="1:6" x14ac:dyDescent="0.25">
      <c r="A9619" t="s">
        <v>2741</v>
      </c>
      <c r="B9619" s="1">
        <v>37592</v>
      </c>
      <c r="C9619">
        <v>8349.2199999999993</v>
      </c>
      <c r="D9619">
        <f t="shared" si="450"/>
        <v>8349.2199999999993</v>
      </c>
      <c r="E9619">
        <f t="shared" si="451"/>
        <v>12</v>
      </c>
      <c r="F9619" t="str">
        <f t="shared" si="452"/>
        <v>No</v>
      </c>
    </row>
    <row r="9620" spans="1:6" x14ac:dyDescent="0.25">
      <c r="A9620" t="s">
        <v>354</v>
      </c>
      <c r="B9620" s="1">
        <v>39890</v>
      </c>
      <c r="C9620">
        <v>7131.6</v>
      </c>
      <c r="D9620">
        <f t="shared" si="450"/>
        <v>7131.6</v>
      </c>
      <c r="E9620">
        <f t="shared" si="451"/>
        <v>3</v>
      </c>
      <c r="F9620" t="str">
        <f t="shared" si="452"/>
        <v>No</v>
      </c>
    </row>
    <row r="9621" spans="1:6" x14ac:dyDescent="0.25">
      <c r="A9621" t="s">
        <v>1170</v>
      </c>
      <c r="B9621" s="1">
        <v>40040</v>
      </c>
      <c r="C9621" t="s">
        <v>5440</v>
      </c>
      <c r="D9621">
        <f t="shared" si="450"/>
        <v>5024.28</v>
      </c>
      <c r="E9621">
        <f t="shared" si="451"/>
        <v>8</v>
      </c>
      <c r="F9621" t="str">
        <f t="shared" si="452"/>
        <v>No</v>
      </c>
    </row>
    <row r="9622" spans="1:6" x14ac:dyDescent="0.25">
      <c r="A9622" t="s">
        <v>250</v>
      </c>
      <c r="B9622" s="1">
        <v>38328</v>
      </c>
      <c r="C9622" t="s">
        <v>5441</v>
      </c>
      <c r="D9622">
        <f t="shared" si="450"/>
        <v>6713.2</v>
      </c>
      <c r="E9622">
        <f t="shared" si="451"/>
        <v>12</v>
      </c>
      <c r="F9622" t="str">
        <f t="shared" si="452"/>
        <v>No</v>
      </c>
    </row>
    <row r="9623" spans="1:6" x14ac:dyDescent="0.25">
      <c r="A9623" t="s">
        <v>71</v>
      </c>
      <c r="B9623" s="1">
        <v>41642</v>
      </c>
      <c r="C9623">
        <v>7376.1</v>
      </c>
      <c r="D9623">
        <f t="shared" si="450"/>
        <v>7376.1</v>
      </c>
      <c r="E9623">
        <f t="shared" si="451"/>
        <v>1</v>
      </c>
      <c r="F9623" t="str">
        <f t="shared" si="452"/>
        <v>No</v>
      </c>
    </row>
    <row r="9624" spans="1:6" x14ac:dyDescent="0.25">
      <c r="A9624" t="s">
        <v>293</v>
      </c>
      <c r="B9624" s="1">
        <v>39464</v>
      </c>
      <c r="C9624" t="s">
        <v>5442</v>
      </c>
      <c r="D9624">
        <f t="shared" si="450"/>
        <v>7003.74</v>
      </c>
      <c r="E9624">
        <f t="shared" si="451"/>
        <v>1</v>
      </c>
      <c r="F9624" t="str">
        <f t="shared" si="452"/>
        <v>No</v>
      </c>
    </row>
    <row r="9625" spans="1:6" x14ac:dyDescent="0.25">
      <c r="A9625" t="s">
        <v>125</v>
      </c>
      <c r="B9625" s="1">
        <v>37998</v>
      </c>
      <c r="C9625" t="s">
        <v>5443</v>
      </c>
      <c r="D9625">
        <f t="shared" si="450"/>
        <v>9417.73</v>
      </c>
      <c r="E9625">
        <f t="shared" si="451"/>
        <v>1</v>
      </c>
      <c r="F9625" t="str">
        <f t="shared" si="452"/>
        <v>No</v>
      </c>
    </row>
    <row r="9626" spans="1:6" x14ac:dyDescent="0.25">
      <c r="A9626" t="s">
        <v>1013</v>
      </c>
      <c r="B9626" s="1">
        <v>40871</v>
      </c>
      <c r="C9626" t="s">
        <v>5444</v>
      </c>
      <c r="D9626">
        <f t="shared" si="450"/>
        <v>9910.9500000000007</v>
      </c>
      <c r="E9626">
        <f t="shared" si="451"/>
        <v>11</v>
      </c>
      <c r="F9626" t="str">
        <f t="shared" si="452"/>
        <v>No</v>
      </c>
    </row>
    <row r="9627" spans="1:6" x14ac:dyDescent="0.25">
      <c r="A9627" t="s">
        <v>747</v>
      </c>
      <c r="B9627" s="1">
        <v>40415</v>
      </c>
      <c r="C9627">
        <v>9405.8700000000008</v>
      </c>
      <c r="D9627">
        <f t="shared" si="450"/>
        <v>9405.8700000000008</v>
      </c>
      <c r="E9627">
        <f t="shared" si="451"/>
        <v>8</v>
      </c>
      <c r="F9627" t="str">
        <f t="shared" si="452"/>
        <v>No</v>
      </c>
    </row>
    <row r="9628" spans="1:6" x14ac:dyDescent="0.25">
      <c r="A9628" t="s">
        <v>701</v>
      </c>
      <c r="B9628" s="1">
        <v>37016</v>
      </c>
      <c r="C9628" t="s">
        <v>5445</v>
      </c>
      <c r="D9628">
        <f t="shared" si="450"/>
        <v>7012.16</v>
      </c>
      <c r="E9628">
        <f t="shared" si="451"/>
        <v>5</v>
      </c>
      <c r="F9628" t="str">
        <f t="shared" si="452"/>
        <v>No</v>
      </c>
    </row>
    <row r="9629" spans="1:6" x14ac:dyDescent="0.25">
      <c r="A9629" t="s">
        <v>782</v>
      </c>
      <c r="B9629" s="1">
        <v>41951</v>
      </c>
      <c r="C9629">
        <v>8307.4699999999993</v>
      </c>
      <c r="D9629">
        <f t="shared" si="450"/>
        <v>8307.4699999999993</v>
      </c>
      <c r="E9629">
        <f t="shared" si="451"/>
        <v>11</v>
      </c>
      <c r="F9629" t="str">
        <f t="shared" si="452"/>
        <v>No</v>
      </c>
    </row>
    <row r="9630" spans="1:6" x14ac:dyDescent="0.25">
      <c r="A9630" t="s">
        <v>778</v>
      </c>
      <c r="B9630" s="1">
        <v>38147</v>
      </c>
      <c r="C9630" t="s">
        <v>5446</v>
      </c>
      <c r="D9630">
        <f t="shared" si="450"/>
        <v>8109.28</v>
      </c>
      <c r="E9630">
        <f t="shared" si="451"/>
        <v>6</v>
      </c>
      <c r="F9630" t="str">
        <f t="shared" si="452"/>
        <v>No</v>
      </c>
    </row>
    <row r="9631" spans="1:6" x14ac:dyDescent="0.25">
      <c r="A9631" t="s">
        <v>765</v>
      </c>
      <c r="B9631" s="1">
        <v>40522</v>
      </c>
      <c r="C9631" t="s">
        <v>5447</v>
      </c>
      <c r="D9631">
        <f t="shared" si="450"/>
        <v>9227.2000000000007</v>
      </c>
      <c r="E9631">
        <f t="shared" si="451"/>
        <v>12</v>
      </c>
      <c r="F9631" t="str">
        <f t="shared" si="452"/>
        <v>No</v>
      </c>
    </row>
    <row r="9632" spans="1:6" x14ac:dyDescent="0.25">
      <c r="A9632" t="s">
        <v>1246</v>
      </c>
      <c r="B9632" s="1">
        <v>41859</v>
      </c>
      <c r="C9632" t="s">
        <v>5448</v>
      </c>
      <c r="D9632">
        <f t="shared" si="450"/>
        <v>6073.37</v>
      </c>
      <c r="E9632">
        <f t="shared" si="451"/>
        <v>8</v>
      </c>
      <c r="F9632" t="str">
        <f t="shared" si="452"/>
        <v>No</v>
      </c>
    </row>
    <row r="9633" spans="1:6" x14ac:dyDescent="0.25">
      <c r="A9633" t="s">
        <v>660</v>
      </c>
      <c r="B9633" s="1">
        <v>41763</v>
      </c>
      <c r="C9633">
        <v>7623.94</v>
      </c>
      <c r="D9633">
        <f t="shared" si="450"/>
        <v>7623.94</v>
      </c>
      <c r="E9633">
        <f t="shared" si="451"/>
        <v>5</v>
      </c>
      <c r="F9633" t="str">
        <f t="shared" si="452"/>
        <v>No</v>
      </c>
    </row>
    <row r="9634" spans="1:6" x14ac:dyDescent="0.25">
      <c r="A9634" t="s">
        <v>109</v>
      </c>
      <c r="B9634" s="1">
        <v>37374</v>
      </c>
      <c r="C9634">
        <v>6402.42</v>
      </c>
      <c r="D9634">
        <f t="shared" si="450"/>
        <v>6402.42</v>
      </c>
      <c r="E9634">
        <f t="shared" si="451"/>
        <v>4</v>
      </c>
      <c r="F9634" t="str">
        <f t="shared" si="452"/>
        <v>No</v>
      </c>
    </row>
    <row r="9635" spans="1:6" x14ac:dyDescent="0.25">
      <c r="A9635" t="s">
        <v>728</v>
      </c>
      <c r="B9635" s="1">
        <v>38002</v>
      </c>
      <c r="C9635" t="s">
        <v>5449</v>
      </c>
      <c r="D9635">
        <f t="shared" si="450"/>
        <v>9231.39</v>
      </c>
      <c r="E9635">
        <f t="shared" si="451"/>
        <v>1</v>
      </c>
      <c r="F9635" t="str">
        <f t="shared" si="452"/>
        <v>No</v>
      </c>
    </row>
    <row r="9636" spans="1:6" x14ac:dyDescent="0.25">
      <c r="A9636" t="s">
        <v>125</v>
      </c>
      <c r="B9636" s="1">
        <v>37384</v>
      </c>
      <c r="C9636">
        <v>5973.6</v>
      </c>
      <c r="D9636">
        <f t="shared" si="450"/>
        <v>5973.6</v>
      </c>
      <c r="E9636">
        <f t="shared" si="451"/>
        <v>5</v>
      </c>
      <c r="F9636" t="str">
        <f t="shared" si="452"/>
        <v>No</v>
      </c>
    </row>
    <row r="9637" spans="1:6" x14ac:dyDescent="0.25">
      <c r="A9637" t="s">
        <v>1015</v>
      </c>
      <c r="B9637" s="1">
        <v>37438</v>
      </c>
      <c r="C9637">
        <v>7632.02</v>
      </c>
      <c r="D9637">
        <f t="shared" si="450"/>
        <v>7632.02</v>
      </c>
      <c r="E9637">
        <f t="shared" si="451"/>
        <v>7</v>
      </c>
      <c r="F9637" t="str">
        <f t="shared" si="452"/>
        <v>No</v>
      </c>
    </row>
    <row r="9638" spans="1:6" x14ac:dyDescent="0.25">
      <c r="A9638" t="s">
        <v>502</v>
      </c>
      <c r="B9638" s="1">
        <v>40801</v>
      </c>
      <c r="C9638">
        <v>8236.7099999999991</v>
      </c>
      <c r="D9638">
        <f t="shared" si="450"/>
        <v>8236.7099999999991</v>
      </c>
      <c r="E9638">
        <f t="shared" si="451"/>
        <v>9</v>
      </c>
      <c r="F9638" t="str">
        <f t="shared" si="452"/>
        <v>No</v>
      </c>
    </row>
    <row r="9639" spans="1:6" x14ac:dyDescent="0.25">
      <c r="A9639" t="s">
        <v>1361</v>
      </c>
      <c r="B9639" s="1">
        <v>38570</v>
      </c>
      <c r="C9639">
        <v>9190.74</v>
      </c>
      <c r="D9639">
        <f t="shared" si="450"/>
        <v>9190.74</v>
      </c>
      <c r="E9639">
        <f t="shared" si="451"/>
        <v>8</v>
      </c>
      <c r="F9639" t="str">
        <f t="shared" si="452"/>
        <v>No</v>
      </c>
    </row>
    <row r="9640" spans="1:6" x14ac:dyDescent="0.25">
      <c r="A9640" t="s">
        <v>915</v>
      </c>
      <c r="B9640" s="1">
        <v>41387</v>
      </c>
      <c r="C9640">
        <v>5629.51</v>
      </c>
      <c r="D9640">
        <f t="shared" si="450"/>
        <v>5629.51</v>
      </c>
      <c r="E9640">
        <f t="shared" si="451"/>
        <v>4</v>
      </c>
      <c r="F9640" t="str">
        <f t="shared" si="452"/>
        <v>No</v>
      </c>
    </row>
    <row r="9641" spans="1:6" x14ac:dyDescent="0.25">
      <c r="A9641" t="s">
        <v>134</v>
      </c>
      <c r="B9641" s="1">
        <v>40449</v>
      </c>
      <c r="C9641" t="s">
        <v>5450</v>
      </c>
      <c r="D9641">
        <f t="shared" si="450"/>
        <v>6082.53</v>
      </c>
      <c r="E9641">
        <f t="shared" si="451"/>
        <v>9</v>
      </c>
      <c r="F9641" t="str">
        <f t="shared" si="452"/>
        <v>No</v>
      </c>
    </row>
    <row r="9642" spans="1:6" x14ac:dyDescent="0.25">
      <c r="A9642" t="s">
        <v>134</v>
      </c>
      <c r="B9642" s="1">
        <v>39586</v>
      </c>
      <c r="C9642" t="s">
        <v>5451</v>
      </c>
      <c r="D9642">
        <f t="shared" si="450"/>
        <v>9743.7199999999993</v>
      </c>
      <c r="E9642">
        <f t="shared" si="451"/>
        <v>5</v>
      </c>
      <c r="F9642" t="str">
        <f t="shared" si="452"/>
        <v>No</v>
      </c>
    </row>
    <row r="9643" spans="1:6" x14ac:dyDescent="0.25">
      <c r="A9643" t="s">
        <v>489</v>
      </c>
      <c r="B9643" s="1">
        <v>40668</v>
      </c>
      <c r="C9643">
        <v>7752.76</v>
      </c>
      <c r="D9643">
        <f t="shared" si="450"/>
        <v>7752.76</v>
      </c>
      <c r="E9643">
        <f t="shared" si="451"/>
        <v>5</v>
      </c>
      <c r="F9643" t="str">
        <f t="shared" si="452"/>
        <v>No</v>
      </c>
    </row>
    <row r="9644" spans="1:6" x14ac:dyDescent="0.25">
      <c r="A9644" t="s">
        <v>335</v>
      </c>
      <c r="B9644" s="1">
        <v>37313</v>
      </c>
      <c r="C9644" t="s">
        <v>5452</v>
      </c>
      <c r="D9644">
        <f t="shared" si="450"/>
        <v>7700.83</v>
      </c>
      <c r="E9644">
        <f t="shared" si="451"/>
        <v>2</v>
      </c>
      <c r="F9644" t="str">
        <f t="shared" si="452"/>
        <v>No</v>
      </c>
    </row>
    <row r="9645" spans="1:6" x14ac:dyDescent="0.25">
      <c r="A9645" t="s">
        <v>1053</v>
      </c>
      <c r="B9645" s="1">
        <v>38553</v>
      </c>
      <c r="C9645">
        <v>8920.2800000000007</v>
      </c>
      <c r="D9645">
        <f t="shared" si="450"/>
        <v>8920.2800000000007</v>
      </c>
      <c r="E9645">
        <f t="shared" si="451"/>
        <v>7</v>
      </c>
      <c r="F9645" t="str">
        <f t="shared" si="452"/>
        <v>No</v>
      </c>
    </row>
    <row r="9646" spans="1:6" x14ac:dyDescent="0.25">
      <c r="A9646" t="s">
        <v>72</v>
      </c>
      <c r="B9646" s="1">
        <v>39084</v>
      </c>
      <c r="C9646">
        <v>8639.39</v>
      </c>
      <c r="D9646">
        <f t="shared" si="450"/>
        <v>8639.39</v>
      </c>
      <c r="E9646">
        <f t="shared" si="451"/>
        <v>1</v>
      </c>
      <c r="F9646" t="str">
        <f t="shared" si="452"/>
        <v>No</v>
      </c>
    </row>
    <row r="9647" spans="1:6" x14ac:dyDescent="0.25">
      <c r="A9647" t="s">
        <v>230</v>
      </c>
      <c r="B9647" s="1">
        <v>38881</v>
      </c>
      <c r="C9647">
        <v>7160.69</v>
      </c>
      <c r="D9647">
        <f t="shared" si="450"/>
        <v>7160.69</v>
      </c>
      <c r="E9647">
        <f t="shared" si="451"/>
        <v>6</v>
      </c>
      <c r="F9647" t="str">
        <f t="shared" si="452"/>
        <v>No</v>
      </c>
    </row>
    <row r="9648" spans="1:6" x14ac:dyDescent="0.25">
      <c r="A9648" t="s">
        <v>61</v>
      </c>
      <c r="B9648" s="1">
        <v>37137</v>
      </c>
      <c r="C9648" t="s">
        <v>5453</v>
      </c>
      <c r="D9648">
        <f t="shared" si="450"/>
        <v>8656.48</v>
      </c>
      <c r="E9648">
        <f t="shared" si="451"/>
        <v>9</v>
      </c>
      <c r="F9648" t="str">
        <f t="shared" si="452"/>
        <v>No</v>
      </c>
    </row>
    <row r="9649" spans="1:6" x14ac:dyDescent="0.25">
      <c r="A9649" t="s">
        <v>213</v>
      </c>
      <c r="B9649" s="1">
        <v>41858</v>
      </c>
      <c r="C9649" t="s">
        <v>5454</v>
      </c>
      <c r="D9649">
        <f t="shared" si="450"/>
        <v>7451.67</v>
      </c>
      <c r="E9649">
        <f t="shared" si="451"/>
        <v>8</v>
      </c>
      <c r="F9649" t="str">
        <f t="shared" si="452"/>
        <v>No</v>
      </c>
    </row>
    <row r="9650" spans="1:6" x14ac:dyDescent="0.25">
      <c r="A9650" t="s">
        <v>334</v>
      </c>
      <c r="B9650" s="1">
        <v>37439</v>
      </c>
      <c r="C9650" t="s">
        <v>5455</v>
      </c>
      <c r="D9650">
        <f t="shared" si="450"/>
        <v>5986.11</v>
      </c>
      <c r="E9650">
        <f t="shared" si="451"/>
        <v>7</v>
      </c>
      <c r="F9650" t="str">
        <f t="shared" si="452"/>
        <v>No</v>
      </c>
    </row>
    <row r="9651" spans="1:6" x14ac:dyDescent="0.25">
      <c r="A9651" t="s">
        <v>615</v>
      </c>
      <c r="B9651" s="1">
        <v>38509</v>
      </c>
      <c r="C9651">
        <v>5685.33</v>
      </c>
      <c r="D9651">
        <f t="shared" si="450"/>
        <v>5685.33</v>
      </c>
      <c r="E9651">
        <f t="shared" si="451"/>
        <v>6</v>
      </c>
      <c r="F9651" t="str">
        <f t="shared" si="452"/>
        <v>No</v>
      </c>
    </row>
    <row r="9652" spans="1:6" x14ac:dyDescent="0.25">
      <c r="A9652" t="s">
        <v>238</v>
      </c>
      <c r="B9652" s="1">
        <v>39847</v>
      </c>
      <c r="C9652" t="s">
        <v>5456</v>
      </c>
      <c r="D9652">
        <f t="shared" si="450"/>
        <v>9725.49</v>
      </c>
      <c r="E9652">
        <f t="shared" si="451"/>
        <v>2</v>
      </c>
      <c r="F9652" t="str">
        <f t="shared" si="452"/>
        <v>No</v>
      </c>
    </row>
    <row r="9653" spans="1:6" x14ac:dyDescent="0.25">
      <c r="A9653" t="s">
        <v>88</v>
      </c>
      <c r="B9653" s="1">
        <v>40814</v>
      </c>
      <c r="C9653">
        <v>5482.3</v>
      </c>
      <c r="D9653">
        <f t="shared" si="450"/>
        <v>5482.3</v>
      </c>
      <c r="E9653">
        <f t="shared" si="451"/>
        <v>9</v>
      </c>
      <c r="F9653" t="str">
        <f t="shared" si="452"/>
        <v>No</v>
      </c>
    </row>
    <row r="9654" spans="1:6" x14ac:dyDescent="0.25">
      <c r="A9654" t="s">
        <v>1586</v>
      </c>
      <c r="B9654" s="1">
        <v>38238</v>
      </c>
      <c r="C9654">
        <v>5741.75</v>
      </c>
      <c r="D9654">
        <f t="shared" si="450"/>
        <v>5741.75</v>
      </c>
      <c r="E9654">
        <f t="shared" si="451"/>
        <v>9</v>
      </c>
      <c r="F9654" t="str">
        <f t="shared" si="452"/>
        <v>No</v>
      </c>
    </row>
    <row r="9655" spans="1:6" x14ac:dyDescent="0.25">
      <c r="A9655" t="s">
        <v>881</v>
      </c>
      <c r="B9655" s="1">
        <v>38092</v>
      </c>
      <c r="C9655">
        <v>7843.02</v>
      </c>
      <c r="D9655">
        <f t="shared" si="450"/>
        <v>7843.02</v>
      </c>
      <c r="E9655">
        <f t="shared" si="451"/>
        <v>4</v>
      </c>
      <c r="F9655" t="str">
        <f t="shared" si="452"/>
        <v>No</v>
      </c>
    </row>
    <row r="9656" spans="1:6" x14ac:dyDescent="0.25">
      <c r="A9656" t="s">
        <v>1997</v>
      </c>
      <c r="B9656" s="1">
        <v>37581</v>
      </c>
      <c r="C9656" t="s">
        <v>5457</v>
      </c>
      <c r="D9656">
        <f t="shared" si="450"/>
        <v>7589.62</v>
      </c>
      <c r="E9656">
        <f t="shared" si="451"/>
        <v>11</v>
      </c>
      <c r="F9656" t="str">
        <f t="shared" si="452"/>
        <v>No</v>
      </c>
    </row>
    <row r="9657" spans="1:6" x14ac:dyDescent="0.25">
      <c r="A9657" t="s">
        <v>544</v>
      </c>
      <c r="B9657" s="1">
        <v>37851</v>
      </c>
      <c r="C9657">
        <v>7609.59</v>
      </c>
      <c r="D9657">
        <f t="shared" si="450"/>
        <v>7609.59</v>
      </c>
      <c r="E9657">
        <f t="shared" si="451"/>
        <v>8</v>
      </c>
      <c r="F9657" t="str">
        <f t="shared" si="452"/>
        <v>Yes</v>
      </c>
    </row>
    <row r="9658" spans="1:6" x14ac:dyDescent="0.25">
      <c r="A9658" t="s">
        <v>894</v>
      </c>
      <c r="B9658" s="1">
        <v>40314</v>
      </c>
      <c r="C9658" t="s">
        <v>5458</v>
      </c>
      <c r="D9658">
        <f t="shared" si="450"/>
        <v>6930.41</v>
      </c>
      <c r="E9658">
        <f t="shared" si="451"/>
        <v>5</v>
      </c>
      <c r="F9658" t="str">
        <f t="shared" si="452"/>
        <v>No</v>
      </c>
    </row>
    <row r="9659" spans="1:6" x14ac:dyDescent="0.25">
      <c r="A9659" t="s">
        <v>868</v>
      </c>
      <c r="B9659" s="1">
        <v>37132</v>
      </c>
      <c r="C9659" t="s">
        <v>5459</v>
      </c>
      <c r="D9659">
        <f t="shared" si="450"/>
        <v>7176.15</v>
      </c>
      <c r="E9659">
        <f t="shared" si="451"/>
        <v>8</v>
      </c>
      <c r="F9659" t="str">
        <f t="shared" si="452"/>
        <v>No</v>
      </c>
    </row>
    <row r="9660" spans="1:6" x14ac:dyDescent="0.25">
      <c r="A9660" t="s">
        <v>79</v>
      </c>
      <c r="B9660" s="1">
        <v>38570</v>
      </c>
      <c r="C9660">
        <v>7520.4</v>
      </c>
      <c r="D9660">
        <f t="shared" si="450"/>
        <v>7520.4</v>
      </c>
      <c r="E9660">
        <f t="shared" si="451"/>
        <v>8</v>
      </c>
      <c r="F9660" t="str">
        <f t="shared" si="452"/>
        <v>Yes</v>
      </c>
    </row>
    <row r="9661" spans="1:6" x14ac:dyDescent="0.25">
      <c r="A9661" t="s">
        <v>1080</v>
      </c>
      <c r="B9661" s="1">
        <v>38091</v>
      </c>
      <c r="C9661" t="s">
        <v>5460</v>
      </c>
      <c r="D9661">
        <f t="shared" si="450"/>
        <v>6206.92</v>
      </c>
      <c r="E9661">
        <f t="shared" si="451"/>
        <v>4</v>
      </c>
      <c r="F9661" t="str">
        <f t="shared" si="452"/>
        <v>No</v>
      </c>
    </row>
    <row r="9662" spans="1:6" x14ac:dyDescent="0.25">
      <c r="A9662" t="s">
        <v>2200</v>
      </c>
      <c r="B9662" s="1">
        <v>40559</v>
      </c>
      <c r="C9662" t="s">
        <v>5461</v>
      </c>
      <c r="D9662">
        <f t="shared" si="450"/>
        <v>9731.18</v>
      </c>
      <c r="E9662">
        <f t="shared" si="451"/>
        <v>1</v>
      </c>
      <c r="F9662" t="str">
        <f t="shared" si="452"/>
        <v>No</v>
      </c>
    </row>
    <row r="9663" spans="1:6" x14ac:dyDescent="0.25">
      <c r="A9663" t="s">
        <v>539</v>
      </c>
      <c r="B9663" s="1">
        <v>39630</v>
      </c>
      <c r="C9663" t="s">
        <v>5462</v>
      </c>
      <c r="D9663">
        <f t="shared" si="450"/>
        <v>8613.7099999999991</v>
      </c>
      <c r="E9663">
        <f t="shared" si="451"/>
        <v>7</v>
      </c>
      <c r="F9663" t="str">
        <f t="shared" si="452"/>
        <v>No</v>
      </c>
    </row>
    <row r="9664" spans="1:6" x14ac:dyDescent="0.25">
      <c r="A9664" t="s">
        <v>176</v>
      </c>
      <c r="B9664" s="1">
        <v>39832</v>
      </c>
      <c r="C9664" t="s">
        <v>5463</v>
      </c>
      <c r="D9664">
        <f t="shared" si="450"/>
        <v>8265.2800000000007</v>
      </c>
      <c r="E9664">
        <f t="shared" si="451"/>
        <v>1</v>
      </c>
      <c r="F9664" t="str">
        <f t="shared" si="452"/>
        <v>No</v>
      </c>
    </row>
    <row r="9665" spans="1:6" x14ac:dyDescent="0.25">
      <c r="A9665" t="s">
        <v>94</v>
      </c>
      <c r="B9665" s="1">
        <v>39654</v>
      </c>
      <c r="C9665">
        <v>8125.36</v>
      </c>
      <c r="D9665">
        <f t="shared" si="450"/>
        <v>8125.36</v>
      </c>
      <c r="E9665">
        <f t="shared" si="451"/>
        <v>7</v>
      </c>
      <c r="F9665" t="str">
        <f t="shared" si="452"/>
        <v>No</v>
      </c>
    </row>
    <row r="9666" spans="1:6" x14ac:dyDescent="0.25">
      <c r="A9666" t="s">
        <v>530</v>
      </c>
      <c r="B9666" s="1">
        <v>37853</v>
      </c>
      <c r="C9666">
        <v>7348.6</v>
      </c>
      <c r="D9666">
        <f t="shared" si="450"/>
        <v>7348.6</v>
      </c>
      <c r="E9666">
        <f t="shared" si="451"/>
        <v>8</v>
      </c>
      <c r="F9666" t="str">
        <f t="shared" si="452"/>
        <v>No</v>
      </c>
    </row>
    <row r="9667" spans="1:6" x14ac:dyDescent="0.25">
      <c r="A9667" t="s">
        <v>403</v>
      </c>
      <c r="B9667" s="1">
        <v>40173</v>
      </c>
      <c r="C9667" t="s">
        <v>5464</v>
      </c>
      <c r="D9667">
        <f t="shared" ref="D9667:D9730" si="453">IF(LEFT(RIGHT(C9667,3))=",",_xlfn.NUMBERVALUE(C9667,",","."),C9667)</f>
        <v>6839.19</v>
      </c>
      <c r="E9667">
        <f t="shared" ref="E9667:E9730" si="454">MONTH(B9667)</f>
        <v>12</v>
      </c>
      <c r="F9667" t="str">
        <f t="shared" ref="F9667:F9730" si="455">IF(ISERROR(SEARCH("J*A*S*M",A9667)),"No","Yes")</f>
        <v>No</v>
      </c>
    </row>
    <row r="9668" spans="1:6" x14ac:dyDescent="0.25">
      <c r="A9668" t="s">
        <v>489</v>
      </c>
      <c r="B9668" s="1">
        <v>41502</v>
      </c>
      <c r="C9668" t="s">
        <v>5465</v>
      </c>
      <c r="D9668">
        <f t="shared" si="453"/>
        <v>9289.67</v>
      </c>
      <c r="E9668">
        <f t="shared" si="454"/>
        <v>8</v>
      </c>
      <c r="F9668" t="str">
        <f t="shared" si="455"/>
        <v>No</v>
      </c>
    </row>
    <row r="9669" spans="1:6" x14ac:dyDescent="0.25">
      <c r="A9669" t="s">
        <v>76</v>
      </c>
      <c r="B9669" s="1">
        <v>37270</v>
      </c>
      <c r="C9669" t="s">
        <v>5466</v>
      </c>
      <c r="D9669">
        <f t="shared" si="453"/>
        <v>9031.7199999999993</v>
      </c>
      <c r="E9669">
        <f t="shared" si="454"/>
        <v>1</v>
      </c>
      <c r="F9669" t="str">
        <f t="shared" si="455"/>
        <v>No</v>
      </c>
    </row>
    <row r="9670" spans="1:6" x14ac:dyDescent="0.25">
      <c r="A9670" t="s">
        <v>118</v>
      </c>
      <c r="B9670" s="1">
        <v>40384</v>
      </c>
      <c r="C9670">
        <v>5863.31</v>
      </c>
      <c r="D9670">
        <f t="shared" si="453"/>
        <v>5863.31</v>
      </c>
      <c r="E9670">
        <f t="shared" si="454"/>
        <v>7</v>
      </c>
      <c r="F9670" t="str">
        <f t="shared" si="455"/>
        <v>No</v>
      </c>
    </row>
    <row r="9671" spans="1:6" x14ac:dyDescent="0.25">
      <c r="A9671" t="s">
        <v>1116</v>
      </c>
      <c r="B9671" s="1">
        <v>37821</v>
      </c>
      <c r="C9671" t="s">
        <v>5467</v>
      </c>
      <c r="D9671">
        <f t="shared" si="453"/>
        <v>6777.15</v>
      </c>
      <c r="E9671">
        <f t="shared" si="454"/>
        <v>7</v>
      </c>
      <c r="F9671" t="str">
        <f t="shared" si="455"/>
        <v>No</v>
      </c>
    </row>
    <row r="9672" spans="1:6" x14ac:dyDescent="0.25">
      <c r="A9672" t="s">
        <v>71</v>
      </c>
      <c r="B9672" s="1">
        <v>41119</v>
      </c>
      <c r="C9672" t="s">
        <v>5468</v>
      </c>
      <c r="D9672">
        <f t="shared" si="453"/>
        <v>6784.32</v>
      </c>
      <c r="E9672">
        <f t="shared" si="454"/>
        <v>7</v>
      </c>
      <c r="F9672" t="str">
        <f t="shared" si="455"/>
        <v>No</v>
      </c>
    </row>
    <row r="9673" spans="1:6" x14ac:dyDescent="0.25">
      <c r="A9673" t="s">
        <v>550</v>
      </c>
      <c r="B9673" s="1">
        <v>40357</v>
      </c>
      <c r="C9673">
        <v>8587.35</v>
      </c>
      <c r="D9673">
        <f t="shared" si="453"/>
        <v>8587.35</v>
      </c>
      <c r="E9673">
        <f t="shared" si="454"/>
        <v>6</v>
      </c>
      <c r="F9673" t="str">
        <f t="shared" si="455"/>
        <v>No</v>
      </c>
    </row>
    <row r="9674" spans="1:6" x14ac:dyDescent="0.25">
      <c r="A9674" t="s">
        <v>987</v>
      </c>
      <c r="B9674" s="1">
        <v>38273</v>
      </c>
      <c r="C9674" t="s">
        <v>5469</v>
      </c>
      <c r="D9674">
        <f t="shared" si="453"/>
        <v>9419.19</v>
      </c>
      <c r="E9674">
        <f t="shared" si="454"/>
        <v>10</v>
      </c>
      <c r="F9674" t="str">
        <f t="shared" si="455"/>
        <v>No</v>
      </c>
    </row>
    <row r="9675" spans="1:6" x14ac:dyDescent="0.25">
      <c r="A9675" t="s">
        <v>1748</v>
      </c>
      <c r="B9675" s="1">
        <v>37960</v>
      </c>
      <c r="C9675" t="s">
        <v>5470</v>
      </c>
      <c r="D9675">
        <f t="shared" si="453"/>
        <v>6894.39</v>
      </c>
      <c r="E9675">
        <f t="shared" si="454"/>
        <v>12</v>
      </c>
      <c r="F9675" t="str">
        <f t="shared" si="455"/>
        <v>No</v>
      </c>
    </row>
    <row r="9676" spans="1:6" x14ac:dyDescent="0.25">
      <c r="A9676" t="s">
        <v>544</v>
      </c>
      <c r="B9676" s="1">
        <v>39601</v>
      </c>
      <c r="C9676">
        <v>6731.03</v>
      </c>
      <c r="D9676">
        <f t="shared" si="453"/>
        <v>6731.03</v>
      </c>
      <c r="E9676">
        <f t="shared" si="454"/>
        <v>6</v>
      </c>
      <c r="F9676" t="str">
        <f t="shared" si="455"/>
        <v>Yes</v>
      </c>
    </row>
    <row r="9677" spans="1:6" x14ac:dyDescent="0.25">
      <c r="A9677" t="s">
        <v>1118</v>
      </c>
      <c r="B9677" s="1">
        <v>38000</v>
      </c>
      <c r="C9677">
        <v>9794.0300000000007</v>
      </c>
      <c r="D9677">
        <f t="shared" si="453"/>
        <v>9794.0300000000007</v>
      </c>
      <c r="E9677">
        <f t="shared" si="454"/>
        <v>1</v>
      </c>
      <c r="F9677" t="str">
        <f t="shared" si="455"/>
        <v>No</v>
      </c>
    </row>
    <row r="9678" spans="1:6" x14ac:dyDescent="0.25">
      <c r="A9678" t="s">
        <v>1191</v>
      </c>
      <c r="B9678" s="1">
        <v>41876</v>
      </c>
      <c r="C9678" t="s">
        <v>5471</v>
      </c>
      <c r="D9678">
        <f t="shared" si="453"/>
        <v>8616.2000000000007</v>
      </c>
      <c r="E9678">
        <f t="shared" si="454"/>
        <v>8</v>
      </c>
      <c r="F9678" t="str">
        <f t="shared" si="455"/>
        <v>No</v>
      </c>
    </row>
    <row r="9679" spans="1:6" x14ac:dyDescent="0.25">
      <c r="A9679" t="s">
        <v>102</v>
      </c>
      <c r="B9679" s="1">
        <v>39209</v>
      </c>
      <c r="C9679">
        <v>7762.77</v>
      </c>
      <c r="D9679">
        <f t="shared" si="453"/>
        <v>7762.77</v>
      </c>
      <c r="E9679">
        <f t="shared" si="454"/>
        <v>5</v>
      </c>
      <c r="F9679" t="str">
        <f t="shared" si="455"/>
        <v>No</v>
      </c>
    </row>
    <row r="9680" spans="1:6" x14ac:dyDescent="0.25">
      <c r="A9680" t="s">
        <v>216</v>
      </c>
      <c r="B9680" s="1">
        <v>41499</v>
      </c>
      <c r="C9680" t="s">
        <v>5472</v>
      </c>
      <c r="D9680">
        <f t="shared" si="453"/>
        <v>6372.91</v>
      </c>
      <c r="E9680">
        <f t="shared" si="454"/>
        <v>8</v>
      </c>
      <c r="F9680" t="str">
        <f t="shared" si="455"/>
        <v>No</v>
      </c>
    </row>
    <row r="9681" spans="1:6" x14ac:dyDescent="0.25">
      <c r="A9681" t="s">
        <v>126</v>
      </c>
      <c r="B9681" s="1">
        <v>41588</v>
      </c>
      <c r="C9681">
        <v>5538.53</v>
      </c>
      <c r="D9681">
        <f t="shared" si="453"/>
        <v>5538.53</v>
      </c>
      <c r="E9681">
        <f t="shared" si="454"/>
        <v>11</v>
      </c>
      <c r="F9681" t="str">
        <f t="shared" si="455"/>
        <v>No</v>
      </c>
    </row>
    <row r="9682" spans="1:6" x14ac:dyDescent="0.25">
      <c r="A9682" t="s">
        <v>88</v>
      </c>
      <c r="B9682" s="1">
        <v>41727</v>
      </c>
      <c r="C9682">
        <v>5674.21</v>
      </c>
      <c r="D9682">
        <f t="shared" si="453"/>
        <v>5674.21</v>
      </c>
      <c r="E9682">
        <f t="shared" si="454"/>
        <v>3</v>
      </c>
      <c r="F9682" t="str">
        <f t="shared" si="455"/>
        <v>No</v>
      </c>
    </row>
    <row r="9683" spans="1:6" x14ac:dyDescent="0.25">
      <c r="A9683" t="s">
        <v>61</v>
      </c>
      <c r="B9683" s="1">
        <v>39138</v>
      </c>
      <c r="C9683">
        <v>6874.72</v>
      </c>
      <c r="D9683">
        <f t="shared" si="453"/>
        <v>6874.72</v>
      </c>
      <c r="E9683">
        <f t="shared" si="454"/>
        <v>2</v>
      </c>
      <c r="F9683" t="str">
        <f t="shared" si="455"/>
        <v>No</v>
      </c>
    </row>
    <row r="9684" spans="1:6" x14ac:dyDescent="0.25">
      <c r="A9684" t="s">
        <v>102</v>
      </c>
      <c r="B9684" s="1">
        <v>39926</v>
      </c>
      <c r="C9684" t="s">
        <v>5473</v>
      </c>
      <c r="D9684">
        <f t="shared" si="453"/>
        <v>9666.7099999999991</v>
      </c>
      <c r="E9684">
        <f t="shared" si="454"/>
        <v>4</v>
      </c>
      <c r="F9684" t="str">
        <f t="shared" si="455"/>
        <v>No</v>
      </c>
    </row>
    <row r="9685" spans="1:6" x14ac:dyDescent="0.25">
      <c r="A9685" t="s">
        <v>146</v>
      </c>
      <c r="B9685" s="1">
        <v>41343</v>
      </c>
      <c r="C9685" t="s">
        <v>5474</v>
      </c>
      <c r="D9685">
        <f t="shared" si="453"/>
        <v>9940.77</v>
      </c>
      <c r="E9685">
        <f t="shared" si="454"/>
        <v>3</v>
      </c>
      <c r="F9685" t="str">
        <f t="shared" si="455"/>
        <v>No</v>
      </c>
    </row>
    <row r="9686" spans="1:6" x14ac:dyDescent="0.25">
      <c r="A9686" t="s">
        <v>550</v>
      </c>
      <c r="B9686" s="1">
        <v>38087</v>
      </c>
      <c r="C9686">
        <v>7478.12</v>
      </c>
      <c r="D9686">
        <f t="shared" si="453"/>
        <v>7478.12</v>
      </c>
      <c r="E9686">
        <f t="shared" si="454"/>
        <v>4</v>
      </c>
      <c r="F9686" t="str">
        <f t="shared" si="455"/>
        <v>No</v>
      </c>
    </row>
    <row r="9687" spans="1:6" x14ac:dyDescent="0.25">
      <c r="A9687" t="s">
        <v>357</v>
      </c>
      <c r="B9687" s="1">
        <v>41913</v>
      </c>
      <c r="C9687" t="s">
        <v>5475</v>
      </c>
      <c r="D9687">
        <f t="shared" si="453"/>
        <v>5968.86</v>
      </c>
      <c r="E9687">
        <f t="shared" si="454"/>
        <v>10</v>
      </c>
      <c r="F9687" t="str">
        <f t="shared" si="455"/>
        <v>No</v>
      </c>
    </row>
    <row r="9688" spans="1:6" x14ac:dyDescent="0.25">
      <c r="A9688" t="s">
        <v>904</v>
      </c>
      <c r="B9688" s="1">
        <v>38105</v>
      </c>
      <c r="C9688">
        <v>8225.92</v>
      </c>
      <c r="D9688">
        <f t="shared" si="453"/>
        <v>8225.92</v>
      </c>
      <c r="E9688">
        <f t="shared" si="454"/>
        <v>4</v>
      </c>
      <c r="F9688" t="str">
        <f t="shared" si="455"/>
        <v>No</v>
      </c>
    </row>
    <row r="9689" spans="1:6" x14ac:dyDescent="0.25">
      <c r="A9689" t="s">
        <v>166</v>
      </c>
      <c r="B9689" s="1">
        <v>37054</v>
      </c>
      <c r="C9689" t="s">
        <v>5476</v>
      </c>
      <c r="D9689">
        <f t="shared" si="453"/>
        <v>6907.22</v>
      </c>
      <c r="E9689">
        <f t="shared" si="454"/>
        <v>6</v>
      </c>
      <c r="F9689" t="str">
        <f t="shared" si="455"/>
        <v>No</v>
      </c>
    </row>
    <row r="9690" spans="1:6" x14ac:dyDescent="0.25">
      <c r="A9690" t="s">
        <v>1536</v>
      </c>
      <c r="B9690" s="1">
        <v>37600</v>
      </c>
      <c r="C9690">
        <v>6740.37</v>
      </c>
      <c r="D9690">
        <f t="shared" si="453"/>
        <v>6740.37</v>
      </c>
      <c r="E9690">
        <f t="shared" si="454"/>
        <v>12</v>
      </c>
      <c r="F9690" t="str">
        <f t="shared" si="455"/>
        <v>No</v>
      </c>
    </row>
    <row r="9691" spans="1:6" x14ac:dyDescent="0.25">
      <c r="A9691" t="s">
        <v>334</v>
      </c>
      <c r="B9691" s="1">
        <v>40831</v>
      </c>
      <c r="C9691" t="s">
        <v>5477</v>
      </c>
      <c r="D9691">
        <f t="shared" si="453"/>
        <v>7507.77</v>
      </c>
      <c r="E9691">
        <f t="shared" si="454"/>
        <v>10</v>
      </c>
      <c r="F9691" t="str">
        <f t="shared" si="455"/>
        <v>No</v>
      </c>
    </row>
    <row r="9692" spans="1:6" x14ac:dyDescent="0.25">
      <c r="A9692" t="s">
        <v>80</v>
      </c>
      <c r="B9692" s="1">
        <v>37151</v>
      </c>
      <c r="C9692" t="s">
        <v>5478</v>
      </c>
      <c r="D9692">
        <f t="shared" si="453"/>
        <v>6818.65</v>
      </c>
      <c r="E9692">
        <f t="shared" si="454"/>
        <v>9</v>
      </c>
      <c r="F9692" t="str">
        <f t="shared" si="455"/>
        <v>Yes</v>
      </c>
    </row>
    <row r="9693" spans="1:6" x14ac:dyDescent="0.25">
      <c r="A9693" t="s">
        <v>1220</v>
      </c>
      <c r="B9693" s="1">
        <v>39774</v>
      </c>
      <c r="C9693">
        <v>8739.34</v>
      </c>
      <c r="D9693">
        <f t="shared" si="453"/>
        <v>8739.34</v>
      </c>
      <c r="E9693">
        <f t="shared" si="454"/>
        <v>11</v>
      </c>
      <c r="F9693" t="str">
        <f t="shared" si="455"/>
        <v>No</v>
      </c>
    </row>
    <row r="9694" spans="1:6" x14ac:dyDescent="0.25">
      <c r="A9694" t="s">
        <v>701</v>
      </c>
      <c r="B9694" s="1">
        <v>37621</v>
      </c>
      <c r="C9694">
        <v>9306.68</v>
      </c>
      <c r="D9694">
        <f t="shared" si="453"/>
        <v>9306.68</v>
      </c>
      <c r="E9694">
        <f t="shared" si="454"/>
        <v>12</v>
      </c>
      <c r="F9694" t="str">
        <f t="shared" si="455"/>
        <v>No</v>
      </c>
    </row>
    <row r="9695" spans="1:6" x14ac:dyDescent="0.25">
      <c r="A9695" t="s">
        <v>125</v>
      </c>
      <c r="B9695" s="1">
        <v>38715</v>
      </c>
      <c r="C9695">
        <v>7266.41</v>
      </c>
      <c r="D9695">
        <f t="shared" si="453"/>
        <v>7266.41</v>
      </c>
      <c r="E9695">
        <f t="shared" si="454"/>
        <v>12</v>
      </c>
      <c r="F9695" t="str">
        <f t="shared" si="455"/>
        <v>No</v>
      </c>
    </row>
    <row r="9696" spans="1:6" x14ac:dyDescent="0.25">
      <c r="A9696" t="s">
        <v>762</v>
      </c>
      <c r="B9696" s="1">
        <v>39513</v>
      </c>
      <c r="C9696">
        <v>6970.61</v>
      </c>
      <c r="D9696">
        <f t="shared" si="453"/>
        <v>6970.61</v>
      </c>
      <c r="E9696">
        <f t="shared" si="454"/>
        <v>3</v>
      </c>
      <c r="F9696" t="str">
        <f t="shared" si="455"/>
        <v>No</v>
      </c>
    </row>
    <row r="9697" spans="1:6" x14ac:dyDescent="0.25">
      <c r="A9697" t="s">
        <v>965</v>
      </c>
      <c r="B9697" s="1">
        <v>38969</v>
      </c>
      <c r="C9697">
        <v>8146.73</v>
      </c>
      <c r="D9697">
        <f t="shared" si="453"/>
        <v>8146.73</v>
      </c>
      <c r="E9697">
        <f t="shared" si="454"/>
        <v>9</v>
      </c>
      <c r="F9697" t="str">
        <f t="shared" si="455"/>
        <v>No</v>
      </c>
    </row>
    <row r="9698" spans="1:6" x14ac:dyDescent="0.25">
      <c r="A9698" t="s">
        <v>102</v>
      </c>
      <c r="B9698" s="1">
        <v>38328</v>
      </c>
      <c r="C9698" t="s">
        <v>5479</v>
      </c>
      <c r="D9698">
        <f t="shared" si="453"/>
        <v>5091.3599999999997</v>
      </c>
      <c r="E9698">
        <f t="shared" si="454"/>
        <v>12</v>
      </c>
      <c r="F9698" t="str">
        <f t="shared" si="455"/>
        <v>No</v>
      </c>
    </row>
    <row r="9699" spans="1:6" x14ac:dyDescent="0.25">
      <c r="A9699" t="s">
        <v>475</v>
      </c>
      <c r="B9699" s="1">
        <v>37076</v>
      </c>
      <c r="C9699" t="s">
        <v>5480</v>
      </c>
      <c r="D9699">
        <f t="shared" si="453"/>
        <v>6844.08</v>
      </c>
      <c r="E9699">
        <f t="shared" si="454"/>
        <v>7</v>
      </c>
      <c r="F9699" t="str">
        <f t="shared" si="455"/>
        <v>No</v>
      </c>
    </row>
    <row r="9700" spans="1:6" x14ac:dyDescent="0.25">
      <c r="A9700" t="s">
        <v>98</v>
      </c>
      <c r="B9700" s="1">
        <v>40644</v>
      </c>
      <c r="C9700">
        <v>7285.52</v>
      </c>
      <c r="D9700">
        <f t="shared" si="453"/>
        <v>7285.52</v>
      </c>
      <c r="E9700">
        <f t="shared" si="454"/>
        <v>4</v>
      </c>
      <c r="F9700" t="str">
        <f t="shared" si="455"/>
        <v>No</v>
      </c>
    </row>
    <row r="9701" spans="1:6" x14ac:dyDescent="0.25">
      <c r="A9701" t="s">
        <v>201</v>
      </c>
      <c r="B9701" s="1">
        <v>41759</v>
      </c>
      <c r="C9701" t="s">
        <v>5481</v>
      </c>
      <c r="D9701">
        <f t="shared" si="453"/>
        <v>8828.2199999999993</v>
      </c>
      <c r="E9701">
        <f t="shared" si="454"/>
        <v>4</v>
      </c>
      <c r="F9701" t="str">
        <f t="shared" si="455"/>
        <v>No</v>
      </c>
    </row>
    <row r="9702" spans="1:6" x14ac:dyDescent="0.25">
      <c r="A9702" t="s">
        <v>310</v>
      </c>
      <c r="B9702" s="1">
        <v>39976</v>
      </c>
      <c r="C9702" t="s">
        <v>5482</v>
      </c>
      <c r="D9702">
        <f t="shared" si="453"/>
        <v>6627.54</v>
      </c>
      <c r="E9702">
        <f t="shared" si="454"/>
        <v>6</v>
      </c>
      <c r="F9702" t="str">
        <f t="shared" si="455"/>
        <v>No</v>
      </c>
    </row>
    <row r="9703" spans="1:6" x14ac:dyDescent="0.25">
      <c r="A9703" t="s">
        <v>513</v>
      </c>
      <c r="B9703" s="1">
        <v>39274</v>
      </c>
      <c r="C9703">
        <v>7608.14</v>
      </c>
      <c r="D9703">
        <f t="shared" si="453"/>
        <v>7608.14</v>
      </c>
      <c r="E9703">
        <f t="shared" si="454"/>
        <v>7</v>
      </c>
      <c r="F9703" t="str">
        <f t="shared" si="455"/>
        <v>No</v>
      </c>
    </row>
    <row r="9704" spans="1:6" x14ac:dyDescent="0.25">
      <c r="A9704" t="s">
        <v>66</v>
      </c>
      <c r="B9704" s="1">
        <v>40211</v>
      </c>
      <c r="C9704">
        <v>5520</v>
      </c>
      <c r="D9704">
        <f t="shared" si="453"/>
        <v>5520</v>
      </c>
      <c r="E9704">
        <f t="shared" si="454"/>
        <v>2</v>
      </c>
      <c r="F9704" t="str">
        <f t="shared" si="455"/>
        <v>No</v>
      </c>
    </row>
    <row r="9705" spans="1:6" x14ac:dyDescent="0.25">
      <c r="A9705" t="s">
        <v>244</v>
      </c>
      <c r="B9705" s="1">
        <v>37214</v>
      </c>
      <c r="C9705" t="s">
        <v>5483</v>
      </c>
      <c r="D9705">
        <f t="shared" si="453"/>
        <v>5427.25</v>
      </c>
      <c r="E9705">
        <f t="shared" si="454"/>
        <v>11</v>
      </c>
      <c r="F9705" t="str">
        <f t="shared" si="455"/>
        <v>No</v>
      </c>
    </row>
    <row r="9706" spans="1:6" x14ac:dyDescent="0.25">
      <c r="A9706" t="s">
        <v>1973</v>
      </c>
      <c r="B9706" s="1">
        <v>40761</v>
      </c>
      <c r="C9706" t="s">
        <v>5484</v>
      </c>
      <c r="D9706">
        <f t="shared" si="453"/>
        <v>5248.84</v>
      </c>
      <c r="E9706">
        <f t="shared" si="454"/>
        <v>8</v>
      </c>
      <c r="F9706" t="str">
        <f t="shared" si="455"/>
        <v>No</v>
      </c>
    </row>
    <row r="9707" spans="1:6" x14ac:dyDescent="0.25">
      <c r="A9707" t="s">
        <v>1177</v>
      </c>
      <c r="B9707" s="1">
        <v>41915</v>
      </c>
      <c r="C9707" t="s">
        <v>5485</v>
      </c>
      <c r="D9707">
        <f t="shared" si="453"/>
        <v>7966.6</v>
      </c>
      <c r="E9707">
        <f t="shared" si="454"/>
        <v>10</v>
      </c>
      <c r="F9707" t="str">
        <f t="shared" si="455"/>
        <v>No</v>
      </c>
    </row>
    <row r="9708" spans="1:6" x14ac:dyDescent="0.25">
      <c r="A9708" t="s">
        <v>2144</v>
      </c>
      <c r="B9708" s="1">
        <v>37513</v>
      </c>
      <c r="C9708" t="s">
        <v>5486</v>
      </c>
      <c r="D9708">
        <f t="shared" si="453"/>
        <v>5252.91</v>
      </c>
      <c r="E9708">
        <f t="shared" si="454"/>
        <v>9</v>
      </c>
      <c r="F9708" t="str">
        <f t="shared" si="455"/>
        <v>No</v>
      </c>
    </row>
    <row r="9709" spans="1:6" x14ac:dyDescent="0.25">
      <c r="A9709" t="s">
        <v>548</v>
      </c>
      <c r="B9709" s="1">
        <v>37185</v>
      </c>
      <c r="C9709">
        <v>5403.93</v>
      </c>
      <c r="D9709">
        <f t="shared" si="453"/>
        <v>5403.93</v>
      </c>
      <c r="E9709">
        <f t="shared" si="454"/>
        <v>10</v>
      </c>
      <c r="F9709" t="str">
        <f t="shared" si="455"/>
        <v>No</v>
      </c>
    </row>
    <row r="9710" spans="1:6" x14ac:dyDescent="0.25">
      <c r="A9710" t="s">
        <v>660</v>
      </c>
      <c r="B9710" s="1">
        <v>40463</v>
      </c>
      <c r="C9710" t="s">
        <v>5487</v>
      </c>
      <c r="D9710">
        <f t="shared" si="453"/>
        <v>8052.21</v>
      </c>
      <c r="E9710">
        <f t="shared" si="454"/>
        <v>10</v>
      </c>
      <c r="F9710" t="str">
        <f t="shared" si="455"/>
        <v>No</v>
      </c>
    </row>
    <row r="9711" spans="1:6" x14ac:dyDescent="0.25">
      <c r="A9711" t="s">
        <v>217</v>
      </c>
      <c r="B9711" s="1">
        <v>40552</v>
      </c>
      <c r="C9711" t="s">
        <v>5488</v>
      </c>
      <c r="D9711">
        <f t="shared" si="453"/>
        <v>9514.25</v>
      </c>
      <c r="E9711">
        <f t="shared" si="454"/>
        <v>1</v>
      </c>
      <c r="F9711" t="str">
        <f t="shared" si="455"/>
        <v>No</v>
      </c>
    </row>
    <row r="9712" spans="1:6" x14ac:dyDescent="0.25">
      <c r="A9712" t="s">
        <v>72</v>
      </c>
      <c r="B9712" s="1">
        <v>37282</v>
      </c>
      <c r="C9712">
        <v>6041.33</v>
      </c>
      <c r="D9712">
        <f t="shared" si="453"/>
        <v>6041.33</v>
      </c>
      <c r="E9712">
        <f t="shared" si="454"/>
        <v>1</v>
      </c>
      <c r="F9712" t="str">
        <f t="shared" si="455"/>
        <v>No</v>
      </c>
    </row>
    <row r="9713" spans="1:6" x14ac:dyDescent="0.25">
      <c r="A9713" t="s">
        <v>720</v>
      </c>
      <c r="B9713" s="1">
        <v>38173</v>
      </c>
      <c r="C9713" t="s">
        <v>5489</v>
      </c>
      <c r="D9713">
        <f t="shared" si="453"/>
        <v>9730.4699999999993</v>
      </c>
      <c r="E9713">
        <f t="shared" si="454"/>
        <v>7</v>
      </c>
      <c r="F9713" t="str">
        <f t="shared" si="455"/>
        <v>No</v>
      </c>
    </row>
    <row r="9714" spans="1:6" x14ac:dyDescent="0.25">
      <c r="A9714" t="s">
        <v>1192</v>
      </c>
      <c r="B9714" s="1">
        <v>40026</v>
      </c>
      <c r="C9714" t="s">
        <v>5490</v>
      </c>
      <c r="D9714">
        <f t="shared" si="453"/>
        <v>7691.84</v>
      </c>
      <c r="E9714">
        <f t="shared" si="454"/>
        <v>8</v>
      </c>
      <c r="F9714" t="str">
        <f t="shared" si="455"/>
        <v>No</v>
      </c>
    </row>
    <row r="9715" spans="1:6" x14ac:dyDescent="0.25">
      <c r="A9715" t="s">
        <v>120</v>
      </c>
      <c r="B9715" s="1">
        <v>39881</v>
      </c>
      <c r="C9715" t="s">
        <v>5491</v>
      </c>
      <c r="D9715">
        <f t="shared" si="453"/>
        <v>7960.92</v>
      </c>
      <c r="E9715">
        <f t="shared" si="454"/>
        <v>3</v>
      </c>
      <c r="F9715" t="str">
        <f t="shared" si="455"/>
        <v>No</v>
      </c>
    </row>
    <row r="9716" spans="1:6" x14ac:dyDescent="0.25">
      <c r="A9716" t="s">
        <v>143</v>
      </c>
      <c r="B9716" s="1">
        <v>41317</v>
      </c>
      <c r="C9716">
        <v>6990.08</v>
      </c>
      <c r="D9716">
        <f t="shared" si="453"/>
        <v>6990.08</v>
      </c>
      <c r="E9716">
        <f t="shared" si="454"/>
        <v>2</v>
      </c>
      <c r="F9716" t="str">
        <f t="shared" si="455"/>
        <v>Yes</v>
      </c>
    </row>
    <row r="9717" spans="1:6" x14ac:dyDescent="0.25">
      <c r="A9717" t="s">
        <v>178</v>
      </c>
      <c r="B9717" s="1">
        <v>41017</v>
      </c>
      <c r="C9717">
        <v>5864.39</v>
      </c>
      <c r="D9717">
        <f t="shared" si="453"/>
        <v>5864.39</v>
      </c>
      <c r="E9717">
        <f t="shared" si="454"/>
        <v>4</v>
      </c>
      <c r="F9717" t="str">
        <f t="shared" si="455"/>
        <v>No</v>
      </c>
    </row>
    <row r="9718" spans="1:6" x14ac:dyDescent="0.25">
      <c r="A9718" t="s">
        <v>125</v>
      </c>
      <c r="B9718" s="1">
        <v>37598</v>
      </c>
      <c r="C9718" t="s">
        <v>5492</v>
      </c>
      <c r="D9718">
        <f t="shared" si="453"/>
        <v>9375.7999999999993</v>
      </c>
      <c r="E9718">
        <f t="shared" si="454"/>
        <v>12</v>
      </c>
      <c r="F9718" t="str">
        <f t="shared" si="455"/>
        <v>No</v>
      </c>
    </row>
    <row r="9719" spans="1:6" x14ac:dyDescent="0.25">
      <c r="A9719" t="s">
        <v>202</v>
      </c>
      <c r="B9719" s="1">
        <v>41170</v>
      </c>
      <c r="C9719" t="s">
        <v>5493</v>
      </c>
      <c r="D9719">
        <f t="shared" si="453"/>
        <v>8416.2999999999993</v>
      </c>
      <c r="E9719">
        <f t="shared" si="454"/>
        <v>9</v>
      </c>
      <c r="F9719" t="str">
        <f t="shared" si="455"/>
        <v>No</v>
      </c>
    </row>
    <row r="9720" spans="1:6" x14ac:dyDescent="0.25">
      <c r="A9720" t="s">
        <v>1012</v>
      </c>
      <c r="B9720" s="1">
        <v>38202</v>
      </c>
      <c r="C9720">
        <v>8999.7099999999991</v>
      </c>
      <c r="D9720">
        <f t="shared" si="453"/>
        <v>8999.7099999999991</v>
      </c>
      <c r="E9720">
        <f t="shared" si="454"/>
        <v>8</v>
      </c>
      <c r="F9720" t="str">
        <f t="shared" si="455"/>
        <v>No</v>
      </c>
    </row>
    <row r="9721" spans="1:6" x14ac:dyDescent="0.25">
      <c r="A9721" t="s">
        <v>451</v>
      </c>
      <c r="B9721" s="1">
        <v>40011</v>
      </c>
      <c r="C9721" t="s">
        <v>5494</v>
      </c>
      <c r="D9721">
        <f t="shared" si="453"/>
        <v>5603</v>
      </c>
      <c r="E9721">
        <f t="shared" si="454"/>
        <v>7</v>
      </c>
      <c r="F9721" t="str">
        <f t="shared" si="455"/>
        <v>No</v>
      </c>
    </row>
    <row r="9722" spans="1:6" x14ac:dyDescent="0.25">
      <c r="A9722" t="s">
        <v>429</v>
      </c>
      <c r="B9722" s="1">
        <v>40651</v>
      </c>
      <c r="C9722">
        <v>6527.24</v>
      </c>
      <c r="D9722">
        <f t="shared" si="453"/>
        <v>6527.24</v>
      </c>
      <c r="E9722">
        <f t="shared" si="454"/>
        <v>4</v>
      </c>
      <c r="F9722" t="str">
        <f t="shared" si="455"/>
        <v>No</v>
      </c>
    </row>
    <row r="9723" spans="1:6" x14ac:dyDescent="0.25">
      <c r="A9723" t="s">
        <v>866</v>
      </c>
      <c r="B9723" s="1">
        <v>37114</v>
      </c>
      <c r="C9723" t="s">
        <v>5495</v>
      </c>
      <c r="D9723">
        <f t="shared" si="453"/>
        <v>6387.7</v>
      </c>
      <c r="E9723">
        <f t="shared" si="454"/>
        <v>8</v>
      </c>
      <c r="F9723" t="str">
        <f t="shared" si="455"/>
        <v>No</v>
      </c>
    </row>
    <row r="9724" spans="1:6" x14ac:dyDescent="0.25">
      <c r="A9724" t="s">
        <v>1238</v>
      </c>
      <c r="B9724" s="1">
        <v>40183</v>
      </c>
      <c r="C9724" t="s">
        <v>5496</v>
      </c>
      <c r="D9724">
        <f t="shared" si="453"/>
        <v>8341.42</v>
      </c>
      <c r="E9724">
        <f t="shared" si="454"/>
        <v>1</v>
      </c>
      <c r="F9724" t="str">
        <f t="shared" si="455"/>
        <v>No</v>
      </c>
    </row>
    <row r="9725" spans="1:6" x14ac:dyDescent="0.25">
      <c r="A9725" t="s">
        <v>844</v>
      </c>
      <c r="B9725" s="1">
        <v>39634</v>
      </c>
      <c r="C9725">
        <v>5867.43</v>
      </c>
      <c r="D9725">
        <f t="shared" si="453"/>
        <v>5867.43</v>
      </c>
      <c r="E9725">
        <f t="shared" si="454"/>
        <v>7</v>
      </c>
      <c r="F9725" t="str">
        <f t="shared" si="455"/>
        <v>No</v>
      </c>
    </row>
    <row r="9726" spans="1:6" x14ac:dyDescent="0.25">
      <c r="A9726" t="s">
        <v>230</v>
      </c>
      <c r="B9726" s="1">
        <v>38588</v>
      </c>
      <c r="C9726">
        <v>8039.93</v>
      </c>
      <c r="D9726">
        <f t="shared" si="453"/>
        <v>8039.93</v>
      </c>
      <c r="E9726">
        <f t="shared" si="454"/>
        <v>8</v>
      </c>
      <c r="F9726" t="str">
        <f t="shared" si="455"/>
        <v>No</v>
      </c>
    </row>
    <row r="9727" spans="1:6" x14ac:dyDescent="0.25">
      <c r="A9727" t="s">
        <v>413</v>
      </c>
      <c r="B9727" s="1">
        <v>39709</v>
      </c>
      <c r="C9727" t="s">
        <v>5497</v>
      </c>
      <c r="D9727">
        <f t="shared" si="453"/>
        <v>9839.99</v>
      </c>
      <c r="E9727">
        <f t="shared" si="454"/>
        <v>9</v>
      </c>
      <c r="F9727" t="str">
        <f t="shared" si="455"/>
        <v>No</v>
      </c>
    </row>
    <row r="9728" spans="1:6" x14ac:dyDescent="0.25">
      <c r="A9728" t="s">
        <v>1586</v>
      </c>
      <c r="B9728" s="1">
        <v>38037</v>
      </c>
      <c r="C9728">
        <v>6626.55</v>
      </c>
      <c r="D9728">
        <f t="shared" si="453"/>
        <v>6626.55</v>
      </c>
      <c r="E9728">
        <f t="shared" si="454"/>
        <v>2</v>
      </c>
      <c r="F9728" t="str">
        <f t="shared" si="455"/>
        <v>No</v>
      </c>
    </row>
    <row r="9729" spans="1:6" x14ac:dyDescent="0.25">
      <c r="A9729" t="s">
        <v>102</v>
      </c>
      <c r="B9729" s="1">
        <v>38927</v>
      </c>
      <c r="C9729">
        <v>7079.1</v>
      </c>
      <c r="D9729">
        <f t="shared" si="453"/>
        <v>7079.1</v>
      </c>
      <c r="E9729">
        <f t="shared" si="454"/>
        <v>7</v>
      </c>
      <c r="F9729" t="str">
        <f t="shared" si="455"/>
        <v>No</v>
      </c>
    </row>
    <row r="9730" spans="1:6" x14ac:dyDescent="0.25">
      <c r="A9730" t="s">
        <v>543</v>
      </c>
      <c r="B9730" s="1">
        <v>40480</v>
      </c>
      <c r="C9730" t="s">
        <v>5498</v>
      </c>
      <c r="D9730">
        <f t="shared" si="453"/>
        <v>9197.25</v>
      </c>
      <c r="E9730">
        <f t="shared" si="454"/>
        <v>10</v>
      </c>
      <c r="F9730" t="str">
        <f t="shared" si="455"/>
        <v>No</v>
      </c>
    </row>
    <row r="9731" spans="1:6" x14ac:dyDescent="0.25">
      <c r="A9731" t="s">
        <v>340</v>
      </c>
      <c r="B9731" s="1">
        <v>41844</v>
      </c>
      <c r="C9731">
        <v>5550.49</v>
      </c>
      <c r="D9731">
        <f t="shared" ref="D9731:D9794" si="456">IF(LEFT(RIGHT(C9731,3))=",",_xlfn.NUMBERVALUE(C9731,",","."),C9731)</f>
        <v>5550.49</v>
      </c>
      <c r="E9731">
        <f t="shared" ref="E9731:E9794" si="457">MONTH(B9731)</f>
        <v>7</v>
      </c>
      <c r="F9731" t="str">
        <f t="shared" ref="F9731:F9794" si="458">IF(ISERROR(SEARCH("J*A*S*M",A9731)),"No","Yes")</f>
        <v>No</v>
      </c>
    </row>
    <row r="9732" spans="1:6" x14ac:dyDescent="0.25">
      <c r="A9732" t="s">
        <v>320</v>
      </c>
      <c r="B9732" s="1">
        <v>39488</v>
      </c>
      <c r="C9732">
        <v>7350.04</v>
      </c>
      <c r="D9732">
        <f t="shared" si="456"/>
        <v>7350.04</v>
      </c>
      <c r="E9732">
        <f t="shared" si="457"/>
        <v>2</v>
      </c>
      <c r="F9732" t="str">
        <f t="shared" si="458"/>
        <v>Yes</v>
      </c>
    </row>
    <row r="9733" spans="1:6" x14ac:dyDescent="0.25">
      <c r="A9733" t="s">
        <v>1589</v>
      </c>
      <c r="B9733" s="1">
        <v>38233</v>
      </c>
      <c r="C9733" t="s">
        <v>5499</v>
      </c>
      <c r="D9733">
        <f t="shared" si="456"/>
        <v>9002.4</v>
      </c>
      <c r="E9733">
        <f t="shared" si="457"/>
        <v>9</v>
      </c>
      <c r="F9733" t="str">
        <f t="shared" si="458"/>
        <v>No</v>
      </c>
    </row>
    <row r="9734" spans="1:6" x14ac:dyDescent="0.25">
      <c r="A9734" t="s">
        <v>134</v>
      </c>
      <c r="B9734" s="1">
        <v>41158</v>
      </c>
      <c r="C9734" t="s">
        <v>5500</v>
      </c>
      <c r="D9734">
        <f t="shared" si="456"/>
        <v>8479.41</v>
      </c>
      <c r="E9734">
        <f t="shared" si="457"/>
        <v>9</v>
      </c>
      <c r="F9734" t="str">
        <f t="shared" si="458"/>
        <v>No</v>
      </c>
    </row>
    <row r="9735" spans="1:6" x14ac:dyDescent="0.25">
      <c r="A9735" t="s">
        <v>1080</v>
      </c>
      <c r="B9735" s="1">
        <v>38455</v>
      </c>
      <c r="C9735">
        <v>6969.7</v>
      </c>
      <c r="D9735">
        <f t="shared" si="456"/>
        <v>6969.7</v>
      </c>
      <c r="E9735">
        <f t="shared" si="457"/>
        <v>4</v>
      </c>
      <c r="F9735" t="str">
        <f t="shared" si="458"/>
        <v>No</v>
      </c>
    </row>
    <row r="9736" spans="1:6" x14ac:dyDescent="0.25">
      <c r="A9736" t="s">
        <v>1556</v>
      </c>
      <c r="B9736" s="1">
        <v>41585</v>
      </c>
      <c r="C9736" t="s">
        <v>5501</v>
      </c>
      <c r="D9736">
        <f t="shared" si="456"/>
        <v>7972.36</v>
      </c>
      <c r="E9736">
        <f t="shared" si="457"/>
        <v>11</v>
      </c>
      <c r="F9736" t="str">
        <f t="shared" si="458"/>
        <v>No</v>
      </c>
    </row>
    <row r="9737" spans="1:6" x14ac:dyDescent="0.25">
      <c r="A9737" t="s">
        <v>658</v>
      </c>
      <c r="B9737" s="1">
        <v>41630</v>
      </c>
      <c r="C9737">
        <v>7036.23</v>
      </c>
      <c r="D9737">
        <f t="shared" si="456"/>
        <v>7036.23</v>
      </c>
      <c r="E9737">
        <f t="shared" si="457"/>
        <v>12</v>
      </c>
      <c r="F9737" t="str">
        <f t="shared" si="458"/>
        <v>No</v>
      </c>
    </row>
    <row r="9738" spans="1:6" x14ac:dyDescent="0.25">
      <c r="A9738" t="s">
        <v>1531</v>
      </c>
      <c r="B9738" s="1">
        <v>37106</v>
      </c>
      <c r="C9738">
        <v>8735</v>
      </c>
      <c r="D9738">
        <f t="shared" si="456"/>
        <v>8735</v>
      </c>
      <c r="E9738">
        <f t="shared" si="457"/>
        <v>8</v>
      </c>
      <c r="F9738" t="str">
        <f t="shared" si="458"/>
        <v>No</v>
      </c>
    </row>
    <row r="9739" spans="1:6" x14ac:dyDescent="0.25">
      <c r="A9739" t="s">
        <v>413</v>
      </c>
      <c r="B9739" s="1">
        <v>38976</v>
      </c>
      <c r="C9739">
        <v>6242.28</v>
      </c>
      <c r="D9739">
        <f t="shared" si="456"/>
        <v>6242.28</v>
      </c>
      <c r="E9739">
        <f t="shared" si="457"/>
        <v>9</v>
      </c>
      <c r="F9739" t="str">
        <f t="shared" si="458"/>
        <v>No</v>
      </c>
    </row>
    <row r="9740" spans="1:6" x14ac:dyDescent="0.25">
      <c r="A9740" t="s">
        <v>229</v>
      </c>
      <c r="B9740" s="1">
        <v>40331</v>
      </c>
      <c r="C9740" t="s">
        <v>5502</v>
      </c>
      <c r="D9740">
        <f t="shared" si="456"/>
        <v>8864.32</v>
      </c>
      <c r="E9740">
        <f t="shared" si="457"/>
        <v>6</v>
      </c>
      <c r="F9740" t="str">
        <f t="shared" si="458"/>
        <v>No</v>
      </c>
    </row>
    <row r="9741" spans="1:6" x14ac:dyDescent="0.25">
      <c r="A9741" t="s">
        <v>3005</v>
      </c>
      <c r="B9741" s="1">
        <v>41064</v>
      </c>
      <c r="C9741">
        <v>8678.2199999999993</v>
      </c>
      <c r="D9741">
        <f t="shared" si="456"/>
        <v>8678.2199999999993</v>
      </c>
      <c r="E9741">
        <f t="shared" si="457"/>
        <v>6</v>
      </c>
      <c r="F9741" t="str">
        <f t="shared" si="458"/>
        <v>No</v>
      </c>
    </row>
    <row r="9742" spans="1:6" x14ac:dyDescent="0.25">
      <c r="A9742" t="s">
        <v>80</v>
      </c>
      <c r="B9742" s="1">
        <v>37201</v>
      </c>
      <c r="C9742">
        <v>5881.95</v>
      </c>
      <c r="D9742">
        <f t="shared" si="456"/>
        <v>5881.95</v>
      </c>
      <c r="E9742">
        <f t="shared" si="457"/>
        <v>11</v>
      </c>
      <c r="F9742" t="str">
        <f t="shared" si="458"/>
        <v>Yes</v>
      </c>
    </row>
    <row r="9743" spans="1:6" x14ac:dyDescent="0.25">
      <c r="A9743" t="s">
        <v>132</v>
      </c>
      <c r="B9743" s="1">
        <v>39051</v>
      </c>
      <c r="C9743">
        <v>7750.95</v>
      </c>
      <c r="D9743">
        <f t="shared" si="456"/>
        <v>7750.95</v>
      </c>
      <c r="E9743">
        <f t="shared" si="457"/>
        <v>11</v>
      </c>
      <c r="F9743" t="str">
        <f t="shared" si="458"/>
        <v>No</v>
      </c>
    </row>
    <row r="9744" spans="1:6" x14ac:dyDescent="0.25">
      <c r="A9744" t="s">
        <v>831</v>
      </c>
      <c r="B9744" s="1">
        <v>38000</v>
      </c>
      <c r="C9744">
        <v>5606.28</v>
      </c>
      <c r="D9744">
        <f t="shared" si="456"/>
        <v>5606.28</v>
      </c>
      <c r="E9744">
        <f t="shared" si="457"/>
        <v>1</v>
      </c>
      <c r="F9744" t="str">
        <f t="shared" si="458"/>
        <v>No</v>
      </c>
    </row>
    <row r="9745" spans="1:6" x14ac:dyDescent="0.25">
      <c r="A9745" t="s">
        <v>777</v>
      </c>
      <c r="B9745" s="1">
        <v>41638</v>
      </c>
      <c r="C9745">
        <v>9858.23</v>
      </c>
      <c r="D9745">
        <f t="shared" si="456"/>
        <v>9858.23</v>
      </c>
      <c r="E9745">
        <f t="shared" si="457"/>
        <v>12</v>
      </c>
      <c r="F9745" t="str">
        <f t="shared" si="458"/>
        <v>No</v>
      </c>
    </row>
    <row r="9746" spans="1:6" x14ac:dyDescent="0.25">
      <c r="A9746" t="s">
        <v>800</v>
      </c>
      <c r="B9746" s="1">
        <v>39348</v>
      </c>
      <c r="C9746" t="s">
        <v>5503</v>
      </c>
      <c r="D9746">
        <f t="shared" si="456"/>
        <v>6224.66</v>
      </c>
      <c r="E9746">
        <f t="shared" si="457"/>
        <v>9</v>
      </c>
      <c r="F9746" t="str">
        <f t="shared" si="458"/>
        <v>No</v>
      </c>
    </row>
    <row r="9747" spans="1:6" x14ac:dyDescent="0.25">
      <c r="A9747" t="s">
        <v>202</v>
      </c>
      <c r="B9747" s="1">
        <v>41954</v>
      </c>
      <c r="C9747">
        <v>5090.95</v>
      </c>
      <c r="D9747">
        <f t="shared" si="456"/>
        <v>5090.95</v>
      </c>
      <c r="E9747">
        <f t="shared" si="457"/>
        <v>11</v>
      </c>
      <c r="F9747" t="str">
        <f t="shared" si="458"/>
        <v>No</v>
      </c>
    </row>
    <row r="9748" spans="1:6" x14ac:dyDescent="0.25">
      <c r="A9748" t="s">
        <v>414</v>
      </c>
      <c r="B9748" s="1">
        <v>39101</v>
      </c>
      <c r="C9748" t="s">
        <v>5504</v>
      </c>
      <c r="D9748">
        <f t="shared" si="456"/>
        <v>8817.39</v>
      </c>
      <c r="E9748">
        <f t="shared" si="457"/>
        <v>1</v>
      </c>
      <c r="F9748" t="str">
        <f t="shared" si="458"/>
        <v>No</v>
      </c>
    </row>
    <row r="9749" spans="1:6" x14ac:dyDescent="0.25">
      <c r="A9749" t="s">
        <v>77</v>
      </c>
      <c r="B9749" s="1">
        <v>41373</v>
      </c>
      <c r="C9749">
        <v>8224.41</v>
      </c>
      <c r="D9749">
        <f t="shared" si="456"/>
        <v>8224.41</v>
      </c>
      <c r="E9749">
        <f t="shared" si="457"/>
        <v>4</v>
      </c>
      <c r="F9749" t="str">
        <f t="shared" si="458"/>
        <v>No</v>
      </c>
    </row>
    <row r="9750" spans="1:6" x14ac:dyDescent="0.25">
      <c r="A9750" t="s">
        <v>74</v>
      </c>
      <c r="B9750" s="1">
        <v>41773</v>
      </c>
      <c r="C9750">
        <v>8266.15</v>
      </c>
      <c r="D9750">
        <f t="shared" si="456"/>
        <v>8266.15</v>
      </c>
      <c r="E9750">
        <f t="shared" si="457"/>
        <v>5</v>
      </c>
      <c r="F9750" t="str">
        <f t="shared" si="458"/>
        <v>Yes</v>
      </c>
    </row>
    <row r="9751" spans="1:6" x14ac:dyDescent="0.25">
      <c r="A9751" t="s">
        <v>104</v>
      </c>
      <c r="B9751" s="1">
        <v>41579</v>
      </c>
      <c r="C9751" t="s">
        <v>5505</v>
      </c>
      <c r="D9751">
        <f t="shared" si="456"/>
        <v>9554.86</v>
      </c>
      <c r="E9751">
        <f t="shared" si="457"/>
        <v>11</v>
      </c>
      <c r="F9751" t="str">
        <f t="shared" si="458"/>
        <v>No</v>
      </c>
    </row>
    <row r="9752" spans="1:6" x14ac:dyDescent="0.25">
      <c r="A9752" t="s">
        <v>102</v>
      </c>
      <c r="B9752" s="1">
        <v>41017</v>
      </c>
      <c r="C9752" t="s">
        <v>5506</v>
      </c>
      <c r="D9752">
        <f t="shared" si="456"/>
        <v>8934.75</v>
      </c>
      <c r="E9752">
        <f t="shared" si="457"/>
        <v>4</v>
      </c>
      <c r="F9752" t="str">
        <f t="shared" si="458"/>
        <v>No</v>
      </c>
    </row>
    <row r="9753" spans="1:6" x14ac:dyDescent="0.25">
      <c r="A9753" t="s">
        <v>176</v>
      </c>
      <c r="B9753" s="1">
        <v>39981</v>
      </c>
      <c r="C9753" t="s">
        <v>5507</v>
      </c>
      <c r="D9753">
        <f t="shared" si="456"/>
        <v>9343.69</v>
      </c>
      <c r="E9753">
        <f t="shared" si="457"/>
        <v>6</v>
      </c>
      <c r="F9753" t="str">
        <f t="shared" si="458"/>
        <v>No</v>
      </c>
    </row>
    <row r="9754" spans="1:6" x14ac:dyDescent="0.25">
      <c r="A9754" t="s">
        <v>134</v>
      </c>
      <c r="B9754" s="1">
        <v>37298</v>
      </c>
      <c r="C9754" t="s">
        <v>5508</v>
      </c>
      <c r="D9754">
        <f t="shared" si="456"/>
        <v>6731.76</v>
      </c>
      <c r="E9754">
        <f t="shared" si="457"/>
        <v>2</v>
      </c>
      <c r="F9754" t="str">
        <f t="shared" si="458"/>
        <v>No</v>
      </c>
    </row>
    <row r="9755" spans="1:6" x14ac:dyDescent="0.25">
      <c r="A9755" t="s">
        <v>334</v>
      </c>
      <c r="B9755" s="1">
        <v>41480</v>
      </c>
      <c r="C9755">
        <v>7191.51</v>
      </c>
      <c r="D9755">
        <f t="shared" si="456"/>
        <v>7191.51</v>
      </c>
      <c r="E9755">
        <f t="shared" si="457"/>
        <v>7</v>
      </c>
      <c r="F9755" t="str">
        <f t="shared" si="458"/>
        <v>No</v>
      </c>
    </row>
    <row r="9756" spans="1:6" x14ac:dyDescent="0.25">
      <c r="A9756" t="s">
        <v>1792</v>
      </c>
      <c r="B9756" s="1">
        <v>40881</v>
      </c>
      <c r="C9756">
        <v>5740.19</v>
      </c>
      <c r="D9756">
        <f t="shared" si="456"/>
        <v>5740.19</v>
      </c>
      <c r="E9756">
        <f t="shared" si="457"/>
        <v>12</v>
      </c>
      <c r="F9756" t="str">
        <f t="shared" si="458"/>
        <v>No</v>
      </c>
    </row>
    <row r="9757" spans="1:6" x14ac:dyDescent="0.25">
      <c r="A9757" t="s">
        <v>489</v>
      </c>
      <c r="B9757" s="1">
        <v>40300</v>
      </c>
      <c r="C9757" t="s">
        <v>5509</v>
      </c>
      <c r="D9757">
        <f t="shared" si="456"/>
        <v>5320</v>
      </c>
      <c r="E9757">
        <f t="shared" si="457"/>
        <v>5</v>
      </c>
      <c r="F9757" t="str">
        <f t="shared" si="458"/>
        <v>No</v>
      </c>
    </row>
    <row r="9758" spans="1:6" x14ac:dyDescent="0.25">
      <c r="A9758" t="s">
        <v>1039</v>
      </c>
      <c r="B9758" s="1">
        <v>38659</v>
      </c>
      <c r="C9758">
        <v>5420.77</v>
      </c>
      <c r="D9758">
        <f t="shared" si="456"/>
        <v>5420.77</v>
      </c>
      <c r="E9758">
        <f t="shared" si="457"/>
        <v>11</v>
      </c>
      <c r="F9758" t="str">
        <f t="shared" si="458"/>
        <v>No</v>
      </c>
    </row>
    <row r="9759" spans="1:6" x14ac:dyDescent="0.25">
      <c r="A9759" t="s">
        <v>497</v>
      </c>
      <c r="B9759" s="1">
        <v>37774</v>
      </c>
      <c r="C9759" t="s">
        <v>5510</v>
      </c>
      <c r="D9759">
        <f t="shared" si="456"/>
        <v>7210.86</v>
      </c>
      <c r="E9759">
        <f t="shared" si="457"/>
        <v>6</v>
      </c>
      <c r="F9759" t="str">
        <f t="shared" si="458"/>
        <v>No</v>
      </c>
    </row>
    <row r="9760" spans="1:6" x14ac:dyDescent="0.25">
      <c r="A9760" t="s">
        <v>1586</v>
      </c>
      <c r="B9760" s="1">
        <v>37015</v>
      </c>
      <c r="C9760">
        <v>7343.24</v>
      </c>
      <c r="D9760">
        <f t="shared" si="456"/>
        <v>7343.24</v>
      </c>
      <c r="E9760">
        <f t="shared" si="457"/>
        <v>5</v>
      </c>
      <c r="F9760" t="str">
        <f t="shared" si="458"/>
        <v>No</v>
      </c>
    </row>
    <row r="9761" spans="1:6" x14ac:dyDescent="0.25">
      <c r="A9761" t="s">
        <v>909</v>
      </c>
      <c r="B9761" s="1">
        <v>37594</v>
      </c>
      <c r="C9761" t="s">
        <v>5511</v>
      </c>
      <c r="D9761">
        <f t="shared" si="456"/>
        <v>5460.66</v>
      </c>
      <c r="E9761">
        <f t="shared" si="457"/>
        <v>12</v>
      </c>
      <c r="F9761" t="str">
        <f t="shared" si="458"/>
        <v>No</v>
      </c>
    </row>
    <row r="9762" spans="1:6" x14ac:dyDescent="0.25">
      <c r="A9762" t="s">
        <v>126</v>
      </c>
      <c r="B9762" s="1">
        <v>38306</v>
      </c>
      <c r="C9762">
        <v>8870.25</v>
      </c>
      <c r="D9762">
        <f t="shared" si="456"/>
        <v>8870.25</v>
      </c>
      <c r="E9762">
        <f t="shared" si="457"/>
        <v>11</v>
      </c>
      <c r="F9762" t="str">
        <f t="shared" si="458"/>
        <v>No</v>
      </c>
    </row>
    <row r="9763" spans="1:6" x14ac:dyDescent="0.25">
      <c r="A9763" t="s">
        <v>854</v>
      </c>
      <c r="B9763" s="1">
        <v>37768</v>
      </c>
      <c r="C9763">
        <v>7713.75</v>
      </c>
      <c r="D9763">
        <f t="shared" si="456"/>
        <v>7713.75</v>
      </c>
      <c r="E9763">
        <f t="shared" si="457"/>
        <v>5</v>
      </c>
      <c r="F9763" t="str">
        <f t="shared" si="458"/>
        <v>No</v>
      </c>
    </row>
    <row r="9764" spans="1:6" x14ac:dyDescent="0.25">
      <c r="A9764" t="s">
        <v>162</v>
      </c>
      <c r="B9764" s="1">
        <v>40723</v>
      </c>
      <c r="C9764" t="s">
        <v>5512</v>
      </c>
      <c r="D9764">
        <f t="shared" si="456"/>
        <v>7974.52</v>
      </c>
      <c r="E9764">
        <f t="shared" si="457"/>
        <v>6</v>
      </c>
      <c r="F9764" t="str">
        <f t="shared" si="458"/>
        <v>No</v>
      </c>
    </row>
    <row r="9765" spans="1:6" x14ac:dyDescent="0.25">
      <c r="A9765" t="s">
        <v>388</v>
      </c>
      <c r="B9765" s="1">
        <v>41213</v>
      </c>
      <c r="C9765">
        <v>9779.9699999999993</v>
      </c>
      <c r="D9765">
        <f t="shared" si="456"/>
        <v>9779.9699999999993</v>
      </c>
      <c r="E9765">
        <f t="shared" si="457"/>
        <v>10</v>
      </c>
      <c r="F9765" t="str">
        <f t="shared" si="458"/>
        <v>No</v>
      </c>
    </row>
    <row r="9766" spans="1:6" x14ac:dyDescent="0.25">
      <c r="A9766" t="s">
        <v>851</v>
      </c>
      <c r="B9766" s="1">
        <v>38756</v>
      </c>
      <c r="C9766" t="s">
        <v>5513</v>
      </c>
      <c r="D9766">
        <f t="shared" si="456"/>
        <v>8305.18</v>
      </c>
      <c r="E9766">
        <f t="shared" si="457"/>
        <v>2</v>
      </c>
      <c r="F9766" t="str">
        <f t="shared" si="458"/>
        <v>No</v>
      </c>
    </row>
    <row r="9767" spans="1:6" x14ac:dyDescent="0.25">
      <c r="A9767" t="s">
        <v>272</v>
      </c>
      <c r="B9767" s="1">
        <v>41110</v>
      </c>
      <c r="C9767">
        <v>8667.16</v>
      </c>
      <c r="D9767">
        <f t="shared" si="456"/>
        <v>8667.16</v>
      </c>
      <c r="E9767">
        <f t="shared" si="457"/>
        <v>7</v>
      </c>
      <c r="F9767" t="str">
        <f t="shared" si="458"/>
        <v>No</v>
      </c>
    </row>
    <row r="9768" spans="1:6" x14ac:dyDescent="0.25">
      <c r="A9768" t="s">
        <v>239</v>
      </c>
      <c r="B9768" s="1">
        <v>37183</v>
      </c>
      <c r="C9768">
        <v>5808.95</v>
      </c>
      <c r="D9768">
        <f t="shared" si="456"/>
        <v>5808.95</v>
      </c>
      <c r="E9768">
        <f t="shared" si="457"/>
        <v>10</v>
      </c>
      <c r="F9768" t="str">
        <f t="shared" si="458"/>
        <v>No</v>
      </c>
    </row>
    <row r="9769" spans="1:6" x14ac:dyDescent="0.25">
      <c r="A9769" t="s">
        <v>1299</v>
      </c>
      <c r="B9769" s="1">
        <v>37602</v>
      </c>
      <c r="C9769" t="s">
        <v>5514</v>
      </c>
      <c r="D9769">
        <f t="shared" si="456"/>
        <v>5396.8</v>
      </c>
      <c r="E9769">
        <f t="shared" si="457"/>
        <v>12</v>
      </c>
      <c r="F9769" t="str">
        <f t="shared" si="458"/>
        <v>No</v>
      </c>
    </row>
    <row r="9770" spans="1:6" x14ac:dyDescent="0.25">
      <c r="A9770" t="s">
        <v>134</v>
      </c>
      <c r="B9770" s="1">
        <v>37591</v>
      </c>
      <c r="C9770">
        <v>6342.45</v>
      </c>
      <c r="D9770">
        <f t="shared" si="456"/>
        <v>6342.45</v>
      </c>
      <c r="E9770">
        <f t="shared" si="457"/>
        <v>12</v>
      </c>
      <c r="F9770" t="str">
        <f t="shared" si="458"/>
        <v>No</v>
      </c>
    </row>
    <row r="9771" spans="1:6" x14ac:dyDescent="0.25">
      <c r="A9771" t="s">
        <v>134</v>
      </c>
      <c r="B9771" s="1">
        <v>40956</v>
      </c>
      <c r="C9771" t="s">
        <v>5515</v>
      </c>
      <c r="D9771">
        <f t="shared" si="456"/>
        <v>9300.51</v>
      </c>
      <c r="E9771">
        <f t="shared" si="457"/>
        <v>2</v>
      </c>
      <c r="F9771" t="str">
        <f t="shared" si="458"/>
        <v>No</v>
      </c>
    </row>
    <row r="9772" spans="1:6" x14ac:dyDescent="0.25">
      <c r="A9772" t="s">
        <v>126</v>
      </c>
      <c r="B9772" s="1">
        <v>39329</v>
      </c>
      <c r="C9772">
        <v>6258.51</v>
      </c>
      <c r="D9772">
        <f t="shared" si="456"/>
        <v>6258.51</v>
      </c>
      <c r="E9772">
        <f t="shared" si="457"/>
        <v>9</v>
      </c>
      <c r="F9772" t="str">
        <f t="shared" si="458"/>
        <v>No</v>
      </c>
    </row>
    <row r="9773" spans="1:6" x14ac:dyDescent="0.25">
      <c r="A9773" t="s">
        <v>1421</v>
      </c>
      <c r="B9773" s="1">
        <v>39377</v>
      </c>
      <c r="C9773" t="s">
        <v>5516</v>
      </c>
      <c r="D9773">
        <f t="shared" si="456"/>
        <v>9798.77</v>
      </c>
      <c r="E9773">
        <f t="shared" si="457"/>
        <v>10</v>
      </c>
      <c r="F9773" t="str">
        <f t="shared" si="458"/>
        <v>No</v>
      </c>
    </row>
    <row r="9774" spans="1:6" x14ac:dyDescent="0.25">
      <c r="A9774" t="s">
        <v>487</v>
      </c>
      <c r="B9774" s="1">
        <v>38287</v>
      </c>
      <c r="C9774">
        <v>9169.7999999999993</v>
      </c>
      <c r="D9774">
        <f t="shared" si="456"/>
        <v>9169.7999999999993</v>
      </c>
      <c r="E9774">
        <f t="shared" si="457"/>
        <v>10</v>
      </c>
      <c r="F9774" t="str">
        <f t="shared" si="458"/>
        <v>No</v>
      </c>
    </row>
    <row r="9775" spans="1:6" x14ac:dyDescent="0.25">
      <c r="A9775" t="s">
        <v>298</v>
      </c>
      <c r="B9775" s="1">
        <v>38320</v>
      </c>
      <c r="C9775" t="s">
        <v>5517</v>
      </c>
      <c r="D9775">
        <f t="shared" si="456"/>
        <v>8606.7900000000009</v>
      </c>
      <c r="E9775">
        <f t="shared" si="457"/>
        <v>11</v>
      </c>
      <c r="F9775" t="str">
        <f t="shared" si="458"/>
        <v>No</v>
      </c>
    </row>
    <row r="9776" spans="1:6" x14ac:dyDescent="0.25">
      <c r="A9776" t="s">
        <v>660</v>
      </c>
      <c r="B9776" s="1">
        <v>38227</v>
      </c>
      <c r="C9776" t="s">
        <v>5518</v>
      </c>
      <c r="D9776">
        <f t="shared" si="456"/>
        <v>5862.56</v>
      </c>
      <c r="E9776">
        <f t="shared" si="457"/>
        <v>8</v>
      </c>
      <c r="F9776" t="str">
        <f t="shared" si="458"/>
        <v>No</v>
      </c>
    </row>
    <row r="9777" spans="1:6" x14ac:dyDescent="0.25">
      <c r="A9777" t="s">
        <v>218</v>
      </c>
      <c r="B9777" s="1">
        <v>39492</v>
      </c>
      <c r="C9777" t="s">
        <v>5519</v>
      </c>
      <c r="D9777">
        <f t="shared" si="456"/>
        <v>5026.1000000000004</v>
      </c>
      <c r="E9777">
        <f t="shared" si="457"/>
        <v>2</v>
      </c>
      <c r="F9777" t="str">
        <f t="shared" si="458"/>
        <v>No</v>
      </c>
    </row>
    <row r="9778" spans="1:6" x14ac:dyDescent="0.25">
      <c r="A9778" t="s">
        <v>1654</v>
      </c>
      <c r="B9778" s="1">
        <v>40367</v>
      </c>
      <c r="C9778" t="s">
        <v>5520</v>
      </c>
      <c r="D9778">
        <f t="shared" si="456"/>
        <v>7983.09</v>
      </c>
      <c r="E9778">
        <f t="shared" si="457"/>
        <v>7</v>
      </c>
      <c r="F9778" t="str">
        <f t="shared" si="458"/>
        <v>No</v>
      </c>
    </row>
    <row r="9779" spans="1:6" x14ac:dyDescent="0.25">
      <c r="A9779" t="s">
        <v>1069</v>
      </c>
      <c r="B9779" s="1">
        <v>41464</v>
      </c>
      <c r="C9779" t="s">
        <v>5521</v>
      </c>
      <c r="D9779">
        <f t="shared" si="456"/>
        <v>8403.59</v>
      </c>
      <c r="E9779">
        <f t="shared" si="457"/>
        <v>7</v>
      </c>
      <c r="F9779" t="str">
        <f t="shared" si="458"/>
        <v>No</v>
      </c>
    </row>
    <row r="9780" spans="1:6" x14ac:dyDescent="0.25">
      <c r="A9780" t="s">
        <v>682</v>
      </c>
      <c r="B9780" s="1">
        <v>39930</v>
      </c>
      <c r="C9780">
        <v>5504.88</v>
      </c>
      <c r="D9780">
        <f t="shared" si="456"/>
        <v>5504.88</v>
      </c>
      <c r="E9780">
        <f t="shared" si="457"/>
        <v>4</v>
      </c>
      <c r="F9780" t="str">
        <f t="shared" si="458"/>
        <v>No</v>
      </c>
    </row>
    <row r="9781" spans="1:6" x14ac:dyDescent="0.25">
      <c r="A9781" t="s">
        <v>230</v>
      </c>
      <c r="B9781" s="1">
        <v>40681</v>
      </c>
      <c r="C9781" t="s">
        <v>5522</v>
      </c>
      <c r="D9781">
        <f t="shared" si="456"/>
        <v>9192.1200000000008</v>
      </c>
      <c r="E9781">
        <f t="shared" si="457"/>
        <v>5</v>
      </c>
      <c r="F9781" t="str">
        <f t="shared" si="458"/>
        <v>No</v>
      </c>
    </row>
    <row r="9782" spans="1:6" x14ac:dyDescent="0.25">
      <c r="A9782" t="s">
        <v>1168</v>
      </c>
      <c r="B9782" s="1">
        <v>41573</v>
      </c>
      <c r="C9782">
        <v>8932.86</v>
      </c>
      <c r="D9782">
        <f t="shared" si="456"/>
        <v>8932.86</v>
      </c>
      <c r="E9782">
        <f t="shared" si="457"/>
        <v>10</v>
      </c>
      <c r="F9782" t="str">
        <f t="shared" si="458"/>
        <v>No</v>
      </c>
    </row>
    <row r="9783" spans="1:6" x14ac:dyDescent="0.25">
      <c r="A9783" t="s">
        <v>238</v>
      </c>
      <c r="B9783" s="1">
        <v>40922</v>
      </c>
      <c r="C9783" t="s">
        <v>5523</v>
      </c>
      <c r="D9783">
        <f t="shared" si="456"/>
        <v>6876.23</v>
      </c>
      <c r="E9783">
        <f t="shared" si="457"/>
        <v>1</v>
      </c>
      <c r="F9783" t="str">
        <f t="shared" si="458"/>
        <v>No</v>
      </c>
    </row>
    <row r="9784" spans="1:6" x14ac:dyDescent="0.25">
      <c r="A9784" t="s">
        <v>141</v>
      </c>
      <c r="B9784" s="1">
        <v>41768</v>
      </c>
      <c r="C9784" t="s">
        <v>5524</v>
      </c>
      <c r="D9784">
        <f t="shared" si="456"/>
        <v>6737.69</v>
      </c>
      <c r="E9784">
        <f t="shared" si="457"/>
        <v>5</v>
      </c>
      <c r="F9784" t="str">
        <f t="shared" si="458"/>
        <v>No</v>
      </c>
    </row>
    <row r="9785" spans="1:6" x14ac:dyDescent="0.25">
      <c r="A9785" t="s">
        <v>1040</v>
      </c>
      <c r="B9785" s="1">
        <v>37956</v>
      </c>
      <c r="C9785">
        <v>7382.29</v>
      </c>
      <c r="D9785">
        <f t="shared" si="456"/>
        <v>7382.29</v>
      </c>
      <c r="E9785">
        <f t="shared" si="457"/>
        <v>12</v>
      </c>
      <c r="F9785" t="str">
        <f t="shared" si="458"/>
        <v>No</v>
      </c>
    </row>
    <row r="9786" spans="1:6" x14ac:dyDescent="0.25">
      <c r="A9786" t="s">
        <v>551</v>
      </c>
      <c r="B9786" s="1">
        <v>37854</v>
      </c>
      <c r="C9786" t="s">
        <v>5525</v>
      </c>
      <c r="D9786">
        <f t="shared" si="456"/>
        <v>9869.31</v>
      </c>
      <c r="E9786">
        <f t="shared" si="457"/>
        <v>8</v>
      </c>
      <c r="F9786" t="str">
        <f t="shared" si="458"/>
        <v>No</v>
      </c>
    </row>
    <row r="9787" spans="1:6" x14ac:dyDescent="0.25">
      <c r="A9787" t="s">
        <v>77</v>
      </c>
      <c r="B9787" s="1">
        <v>41532</v>
      </c>
      <c r="C9787">
        <v>6885.2</v>
      </c>
      <c r="D9787">
        <f t="shared" si="456"/>
        <v>6885.2</v>
      </c>
      <c r="E9787">
        <f t="shared" si="457"/>
        <v>9</v>
      </c>
      <c r="F9787" t="str">
        <f t="shared" si="458"/>
        <v>No</v>
      </c>
    </row>
    <row r="9788" spans="1:6" x14ac:dyDescent="0.25">
      <c r="A9788" t="s">
        <v>217</v>
      </c>
      <c r="B9788" s="1">
        <v>38390</v>
      </c>
      <c r="C9788" t="s">
        <v>5526</v>
      </c>
      <c r="D9788">
        <f t="shared" si="456"/>
        <v>6999.97</v>
      </c>
      <c r="E9788">
        <f t="shared" si="457"/>
        <v>2</v>
      </c>
      <c r="F9788" t="str">
        <f t="shared" si="458"/>
        <v>No</v>
      </c>
    </row>
    <row r="9789" spans="1:6" x14ac:dyDescent="0.25">
      <c r="A9789" t="s">
        <v>1191</v>
      </c>
      <c r="B9789" s="1">
        <v>38185</v>
      </c>
      <c r="C9789" t="s">
        <v>5527</v>
      </c>
      <c r="D9789">
        <f t="shared" si="456"/>
        <v>8806.42</v>
      </c>
      <c r="E9789">
        <f t="shared" si="457"/>
        <v>7</v>
      </c>
      <c r="F9789" t="str">
        <f t="shared" si="458"/>
        <v>No</v>
      </c>
    </row>
    <row r="9790" spans="1:6" x14ac:dyDescent="0.25">
      <c r="A9790" t="s">
        <v>985</v>
      </c>
      <c r="B9790" s="1">
        <v>40759</v>
      </c>
      <c r="C9790" t="s">
        <v>5528</v>
      </c>
      <c r="D9790">
        <f t="shared" si="456"/>
        <v>5294.4</v>
      </c>
      <c r="E9790">
        <f t="shared" si="457"/>
        <v>8</v>
      </c>
      <c r="F9790" t="str">
        <f t="shared" si="458"/>
        <v>No</v>
      </c>
    </row>
    <row r="9791" spans="1:6" x14ac:dyDescent="0.25">
      <c r="A9791" t="s">
        <v>163</v>
      </c>
      <c r="B9791" s="1">
        <v>38288</v>
      </c>
      <c r="C9791">
        <v>8624.34</v>
      </c>
      <c r="D9791">
        <f t="shared" si="456"/>
        <v>8624.34</v>
      </c>
      <c r="E9791">
        <f t="shared" si="457"/>
        <v>10</v>
      </c>
      <c r="F9791" t="str">
        <f t="shared" si="458"/>
        <v>No</v>
      </c>
    </row>
    <row r="9792" spans="1:6" x14ac:dyDescent="0.25">
      <c r="A9792" t="s">
        <v>681</v>
      </c>
      <c r="B9792" s="1">
        <v>37366</v>
      </c>
      <c r="C9792">
        <v>7155.71</v>
      </c>
      <c r="D9792">
        <f t="shared" si="456"/>
        <v>7155.71</v>
      </c>
      <c r="E9792">
        <f t="shared" si="457"/>
        <v>4</v>
      </c>
      <c r="F9792" t="str">
        <f t="shared" si="458"/>
        <v>No</v>
      </c>
    </row>
    <row r="9793" spans="1:6" x14ac:dyDescent="0.25">
      <c r="A9793" t="s">
        <v>143</v>
      </c>
      <c r="B9793" s="1">
        <v>37491</v>
      </c>
      <c r="C9793" t="s">
        <v>5529</v>
      </c>
      <c r="D9793">
        <f t="shared" si="456"/>
        <v>8233.6200000000008</v>
      </c>
      <c r="E9793">
        <f t="shared" si="457"/>
        <v>8</v>
      </c>
      <c r="F9793" t="str">
        <f t="shared" si="458"/>
        <v>Yes</v>
      </c>
    </row>
    <row r="9794" spans="1:6" x14ac:dyDescent="0.25">
      <c r="A9794" t="s">
        <v>216</v>
      </c>
      <c r="B9794" s="1">
        <v>40817</v>
      </c>
      <c r="C9794">
        <v>9415.0300000000007</v>
      </c>
      <c r="D9794">
        <f t="shared" si="456"/>
        <v>9415.0300000000007</v>
      </c>
      <c r="E9794">
        <f t="shared" si="457"/>
        <v>10</v>
      </c>
      <c r="F9794" t="str">
        <f t="shared" si="458"/>
        <v>No</v>
      </c>
    </row>
    <row r="9795" spans="1:6" x14ac:dyDescent="0.25">
      <c r="A9795" t="s">
        <v>2200</v>
      </c>
      <c r="B9795" s="1">
        <v>38135</v>
      </c>
      <c r="C9795">
        <v>8944.9699999999993</v>
      </c>
      <c r="D9795">
        <f t="shared" ref="D9795:D9858" si="459">IF(LEFT(RIGHT(C9795,3))=",",_xlfn.NUMBERVALUE(C9795,",","."),C9795)</f>
        <v>8944.9699999999993</v>
      </c>
      <c r="E9795">
        <f t="shared" ref="E9795:E9858" si="460">MONTH(B9795)</f>
        <v>5</v>
      </c>
      <c r="F9795" t="str">
        <f t="shared" ref="F9795:F9858" si="461">IF(ISERROR(SEARCH("J*A*S*M",A9795)),"No","Yes")</f>
        <v>No</v>
      </c>
    </row>
    <row r="9796" spans="1:6" x14ac:dyDescent="0.25">
      <c r="A9796" t="s">
        <v>238</v>
      </c>
      <c r="B9796" s="1">
        <v>38606</v>
      </c>
      <c r="C9796" t="s">
        <v>5530</v>
      </c>
      <c r="D9796">
        <f t="shared" si="459"/>
        <v>8263.2199999999993</v>
      </c>
      <c r="E9796">
        <f t="shared" si="460"/>
        <v>9</v>
      </c>
      <c r="F9796" t="str">
        <f t="shared" si="461"/>
        <v>No</v>
      </c>
    </row>
    <row r="9797" spans="1:6" x14ac:dyDescent="0.25">
      <c r="A9797" t="s">
        <v>1375</v>
      </c>
      <c r="B9797" s="1">
        <v>40652</v>
      </c>
      <c r="C9797" t="s">
        <v>5531</v>
      </c>
      <c r="D9797">
        <f t="shared" si="459"/>
        <v>7411.32</v>
      </c>
      <c r="E9797">
        <f t="shared" si="460"/>
        <v>4</v>
      </c>
      <c r="F9797" t="str">
        <f t="shared" si="461"/>
        <v>No</v>
      </c>
    </row>
    <row r="9798" spans="1:6" x14ac:dyDescent="0.25">
      <c r="A9798" t="s">
        <v>334</v>
      </c>
      <c r="B9798" s="1">
        <v>38876</v>
      </c>
      <c r="C9798" t="s">
        <v>5532</v>
      </c>
      <c r="D9798">
        <f t="shared" si="459"/>
        <v>8365.49</v>
      </c>
      <c r="E9798">
        <f t="shared" si="460"/>
        <v>6</v>
      </c>
      <c r="F9798" t="str">
        <f t="shared" si="461"/>
        <v>No</v>
      </c>
    </row>
    <row r="9799" spans="1:6" x14ac:dyDescent="0.25">
      <c r="A9799" t="s">
        <v>1409</v>
      </c>
      <c r="B9799" s="1">
        <v>37094</v>
      </c>
      <c r="C9799">
        <v>5961.66</v>
      </c>
      <c r="D9799">
        <f t="shared" si="459"/>
        <v>5961.66</v>
      </c>
      <c r="E9799">
        <f t="shared" si="460"/>
        <v>7</v>
      </c>
      <c r="F9799" t="str">
        <f t="shared" si="461"/>
        <v>No</v>
      </c>
    </row>
    <row r="9800" spans="1:6" x14ac:dyDescent="0.25">
      <c r="A9800" t="s">
        <v>739</v>
      </c>
      <c r="B9800" s="1">
        <v>41752</v>
      </c>
      <c r="C9800" t="s">
        <v>5533</v>
      </c>
      <c r="D9800">
        <f t="shared" si="459"/>
        <v>8764.36</v>
      </c>
      <c r="E9800">
        <f t="shared" si="460"/>
        <v>4</v>
      </c>
      <c r="F9800" t="str">
        <f t="shared" si="461"/>
        <v>No</v>
      </c>
    </row>
    <row r="9801" spans="1:6" x14ac:dyDescent="0.25">
      <c r="A9801" t="s">
        <v>544</v>
      </c>
      <c r="B9801" s="1">
        <v>37039</v>
      </c>
      <c r="C9801">
        <v>6235.88</v>
      </c>
      <c r="D9801">
        <f t="shared" si="459"/>
        <v>6235.88</v>
      </c>
      <c r="E9801">
        <f t="shared" si="460"/>
        <v>5</v>
      </c>
      <c r="F9801" t="str">
        <f t="shared" si="461"/>
        <v>Yes</v>
      </c>
    </row>
    <row r="9802" spans="1:6" x14ac:dyDescent="0.25">
      <c r="A9802" t="s">
        <v>728</v>
      </c>
      <c r="B9802" s="1">
        <v>38119</v>
      </c>
      <c r="C9802" t="s">
        <v>5534</v>
      </c>
      <c r="D9802">
        <f t="shared" si="459"/>
        <v>7266.18</v>
      </c>
      <c r="E9802">
        <f t="shared" si="460"/>
        <v>5</v>
      </c>
      <c r="F9802" t="str">
        <f t="shared" si="461"/>
        <v>No</v>
      </c>
    </row>
    <row r="9803" spans="1:6" x14ac:dyDescent="0.25">
      <c r="A9803" t="s">
        <v>80</v>
      </c>
      <c r="B9803" s="1">
        <v>39158</v>
      </c>
      <c r="C9803" t="s">
        <v>5535</v>
      </c>
      <c r="D9803">
        <f t="shared" si="459"/>
        <v>8889.9599999999991</v>
      </c>
      <c r="E9803">
        <f t="shared" si="460"/>
        <v>3</v>
      </c>
      <c r="F9803" t="str">
        <f t="shared" si="461"/>
        <v>Yes</v>
      </c>
    </row>
    <row r="9804" spans="1:6" x14ac:dyDescent="0.25">
      <c r="A9804" t="s">
        <v>173</v>
      </c>
      <c r="B9804" s="1">
        <v>39463</v>
      </c>
      <c r="C9804">
        <v>5095.25</v>
      </c>
      <c r="D9804">
        <f t="shared" si="459"/>
        <v>5095.25</v>
      </c>
      <c r="E9804">
        <f t="shared" si="460"/>
        <v>1</v>
      </c>
      <c r="F9804" t="str">
        <f t="shared" si="461"/>
        <v>No</v>
      </c>
    </row>
    <row r="9805" spans="1:6" x14ac:dyDescent="0.25">
      <c r="A9805" t="s">
        <v>1012</v>
      </c>
      <c r="B9805" s="1">
        <v>39841</v>
      </c>
      <c r="C9805" t="s">
        <v>5536</v>
      </c>
      <c r="D9805">
        <f t="shared" si="459"/>
        <v>6192.17</v>
      </c>
      <c r="E9805">
        <f t="shared" si="460"/>
        <v>1</v>
      </c>
      <c r="F9805" t="str">
        <f t="shared" si="461"/>
        <v>No</v>
      </c>
    </row>
    <row r="9806" spans="1:6" x14ac:dyDescent="0.25">
      <c r="A9806" t="s">
        <v>1047</v>
      </c>
      <c r="B9806" s="1">
        <v>37670</v>
      </c>
      <c r="C9806" t="s">
        <v>5537</v>
      </c>
      <c r="D9806">
        <f t="shared" si="459"/>
        <v>9309.51</v>
      </c>
      <c r="E9806">
        <f t="shared" si="460"/>
        <v>2</v>
      </c>
      <c r="F9806" t="str">
        <f t="shared" si="461"/>
        <v>No</v>
      </c>
    </row>
    <row r="9807" spans="1:6" x14ac:dyDescent="0.25">
      <c r="A9807" t="s">
        <v>334</v>
      </c>
      <c r="B9807" s="1">
        <v>41595</v>
      </c>
      <c r="C9807" t="s">
        <v>5538</v>
      </c>
      <c r="D9807">
        <f t="shared" si="459"/>
        <v>5144.6899999999996</v>
      </c>
      <c r="E9807">
        <f t="shared" si="460"/>
        <v>11</v>
      </c>
      <c r="F9807" t="str">
        <f t="shared" si="461"/>
        <v>No</v>
      </c>
    </row>
    <row r="9808" spans="1:6" x14ac:dyDescent="0.25">
      <c r="A9808" t="s">
        <v>313</v>
      </c>
      <c r="B9808" s="1">
        <v>38347</v>
      </c>
      <c r="C9808" t="s">
        <v>5539</v>
      </c>
      <c r="D9808">
        <f t="shared" si="459"/>
        <v>5547.12</v>
      </c>
      <c r="E9808">
        <f t="shared" si="460"/>
        <v>12</v>
      </c>
      <c r="F9808" t="str">
        <f t="shared" si="461"/>
        <v>No</v>
      </c>
    </row>
    <row r="9809" spans="1:6" x14ac:dyDescent="0.25">
      <c r="A9809" t="s">
        <v>2524</v>
      </c>
      <c r="B9809" s="1">
        <v>39470</v>
      </c>
      <c r="C9809">
        <v>5270.41</v>
      </c>
      <c r="D9809">
        <f t="shared" si="459"/>
        <v>5270.41</v>
      </c>
      <c r="E9809">
        <f t="shared" si="460"/>
        <v>1</v>
      </c>
      <c r="F9809" t="str">
        <f t="shared" si="461"/>
        <v>No</v>
      </c>
    </row>
    <row r="9810" spans="1:6" x14ac:dyDescent="0.25">
      <c r="A9810" t="s">
        <v>283</v>
      </c>
      <c r="B9810" s="1">
        <v>39918</v>
      </c>
      <c r="C9810" t="s">
        <v>5540</v>
      </c>
      <c r="D9810">
        <f t="shared" si="459"/>
        <v>5598.74</v>
      </c>
      <c r="E9810">
        <f t="shared" si="460"/>
        <v>4</v>
      </c>
      <c r="F9810" t="str">
        <f t="shared" si="461"/>
        <v>No</v>
      </c>
    </row>
    <row r="9811" spans="1:6" x14ac:dyDescent="0.25">
      <c r="A9811" t="s">
        <v>668</v>
      </c>
      <c r="B9811" s="1">
        <v>41893</v>
      </c>
      <c r="C9811">
        <v>7345.9</v>
      </c>
      <c r="D9811">
        <f t="shared" si="459"/>
        <v>7345.9</v>
      </c>
      <c r="E9811">
        <f t="shared" si="460"/>
        <v>9</v>
      </c>
      <c r="F9811" t="str">
        <f t="shared" si="461"/>
        <v>No</v>
      </c>
    </row>
    <row r="9812" spans="1:6" x14ac:dyDescent="0.25">
      <c r="A9812" t="s">
        <v>59</v>
      </c>
      <c r="B9812" s="1">
        <v>41864</v>
      </c>
      <c r="C9812" t="s">
        <v>5541</v>
      </c>
      <c r="D9812">
        <f t="shared" si="459"/>
        <v>9273.15</v>
      </c>
      <c r="E9812">
        <f t="shared" si="460"/>
        <v>8</v>
      </c>
      <c r="F9812" t="str">
        <f t="shared" si="461"/>
        <v>No</v>
      </c>
    </row>
    <row r="9813" spans="1:6" x14ac:dyDescent="0.25">
      <c r="A9813" t="s">
        <v>269</v>
      </c>
      <c r="B9813" s="1">
        <v>38137</v>
      </c>
      <c r="C9813" t="s">
        <v>5542</v>
      </c>
      <c r="D9813">
        <f t="shared" si="459"/>
        <v>5749.56</v>
      </c>
      <c r="E9813">
        <f t="shared" si="460"/>
        <v>5</v>
      </c>
      <c r="F9813" t="str">
        <f t="shared" si="461"/>
        <v>Yes</v>
      </c>
    </row>
    <row r="9814" spans="1:6" x14ac:dyDescent="0.25">
      <c r="A9814" t="s">
        <v>170</v>
      </c>
      <c r="B9814" s="1">
        <v>37707</v>
      </c>
      <c r="C9814" t="s">
        <v>5543</v>
      </c>
      <c r="D9814">
        <f t="shared" si="459"/>
        <v>7182.48</v>
      </c>
      <c r="E9814">
        <f t="shared" si="460"/>
        <v>3</v>
      </c>
      <c r="F9814" t="str">
        <f t="shared" si="461"/>
        <v>No</v>
      </c>
    </row>
    <row r="9815" spans="1:6" x14ac:dyDescent="0.25">
      <c r="A9815" t="s">
        <v>61</v>
      </c>
      <c r="B9815" s="1">
        <v>39588</v>
      </c>
      <c r="C9815">
        <v>5230.22</v>
      </c>
      <c r="D9815">
        <f t="shared" si="459"/>
        <v>5230.22</v>
      </c>
      <c r="E9815">
        <f t="shared" si="460"/>
        <v>5</v>
      </c>
      <c r="F9815" t="str">
        <f t="shared" si="461"/>
        <v>No</v>
      </c>
    </row>
    <row r="9816" spans="1:6" x14ac:dyDescent="0.25">
      <c r="A9816" t="s">
        <v>622</v>
      </c>
      <c r="B9816" s="1">
        <v>38831</v>
      </c>
      <c r="C9816" t="s">
        <v>5544</v>
      </c>
      <c r="D9816">
        <f t="shared" si="459"/>
        <v>5481.23</v>
      </c>
      <c r="E9816">
        <f t="shared" si="460"/>
        <v>4</v>
      </c>
      <c r="F9816" t="str">
        <f t="shared" si="461"/>
        <v>No</v>
      </c>
    </row>
    <row r="9817" spans="1:6" x14ac:dyDescent="0.25">
      <c r="A9817" t="s">
        <v>129</v>
      </c>
      <c r="B9817" s="1">
        <v>38977</v>
      </c>
      <c r="C9817">
        <v>9560.41</v>
      </c>
      <c r="D9817">
        <f t="shared" si="459"/>
        <v>9560.41</v>
      </c>
      <c r="E9817">
        <f t="shared" si="460"/>
        <v>9</v>
      </c>
      <c r="F9817" t="str">
        <f t="shared" si="461"/>
        <v>No</v>
      </c>
    </row>
    <row r="9818" spans="1:6" x14ac:dyDescent="0.25">
      <c r="A9818" t="s">
        <v>59</v>
      </c>
      <c r="B9818" s="1">
        <v>39935</v>
      </c>
      <c r="C9818" t="s">
        <v>5545</v>
      </c>
      <c r="D9818">
        <f t="shared" si="459"/>
        <v>8273.75</v>
      </c>
      <c r="E9818">
        <f t="shared" si="460"/>
        <v>5</v>
      </c>
      <c r="F9818" t="str">
        <f t="shared" si="461"/>
        <v>No</v>
      </c>
    </row>
    <row r="9819" spans="1:6" x14ac:dyDescent="0.25">
      <c r="A9819" t="s">
        <v>475</v>
      </c>
      <c r="B9819" s="1">
        <v>37971</v>
      </c>
      <c r="C9819">
        <v>9173.5499999999993</v>
      </c>
      <c r="D9819">
        <f t="shared" si="459"/>
        <v>9173.5499999999993</v>
      </c>
      <c r="E9819">
        <f t="shared" si="460"/>
        <v>12</v>
      </c>
      <c r="F9819" t="str">
        <f t="shared" si="461"/>
        <v>No</v>
      </c>
    </row>
    <row r="9820" spans="1:6" x14ac:dyDescent="0.25">
      <c r="A9820" t="s">
        <v>1586</v>
      </c>
      <c r="B9820" s="1">
        <v>37575</v>
      </c>
      <c r="C9820" t="s">
        <v>5546</v>
      </c>
      <c r="D9820">
        <f t="shared" si="459"/>
        <v>8664.17</v>
      </c>
      <c r="E9820">
        <f t="shared" si="460"/>
        <v>11</v>
      </c>
      <c r="F9820" t="str">
        <f t="shared" si="461"/>
        <v>No</v>
      </c>
    </row>
    <row r="9821" spans="1:6" x14ac:dyDescent="0.25">
      <c r="A9821" t="s">
        <v>447</v>
      </c>
      <c r="B9821" s="1">
        <v>38191</v>
      </c>
      <c r="C9821">
        <v>6609.82</v>
      </c>
      <c r="D9821">
        <f t="shared" si="459"/>
        <v>6609.82</v>
      </c>
      <c r="E9821">
        <f t="shared" si="460"/>
        <v>7</v>
      </c>
      <c r="F9821" t="str">
        <f t="shared" si="461"/>
        <v>No</v>
      </c>
    </row>
    <row r="9822" spans="1:6" x14ac:dyDescent="0.25">
      <c r="A9822" t="s">
        <v>544</v>
      </c>
      <c r="B9822" s="1">
        <v>37593</v>
      </c>
      <c r="C9822">
        <v>8174.61</v>
      </c>
      <c r="D9822">
        <f t="shared" si="459"/>
        <v>8174.61</v>
      </c>
      <c r="E9822">
        <f t="shared" si="460"/>
        <v>12</v>
      </c>
      <c r="F9822" t="str">
        <f t="shared" si="461"/>
        <v>Yes</v>
      </c>
    </row>
    <row r="9823" spans="1:6" x14ac:dyDescent="0.25">
      <c r="A9823" t="s">
        <v>1531</v>
      </c>
      <c r="B9823" s="1">
        <v>41123</v>
      </c>
      <c r="C9823" t="s">
        <v>5547</v>
      </c>
      <c r="D9823">
        <f t="shared" si="459"/>
        <v>5700.59</v>
      </c>
      <c r="E9823">
        <f t="shared" si="460"/>
        <v>8</v>
      </c>
      <c r="F9823" t="str">
        <f t="shared" si="461"/>
        <v>No</v>
      </c>
    </row>
    <row r="9824" spans="1:6" x14ac:dyDescent="0.25">
      <c r="A9824" t="s">
        <v>372</v>
      </c>
      <c r="B9824" s="1">
        <v>40302</v>
      </c>
      <c r="C9824" t="s">
        <v>5548</v>
      </c>
      <c r="D9824">
        <f t="shared" si="459"/>
        <v>5421.69</v>
      </c>
      <c r="E9824">
        <f t="shared" si="460"/>
        <v>5</v>
      </c>
      <c r="F9824" t="str">
        <f t="shared" si="461"/>
        <v>No</v>
      </c>
    </row>
    <row r="9825" spans="1:6" x14ac:dyDescent="0.25">
      <c r="A9825" t="s">
        <v>1382</v>
      </c>
      <c r="B9825" s="1">
        <v>38423</v>
      </c>
      <c r="C9825">
        <v>8835.01</v>
      </c>
      <c r="D9825">
        <f t="shared" si="459"/>
        <v>8835.01</v>
      </c>
      <c r="E9825">
        <f t="shared" si="460"/>
        <v>3</v>
      </c>
      <c r="F9825" t="str">
        <f t="shared" si="461"/>
        <v>No</v>
      </c>
    </row>
    <row r="9826" spans="1:6" x14ac:dyDescent="0.25">
      <c r="A9826" t="s">
        <v>855</v>
      </c>
      <c r="B9826" s="1">
        <v>37224</v>
      </c>
      <c r="C9826">
        <v>9676.1</v>
      </c>
      <c r="D9826">
        <f t="shared" si="459"/>
        <v>9676.1</v>
      </c>
      <c r="E9826">
        <f t="shared" si="460"/>
        <v>11</v>
      </c>
      <c r="F9826" t="str">
        <f t="shared" si="461"/>
        <v>No</v>
      </c>
    </row>
    <row r="9827" spans="1:6" x14ac:dyDescent="0.25">
      <c r="A9827" t="s">
        <v>834</v>
      </c>
      <c r="B9827" s="1">
        <v>41823</v>
      </c>
      <c r="C9827" t="s">
        <v>5549</v>
      </c>
      <c r="D9827">
        <f t="shared" si="459"/>
        <v>7950.06</v>
      </c>
      <c r="E9827">
        <f t="shared" si="460"/>
        <v>7</v>
      </c>
      <c r="F9827" t="str">
        <f t="shared" si="461"/>
        <v>No</v>
      </c>
    </row>
    <row r="9828" spans="1:6" x14ac:dyDescent="0.25">
      <c r="A9828" t="s">
        <v>126</v>
      </c>
      <c r="B9828" s="1">
        <v>39435</v>
      </c>
      <c r="C9828">
        <v>8587.52</v>
      </c>
      <c r="D9828">
        <f t="shared" si="459"/>
        <v>8587.52</v>
      </c>
      <c r="E9828">
        <f t="shared" si="460"/>
        <v>12</v>
      </c>
      <c r="F9828" t="str">
        <f t="shared" si="461"/>
        <v>No</v>
      </c>
    </row>
    <row r="9829" spans="1:6" x14ac:dyDescent="0.25">
      <c r="A9829" t="s">
        <v>790</v>
      </c>
      <c r="B9829" s="1">
        <v>40980</v>
      </c>
      <c r="C9829">
        <v>8643.58</v>
      </c>
      <c r="D9829">
        <f t="shared" si="459"/>
        <v>8643.58</v>
      </c>
      <c r="E9829">
        <f t="shared" si="460"/>
        <v>3</v>
      </c>
      <c r="F9829" t="str">
        <f t="shared" si="461"/>
        <v>No</v>
      </c>
    </row>
    <row r="9830" spans="1:6" x14ac:dyDescent="0.25">
      <c r="A9830" t="s">
        <v>126</v>
      </c>
      <c r="B9830" s="1">
        <v>41647</v>
      </c>
      <c r="C9830" t="s">
        <v>5550</v>
      </c>
      <c r="D9830">
        <f t="shared" si="459"/>
        <v>7050.95</v>
      </c>
      <c r="E9830">
        <f t="shared" si="460"/>
        <v>1</v>
      </c>
      <c r="F9830" t="str">
        <f t="shared" si="461"/>
        <v>No</v>
      </c>
    </row>
    <row r="9831" spans="1:6" x14ac:dyDescent="0.25">
      <c r="A9831" t="s">
        <v>162</v>
      </c>
      <c r="B9831" s="1">
        <v>37804</v>
      </c>
      <c r="C9831" t="s">
        <v>5551</v>
      </c>
      <c r="D9831">
        <f t="shared" si="459"/>
        <v>8797.01</v>
      </c>
      <c r="E9831">
        <f t="shared" si="460"/>
        <v>7</v>
      </c>
      <c r="F9831" t="str">
        <f t="shared" si="461"/>
        <v>No</v>
      </c>
    </row>
    <row r="9832" spans="1:6" x14ac:dyDescent="0.25">
      <c r="A9832" t="s">
        <v>201</v>
      </c>
      <c r="B9832" s="1">
        <v>37773</v>
      </c>
      <c r="C9832" t="s">
        <v>5552</v>
      </c>
      <c r="D9832">
        <f t="shared" si="459"/>
        <v>5474.75</v>
      </c>
      <c r="E9832">
        <f t="shared" si="460"/>
        <v>6</v>
      </c>
      <c r="F9832" t="str">
        <f t="shared" si="461"/>
        <v>No</v>
      </c>
    </row>
    <row r="9833" spans="1:6" x14ac:dyDescent="0.25">
      <c r="A9833" t="s">
        <v>258</v>
      </c>
      <c r="B9833" s="1">
        <v>39341</v>
      </c>
      <c r="C9833">
        <v>8150.47</v>
      </c>
      <c r="D9833">
        <f t="shared" si="459"/>
        <v>8150.47</v>
      </c>
      <c r="E9833">
        <f t="shared" si="460"/>
        <v>9</v>
      </c>
      <c r="F9833" t="str">
        <f t="shared" si="461"/>
        <v>No</v>
      </c>
    </row>
    <row r="9834" spans="1:6" x14ac:dyDescent="0.25">
      <c r="A9834" t="s">
        <v>981</v>
      </c>
      <c r="B9834" s="1">
        <v>38156</v>
      </c>
      <c r="C9834" t="s">
        <v>5553</v>
      </c>
      <c r="D9834">
        <f t="shared" si="459"/>
        <v>8878.33</v>
      </c>
      <c r="E9834">
        <f t="shared" si="460"/>
        <v>6</v>
      </c>
      <c r="F9834" t="str">
        <f t="shared" si="461"/>
        <v>No</v>
      </c>
    </row>
    <row r="9835" spans="1:6" x14ac:dyDescent="0.25">
      <c r="A9835" t="s">
        <v>709</v>
      </c>
      <c r="B9835" s="1">
        <v>37870</v>
      </c>
      <c r="C9835">
        <v>5491.36</v>
      </c>
      <c r="D9835">
        <f t="shared" si="459"/>
        <v>5491.36</v>
      </c>
      <c r="E9835">
        <f t="shared" si="460"/>
        <v>9</v>
      </c>
      <c r="F9835" t="str">
        <f t="shared" si="461"/>
        <v>No</v>
      </c>
    </row>
    <row r="9836" spans="1:6" x14ac:dyDescent="0.25">
      <c r="A9836" t="s">
        <v>523</v>
      </c>
      <c r="B9836" s="1">
        <v>41265</v>
      </c>
      <c r="C9836">
        <v>9893.41</v>
      </c>
      <c r="D9836">
        <f t="shared" si="459"/>
        <v>9893.41</v>
      </c>
      <c r="E9836">
        <f t="shared" si="460"/>
        <v>12</v>
      </c>
      <c r="F9836" t="str">
        <f t="shared" si="461"/>
        <v>No</v>
      </c>
    </row>
    <row r="9837" spans="1:6" x14ac:dyDescent="0.25">
      <c r="A9837" t="s">
        <v>610</v>
      </c>
      <c r="B9837" s="1">
        <v>39351</v>
      </c>
      <c r="C9837" t="s">
        <v>5554</v>
      </c>
      <c r="D9837">
        <f t="shared" si="459"/>
        <v>9460.7000000000007</v>
      </c>
      <c r="E9837">
        <f t="shared" si="460"/>
        <v>9</v>
      </c>
      <c r="F9837" t="str">
        <f t="shared" si="461"/>
        <v>No</v>
      </c>
    </row>
    <row r="9838" spans="1:6" x14ac:dyDescent="0.25">
      <c r="A9838" t="s">
        <v>890</v>
      </c>
      <c r="B9838" s="1">
        <v>37246</v>
      </c>
      <c r="C9838" t="s">
        <v>5555</v>
      </c>
      <c r="D9838">
        <f t="shared" si="459"/>
        <v>5490.89</v>
      </c>
      <c r="E9838">
        <f t="shared" si="460"/>
        <v>12</v>
      </c>
      <c r="F9838" t="str">
        <f t="shared" si="461"/>
        <v>No</v>
      </c>
    </row>
    <row r="9839" spans="1:6" x14ac:dyDescent="0.25">
      <c r="A9839" t="s">
        <v>739</v>
      </c>
      <c r="B9839" s="1">
        <v>41257</v>
      </c>
      <c r="C9839">
        <v>6066.56</v>
      </c>
      <c r="D9839">
        <f t="shared" si="459"/>
        <v>6066.56</v>
      </c>
      <c r="E9839">
        <f t="shared" si="460"/>
        <v>12</v>
      </c>
      <c r="F9839" t="str">
        <f t="shared" si="461"/>
        <v>No</v>
      </c>
    </row>
    <row r="9840" spans="1:6" x14ac:dyDescent="0.25">
      <c r="A9840" t="s">
        <v>610</v>
      </c>
      <c r="B9840" s="1">
        <v>40001</v>
      </c>
      <c r="C9840">
        <v>5392.95</v>
      </c>
      <c r="D9840">
        <f t="shared" si="459"/>
        <v>5392.95</v>
      </c>
      <c r="E9840">
        <f t="shared" si="460"/>
        <v>7</v>
      </c>
      <c r="F9840" t="str">
        <f t="shared" si="461"/>
        <v>No</v>
      </c>
    </row>
    <row r="9841" spans="1:6" x14ac:dyDescent="0.25">
      <c r="A9841" t="s">
        <v>74</v>
      </c>
      <c r="B9841" s="1">
        <v>41495</v>
      </c>
      <c r="C9841" t="s">
        <v>5556</v>
      </c>
      <c r="D9841">
        <f t="shared" si="459"/>
        <v>6389.67</v>
      </c>
      <c r="E9841">
        <f t="shared" si="460"/>
        <v>8</v>
      </c>
      <c r="F9841" t="str">
        <f t="shared" si="461"/>
        <v>Yes</v>
      </c>
    </row>
    <row r="9842" spans="1:6" x14ac:dyDescent="0.25">
      <c r="A9842" t="s">
        <v>478</v>
      </c>
      <c r="B9842" s="1">
        <v>40809</v>
      </c>
      <c r="C9842">
        <v>7402.3</v>
      </c>
      <c r="D9842">
        <f t="shared" si="459"/>
        <v>7402.3</v>
      </c>
      <c r="E9842">
        <f t="shared" si="460"/>
        <v>9</v>
      </c>
      <c r="F9842" t="str">
        <f t="shared" si="461"/>
        <v>No</v>
      </c>
    </row>
    <row r="9843" spans="1:6" x14ac:dyDescent="0.25">
      <c r="A9843" t="s">
        <v>864</v>
      </c>
      <c r="B9843" s="1">
        <v>41063</v>
      </c>
      <c r="C9843" t="s">
        <v>5557</v>
      </c>
      <c r="D9843">
        <f t="shared" si="459"/>
        <v>7262.91</v>
      </c>
      <c r="E9843">
        <f t="shared" si="460"/>
        <v>6</v>
      </c>
      <c r="F9843" t="str">
        <f t="shared" si="461"/>
        <v>No</v>
      </c>
    </row>
    <row r="9844" spans="1:6" x14ac:dyDescent="0.25">
      <c r="A9844" t="s">
        <v>327</v>
      </c>
      <c r="B9844" s="1">
        <v>41914</v>
      </c>
      <c r="C9844" t="s">
        <v>5558</v>
      </c>
      <c r="D9844">
        <f t="shared" si="459"/>
        <v>5688.77</v>
      </c>
      <c r="E9844">
        <f t="shared" si="460"/>
        <v>10</v>
      </c>
      <c r="F9844" t="str">
        <f t="shared" si="461"/>
        <v>No</v>
      </c>
    </row>
    <row r="9845" spans="1:6" x14ac:dyDescent="0.25">
      <c r="A9845" t="s">
        <v>308</v>
      </c>
      <c r="B9845" s="1">
        <v>41733</v>
      </c>
      <c r="C9845">
        <v>7487.21</v>
      </c>
      <c r="D9845">
        <f t="shared" si="459"/>
        <v>7487.21</v>
      </c>
      <c r="E9845">
        <f t="shared" si="460"/>
        <v>4</v>
      </c>
      <c r="F9845" t="str">
        <f t="shared" si="461"/>
        <v>No</v>
      </c>
    </row>
    <row r="9846" spans="1:6" x14ac:dyDescent="0.25">
      <c r="A9846" t="s">
        <v>475</v>
      </c>
      <c r="B9846" s="1">
        <v>38539</v>
      </c>
      <c r="C9846">
        <v>8094.28</v>
      </c>
      <c r="D9846">
        <f t="shared" si="459"/>
        <v>8094.28</v>
      </c>
      <c r="E9846">
        <f t="shared" si="460"/>
        <v>7</v>
      </c>
      <c r="F9846" t="str">
        <f t="shared" si="461"/>
        <v>No</v>
      </c>
    </row>
    <row r="9847" spans="1:6" x14ac:dyDescent="0.25">
      <c r="A9847" t="s">
        <v>513</v>
      </c>
      <c r="B9847" s="1">
        <v>41122</v>
      </c>
      <c r="C9847" t="s">
        <v>5559</v>
      </c>
      <c r="D9847">
        <f t="shared" si="459"/>
        <v>8251.0499999999993</v>
      </c>
      <c r="E9847">
        <f t="shared" si="460"/>
        <v>8</v>
      </c>
      <c r="F9847" t="str">
        <f t="shared" si="461"/>
        <v>No</v>
      </c>
    </row>
    <row r="9848" spans="1:6" x14ac:dyDescent="0.25">
      <c r="A9848" t="s">
        <v>472</v>
      </c>
      <c r="B9848" s="1">
        <v>40909</v>
      </c>
      <c r="C9848" t="s">
        <v>5560</v>
      </c>
      <c r="D9848">
        <f t="shared" si="459"/>
        <v>5621.34</v>
      </c>
      <c r="E9848">
        <f t="shared" si="460"/>
        <v>1</v>
      </c>
      <c r="F9848" t="str">
        <f t="shared" si="461"/>
        <v>No</v>
      </c>
    </row>
    <row r="9849" spans="1:6" x14ac:dyDescent="0.25">
      <c r="A9849" t="s">
        <v>1405</v>
      </c>
      <c r="B9849" s="1">
        <v>37922</v>
      </c>
      <c r="C9849">
        <v>6285.69</v>
      </c>
      <c r="D9849">
        <f t="shared" si="459"/>
        <v>6285.69</v>
      </c>
      <c r="E9849">
        <f t="shared" si="460"/>
        <v>10</v>
      </c>
      <c r="F9849" t="str">
        <f t="shared" si="461"/>
        <v>No</v>
      </c>
    </row>
    <row r="9850" spans="1:6" x14ac:dyDescent="0.25">
      <c r="A9850" t="s">
        <v>247</v>
      </c>
      <c r="B9850" s="1">
        <v>38039</v>
      </c>
      <c r="C9850">
        <v>7583.73</v>
      </c>
      <c r="D9850">
        <f t="shared" si="459"/>
        <v>7583.73</v>
      </c>
      <c r="E9850">
        <f t="shared" si="460"/>
        <v>2</v>
      </c>
      <c r="F9850" t="str">
        <f t="shared" si="461"/>
        <v>Yes</v>
      </c>
    </row>
    <row r="9851" spans="1:6" x14ac:dyDescent="0.25">
      <c r="A9851" t="s">
        <v>334</v>
      </c>
      <c r="B9851" s="1">
        <v>39436</v>
      </c>
      <c r="C9851">
        <v>9635.5300000000007</v>
      </c>
      <c r="D9851">
        <f t="shared" si="459"/>
        <v>9635.5300000000007</v>
      </c>
      <c r="E9851">
        <f t="shared" si="460"/>
        <v>12</v>
      </c>
      <c r="F9851" t="str">
        <f t="shared" si="461"/>
        <v>No</v>
      </c>
    </row>
    <row r="9852" spans="1:6" x14ac:dyDescent="0.25">
      <c r="A9852" t="s">
        <v>74</v>
      </c>
      <c r="B9852" s="1">
        <v>38363</v>
      </c>
      <c r="C9852" t="s">
        <v>5561</v>
      </c>
      <c r="D9852">
        <f t="shared" si="459"/>
        <v>7020.87</v>
      </c>
      <c r="E9852">
        <f t="shared" si="460"/>
        <v>1</v>
      </c>
      <c r="F9852" t="str">
        <f t="shared" si="461"/>
        <v>Yes</v>
      </c>
    </row>
    <row r="9853" spans="1:6" x14ac:dyDescent="0.25">
      <c r="A9853" t="s">
        <v>230</v>
      </c>
      <c r="B9853" s="1">
        <v>38430</v>
      </c>
      <c r="C9853" t="s">
        <v>5562</v>
      </c>
      <c r="D9853">
        <f t="shared" si="459"/>
        <v>8307.4599999999991</v>
      </c>
      <c r="E9853">
        <f t="shared" si="460"/>
        <v>3</v>
      </c>
      <c r="F9853" t="str">
        <f t="shared" si="461"/>
        <v>No</v>
      </c>
    </row>
    <row r="9854" spans="1:6" x14ac:dyDescent="0.25">
      <c r="A9854" t="s">
        <v>185</v>
      </c>
      <c r="B9854" s="1">
        <v>41363</v>
      </c>
      <c r="C9854">
        <v>9416.84</v>
      </c>
      <c r="D9854">
        <f t="shared" si="459"/>
        <v>9416.84</v>
      </c>
      <c r="E9854">
        <f t="shared" si="460"/>
        <v>3</v>
      </c>
      <c r="F9854" t="str">
        <f t="shared" si="461"/>
        <v>No</v>
      </c>
    </row>
    <row r="9855" spans="1:6" x14ac:dyDescent="0.25">
      <c r="A9855" t="s">
        <v>2144</v>
      </c>
      <c r="B9855" s="1">
        <v>39827</v>
      </c>
      <c r="C9855" t="s">
        <v>5563</v>
      </c>
      <c r="D9855">
        <f t="shared" si="459"/>
        <v>8311.83</v>
      </c>
      <c r="E9855">
        <f t="shared" si="460"/>
        <v>1</v>
      </c>
      <c r="F9855" t="str">
        <f t="shared" si="461"/>
        <v>No</v>
      </c>
    </row>
    <row r="9856" spans="1:6" x14ac:dyDescent="0.25">
      <c r="A9856" t="s">
        <v>247</v>
      </c>
      <c r="B9856" s="1">
        <v>41543</v>
      </c>
      <c r="C9856">
        <v>9825.64</v>
      </c>
      <c r="D9856">
        <f t="shared" si="459"/>
        <v>9825.64</v>
      </c>
      <c r="E9856">
        <f t="shared" si="460"/>
        <v>9</v>
      </c>
      <c r="F9856" t="str">
        <f t="shared" si="461"/>
        <v>Yes</v>
      </c>
    </row>
    <row r="9857" spans="1:6" x14ac:dyDescent="0.25">
      <c r="A9857" t="s">
        <v>553</v>
      </c>
      <c r="B9857" s="1">
        <v>38375</v>
      </c>
      <c r="C9857">
        <v>6151.09</v>
      </c>
      <c r="D9857">
        <f t="shared" si="459"/>
        <v>6151.09</v>
      </c>
      <c r="E9857">
        <f t="shared" si="460"/>
        <v>1</v>
      </c>
      <c r="F9857" t="str">
        <f t="shared" si="461"/>
        <v>No</v>
      </c>
    </row>
    <row r="9858" spans="1:6" x14ac:dyDescent="0.25">
      <c r="A9858" t="s">
        <v>610</v>
      </c>
      <c r="B9858" s="1">
        <v>41174</v>
      </c>
      <c r="C9858" t="s">
        <v>5564</v>
      </c>
      <c r="D9858">
        <f t="shared" si="459"/>
        <v>7979.12</v>
      </c>
      <c r="E9858">
        <f t="shared" si="460"/>
        <v>9</v>
      </c>
      <c r="F9858" t="str">
        <f t="shared" si="461"/>
        <v>No</v>
      </c>
    </row>
    <row r="9859" spans="1:6" x14ac:dyDescent="0.25">
      <c r="A9859" t="s">
        <v>230</v>
      </c>
      <c r="B9859" s="1">
        <v>37247</v>
      </c>
      <c r="C9859" t="s">
        <v>5565</v>
      </c>
      <c r="D9859">
        <f t="shared" ref="D9859:D9922" si="462">IF(LEFT(RIGHT(C9859,3))=",",_xlfn.NUMBERVALUE(C9859,",","."),C9859)</f>
        <v>6589.61</v>
      </c>
      <c r="E9859">
        <f t="shared" ref="E9859:E9922" si="463">MONTH(B9859)</f>
        <v>12</v>
      </c>
      <c r="F9859" t="str">
        <f t="shared" ref="F9859:F9922" si="464">IF(ISERROR(SEARCH("J*A*S*M",A9859)),"No","Yes")</f>
        <v>No</v>
      </c>
    </row>
    <row r="9860" spans="1:6" x14ac:dyDescent="0.25">
      <c r="A9860" t="s">
        <v>550</v>
      </c>
      <c r="B9860" s="1">
        <v>38769</v>
      </c>
      <c r="C9860">
        <v>7927.98</v>
      </c>
      <c r="D9860">
        <f t="shared" si="462"/>
        <v>7927.98</v>
      </c>
      <c r="E9860">
        <f t="shared" si="463"/>
        <v>2</v>
      </c>
      <c r="F9860" t="str">
        <f t="shared" si="464"/>
        <v>No</v>
      </c>
    </row>
    <row r="9861" spans="1:6" x14ac:dyDescent="0.25">
      <c r="A9861" t="s">
        <v>307</v>
      </c>
      <c r="B9861" s="1">
        <v>39373</v>
      </c>
      <c r="C9861">
        <v>6589.12</v>
      </c>
      <c r="D9861">
        <f t="shared" si="462"/>
        <v>6589.12</v>
      </c>
      <c r="E9861">
        <f t="shared" si="463"/>
        <v>10</v>
      </c>
      <c r="F9861" t="str">
        <f t="shared" si="464"/>
        <v>No</v>
      </c>
    </row>
    <row r="9862" spans="1:6" x14ac:dyDescent="0.25">
      <c r="A9862" t="s">
        <v>746</v>
      </c>
      <c r="B9862" s="1">
        <v>41070</v>
      </c>
      <c r="C9862">
        <v>7874.19</v>
      </c>
      <c r="D9862">
        <f t="shared" si="462"/>
        <v>7874.19</v>
      </c>
      <c r="E9862">
        <f t="shared" si="463"/>
        <v>6</v>
      </c>
      <c r="F9862" t="str">
        <f t="shared" si="464"/>
        <v>No</v>
      </c>
    </row>
    <row r="9863" spans="1:6" x14ac:dyDescent="0.25">
      <c r="A9863" t="s">
        <v>143</v>
      </c>
      <c r="B9863" s="1">
        <v>39256</v>
      </c>
      <c r="C9863">
        <v>8390.7199999999993</v>
      </c>
      <c r="D9863">
        <f t="shared" si="462"/>
        <v>8390.7199999999993</v>
      </c>
      <c r="E9863">
        <f t="shared" si="463"/>
        <v>6</v>
      </c>
      <c r="F9863" t="str">
        <f t="shared" si="464"/>
        <v>Yes</v>
      </c>
    </row>
    <row r="9864" spans="1:6" x14ac:dyDescent="0.25">
      <c r="A9864" t="s">
        <v>74</v>
      </c>
      <c r="B9864" s="1">
        <v>41800</v>
      </c>
      <c r="C9864">
        <v>8646.98</v>
      </c>
      <c r="D9864">
        <f t="shared" si="462"/>
        <v>8646.98</v>
      </c>
      <c r="E9864">
        <f t="shared" si="463"/>
        <v>6</v>
      </c>
      <c r="F9864" t="str">
        <f t="shared" si="464"/>
        <v>Yes</v>
      </c>
    </row>
    <row r="9865" spans="1:6" x14ac:dyDescent="0.25">
      <c r="A9865" t="s">
        <v>388</v>
      </c>
      <c r="B9865" s="1">
        <v>41462</v>
      </c>
      <c r="C9865" t="s">
        <v>5566</v>
      </c>
      <c r="D9865">
        <f t="shared" si="462"/>
        <v>6243.29</v>
      </c>
      <c r="E9865">
        <f t="shared" si="463"/>
        <v>7</v>
      </c>
      <c r="F9865" t="str">
        <f t="shared" si="464"/>
        <v>No</v>
      </c>
    </row>
    <row r="9866" spans="1:6" x14ac:dyDescent="0.25">
      <c r="A9866" t="s">
        <v>414</v>
      </c>
      <c r="B9866" s="1">
        <v>40196</v>
      </c>
      <c r="C9866" t="s">
        <v>5567</v>
      </c>
      <c r="D9866">
        <f t="shared" si="462"/>
        <v>8525.4500000000007</v>
      </c>
      <c r="E9866">
        <f t="shared" si="463"/>
        <v>1</v>
      </c>
      <c r="F9866" t="str">
        <f t="shared" si="464"/>
        <v>No</v>
      </c>
    </row>
    <row r="9867" spans="1:6" x14ac:dyDescent="0.25">
      <c r="A9867" t="s">
        <v>447</v>
      </c>
      <c r="B9867" s="1">
        <v>40759</v>
      </c>
      <c r="C9867">
        <v>6993.61</v>
      </c>
      <c r="D9867">
        <f t="shared" si="462"/>
        <v>6993.61</v>
      </c>
      <c r="E9867">
        <f t="shared" si="463"/>
        <v>8</v>
      </c>
      <c r="F9867" t="str">
        <f t="shared" si="464"/>
        <v>No</v>
      </c>
    </row>
    <row r="9868" spans="1:6" x14ac:dyDescent="0.25">
      <c r="A9868" t="s">
        <v>1318</v>
      </c>
      <c r="B9868" s="1">
        <v>40534</v>
      </c>
      <c r="C9868">
        <v>9420.2800000000007</v>
      </c>
      <c r="D9868">
        <f t="shared" si="462"/>
        <v>9420.2800000000007</v>
      </c>
      <c r="E9868">
        <f t="shared" si="463"/>
        <v>12</v>
      </c>
      <c r="F9868" t="str">
        <f t="shared" si="464"/>
        <v>No</v>
      </c>
    </row>
    <row r="9869" spans="1:6" x14ac:dyDescent="0.25">
      <c r="A9869" t="s">
        <v>109</v>
      </c>
      <c r="B9869" s="1">
        <v>41456</v>
      </c>
      <c r="C9869" t="s">
        <v>5568</v>
      </c>
      <c r="D9869">
        <f t="shared" si="462"/>
        <v>9532.89</v>
      </c>
      <c r="E9869">
        <f t="shared" si="463"/>
        <v>7</v>
      </c>
      <c r="F9869" t="str">
        <f t="shared" si="464"/>
        <v>No</v>
      </c>
    </row>
    <row r="9870" spans="1:6" x14ac:dyDescent="0.25">
      <c r="A9870" t="s">
        <v>3108</v>
      </c>
      <c r="B9870" s="1">
        <v>39217</v>
      </c>
      <c r="C9870" t="s">
        <v>5569</v>
      </c>
      <c r="D9870">
        <f t="shared" si="462"/>
        <v>5505.42</v>
      </c>
      <c r="E9870">
        <f t="shared" si="463"/>
        <v>5</v>
      </c>
      <c r="F9870" t="str">
        <f t="shared" si="464"/>
        <v>No</v>
      </c>
    </row>
    <row r="9871" spans="1:6" x14ac:dyDescent="0.25">
      <c r="A9871" t="s">
        <v>988</v>
      </c>
      <c r="B9871" s="1">
        <v>40180</v>
      </c>
      <c r="C9871">
        <v>8243.48</v>
      </c>
      <c r="D9871">
        <f t="shared" si="462"/>
        <v>8243.48</v>
      </c>
      <c r="E9871">
        <f t="shared" si="463"/>
        <v>1</v>
      </c>
      <c r="F9871" t="str">
        <f t="shared" si="464"/>
        <v>No</v>
      </c>
    </row>
    <row r="9872" spans="1:6" x14ac:dyDescent="0.25">
      <c r="A9872" t="s">
        <v>843</v>
      </c>
      <c r="B9872" s="1">
        <v>38443</v>
      </c>
      <c r="C9872">
        <v>5050.67</v>
      </c>
      <c r="D9872">
        <f t="shared" si="462"/>
        <v>5050.67</v>
      </c>
      <c r="E9872">
        <f t="shared" si="463"/>
        <v>4</v>
      </c>
      <c r="F9872" t="str">
        <f t="shared" si="464"/>
        <v>No</v>
      </c>
    </row>
    <row r="9873" spans="1:6" x14ac:dyDescent="0.25">
      <c r="A9873" t="s">
        <v>372</v>
      </c>
      <c r="B9873" s="1">
        <v>41555</v>
      </c>
      <c r="C9873" t="s">
        <v>5570</v>
      </c>
      <c r="D9873">
        <f t="shared" si="462"/>
        <v>7036.03</v>
      </c>
      <c r="E9873">
        <f t="shared" si="463"/>
        <v>10</v>
      </c>
      <c r="F9873" t="str">
        <f t="shared" si="464"/>
        <v>No</v>
      </c>
    </row>
    <row r="9874" spans="1:6" x14ac:dyDescent="0.25">
      <c r="A9874" t="s">
        <v>689</v>
      </c>
      <c r="B9874" s="1">
        <v>41066</v>
      </c>
      <c r="C9874">
        <v>7493.59</v>
      </c>
      <c r="D9874">
        <f t="shared" si="462"/>
        <v>7493.59</v>
      </c>
      <c r="E9874">
        <f t="shared" si="463"/>
        <v>6</v>
      </c>
      <c r="F9874" t="str">
        <f t="shared" si="464"/>
        <v>No</v>
      </c>
    </row>
    <row r="9875" spans="1:6" x14ac:dyDescent="0.25">
      <c r="A9875" t="s">
        <v>219</v>
      </c>
      <c r="B9875" s="1">
        <v>41162</v>
      </c>
      <c r="C9875">
        <v>8724.3799999999992</v>
      </c>
      <c r="D9875">
        <f t="shared" si="462"/>
        <v>8724.3799999999992</v>
      </c>
      <c r="E9875">
        <f t="shared" si="463"/>
        <v>9</v>
      </c>
      <c r="F9875" t="str">
        <f t="shared" si="464"/>
        <v>No</v>
      </c>
    </row>
    <row r="9876" spans="1:6" x14ac:dyDescent="0.25">
      <c r="A9876" t="s">
        <v>697</v>
      </c>
      <c r="B9876" s="1">
        <v>38395</v>
      </c>
      <c r="C9876">
        <v>9526.43</v>
      </c>
      <c r="D9876">
        <f t="shared" si="462"/>
        <v>9526.43</v>
      </c>
      <c r="E9876">
        <f t="shared" si="463"/>
        <v>2</v>
      </c>
      <c r="F9876" t="str">
        <f t="shared" si="464"/>
        <v>No</v>
      </c>
    </row>
    <row r="9877" spans="1:6" x14ac:dyDescent="0.25">
      <c r="A9877" t="s">
        <v>794</v>
      </c>
      <c r="B9877" s="1">
        <v>38931</v>
      </c>
      <c r="C9877">
        <v>9678.58</v>
      </c>
      <c r="D9877">
        <f t="shared" si="462"/>
        <v>9678.58</v>
      </c>
      <c r="E9877">
        <f t="shared" si="463"/>
        <v>8</v>
      </c>
      <c r="F9877" t="str">
        <f t="shared" si="464"/>
        <v>No</v>
      </c>
    </row>
    <row r="9878" spans="1:6" x14ac:dyDescent="0.25">
      <c r="A9878" t="s">
        <v>1040</v>
      </c>
      <c r="B9878" s="1">
        <v>40358</v>
      </c>
      <c r="C9878" t="s">
        <v>5571</v>
      </c>
      <c r="D9878">
        <f t="shared" si="462"/>
        <v>8406.6299999999992</v>
      </c>
      <c r="E9878">
        <f t="shared" si="463"/>
        <v>6</v>
      </c>
      <c r="F9878" t="str">
        <f t="shared" si="464"/>
        <v>No</v>
      </c>
    </row>
    <row r="9879" spans="1:6" x14ac:dyDescent="0.25">
      <c r="A9879" t="s">
        <v>407</v>
      </c>
      <c r="B9879" s="1">
        <v>37861</v>
      </c>
      <c r="C9879" t="s">
        <v>5572</v>
      </c>
      <c r="D9879">
        <f t="shared" si="462"/>
        <v>7173.33</v>
      </c>
      <c r="E9879">
        <f t="shared" si="463"/>
        <v>8</v>
      </c>
      <c r="F9879" t="str">
        <f t="shared" si="464"/>
        <v>No</v>
      </c>
    </row>
    <row r="9880" spans="1:6" x14ac:dyDescent="0.25">
      <c r="A9880" t="s">
        <v>125</v>
      </c>
      <c r="B9880" s="1">
        <v>38721</v>
      </c>
      <c r="C9880">
        <v>9267.59</v>
      </c>
      <c r="D9880">
        <f t="shared" si="462"/>
        <v>9267.59</v>
      </c>
      <c r="E9880">
        <f t="shared" si="463"/>
        <v>1</v>
      </c>
      <c r="F9880" t="str">
        <f t="shared" si="464"/>
        <v>No</v>
      </c>
    </row>
    <row r="9881" spans="1:6" x14ac:dyDescent="0.25">
      <c r="A9881" t="s">
        <v>721</v>
      </c>
      <c r="B9881" s="1">
        <v>39204</v>
      </c>
      <c r="C9881" t="s">
        <v>5573</v>
      </c>
      <c r="D9881">
        <f t="shared" si="462"/>
        <v>5148.7</v>
      </c>
      <c r="E9881">
        <f t="shared" si="463"/>
        <v>5</v>
      </c>
      <c r="F9881" t="str">
        <f t="shared" si="464"/>
        <v>No</v>
      </c>
    </row>
    <row r="9882" spans="1:6" x14ac:dyDescent="0.25">
      <c r="A9882" t="s">
        <v>190</v>
      </c>
      <c r="B9882" s="1">
        <v>41799</v>
      </c>
      <c r="C9882">
        <v>5169.83</v>
      </c>
      <c r="D9882">
        <f t="shared" si="462"/>
        <v>5169.83</v>
      </c>
      <c r="E9882">
        <f t="shared" si="463"/>
        <v>6</v>
      </c>
      <c r="F9882" t="str">
        <f t="shared" si="464"/>
        <v>No</v>
      </c>
    </row>
    <row r="9883" spans="1:6" x14ac:dyDescent="0.25">
      <c r="A9883" t="s">
        <v>1361</v>
      </c>
      <c r="B9883" s="1">
        <v>40675</v>
      </c>
      <c r="C9883" t="s">
        <v>5574</v>
      </c>
      <c r="D9883">
        <f t="shared" si="462"/>
        <v>7069.1</v>
      </c>
      <c r="E9883">
        <f t="shared" si="463"/>
        <v>5</v>
      </c>
      <c r="F9883" t="str">
        <f t="shared" si="464"/>
        <v>No</v>
      </c>
    </row>
    <row r="9884" spans="1:6" x14ac:dyDescent="0.25">
      <c r="A9884" t="s">
        <v>79</v>
      </c>
      <c r="B9884" s="1">
        <v>37599</v>
      </c>
      <c r="C9884" t="s">
        <v>5575</v>
      </c>
      <c r="D9884">
        <f t="shared" si="462"/>
        <v>8114.17</v>
      </c>
      <c r="E9884">
        <f t="shared" si="463"/>
        <v>12</v>
      </c>
      <c r="F9884" t="str">
        <f t="shared" si="464"/>
        <v>Yes</v>
      </c>
    </row>
    <row r="9885" spans="1:6" x14ac:dyDescent="0.25">
      <c r="A9885" t="s">
        <v>202</v>
      </c>
      <c r="B9885" s="1">
        <v>39028</v>
      </c>
      <c r="C9885">
        <v>5962.47</v>
      </c>
      <c r="D9885">
        <f t="shared" si="462"/>
        <v>5962.47</v>
      </c>
      <c r="E9885">
        <f t="shared" si="463"/>
        <v>11</v>
      </c>
      <c r="F9885" t="str">
        <f t="shared" si="464"/>
        <v>No</v>
      </c>
    </row>
    <row r="9886" spans="1:6" x14ac:dyDescent="0.25">
      <c r="A9886" t="s">
        <v>202</v>
      </c>
      <c r="B9886" s="1">
        <v>41021</v>
      </c>
      <c r="C9886" t="s">
        <v>5576</v>
      </c>
      <c r="D9886">
        <f t="shared" si="462"/>
        <v>9583.8799999999992</v>
      </c>
      <c r="E9886">
        <f t="shared" si="463"/>
        <v>4</v>
      </c>
      <c r="F9886" t="str">
        <f t="shared" si="464"/>
        <v>No</v>
      </c>
    </row>
    <row r="9887" spans="1:6" x14ac:dyDescent="0.25">
      <c r="A9887" t="s">
        <v>247</v>
      </c>
      <c r="B9887" s="1">
        <v>39315</v>
      </c>
      <c r="C9887" t="s">
        <v>5577</v>
      </c>
      <c r="D9887">
        <f t="shared" si="462"/>
        <v>5239.84</v>
      </c>
      <c r="E9887">
        <f t="shared" si="463"/>
        <v>8</v>
      </c>
      <c r="F9887" t="str">
        <f t="shared" si="464"/>
        <v>Yes</v>
      </c>
    </row>
    <row r="9888" spans="1:6" x14ac:dyDescent="0.25">
      <c r="A9888" t="s">
        <v>101</v>
      </c>
      <c r="B9888" s="1">
        <v>37660</v>
      </c>
      <c r="C9888" t="s">
        <v>5578</v>
      </c>
      <c r="D9888">
        <f t="shared" si="462"/>
        <v>9683.36</v>
      </c>
      <c r="E9888">
        <f t="shared" si="463"/>
        <v>2</v>
      </c>
      <c r="F9888" t="str">
        <f t="shared" si="464"/>
        <v>No</v>
      </c>
    </row>
    <row r="9889" spans="1:6" x14ac:dyDescent="0.25">
      <c r="A9889" t="s">
        <v>159</v>
      </c>
      <c r="B9889" s="1">
        <v>41533</v>
      </c>
      <c r="C9889">
        <v>8626.94</v>
      </c>
      <c r="D9889">
        <f t="shared" si="462"/>
        <v>8626.94</v>
      </c>
      <c r="E9889">
        <f t="shared" si="463"/>
        <v>9</v>
      </c>
      <c r="F9889" t="str">
        <f t="shared" si="464"/>
        <v>No</v>
      </c>
    </row>
    <row r="9890" spans="1:6" x14ac:dyDescent="0.25">
      <c r="A9890" t="s">
        <v>216</v>
      </c>
      <c r="B9890" s="1">
        <v>39981</v>
      </c>
      <c r="C9890">
        <v>5476.28</v>
      </c>
      <c r="D9890">
        <f t="shared" si="462"/>
        <v>5476.28</v>
      </c>
      <c r="E9890">
        <f t="shared" si="463"/>
        <v>6</v>
      </c>
      <c r="F9890" t="str">
        <f t="shared" si="464"/>
        <v>No</v>
      </c>
    </row>
    <row r="9891" spans="1:6" x14ac:dyDescent="0.25">
      <c r="A9891" t="s">
        <v>208</v>
      </c>
      <c r="B9891" s="1">
        <v>37074</v>
      </c>
      <c r="C9891" t="s">
        <v>5579</v>
      </c>
      <c r="D9891">
        <f t="shared" si="462"/>
        <v>6583.4</v>
      </c>
      <c r="E9891">
        <f t="shared" si="463"/>
        <v>7</v>
      </c>
      <c r="F9891" t="str">
        <f t="shared" si="464"/>
        <v>No</v>
      </c>
    </row>
    <row r="9892" spans="1:6" x14ac:dyDescent="0.25">
      <c r="A9892" t="s">
        <v>1017</v>
      </c>
      <c r="B9892" s="1">
        <v>39038</v>
      </c>
      <c r="C9892">
        <v>8157.36</v>
      </c>
      <c r="D9892">
        <f t="shared" si="462"/>
        <v>8157.36</v>
      </c>
      <c r="E9892">
        <f t="shared" si="463"/>
        <v>11</v>
      </c>
      <c r="F9892" t="str">
        <f t="shared" si="464"/>
        <v>No</v>
      </c>
    </row>
    <row r="9893" spans="1:6" x14ac:dyDescent="0.25">
      <c r="A9893" t="s">
        <v>157</v>
      </c>
      <c r="B9893" s="1">
        <v>41532</v>
      </c>
      <c r="C9893" t="s">
        <v>5580</v>
      </c>
      <c r="D9893">
        <f t="shared" si="462"/>
        <v>7546.91</v>
      </c>
      <c r="E9893">
        <f t="shared" si="463"/>
        <v>9</v>
      </c>
      <c r="F9893" t="str">
        <f t="shared" si="464"/>
        <v>No</v>
      </c>
    </row>
    <row r="9894" spans="1:6" x14ac:dyDescent="0.25">
      <c r="A9894" t="s">
        <v>435</v>
      </c>
      <c r="B9894" s="1">
        <v>41861</v>
      </c>
      <c r="C9894">
        <v>5598.06</v>
      </c>
      <c r="D9894">
        <f t="shared" si="462"/>
        <v>5598.06</v>
      </c>
      <c r="E9894">
        <f t="shared" si="463"/>
        <v>8</v>
      </c>
      <c r="F9894" t="str">
        <f t="shared" si="464"/>
        <v>No</v>
      </c>
    </row>
    <row r="9895" spans="1:6" x14ac:dyDescent="0.25">
      <c r="A9895" t="s">
        <v>1208</v>
      </c>
      <c r="B9895" s="1">
        <v>40765</v>
      </c>
      <c r="C9895">
        <v>9470.02</v>
      </c>
      <c r="D9895">
        <f t="shared" si="462"/>
        <v>9470.02</v>
      </c>
      <c r="E9895">
        <f t="shared" si="463"/>
        <v>8</v>
      </c>
      <c r="F9895" t="str">
        <f t="shared" si="464"/>
        <v>No</v>
      </c>
    </row>
    <row r="9896" spans="1:6" x14ac:dyDescent="0.25">
      <c r="A9896" t="s">
        <v>809</v>
      </c>
      <c r="B9896" s="1">
        <v>38476</v>
      </c>
      <c r="C9896">
        <v>6404.23</v>
      </c>
      <c r="D9896">
        <f t="shared" si="462"/>
        <v>6404.23</v>
      </c>
      <c r="E9896">
        <f t="shared" si="463"/>
        <v>5</v>
      </c>
      <c r="F9896" t="str">
        <f t="shared" si="464"/>
        <v>No</v>
      </c>
    </row>
    <row r="9897" spans="1:6" x14ac:dyDescent="0.25">
      <c r="A9897" t="s">
        <v>825</v>
      </c>
      <c r="B9897" s="1">
        <v>39480</v>
      </c>
      <c r="C9897">
        <v>5047.0200000000004</v>
      </c>
      <c r="D9897">
        <f t="shared" si="462"/>
        <v>5047.0200000000004</v>
      </c>
      <c r="E9897">
        <f t="shared" si="463"/>
        <v>2</v>
      </c>
      <c r="F9897" t="str">
        <f t="shared" si="464"/>
        <v>No</v>
      </c>
    </row>
    <row r="9898" spans="1:6" x14ac:dyDescent="0.25">
      <c r="A9898" t="s">
        <v>230</v>
      </c>
      <c r="B9898" s="1">
        <v>37264</v>
      </c>
      <c r="C9898">
        <v>7128.54</v>
      </c>
      <c r="D9898">
        <f t="shared" si="462"/>
        <v>7128.54</v>
      </c>
      <c r="E9898">
        <f t="shared" si="463"/>
        <v>1</v>
      </c>
      <c r="F9898" t="str">
        <f t="shared" si="464"/>
        <v>No</v>
      </c>
    </row>
    <row r="9899" spans="1:6" x14ac:dyDescent="0.25">
      <c r="A9899" t="s">
        <v>102</v>
      </c>
      <c r="B9899" s="1">
        <v>37678</v>
      </c>
      <c r="C9899">
        <v>5642.66</v>
      </c>
      <c r="D9899">
        <f t="shared" si="462"/>
        <v>5642.66</v>
      </c>
      <c r="E9899">
        <f t="shared" si="463"/>
        <v>2</v>
      </c>
      <c r="F9899" t="str">
        <f t="shared" si="464"/>
        <v>No</v>
      </c>
    </row>
    <row r="9900" spans="1:6" x14ac:dyDescent="0.25">
      <c r="A9900" t="s">
        <v>269</v>
      </c>
      <c r="B9900" s="1">
        <v>39505</v>
      </c>
      <c r="C9900">
        <v>6216.74</v>
      </c>
      <c r="D9900">
        <f t="shared" si="462"/>
        <v>6216.74</v>
      </c>
      <c r="E9900">
        <f t="shared" si="463"/>
        <v>2</v>
      </c>
      <c r="F9900" t="str">
        <f t="shared" si="464"/>
        <v>Yes</v>
      </c>
    </row>
    <row r="9901" spans="1:6" x14ac:dyDescent="0.25">
      <c r="A9901" t="s">
        <v>665</v>
      </c>
      <c r="B9901" s="1">
        <v>41830</v>
      </c>
      <c r="C9901">
        <v>5829.95</v>
      </c>
      <c r="D9901">
        <f t="shared" si="462"/>
        <v>5829.95</v>
      </c>
      <c r="E9901">
        <f t="shared" si="463"/>
        <v>7</v>
      </c>
      <c r="F9901" t="str">
        <f t="shared" si="464"/>
        <v>No</v>
      </c>
    </row>
    <row r="9902" spans="1:6" x14ac:dyDescent="0.25">
      <c r="A9902" t="s">
        <v>631</v>
      </c>
      <c r="B9902" s="1">
        <v>37368</v>
      </c>
      <c r="C9902">
        <v>8753.35</v>
      </c>
      <c r="D9902">
        <f t="shared" si="462"/>
        <v>8753.35</v>
      </c>
      <c r="E9902">
        <f t="shared" si="463"/>
        <v>4</v>
      </c>
      <c r="F9902" t="str">
        <f t="shared" si="464"/>
        <v>No</v>
      </c>
    </row>
    <row r="9903" spans="1:6" x14ac:dyDescent="0.25">
      <c r="A9903" t="s">
        <v>681</v>
      </c>
      <c r="B9903" s="1">
        <v>41259</v>
      </c>
      <c r="C9903" t="s">
        <v>5581</v>
      </c>
      <c r="D9903">
        <f t="shared" si="462"/>
        <v>7775.84</v>
      </c>
      <c r="E9903">
        <f t="shared" si="463"/>
        <v>12</v>
      </c>
      <c r="F9903" t="str">
        <f t="shared" si="464"/>
        <v>No</v>
      </c>
    </row>
    <row r="9904" spans="1:6" x14ac:dyDescent="0.25">
      <c r="A9904" t="s">
        <v>84</v>
      </c>
      <c r="B9904" s="1">
        <v>37251</v>
      </c>
      <c r="C9904">
        <v>7503.71</v>
      </c>
      <c r="D9904">
        <f t="shared" si="462"/>
        <v>7503.71</v>
      </c>
      <c r="E9904">
        <f t="shared" si="463"/>
        <v>12</v>
      </c>
      <c r="F9904" t="str">
        <f t="shared" si="464"/>
        <v>No</v>
      </c>
    </row>
    <row r="9905" spans="1:6" x14ac:dyDescent="0.25">
      <c r="A9905" t="s">
        <v>143</v>
      </c>
      <c r="B9905" s="1">
        <v>40989</v>
      </c>
      <c r="C9905">
        <v>5854.35</v>
      </c>
      <c r="D9905">
        <f t="shared" si="462"/>
        <v>5854.35</v>
      </c>
      <c r="E9905">
        <f t="shared" si="463"/>
        <v>3</v>
      </c>
      <c r="F9905" t="str">
        <f t="shared" si="464"/>
        <v>Yes</v>
      </c>
    </row>
    <row r="9906" spans="1:6" x14ac:dyDescent="0.25">
      <c r="A9906" t="s">
        <v>1146</v>
      </c>
      <c r="B9906" s="1">
        <v>40336</v>
      </c>
      <c r="C9906" t="s">
        <v>5582</v>
      </c>
      <c r="D9906">
        <f t="shared" si="462"/>
        <v>9080.09</v>
      </c>
      <c r="E9906">
        <f t="shared" si="463"/>
        <v>6</v>
      </c>
      <c r="F9906" t="str">
        <f t="shared" si="464"/>
        <v>No</v>
      </c>
    </row>
    <row r="9907" spans="1:6" x14ac:dyDescent="0.25">
      <c r="A9907" t="s">
        <v>1520</v>
      </c>
      <c r="B9907" s="1">
        <v>38072</v>
      </c>
      <c r="C9907" t="s">
        <v>5583</v>
      </c>
      <c r="D9907">
        <f t="shared" si="462"/>
        <v>6590.15</v>
      </c>
      <c r="E9907">
        <f t="shared" si="463"/>
        <v>3</v>
      </c>
      <c r="F9907" t="str">
        <f t="shared" si="464"/>
        <v>No</v>
      </c>
    </row>
    <row r="9908" spans="1:6" x14ac:dyDescent="0.25">
      <c r="A9908" t="s">
        <v>686</v>
      </c>
      <c r="B9908" s="1">
        <v>39534</v>
      </c>
      <c r="C9908" t="s">
        <v>5584</v>
      </c>
      <c r="D9908">
        <f t="shared" si="462"/>
        <v>7636.37</v>
      </c>
      <c r="E9908">
        <f t="shared" si="463"/>
        <v>3</v>
      </c>
      <c r="F9908" t="str">
        <f t="shared" si="464"/>
        <v>No</v>
      </c>
    </row>
    <row r="9909" spans="1:6" x14ac:dyDescent="0.25">
      <c r="A9909" t="s">
        <v>834</v>
      </c>
      <c r="B9909" s="1">
        <v>41713</v>
      </c>
      <c r="C9909">
        <v>5315.38</v>
      </c>
      <c r="D9909">
        <f t="shared" si="462"/>
        <v>5315.38</v>
      </c>
      <c r="E9909">
        <f t="shared" si="463"/>
        <v>3</v>
      </c>
      <c r="F9909" t="str">
        <f t="shared" si="464"/>
        <v>No</v>
      </c>
    </row>
    <row r="9910" spans="1:6" x14ac:dyDescent="0.25">
      <c r="A9910" t="s">
        <v>101</v>
      </c>
      <c r="B9910" s="1">
        <v>41374</v>
      </c>
      <c r="C9910" t="s">
        <v>5585</v>
      </c>
      <c r="D9910">
        <f t="shared" si="462"/>
        <v>6227.38</v>
      </c>
      <c r="E9910">
        <f t="shared" si="463"/>
        <v>4</v>
      </c>
      <c r="F9910" t="str">
        <f t="shared" si="464"/>
        <v>No</v>
      </c>
    </row>
    <row r="9911" spans="1:6" x14ac:dyDescent="0.25">
      <c r="A9911" t="s">
        <v>132</v>
      </c>
      <c r="B9911" s="1">
        <v>41569</v>
      </c>
      <c r="C9911" t="s">
        <v>5586</v>
      </c>
      <c r="D9911">
        <f t="shared" si="462"/>
        <v>9623.74</v>
      </c>
      <c r="E9911">
        <f t="shared" si="463"/>
        <v>10</v>
      </c>
      <c r="F9911" t="str">
        <f t="shared" si="464"/>
        <v>No</v>
      </c>
    </row>
    <row r="9912" spans="1:6" x14ac:dyDescent="0.25">
      <c r="A9912" t="s">
        <v>146</v>
      </c>
      <c r="B9912" s="1">
        <v>40405</v>
      </c>
      <c r="C9912">
        <v>8839.49</v>
      </c>
      <c r="D9912">
        <f t="shared" si="462"/>
        <v>8839.49</v>
      </c>
      <c r="E9912">
        <f t="shared" si="463"/>
        <v>8</v>
      </c>
      <c r="F9912" t="str">
        <f t="shared" si="464"/>
        <v>No</v>
      </c>
    </row>
    <row r="9913" spans="1:6" x14ac:dyDescent="0.25">
      <c r="A9913" t="s">
        <v>548</v>
      </c>
      <c r="B9913" s="1">
        <v>38334</v>
      </c>
      <c r="C9913">
        <v>9133.6299999999992</v>
      </c>
      <c r="D9913">
        <f t="shared" si="462"/>
        <v>9133.6299999999992</v>
      </c>
      <c r="E9913">
        <f t="shared" si="463"/>
        <v>12</v>
      </c>
      <c r="F9913" t="str">
        <f t="shared" si="464"/>
        <v>No</v>
      </c>
    </row>
    <row r="9914" spans="1:6" x14ac:dyDescent="0.25">
      <c r="A9914" t="s">
        <v>544</v>
      </c>
      <c r="B9914" s="1">
        <v>41304</v>
      </c>
      <c r="C9914" t="s">
        <v>5587</v>
      </c>
      <c r="D9914">
        <f t="shared" si="462"/>
        <v>9799.42</v>
      </c>
      <c r="E9914">
        <f t="shared" si="463"/>
        <v>1</v>
      </c>
      <c r="F9914" t="str">
        <f t="shared" si="464"/>
        <v>Yes</v>
      </c>
    </row>
    <row r="9915" spans="1:6" x14ac:dyDescent="0.25">
      <c r="A9915" t="s">
        <v>192</v>
      </c>
      <c r="B9915" s="1">
        <v>38950</v>
      </c>
      <c r="C9915" t="s">
        <v>5588</v>
      </c>
      <c r="D9915">
        <f t="shared" si="462"/>
        <v>5779.87</v>
      </c>
      <c r="E9915">
        <f t="shared" si="463"/>
        <v>8</v>
      </c>
      <c r="F9915" t="str">
        <f t="shared" si="464"/>
        <v>No</v>
      </c>
    </row>
    <row r="9916" spans="1:6" x14ac:dyDescent="0.25">
      <c r="A9916" t="s">
        <v>138</v>
      </c>
      <c r="B9916" s="1">
        <v>38741</v>
      </c>
      <c r="C9916">
        <v>7211.02</v>
      </c>
      <c r="D9916">
        <f t="shared" si="462"/>
        <v>7211.02</v>
      </c>
      <c r="E9916">
        <f t="shared" si="463"/>
        <v>1</v>
      </c>
      <c r="F9916" t="str">
        <f t="shared" si="464"/>
        <v>Yes</v>
      </c>
    </row>
    <row r="9917" spans="1:6" x14ac:dyDescent="0.25">
      <c r="A9917" t="s">
        <v>372</v>
      </c>
      <c r="B9917" s="1">
        <v>40489</v>
      </c>
      <c r="C9917" t="s">
        <v>5589</v>
      </c>
      <c r="D9917">
        <f t="shared" si="462"/>
        <v>5411.03</v>
      </c>
      <c r="E9917">
        <f t="shared" si="463"/>
        <v>11</v>
      </c>
      <c r="F9917" t="str">
        <f t="shared" si="464"/>
        <v>No</v>
      </c>
    </row>
    <row r="9918" spans="1:6" x14ac:dyDescent="0.25">
      <c r="A9918" t="s">
        <v>686</v>
      </c>
      <c r="B9918" s="1">
        <v>41504</v>
      </c>
      <c r="C9918">
        <v>9981.85</v>
      </c>
      <c r="D9918">
        <f t="shared" si="462"/>
        <v>9981.85</v>
      </c>
      <c r="E9918">
        <f t="shared" si="463"/>
        <v>8</v>
      </c>
      <c r="F9918" t="str">
        <f t="shared" si="464"/>
        <v>No</v>
      </c>
    </row>
    <row r="9919" spans="1:6" x14ac:dyDescent="0.25">
      <c r="A9919" t="s">
        <v>413</v>
      </c>
      <c r="B9919" s="1">
        <v>40728</v>
      </c>
      <c r="C9919">
        <v>5473.69</v>
      </c>
      <c r="D9919">
        <f t="shared" si="462"/>
        <v>5473.69</v>
      </c>
      <c r="E9919">
        <f t="shared" si="463"/>
        <v>7</v>
      </c>
      <c r="F9919" t="str">
        <f t="shared" si="464"/>
        <v>No</v>
      </c>
    </row>
    <row r="9920" spans="1:6" x14ac:dyDescent="0.25">
      <c r="A9920" t="s">
        <v>143</v>
      </c>
      <c r="B9920" s="1">
        <v>41452</v>
      </c>
      <c r="C9920">
        <v>9959.1200000000008</v>
      </c>
      <c r="D9920">
        <f t="shared" si="462"/>
        <v>9959.1200000000008</v>
      </c>
      <c r="E9920">
        <f t="shared" si="463"/>
        <v>6</v>
      </c>
      <c r="F9920" t="str">
        <f t="shared" si="464"/>
        <v>Yes</v>
      </c>
    </row>
    <row r="9921" spans="1:6" x14ac:dyDescent="0.25">
      <c r="A9921" t="s">
        <v>372</v>
      </c>
      <c r="B9921" s="1">
        <v>39484</v>
      </c>
      <c r="C9921">
        <v>5837.15</v>
      </c>
      <c r="D9921">
        <f t="shared" si="462"/>
        <v>5837.15</v>
      </c>
      <c r="E9921">
        <f t="shared" si="463"/>
        <v>2</v>
      </c>
      <c r="F9921" t="str">
        <f t="shared" si="464"/>
        <v>No</v>
      </c>
    </row>
    <row r="9922" spans="1:6" x14ac:dyDescent="0.25">
      <c r="A9922" t="s">
        <v>334</v>
      </c>
      <c r="B9922" s="1">
        <v>38234</v>
      </c>
      <c r="C9922" t="s">
        <v>5590</v>
      </c>
      <c r="D9922">
        <f t="shared" si="462"/>
        <v>9489.51</v>
      </c>
      <c r="E9922">
        <f t="shared" si="463"/>
        <v>9</v>
      </c>
      <c r="F9922" t="str">
        <f t="shared" si="464"/>
        <v>No</v>
      </c>
    </row>
    <row r="9923" spans="1:6" x14ac:dyDescent="0.25">
      <c r="A9923" t="s">
        <v>713</v>
      </c>
      <c r="B9923" s="1">
        <v>38879</v>
      </c>
      <c r="C9923" t="s">
        <v>5591</v>
      </c>
      <c r="D9923">
        <f t="shared" ref="D9923:D9986" si="465">IF(LEFT(RIGHT(C9923,3))=",",_xlfn.NUMBERVALUE(C9923,",","."),C9923)</f>
        <v>7756.11</v>
      </c>
      <c r="E9923">
        <f t="shared" ref="E9923:E9986" si="466">MONTH(B9923)</f>
        <v>6</v>
      </c>
      <c r="F9923" t="str">
        <f t="shared" ref="F9923:F9986" si="467">IF(ISERROR(SEARCH("J*A*S*M",A9923)),"No","Yes")</f>
        <v>No</v>
      </c>
    </row>
    <row r="9924" spans="1:6" x14ac:dyDescent="0.25">
      <c r="A9924" t="s">
        <v>657</v>
      </c>
      <c r="B9924" s="1">
        <v>37786</v>
      </c>
      <c r="C9924">
        <v>8274.68</v>
      </c>
      <c r="D9924">
        <f t="shared" si="465"/>
        <v>8274.68</v>
      </c>
      <c r="E9924">
        <f t="shared" si="466"/>
        <v>6</v>
      </c>
      <c r="F9924" t="str">
        <f t="shared" si="467"/>
        <v>No</v>
      </c>
    </row>
    <row r="9925" spans="1:6" x14ac:dyDescent="0.25">
      <c r="A9925" t="s">
        <v>544</v>
      </c>
      <c r="B9925" s="1">
        <v>39700</v>
      </c>
      <c r="C9925">
        <v>5515.89</v>
      </c>
      <c r="D9925">
        <f t="shared" si="465"/>
        <v>5515.89</v>
      </c>
      <c r="E9925">
        <f t="shared" si="466"/>
        <v>9</v>
      </c>
      <c r="F9925" t="str">
        <f t="shared" si="467"/>
        <v>Yes</v>
      </c>
    </row>
    <row r="9926" spans="1:6" x14ac:dyDescent="0.25">
      <c r="A9926" t="s">
        <v>1516</v>
      </c>
      <c r="B9926" s="1">
        <v>40790</v>
      </c>
      <c r="C9926" t="s">
        <v>5592</v>
      </c>
      <c r="D9926">
        <f t="shared" si="465"/>
        <v>8761.36</v>
      </c>
      <c r="E9926">
        <f t="shared" si="466"/>
        <v>9</v>
      </c>
      <c r="F9926" t="str">
        <f t="shared" si="467"/>
        <v>No</v>
      </c>
    </row>
    <row r="9927" spans="1:6" x14ac:dyDescent="0.25">
      <c r="A9927" t="s">
        <v>320</v>
      </c>
      <c r="B9927" s="1">
        <v>37732</v>
      </c>
      <c r="C9927">
        <v>9787.1200000000008</v>
      </c>
      <c r="D9927">
        <f t="shared" si="465"/>
        <v>9787.1200000000008</v>
      </c>
      <c r="E9927">
        <f t="shared" si="466"/>
        <v>4</v>
      </c>
      <c r="F9927" t="str">
        <f t="shared" si="467"/>
        <v>Yes</v>
      </c>
    </row>
    <row r="9928" spans="1:6" x14ac:dyDescent="0.25">
      <c r="A9928" t="s">
        <v>308</v>
      </c>
      <c r="B9928" s="1">
        <v>39911</v>
      </c>
      <c r="C9928" t="s">
        <v>5593</v>
      </c>
      <c r="D9928">
        <f t="shared" si="465"/>
        <v>5582.3</v>
      </c>
      <c r="E9928">
        <f t="shared" si="466"/>
        <v>4</v>
      </c>
      <c r="F9928" t="str">
        <f t="shared" si="467"/>
        <v>No</v>
      </c>
    </row>
    <row r="9929" spans="1:6" x14ac:dyDescent="0.25">
      <c r="A9929" t="s">
        <v>186</v>
      </c>
      <c r="B9929" s="1">
        <v>38443</v>
      </c>
      <c r="C9929">
        <v>8723.36</v>
      </c>
      <c r="D9929">
        <f t="shared" si="465"/>
        <v>8723.36</v>
      </c>
      <c r="E9929">
        <f t="shared" si="466"/>
        <v>4</v>
      </c>
      <c r="F9929" t="str">
        <f t="shared" si="467"/>
        <v>No</v>
      </c>
    </row>
    <row r="9930" spans="1:6" x14ac:dyDescent="0.25">
      <c r="A9930" t="s">
        <v>61</v>
      </c>
      <c r="B9930" s="1">
        <v>38063</v>
      </c>
      <c r="C9930" t="s">
        <v>5594</v>
      </c>
      <c r="D9930">
        <f t="shared" si="465"/>
        <v>7011.73</v>
      </c>
      <c r="E9930">
        <f t="shared" si="466"/>
        <v>3</v>
      </c>
      <c r="F9930" t="str">
        <f t="shared" si="467"/>
        <v>No</v>
      </c>
    </row>
    <row r="9931" spans="1:6" x14ac:dyDescent="0.25">
      <c r="A9931" t="s">
        <v>326</v>
      </c>
      <c r="B9931" s="1">
        <v>39711</v>
      </c>
      <c r="C9931" t="s">
        <v>5595</v>
      </c>
      <c r="D9931">
        <f t="shared" si="465"/>
        <v>7871.07</v>
      </c>
      <c r="E9931">
        <f t="shared" si="466"/>
        <v>9</v>
      </c>
      <c r="F9931" t="str">
        <f t="shared" si="467"/>
        <v>No</v>
      </c>
    </row>
    <row r="9932" spans="1:6" x14ac:dyDescent="0.25">
      <c r="A9932" t="s">
        <v>668</v>
      </c>
      <c r="B9932" s="1">
        <v>38744</v>
      </c>
      <c r="C9932">
        <v>6694.38</v>
      </c>
      <c r="D9932">
        <f t="shared" si="465"/>
        <v>6694.38</v>
      </c>
      <c r="E9932">
        <f t="shared" si="466"/>
        <v>1</v>
      </c>
      <c r="F9932" t="str">
        <f t="shared" si="467"/>
        <v>No</v>
      </c>
    </row>
    <row r="9933" spans="1:6" x14ac:dyDescent="0.25">
      <c r="A9933" t="s">
        <v>1105</v>
      </c>
      <c r="B9933" s="1">
        <v>41011</v>
      </c>
      <c r="C9933" t="s">
        <v>5596</v>
      </c>
      <c r="D9933">
        <f t="shared" si="465"/>
        <v>6359.16</v>
      </c>
      <c r="E9933">
        <f t="shared" si="466"/>
        <v>4</v>
      </c>
      <c r="F9933" t="str">
        <f t="shared" si="467"/>
        <v>No</v>
      </c>
    </row>
    <row r="9934" spans="1:6" x14ac:dyDescent="0.25">
      <c r="A9934" t="s">
        <v>221</v>
      </c>
      <c r="B9934" s="1">
        <v>41784</v>
      </c>
      <c r="C9934" t="s">
        <v>5597</v>
      </c>
      <c r="D9934">
        <f t="shared" si="465"/>
        <v>8896.7000000000007</v>
      </c>
      <c r="E9934">
        <f t="shared" si="466"/>
        <v>5</v>
      </c>
      <c r="F9934" t="str">
        <f t="shared" si="467"/>
        <v>No</v>
      </c>
    </row>
    <row r="9935" spans="1:6" x14ac:dyDescent="0.25">
      <c r="A9935" t="s">
        <v>59</v>
      </c>
      <c r="B9935" s="1">
        <v>39671</v>
      </c>
      <c r="C9935" t="s">
        <v>5598</v>
      </c>
      <c r="D9935">
        <f t="shared" si="465"/>
        <v>5841.43</v>
      </c>
      <c r="E9935">
        <f t="shared" si="466"/>
        <v>8</v>
      </c>
      <c r="F9935" t="str">
        <f t="shared" si="467"/>
        <v>No</v>
      </c>
    </row>
    <row r="9936" spans="1:6" x14ac:dyDescent="0.25">
      <c r="A9936" t="s">
        <v>71</v>
      </c>
      <c r="B9936" s="1">
        <v>40146</v>
      </c>
      <c r="C9936" t="s">
        <v>5599</v>
      </c>
      <c r="D9936">
        <f t="shared" si="465"/>
        <v>5205.8</v>
      </c>
      <c r="E9936">
        <f t="shared" si="466"/>
        <v>11</v>
      </c>
      <c r="F9936" t="str">
        <f t="shared" si="467"/>
        <v>No</v>
      </c>
    </row>
    <row r="9937" spans="1:6" x14ac:dyDescent="0.25">
      <c r="A9937" t="s">
        <v>2264</v>
      </c>
      <c r="B9937" s="1">
        <v>37333</v>
      </c>
      <c r="C9937">
        <v>7450.18</v>
      </c>
      <c r="D9937">
        <f t="shared" si="465"/>
        <v>7450.18</v>
      </c>
      <c r="E9937">
        <f t="shared" si="466"/>
        <v>3</v>
      </c>
      <c r="F9937" t="str">
        <f t="shared" si="467"/>
        <v>No</v>
      </c>
    </row>
    <row r="9938" spans="1:6" x14ac:dyDescent="0.25">
      <c r="A9938" t="s">
        <v>732</v>
      </c>
      <c r="B9938" s="1">
        <v>39076</v>
      </c>
      <c r="C9938">
        <v>9066.16</v>
      </c>
      <c r="D9938">
        <f t="shared" si="465"/>
        <v>9066.16</v>
      </c>
      <c r="E9938">
        <f t="shared" si="466"/>
        <v>12</v>
      </c>
      <c r="F9938" t="str">
        <f t="shared" si="467"/>
        <v>No</v>
      </c>
    </row>
    <row r="9939" spans="1:6" x14ac:dyDescent="0.25">
      <c r="A9939" t="s">
        <v>82</v>
      </c>
      <c r="B9939" s="1">
        <v>40497</v>
      </c>
      <c r="C9939" t="s">
        <v>5600</v>
      </c>
      <c r="D9939">
        <f t="shared" si="465"/>
        <v>9508.57</v>
      </c>
      <c r="E9939">
        <f t="shared" si="466"/>
        <v>11</v>
      </c>
      <c r="F9939" t="str">
        <f t="shared" si="467"/>
        <v>No</v>
      </c>
    </row>
    <row r="9940" spans="1:6" x14ac:dyDescent="0.25">
      <c r="A9940" t="s">
        <v>544</v>
      </c>
      <c r="B9940" s="1">
        <v>41329</v>
      </c>
      <c r="C9940" t="s">
        <v>5601</v>
      </c>
      <c r="D9940">
        <f t="shared" si="465"/>
        <v>5059.67</v>
      </c>
      <c r="E9940">
        <f t="shared" si="466"/>
        <v>2</v>
      </c>
      <c r="F9940" t="str">
        <f t="shared" si="467"/>
        <v>Yes</v>
      </c>
    </row>
    <row r="9941" spans="1:6" x14ac:dyDescent="0.25">
      <c r="A9941" t="s">
        <v>396</v>
      </c>
      <c r="B9941" s="1">
        <v>39335</v>
      </c>
      <c r="C9941" t="s">
        <v>5602</v>
      </c>
      <c r="D9941">
        <f t="shared" si="465"/>
        <v>6044.11</v>
      </c>
      <c r="E9941">
        <f t="shared" si="466"/>
        <v>9</v>
      </c>
      <c r="F9941" t="str">
        <f t="shared" si="467"/>
        <v>Yes</v>
      </c>
    </row>
    <row r="9942" spans="1:6" x14ac:dyDescent="0.25">
      <c r="A9942" t="s">
        <v>398</v>
      </c>
      <c r="B9942" s="1">
        <v>37172</v>
      </c>
      <c r="C9942">
        <v>8954.11</v>
      </c>
      <c r="D9942">
        <f t="shared" si="465"/>
        <v>8954.11</v>
      </c>
      <c r="E9942">
        <f t="shared" si="466"/>
        <v>10</v>
      </c>
      <c r="F9942" t="str">
        <f t="shared" si="467"/>
        <v>No</v>
      </c>
    </row>
    <row r="9943" spans="1:6" x14ac:dyDescent="0.25">
      <c r="A9943" t="s">
        <v>1574</v>
      </c>
      <c r="B9943" s="1">
        <v>40733</v>
      </c>
      <c r="C9943">
        <v>8804.64</v>
      </c>
      <c r="D9943">
        <f t="shared" si="465"/>
        <v>8804.64</v>
      </c>
      <c r="E9943">
        <f t="shared" si="466"/>
        <v>7</v>
      </c>
      <c r="F9943" t="str">
        <f t="shared" si="467"/>
        <v>No</v>
      </c>
    </row>
    <row r="9944" spans="1:6" x14ac:dyDescent="0.25">
      <c r="A9944" t="s">
        <v>394</v>
      </c>
      <c r="B9944" s="1">
        <v>38668</v>
      </c>
      <c r="C9944" t="s">
        <v>5603</v>
      </c>
      <c r="D9944">
        <f t="shared" si="465"/>
        <v>8115.4</v>
      </c>
      <c r="E9944">
        <f t="shared" si="466"/>
        <v>11</v>
      </c>
      <c r="F9944" t="str">
        <f t="shared" si="467"/>
        <v>No</v>
      </c>
    </row>
    <row r="9945" spans="1:6" x14ac:dyDescent="0.25">
      <c r="A9945" t="s">
        <v>101</v>
      </c>
      <c r="B9945" s="1">
        <v>39231</v>
      </c>
      <c r="C9945">
        <v>9226.24</v>
      </c>
      <c r="D9945">
        <f t="shared" si="465"/>
        <v>9226.24</v>
      </c>
      <c r="E9945">
        <f t="shared" si="466"/>
        <v>5</v>
      </c>
      <c r="F9945" t="str">
        <f t="shared" si="467"/>
        <v>No</v>
      </c>
    </row>
    <row r="9946" spans="1:6" x14ac:dyDescent="0.25">
      <c r="A9946" t="s">
        <v>74</v>
      </c>
      <c r="B9946" s="1">
        <v>37848</v>
      </c>
      <c r="C9946">
        <v>6571.48</v>
      </c>
      <c r="D9946">
        <f t="shared" si="465"/>
        <v>6571.48</v>
      </c>
      <c r="E9946">
        <f t="shared" si="466"/>
        <v>8</v>
      </c>
      <c r="F9946" t="str">
        <f t="shared" si="467"/>
        <v>Yes</v>
      </c>
    </row>
    <row r="9947" spans="1:6" x14ac:dyDescent="0.25">
      <c r="A9947" t="s">
        <v>178</v>
      </c>
      <c r="B9947" s="1">
        <v>41680</v>
      </c>
      <c r="C9947" t="s">
        <v>5604</v>
      </c>
      <c r="D9947">
        <f t="shared" si="465"/>
        <v>6537.18</v>
      </c>
      <c r="E9947">
        <f t="shared" si="466"/>
        <v>2</v>
      </c>
      <c r="F9947" t="str">
        <f t="shared" si="467"/>
        <v>No</v>
      </c>
    </row>
    <row r="9948" spans="1:6" x14ac:dyDescent="0.25">
      <c r="A9948" t="s">
        <v>202</v>
      </c>
      <c r="B9948" s="1">
        <v>41029</v>
      </c>
      <c r="C9948" t="s">
        <v>5605</v>
      </c>
      <c r="D9948">
        <f t="shared" si="465"/>
        <v>5881.42</v>
      </c>
      <c r="E9948">
        <f t="shared" si="466"/>
        <v>4</v>
      </c>
      <c r="F9948" t="str">
        <f t="shared" si="467"/>
        <v>No</v>
      </c>
    </row>
    <row r="9949" spans="1:6" x14ac:dyDescent="0.25">
      <c r="A9949" t="s">
        <v>518</v>
      </c>
      <c r="B9949" s="1">
        <v>39526</v>
      </c>
      <c r="C9949">
        <v>7773.46</v>
      </c>
      <c r="D9949">
        <f t="shared" si="465"/>
        <v>7773.46</v>
      </c>
      <c r="E9949">
        <f t="shared" si="466"/>
        <v>3</v>
      </c>
      <c r="F9949" t="str">
        <f t="shared" si="467"/>
        <v>No</v>
      </c>
    </row>
    <row r="9950" spans="1:6" x14ac:dyDescent="0.25">
      <c r="A9950" t="s">
        <v>640</v>
      </c>
      <c r="B9950" s="1">
        <v>37988</v>
      </c>
      <c r="C9950" t="s">
        <v>5606</v>
      </c>
      <c r="D9950">
        <f t="shared" si="465"/>
        <v>9076.5</v>
      </c>
      <c r="E9950">
        <f t="shared" si="466"/>
        <v>1</v>
      </c>
      <c r="F9950" t="str">
        <f t="shared" si="467"/>
        <v>No</v>
      </c>
    </row>
    <row r="9951" spans="1:6" x14ac:dyDescent="0.25">
      <c r="A9951" t="s">
        <v>676</v>
      </c>
      <c r="B9951" s="1">
        <v>39741</v>
      </c>
      <c r="C9951" t="s">
        <v>5607</v>
      </c>
      <c r="D9951">
        <f t="shared" si="465"/>
        <v>6524.49</v>
      </c>
      <c r="E9951">
        <f t="shared" si="466"/>
        <v>10</v>
      </c>
      <c r="F9951" t="str">
        <f t="shared" si="467"/>
        <v>No</v>
      </c>
    </row>
    <row r="9952" spans="1:6" x14ac:dyDescent="0.25">
      <c r="A9952" t="s">
        <v>216</v>
      </c>
      <c r="B9952" s="1">
        <v>40938</v>
      </c>
      <c r="C9952">
        <v>8924.01</v>
      </c>
      <c r="D9952">
        <f t="shared" si="465"/>
        <v>8924.01</v>
      </c>
      <c r="E9952">
        <f t="shared" si="466"/>
        <v>1</v>
      </c>
      <c r="F9952" t="str">
        <f t="shared" si="467"/>
        <v>No</v>
      </c>
    </row>
    <row r="9953" spans="1:6" x14ac:dyDescent="0.25">
      <c r="A9953" t="s">
        <v>126</v>
      </c>
      <c r="B9953" s="1">
        <v>41489</v>
      </c>
      <c r="C9953">
        <v>9121.94</v>
      </c>
      <c r="D9953">
        <f t="shared" si="465"/>
        <v>9121.94</v>
      </c>
      <c r="E9953">
        <f t="shared" si="466"/>
        <v>8</v>
      </c>
      <c r="F9953" t="str">
        <f t="shared" si="467"/>
        <v>No</v>
      </c>
    </row>
    <row r="9954" spans="1:6" x14ac:dyDescent="0.25">
      <c r="A9954" t="s">
        <v>61</v>
      </c>
      <c r="B9954" s="1">
        <v>38557</v>
      </c>
      <c r="C9954" t="s">
        <v>5608</v>
      </c>
      <c r="D9954">
        <f t="shared" si="465"/>
        <v>9530.0499999999993</v>
      </c>
      <c r="E9954">
        <f t="shared" si="466"/>
        <v>7</v>
      </c>
      <c r="F9954" t="str">
        <f t="shared" si="467"/>
        <v>No</v>
      </c>
    </row>
    <row r="9955" spans="1:6" x14ac:dyDescent="0.25">
      <c r="A9955" t="s">
        <v>126</v>
      </c>
      <c r="B9955" s="1">
        <v>37086</v>
      </c>
      <c r="C9955" t="s">
        <v>5609</v>
      </c>
      <c r="D9955">
        <f t="shared" si="465"/>
        <v>5162.6400000000003</v>
      </c>
      <c r="E9955">
        <f t="shared" si="466"/>
        <v>7</v>
      </c>
      <c r="F9955" t="str">
        <f t="shared" si="467"/>
        <v>No</v>
      </c>
    </row>
    <row r="9956" spans="1:6" x14ac:dyDescent="0.25">
      <c r="A9956" t="s">
        <v>293</v>
      </c>
      <c r="B9956" s="1">
        <v>39968</v>
      </c>
      <c r="C9956">
        <v>9536.07</v>
      </c>
      <c r="D9956">
        <f t="shared" si="465"/>
        <v>9536.07</v>
      </c>
      <c r="E9956">
        <f t="shared" si="466"/>
        <v>6</v>
      </c>
      <c r="F9956" t="str">
        <f t="shared" si="467"/>
        <v>No</v>
      </c>
    </row>
    <row r="9957" spans="1:6" x14ac:dyDescent="0.25">
      <c r="A9957" t="s">
        <v>314</v>
      </c>
      <c r="B9957" s="1">
        <v>37164</v>
      </c>
      <c r="C9957">
        <v>5871.17</v>
      </c>
      <c r="D9957">
        <f t="shared" si="465"/>
        <v>5871.17</v>
      </c>
      <c r="E9957">
        <f t="shared" si="466"/>
        <v>9</v>
      </c>
      <c r="F9957" t="str">
        <f t="shared" si="467"/>
        <v>No</v>
      </c>
    </row>
    <row r="9958" spans="1:6" x14ac:dyDescent="0.25">
      <c r="A9958" t="s">
        <v>1328</v>
      </c>
      <c r="B9958" s="1">
        <v>40865</v>
      </c>
      <c r="C9958" t="s">
        <v>5610</v>
      </c>
      <c r="D9958">
        <f t="shared" si="465"/>
        <v>5626.57</v>
      </c>
      <c r="E9958">
        <f t="shared" si="466"/>
        <v>11</v>
      </c>
      <c r="F9958" t="str">
        <f t="shared" si="467"/>
        <v>No</v>
      </c>
    </row>
    <row r="9959" spans="1:6" x14ac:dyDescent="0.25">
      <c r="A9959" t="s">
        <v>610</v>
      </c>
      <c r="B9959" s="1">
        <v>39458</v>
      </c>
      <c r="C9959" t="s">
        <v>5611</v>
      </c>
      <c r="D9959">
        <f t="shared" si="465"/>
        <v>7908.57</v>
      </c>
      <c r="E9959">
        <f t="shared" si="466"/>
        <v>1</v>
      </c>
      <c r="F9959" t="str">
        <f t="shared" si="467"/>
        <v>No</v>
      </c>
    </row>
    <row r="9960" spans="1:6" x14ac:dyDescent="0.25">
      <c r="A9960" t="s">
        <v>1654</v>
      </c>
      <c r="B9960" s="1">
        <v>41464</v>
      </c>
      <c r="C9960" t="s">
        <v>5612</v>
      </c>
      <c r="D9960">
        <f t="shared" si="465"/>
        <v>5449.42</v>
      </c>
      <c r="E9960">
        <f t="shared" si="466"/>
        <v>7</v>
      </c>
      <c r="F9960" t="str">
        <f t="shared" si="467"/>
        <v>No</v>
      </c>
    </row>
    <row r="9961" spans="1:6" x14ac:dyDescent="0.25">
      <c r="A9961" t="s">
        <v>134</v>
      </c>
      <c r="B9961" s="1">
        <v>41209</v>
      </c>
      <c r="C9961">
        <v>8865.16</v>
      </c>
      <c r="D9961">
        <f t="shared" si="465"/>
        <v>8865.16</v>
      </c>
      <c r="E9961">
        <f t="shared" si="466"/>
        <v>10</v>
      </c>
      <c r="F9961" t="str">
        <f t="shared" si="467"/>
        <v>No</v>
      </c>
    </row>
    <row r="9962" spans="1:6" x14ac:dyDescent="0.25">
      <c r="A9962" t="s">
        <v>196</v>
      </c>
      <c r="B9962" s="1">
        <v>41269</v>
      </c>
      <c r="C9962" t="s">
        <v>5613</v>
      </c>
      <c r="D9962">
        <f t="shared" si="465"/>
        <v>8514.3799999999992</v>
      </c>
      <c r="E9962">
        <f t="shared" si="466"/>
        <v>12</v>
      </c>
      <c r="F9962" t="str">
        <f t="shared" si="467"/>
        <v>No</v>
      </c>
    </row>
    <row r="9963" spans="1:6" x14ac:dyDescent="0.25">
      <c r="A9963" t="s">
        <v>545</v>
      </c>
      <c r="B9963" s="1">
        <v>37387</v>
      </c>
      <c r="C9963">
        <v>6272.23</v>
      </c>
      <c r="D9963">
        <f t="shared" si="465"/>
        <v>6272.23</v>
      </c>
      <c r="E9963">
        <f t="shared" si="466"/>
        <v>5</v>
      </c>
      <c r="F9963" t="str">
        <f t="shared" si="467"/>
        <v>No</v>
      </c>
    </row>
    <row r="9964" spans="1:6" x14ac:dyDescent="0.25">
      <c r="A9964" t="s">
        <v>126</v>
      </c>
      <c r="B9964" s="1">
        <v>41858</v>
      </c>
      <c r="C9964">
        <v>8762.7000000000007</v>
      </c>
      <c r="D9964">
        <f t="shared" si="465"/>
        <v>8762.7000000000007</v>
      </c>
      <c r="E9964">
        <f t="shared" si="466"/>
        <v>8</v>
      </c>
      <c r="F9964" t="str">
        <f t="shared" si="467"/>
        <v>No</v>
      </c>
    </row>
    <row r="9965" spans="1:6" x14ac:dyDescent="0.25">
      <c r="A9965" t="s">
        <v>126</v>
      </c>
      <c r="B9965" s="1">
        <v>41666</v>
      </c>
      <c r="C9965">
        <v>9060.5499999999993</v>
      </c>
      <c r="D9965">
        <f t="shared" si="465"/>
        <v>9060.5499999999993</v>
      </c>
      <c r="E9965">
        <f t="shared" si="466"/>
        <v>1</v>
      </c>
      <c r="F9965" t="str">
        <f t="shared" si="467"/>
        <v>No</v>
      </c>
    </row>
    <row r="9966" spans="1:6" x14ac:dyDescent="0.25">
      <c r="A9966" t="s">
        <v>221</v>
      </c>
      <c r="B9966" s="1">
        <v>38804</v>
      </c>
      <c r="C9966">
        <v>9681.68</v>
      </c>
      <c r="D9966">
        <f t="shared" si="465"/>
        <v>9681.68</v>
      </c>
      <c r="E9966">
        <f t="shared" si="466"/>
        <v>3</v>
      </c>
      <c r="F9966" t="str">
        <f t="shared" si="467"/>
        <v>No</v>
      </c>
    </row>
    <row r="9967" spans="1:6" x14ac:dyDescent="0.25">
      <c r="A9967" t="s">
        <v>223</v>
      </c>
      <c r="B9967" s="1">
        <v>41235</v>
      </c>
      <c r="C9967" t="s">
        <v>5614</v>
      </c>
      <c r="D9967">
        <f t="shared" si="465"/>
        <v>9434.24</v>
      </c>
      <c r="E9967">
        <f t="shared" si="466"/>
        <v>11</v>
      </c>
      <c r="F9967" t="str">
        <f t="shared" si="467"/>
        <v>No</v>
      </c>
    </row>
    <row r="9968" spans="1:6" x14ac:dyDescent="0.25">
      <c r="A9968" t="s">
        <v>84</v>
      </c>
      <c r="B9968" s="1">
        <v>37378</v>
      </c>
      <c r="C9968" t="s">
        <v>5615</v>
      </c>
      <c r="D9968">
        <f t="shared" si="465"/>
        <v>9243.5</v>
      </c>
      <c r="E9968">
        <f t="shared" si="466"/>
        <v>5</v>
      </c>
      <c r="F9968" t="str">
        <f t="shared" si="467"/>
        <v>No</v>
      </c>
    </row>
    <row r="9969" spans="1:6" x14ac:dyDescent="0.25">
      <c r="A9969" t="s">
        <v>256</v>
      </c>
      <c r="B9969" s="1">
        <v>40370</v>
      </c>
      <c r="C9969" t="s">
        <v>5616</v>
      </c>
      <c r="D9969">
        <f t="shared" si="465"/>
        <v>8859.84</v>
      </c>
      <c r="E9969">
        <f t="shared" si="466"/>
        <v>7</v>
      </c>
      <c r="F9969" t="str">
        <f t="shared" si="467"/>
        <v>No</v>
      </c>
    </row>
    <row r="9970" spans="1:6" x14ac:dyDescent="0.25">
      <c r="A9970" t="s">
        <v>1792</v>
      </c>
      <c r="B9970" s="1">
        <v>40119</v>
      </c>
      <c r="C9970" t="s">
        <v>5617</v>
      </c>
      <c r="D9970">
        <f t="shared" si="465"/>
        <v>8470.7900000000009</v>
      </c>
      <c r="E9970">
        <f t="shared" si="466"/>
        <v>11</v>
      </c>
      <c r="F9970" t="str">
        <f t="shared" si="467"/>
        <v>No</v>
      </c>
    </row>
    <row r="9971" spans="1:6" x14ac:dyDescent="0.25">
      <c r="A9971" t="s">
        <v>248</v>
      </c>
      <c r="B9971" s="1">
        <v>41051</v>
      </c>
      <c r="C9971">
        <v>9776.31</v>
      </c>
      <c r="D9971">
        <f t="shared" si="465"/>
        <v>9776.31</v>
      </c>
      <c r="E9971">
        <f t="shared" si="466"/>
        <v>5</v>
      </c>
      <c r="F9971" t="str">
        <f t="shared" si="467"/>
        <v>No</v>
      </c>
    </row>
    <row r="9972" spans="1:6" x14ac:dyDescent="0.25">
      <c r="A9972" t="s">
        <v>74</v>
      </c>
      <c r="B9972" s="1">
        <v>40215</v>
      </c>
      <c r="C9972" t="s">
        <v>5618</v>
      </c>
      <c r="D9972">
        <f t="shared" si="465"/>
        <v>6886.09</v>
      </c>
      <c r="E9972">
        <f t="shared" si="466"/>
        <v>2</v>
      </c>
      <c r="F9972" t="str">
        <f t="shared" si="467"/>
        <v>Yes</v>
      </c>
    </row>
    <row r="9973" spans="1:6" x14ac:dyDescent="0.25">
      <c r="A9973" t="s">
        <v>557</v>
      </c>
      <c r="B9973" s="1">
        <v>41398</v>
      </c>
      <c r="C9973" t="s">
        <v>5619</v>
      </c>
      <c r="D9973">
        <f t="shared" si="465"/>
        <v>6732.79</v>
      </c>
      <c r="E9973">
        <f t="shared" si="466"/>
        <v>5</v>
      </c>
      <c r="F9973" t="str">
        <f t="shared" si="467"/>
        <v>No</v>
      </c>
    </row>
    <row r="9974" spans="1:6" x14ac:dyDescent="0.25">
      <c r="A9974" t="s">
        <v>202</v>
      </c>
      <c r="B9974" s="1">
        <v>41097</v>
      </c>
      <c r="C9974">
        <v>5605.33</v>
      </c>
      <c r="D9974">
        <f t="shared" si="465"/>
        <v>5605.33</v>
      </c>
      <c r="E9974">
        <f t="shared" si="466"/>
        <v>7</v>
      </c>
      <c r="F9974" t="str">
        <f t="shared" si="467"/>
        <v>No</v>
      </c>
    </row>
    <row r="9975" spans="1:6" x14ac:dyDescent="0.25">
      <c r="A9975" t="s">
        <v>1588</v>
      </c>
      <c r="B9975" s="1">
        <v>41233</v>
      </c>
      <c r="C9975" t="s">
        <v>5620</v>
      </c>
      <c r="D9975">
        <f t="shared" si="465"/>
        <v>8365.84</v>
      </c>
      <c r="E9975">
        <f t="shared" si="466"/>
        <v>11</v>
      </c>
      <c r="F9975" t="str">
        <f t="shared" si="467"/>
        <v>No</v>
      </c>
    </row>
    <row r="9976" spans="1:6" x14ac:dyDescent="0.25">
      <c r="A9976" t="s">
        <v>987</v>
      </c>
      <c r="B9976" s="1">
        <v>41996</v>
      </c>
      <c r="C9976">
        <v>7031.46</v>
      </c>
      <c r="D9976">
        <f t="shared" si="465"/>
        <v>7031.46</v>
      </c>
      <c r="E9976">
        <f t="shared" si="466"/>
        <v>12</v>
      </c>
      <c r="F9976" t="str">
        <f t="shared" si="467"/>
        <v>No</v>
      </c>
    </row>
    <row r="9977" spans="1:6" x14ac:dyDescent="0.25">
      <c r="A9977" t="s">
        <v>1376</v>
      </c>
      <c r="B9977" s="1">
        <v>40860</v>
      </c>
      <c r="C9977" t="s">
        <v>5621</v>
      </c>
      <c r="D9977">
        <f t="shared" si="465"/>
        <v>8754.15</v>
      </c>
      <c r="E9977">
        <f t="shared" si="466"/>
        <v>11</v>
      </c>
      <c r="F9977" t="str">
        <f t="shared" si="467"/>
        <v>No</v>
      </c>
    </row>
    <row r="9978" spans="1:6" x14ac:dyDescent="0.25">
      <c r="A9978" t="s">
        <v>126</v>
      </c>
      <c r="B9978" s="1">
        <v>41771</v>
      </c>
      <c r="C9978">
        <v>8383.0400000000009</v>
      </c>
      <c r="D9978">
        <f t="shared" si="465"/>
        <v>8383.0400000000009</v>
      </c>
      <c r="E9978">
        <f t="shared" si="466"/>
        <v>5</v>
      </c>
      <c r="F9978" t="str">
        <f t="shared" si="467"/>
        <v>No</v>
      </c>
    </row>
    <row r="9979" spans="1:6" x14ac:dyDescent="0.25">
      <c r="A9979" t="s">
        <v>416</v>
      </c>
      <c r="B9979" s="1">
        <v>37700</v>
      </c>
      <c r="C9979">
        <v>7147.95</v>
      </c>
      <c r="D9979">
        <f t="shared" si="465"/>
        <v>7147.95</v>
      </c>
      <c r="E9979">
        <f t="shared" si="466"/>
        <v>3</v>
      </c>
      <c r="F9979" t="str">
        <f t="shared" si="467"/>
        <v>No</v>
      </c>
    </row>
    <row r="9980" spans="1:6" x14ac:dyDescent="0.25">
      <c r="A9980" t="s">
        <v>825</v>
      </c>
      <c r="B9980" s="1">
        <v>37211</v>
      </c>
      <c r="C9980" t="s">
        <v>5622</v>
      </c>
      <c r="D9980">
        <f t="shared" si="465"/>
        <v>8876.4599999999991</v>
      </c>
      <c r="E9980">
        <f t="shared" si="466"/>
        <v>11</v>
      </c>
      <c r="F9980" t="str">
        <f t="shared" si="467"/>
        <v>No</v>
      </c>
    </row>
    <row r="9981" spans="1:6" x14ac:dyDescent="0.25">
      <c r="A9981" t="s">
        <v>575</v>
      </c>
      <c r="B9981" s="1">
        <v>38668</v>
      </c>
      <c r="C9981">
        <v>9175.2199999999993</v>
      </c>
      <c r="D9981">
        <f t="shared" si="465"/>
        <v>9175.2199999999993</v>
      </c>
      <c r="E9981">
        <f t="shared" si="466"/>
        <v>11</v>
      </c>
      <c r="F9981" t="str">
        <f t="shared" si="467"/>
        <v>No</v>
      </c>
    </row>
    <row r="9982" spans="1:6" x14ac:dyDescent="0.25">
      <c r="A9982" t="s">
        <v>320</v>
      </c>
      <c r="B9982" s="1">
        <v>39006</v>
      </c>
      <c r="C9982">
        <v>5426.82</v>
      </c>
      <c r="D9982">
        <f t="shared" si="465"/>
        <v>5426.82</v>
      </c>
      <c r="E9982">
        <f t="shared" si="466"/>
        <v>10</v>
      </c>
      <c r="F9982" t="str">
        <f t="shared" si="467"/>
        <v>Yes</v>
      </c>
    </row>
    <row r="9983" spans="1:6" x14ac:dyDescent="0.25">
      <c r="A9983" t="s">
        <v>639</v>
      </c>
      <c r="B9983" s="1">
        <v>39155</v>
      </c>
      <c r="C9983" t="s">
        <v>5623</v>
      </c>
      <c r="D9983">
        <f t="shared" si="465"/>
        <v>5657.54</v>
      </c>
      <c r="E9983">
        <f t="shared" si="466"/>
        <v>3</v>
      </c>
      <c r="F9983" t="str">
        <f t="shared" si="467"/>
        <v>No</v>
      </c>
    </row>
    <row r="9984" spans="1:6" x14ac:dyDescent="0.25">
      <c r="A9984" t="s">
        <v>372</v>
      </c>
      <c r="B9984" s="1">
        <v>37427</v>
      </c>
      <c r="C9984" t="s">
        <v>5624</v>
      </c>
      <c r="D9984">
        <f t="shared" si="465"/>
        <v>6032.09</v>
      </c>
      <c r="E9984">
        <f t="shared" si="466"/>
        <v>6</v>
      </c>
      <c r="F9984" t="str">
        <f t="shared" si="467"/>
        <v>No</v>
      </c>
    </row>
    <row r="9985" spans="1:6" x14ac:dyDescent="0.25">
      <c r="A9985" t="s">
        <v>790</v>
      </c>
      <c r="B9985" s="1">
        <v>41212</v>
      </c>
      <c r="C9985" t="s">
        <v>5625</v>
      </c>
      <c r="D9985">
        <f t="shared" si="465"/>
        <v>9454.09</v>
      </c>
      <c r="E9985">
        <f t="shared" si="466"/>
        <v>10</v>
      </c>
      <c r="F9985" t="str">
        <f t="shared" si="467"/>
        <v>No</v>
      </c>
    </row>
    <row r="9986" spans="1:6" x14ac:dyDescent="0.25">
      <c r="A9986" t="s">
        <v>372</v>
      </c>
      <c r="B9986" s="1">
        <v>41656</v>
      </c>
      <c r="C9986" t="s">
        <v>5626</v>
      </c>
      <c r="D9986">
        <f t="shared" si="465"/>
        <v>8411.67</v>
      </c>
      <c r="E9986">
        <f t="shared" si="466"/>
        <v>1</v>
      </c>
      <c r="F9986" t="str">
        <f t="shared" si="467"/>
        <v>No</v>
      </c>
    </row>
    <row r="9987" spans="1:6" x14ac:dyDescent="0.25">
      <c r="A9987" t="s">
        <v>71</v>
      </c>
      <c r="B9987" s="1">
        <v>40380</v>
      </c>
      <c r="C9987" t="s">
        <v>5627</v>
      </c>
      <c r="D9987">
        <f t="shared" ref="D9987:D9996" si="468">IF(LEFT(RIGHT(C9987,3))=",",_xlfn.NUMBERVALUE(C9987,",","."),C9987)</f>
        <v>8718.17</v>
      </c>
      <c r="E9987">
        <f t="shared" ref="E9987:E9996" si="469">MONTH(B9987)</f>
        <v>7</v>
      </c>
      <c r="F9987" t="str">
        <f t="shared" ref="F9987:F9996" si="470">IF(ISERROR(SEARCH("J*A*S*M",A9987)),"No","Yes")</f>
        <v>No</v>
      </c>
    </row>
    <row r="9988" spans="1:6" x14ac:dyDescent="0.25">
      <c r="A9988" t="s">
        <v>230</v>
      </c>
      <c r="B9988" s="1">
        <v>40044</v>
      </c>
      <c r="C9988">
        <v>6448.79</v>
      </c>
      <c r="D9988">
        <f t="shared" si="468"/>
        <v>6448.79</v>
      </c>
      <c r="E9988">
        <f t="shared" si="469"/>
        <v>8</v>
      </c>
      <c r="F9988" t="str">
        <f t="shared" si="470"/>
        <v>No</v>
      </c>
    </row>
    <row r="9989" spans="1:6" x14ac:dyDescent="0.25">
      <c r="A9989" t="s">
        <v>1213</v>
      </c>
      <c r="B9989" s="1">
        <v>38116</v>
      </c>
      <c r="C9989" t="s">
        <v>5628</v>
      </c>
      <c r="D9989">
        <f t="shared" si="468"/>
        <v>7310.88</v>
      </c>
      <c r="E9989">
        <f t="shared" si="469"/>
        <v>5</v>
      </c>
      <c r="F9989" t="str">
        <f t="shared" si="470"/>
        <v>No</v>
      </c>
    </row>
    <row r="9990" spans="1:6" x14ac:dyDescent="0.25">
      <c r="A9990" t="s">
        <v>278</v>
      </c>
      <c r="B9990" s="1">
        <v>41287</v>
      </c>
      <c r="C9990" t="s">
        <v>5629</v>
      </c>
      <c r="D9990">
        <f t="shared" si="468"/>
        <v>6816.13</v>
      </c>
      <c r="E9990">
        <f t="shared" si="469"/>
        <v>1</v>
      </c>
      <c r="F9990" t="str">
        <f t="shared" si="470"/>
        <v>No</v>
      </c>
    </row>
    <row r="9991" spans="1:6" x14ac:dyDescent="0.25">
      <c r="A9991" t="s">
        <v>61</v>
      </c>
      <c r="B9991" s="1">
        <v>39485</v>
      </c>
      <c r="C9991">
        <v>5534.26</v>
      </c>
      <c r="D9991">
        <f t="shared" si="468"/>
        <v>5534.26</v>
      </c>
      <c r="E9991">
        <f t="shared" si="469"/>
        <v>2</v>
      </c>
      <c r="F9991" t="str">
        <f t="shared" si="470"/>
        <v>No</v>
      </c>
    </row>
    <row r="9992" spans="1:6" x14ac:dyDescent="0.25">
      <c r="A9992" t="s">
        <v>79</v>
      </c>
      <c r="B9992" s="1">
        <v>38207</v>
      </c>
      <c r="C9992" t="s">
        <v>5630</v>
      </c>
      <c r="D9992">
        <f t="shared" si="468"/>
        <v>6197.22</v>
      </c>
      <c r="E9992">
        <f t="shared" si="469"/>
        <v>8</v>
      </c>
      <c r="F9992" t="str">
        <f t="shared" si="470"/>
        <v>Yes</v>
      </c>
    </row>
    <row r="9993" spans="1:6" x14ac:dyDescent="0.25">
      <c r="A9993" t="s">
        <v>202</v>
      </c>
      <c r="B9993" s="1">
        <v>41382</v>
      </c>
      <c r="C9993">
        <v>9431.6200000000008</v>
      </c>
      <c r="D9993">
        <f t="shared" si="468"/>
        <v>9431.6200000000008</v>
      </c>
      <c r="E9993">
        <f t="shared" si="469"/>
        <v>4</v>
      </c>
      <c r="F9993" t="str">
        <f t="shared" si="470"/>
        <v>No</v>
      </c>
    </row>
    <row r="9994" spans="1:6" x14ac:dyDescent="0.25">
      <c r="A9994" t="s">
        <v>923</v>
      </c>
      <c r="B9994" s="1">
        <v>41117</v>
      </c>
      <c r="C9994">
        <v>5943.69</v>
      </c>
      <c r="D9994">
        <f t="shared" si="468"/>
        <v>5943.69</v>
      </c>
      <c r="E9994">
        <f t="shared" si="469"/>
        <v>7</v>
      </c>
      <c r="F9994" t="str">
        <f t="shared" si="470"/>
        <v>No</v>
      </c>
    </row>
    <row r="9995" spans="1:6" x14ac:dyDescent="0.25">
      <c r="A9995" t="s">
        <v>338</v>
      </c>
      <c r="B9995" s="1">
        <v>39860</v>
      </c>
      <c r="C9995">
        <v>9238.61</v>
      </c>
      <c r="D9995">
        <f t="shared" si="468"/>
        <v>9238.61</v>
      </c>
      <c r="E9995">
        <f t="shared" si="469"/>
        <v>2</v>
      </c>
      <c r="F9995" t="str">
        <f t="shared" si="470"/>
        <v>No</v>
      </c>
    </row>
    <row r="9996" spans="1:6" x14ac:dyDescent="0.25">
      <c r="A9996" t="s">
        <v>388</v>
      </c>
      <c r="B9996" s="1">
        <v>38355</v>
      </c>
      <c r="C9996">
        <v>6756.41</v>
      </c>
      <c r="D9996">
        <f t="shared" si="468"/>
        <v>6756.41</v>
      </c>
      <c r="E9996">
        <f t="shared" si="469"/>
        <v>1</v>
      </c>
      <c r="F9996" t="str">
        <f t="shared" si="470"/>
        <v>No</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32"/>
  <sheetViews>
    <sheetView showGridLines="0" topLeftCell="B13" zoomScale="98" zoomScaleNormal="98" workbookViewId="0">
      <selection activeCell="D37" sqref="D37"/>
    </sheetView>
  </sheetViews>
  <sheetFormatPr defaultRowHeight="15" x14ac:dyDescent="0.25"/>
  <cols>
    <col min="1" max="1" width="10.85546875" bestFit="1" customWidth="1"/>
    <col min="2" max="2" width="24.140625" customWidth="1"/>
    <col min="3" max="3" width="28.28515625" bestFit="1" customWidth="1"/>
  </cols>
  <sheetData>
    <row r="1" spans="1:3" x14ac:dyDescent="0.25">
      <c r="A1" s="12" t="s">
        <v>5631</v>
      </c>
      <c r="B1" s="12" t="s">
        <v>5632</v>
      </c>
      <c r="C1" s="12" t="s">
        <v>5633</v>
      </c>
    </row>
    <row r="2" spans="1:3" x14ac:dyDescent="0.25">
      <c r="A2" s="13">
        <v>40909</v>
      </c>
      <c r="B2" s="2">
        <v>0</v>
      </c>
      <c r="C2" s="2">
        <v>17.176870748299319</v>
      </c>
    </row>
    <row r="3" spans="1:3" x14ac:dyDescent="0.25">
      <c r="A3" s="13">
        <v>40910</v>
      </c>
      <c r="B3" s="2">
        <v>0</v>
      </c>
      <c r="C3" s="2">
        <v>22.452941176470588</v>
      </c>
    </row>
    <row r="4" spans="1:3" x14ac:dyDescent="0.25">
      <c r="A4" s="13">
        <v>40911</v>
      </c>
      <c r="B4" s="2">
        <v>0</v>
      </c>
      <c r="C4" s="2">
        <v>7.1595092024539877</v>
      </c>
    </row>
    <row r="5" spans="1:3" x14ac:dyDescent="0.25">
      <c r="A5" s="13">
        <v>40912</v>
      </c>
      <c r="B5" s="2">
        <v>0</v>
      </c>
      <c r="C5" s="2">
        <v>9.7295597484276737</v>
      </c>
    </row>
    <row r="6" spans="1:3" x14ac:dyDescent="0.25">
      <c r="A6" s="13">
        <v>40913</v>
      </c>
      <c r="B6" s="2">
        <v>0</v>
      </c>
      <c r="C6" s="2">
        <v>6.9529411764705884</v>
      </c>
    </row>
    <row r="7" spans="1:3" x14ac:dyDescent="0.25">
      <c r="A7" s="13">
        <v>40914</v>
      </c>
      <c r="B7" s="2">
        <v>0</v>
      </c>
      <c r="C7" s="2">
        <v>5.5847953216374266</v>
      </c>
    </row>
    <row r="8" spans="1:3" x14ac:dyDescent="0.25">
      <c r="A8" s="13">
        <v>40915</v>
      </c>
      <c r="B8" s="2">
        <v>0</v>
      </c>
      <c r="C8" s="2">
        <v>4.9411764705882355</v>
      </c>
    </row>
    <row r="9" spans="1:3" x14ac:dyDescent="0.25">
      <c r="A9" s="13">
        <v>40916</v>
      </c>
      <c r="B9" s="2">
        <v>0</v>
      </c>
      <c r="C9" s="2">
        <v>9.63448275862069</v>
      </c>
    </row>
    <row r="10" spans="1:3" x14ac:dyDescent="0.25">
      <c r="A10" s="13">
        <v>40917</v>
      </c>
      <c r="B10" s="2">
        <v>0</v>
      </c>
      <c r="C10" s="2">
        <v>4.3882352941176475</v>
      </c>
    </row>
    <row r="11" spans="1:3" x14ac:dyDescent="0.25">
      <c r="A11" s="13">
        <v>40918</v>
      </c>
      <c r="B11" s="2">
        <v>0</v>
      </c>
      <c r="C11" s="2">
        <v>6.5030674846625764</v>
      </c>
    </row>
    <row r="12" spans="1:3" x14ac:dyDescent="0.25">
      <c r="A12" s="13">
        <v>40919</v>
      </c>
      <c r="B12" s="2">
        <v>0</v>
      </c>
      <c r="C12" s="2">
        <v>10.229813664596273</v>
      </c>
    </row>
    <row r="13" spans="1:3" x14ac:dyDescent="0.25">
      <c r="A13" s="13">
        <v>40920</v>
      </c>
      <c r="B13" s="2">
        <v>0.36</v>
      </c>
      <c r="C13" s="2">
        <v>40.382352941176471</v>
      </c>
    </row>
    <row r="14" spans="1:3" x14ac:dyDescent="0.25">
      <c r="A14" s="13">
        <v>40921</v>
      </c>
      <c r="B14" s="2">
        <v>0.59000000000000008</v>
      </c>
      <c r="C14" s="2">
        <v>19.347058823529412</v>
      </c>
    </row>
    <row r="15" spans="1:3" x14ac:dyDescent="0.25">
      <c r="A15" s="13">
        <v>40922</v>
      </c>
      <c r="B15" s="2">
        <v>0.03</v>
      </c>
      <c r="C15" s="2">
        <v>8.9327731092436977</v>
      </c>
    </row>
    <row r="16" spans="1:3" x14ac:dyDescent="0.25">
      <c r="A16" s="13">
        <v>40923</v>
      </c>
      <c r="B16" s="2">
        <v>0</v>
      </c>
      <c r="C16" s="2">
        <v>8.0413793103448281</v>
      </c>
    </row>
    <row r="17" spans="1:3" x14ac:dyDescent="0.25">
      <c r="A17" s="13">
        <v>40924</v>
      </c>
      <c r="B17" s="2">
        <v>0</v>
      </c>
      <c r="C17" s="2">
        <v>8.052941176470588</v>
      </c>
    </row>
    <row r="18" spans="1:3" x14ac:dyDescent="0.25">
      <c r="A18" s="13">
        <v>40925</v>
      </c>
      <c r="B18" s="2">
        <v>0.04</v>
      </c>
      <c r="C18" s="2">
        <v>8.28125</v>
      </c>
    </row>
    <row r="19" spans="1:3" x14ac:dyDescent="0.25">
      <c r="A19" s="13">
        <v>40926</v>
      </c>
      <c r="B19" s="2">
        <v>0</v>
      </c>
      <c r="C19" s="2">
        <v>6</v>
      </c>
    </row>
    <row r="20" spans="1:3" x14ac:dyDescent="0.25">
      <c r="A20" s="13">
        <v>40927</v>
      </c>
      <c r="B20" s="2">
        <v>0.01</v>
      </c>
      <c r="C20" s="2">
        <v>12.241176470588234</v>
      </c>
    </row>
    <row r="21" spans="1:3" x14ac:dyDescent="0.25">
      <c r="A21" s="13">
        <v>40928</v>
      </c>
      <c r="B21" s="2">
        <v>0.27</v>
      </c>
      <c r="C21" s="2">
        <v>40.705882352941174</v>
      </c>
    </row>
    <row r="22" spans="1:3" x14ac:dyDescent="0.25">
      <c r="A22" s="13">
        <v>40929</v>
      </c>
      <c r="B22" s="2">
        <v>0.54000000000000015</v>
      </c>
      <c r="C22" s="2">
        <v>16.294117647058822</v>
      </c>
    </row>
    <row r="23" spans="1:3" x14ac:dyDescent="0.25">
      <c r="A23" s="13">
        <v>40930</v>
      </c>
      <c r="B23" s="2">
        <v>0</v>
      </c>
      <c r="C23" s="2">
        <v>25.103448275862068</v>
      </c>
    </row>
    <row r="24" spans="1:3" x14ac:dyDescent="0.25">
      <c r="A24" s="13">
        <v>40931</v>
      </c>
      <c r="B24" s="2">
        <v>0</v>
      </c>
      <c r="C24" s="2">
        <v>28.729411764705883</v>
      </c>
    </row>
    <row r="25" spans="1:3" x14ac:dyDescent="0.25">
      <c r="A25" s="13">
        <v>40932</v>
      </c>
      <c r="B25" s="2">
        <v>0</v>
      </c>
      <c r="C25" s="2">
        <v>6.1687500000000002</v>
      </c>
    </row>
    <row r="26" spans="1:3" x14ac:dyDescent="0.25">
      <c r="A26" s="13">
        <v>40933</v>
      </c>
      <c r="B26" s="2">
        <v>0</v>
      </c>
      <c r="C26" s="2">
        <v>12.602484472049689</v>
      </c>
    </row>
    <row r="27" spans="1:3" x14ac:dyDescent="0.25">
      <c r="A27" s="13">
        <v>40934</v>
      </c>
      <c r="B27" s="2">
        <v>0</v>
      </c>
      <c r="C27" s="2">
        <v>12.794117647058824</v>
      </c>
    </row>
    <row r="28" spans="1:3" x14ac:dyDescent="0.25">
      <c r="A28" s="13">
        <v>40935</v>
      </c>
      <c r="B28" s="2">
        <v>0</v>
      </c>
      <c r="C28" s="2">
        <v>9.329411764705883</v>
      </c>
    </row>
    <row r="29" spans="1:3" x14ac:dyDescent="0.25">
      <c r="A29" s="13">
        <v>40936</v>
      </c>
      <c r="B29" s="2">
        <v>0</v>
      </c>
      <c r="C29" s="2">
        <v>3.1260504201680672</v>
      </c>
    </row>
    <row r="30" spans="1:3" x14ac:dyDescent="0.25">
      <c r="A30" s="13">
        <v>40937</v>
      </c>
      <c r="B30" s="2">
        <v>0</v>
      </c>
      <c r="C30" s="2">
        <v>5.0413793103448272</v>
      </c>
    </row>
    <row r="31" spans="1:3" x14ac:dyDescent="0.25">
      <c r="A31" s="13">
        <v>40938</v>
      </c>
      <c r="B31" s="2">
        <v>0</v>
      </c>
      <c r="C31" s="2">
        <v>2.5705882352941178</v>
      </c>
    </row>
    <row r="32" spans="1:3" x14ac:dyDescent="0.25">
      <c r="A32" s="13">
        <v>40939</v>
      </c>
      <c r="B32" s="2">
        <v>0</v>
      </c>
      <c r="C32" s="2">
        <v>4.53125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C46"/>
  <sheetViews>
    <sheetView showGridLines="0" topLeftCell="A16" workbookViewId="0">
      <selection activeCell="H53" sqref="H53"/>
    </sheetView>
  </sheetViews>
  <sheetFormatPr defaultRowHeight="15" x14ac:dyDescent="0.25"/>
  <cols>
    <col min="1" max="1" width="13.140625" customWidth="1"/>
    <col min="2" max="2" width="28.28515625" customWidth="1"/>
    <col min="3" max="3" width="28.28515625" bestFit="1" customWidth="1"/>
  </cols>
  <sheetData>
    <row r="2" spans="1:2" x14ac:dyDescent="0.25">
      <c r="A2" s="8" t="s">
        <v>5634</v>
      </c>
    </row>
    <row r="3" spans="1:2" x14ac:dyDescent="0.25">
      <c r="A3" t="s">
        <v>5631</v>
      </c>
      <c r="B3" t="s">
        <v>5633</v>
      </c>
    </row>
    <row r="4" spans="1:2" x14ac:dyDescent="0.25">
      <c r="A4" s="14">
        <v>5</v>
      </c>
      <c r="B4" s="15">
        <v>3.875</v>
      </c>
    </row>
    <row r="5" spans="1:2" x14ac:dyDescent="0.25">
      <c r="A5" s="14">
        <v>6</v>
      </c>
      <c r="B5" s="15">
        <v>3.4</v>
      </c>
    </row>
    <row r="6" spans="1:2" x14ac:dyDescent="0.25">
      <c r="A6" s="14">
        <v>7</v>
      </c>
      <c r="B6" s="15">
        <v>2.9603960396039604</v>
      </c>
    </row>
    <row r="7" spans="1:2" x14ac:dyDescent="0.25">
      <c r="A7" s="14">
        <v>8</v>
      </c>
      <c r="B7" s="15">
        <v>10.429928741092636</v>
      </c>
    </row>
    <row r="8" spans="1:2" x14ac:dyDescent="0.25">
      <c r="A8" s="14">
        <v>9</v>
      </c>
      <c r="B8" s="15">
        <v>8.2864583333333339</v>
      </c>
    </row>
    <row r="9" spans="1:2" x14ac:dyDescent="0.25">
      <c r="A9" s="14">
        <v>10</v>
      </c>
      <c r="B9" s="15">
        <v>8.8426966292134832</v>
      </c>
    </row>
    <row r="10" spans="1:2" x14ac:dyDescent="0.25">
      <c r="A10" s="14">
        <v>11</v>
      </c>
      <c r="B10" s="15">
        <v>8.3343023255813957</v>
      </c>
    </row>
    <row r="11" spans="1:2" x14ac:dyDescent="0.25">
      <c r="A11" s="14">
        <v>12</v>
      </c>
      <c r="B11" s="15">
        <v>10.196428571428571</v>
      </c>
    </row>
    <row r="12" spans="1:2" x14ac:dyDescent="0.25">
      <c r="A12" s="14">
        <v>13</v>
      </c>
      <c r="B12" s="15">
        <v>10.448818897637794</v>
      </c>
    </row>
    <row r="13" spans="1:2" x14ac:dyDescent="0.25">
      <c r="A13" s="14">
        <v>14</v>
      </c>
      <c r="B13" s="15">
        <v>18.168831168831169</v>
      </c>
    </row>
    <row r="14" spans="1:2" x14ac:dyDescent="0.25">
      <c r="A14" s="14">
        <v>15</v>
      </c>
      <c r="B14" s="15">
        <v>13.063157894736841</v>
      </c>
    </row>
    <row r="15" spans="1:2" x14ac:dyDescent="0.25">
      <c r="A15" s="14">
        <v>16</v>
      </c>
      <c r="B15" s="15">
        <v>14.704035874439462</v>
      </c>
    </row>
    <row r="16" spans="1:2" x14ac:dyDescent="0.25">
      <c r="A16" s="14">
        <v>17</v>
      </c>
      <c r="B16" s="15">
        <v>17.861971830985915</v>
      </c>
    </row>
    <row r="17" spans="1:3" x14ac:dyDescent="0.25">
      <c r="A17" s="14">
        <v>18</v>
      </c>
      <c r="B17" s="15">
        <v>16.919087136929459</v>
      </c>
    </row>
    <row r="18" spans="1:3" x14ac:dyDescent="0.25">
      <c r="A18" s="14">
        <v>19</v>
      </c>
      <c r="B18" s="15">
        <v>18.489607390300232</v>
      </c>
    </row>
    <row r="19" spans="1:3" x14ac:dyDescent="0.25">
      <c r="A19" s="14">
        <v>20</v>
      </c>
      <c r="B19" s="15">
        <v>17.588235294117649</v>
      </c>
    </row>
    <row r="20" spans="1:3" x14ac:dyDescent="0.25">
      <c r="A20" s="14">
        <v>21</v>
      </c>
      <c r="B20" s="15">
        <v>16.169398907103826</v>
      </c>
    </row>
    <row r="21" spans="1:3" x14ac:dyDescent="0.25">
      <c r="A21" s="14">
        <v>22</v>
      </c>
      <c r="B21" s="15">
        <v>16.75</v>
      </c>
    </row>
    <row r="22" spans="1:3" x14ac:dyDescent="0.25">
      <c r="A22" s="14" t="s">
        <v>5635</v>
      </c>
      <c r="B22" s="15">
        <v>12.58329905388729</v>
      </c>
    </row>
    <row r="30" spans="1:3" x14ac:dyDescent="0.25">
      <c r="A30" s="8" t="s">
        <v>5636</v>
      </c>
    </row>
    <row r="31" spans="1:3" x14ac:dyDescent="0.25">
      <c r="A31" t="s">
        <v>5631</v>
      </c>
      <c r="B31" t="s">
        <v>5637</v>
      </c>
      <c r="C31" s="12" t="s">
        <v>5633</v>
      </c>
    </row>
    <row r="32" spans="1:3" x14ac:dyDescent="0.25">
      <c r="A32" s="14" t="s">
        <v>5638</v>
      </c>
      <c r="B32" s="16">
        <v>727</v>
      </c>
      <c r="C32" s="17">
        <v>13.011004126547455</v>
      </c>
    </row>
    <row r="33" spans="1:3" x14ac:dyDescent="0.25">
      <c r="A33" s="14" t="s">
        <v>5639</v>
      </c>
      <c r="B33" s="16">
        <v>850</v>
      </c>
      <c r="C33" s="17">
        <v>13.238823529411764</v>
      </c>
    </row>
    <row r="34" spans="1:3" x14ac:dyDescent="0.25">
      <c r="A34" s="14" t="s">
        <v>5640</v>
      </c>
      <c r="B34" s="16">
        <v>806</v>
      </c>
      <c r="C34" s="17">
        <v>6.5310173697270475</v>
      </c>
    </row>
    <row r="35" spans="1:3" x14ac:dyDescent="0.25">
      <c r="A35" s="14" t="s">
        <v>5641</v>
      </c>
      <c r="B35" s="16">
        <v>642</v>
      </c>
      <c r="C35" s="17">
        <v>9.6401869158878508</v>
      </c>
    </row>
    <row r="36" spans="1:3" x14ac:dyDescent="0.25">
      <c r="A36" s="14" t="s">
        <v>5642</v>
      </c>
      <c r="B36" s="16">
        <v>680</v>
      </c>
      <c r="C36" s="17">
        <v>18.09264705882353</v>
      </c>
    </row>
    <row r="37" spans="1:3" x14ac:dyDescent="0.25">
      <c r="A37" s="14" t="s">
        <v>5643</v>
      </c>
      <c r="B37" s="16">
        <v>681</v>
      </c>
      <c r="C37" s="17">
        <v>18.722466960352424</v>
      </c>
    </row>
    <row r="38" spans="1:3" x14ac:dyDescent="0.25">
      <c r="A38" s="14" t="s">
        <v>5644</v>
      </c>
      <c r="B38" s="16">
        <v>476</v>
      </c>
      <c r="C38" s="17">
        <v>8.3235294117647065</v>
      </c>
    </row>
    <row r="39" spans="1:3" x14ac:dyDescent="0.25">
      <c r="A39" s="14" t="s">
        <v>5635</v>
      </c>
      <c r="B39" s="16">
        <v>4862</v>
      </c>
      <c r="C39" s="18">
        <v>12.58329905388729</v>
      </c>
    </row>
    <row r="40" spans="1:3" x14ac:dyDescent="0.25">
      <c r="A40" s="14"/>
      <c r="B40" s="16"/>
    </row>
    <row r="41" spans="1:3" x14ac:dyDescent="0.25">
      <c r="A41" s="14"/>
      <c r="B41" s="16"/>
    </row>
    <row r="42" spans="1:3" x14ac:dyDescent="0.25">
      <c r="A42" s="14"/>
      <c r="B42" s="16"/>
    </row>
    <row r="43" spans="1:3" x14ac:dyDescent="0.25">
      <c r="A43" s="14"/>
      <c r="B43" s="16"/>
    </row>
    <row r="44" spans="1:3" x14ac:dyDescent="0.25">
      <c r="A44" s="14"/>
      <c r="B44" s="16"/>
    </row>
    <row r="45" spans="1:3" x14ac:dyDescent="0.25">
      <c r="A45" s="14"/>
      <c r="B45" s="16"/>
    </row>
    <row r="46" spans="1:3" x14ac:dyDescent="0.25">
      <c r="A46" s="14"/>
      <c r="B46" s="16"/>
    </row>
  </sheetData>
  <pageMargins left="0.7" right="0.7" top="0.75" bottom="0.75" header="0.3" footer="0.3"/>
  <pageSetup orientation="portrait" verticalDpi="599" r:id="rId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3"/>
  <sheetViews>
    <sheetView showGridLines="0" workbookViewId="0">
      <selection activeCell="P22" sqref="P22"/>
    </sheetView>
  </sheetViews>
  <sheetFormatPr defaultRowHeight="15" x14ac:dyDescent="0.25"/>
  <sheetData>
    <row r="1" spans="1:3" x14ac:dyDescent="0.25">
      <c r="A1" s="5" t="s">
        <v>5645</v>
      </c>
      <c r="B1" s="5" t="s">
        <v>5646</v>
      </c>
      <c r="C1" s="5" t="s">
        <v>5647</v>
      </c>
    </row>
    <row r="2" spans="1:3" x14ac:dyDescent="0.25">
      <c r="A2" s="19">
        <v>-5</v>
      </c>
      <c r="B2" s="3">
        <v>838</v>
      </c>
      <c r="C2" s="20">
        <v>0.17235705470999588</v>
      </c>
    </row>
    <row r="3" spans="1:3" x14ac:dyDescent="0.25">
      <c r="A3" s="19">
        <v>0</v>
      </c>
      <c r="B3" s="3">
        <v>2057</v>
      </c>
      <c r="C3" s="20">
        <v>0.59543397778691898</v>
      </c>
    </row>
    <row r="4" spans="1:3" x14ac:dyDescent="0.25">
      <c r="A4" s="19">
        <v>5</v>
      </c>
      <c r="B4" s="3">
        <v>612</v>
      </c>
      <c r="C4" s="20">
        <v>0.72130810366104481</v>
      </c>
    </row>
    <row r="5" spans="1:3" x14ac:dyDescent="0.25">
      <c r="A5" s="19">
        <v>10</v>
      </c>
      <c r="B5" s="3">
        <v>275</v>
      </c>
      <c r="C5" s="20">
        <v>0.77786918963389551</v>
      </c>
    </row>
    <row r="6" spans="1:3" x14ac:dyDescent="0.25">
      <c r="A6" s="19">
        <v>15</v>
      </c>
      <c r="B6" s="3">
        <v>174</v>
      </c>
      <c r="C6" s="20">
        <v>0.81365693130399008</v>
      </c>
    </row>
    <row r="7" spans="1:3" x14ac:dyDescent="0.25">
      <c r="A7" s="19">
        <v>20</v>
      </c>
      <c r="B7" s="3">
        <v>123</v>
      </c>
      <c r="C7" s="20">
        <v>0.83895516248457425</v>
      </c>
    </row>
    <row r="8" spans="1:3" x14ac:dyDescent="0.25">
      <c r="A8" s="19">
        <v>25</v>
      </c>
      <c r="B8" s="3">
        <v>100</v>
      </c>
      <c r="C8" s="20">
        <v>0.85952283011106545</v>
      </c>
    </row>
    <row r="9" spans="1:3" x14ac:dyDescent="0.25">
      <c r="A9" s="19">
        <v>30</v>
      </c>
      <c r="B9" s="3">
        <v>78</v>
      </c>
      <c r="C9" s="20">
        <v>0.8755656108597285</v>
      </c>
    </row>
    <row r="10" spans="1:3" x14ac:dyDescent="0.25">
      <c r="A10" s="19">
        <v>35</v>
      </c>
      <c r="B10" s="3">
        <v>72</v>
      </c>
      <c r="C10" s="20">
        <v>0.89037433155080214</v>
      </c>
    </row>
    <row r="11" spans="1:3" x14ac:dyDescent="0.25">
      <c r="A11" s="19">
        <v>40</v>
      </c>
      <c r="B11" s="3">
        <v>66</v>
      </c>
      <c r="C11" s="20">
        <v>0.90394899218428626</v>
      </c>
    </row>
    <row r="12" spans="1:3" x14ac:dyDescent="0.25">
      <c r="A12" s="19">
        <v>45</v>
      </c>
      <c r="B12" s="3">
        <v>53</v>
      </c>
      <c r="C12" s="20">
        <v>0.91484985602632662</v>
      </c>
    </row>
    <row r="13" spans="1:3" ht="15.75" thickBot="1" x14ac:dyDescent="0.3">
      <c r="A13" s="4" t="s">
        <v>5648</v>
      </c>
      <c r="B13" s="4">
        <v>414</v>
      </c>
      <c r="C13" s="21">
        <v>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56"/>
  <sheetViews>
    <sheetView showGridLines="0" workbookViewId="0">
      <selection activeCell="C17" sqref="C17"/>
    </sheetView>
  </sheetViews>
  <sheetFormatPr defaultRowHeight="15" x14ac:dyDescent="0.25"/>
  <cols>
    <col min="1" max="1" width="13.140625" customWidth="1"/>
    <col min="2" max="2" width="39.28515625" bestFit="1" customWidth="1"/>
    <col min="3" max="3" width="35.7109375" bestFit="1" customWidth="1"/>
    <col min="4" max="102" width="33.42578125" bestFit="1" customWidth="1"/>
    <col min="103" max="103" width="38.5703125" bestFit="1" customWidth="1"/>
    <col min="104" max="104" width="25.7109375" bestFit="1" customWidth="1"/>
  </cols>
  <sheetData>
    <row r="1" spans="1:7" x14ac:dyDescent="0.25">
      <c r="A1" s="8" t="s">
        <v>5649</v>
      </c>
      <c r="B1" s="8" t="s">
        <v>5650</v>
      </c>
      <c r="C1" s="8" t="s">
        <v>5651</v>
      </c>
      <c r="E1" s="14"/>
      <c r="F1" s="2"/>
      <c r="G1" s="2"/>
    </row>
    <row r="2" spans="1:7" x14ac:dyDescent="0.25">
      <c r="A2" s="22" t="s">
        <v>5652</v>
      </c>
      <c r="B2" s="23">
        <v>0.19994714689699009</v>
      </c>
      <c r="C2" s="23">
        <v>50</v>
      </c>
      <c r="E2" s="14"/>
      <c r="F2" s="2"/>
      <c r="G2" s="2"/>
    </row>
    <row r="3" spans="1:7" x14ac:dyDescent="0.25">
      <c r="A3" s="22" t="s">
        <v>5653</v>
      </c>
      <c r="B3" s="23">
        <v>0.14176079596256755</v>
      </c>
      <c r="C3" s="23">
        <v>346</v>
      </c>
      <c r="E3" s="14"/>
      <c r="F3" s="2"/>
      <c r="G3" s="2"/>
    </row>
    <row r="4" spans="1:7" x14ac:dyDescent="0.25">
      <c r="A4" s="22" t="s">
        <v>5654</v>
      </c>
      <c r="B4" s="23">
        <v>0.1327425886570717</v>
      </c>
      <c r="C4" s="23">
        <v>85</v>
      </c>
      <c r="E4" s="14"/>
      <c r="F4" s="2"/>
      <c r="G4" s="2"/>
    </row>
    <row r="5" spans="1:7" x14ac:dyDescent="0.25">
      <c r="A5" s="22" t="s">
        <v>5655</v>
      </c>
      <c r="B5" s="23">
        <v>0.12489797915012597</v>
      </c>
      <c r="C5" s="23">
        <v>114</v>
      </c>
      <c r="E5" s="14"/>
      <c r="F5" s="2"/>
      <c r="G5" s="2"/>
    </row>
    <row r="6" spans="1:7" x14ac:dyDescent="0.25">
      <c r="A6" s="22" t="s">
        <v>5656</v>
      </c>
      <c r="B6" s="23">
        <v>0.10430540805688063</v>
      </c>
      <c r="C6" s="23">
        <v>138</v>
      </c>
    </row>
    <row r="7" spans="1:7" x14ac:dyDescent="0.25">
      <c r="A7" s="14"/>
      <c r="B7" s="2"/>
      <c r="C7" s="2"/>
    </row>
    <row r="8" spans="1:7" x14ac:dyDescent="0.25">
      <c r="A8" s="14"/>
      <c r="B8" s="2"/>
      <c r="C8" s="2"/>
    </row>
    <row r="9" spans="1:7" x14ac:dyDescent="0.25">
      <c r="A9" s="8" t="s">
        <v>5649</v>
      </c>
      <c r="B9" s="8" t="s">
        <v>5657</v>
      </c>
      <c r="C9" s="8" t="s">
        <v>5651</v>
      </c>
    </row>
    <row r="10" spans="1:7" x14ac:dyDescent="0.25">
      <c r="A10" s="22" t="s">
        <v>5658</v>
      </c>
      <c r="B10" s="23">
        <v>0.98273804594163516</v>
      </c>
      <c r="C10" s="23">
        <v>117</v>
      </c>
    </row>
    <row r="11" spans="1:7" x14ac:dyDescent="0.25">
      <c r="A11" s="22" t="s">
        <v>5652</v>
      </c>
      <c r="B11" s="23">
        <v>0.97062072375552033</v>
      </c>
      <c r="C11" s="23">
        <v>50</v>
      </c>
    </row>
    <row r="12" spans="1:7" x14ac:dyDescent="0.25">
      <c r="A12" s="22" t="s">
        <v>5659</v>
      </c>
      <c r="B12" s="23">
        <v>0.96386960391922161</v>
      </c>
      <c r="C12" s="23">
        <v>415</v>
      </c>
    </row>
    <row r="13" spans="1:7" x14ac:dyDescent="0.25">
      <c r="A13" s="22" t="s">
        <v>5660</v>
      </c>
      <c r="B13" s="23">
        <v>0.9633752062822295</v>
      </c>
      <c r="C13" s="23">
        <v>89</v>
      </c>
    </row>
    <row r="14" spans="1:7" x14ac:dyDescent="0.25">
      <c r="A14" s="22" t="s">
        <v>5654</v>
      </c>
      <c r="B14" s="23">
        <v>0.96156708375927269</v>
      </c>
      <c r="C14" s="23">
        <v>85</v>
      </c>
    </row>
    <row r="15" spans="1:7" x14ac:dyDescent="0.25">
      <c r="A15" s="14"/>
      <c r="B15" s="2"/>
      <c r="C15" s="2"/>
    </row>
    <row r="16" spans="1:7" x14ac:dyDescent="0.25">
      <c r="A16" s="14"/>
      <c r="B16" s="2"/>
      <c r="C16" s="2"/>
    </row>
    <row r="17" spans="1:3" x14ac:dyDescent="0.25">
      <c r="A17" s="14"/>
      <c r="B17" s="2"/>
      <c r="C17" s="2"/>
    </row>
    <row r="18" spans="1:3" x14ac:dyDescent="0.25">
      <c r="A18" s="14"/>
      <c r="B18" s="2"/>
      <c r="C18" s="2"/>
    </row>
    <row r="19" spans="1:3" x14ac:dyDescent="0.25">
      <c r="A19" s="14"/>
      <c r="B19" s="2"/>
      <c r="C19" s="2"/>
    </row>
    <row r="20" spans="1:3" x14ac:dyDescent="0.25">
      <c r="A20" s="14"/>
      <c r="B20" s="2"/>
      <c r="C20" s="2"/>
    </row>
    <row r="21" spans="1:3" x14ac:dyDescent="0.25">
      <c r="A21" s="14"/>
      <c r="B21" s="2"/>
      <c r="C21" s="2"/>
    </row>
    <row r="22" spans="1:3" x14ac:dyDescent="0.25">
      <c r="A22" s="14"/>
      <c r="B22" s="2"/>
      <c r="C22" s="2"/>
    </row>
    <row r="23" spans="1:3" x14ac:dyDescent="0.25">
      <c r="A23" s="14"/>
      <c r="B23" s="2"/>
      <c r="C23" s="2"/>
    </row>
    <row r="24" spans="1:3" x14ac:dyDescent="0.25">
      <c r="A24" s="14"/>
      <c r="B24" s="2"/>
      <c r="C24" s="2"/>
    </row>
    <row r="25" spans="1:3" x14ac:dyDescent="0.25">
      <c r="A25" s="14"/>
      <c r="B25" s="2"/>
      <c r="C25" s="2"/>
    </row>
    <row r="26" spans="1:3" x14ac:dyDescent="0.25">
      <c r="A26" s="14"/>
      <c r="B26" s="2"/>
      <c r="C26" s="2"/>
    </row>
    <row r="27" spans="1:3" x14ac:dyDescent="0.25">
      <c r="A27" s="14"/>
      <c r="B27" s="2"/>
      <c r="C27" s="2"/>
    </row>
    <row r="28" spans="1:3" x14ac:dyDescent="0.25">
      <c r="A28" s="14"/>
      <c r="B28" s="2"/>
      <c r="C28" s="2"/>
    </row>
    <row r="29" spans="1:3" x14ac:dyDescent="0.25">
      <c r="A29" s="14"/>
      <c r="B29" s="2"/>
      <c r="C29" s="2"/>
    </row>
    <row r="30" spans="1:3" x14ac:dyDescent="0.25">
      <c r="A30" s="14"/>
      <c r="B30" s="2"/>
      <c r="C30" s="2"/>
    </row>
    <row r="31" spans="1:3" x14ac:dyDescent="0.25">
      <c r="A31" s="14"/>
      <c r="B31" s="2"/>
      <c r="C31" s="2"/>
    </row>
    <row r="32" spans="1:3" x14ac:dyDescent="0.25">
      <c r="A32" s="14"/>
      <c r="B32" s="2"/>
      <c r="C32" s="2"/>
    </row>
    <row r="33" spans="1:3" x14ac:dyDescent="0.25">
      <c r="A33" s="14"/>
      <c r="B33" s="2"/>
      <c r="C33" s="2"/>
    </row>
    <row r="34" spans="1:3" x14ac:dyDescent="0.25">
      <c r="A34" s="14"/>
      <c r="B34" s="2"/>
      <c r="C34" s="2"/>
    </row>
    <row r="35" spans="1:3" x14ac:dyDescent="0.25">
      <c r="A35" s="14"/>
      <c r="B35" s="2"/>
      <c r="C35" s="2"/>
    </row>
    <row r="36" spans="1:3" x14ac:dyDescent="0.25">
      <c r="A36" s="14"/>
      <c r="B36" s="2"/>
      <c r="C36" s="2"/>
    </row>
    <row r="37" spans="1:3" x14ac:dyDescent="0.25">
      <c r="A37" s="14"/>
      <c r="B37" s="2"/>
      <c r="C37" s="2"/>
    </row>
    <row r="38" spans="1:3" x14ac:dyDescent="0.25">
      <c r="A38" s="14"/>
      <c r="B38" s="2"/>
      <c r="C38" s="2"/>
    </row>
    <row r="39" spans="1:3" x14ac:dyDescent="0.25">
      <c r="A39" s="14"/>
      <c r="B39" s="2"/>
      <c r="C39" s="2"/>
    </row>
    <row r="40" spans="1:3" x14ac:dyDescent="0.25">
      <c r="A40" s="14"/>
      <c r="B40" s="2"/>
      <c r="C40" s="2"/>
    </row>
    <row r="41" spans="1:3" x14ac:dyDescent="0.25">
      <c r="A41" s="14"/>
      <c r="B41" s="2"/>
      <c r="C41" s="2"/>
    </row>
    <row r="42" spans="1:3" x14ac:dyDescent="0.25">
      <c r="A42" s="14"/>
      <c r="B42" s="2"/>
      <c r="C42" s="2"/>
    </row>
    <row r="43" spans="1:3" x14ac:dyDescent="0.25">
      <c r="A43" s="14"/>
      <c r="B43" s="2"/>
      <c r="C43" s="2"/>
    </row>
    <row r="44" spans="1:3" x14ac:dyDescent="0.25">
      <c r="A44" s="14"/>
      <c r="B44" s="2"/>
      <c r="C44" s="2"/>
    </row>
    <row r="45" spans="1:3" x14ac:dyDescent="0.25">
      <c r="A45" s="14"/>
      <c r="B45" s="2"/>
      <c r="C45" s="2"/>
    </row>
    <row r="46" spans="1:3" x14ac:dyDescent="0.25">
      <c r="A46" s="14"/>
      <c r="B46" s="2"/>
      <c r="C46" s="2"/>
    </row>
    <row r="47" spans="1:3" x14ac:dyDescent="0.25">
      <c r="A47" s="14"/>
      <c r="B47" s="2"/>
      <c r="C47" s="2"/>
    </row>
    <row r="48" spans="1:3" x14ac:dyDescent="0.25">
      <c r="A48" s="14"/>
      <c r="B48" s="2"/>
      <c r="C48" s="2"/>
    </row>
    <row r="49" spans="1:3" x14ac:dyDescent="0.25">
      <c r="A49" s="14"/>
      <c r="B49" s="2"/>
      <c r="C49" s="2"/>
    </row>
    <row r="50" spans="1:3" x14ac:dyDescent="0.25">
      <c r="A50" s="14"/>
      <c r="B50" s="2"/>
      <c r="C50" s="2"/>
    </row>
    <row r="51" spans="1:3" x14ac:dyDescent="0.25">
      <c r="A51" s="14"/>
      <c r="B51" s="2"/>
      <c r="C51" s="2"/>
    </row>
    <row r="52" spans="1:3" x14ac:dyDescent="0.25">
      <c r="A52" s="14"/>
      <c r="B52" s="2"/>
      <c r="C52" s="2"/>
    </row>
    <row r="53" spans="1:3" x14ac:dyDescent="0.25">
      <c r="A53" s="14"/>
      <c r="B53" s="2"/>
      <c r="C53" s="2"/>
    </row>
    <row r="54" spans="1:3" x14ac:dyDescent="0.25">
      <c r="A54" s="14"/>
      <c r="B54" s="2"/>
      <c r="C54" s="2"/>
    </row>
    <row r="55" spans="1:3" x14ac:dyDescent="0.25">
      <c r="A55" s="14"/>
      <c r="B55" s="2"/>
      <c r="C55" s="2"/>
    </row>
    <row r="56" spans="1:3" x14ac:dyDescent="0.25">
      <c r="A56" s="14"/>
      <c r="B56" s="2"/>
      <c r="C56"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showGridLines="0" topLeftCell="A4" workbookViewId="0">
      <selection activeCell="B38" sqref="B38"/>
    </sheetView>
  </sheetViews>
  <sheetFormatPr defaultRowHeight="15"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44"/>
  <sheetViews>
    <sheetView showGridLines="0" tabSelected="1" topLeftCell="A10" workbookViewId="0">
      <selection activeCell="F2" sqref="F2"/>
    </sheetView>
  </sheetViews>
  <sheetFormatPr defaultRowHeight="15" x14ac:dyDescent="0.25"/>
  <cols>
    <col min="1" max="1" width="21.5703125" bestFit="1" customWidth="1"/>
    <col min="6" max="6" width="11.140625" bestFit="1" customWidth="1"/>
  </cols>
  <sheetData>
    <row r="1" spans="1:6" x14ac:dyDescent="0.25">
      <c r="A1" s="8" t="s">
        <v>5661</v>
      </c>
      <c r="B1" s="8"/>
      <c r="C1" s="8" t="s">
        <v>5662</v>
      </c>
      <c r="D1" s="8" t="s">
        <v>55</v>
      </c>
      <c r="E1" s="8" t="s">
        <v>5663</v>
      </c>
      <c r="F1" s="8" t="s">
        <v>0</v>
      </c>
    </row>
    <row r="2" spans="1:6" x14ac:dyDescent="0.25">
      <c r="A2" s="10" t="s">
        <v>5664</v>
      </c>
      <c r="B2" s="24">
        <f>DATE("20"&amp;RIGHT(LEFT(A2,4),2),(RIGHT(LEFT(A2,6))-1)*3+1,0)+(SUBSTITUTE(RIGHT(A2,2),"W","")-1)*7</f>
        <v>41848</v>
      </c>
      <c r="C2" s="24">
        <f>YEAR(B2)</f>
        <v>2014</v>
      </c>
      <c r="D2" s="24">
        <f>MONTH(B2)</f>
        <v>7</v>
      </c>
      <c r="E2" s="24">
        <f>DAY(B2)</f>
        <v>28</v>
      </c>
      <c r="F2" s="25">
        <f>DATE(C2,D2,E2)</f>
        <v>41848</v>
      </c>
    </row>
    <row r="3" spans="1:6" x14ac:dyDescent="0.25">
      <c r="A3" s="10" t="s">
        <v>5665</v>
      </c>
      <c r="B3" s="24">
        <f t="shared" ref="B3:B44" si="0">DATE("20"&amp;RIGHT(LEFT(A3,4),2),(RIGHT(LEFT(A3,6))-1)*3+1,0)+(SUBSTITUTE(RIGHT(A3,2),"W","")-1)*7</f>
        <v>41855</v>
      </c>
      <c r="C3" s="24">
        <f t="shared" ref="C3:C44" si="1">YEAR(B3)</f>
        <v>2014</v>
      </c>
      <c r="D3" s="24">
        <f t="shared" ref="D3:D44" si="2">MONTH(B3)</f>
        <v>8</v>
      </c>
      <c r="E3" s="24">
        <f t="shared" ref="E3:E44" si="3">DAY(B3)</f>
        <v>4</v>
      </c>
      <c r="F3" s="25">
        <f t="shared" ref="F3:F44" si="4">DATE(C3,D3,E3)</f>
        <v>41855</v>
      </c>
    </row>
    <row r="4" spans="1:6" x14ac:dyDescent="0.25">
      <c r="A4" s="10" t="s">
        <v>5666</v>
      </c>
      <c r="B4" s="24">
        <f t="shared" si="0"/>
        <v>41862</v>
      </c>
      <c r="C4" s="24">
        <f t="shared" si="1"/>
        <v>2014</v>
      </c>
      <c r="D4" s="24">
        <f t="shared" si="2"/>
        <v>8</v>
      </c>
      <c r="E4" s="24">
        <f t="shared" si="3"/>
        <v>11</v>
      </c>
      <c r="F4" s="25">
        <f t="shared" si="4"/>
        <v>41862</v>
      </c>
    </row>
    <row r="5" spans="1:6" x14ac:dyDescent="0.25">
      <c r="A5" s="10" t="s">
        <v>5667</v>
      </c>
      <c r="B5" s="24">
        <f t="shared" si="0"/>
        <v>41869</v>
      </c>
      <c r="C5" s="24">
        <f t="shared" si="1"/>
        <v>2014</v>
      </c>
      <c r="D5" s="24">
        <f t="shared" si="2"/>
        <v>8</v>
      </c>
      <c r="E5" s="24">
        <f t="shared" si="3"/>
        <v>18</v>
      </c>
      <c r="F5" s="25">
        <f t="shared" si="4"/>
        <v>41869</v>
      </c>
    </row>
    <row r="6" spans="1:6" x14ac:dyDescent="0.25">
      <c r="A6" s="10" t="s">
        <v>5668</v>
      </c>
      <c r="B6" s="24">
        <f t="shared" si="0"/>
        <v>41876</v>
      </c>
      <c r="C6" s="24">
        <f t="shared" si="1"/>
        <v>2014</v>
      </c>
      <c r="D6" s="24">
        <f t="shared" si="2"/>
        <v>8</v>
      </c>
      <c r="E6" s="24">
        <f t="shared" si="3"/>
        <v>25</v>
      </c>
      <c r="F6" s="25">
        <f t="shared" si="4"/>
        <v>41876</v>
      </c>
    </row>
    <row r="7" spans="1:6" x14ac:dyDescent="0.25">
      <c r="A7" s="10" t="s">
        <v>5669</v>
      </c>
      <c r="B7" s="24">
        <f t="shared" si="0"/>
        <v>41883</v>
      </c>
      <c r="C7" s="24">
        <f t="shared" si="1"/>
        <v>2014</v>
      </c>
      <c r="D7" s="24">
        <f t="shared" si="2"/>
        <v>9</v>
      </c>
      <c r="E7" s="24">
        <f t="shared" si="3"/>
        <v>1</v>
      </c>
      <c r="F7" s="25">
        <f t="shared" si="4"/>
        <v>41883</v>
      </c>
    </row>
    <row r="8" spans="1:6" x14ac:dyDescent="0.25">
      <c r="A8" s="10" t="s">
        <v>5670</v>
      </c>
      <c r="B8" s="24">
        <f t="shared" si="0"/>
        <v>41890</v>
      </c>
      <c r="C8" s="24">
        <f t="shared" si="1"/>
        <v>2014</v>
      </c>
      <c r="D8" s="24">
        <f t="shared" si="2"/>
        <v>9</v>
      </c>
      <c r="E8" s="24">
        <f t="shared" si="3"/>
        <v>8</v>
      </c>
      <c r="F8" s="25">
        <f t="shared" si="4"/>
        <v>41890</v>
      </c>
    </row>
    <row r="9" spans="1:6" x14ac:dyDescent="0.25">
      <c r="A9" s="10" t="s">
        <v>5671</v>
      </c>
      <c r="B9" s="24">
        <f t="shared" si="0"/>
        <v>41897</v>
      </c>
      <c r="C9" s="24">
        <f t="shared" si="1"/>
        <v>2014</v>
      </c>
      <c r="D9" s="24">
        <f t="shared" si="2"/>
        <v>9</v>
      </c>
      <c r="E9" s="24">
        <f t="shared" si="3"/>
        <v>15</v>
      </c>
      <c r="F9" s="25">
        <f t="shared" si="4"/>
        <v>41897</v>
      </c>
    </row>
    <row r="10" spans="1:6" x14ac:dyDescent="0.25">
      <c r="A10" s="10" t="s">
        <v>5672</v>
      </c>
      <c r="B10" s="24">
        <f t="shared" si="0"/>
        <v>41904</v>
      </c>
      <c r="C10" s="24">
        <f t="shared" si="1"/>
        <v>2014</v>
      </c>
      <c r="D10" s="24">
        <f t="shared" si="2"/>
        <v>9</v>
      </c>
      <c r="E10" s="24">
        <f t="shared" si="3"/>
        <v>22</v>
      </c>
      <c r="F10" s="25">
        <f t="shared" si="4"/>
        <v>41904</v>
      </c>
    </row>
    <row r="11" spans="1:6" x14ac:dyDescent="0.25">
      <c r="A11" s="10" t="s">
        <v>5673</v>
      </c>
      <c r="B11" s="24">
        <f t="shared" si="0"/>
        <v>41912</v>
      </c>
      <c r="C11" s="24">
        <f t="shared" si="1"/>
        <v>2014</v>
      </c>
      <c r="D11" s="24">
        <f t="shared" si="2"/>
        <v>9</v>
      </c>
      <c r="E11" s="24">
        <f t="shared" si="3"/>
        <v>30</v>
      </c>
      <c r="F11" s="25">
        <f t="shared" si="4"/>
        <v>41912</v>
      </c>
    </row>
    <row r="12" spans="1:6" x14ac:dyDescent="0.25">
      <c r="A12" s="10" t="s">
        <v>5674</v>
      </c>
      <c r="B12" s="24">
        <f t="shared" si="0"/>
        <v>41919</v>
      </c>
      <c r="C12" s="24">
        <f t="shared" si="1"/>
        <v>2014</v>
      </c>
      <c r="D12" s="24">
        <f t="shared" si="2"/>
        <v>10</v>
      </c>
      <c r="E12" s="24">
        <f t="shared" si="3"/>
        <v>7</v>
      </c>
      <c r="F12" s="25">
        <f t="shared" si="4"/>
        <v>41919</v>
      </c>
    </row>
    <row r="13" spans="1:6" x14ac:dyDescent="0.25">
      <c r="A13" s="10" t="s">
        <v>5675</v>
      </c>
      <c r="B13" s="24">
        <f t="shared" si="0"/>
        <v>41926</v>
      </c>
      <c r="C13" s="24">
        <f t="shared" si="1"/>
        <v>2014</v>
      </c>
      <c r="D13" s="24">
        <f t="shared" si="2"/>
        <v>10</v>
      </c>
      <c r="E13" s="24">
        <f t="shared" si="3"/>
        <v>14</v>
      </c>
      <c r="F13" s="25">
        <f t="shared" si="4"/>
        <v>41926</v>
      </c>
    </row>
    <row r="14" spans="1:6" x14ac:dyDescent="0.25">
      <c r="A14" s="10" t="s">
        <v>5676</v>
      </c>
      <c r="B14" s="24">
        <f t="shared" si="0"/>
        <v>41933</v>
      </c>
      <c r="C14" s="24">
        <f t="shared" si="1"/>
        <v>2014</v>
      </c>
      <c r="D14" s="24">
        <f t="shared" si="2"/>
        <v>10</v>
      </c>
      <c r="E14" s="24">
        <f t="shared" si="3"/>
        <v>21</v>
      </c>
      <c r="F14" s="25">
        <f t="shared" si="4"/>
        <v>41933</v>
      </c>
    </row>
    <row r="15" spans="1:6" x14ac:dyDescent="0.25">
      <c r="A15" s="10" t="s">
        <v>5677</v>
      </c>
      <c r="B15" s="24">
        <f t="shared" si="0"/>
        <v>41940</v>
      </c>
      <c r="C15" s="24">
        <f t="shared" si="1"/>
        <v>2014</v>
      </c>
      <c r="D15" s="24">
        <f t="shared" si="2"/>
        <v>10</v>
      </c>
      <c r="E15" s="24">
        <f t="shared" si="3"/>
        <v>28</v>
      </c>
      <c r="F15" s="25">
        <f t="shared" si="4"/>
        <v>41940</v>
      </c>
    </row>
    <row r="16" spans="1:6" x14ac:dyDescent="0.25">
      <c r="A16" s="10" t="s">
        <v>5678</v>
      </c>
      <c r="B16" s="24">
        <f t="shared" si="0"/>
        <v>41947</v>
      </c>
      <c r="C16" s="24">
        <f t="shared" si="1"/>
        <v>2014</v>
      </c>
      <c r="D16" s="24">
        <f t="shared" si="2"/>
        <v>11</v>
      </c>
      <c r="E16" s="24">
        <f t="shared" si="3"/>
        <v>4</v>
      </c>
      <c r="F16" s="25">
        <f t="shared" si="4"/>
        <v>41947</v>
      </c>
    </row>
    <row r="17" spans="1:6" x14ac:dyDescent="0.25">
      <c r="A17" s="10" t="s">
        <v>5679</v>
      </c>
      <c r="B17" s="24">
        <f t="shared" si="0"/>
        <v>41954</v>
      </c>
      <c r="C17" s="24">
        <f t="shared" si="1"/>
        <v>2014</v>
      </c>
      <c r="D17" s="24">
        <f t="shared" si="2"/>
        <v>11</v>
      </c>
      <c r="E17" s="24">
        <f t="shared" si="3"/>
        <v>11</v>
      </c>
      <c r="F17" s="25">
        <f t="shared" si="4"/>
        <v>41954</v>
      </c>
    </row>
    <row r="18" spans="1:6" x14ac:dyDescent="0.25">
      <c r="A18" s="10" t="s">
        <v>5680</v>
      </c>
      <c r="B18" s="24">
        <f t="shared" si="0"/>
        <v>41961</v>
      </c>
      <c r="C18" s="24">
        <f t="shared" si="1"/>
        <v>2014</v>
      </c>
      <c r="D18" s="24">
        <f t="shared" si="2"/>
        <v>11</v>
      </c>
      <c r="E18" s="24">
        <f t="shared" si="3"/>
        <v>18</v>
      </c>
      <c r="F18" s="25">
        <f t="shared" si="4"/>
        <v>41961</v>
      </c>
    </row>
    <row r="19" spans="1:6" x14ac:dyDescent="0.25">
      <c r="A19" s="10" t="s">
        <v>5681</v>
      </c>
      <c r="B19" s="24">
        <f t="shared" si="0"/>
        <v>41968</v>
      </c>
      <c r="C19" s="24">
        <f t="shared" si="1"/>
        <v>2014</v>
      </c>
      <c r="D19" s="24">
        <f t="shared" si="2"/>
        <v>11</v>
      </c>
      <c r="E19" s="24">
        <f t="shared" si="3"/>
        <v>25</v>
      </c>
      <c r="F19" s="25">
        <f t="shared" si="4"/>
        <v>41968</v>
      </c>
    </row>
    <row r="20" spans="1:6" x14ac:dyDescent="0.25">
      <c r="A20" s="10" t="s">
        <v>5682</v>
      </c>
      <c r="B20" s="24">
        <f t="shared" si="0"/>
        <v>41975</v>
      </c>
      <c r="C20" s="24">
        <f t="shared" si="1"/>
        <v>2014</v>
      </c>
      <c r="D20" s="24">
        <f t="shared" si="2"/>
        <v>12</v>
      </c>
      <c r="E20" s="24">
        <f t="shared" si="3"/>
        <v>2</v>
      </c>
      <c r="F20" s="25">
        <f t="shared" si="4"/>
        <v>41975</v>
      </c>
    </row>
    <row r="21" spans="1:6" x14ac:dyDescent="0.25">
      <c r="A21" s="10" t="s">
        <v>5683</v>
      </c>
      <c r="B21" s="24">
        <f t="shared" si="0"/>
        <v>41982</v>
      </c>
      <c r="C21" s="24">
        <f t="shared" si="1"/>
        <v>2014</v>
      </c>
      <c r="D21" s="24">
        <f t="shared" si="2"/>
        <v>12</v>
      </c>
      <c r="E21" s="24">
        <f t="shared" si="3"/>
        <v>9</v>
      </c>
      <c r="F21" s="25">
        <f t="shared" si="4"/>
        <v>41982</v>
      </c>
    </row>
    <row r="22" spans="1:6" x14ac:dyDescent="0.25">
      <c r="A22" s="10" t="s">
        <v>5684</v>
      </c>
      <c r="B22" s="24">
        <f t="shared" si="0"/>
        <v>41989</v>
      </c>
      <c r="C22" s="24">
        <f t="shared" si="1"/>
        <v>2014</v>
      </c>
      <c r="D22" s="24">
        <f t="shared" si="2"/>
        <v>12</v>
      </c>
      <c r="E22" s="24">
        <f t="shared" si="3"/>
        <v>16</v>
      </c>
      <c r="F22" s="25">
        <f t="shared" si="4"/>
        <v>41989</v>
      </c>
    </row>
    <row r="23" spans="1:6" x14ac:dyDescent="0.25">
      <c r="A23" s="10" t="s">
        <v>5685</v>
      </c>
      <c r="B23" s="24">
        <f t="shared" si="0"/>
        <v>41996</v>
      </c>
      <c r="C23" s="24">
        <f t="shared" si="1"/>
        <v>2014</v>
      </c>
      <c r="D23" s="24">
        <f t="shared" si="2"/>
        <v>12</v>
      </c>
      <c r="E23" s="24">
        <f t="shared" si="3"/>
        <v>23</v>
      </c>
      <c r="F23" s="25">
        <f t="shared" si="4"/>
        <v>41996</v>
      </c>
    </row>
    <row r="24" spans="1:6" x14ac:dyDescent="0.25">
      <c r="A24" s="10" t="s">
        <v>5686</v>
      </c>
      <c r="B24" s="24">
        <f t="shared" si="0"/>
        <v>42004</v>
      </c>
      <c r="C24" s="24">
        <f t="shared" si="1"/>
        <v>2014</v>
      </c>
      <c r="D24" s="24">
        <f t="shared" si="2"/>
        <v>12</v>
      </c>
      <c r="E24" s="24">
        <f t="shared" si="3"/>
        <v>31</v>
      </c>
      <c r="F24" s="25">
        <f t="shared" si="4"/>
        <v>42004</v>
      </c>
    </row>
    <row r="25" spans="1:6" x14ac:dyDescent="0.25">
      <c r="A25" s="10" t="s">
        <v>5687</v>
      </c>
      <c r="B25" s="24">
        <f t="shared" si="0"/>
        <v>42011</v>
      </c>
      <c r="C25" s="24">
        <f t="shared" si="1"/>
        <v>2015</v>
      </c>
      <c r="D25" s="24">
        <f t="shared" si="2"/>
        <v>1</v>
      </c>
      <c r="E25" s="24">
        <f t="shared" si="3"/>
        <v>7</v>
      </c>
      <c r="F25" s="25">
        <f t="shared" si="4"/>
        <v>42011</v>
      </c>
    </row>
    <row r="26" spans="1:6" x14ac:dyDescent="0.25">
      <c r="A26" s="10" t="s">
        <v>5688</v>
      </c>
      <c r="B26" s="24">
        <f t="shared" si="0"/>
        <v>42018</v>
      </c>
      <c r="C26" s="24">
        <f t="shared" si="1"/>
        <v>2015</v>
      </c>
      <c r="D26" s="24">
        <f t="shared" si="2"/>
        <v>1</v>
      </c>
      <c r="E26" s="24">
        <f t="shared" si="3"/>
        <v>14</v>
      </c>
      <c r="F26" s="25">
        <f t="shared" si="4"/>
        <v>42018</v>
      </c>
    </row>
    <row r="27" spans="1:6" x14ac:dyDescent="0.25">
      <c r="A27" s="10" t="s">
        <v>5689</v>
      </c>
      <c r="B27" s="24">
        <f t="shared" si="0"/>
        <v>42025</v>
      </c>
      <c r="C27" s="24">
        <f t="shared" si="1"/>
        <v>2015</v>
      </c>
      <c r="D27" s="24">
        <f t="shared" si="2"/>
        <v>1</v>
      </c>
      <c r="E27" s="24">
        <f t="shared" si="3"/>
        <v>21</v>
      </c>
      <c r="F27" s="25">
        <f t="shared" si="4"/>
        <v>42025</v>
      </c>
    </row>
    <row r="28" spans="1:6" x14ac:dyDescent="0.25">
      <c r="A28" s="10" t="s">
        <v>5690</v>
      </c>
      <c r="B28" s="24">
        <f t="shared" si="0"/>
        <v>42032</v>
      </c>
      <c r="C28" s="24">
        <f t="shared" si="1"/>
        <v>2015</v>
      </c>
      <c r="D28" s="24">
        <f t="shared" si="2"/>
        <v>1</v>
      </c>
      <c r="E28" s="24">
        <f t="shared" si="3"/>
        <v>28</v>
      </c>
      <c r="F28" s="25">
        <f t="shared" si="4"/>
        <v>42032</v>
      </c>
    </row>
    <row r="29" spans="1:6" x14ac:dyDescent="0.25">
      <c r="A29" s="10" t="s">
        <v>5691</v>
      </c>
      <c r="B29" s="24">
        <f t="shared" si="0"/>
        <v>42039</v>
      </c>
      <c r="C29" s="24">
        <f t="shared" si="1"/>
        <v>2015</v>
      </c>
      <c r="D29" s="24">
        <f t="shared" si="2"/>
        <v>2</v>
      </c>
      <c r="E29" s="24">
        <f t="shared" si="3"/>
        <v>4</v>
      </c>
      <c r="F29" s="25">
        <f t="shared" si="4"/>
        <v>42039</v>
      </c>
    </row>
    <row r="30" spans="1:6" x14ac:dyDescent="0.25">
      <c r="A30" s="10" t="s">
        <v>5692</v>
      </c>
      <c r="B30" s="24">
        <f t="shared" si="0"/>
        <v>42046</v>
      </c>
      <c r="C30" s="24">
        <f t="shared" si="1"/>
        <v>2015</v>
      </c>
      <c r="D30" s="24">
        <f t="shared" si="2"/>
        <v>2</v>
      </c>
      <c r="E30" s="24">
        <f t="shared" si="3"/>
        <v>11</v>
      </c>
      <c r="F30" s="25">
        <f t="shared" si="4"/>
        <v>42046</v>
      </c>
    </row>
    <row r="31" spans="1:6" x14ac:dyDescent="0.25">
      <c r="A31" s="10" t="s">
        <v>5693</v>
      </c>
      <c r="B31" s="24">
        <f t="shared" si="0"/>
        <v>42053</v>
      </c>
      <c r="C31" s="24">
        <f t="shared" si="1"/>
        <v>2015</v>
      </c>
      <c r="D31" s="24">
        <f t="shared" si="2"/>
        <v>2</v>
      </c>
      <c r="E31" s="24">
        <f t="shared" si="3"/>
        <v>18</v>
      </c>
      <c r="F31" s="25">
        <f t="shared" si="4"/>
        <v>42053</v>
      </c>
    </row>
    <row r="32" spans="1:6" x14ac:dyDescent="0.25">
      <c r="A32" s="10" t="s">
        <v>5694</v>
      </c>
      <c r="B32" s="24">
        <f t="shared" si="0"/>
        <v>42060</v>
      </c>
      <c r="C32" s="24">
        <f t="shared" si="1"/>
        <v>2015</v>
      </c>
      <c r="D32" s="24">
        <f t="shared" si="2"/>
        <v>2</v>
      </c>
      <c r="E32" s="24">
        <f t="shared" si="3"/>
        <v>25</v>
      </c>
      <c r="F32" s="25">
        <f t="shared" si="4"/>
        <v>42060</v>
      </c>
    </row>
    <row r="33" spans="1:6" x14ac:dyDescent="0.25">
      <c r="A33" s="10" t="s">
        <v>5695</v>
      </c>
      <c r="B33" s="24">
        <f t="shared" si="0"/>
        <v>42067</v>
      </c>
      <c r="C33" s="24">
        <f t="shared" si="1"/>
        <v>2015</v>
      </c>
      <c r="D33" s="24">
        <f t="shared" si="2"/>
        <v>3</v>
      </c>
      <c r="E33" s="24">
        <f t="shared" si="3"/>
        <v>4</v>
      </c>
      <c r="F33" s="25">
        <f t="shared" si="4"/>
        <v>42067</v>
      </c>
    </row>
    <row r="34" spans="1:6" x14ac:dyDescent="0.25">
      <c r="A34" s="10" t="s">
        <v>5696</v>
      </c>
      <c r="B34" s="24">
        <f t="shared" si="0"/>
        <v>42074</v>
      </c>
      <c r="C34" s="24">
        <f t="shared" si="1"/>
        <v>2015</v>
      </c>
      <c r="D34" s="24">
        <f t="shared" si="2"/>
        <v>3</v>
      </c>
      <c r="E34" s="24">
        <f t="shared" si="3"/>
        <v>11</v>
      </c>
      <c r="F34" s="25">
        <f t="shared" si="4"/>
        <v>42074</v>
      </c>
    </row>
    <row r="35" spans="1:6" x14ac:dyDescent="0.25">
      <c r="A35" s="10" t="s">
        <v>5697</v>
      </c>
      <c r="B35" s="24">
        <f t="shared" si="0"/>
        <v>42081</v>
      </c>
      <c r="C35" s="24">
        <f t="shared" si="1"/>
        <v>2015</v>
      </c>
      <c r="D35" s="24">
        <f t="shared" si="2"/>
        <v>3</v>
      </c>
      <c r="E35" s="24">
        <f t="shared" si="3"/>
        <v>18</v>
      </c>
      <c r="F35" s="25">
        <f t="shared" si="4"/>
        <v>42081</v>
      </c>
    </row>
    <row r="36" spans="1:6" x14ac:dyDescent="0.25">
      <c r="A36" s="10" t="s">
        <v>5698</v>
      </c>
      <c r="B36" s="24">
        <f t="shared" si="0"/>
        <v>42088</v>
      </c>
      <c r="C36" s="24">
        <f t="shared" si="1"/>
        <v>2015</v>
      </c>
      <c r="D36" s="24">
        <f t="shared" si="2"/>
        <v>3</v>
      </c>
      <c r="E36" s="24">
        <f t="shared" si="3"/>
        <v>25</v>
      </c>
      <c r="F36" s="25">
        <f t="shared" si="4"/>
        <v>42088</v>
      </c>
    </row>
    <row r="37" spans="1:6" x14ac:dyDescent="0.25">
      <c r="A37" s="10" t="s">
        <v>5699</v>
      </c>
      <c r="B37" s="24">
        <f t="shared" si="0"/>
        <v>42094</v>
      </c>
      <c r="C37" s="24">
        <f t="shared" si="1"/>
        <v>2015</v>
      </c>
      <c r="D37" s="24">
        <f t="shared" si="2"/>
        <v>3</v>
      </c>
      <c r="E37" s="24">
        <f t="shared" si="3"/>
        <v>31</v>
      </c>
      <c r="F37" s="25">
        <f t="shared" si="4"/>
        <v>42094</v>
      </c>
    </row>
    <row r="38" spans="1:6" x14ac:dyDescent="0.25">
      <c r="A38" s="10" t="s">
        <v>5700</v>
      </c>
      <c r="B38" s="24">
        <f t="shared" si="0"/>
        <v>42101</v>
      </c>
      <c r="C38" s="24">
        <f t="shared" si="1"/>
        <v>2015</v>
      </c>
      <c r="D38" s="24">
        <f t="shared" si="2"/>
        <v>4</v>
      </c>
      <c r="E38" s="24">
        <f t="shared" si="3"/>
        <v>7</v>
      </c>
      <c r="F38" s="25">
        <f t="shared" si="4"/>
        <v>42101</v>
      </c>
    </row>
    <row r="39" spans="1:6" x14ac:dyDescent="0.25">
      <c r="A39" s="10" t="s">
        <v>5701</v>
      </c>
      <c r="B39" s="24">
        <f t="shared" si="0"/>
        <v>42108</v>
      </c>
      <c r="C39" s="24">
        <f t="shared" si="1"/>
        <v>2015</v>
      </c>
      <c r="D39" s="24">
        <f t="shared" si="2"/>
        <v>4</v>
      </c>
      <c r="E39" s="24">
        <f t="shared" si="3"/>
        <v>14</v>
      </c>
      <c r="F39" s="25">
        <f t="shared" si="4"/>
        <v>42108</v>
      </c>
    </row>
    <row r="40" spans="1:6" x14ac:dyDescent="0.25">
      <c r="A40" s="10" t="s">
        <v>5702</v>
      </c>
      <c r="B40" s="24">
        <f t="shared" si="0"/>
        <v>42115</v>
      </c>
      <c r="C40" s="24">
        <f t="shared" si="1"/>
        <v>2015</v>
      </c>
      <c r="D40" s="24">
        <f t="shared" si="2"/>
        <v>4</v>
      </c>
      <c r="E40" s="24">
        <f t="shared" si="3"/>
        <v>21</v>
      </c>
      <c r="F40" s="25">
        <f t="shared" si="4"/>
        <v>42115</v>
      </c>
    </row>
    <row r="41" spans="1:6" x14ac:dyDescent="0.25">
      <c r="A41" s="10" t="s">
        <v>5703</v>
      </c>
      <c r="B41" s="24">
        <f t="shared" si="0"/>
        <v>42122</v>
      </c>
      <c r="C41" s="24">
        <f t="shared" si="1"/>
        <v>2015</v>
      </c>
      <c r="D41" s="24">
        <f t="shared" si="2"/>
        <v>4</v>
      </c>
      <c r="E41" s="24">
        <f t="shared" si="3"/>
        <v>28</v>
      </c>
      <c r="F41" s="25">
        <f t="shared" si="4"/>
        <v>42122</v>
      </c>
    </row>
    <row r="42" spans="1:6" x14ac:dyDescent="0.25">
      <c r="A42" s="10" t="s">
        <v>5704</v>
      </c>
      <c r="B42" s="24">
        <f t="shared" si="0"/>
        <v>42129</v>
      </c>
      <c r="C42" s="24">
        <f t="shared" si="1"/>
        <v>2015</v>
      </c>
      <c r="D42" s="24">
        <f t="shared" si="2"/>
        <v>5</v>
      </c>
      <c r="E42" s="24">
        <f t="shared" si="3"/>
        <v>5</v>
      </c>
      <c r="F42" s="25">
        <f t="shared" si="4"/>
        <v>42129</v>
      </c>
    </row>
    <row r="43" spans="1:6" x14ac:dyDescent="0.25">
      <c r="A43" s="10" t="s">
        <v>5705</v>
      </c>
      <c r="B43" s="24">
        <f t="shared" si="0"/>
        <v>42136</v>
      </c>
      <c r="C43" s="24">
        <f t="shared" si="1"/>
        <v>2015</v>
      </c>
      <c r="D43" s="24">
        <f t="shared" si="2"/>
        <v>5</v>
      </c>
      <c r="E43" s="24">
        <f t="shared" si="3"/>
        <v>12</v>
      </c>
      <c r="F43" s="25">
        <f t="shared" si="4"/>
        <v>42136</v>
      </c>
    </row>
    <row r="44" spans="1:6" x14ac:dyDescent="0.25">
      <c r="A44" s="10" t="s">
        <v>5706</v>
      </c>
      <c r="B44" s="24">
        <f t="shared" si="0"/>
        <v>42143</v>
      </c>
      <c r="C44" s="24">
        <f t="shared" si="1"/>
        <v>2015</v>
      </c>
      <c r="D44" s="24">
        <f t="shared" si="2"/>
        <v>5</v>
      </c>
      <c r="E44" s="24">
        <f t="shared" si="3"/>
        <v>19</v>
      </c>
      <c r="F44" s="25">
        <f t="shared" si="4"/>
        <v>42143</v>
      </c>
    </row>
  </sheetData>
  <pageMargins left="0.7" right="0.7" top="0.75" bottom="0.75" header="0.3" footer="0.3"/>
  <pageSetup orientation="portrait" verticalDpi="599"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27</vt:i4>
      </vt:variant>
    </vt:vector>
  </HeadingPairs>
  <TitlesOfParts>
    <vt:vector size="44" baseType="lpstr">
      <vt:lpstr>Cover</vt:lpstr>
      <vt:lpstr>Part I-Regression1 </vt:lpstr>
      <vt:lpstr>Part I-Regression 2</vt:lpstr>
      <vt:lpstr>Part I-Predictions</vt:lpstr>
      <vt:lpstr>Part I- Answers</vt:lpstr>
      <vt:lpstr>Part II-PriceVsDemand_2016</vt:lpstr>
      <vt:lpstr>Part II-PriceVsDemand_2017a</vt:lpstr>
      <vt:lpstr>Part II-PriceVsDemand_2017b2</vt:lpstr>
      <vt:lpstr>Part II-PriceVsDemand_2018a</vt:lpstr>
      <vt:lpstr>Part II-PriceVsDemand_2018b</vt:lpstr>
      <vt:lpstr>Part III-JA Smith</vt:lpstr>
      <vt:lpstr>PART IV-1</vt:lpstr>
      <vt:lpstr>PART IV-2</vt:lpstr>
      <vt:lpstr>PART IV-3</vt:lpstr>
      <vt:lpstr>PART IV-4</vt:lpstr>
      <vt:lpstr>PART IV-5</vt:lpstr>
      <vt:lpstr>Part V-Forcast Dates</vt:lpstr>
      <vt:lpstr>'Part II-PriceVsDemand_2016'!a</vt:lpstr>
      <vt:lpstr>'Part II-PriceVsDemand_2017a'!a_</vt:lpstr>
      <vt:lpstr>'Part II-PriceVsDemand_2017b2'!a_</vt:lpstr>
      <vt:lpstr>a__</vt:lpstr>
      <vt:lpstr>'Part II-PriceVsDemand_2016'!b</vt:lpstr>
      <vt:lpstr>'Part II-PriceVsDemand_2017a'!b_</vt:lpstr>
      <vt:lpstr>'Part II-PriceVsDemand_2017b2'!b_</vt:lpstr>
      <vt:lpstr>'Part II-PriceVsDemand_2017a'!c_</vt:lpstr>
      <vt:lpstr>'Part II-PriceVsDemand_2017b2'!c_</vt:lpstr>
      <vt:lpstr>c_</vt:lpstr>
      <vt:lpstr>'Part V-Forcast Dates'!Extract</vt:lpstr>
      <vt:lpstr>'Part I-Predictions'!Holiday</vt:lpstr>
      <vt:lpstr>Holiday</vt:lpstr>
      <vt:lpstr>'Part I-Predictions'!Intercept</vt:lpstr>
      <vt:lpstr>Intercept</vt:lpstr>
      <vt:lpstr>'Part I-Predictions'!NumItemsToPick</vt:lpstr>
      <vt:lpstr>NumItemsToPick</vt:lpstr>
      <vt:lpstr>'Part I-Predictions'!NumLooseItemsInQueueToStow</vt:lpstr>
      <vt:lpstr>NumLooseItemsInQueueToStow</vt:lpstr>
      <vt:lpstr>'Part I-Predictions'!NumPackagesInQueueToStow</vt:lpstr>
      <vt:lpstr>NumPackagesInQueueToStow</vt:lpstr>
      <vt:lpstr>'Part I-Predictions'!Saturday</vt:lpstr>
      <vt:lpstr>Saturday</vt:lpstr>
      <vt:lpstr>'Part I-Predictions'!Thursday</vt:lpstr>
      <vt:lpstr>Thursday</vt:lpstr>
      <vt:lpstr>'Part I-Predictions'!Wednesday</vt:lpstr>
      <vt:lpstr>Wednesday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Yiran Sun</dc:creator>
  <cp:lastModifiedBy>Esa Sun</cp:lastModifiedBy>
  <dcterms:created xsi:type="dcterms:W3CDTF">2017-10-19T02:57:23Z</dcterms:created>
  <dcterms:modified xsi:type="dcterms:W3CDTF">2020-08-09T23:09:48Z</dcterms:modified>
</cp:coreProperties>
</file>